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R7(2025)\"/>
    </mc:Choice>
  </mc:AlternateContent>
  <xr:revisionPtr revIDLastSave="0" documentId="8_{8E9ADDFE-5660-413E-860D-1B1C41A8BD87}" xr6:coauthVersionLast="47" xr6:coauthVersionMax="47" xr10:uidLastSave="{00000000-0000-0000-0000-000000000000}"/>
  <bookViews>
    <workbookView xWindow="-120" yWindow="-120" windowWidth="29040" windowHeight="17520" firstSheet="148" activeTab="152" xr2:uid="{4F5942A1-1162-429D-986D-0406274105BA}"/>
  </bookViews>
  <sheets>
    <sheet name="【218526】①　山澤様　SETB0241-A01　AXAロ" sheetId="2" r:id="rId1"/>
    <sheet name="【218526】②　山澤様　SETB0241-A01　AXAロ" sheetId="3" r:id="rId2"/>
    <sheet name="【218526】③　山澤様　SETB0241-A01　AXAロ" sheetId="4" r:id="rId3"/>
    <sheet name="【218557】SETB0191-A01 ① ㈱フジクラプリン" sheetId="5" r:id="rId4"/>
    <sheet name="【218557】SETB0191-A01 ②　㈱フジクラプリン" sheetId="6" r:id="rId5"/>
    <sheet name="【218557】SETB0191-A01 ③　㈱フジクラプリン" sheetId="7" r:id="rId6"/>
    <sheet name="【218587(SETA0195)】ムラカミ既存設備改造" sheetId="8" r:id="rId7"/>
    <sheet name="【218587(SETA0195)】ムラカミ既存設備改造-2" sheetId="9" r:id="rId8"/>
    <sheet name="【219223】AXEND(SETタイ) 原価一覧" sheetId="10" r:id="rId9"/>
    <sheet name="【219556】SETタイ 原価一覧" sheetId="11" r:id="rId10"/>
    <sheet name="【219614】三和スクリーン銘板 愛西 原価一覧" sheetId="12" r:id="rId11"/>
    <sheet name="【219616】三和スクリーン銘板 静岡 原価一覧" sheetId="13" r:id="rId12"/>
    <sheet name="【219753】富永氏　SETB0089-A03　①　 株式会" sheetId="14" r:id="rId13"/>
    <sheet name="【219930】SETB0240-A01① 千葉氏　株式会社住" sheetId="15" r:id="rId14"/>
    <sheet name="【219930】SETB0240-A01① 千葉氏　株式会-2" sheetId="16" r:id="rId15"/>
    <sheet name="【219930】千葉氏　SETB0240-A01②　株式会社住" sheetId="17" r:id="rId16"/>
    <sheet name="【219930】千葉氏　SETB0240-A01③　株式会社住" sheetId="18" r:id="rId17"/>
    <sheet name="【219991】岸氏　SETB0245-A01　TDKｴﾚｸﾄ" sheetId="19" r:id="rId18"/>
    <sheet name="【219991】岸氏　SETB0245-A01　TDKｴﾚ-2" sheetId="20" r:id="rId19"/>
    <sheet name="【220379】ジェコー(第一実業) 原価一覧" sheetId="21" r:id="rId20"/>
    <sheet name="【220382】 米山氏　第一実業株式会社 （ジェコー株式会社" sheetId="22" r:id="rId21"/>
    <sheet name="【220382】 米山氏　第一実業株式会社 （ジェコー株式-2" sheetId="23" r:id="rId22"/>
    <sheet name="【220392】ホシデン(松本正) 原価一覧" sheetId="24" r:id="rId23"/>
    <sheet name="【220414】ホシデン(松本正) 原価一覧" sheetId="25" r:id="rId24"/>
    <sheet name="【220499】ミツバ 原価一覧" sheetId="26" r:id="rId25"/>
    <sheet name="【220996】　①　改良版　SETB0129-A01 大館ニ" sheetId="27" r:id="rId26"/>
    <sheet name="ネプコン2025東京 原価一覧" sheetId="28" r:id="rId27"/>
    <sheet name="ネプコン2025東京 原価一覧-2" sheetId="29" r:id="rId28"/>
    <sheet name="【219851】①　岸氏　TDK様( 株式会社 システムインア" sheetId="30" r:id="rId29"/>
    <sheet name="【219851】②　岸氏　TDK様( 株式会社 システムインア" sheetId="31" r:id="rId30"/>
    <sheet name="【219851】③　全体　TDK様( 株式会社 システムインア" sheetId="32" r:id="rId31"/>
    <sheet name="【220124】オムロン阿蘇(森野) 原価一覧" sheetId="33" r:id="rId32"/>
    <sheet name="【220524】SETB0081-A0)①岸氏　メイコーエレク" sheetId="34" r:id="rId33"/>
    <sheet name="【220524】SETB0081-A0)②岸氏　メイコーエレク" sheetId="35" r:id="rId34"/>
    <sheet name="【220524】SETB0081-A0)③岸氏　メイコーエレク" sheetId="36" r:id="rId35"/>
    <sheet name="【220556】パナソニックライフソリューションズ電材三重(パ" sheetId="37" r:id="rId36"/>
    <sheet name="【220558】パナソニックライフソリューションズ電材三重(パ" sheetId="38" r:id="rId37"/>
    <sheet name="【220726】①　南氏　ATD300-HZ  4セット 光伝" sheetId="39" r:id="rId38"/>
    <sheet name="【220726】②　南氏　ATD300-HZ  4セット 光伝" sheetId="40" r:id="rId39"/>
    <sheet name="【220744】ホシデン(松本正) 原価一覧" sheetId="41" r:id="rId40"/>
    <sheet name="【220802】藤倉化成 原価一覧" sheetId="42" r:id="rId41"/>
    <sheet name="【220838】藤本電器(エア・ブラウン) 原価一覧" sheetId="43" r:id="rId42"/>
    <sheet name="【221159】ホシデン(松本正) 原価一覧" sheetId="44" r:id="rId43"/>
    <sheet name="【221161】ホシデン(松本正) 原価一覧" sheetId="45" r:id="rId44"/>
    <sheet name="【221162】ホシデン(松本正) 原価一覧" sheetId="46" r:id="rId45"/>
    <sheet name="【219946】SETB0244－A01 JR3403両門＋ﾌ" sheetId="47" r:id="rId46"/>
    <sheet name="【219948】①　SETB0238－A01 AXA400-H" sheetId="48" r:id="rId47"/>
    <sheet name="【219948】①　SETB0238－A01 AXA400-2" sheetId="49" r:id="rId48"/>
    <sheet name="【219948】②　SETB0238－A01 井桁ﾜｰｸ治具 " sheetId="50" r:id="rId49"/>
    <sheet name="【220157】積水化学工業 原価一覧" sheetId="51" r:id="rId50"/>
    <sheet name="【220400】SETB0242-A01 ①福島氏　加藤製作所" sheetId="52" r:id="rId51"/>
    <sheet name="【220400】SETB0242-A01 ①福島氏　加藤製-2" sheetId="53" r:id="rId52"/>
    <sheet name="【220400】SETB0242-A01 ②福島氏　加藤製作所" sheetId="54" r:id="rId53"/>
    <sheet name="【221293】 SETB0253-A01 イナバゴム（株）様" sheetId="55" r:id="rId54"/>
    <sheet name="【221293】 SETB0253-A01 イナバゴム（株-2" sheetId="56" r:id="rId55"/>
    <sheet name="【221510】藤本電器(エア・ブラウン) 原価一覧" sheetId="57" r:id="rId56"/>
    <sheet name="【222320】ミツバ 原価一覧" sheetId="58" r:id="rId57"/>
    <sheet name="【220456】昭工舎(ロック商事) 原価一覧" sheetId="59" r:id="rId58"/>
    <sheet name="【221885】安福ゴム工業 原価一覧" sheetId="60" r:id="rId59"/>
    <sheet name="【221902】 SETB-0255-A01①　JR3504-" sheetId="61" r:id="rId60"/>
    <sheet name="【222215】オムロン阿蘇(森野) 原価一覧" sheetId="62" r:id="rId61"/>
    <sheet name="【222578】SETB0242-A01 ①福島氏　加藤製作所" sheetId="63" r:id="rId62"/>
    <sheet name="【222578】SETB0242-A01 ①福島氏　加藤製-2" sheetId="64" r:id="rId63"/>
    <sheet name="【222578】SETB0242-A01 ①福島氏　加藤製-3" sheetId="65" r:id="rId64"/>
    <sheet name="【222598】藤本電器(エア・ブラウン) 原価一覧" sheetId="66" r:id="rId65"/>
    <sheet name="【222745】実験用　①岸氏　TDK様　SETB0254-A" sheetId="67" r:id="rId66"/>
    <sheet name="【222745】実験用　①岸氏　TDK様　SETB0254-2" sheetId="68" r:id="rId67"/>
    <sheet name="【222625】シナガワ 原価一覧" sheetId="69" r:id="rId68"/>
    <sheet name="【222874】① 米谷氏　村田機械株式会社様　SV35HF温" sheetId="70" r:id="rId69"/>
    <sheet name="【222874】② 米谷氏　村田機械株式会社様　SV35HF温" sheetId="71" r:id="rId70"/>
    <sheet name="【223396】宇都氏　SETB0089-A03　 株式会社ヤ" sheetId="72" r:id="rId71"/>
    <sheet name="【222815】石原ケミカル 原価一覧" sheetId="73" r:id="rId72"/>
    <sheet name="【223400】①　SETB0275－A01 AXA400-H" sheetId="74" r:id="rId73"/>
    <sheet name="【223400】②　SETB0275－A01 AXA400-H" sheetId="75" r:id="rId74"/>
    <sheet name="【224025】 SETB-0278-A01①　武蔵ﾛﾎﾞｯﾄ" sheetId="76" r:id="rId75"/>
    <sheet name="【224025】 SETB-0278-A01①　武蔵ﾛﾎﾞ-2" sheetId="77" r:id="rId76"/>
    <sheet name="【224184】　SETB0280-A01　変更品大阪営業所要" sheetId="78" r:id="rId77"/>
    <sheet name="【224409】①　SETB0079-A01　米山氏　メイショ" sheetId="79" r:id="rId78"/>
    <sheet name="【224409】①　SETB0079-A01　米山氏　メイ-2" sheetId="80" r:id="rId79"/>
    <sheet name="【224409】②　SETB0079-A01　米山氏　メイショ" sheetId="81" r:id="rId80"/>
    <sheet name="【224409】②　SETB0079-A01　米山氏　メイ-2" sheetId="82" r:id="rId81"/>
    <sheet name="【223427】オプトニクス精密 原価一覧" sheetId="83" r:id="rId82"/>
    <sheet name="【223784】 ①SETB-0279-A01　JR3403+" sheetId="84" r:id="rId83"/>
    <sheet name="【223784】 ②SETB-0279-A01　JR3403+" sheetId="85" r:id="rId84"/>
    <sheet name="【223784】 ③SETB-0279-A01　JR3403+" sheetId="86" r:id="rId85"/>
    <sheet name="【224212 】①　宇都氏　SETB0265-A01　原価一" sheetId="87" r:id="rId86"/>
    <sheet name="【224212 】②　宇都氏　SETB0265-A01　原価一" sheetId="88" r:id="rId87"/>
    <sheet name="【224504】理研計器(メデック) 原価一覧" sheetId="89" r:id="rId88"/>
    <sheet name="【224530】SETB0185-A01への追加品 ①千葉氏　" sheetId="90" r:id="rId89"/>
    <sheet name="【224632】 SETB0185-A01への追加品 ②千葉氏" sheetId="91" r:id="rId90"/>
    <sheet name="【224818】石原ケミカル 原価一覧" sheetId="92" r:id="rId91"/>
    <sheet name="【224899】Astemo(日本電計) 原価一覧" sheetId="93" r:id="rId92"/>
    <sheet name="【224908、224909】①　南氏　ATD300-HZ  " sheetId="94" r:id="rId93"/>
    <sheet name="【224302】①　宇都氏　SETB0285-A01　SV70" sheetId="95" r:id="rId94"/>
    <sheet name="【224302】②　宇都氏　SETB0285-A01　SV70" sheetId="96" r:id="rId95"/>
    <sheet name="【225690】　①　加工品　福島氏　藤野商事株式会社様　原価" sheetId="97" r:id="rId96"/>
    <sheet name="【225690】　②　ﾐｽﾐ購入品　福島氏　藤野商事株式会社様" sheetId="98" r:id="rId97"/>
    <sheet name="【225346】①　SETB0290-A01　山澤氏　シークス" sheetId="99" r:id="rId98"/>
    <sheet name="【225346】①　SETB0290-A01　山澤氏　シー-2" sheetId="100" r:id="rId99"/>
    <sheet name="【225346】②　山澤様　SETB0290-A01　AXAﾛ" sheetId="101" r:id="rId100"/>
    <sheet name="【225346】③　山澤様　SETB0290-A01　AXAﾛ" sheetId="102" r:id="rId101"/>
    <sheet name="【225511】①　SETB0261-A01　米谷氏　八州薬品" sheetId="103" r:id="rId102"/>
    <sheet name="【225511】②　SETB0261-A01　米谷氏　八州薬品" sheetId="104" r:id="rId103"/>
    <sheet name="【225511】③　SETB0261-A01　米谷氏　八州薬品" sheetId="105" r:id="rId104"/>
    <sheet name="【226060】①　南氏　ATD300-HZ  4セット 光伝" sheetId="106" r:id="rId105"/>
    <sheet name="【226060】②　南氏　ATD300-HZ  4セット 光伝" sheetId="107" r:id="rId106"/>
    <sheet name="【226681】ヘンケルジャパン 原価一覧" sheetId="108" r:id="rId107"/>
    <sheet name="【225562】① SETB0282-A01 神田氏　ﾊﾟﾅｿ" sheetId="109" r:id="rId108"/>
    <sheet name="【225562】② SETB0282-A01 神田氏　ﾊﾟﾅｿ" sheetId="110" r:id="rId109"/>
    <sheet name="【225562】③ SETB0282-A01 神田氏　ﾊﾟﾅｿ" sheetId="111" r:id="rId110"/>
    <sheet name="【225778】 ①テンパール工業（株）様 JR3203+ＩＯ" sheetId="112" r:id="rId111"/>
    <sheet name="【225778】 ②テンパール工業（株）様 JR3203+ＩＯ" sheetId="113" r:id="rId112"/>
    <sheet name="【226578】日本精工(岩瀬産業) 原価一覧" sheetId="114" r:id="rId113"/>
    <sheet name="【226980 】①　南氏　ATD300-HZ  4セット  " sheetId="115" r:id="rId114"/>
    <sheet name="【226980 】②　南氏　ATD300-HZ  4セット  " sheetId="116" r:id="rId115"/>
    <sheet name="【225542】フコク東海 原価一覧" sheetId="117" r:id="rId116"/>
    <sheet name="【226228】①　SETB0295-A01　千葉氏　モリタ株" sheetId="118" r:id="rId117"/>
    <sheet name="【226228】①　SETB0295-A01　千葉氏　モリ-2" sheetId="119" r:id="rId118"/>
    <sheet name="【226228】②　SETB0295-A01　千葉氏　モリタ株" sheetId="120" r:id="rId119"/>
    <sheet name="【226228】②　SETB0295-A01　千葉氏　モリ-2" sheetId="121" r:id="rId120"/>
    <sheet name="【226228】③　SETB0295-A01　千葉氏　モリタ株" sheetId="122" r:id="rId121"/>
    <sheet name="【226228】③　SETB0295-A01　千葉氏　モリ-2" sheetId="123" r:id="rId122"/>
    <sheet name="【226538】①　SETB0288-A01　千葉氏　藤倉船装" sheetId="124" r:id="rId123"/>
    <sheet name="【226538】①　SETB0288-A01　千葉氏　藤倉-2" sheetId="125" r:id="rId124"/>
    <sheet name="【226538】②　SETB0288-A01　千葉氏　藤倉船装" sheetId="126" r:id="rId125"/>
    <sheet name="【226538】②　SETB0288-A01　千葉氏　藤倉-2" sheetId="127" r:id="rId126"/>
    <sheet name="【226538】③　SETB0288-A01　千葉氏　藤倉船装" sheetId="128" r:id="rId127"/>
    <sheet name="【226538】③　SETB0288-A01　千葉氏　藤倉-2" sheetId="129" r:id="rId128"/>
    <sheet name="【227667(SETE0276)】 Berna Electr" sheetId="130" r:id="rId129"/>
    <sheet name="【227834】ホシデン(松本正) 原価一覧" sheetId="131" r:id="rId130"/>
    <sheet name="【227941】スタンレー電気(YKアキュラシー) 原価一覧" sheetId="132" r:id="rId131"/>
    <sheet name="【228365(SETE0279)】フコク東海 原価一覧" sheetId="133" r:id="rId132"/>
    <sheet name="【追加4】接着接合展2025東京 原価一覧" sheetId="134" r:id="rId133"/>
    <sheet name="【追加4】接着接合展2025東京 原価一覧-2" sheetId="135" r:id="rId134"/>
    <sheet name="【224063】① 1工程　JR3403＋SV51＋3L圧送ﾀ" sheetId="136" r:id="rId135"/>
    <sheet name="【224063】② 1工程　JR3403＋SV51＋3L圧送ﾀ" sheetId="137" r:id="rId136"/>
    <sheet name="【224064】① 2工程　JR3403＋ecpPEN600＋" sheetId="138" r:id="rId137"/>
    <sheet name="【224064】② 2工程　JR3403＋ecpPEN600＋" sheetId="139" r:id="rId138"/>
    <sheet name="【224064】③ 2工程　JR3403＋ecpPEN600＋" sheetId="140" r:id="rId139"/>
    <sheet name="【224065】① 3工程　JR3303＋ecpPEN600＋" sheetId="141" r:id="rId140"/>
    <sheet name="【224065】② 3工程　JR3303＋ecpPEN600＋" sheetId="142" r:id="rId141"/>
    <sheet name="【224066】① 4工程　JR3403-H100＋ecpPE" sheetId="143" r:id="rId142"/>
    <sheet name="【224066】② 4工程　JR3403-H100＋ecpPE" sheetId="144" r:id="rId143"/>
    <sheet name="【224066】③ 4工程　JR3403-H100＋ecpPE" sheetId="145" r:id="rId144"/>
    <sheet name="【224067】① 5工程　JR3403-H100+ecpPE" sheetId="146" r:id="rId145"/>
    <sheet name="【224067】② 5工程　JR3403-H100+ecpPE" sheetId="147" r:id="rId146"/>
    <sheet name="【224067】③ 5工程　JR3403-H100+ecpPE" sheetId="148" r:id="rId147"/>
    <sheet name="【224068】① 6工程　JR3403-H100＋兵神ﾐｷｼ" sheetId="149" r:id="rId148"/>
    <sheet name="【224068】② 6工程　JR3403-H100＋兵神ﾐｷｼ" sheetId="150" r:id="rId149"/>
    <sheet name="【227707】①　山澤様　SETB0294-A01　AXA3" sheetId="151" r:id="rId150"/>
    <sheet name="【227707】②　山澤様　SETB0294-A01　AXA3" sheetId="152" r:id="rId151"/>
    <sheet name="【227707】③　山澤様　SETB0294-A01　AXA3" sheetId="153" r:id="rId152"/>
    <sheet name="【220074(SETA0236)】 東京時計精密 原価一覧(" sheetId="154" r:id="rId153"/>
  </sheets>
  <definedNames>
    <definedName name="_xlnm._FilterDatabase" localSheetId="0" hidden="1">'【218526】①　山澤様　SETB0241-A01　AXAロ'!$C$9:$P$19</definedName>
    <definedName name="_xlnm._FilterDatabase" localSheetId="1" hidden="1">'【218526】②　山澤様　SETB0241-A01　AXAロ'!$D$9:$Q$36</definedName>
    <definedName name="_xlnm._FilterDatabase" localSheetId="2" hidden="1">'【218526】③　山澤様　SETB0241-A01　AXAロ'!$D$9:$Q$166</definedName>
    <definedName name="_xlnm._FilterDatabase" localSheetId="3" hidden="1">'【218557】SETB0191-A01 ① ㈱フジクラプリン'!$D$10:$Q$21</definedName>
    <definedName name="_xlnm._FilterDatabase" localSheetId="4" hidden="1">'【218557】SETB0191-A01 ②　㈱フジクラプリン'!$D$10:$Q$12</definedName>
    <definedName name="_xlnm._FilterDatabase" localSheetId="5" hidden="1">'【218557】SETB0191-A01 ③　㈱フジクラプリン'!$A$11:$S$232</definedName>
    <definedName name="_xlnm._FilterDatabase" localSheetId="6" hidden="1">'【218587(SETA0195)】ムラカミ既存設備改造'!$B$8:$P$45</definedName>
    <definedName name="_xlnm._FilterDatabase" localSheetId="8" hidden="1">'【219223】AXEND(SETタイ) 原価一覧'!$B$8:$O$51</definedName>
    <definedName name="_xlnm._FilterDatabase" localSheetId="9" hidden="1">'【219556】SETタイ 原価一覧'!$B$8:$O$8</definedName>
    <definedName name="_xlnm._FilterDatabase" localSheetId="10" hidden="1">'【219614】三和スクリーン銘板 愛西 原価一覧'!$B$8:$O$80</definedName>
    <definedName name="_xlnm._FilterDatabase" localSheetId="11" hidden="1">'【219616】三和スクリーン銘板 静岡 原価一覧'!$B$8:$O$83</definedName>
    <definedName name="_xlnm._FilterDatabase" localSheetId="12" hidden="1">#N/A</definedName>
    <definedName name="_xlnm._FilterDatabase" localSheetId="28" hidden="1">'【219851】①　岸氏　TDK様( 株式会社 システムインア'!$D$8:$Q$26</definedName>
    <definedName name="_xlnm._FilterDatabase" localSheetId="29" hidden="1">'【219851】②　岸氏　TDK様( 株式会社 システムインア'!$D$8:$Q$29</definedName>
    <definedName name="_xlnm._FilterDatabase" localSheetId="30" hidden="1">'【219851】③　全体　TDK様( 株式会社 システムインア'!$D$8:$Q$38</definedName>
    <definedName name="_xlnm._FilterDatabase" localSheetId="13" hidden="1">'【219930】SETB0240-A01① 千葉氏　株式会社住'!$C$8:$P$26</definedName>
    <definedName name="_xlnm._FilterDatabase" localSheetId="15" hidden="1">'【219930】千葉氏　SETB0240-A01②　株式会社住'!$E$9:$R$18</definedName>
    <definedName name="_xlnm._FilterDatabase" localSheetId="16" hidden="1">'【219930】千葉氏　SETB0240-A01③　株式会社住'!$E$9:$R$38</definedName>
    <definedName name="_xlnm._FilterDatabase" localSheetId="45" hidden="1">'【219946】SETB0244－A01 JR3403両門＋ﾌ'!$D$9:$Q$10</definedName>
    <definedName name="_xlnm._FilterDatabase" localSheetId="47" hidden="1">'【219948】①　SETB0238－A01 AXA400-2'!$D$9:$Q$95</definedName>
    <definedName name="_xlnm._FilterDatabase" localSheetId="46" hidden="1">'【219948】①　SETB0238－A01 AXA400-H'!$D$9:$Q$75</definedName>
    <definedName name="_xlnm._FilterDatabase" localSheetId="48" hidden="1">'【219948】②　SETB0238－A01 井桁ﾜｰｸ治具 '!$D$9:$Q$28</definedName>
    <definedName name="_xlnm._FilterDatabase" localSheetId="18" hidden="1">'【219991】岸氏　SETB0245-A01　TDKｴﾚ-2'!$E$9:$R$26</definedName>
    <definedName name="_xlnm._FilterDatabase" localSheetId="17" hidden="1">'【219991】岸氏　SETB0245-A01　TDKｴﾚｸﾄ'!$E$9:$R$17</definedName>
    <definedName name="_xlnm._FilterDatabase" localSheetId="152" hidden="1">'【220074(SETA0236)】 東京時計精密 原価一覧('!$B$9:$O$33</definedName>
    <definedName name="_xlnm._FilterDatabase" localSheetId="31" hidden="1">'【220124】オムロン阿蘇(森野) 原価一覧'!$B$8:$O$76</definedName>
    <definedName name="_xlnm._FilterDatabase" localSheetId="49" hidden="1">'【220157】積水化学工業 原価一覧'!$B$8:$O$235</definedName>
    <definedName name="_xlnm._FilterDatabase" localSheetId="19" hidden="1">'【220379】ジェコー(第一実業) 原価一覧'!$B$8:$O$23</definedName>
    <definedName name="_xlnm._FilterDatabase" localSheetId="20" hidden="1">'【220382】 米山氏　第一実業株式会社 （ジェコー株式会社'!$C$8:$P$29</definedName>
    <definedName name="_xlnm._FilterDatabase" localSheetId="22" hidden="1">'【220392】ホシデン(松本正) 原価一覧'!$B$8:$O$27</definedName>
    <definedName name="_xlnm._FilterDatabase" localSheetId="50" hidden="1">'【220400】SETB0242-A01 ①福島氏　加藤製作所'!$D$8:$Q$61</definedName>
    <definedName name="_xlnm._FilterDatabase" localSheetId="52" hidden="1">'【220400】SETB0242-A01 ②福島氏　加藤製作所'!$D$8:$Q$244</definedName>
    <definedName name="_xlnm._FilterDatabase" localSheetId="23" hidden="1">'【220414】ホシデン(松本正) 原価一覧'!$B$8:$O$32</definedName>
    <definedName name="_xlnm._FilterDatabase" localSheetId="57" hidden="1">'【220456】昭工舎(ロック商事) 原価一覧'!$B$8:$O$106</definedName>
    <definedName name="_xlnm._FilterDatabase" localSheetId="24" hidden="1">'【220499】ミツバ 原価一覧'!$B$8:$O$14</definedName>
    <definedName name="_xlnm._FilterDatabase" localSheetId="32" hidden="1">#N/A</definedName>
    <definedName name="_xlnm._FilterDatabase" localSheetId="33" hidden="1">'【220524】SETB0081-A0)②岸氏　メイコーエレク'!$A$8:$R$17</definedName>
    <definedName name="_xlnm._FilterDatabase" localSheetId="35" hidden="1">'【220556】パナソニックライフソリューションズ電材三重(パ'!$B$8:$O$24</definedName>
    <definedName name="_xlnm._FilterDatabase" localSheetId="36" hidden="1">'【220558】パナソニックライフソリューションズ電材三重(パ'!$B$8:$O$23</definedName>
    <definedName name="_xlnm._FilterDatabase" localSheetId="37" hidden="1">'【220726】①　南氏　ATD300-HZ  4セット 光伝'!$C$11:$P$125</definedName>
    <definedName name="_xlnm._FilterDatabase" localSheetId="38" hidden="1">'【220726】②　南氏　ATD300-HZ  4セット 光伝'!$C$11:$P$130</definedName>
    <definedName name="_xlnm._FilterDatabase" localSheetId="39" hidden="1">'【220744】ホシデン(松本正) 原価一覧'!$B$8:$O$32</definedName>
    <definedName name="_xlnm._FilterDatabase" localSheetId="40" hidden="1">'【220802】藤倉化成 原価一覧'!$B$8:$O$40</definedName>
    <definedName name="_xlnm._FilterDatabase" localSheetId="41" hidden="1">'【220838】藤本電器(エア・ブラウン) 原価一覧'!$B$8:$O$19</definedName>
    <definedName name="_xlnm._FilterDatabase" localSheetId="25">'【220996】　①　改良版　SETB0129-A01 大館ニ'!$C$8:$P$8</definedName>
    <definedName name="_xlnm._FilterDatabase" localSheetId="42" hidden="1">'【221159】ホシデン(松本正) 原価一覧'!$B$8:$O$32</definedName>
    <definedName name="_xlnm._FilterDatabase" localSheetId="43" hidden="1">'【221161】ホシデン(松本正) 原価一覧'!$B$8:$O$27</definedName>
    <definedName name="_xlnm._FilterDatabase" localSheetId="44" hidden="1">'【221162】ホシデン(松本正) 原価一覧'!$B$8:$O$32</definedName>
    <definedName name="_xlnm._FilterDatabase" localSheetId="53" hidden="1">'【221293】 SETB0253-A01 イナバゴム（株）様'!$C$8:$P$80</definedName>
    <definedName name="_xlnm._FilterDatabase" localSheetId="55" hidden="1">'【221510】藤本電器(エア・ブラウン) 原価一覧'!$B$8:$O$33</definedName>
    <definedName name="_xlnm._FilterDatabase" localSheetId="58" hidden="1">'【221885】安福ゴム工業 原価一覧'!$B$8:$O$35</definedName>
    <definedName name="_xlnm._FilterDatabase" localSheetId="59" hidden="1">'【221902】 SETB-0255-A01①　JR3504-'!$A$8:$R$21</definedName>
    <definedName name="_xlnm._FilterDatabase" localSheetId="60" hidden="1">'【222215】オムロン阿蘇(森野) 原価一覧'!$B$8:$O$59</definedName>
    <definedName name="_xlnm._FilterDatabase" localSheetId="56" hidden="1">'【222320】ミツバ 原価一覧'!$B$8:$O$14</definedName>
    <definedName name="_xlnm._FilterDatabase" localSheetId="61" hidden="1">'【222578】SETB0242-A01 ①福島氏　加藤製作所'!$D$8:$Q$36</definedName>
    <definedName name="_xlnm._FilterDatabase" localSheetId="64" hidden="1">'【222598】藤本電器(エア・ブラウン) 原価一覧'!$B$8:$O$14</definedName>
    <definedName name="_xlnm._FilterDatabase" localSheetId="67" hidden="1">'【222625】シナガワ 原価一覧'!$B$8:$O$24</definedName>
    <definedName name="_xlnm._FilterDatabase" localSheetId="66" hidden="1">'【222745】実験用　①岸氏　TDK様　SETB0254-2'!$A$10:$R$130</definedName>
    <definedName name="_xlnm._FilterDatabase" localSheetId="65" hidden="1">'【222745】実験用　①岸氏　TDK様　SETB0254-A'!$A$10:$R$98</definedName>
    <definedName name="_xlnm._FilterDatabase" localSheetId="71" hidden="1">'【222815】石原ケミカル 原価一覧'!$B$8:$O$61</definedName>
    <definedName name="_xlnm._FilterDatabase" localSheetId="68" hidden="1">'【222874】① 米谷氏　村田機械株式会社様　SV35HF温'!$C$8:$P$121</definedName>
    <definedName name="_xlnm._FilterDatabase" localSheetId="69" hidden="1">'【222874】② 米谷氏　村田機械株式会社様　SV35HF温'!$C$8:$P$157</definedName>
    <definedName name="_xlnm._FilterDatabase" localSheetId="70" hidden="1">#N/A</definedName>
    <definedName name="_xlnm._FilterDatabase" localSheetId="72" hidden="1">'【223400】①　SETB0275－A01 AXA400-H'!$D$9:$Q$19</definedName>
    <definedName name="_xlnm._FilterDatabase" localSheetId="73" hidden="1">'【223400】②　SETB0275－A01 AXA400-H'!$D$9:$Q$18</definedName>
    <definedName name="_xlnm._FilterDatabase" localSheetId="81" hidden="1">'【223427】オプトニクス精密 原価一覧'!$B$8:$O$30</definedName>
    <definedName name="_xlnm._FilterDatabase" localSheetId="82" hidden="1">#N/A</definedName>
    <definedName name="_xlnm._FilterDatabase" localSheetId="83" hidden="1">#N/A</definedName>
    <definedName name="_xlnm._FilterDatabase" localSheetId="84" hidden="1">#N/A</definedName>
    <definedName name="_xlnm._FilterDatabase" localSheetId="75" hidden="1">'【224025】 SETB-0278-A01①　武蔵ﾛﾎﾞ-2'!$A$8:$R$59</definedName>
    <definedName name="_xlnm._FilterDatabase" localSheetId="74" hidden="1">'【224025】 SETB-0278-A01①　武蔵ﾛﾎﾞｯﾄ'!$A$8:$R$54</definedName>
    <definedName name="_xlnm._FilterDatabase" localSheetId="134" hidden="1">#N/A</definedName>
    <definedName name="_xlnm._FilterDatabase" localSheetId="135" hidden="1">'【224063】② 1工程　JR3403＋SV51＋3L圧送ﾀ'!$A$8:$R$84</definedName>
    <definedName name="_xlnm._FilterDatabase" localSheetId="136" hidden="1">#N/A</definedName>
    <definedName name="_xlnm._FilterDatabase" localSheetId="137" hidden="1">'【224064】② 2工程　JR3403＋ecpPEN600＋'!$A$8:$R$48</definedName>
    <definedName name="_xlnm._FilterDatabase" localSheetId="138" hidden="1">'【224064】③ 2工程　JR3403＋ecpPEN600＋'!$A$8:$R$144</definedName>
    <definedName name="_xlnm._FilterDatabase" localSheetId="139" hidden="1">#N/A</definedName>
    <definedName name="_xlnm._FilterDatabase" localSheetId="140" hidden="1">'【224065】② 3工程　JR3303＋ecpPEN600＋'!$A$8:$R$123</definedName>
    <definedName name="_xlnm._FilterDatabase" localSheetId="141" hidden="1">#N/A</definedName>
    <definedName name="_xlnm._FilterDatabase" localSheetId="142" hidden="1">'【224066】② 4工程　JR3403-H100＋ecpPE'!$A$8:$R$41</definedName>
    <definedName name="_xlnm._FilterDatabase" localSheetId="143" hidden="1">'【224066】③ 4工程　JR3403-H100＋ecpPE'!$A$8:$R$157</definedName>
    <definedName name="_xlnm._FilterDatabase" localSheetId="144" hidden="1">#N/A</definedName>
    <definedName name="_xlnm._FilterDatabase" localSheetId="145" hidden="1">'【224067】② 5工程　JR3403-H100+ecpPE'!$A$8:$R$29</definedName>
    <definedName name="_xlnm._FilterDatabase" localSheetId="146" hidden="1">'【224067】③ 5工程　JR3403-H100+ecpPE'!$A$8:$R$130</definedName>
    <definedName name="_xlnm._FilterDatabase" localSheetId="147" hidden="1">#N/A</definedName>
    <definedName name="_xlnm._FilterDatabase" localSheetId="148" hidden="1">'【224068】② 6工程　JR3403-H100＋兵神ﾐｷｼ'!$A$8:$R$33</definedName>
    <definedName name="_xlnm._FilterDatabase" localSheetId="76" hidden="1">'【224184】　SETB0280-A01　変更品大阪営業所要'!$C$8:$P$24</definedName>
    <definedName name="_xlnm._FilterDatabase" localSheetId="85" hidden="1">'【224212 】①　宇都氏　SETB0265-A01　原価一'!$C$8:$P$123</definedName>
    <definedName name="_xlnm._FilterDatabase" localSheetId="86" hidden="1">'【224212 】②　宇都氏　SETB0265-A01　原価一'!$C$8:$P$137</definedName>
    <definedName name="_xlnm._FilterDatabase" localSheetId="93" hidden="1">'【224302】①　宇都氏　SETB0285-A01　SV70'!$C$8:$P$45</definedName>
    <definedName name="_xlnm._FilterDatabase" localSheetId="94" hidden="1">'【224302】②　宇都氏　SETB0285-A01　SV70'!$E$8:$R$97</definedName>
    <definedName name="_xlnm._FilterDatabase" localSheetId="78">'【224409】①　SETB0079-A01　米山氏　メイ-2'!$B$8:$O$8</definedName>
    <definedName name="_xlnm._FilterDatabase" localSheetId="77">'【224409】①　SETB0079-A01　米山氏　メイショ'!$C$8:$P$8</definedName>
    <definedName name="_xlnm._FilterDatabase" localSheetId="80">'【224409】②　SETB0079-A01　米山氏　メイ-2'!$B$8:$O$8</definedName>
    <definedName name="_xlnm._FilterDatabase" localSheetId="79">'【224409】②　SETB0079-A01　米山氏　メイショ'!$C$8:$P$8</definedName>
    <definedName name="_xlnm._FilterDatabase" localSheetId="87" hidden="1">'【224504】理研計器(メデック) 原価一覧'!$B$8:$O$23</definedName>
    <definedName name="_xlnm._FilterDatabase" localSheetId="88" hidden="1">'【224530】SETB0185-A01への追加品 ①千葉氏　'!$D$8:$Q$48</definedName>
    <definedName name="_xlnm._FilterDatabase" localSheetId="89" hidden="1">'【224632】 SETB0185-A01への追加品 ②千葉氏'!$D$8:$Q$43</definedName>
    <definedName name="_xlnm._FilterDatabase" localSheetId="90" hidden="1">'【224818】石原ケミカル 原価一覧'!$B$8:$O$20</definedName>
    <definedName name="_xlnm._FilterDatabase" localSheetId="91" hidden="1">'【224899】Astemo(日本電計) 原価一覧'!$B$8:$O$15</definedName>
    <definedName name="_xlnm._FilterDatabase" localSheetId="92" hidden="1">'【224908、224909】①　南氏　ATD300-HZ  '!$C$11:$P$125</definedName>
    <definedName name="_xlnm._FilterDatabase" localSheetId="98">'【225346】①　SETB0290-A01　山澤氏　シー-2'!$B$8:$O$8</definedName>
    <definedName name="_xlnm._FilterDatabase" localSheetId="97">'【225346】①　SETB0290-A01　山澤氏　シークス'!$C$8:$P$8</definedName>
    <definedName name="_xlnm._FilterDatabase" localSheetId="99" hidden="1">'【225346】②　山澤様　SETB0290-A01　AXAﾛ'!$F$11:$S$50</definedName>
    <definedName name="_xlnm._FilterDatabase" localSheetId="100" hidden="1">'【225346】③　山澤様　SETB0290-A01　AXAﾛ'!$F$9:$S$321</definedName>
    <definedName name="_xlnm._FilterDatabase" localSheetId="101">'【225511】①　SETB0261-A01　米谷氏　八州薬品'!$C$8:$P$8</definedName>
    <definedName name="_xlnm._FilterDatabase" localSheetId="102" hidden="1">'【225511】②　SETB0261-A01　米谷氏　八州薬品'!$C$10:$P$61</definedName>
    <definedName name="_xlnm._FilterDatabase" localSheetId="103" hidden="1">'【225511】③　SETB0261-A01　米谷氏　八州薬品'!$C$8:$P$261</definedName>
    <definedName name="_xlnm._FilterDatabase" localSheetId="115" hidden="1">'【225542】フコク東海 原価一覧'!$B$8:$O$55</definedName>
    <definedName name="_xlnm._FilterDatabase" localSheetId="107" hidden="1">'【225562】① SETB0282-A01 神田氏　ﾊﾟﾅｿ'!$D$9:$Q$657</definedName>
    <definedName name="_xlnm._FilterDatabase" localSheetId="108" hidden="1">'【225562】② SETB0282-A01 神田氏　ﾊﾟﾅｿ'!$D$9:$Q$671</definedName>
    <definedName name="_xlnm._FilterDatabase" localSheetId="109" hidden="1">'【225562】③ SETB0282-A01 神田氏　ﾊﾟﾅｿ'!$D$9:$Q$1082</definedName>
    <definedName name="_xlnm._FilterDatabase" localSheetId="95">'【225690】　①　加工品　福島氏　藤野商事株式会社様　原価'!$C$8:$P$8</definedName>
    <definedName name="_xlnm._FilterDatabase" localSheetId="96">'【225690】　②　ﾐｽﾐ購入品　福島氏　藤野商事株式会社様'!$C$8:$P$8</definedName>
    <definedName name="_xlnm._FilterDatabase" localSheetId="110" hidden="1">'【225778】 ①テンパール工業（株）様 JR3203+ＩＯ'!$C$8:$P$28</definedName>
    <definedName name="_xlnm._FilterDatabase" localSheetId="111" hidden="1">'【225778】 ②テンパール工業（株）様 JR3203+ＩＯ'!$C$8:$P$26</definedName>
    <definedName name="_xlnm._FilterDatabase" localSheetId="104" hidden="1">'【226060】①　南氏　ATD300-HZ  4セット 光伝'!$C$11:$P$125</definedName>
    <definedName name="_xlnm._FilterDatabase" localSheetId="105" hidden="1">'【226060】②　南氏　ATD300-HZ  4セット 光伝'!$C$11:$P$130</definedName>
    <definedName name="_xlnm._FilterDatabase" localSheetId="117">'【226228】①　SETB0295-A01　千葉氏　モリ-2'!$B$8:$O$8</definedName>
    <definedName name="_xlnm._FilterDatabase" localSheetId="116">'【226228】①　SETB0295-A01　千葉氏　モリタ株'!$C$8:$P$8</definedName>
    <definedName name="_xlnm._FilterDatabase" localSheetId="119">'【226228】②　SETB0295-A01　千葉氏　モリ-2'!$B$8:$O$8</definedName>
    <definedName name="_xlnm._FilterDatabase" localSheetId="118" hidden="1">'【226228】②　SETB0295-A01　千葉氏　モリタ株'!$C$8:$P$96</definedName>
    <definedName name="_xlnm._FilterDatabase" localSheetId="121">'【226228】③　SETB0295-A01　千葉氏　モリ-2'!$B$8:$O$8</definedName>
    <definedName name="_xlnm._FilterDatabase" localSheetId="120" hidden="1">'【226228】③　SETB0295-A01　千葉氏　モリタ株'!$C$8:$P$186</definedName>
    <definedName name="_xlnm._FilterDatabase" localSheetId="123">'【226538】①　SETB0288-A01　千葉氏　藤倉-2'!$B$8:$O$8</definedName>
    <definedName name="_xlnm._FilterDatabase" localSheetId="122">'【226538】①　SETB0288-A01　千葉氏　藤倉船装'!$C$8:$P$8</definedName>
    <definedName name="_xlnm._FilterDatabase" localSheetId="125" hidden="1">'【226538】②　SETB0288-A01　千葉氏　藤倉-2'!$D$8:$Q$58</definedName>
    <definedName name="_xlnm._FilterDatabase" localSheetId="124">'【226538】②　SETB0288-A01　千葉氏　藤倉船装'!$C$8:$P$8</definedName>
    <definedName name="_xlnm._FilterDatabase" localSheetId="127">'【226538】③　SETB0288-A01　千葉氏　藤倉-2'!$B$8:$O$8</definedName>
    <definedName name="_xlnm._FilterDatabase" localSheetId="126" hidden="1">'【226538】③　SETB0288-A01　千葉氏　藤倉船装'!$D$8:$Q$238</definedName>
    <definedName name="_xlnm._FilterDatabase" localSheetId="112" hidden="1">'【226578】日本精工(岩瀬産業) 原価一覧'!$B$8:$O$30</definedName>
    <definedName name="_xlnm._FilterDatabase" localSheetId="106" hidden="1">'【226681】ヘンケルジャパン 原価一覧'!$B$8:$O$17</definedName>
    <definedName name="_xlnm._FilterDatabase" localSheetId="113" hidden="1">'【226980 】①　南氏　ATD300-HZ  4セット  '!$C$11:$P$125</definedName>
    <definedName name="_xlnm._FilterDatabase" localSheetId="114" hidden="1">'【226980 】②　南氏　ATD300-HZ  4セット  '!$C$11:$P$132</definedName>
    <definedName name="_xlnm._FilterDatabase" localSheetId="128" hidden="1">'【227667(SETE0276)】 Berna Electr'!$B$8:$O$47</definedName>
    <definedName name="_xlnm._FilterDatabase" localSheetId="149" hidden="1">'【227707】①　山澤様　SETB0294-A01　AXA3'!$F$9:$S$17</definedName>
    <definedName name="_xlnm._FilterDatabase" localSheetId="150" hidden="1">'【227707】②　山澤様　SETB0294-A01　AXA3'!$F$9:$S$31</definedName>
    <definedName name="_xlnm._FilterDatabase" localSheetId="151" hidden="1">'【227707】③　山澤様　SETB0294-A01　AXA3'!$F$9:$S$198</definedName>
    <definedName name="_xlnm._FilterDatabase" localSheetId="129" hidden="1">'【227834】ホシデン(松本正) 原価一覧'!$B$8:$O$32</definedName>
    <definedName name="_xlnm._FilterDatabase" localSheetId="130" hidden="1">'【227941】スタンレー電気(YKアキュラシー) 原価一覧'!$B$8:$O$19</definedName>
    <definedName name="_xlnm._FilterDatabase" localSheetId="131" hidden="1">'【228365(SETE0279)】フコク東海 原価一覧'!$B$8:$O$28</definedName>
    <definedName name="_xlnm.Print_Area" localSheetId="32">#N/A</definedName>
    <definedName name="_xlnm.Print_Area" localSheetId="33">#N/A</definedName>
    <definedName name="_xlnm.Print_Area" localSheetId="34">#N/A</definedName>
    <definedName name="_xlnm.Print_Area" localSheetId="53">'【221293】 SETB0253-A01 イナバゴム（株）様'!$B$1:$K$76</definedName>
    <definedName name="_xlnm.Print_Area" localSheetId="59">'【221902】 SETB-0255-A01①　JR3504-'!$B$1:$K$81</definedName>
    <definedName name="_xlnm.Print_Area" localSheetId="82">#N/A</definedName>
    <definedName name="_xlnm.Print_Area" localSheetId="83">#N/A</definedName>
    <definedName name="_xlnm.Print_Area" localSheetId="84">#N/A</definedName>
    <definedName name="_xlnm.Print_Area" localSheetId="75">'【224025】 SETB-0278-A01①　武蔵ﾛﾎﾞ-2'!$B$1:$K$119</definedName>
    <definedName name="_xlnm.Print_Area" localSheetId="74">'【224025】 SETB-0278-A01①　武蔵ﾛﾎﾞｯﾄ'!$B$1:$K$114</definedName>
    <definedName name="_xlnm.Print_Area" localSheetId="134">#N/A</definedName>
    <definedName name="_xlnm.Print_Area" localSheetId="135">'【224063】② 1工程　JR3403＋SV51＋3L圧送ﾀ'!$B$1:$K$144</definedName>
    <definedName name="_xlnm.Print_Area" localSheetId="136">#N/A</definedName>
    <definedName name="_xlnm.Print_Area" localSheetId="137">'【224064】② 2工程　JR3403＋ecpPEN600＋'!$B$1:$K$108</definedName>
    <definedName name="_xlnm.Print_Area" localSheetId="138">'【224064】③ 2工程　JR3403＋ecpPEN600＋'!$B$1:$K$204</definedName>
    <definedName name="_xlnm.Print_Area" localSheetId="139">#N/A</definedName>
    <definedName name="_xlnm.Print_Area" localSheetId="140">'【224065】② 3工程　JR3303＋ecpPEN600＋'!$B$1:$K$183</definedName>
    <definedName name="_xlnm.Print_Area" localSheetId="141">#N/A</definedName>
    <definedName name="_xlnm.Print_Area" localSheetId="142">'【224066】② 4工程　JR3403-H100＋ecpPE'!$B$1:$K$101</definedName>
    <definedName name="_xlnm.Print_Area" localSheetId="143">'【224066】③ 4工程　JR3403-H100＋ecpPE'!$B$1:$K$217</definedName>
    <definedName name="_xlnm.Print_Area" localSheetId="144">#N/A</definedName>
    <definedName name="_xlnm.Print_Area" localSheetId="145">'【224067】② 5工程　JR3403-H100+ecpPE'!$B$1:$K$89</definedName>
    <definedName name="_xlnm.Print_Area" localSheetId="146">'【224067】③ 5工程　JR3403-H100+ecpPE'!$B$1:$K$190</definedName>
    <definedName name="_xlnm.Print_Area" localSheetId="147">#N/A</definedName>
    <definedName name="_xlnm.Print_Area" localSheetId="148">'【224068】② 6工程　JR3403-H100＋兵神ﾐｷｼ'!$B$1:$K$93</definedName>
    <definedName name="_xlnm.Print_Area" localSheetId="88">'【224530】SETB0185-A01への追加品 ①千葉氏　'!$C$1:$L$29</definedName>
    <definedName name="_xlnm.Print_Area" localSheetId="89">'【224632】 SETB0185-A01への追加品 ②千葉氏'!$C$1:$L$24</definedName>
    <definedName name="_xlnm.Print_Area" localSheetId="107">'【225562】① SETB0282-A01 神田氏　ﾊﾟﾅｿ'!$C$1:$L$602</definedName>
    <definedName name="_xlnm.Print_Area" localSheetId="108">'【225562】② SETB0282-A01 神田氏　ﾊﾟﾅｿ'!$C$1:$L$616</definedName>
    <definedName name="_xlnm.Print_Area" localSheetId="109">'【225562】③ SETB0282-A01 神田氏　ﾊﾟﾅｿ'!$C$1:$L$1027</definedName>
    <definedName name="_xlnm.Print_Area" localSheetId="110">'【225778】 ①テンパール工業（株）様 JR3203+ＩＯ'!$B$1:$K$24</definedName>
    <definedName name="_xlnm.Print_Area" localSheetId="111">'【225778】 ②テンパール工業（株）様 JR3203+ＩＯ'!$B$1:$K$22</definedName>
    <definedName name="_xlnm.Print_Area" localSheetId="125">'【226538】②　SETB0288-A01　千葉氏　藤倉-2'!$C$1:$L$22</definedName>
    <definedName name="_xlnm.Print_Area" localSheetId="126">'【226538】③　SETB0288-A01　千葉氏　藤倉船装'!$C$1:$L$157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154" l="1"/>
  <c r="H32" i="154"/>
  <c r="H31" i="154"/>
  <c r="H30" i="154"/>
  <c r="H29" i="154"/>
  <c r="H28" i="154"/>
  <c r="H27" i="154"/>
  <c r="H26" i="154"/>
  <c r="H25" i="154"/>
  <c r="H24" i="154"/>
  <c r="H23" i="154"/>
  <c r="H22" i="154"/>
  <c r="H21" i="154"/>
  <c r="H20" i="154"/>
  <c r="H19" i="154"/>
  <c r="H18" i="154"/>
  <c r="H17" i="154"/>
  <c r="H16" i="154"/>
  <c r="H15" i="154"/>
  <c r="H14" i="154"/>
  <c r="H13" i="154"/>
  <c r="H12" i="154"/>
  <c r="J2" i="154"/>
  <c r="I205" i="153" l="1"/>
  <c r="L199" i="153"/>
  <c r="L198" i="153"/>
  <c r="C198" i="153"/>
  <c r="L197" i="153"/>
  <c r="L196" i="153"/>
  <c r="C196" i="153"/>
  <c r="L195" i="153"/>
  <c r="L194" i="153"/>
  <c r="C194" i="153"/>
  <c r="L193" i="153"/>
  <c r="C193" i="153"/>
  <c r="L192" i="153"/>
  <c r="C192" i="153"/>
  <c r="L191" i="153"/>
  <c r="L190" i="153"/>
  <c r="L189" i="153"/>
  <c r="C189" i="153"/>
  <c r="L188" i="153"/>
  <c r="C188" i="153"/>
  <c r="L187" i="153"/>
  <c r="L186" i="153"/>
  <c r="C186" i="153"/>
  <c r="L185" i="153"/>
  <c r="C185" i="153"/>
  <c r="L184" i="153"/>
  <c r="C184" i="153"/>
  <c r="L183" i="153"/>
  <c r="C183" i="153"/>
  <c r="L182" i="153"/>
  <c r="C182" i="153"/>
  <c r="L181" i="153"/>
  <c r="C181" i="153"/>
  <c r="L180" i="153"/>
  <c r="C180" i="153"/>
  <c r="L179" i="153"/>
  <c r="C179" i="153"/>
  <c r="L178" i="153"/>
  <c r="C178" i="153"/>
  <c r="L177" i="153"/>
  <c r="C177" i="153"/>
  <c r="L176" i="153"/>
  <c r="C176" i="153"/>
  <c r="L175" i="153"/>
  <c r="C175" i="153"/>
  <c r="L174" i="153"/>
  <c r="C174" i="153"/>
  <c r="L173" i="153"/>
  <c r="C173" i="153"/>
  <c r="L172" i="153"/>
  <c r="C172" i="153"/>
  <c r="L171" i="153"/>
  <c r="C171" i="153"/>
  <c r="L170" i="153"/>
  <c r="C170" i="153"/>
  <c r="L169" i="153"/>
  <c r="C169" i="153"/>
  <c r="L168" i="153"/>
  <c r="C168" i="153"/>
  <c r="L167" i="153"/>
  <c r="C167" i="153"/>
  <c r="L166" i="153"/>
  <c r="C166" i="153"/>
  <c r="L165" i="153"/>
  <c r="C165" i="153"/>
  <c r="L164" i="153"/>
  <c r="C164" i="153"/>
  <c r="L163" i="153"/>
  <c r="C163" i="153"/>
  <c r="L162" i="153"/>
  <c r="C162" i="153"/>
  <c r="L161" i="153"/>
  <c r="L160" i="153"/>
  <c r="C160" i="153"/>
  <c r="L159" i="153"/>
  <c r="C159" i="153"/>
  <c r="L158" i="153"/>
  <c r="C158" i="153"/>
  <c r="L157" i="153"/>
  <c r="C157" i="153"/>
  <c r="L156" i="153"/>
  <c r="C156" i="153"/>
  <c r="L155" i="153"/>
  <c r="C155" i="153"/>
  <c r="L154" i="153"/>
  <c r="C154" i="153"/>
  <c r="L153" i="153"/>
  <c r="C153" i="153"/>
  <c r="L152" i="153"/>
  <c r="C152" i="153"/>
  <c r="L151" i="153"/>
  <c r="C151" i="153"/>
  <c r="L150" i="153"/>
  <c r="C150" i="153"/>
  <c r="L149" i="153"/>
  <c r="C149" i="153"/>
  <c r="L148" i="153"/>
  <c r="C148" i="153"/>
  <c r="L147" i="153"/>
  <c r="C147" i="153"/>
  <c r="L146" i="153"/>
  <c r="L145" i="153"/>
  <c r="C145" i="153"/>
  <c r="L144" i="153"/>
  <c r="C144" i="153"/>
  <c r="L143" i="153"/>
  <c r="C143" i="153"/>
  <c r="L142" i="153"/>
  <c r="L141" i="153"/>
  <c r="L140" i="153"/>
  <c r="L139" i="153"/>
  <c r="C139" i="153"/>
  <c r="L138" i="153"/>
  <c r="C138" i="153"/>
  <c r="L137" i="153"/>
  <c r="C137" i="153"/>
  <c r="L136" i="153"/>
  <c r="C136" i="153"/>
  <c r="L135" i="153"/>
  <c r="C135" i="153"/>
  <c r="L134" i="153"/>
  <c r="C134" i="153"/>
  <c r="L133" i="153"/>
  <c r="L132" i="153"/>
  <c r="L131" i="153"/>
  <c r="L130" i="153"/>
  <c r="C130" i="153"/>
  <c r="L129" i="153"/>
  <c r="L128" i="153"/>
  <c r="C128" i="153"/>
  <c r="L127" i="153"/>
  <c r="C127" i="153"/>
  <c r="L126" i="153"/>
  <c r="C126" i="153"/>
  <c r="L125" i="153"/>
  <c r="C125" i="153"/>
  <c r="L124" i="153"/>
  <c r="C124" i="153"/>
  <c r="L123" i="153"/>
  <c r="C123" i="153"/>
  <c r="L122" i="153"/>
  <c r="C122" i="153"/>
  <c r="L121" i="153"/>
  <c r="C121" i="153"/>
  <c r="L120" i="153"/>
  <c r="C120" i="153"/>
  <c r="L119" i="153"/>
  <c r="C119" i="153"/>
  <c r="L118" i="153"/>
  <c r="C118" i="153"/>
  <c r="L117" i="153"/>
  <c r="C117" i="153"/>
  <c r="L116" i="153"/>
  <c r="C116" i="153"/>
  <c r="L115" i="153"/>
  <c r="C115" i="153"/>
  <c r="L114" i="153"/>
  <c r="C109" i="153"/>
  <c r="L103" i="153"/>
  <c r="L102" i="153"/>
  <c r="L101" i="153"/>
  <c r="L100" i="153"/>
  <c r="I106" i="153" s="1"/>
  <c r="L99" i="153"/>
  <c r="L98" i="153"/>
  <c r="L97" i="153"/>
  <c r="L91" i="153"/>
  <c r="L90" i="153"/>
  <c r="L89" i="153"/>
  <c r="I93" i="153" s="1"/>
  <c r="L82" i="153"/>
  <c r="L81" i="153"/>
  <c r="L80" i="153"/>
  <c r="L79" i="153"/>
  <c r="L78" i="153"/>
  <c r="L77" i="153"/>
  <c r="L76" i="153"/>
  <c r="L75" i="153"/>
  <c r="L74" i="153"/>
  <c r="I85" i="153" s="1"/>
  <c r="L73" i="153"/>
  <c r="L72" i="153"/>
  <c r="L71" i="153"/>
  <c r="L64" i="153"/>
  <c r="L63" i="153"/>
  <c r="L62" i="153"/>
  <c r="L61" i="153"/>
  <c r="L60" i="153"/>
  <c r="L59" i="153"/>
  <c r="L58" i="153"/>
  <c r="L57" i="153"/>
  <c r="L56" i="153"/>
  <c r="L55" i="153"/>
  <c r="L54" i="153"/>
  <c r="I66" i="153" s="1"/>
  <c r="L48" i="153"/>
  <c r="L47" i="153"/>
  <c r="L46" i="153"/>
  <c r="L45" i="153"/>
  <c r="L44" i="153"/>
  <c r="L43" i="153"/>
  <c r="L42" i="153"/>
  <c r="L41" i="153"/>
  <c r="L40" i="153"/>
  <c r="L39" i="153"/>
  <c r="L38" i="153"/>
  <c r="L37" i="153"/>
  <c r="L36" i="153"/>
  <c r="L35" i="153"/>
  <c r="L34" i="153"/>
  <c r="L33" i="153"/>
  <c r="L32" i="153"/>
  <c r="I50" i="153" s="1"/>
  <c r="L31" i="153"/>
  <c r="L30" i="153"/>
  <c r="L24" i="153"/>
  <c r="L23" i="153"/>
  <c r="L22" i="153"/>
  <c r="L21" i="153"/>
  <c r="L20" i="153"/>
  <c r="L19" i="153"/>
  <c r="L18" i="153"/>
  <c r="L17" i="153"/>
  <c r="L16" i="153"/>
  <c r="L15" i="153"/>
  <c r="F15" i="153"/>
  <c r="F16" i="153" s="1"/>
  <c r="F17" i="153" s="1"/>
  <c r="F18" i="153" s="1"/>
  <c r="F19" i="153" s="1"/>
  <c r="F20" i="153" s="1"/>
  <c r="F21" i="153" s="1"/>
  <c r="F22" i="153" s="1"/>
  <c r="F23" i="153" s="1"/>
  <c r="F24" i="153" s="1"/>
  <c r="F30" i="153" s="1"/>
  <c r="F31" i="153" s="1"/>
  <c r="F32" i="153" s="1"/>
  <c r="F33" i="153" s="1"/>
  <c r="F34" i="153" s="1"/>
  <c r="F35" i="153" s="1"/>
  <c r="F36" i="153" s="1"/>
  <c r="F37" i="153" s="1"/>
  <c r="F38" i="153" s="1"/>
  <c r="F39" i="153" s="1"/>
  <c r="F40" i="153" s="1"/>
  <c r="F41" i="153" s="1"/>
  <c r="F42" i="153" s="1"/>
  <c r="F43" i="153" s="1"/>
  <c r="F44" i="153" s="1"/>
  <c r="F45" i="153" s="1"/>
  <c r="F46" i="153" s="1"/>
  <c r="F47" i="153" s="1"/>
  <c r="F48" i="153" s="1"/>
  <c r="F54" i="153" s="1"/>
  <c r="F55" i="153" s="1"/>
  <c r="F56" i="153" s="1"/>
  <c r="F57" i="153" s="1"/>
  <c r="F58" i="153" s="1"/>
  <c r="F59" i="153" s="1"/>
  <c r="F60" i="153" s="1"/>
  <c r="F61" i="153" s="1"/>
  <c r="F62" i="153" s="1"/>
  <c r="F63" i="153" s="1"/>
  <c r="F64" i="153" s="1"/>
  <c r="F71" i="153" s="1"/>
  <c r="F72" i="153" s="1"/>
  <c r="F73" i="153" s="1"/>
  <c r="F74" i="153" s="1"/>
  <c r="F75" i="153" s="1"/>
  <c r="F76" i="153" s="1"/>
  <c r="F77" i="153" s="1"/>
  <c r="F78" i="153" s="1"/>
  <c r="F79" i="153" s="1"/>
  <c r="F80" i="153" s="1"/>
  <c r="F81" i="153" s="1"/>
  <c r="F82" i="153" s="1"/>
  <c r="F89" i="153" s="1"/>
  <c r="F90" i="153" s="1"/>
  <c r="F91" i="153" s="1"/>
  <c r="F97" i="153" s="1"/>
  <c r="F98" i="153" s="1"/>
  <c r="F99" i="153" s="1"/>
  <c r="F100" i="153" s="1"/>
  <c r="F101" i="153" s="1"/>
  <c r="F102" i="153" s="1"/>
  <c r="F103" i="153" s="1"/>
  <c r="F114" i="153" s="1"/>
  <c r="F115" i="153" s="1"/>
  <c r="F116" i="153" s="1"/>
  <c r="F117" i="153" s="1"/>
  <c r="F118" i="153" s="1"/>
  <c r="F119" i="153" s="1"/>
  <c r="F120" i="153" s="1"/>
  <c r="F121" i="153" s="1"/>
  <c r="F122" i="153" s="1"/>
  <c r="F123" i="153" s="1"/>
  <c r="F124" i="153" s="1"/>
  <c r="F125" i="153" s="1"/>
  <c r="F126" i="153" s="1"/>
  <c r="F127" i="153" s="1"/>
  <c r="F128" i="153" s="1"/>
  <c r="F129" i="153" s="1"/>
  <c r="F130" i="153" s="1"/>
  <c r="F131" i="153" s="1"/>
  <c r="F132" i="153" s="1"/>
  <c r="F133" i="153" s="1"/>
  <c r="F134" i="153" s="1"/>
  <c r="F135" i="153" s="1"/>
  <c r="F136" i="153" s="1"/>
  <c r="F137" i="153" s="1"/>
  <c r="F138" i="153" s="1"/>
  <c r="F139" i="153" s="1"/>
  <c r="F140" i="153" s="1"/>
  <c r="F141" i="153" s="1"/>
  <c r="F142" i="153" s="1"/>
  <c r="F143" i="153" s="1"/>
  <c r="F144" i="153" s="1"/>
  <c r="F145" i="153" s="1"/>
  <c r="F146" i="153" s="1"/>
  <c r="F147" i="153" s="1"/>
  <c r="F148" i="153" s="1"/>
  <c r="F149" i="153" s="1"/>
  <c r="F150" i="153" s="1"/>
  <c r="F151" i="153" s="1"/>
  <c r="F152" i="153" s="1"/>
  <c r="F153" i="153" s="1"/>
  <c r="F154" i="153" s="1"/>
  <c r="F155" i="153" s="1"/>
  <c r="F156" i="153" s="1"/>
  <c r="F157" i="153" s="1"/>
  <c r="F158" i="153" s="1"/>
  <c r="F159" i="153" s="1"/>
  <c r="F160" i="153" s="1"/>
  <c r="F161" i="153" s="1"/>
  <c r="F162" i="153" s="1"/>
  <c r="F163" i="153" s="1"/>
  <c r="F164" i="153" s="1"/>
  <c r="F165" i="153" s="1"/>
  <c r="F166" i="153" s="1"/>
  <c r="F167" i="153" s="1"/>
  <c r="F168" i="153" s="1"/>
  <c r="F169" i="153" s="1"/>
  <c r="F170" i="153" s="1"/>
  <c r="F171" i="153" s="1"/>
  <c r="F172" i="153" s="1"/>
  <c r="F173" i="153" s="1"/>
  <c r="F174" i="153" s="1"/>
  <c r="F175" i="153" s="1"/>
  <c r="F176" i="153" s="1"/>
  <c r="F177" i="153" s="1"/>
  <c r="F178" i="153" s="1"/>
  <c r="F179" i="153" s="1"/>
  <c r="F180" i="153" s="1"/>
  <c r="F181" i="153" s="1"/>
  <c r="F182" i="153" s="1"/>
  <c r="F183" i="153" s="1"/>
  <c r="F184" i="153" s="1"/>
  <c r="F185" i="153" s="1"/>
  <c r="F186" i="153" s="1"/>
  <c r="F187" i="153" s="1"/>
  <c r="F188" i="153" s="1"/>
  <c r="F189" i="153" s="1"/>
  <c r="F190" i="153" s="1"/>
  <c r="F191" i="153" s="1"/>
  <c r="F192" i="153" s="1"/>
  <c r="F193" i="153" s="1"/>
  <c r="F194" i="153" s="1"/>
  <c r="F195" i="153" s="1"/>
  <c r="F196" i="153" s="1"/>
  <c r="F197" i="153" s="1"/>
  <c r="F198" i="153" s="1"/>
  <c r="F199" i="153" s="1"/>
  <c r="L14" i="153"/>
  <c r="I26" i="153" l="1"/>
  <c r="C206" i="153"/>
  <c r="C212" i="153" s="1"/>
  <c r="N2" i="153"/>
  <c r="I201" i="153"/>
  <c r="I38" i="152"/>
  <c r="L31" i="152"/>
  <c r="C31" i="152"/>
  <c r="L30" i="152"/>
  <c r="C30" i="152"/>
  <c r="C39" i="152" s="1"/>
  <c r="C45" i="152" s="1"/>
  <c r="L29" i="152"/>
  <c r="I34" i="152" s="1"/>
  <c r="C29" i="152"/>
  <c r="L28" i="152"/>
  <c r="C28" i="152"/>
  <c r="C24" i="152"/>
  <c r="L21" i="152"/>
  <c r="C21" i="152"/>
  <c r="L15" i="152"/>
  <c r="F15" i="152"/>
  <c r="F21" i="152" s="1"/>
  <c r="F28" i="152" s="1"/>
  <c r="F29" i="152" s="1"/>
  <c r="F30" i="152" s="1"/>
  <c r="F31" i="152" s="1"/>
  <c r="L14" i="152"/>
  <c r="I17" i="152" s="1"/>
  <c r="N2" i="152" l="1"/>
  <c r="C20" i="151"/>
  <c r="C26" i="151" s="1"/>
  <c r="I19" i="151"/>
  <c r="L14" i="151"/>
  <c r="L13" i="151"/>
  <c r="F13" i="151"/>
  <c r="F14" i="151" s="1"/>
  <c r="L12" i="151"/>
  <c r="I16" i="151" s="1"/>
  <c r="N2" i="151"/>
  <c r="F145" i="150" l="1"/>
  <c r="I33" i="150"/>
  <c r="I23" i="150"/>
  <c r="I22" i="150"/>
  <c r="I21" i="150"/>
  <c r="I20" i="150"/>
  <c r="I19" i="150"/>
  <c r="I18" i="150"/>
  <c r="C18" i="150"/>
  <c r="C19" i="150" s="1"/>
  <c r="C20" i="150" s="1"/>
  <c r="C21" i="150" s="1"/>
  <c r="C22" i="150" s="1"/>
  <c r="C23" i="150" s="1"/>
  <c r="I17" i="150"/>
  <c r="K2" i="150" s="1"/>
  <c r="I16" i="150"/>
  <c r="I15" i="150"/>
  <c r="C15" i="150"/>
  <c r="C16" i="150" s="1"/>
  <c r="C17" i="150" s="1"/>
  <c r="I14" i="150"/>
  <c r="F136" i="149"/>
  <c r="I24" i="149"/>
  <c r="I17" i="149"/>
  <c r="I16" i="149"/>
  <c r="I15" i="149"/>
  <c r="C15" i="149"/>
  <c r="C16" i="149" s="1"/>
  <c r="C17" i="149" s="1"/>
  <c r="I14" i="149"/>
  <c r="I13" i="149"/>
  <c r="I12" i="149"/>
  <c r="C12" i="149"/>
  <c r="C13" i="149" s="1"/>
  <c r="C14" i="149" s="1"/>
  <c r="I11" i="149"/>
  <c r="F242" i="148"/>
  <c r="I130" i="148"/>
  <c r="I124" i="148"/>
  <c r="I123" i="148"/>
  <c r="I122" i="148"/>
  <c r="F126" i="148" s="1"/>
  <c r="I115" i="148"/>
  <c r="I114" i="148"/>
  <c r="I113" i="148"/>
  <c r="I112" i="148"/>
  <c r="I111" i="148"/>
  <c r="I110" i="148"/>
  <c r="I109" i="148"/>
  <c r="I108" i="148"/>
  <c r="I107" i="148"/>
  <c r="I106" i="148"/>
  <c r="F117" i="148" s="1"/>
  <c r="I98" i="148"/>
  <c r="F101" i="148" s="1"/>
  <c r="I97" i="148"/>
  <c r="I96" i="148"/>
  <c r="I95" i="148"/>
  <c r="I94" i="148"/>
  <c r="I93" i="148"/>
  <c r="I92" i="148"/>
  <c r="I91" i="148"/>
  <c r="I90" i="148"/>
  <c r="I84" i="148"/>
  <c r="I83" i="148"/>
  <c r="I82" i="148"/>
  <c r="I81" i="148"/>
  <c r="I80" i="148"/>
  <c r="I79" i="148"/>
  <c r="I78" i="148"/>
  <c r="I77" i="148"/>
  <c r="I76" i="148"/>
  <c r="I75" i="148"/>
  <c r="I74" i="148"/>
  <c r="I73" i="148"/>
  <c r="I72" i="148"/>
  <c r="I71" i="148"/>
  <c r="I70" i="148"/>
  <c r="I69" i="148"/>
  <c r="I68" i="148"/>
  <c r="F86" i="148" s="1"/>
  <c r="I61" i="148"/>
  <c r="I60" i="148"/>
  <c r="I59" i="148"/>
  <c r="I58" i="148"/>
  <c r="I57" i="148"/>
  <c r="I56" i="148"/>
  <c r="I55" i="148"/>
  <c r="I54" i="148"/>
  <c r="I53" i="148"/>
  <c r="I52" i="148"/>
  <c r="I51" i="148"/>
  <c r="I50" i="148"/>
  <c r="I49" i="148"/>
  <c r="I48" i="148"/>
  <c r="I47" i="148"/>
  <c r="I46" i="148"/>
  <c r="I45" i="148"/>
  <c r="I44" i="148"/>
  <c r="I43" i="148"/>
  <c r="I42" i="148"/>
  <c r="I41" i="148"/>
  <c r="I40" i="148"/>
  <c r="I39" i="148"/>
  <c r="I38" i="148"/>
  <c r="I37" i="148"/>
  <c r="I36" i="148"/>
  <c r="I35" i="148"/>
  <c r="I34" i="148"/>
  <c r="I33" i="148"/>
  <c r="I32" i="148"/>
  <c r="I31" i="148"/>
  <c r="I30" i="148"/>
  <c r="I29" i="148"/>
  <c r="I28" i="148"/>
  <c r="I27" i="148"/>
  <c r="I26" i="148"/>
  <c r="I25" i="148"/>
  <c r="I24" i="148"/>
  <c r="I23" i="148"/>
  <c r="I22" i="148"/>
  <c r="I21" i="148"/>
  <c r="I20" i="148"/>
  <c r="I19" i="148"/>
  <c r="I18" i="148"/>
  <c r="I17" i="148"/>
  <c r="I16" i="148"/>
  <c r="I15" i="148"/>
  <c r="C15" i="148"/>
  <c r="C16" i="148" s="1"/>
  <c r="C17" i="148" s="1"/>
  <c r="C18" i="148" s="1"/>
  <c r="C19" i="148" s="1"/>
  <c r="C20" i="148" s="1"/>
  <c r="C21" i="148" s="1"/>
  <c r="C22" i="148" s="1"/>
  <c r="C23" i="148" s="1"/>
  <c r="C24" i="148" s="1"/>
  <c r="C25" i="148" s="1"/>
  <c r="C26" i="148" s="1"/>
  <c r="C27" i="148" s="1"/>
  <c r="C28" i="148" s="1"/>
  <c r="C29" i="148" s="1"/>
  <c r="C30" i="148" s="1"/>
  <c r="C31" i="148" s="1"/>
  <c r="C32" i="148" s="1"/>
  <c r="C33" i="148" s="1"/>
  <c r="C34" i="148" s="1"/>
  <c r="C35" i="148" s="1"/>
  <c r="C36" i="148" s="1"/>
  <c r="C37" i="148" s="1"/>
  <c r="C38" i="148" s="1"/>
  <c r="C39" i="148" s="1"/>
  <c r="C40" i="148" s="1"/>
  <c r="C41" i="148" s="1"/>
  <c r="C42" i="148" s="1"/>
  <c r="C43" i="148" s="1"/>
  <c r="C44" i="148" s="1"/>
  <c r="C45" i="148" s="1"/>
  <c r="C46" i="148" s="1"/>
  <c r="C47" i="148" s="1"/>
  <c r="C48" i="148" s="1"/>
  <c r="C49" i="148" s="1"/>
  <c r="C50" i="148" s="1"/>
  <c r="C51" i="148" s="1"/>
  <c r="C52" i="148" s="1"/>
  <c r="C53" i="148" s="1"/>
  <c r="C54" i="148" s="1"/>
  <c r="C55" i="148" s="1"/>
  <c r="C56" i="148" s="1"/>
  <c r="C57" i="148" s="1"/>
  <c r="C58" i="148" s="1"/>
  <c r="C59" i="148" s="1"/>
  <c r="C60" i="148" s="1"/>
  <c r="C61" i="148" s="1"/>
  <c r="C68" i="148" s="1"/>
  <c r="C69" i="148" s="1"/>
  <c r="C70" i="148" s="1"/>
  <c r="C71" i="148" s="1"/>
  <c r="C72" i="148" s="1"/>
  <c r="C73" i="148" s="1"/>
  <c r="C74" i="148" s="1"/>
  <c r="C75" i="148" s="1"/>
  <c r="C76" i="148" s="1"/>
  <c r="C77" i="148" s="1"/>
  <c r="C78" i="148" s="1"/>
  <c r="C79" i="148" s="1"/>
  <c r="C80" i="148" s="1"/>
  <c r="C81" i="148" s="1"/>
  <c r="C82" i="148" s="1"/>
  <c r="C83" i="148" s="1"/>
  <c r="C84" i="148" s="1"/>
  <c r="C90" i="148" s="1"/>
  <c r="C91" i="148" s="1"/>
  <c r="C92" i="148" s="1"/>
  <c r="C93" i="148" s="1"/>
  <c r="C94" i="148" s="1"/>
  <c r="C95" i="148" s="1"/>
  <c r="C96" i="148" s="1"/>
  <c r="C97" i="148" s="1"/>
  <c r="C98" i="148" s="1"/>
  <c r="C106" i="148" s="1"/>
  <c r="C107" i="148" s="1"/>
  <c r="C108" i="148" s="1"/>
  <c r="C109" i="148" s="1"/>
  <c r="C110" i="148" s="1"/>
  <c r="C111" i="148" s="1"/>
  <c r="C112" i="148" s="1"/>
  <c r="C113" i="148" s="1"/>
  <c r="C114" i="148" s="1"/>
  <c r="C115" i="148" s="1"/>
  <c r="C122" i="148" s="1"/>
  <c r="C123" i="148" s="1"/>
  <c r="C124" i="148" s="1"/>
  <c r="I14" i="148"/>
  <c r="F63" i="148" s="1"/>
  <c r="I13" i="148"/>
  <c r="C13" i="148"/>
  <c r="C14" i="148" s="1"/>
  <c r="I12" i="148"/>
  <c r="C12" i="148"/>
  <c r="I11" i="148"/>
  <c r="F141" i="147"/>
  <c r="I29" i="147"/>
  <c r="I23" i="147"/>
  <c r="I22" i="147"/>
  <c r="I21" i="147"/>
  <c r="C21" i="147"/>
  <c r="C22" i="147" s="1"/>
  <c r="C23" i="147" s="1"/>
  <c r="I20" i="147"/>
  <c r="I19" i="147"/>
  <c r="I18" i="147"/>
  <c r="I17" i="147"/>
  <c r="I16" i="147"/>
  <c r="C16" i="147"/>
  <c r="C17" i="147" s="1"/>
  <c r="C18" i="147" s="1"/>
  <c r="C19" i="147" s="1"/>
  <c r="C20" i="147" s="1"/>
  <c r="I13" i="147"/>
  <c r="F136" i="146"/>
  <c r="I24" i="146"/>
  <c r="I17" i="146"/>
  <c r="I16" i="146"/>
  <c r="K2" i="146" s="1"/>
  <c r="I15" i="146"/>
  <c r="I14" i="146"/>
  <c r="I13" i="146"/>
  <c r="I12" i="146"/>
  <c r="C12" i="146"/>
  <c r="C13" i="146" s="1"/>
  <c r="C14" i="146" s="1"/>
  <c r="C15" i="146" s="1"/>
  <c r="C16" i="146" s="1"/>
  <c r="C17" i="146" s="1"/>
  <c r="I11" i="146"/>
  <c r="F269" i="145"/>
  <c r="I157" i="145"/>
  <c r="I153" i="145"/>
  <c r="I152" i="145"/>
  <c r="F155" i="145" s="1"/>
  <c r="I151" i="145"/>
  <c r="I150" i="145"/>
  <c r="I143" i="145"/>
  <c r="I142" i="145"/>
  <c r="I141" i="145"/>
  <c r="I140" i="145"/>
  <c r="I139" i="145"/>
  <c r="I138" i="145"/>
  <c r="I137" i="145"/>
  <c r="I136" i="145"/>
  <c r="I135" i="145"/>
  <c r="I134" i="145"/>
  <c r="I127" i="145"/>
  <c r="I126" i="145"/>
  <c r="I125" i="145"/>
  <c r="I124" i="145"/>
  <c r="I123" i="145"/>
  <c r="I122" i="145"/>
  <c r="I121" i="145"/>
  <c r="I120" i="145"/>
  <c r="I119" i="145"/>
  <c r="I118" i="145"/>
  <c r="I112" i="145"/>
  <c r="I111" i="145"/>
  <c r="I110" i="145"/>
  <c r="I109" i="145"/>
  <c r="I108" i="145"/>
  <c r="I107" i="145"/>
  <c r="I106" i="145"/>
  <c r="I105" i="145"/>
  <c r="I104" i="145"/>
  <c r="I103" i="145"/>
  <c r="I102" i="145"/>
  <c r="I101" i="145"/>
  <c r="I100" i="145"/>
  <c r="I99" i="145"/>
  <c r="I98" i="145"/>
  <c r="I97" i="145"/>
  <c r="I96" i="145"/>
  <c r="I89" i="145"/>
  <c r="I88" i="145"/>
  <c r="I87" i="145"/>
  <c r="I86" i="145"/>
  <c r="I85" i="145"/>
  <c r="I84" i="145"/>
  <c r="I83" i="145"/>
  <c r="I82" i="145"/>
  <c r="I81" i="145"/>
  <c r="I80" i="145"/>
  <c r="I79" i="145"/>
  <c r="I78" i="145"/>
  <c r="I77" i="145"/>
  <c r="I76" i="145"/>
  <c r="I75" i="145"/>
  <c r="I74" i="145"/>
  <c r="I73" i="145"/>
  <c r="I72" i="145"/>
  <c r="I71" i="145"/>
  <c r="I70" i="145"/>
  <c r="I69" i="145"/>
  <c r="I68" i="145"/>
  <c r="I67" i="145"/>
  <c r="I66" i="145"/>
  <c r="I65" i="145"/>
  <c r="I64" i="145"/>
  <c r="I63" i="145"/>
  <c r="I62" i="145"/>
  <c r="I61" i="145"/>
  <c r="I60" i="145"/>
  <c r="I59" i="145"/>
  <c r="I58" i="145"/>
  <c r="I57" i="145"/>
  <c r="I56" i="145"/>
  <c r="I55" i="145"/>
  <c r="I54" i="145"/>
  <c r="I53" i="145"/>
  <c r="I52" i="145"/>
  <c r="I51" i="145"/>
  <c r="I50" i="145"/>
  <c r="I49" i="145"/>
  <c r="I48" i="145"/>
  <c r="I47" i="145"/>
  <c r="I46" i="145"/>
  <c r="I45" i="145"/>
  <c r="I44" i="145"/>
  <c r="I43" i="145"/>
  <c r="I42" i="145"/>
  <c r="I41" i="145"/>
  <c r="I40" i="145"/>
  <c r="I39" i="145"/>
  <c r="I38" i="145"/>
  <c r="I37" i="145"/>
  <c r="I36" i="145"/>
  <c r="I35" i="145"/>
  <c r="I34" i="145"/>
  <c r="I33" i="145"/>
  <c r="I32" i="145"/>
  <c r="I31" i="145"/>
  <c r="I30" i="145"/>
  <c r="I29" i="145"/>
  <c r="I28" i="145"/>
  <c r="I27" i="145"/>
  <c r="I26" i="145"/>
  <c r="I25" i="145"/>
  <c r="I24" i="145"/>
  <c r="I23" i="145"/>
  <c r="I22" i="145"/>
  <c r="I21" i="145"/>
  <c r="I20" i="145"/>
  <c r="I19" i="145"/>
  <c r="I18" i="145"/>
  <c r="I17" i="145"/>
  <c r="I16" i="145"/>
  <c r="I15" i="145"/>
  <c r="I14" i="145"/>
  <c r="I13" i="145"/>
  <c r="K2" i="145" s="1"/>
  <c r="I12" i="145"/>
  <c r="C12" i="145"/>
  <c r="C13" i="145" s="1"/>
  <c r="C14" i="145" s="1"/>
  <c r="C15" i="145" s="1"/>
  <c r="C16" i="145" s="1"/>
  <c r="C17" i="145" s="1"/>
  <c r="C18" i="145" s="1"/>
  <c r="C19" i="145" s="1"/>
  <c r="C20" i="145" s="1"/>
  <c r="C21" i="145" s="1"/>
  <c r="C22" i="145" s="1"/>
  <c r="C23" i="145" s="1"/>
  <c r="C24" i="145" s="1"/>
  <c r="C25" i="145" s="1"/>
  <c r="C26" i="145" s="1"/>
  <c r="C27" i="145" s="1"/>
  <c r="C28" i="145" s="1"/>
  <c r="C29" i="145" s="1"/>
  <c r="C30" i="145" s="1"/>
  <c r="C31" i="145" s="1"/>
  <c r="C32" i="145" s="1"/>
  <c r="C33" i="145" s="1"/>
  <c r="C34" i="145" s="1"/>
  <c r="C35" i="145" s="1"/>
  <c r="C36" i="145" s="1"/>
  <c r="C37" i="145" s="1"/>
  <c r="C38" i="145" s="1"/>
  <c r="C39" i="145" s="1"/>
  <c r="C40" i="145" s="1"/>
  <c r="C41" i="145" s="1"/>
  <c r="C42" i="145" s="1"/>
  <c r="C43" i="145" s="1"/>
  <c r="C44" i="145" s="1"/>
  <c r="C45" i="145" s="1"/>
  <c r="C46" i="145" s="1"/>
  <c r="C47" i="145" s="1"/>
  <c r="C48" i="145" s="1"/>
  <c r="C49" i="145" s="1"/>
  <c r="C50" i="145" s="1"/>
  <c r="C51" i="145" s="1"/>
  <c r="C52" i="145" s="1"/>
  <c r="C53" i="145" s="1"/>
  <c r="C54" i="145" s="1"/>
  <c r="C55" i="145" s="1"/>
  <c r="C56" i="145" s="1"/>
  <c r="C57" i="145" s="1"/>
  <c r="C58" i="145" s="1"/>
  <c r="C59" i="145" s="1"/>
  <c r="C60" i="145" s="1"/>
  <c r="C61" i="145" s="1"/>
  <c r="C62" i="145" s="1"/>
  <c r="C63" i="145" s="1"/>
  <c r="C64" i="145" s="1"/>
  <c r="C65" i="145" s="1"/>
  <c r="C66" i="145" s="1"/>
  <c r="C67" i="145" s="1"/>
  <c r="C68" i="145" s="1"/>
  <c r="C69" i="145" s="1"/>
  <c r="C70" i="145" s="1"/>
  <c r="C71" i="145" s="1"/>
  <c r="C72" i="145" s="1"/>
  <c r="C73" i="145" s="1"/>
  <c r="C74" i="145" s="1"/>
  <c r="C75" i="145" s="1"/>
  <c r="C76" i="145" s="1"/>
  <c r="C77" i="145" s="1"/>
  <c r="C78" i="145" s="1"/>
  <c r="C79" i="145" s="1"/>
  <c r="C80" i="145" s="1"/>
  <c r="C81" i="145" s="1"/>
  <c r="C82" i="145" s="1"/>
  <c r="C83" i="145" s="1"/>
  <c r="C84" i="145" s="1"/>
  <c r="C85" i="145" s="1"/>
  <c r="C86" i="145" s="1"/>
  <c r="C87" i="145" s="1"/>
  <c r="C88" i="145" s="1"/>
  <c r="C89" i="145" s="1"/>
  <c r="C96" i="145" s="1"/>
  <c r="C97" i="145" s="1"/>
  <c r="C98" i="145" s="1"/>
  <c r="C99" i="145" s="1"/>
  <c r="C100" i="145" s="1"/>
  <c r="C101" i="145" s="1"/>
  <c r="C102" i="145" s="1"/>
  <c r="C103" i="145" s="1"/>
  <c r="C104" i="145" s="1"/>
  <c r="C105" i="145" s="1"/>
  <c r="C106" i="145" s="1"/>
  <c r="C107" i="145" s="1"/>
  <c r="C108" i="145" s="1"/>
  <c r="C109" i="145" s="1"/>
  <c r="C110" i="145" s="1"/>
  <c r="C111" i="145" s="1"/>
  <c r="C112" i="145" s="1"/>
  <c r="C118" i="145" s="1"/>
  <c r="C119" i="145" s="1"/>
  <c r="C120" i="145" s="1"/>
  <c r="C121" i="145" s="1"/>
  <c r="C122" i="145" s="1"/>
  <c r="C123" i="145" s="1"/>
  <c r="C124" i="145" s="1"/>
  <c r="C125" i="145" s="1"/>
  <c r="C126" i="145" s="1"/>
  <c r="C127" i="145" s="1"/>
  <c r="C134" i="145" s="1"/>
  <c r="C135" i="145" s="1"/>
  <c r="C136" i="145" s="1"/>
  <c r="C137" i="145" s="1"/>
  <c r="C138" i="145" s="1"/>
  <c r="C139" i="145" s="1"/>
  <c r="C140" i="145" s="1"/>
  <c r="C141" i="145" s="1"/>
  <c r="C142" i="145" s="1"/>
  <c r="C143" i="145" s="1"/>
  <c r="C150" i="145" s="1"/>
  <c r="C151" i="145" s="1"/>
  <c r="C152" i="145" s="1"/>
  <c r="C153" i="145" s="1"/>
  <c r="I11" i="145"/>
  <c r="F153" i="144"/>
  <c r="I41" i="144"/>
  <c r="I35" i="144"/>
  <c r="I34" i="144"/>
  <c r="I33" i="144"/>
  <c r="I32" i="144"/>
  <c r="F37" i="144" s="1"/>
  <c r="I25" i="144"/>
  <c r="I24" i="144"/>
  <c r="F27" i="144" s="1"/>
  <c r="I23" i="144"/>
  <c r="I22" i="144"/>
  <c r="I21" i="144"/>
  <c r="I20" i="144"/>
  <c r="I19" i="144"/>
  <c r="I18" i="144"/>
  <c r="C18" i="144"/>
  <c r="C19" i="144" s="1"/>
  <c r="C20" i="144" s="1"/>
  <c r="C21" i="144" s="1"/>
  <c r="C22" i="144" s="1"/>
  <c r="C23" i="144" s="1"/>
  <c r="C24" i="144" s="1"/>
  <c r="C25" i="144" s="1"/>
  <c r="C32" i="144" s="1"/>
  <c r="C33" i="144" s="1"/>
  <c r="C34" i="144" s="1"/>
  <c r="C35" i="144" s="1"/>
  <c r="I12" i="144"/>
  <c r="F137" i="143"/>
  <c r="I25" i="143"/>
  <c r="I18" i="143"/>
  <c r="I17" i="143"/>
  <c r="C17" i="143"/>
  <c r="C18" i="143" s="1"/>
  <c r="I16" i="143"/>
  <c r="I15" i="143"/>
  <c r="I14" i="143"/>
  <c r="I13" i="143"/>
  <c r="I12" i="143"/>
  <c r="C12" i="143"/>
  <c r="C13" i="143" s="1"/>
  <c r="C14" i="143" s="1"/>
  <c r="C15" i="143" s="1"/>
  <c r="C16" i="143" s="1"/>
  <c r="I11" i="143"/>
  <c r="F235" i="142"/>
  <c r="I123" i="142"/>
  <c r="I116" i="142"/>
  <c r="I115" i="142"/>
  <c r="I114" i="142"/>
  <c r="I107" i="142"/>
  <c r="I106" i="142"/>
  <c r="I105" i="142"/>
  <c r="I104" i="142"/>
  <c r="I103" i="142"/>
  <c r="I102" i="142"/>
  <c r="F109" i="142" s="1"/>
  <c r="I94" i="142"/>
  <c r="I93" i="142"/>
  <c r="I92" i="142"/>
  <c r="I91" i="142"/>
  <c r="I90" i="142"/>
  <c r="I89" i="142"/>
  <c r="I88" i="142"/>
  <c r="I87" i="142"/>
  <c r="I86" i="142"/>
  <c r="F97" i="142" s="1"/>
  <c r="I85" i="142"/>
  <c r="I77" i="142"/>
  <c r="I76" i="142"/>
  <c r="I75" i="142"/>
  <c r="I74" i="142"/>
  <c r="I73" i="142"/>
  <c r="I72" i="142"/>
  <c r="I71" i="142"/>
  <c r="I70" i="142"/>
  <c r="I69" i="142"/>
  <c r="I68" i="142"/>
  <c r="I67" i="142"/>
  <c r="I66" i="142"/>
  <c r="I65" i="142"/>
  <c r="I64" i="142"/>
  <c r="I63" i="142"/>
  <c r="I62" i="142"/>
  <c r="I61" i="142"/>
  <c r="I60" i="142"/>
  <c r="I59" i="142"/>
  <c r="I58" i="142"/>
  <c r="I57" i="142"/>
  <c r="I56" i="142"/>
  <c r="I55" i="142"/>
  <c r="I54" i="142"/>
  <c r="I53" i="142"/>
  <c r="I52" i="142"/>
  <c r="I51" i="142"/>
  <c r="I50" i="142"/>
  <c r="I49" i="142"/>
  <c r="I48" i="142"/>
  <c r="I47" i="142"/>
  <c r="I46" i="142"/>
  <c r="I45" i="142"/>
  <c r="I44" i="142"/>
  <c r="I43" i="142"/>
  <c r="I42" i="142"/>
  <c r="I41" i="142"/>
  <c r="I40" i="142"/>
  <c r="I39" i="142"/>
  <c r="I38" i="142"/>
  <c r="I37" i="142"/>
  <c r="I36" i="142"/>
  <c r="I35" i="142"/>
  <c r="I34" i="142"/>
  <c r="I33" i="142"/>
  <c r="I32" i="142"/>
  <c r="I31" i="142"/>
  <c r="I30" i="142"/>
  <c r="I29" i="142"/>
  <c r="I28" i="142"/>
  <c r="I27" i="142"/>
  <c r="I26" i="142"/>
  <c r="I25" i="142"/>
  <c r="I24" i="142"/>
  <c r="I23" i="142"/>
  <c r="I22" i="142"/>
  <c r="I21" i="142"/>
  <c r="I20" i="142"/>
  <c r="I19" i="142"/>
  <c r="I18" i="142"/>
  <c r="I17" i="142"/>
  <c r="I16" i="142"/>
  <c r="I15" i="142"/>
  <c r="I14" i="142"/>
  <c r="I13" i="142"/>
  <c r="C13" i="142"/>
  <c r="C14" i="142" s="1"/>
  <c r="C15" i="142" s="1"/>
  <c r="C16" i="142" s="1"/>
  <c r="C17" i="142" s="1"/>
  <c r="C18" i="142" s="1"/>
  <c r="C19" i="142" s="1"/>
  <c r="C20" i="142" s="1"/>
  <c r="C21" i="142" s="1"/>
  <c r="C22" i="142" s="1"/>
  <c r="C23" i="142" s="1"/>
  <c r="C24" i="142" s="1"/>
  <c r="C25" i="142" s="1"/>
  <c r="C26" i="142" s="1"/>
  <c r="C27" i="142" s="1"/>
  <c r="C28" i="142" s="1"/>
  <c r="C29" i="142" s="1"/>
  <c r="C30" i="142" s="1"/>
  <c r="C31" i="142" s="1"/>
  <c r="C32" i="142" s="1"/>
  <c r="C33" i="142" s="1"/>
  <c r="C34" i="142" s="1"/>
  <c r="C35" i="142" s="1"/>
  <c r="C36" i="142" s="1"/>
  <c r="C37" i="142" s="1"/>
  <c r="C38" i="142" s="1"/>
  <c r="C39" i="142" s="1"/>
  <c r="C40" i="142" s="1"/>
  <c r="C41" i="142" s="1"/>
  <c r="C42" i="142" s="1"/>
  <c r="C43" i="142" s="1"/>
  <c r="C44" i="142" s="1"/>
  <c r="C45" i="142" s="1"/>
  <c r="C46" i="142" s="1"/>
  <c r="C47" i="142" s="1"/>
  <c r="C48" i="142" s="1"/>
  <c r="C49" i="142" s="1"/>
  <c r="C50" i="142" s="1"/>
  <c r="C51" i="142" s="1"/>
  <c r="C52" i="142" s="1"/>
  <c r="C53" i="142" s="1"/>
  <c r="C54" i="142" s="1"/>
  <c r="C55" i="142" s="1"/>
  <c r="C56" i="142" s="1"/>
  <c r="C57" i="142" s="1"/>
  <c r="C58" i="142" s="1"/>
  <c r="C59" i="142" s="1"/>
  <c r="C60" i="142" s="1"/>
  <c r="C61" i="142" s="1"/>
  <c r="C62" i="142" s="1"/>
  <c r="C63" i="142" s="1"/>
  <c r="C64" i="142" s="1"/>
  <c r="C65" i="142" s="1"/>
  <c r="C66" i="142" s="1"/>
  <c r="C67" i="142" s="1"/>
  <c r="C68" i="142" s="1"/>
  <c r="C69" i="142" s="1"/>
  <c r="C70" i="142" s="1"/>
  <c r="C71" i="142" s="1"/>
  <c r="C72" i="142" s="1"/>
  <c r="C73" i="142" s="1"/>
  <c r="C74" i="142" s="1"/>
  <c r="C75" i="142" s="1"/>
  <c r="C76" i="142" s="1"/>
  <c r="C77" i="142" s="1"/>
  <c r="C85" i="142" s="1"/>
  <c r="C86" i="142" s="1"/>
  <c r="C87" i="142" s="1"/>
  <c r="C88" i="142" s="1"/>
  <c r="C89" i="142" s="1"/>
  <c r="C90" i="142" s="1"/>
  <c r="C91" i="142" s="1"/>
  <c r="C92" i="142" s="1"/>
  <c r="C93" i="142" s="1"/>
  <c r="C94" i="142" s="1"/>
  <c r="C102" i="142" s="1"/>
  <c r="C103" i="142" s="1"/>
  <c r="C104" i="142" s="1"/>
  <c r="C105" i="142" s="1"/>
  <c r="C106" i="142" s="1"/>
  <c r="C107" i="142" s="1"/>
  <c r="C114" i="142" s="1"/>
  <c r="C115" i="142" s="1"/>
  <c r="C116" i="142" s="1"/>
  <c r="I12" i="142"/>
  <c r="C12" i="142"/>
  <c r="I11" i="142"/>
  <c r="F135" i="141"/>
  <c r="I23" i="141"/>
  <c r="I16" i="141"/>
  <c r="I15" i="141"/>
  <c r="I14" i="141"/>
  <c r="F18" i="141" s="1"/>
  <c r="I13" i="141"/>
  <c r="I12" i="141"/>
  <c r="C12" i="141"/>
  <c r="C13" i="141" s="1"/>
  <c r="C14" i="141" s="1"/>
  <c r="C15" i="141" s="1"/>
  <c r="C16" i="141" s="1"/>
  <c r="I11" i="141"/>
  <c r="F256" i="140"/>
  <c r="I144" i="140"/>
  <c r="I137" i="140"/>
  <c r="I136" i="140"/>
  <c r="I135" i="140"/>
  <c r="I134" i="140"/>
  <c r="F139" i="140" s="1"/>
  <c r="I127" i="140"/>
  <c r="I126" i="140"/>
  <c r="I125" i="140"/>
  <c r="I124" i="140"/>
  <c r="I123" i="140"/>
  <c r="I122" i="140"/>
  <c r="I121" i="140"/>
  <c r="I120" i="140"/>
  <c r="I119" i="140"/>
  <c r="I118" i="140"/>
  <c r="I111" i="140"/>
  <c r="I110" i="140"/>
  <c r="I109" i="140"/>
  <c r="I108" i="140"/>
  <c r="I107" i="140"/>
  <c r="I106" i="140"/>
  <c r="I105" i="140"/>
  <c r="I104" i="140"/>
  <c r="I103" i="140"/>
  <c r="I97" i="140"/>
  <c r="I96" i="140"/>
  <c r="I95" i="140"/>
  <c r="I94" i="140"/>
  <c r="I93" i="140"/>
  <c r="I92" i="140"/>
  <c r="I91" i="140"/>
  <c r="I90" i="140"/>
  <c r="I89" i="140"/>
  <c r="I88" i="140"/>
  <c r="I87" i="140"/>
  <c r="I86" i="140"/>
  <c r="I85" i="140"/>
  <c r="I84" i="140"/>
  <c r="I83" i="140"/>
  <c r="I82" i="140"/>
  <c r="I81" i="140"/>
  <c r="I74" i="140"/>
  <c r="I73" i="140"/>
  <c r="I72" i="140"/>
  <c r="I71" i="140"/>
  <c r="I70" i="140"/>
  <c r="I69" i="140"/>
  <c r="I68" i="140"/>
  <c r="I67" i="140"/>
  <c r="I66" i="140"/>
  <c r="I65" i="140"/>
  <c r="I64" i="140"/>
  <c r="I63" i="140"/>
  <c r="I62" i="140"/>
  <c r="I61" i="140"/>
  <c r="I60" i="140"/>
  <c r="I59" i="140"/>
  <c r="I58" i="140"/>
  <c r="I57" i="140"/>
  <c r="I56" i="140"/>
  <c r="I55" i="140"/>
  <c r="I54" i="140"/>
  <c r="I53" i="140"/>
  <c r="I52" i="140"/>
  <c r="I51" i="140"/>
  <c r="I50" i="140"/>
  <c r="I49" i="140"/>
  <c r="I48" i="140"/>
  <c r="I47" i="140"/>
  <c r="I46" i="140"/>
  <c r="I45" i="140"/>
  <c r="I44" i="140"/>
  <c r="I43" i="140"/>
  <c r="I42" i="140"/>
  <c r="I41" i="140"/>
  <c r="I40" i="140"/>
  <c r="I39" i="140"/>
  <c r="I38" i="140"/>
  <c r="I37" i="140"/>
  <c r="I36" i="140"/>
  <c r="I35" i="140"/>
  <c r="I34" i="140"/>
  <c r="I33" i="140"/>
  <c r="I32" i="140"/>
  <c r="I31" i="140"/>
  <c r="I30" i="140"/>
  <c r="I29" i="140"/>
  <c r="I28" i="140"/>
  <c r="I27" i="140"/>
  <c r="I26" i="140"/>
  <c r="I25" i="140"/>
  <c r="I24" i="140"/>
  <c r="I23" i="140"/>
  <c r="I22" i="140"/>
  <c r="I21" i="140"/>
  <c r="I20" i="140"/>
  <c r="I19" i="140"/>
  <c r="I18" i="140"/>
  <c r="I17" i="140"/>
  <c r="I16" i="140"/>
  <c r="I15" i="140"/>
  <c r="I14" i="140"/>
  <c r="I13" i="140"/>
  <c r="I12" i="140"/>
  <c r="C12" i="140"/>
  <c r="C13" i="140" s="1"/>
  <c r="C14" i="140" s="1"/>
  <c r="C15" i="140" s="1"/>
  <c r="C16" i="140" s="1"/>
  <c r="C17" i="140" s="1"/>
  <c r="C18" i="140" s="1"/>
  <c r="C19" i="140" s="1"/>
  <c r="C20" i="140" s="1"/>
  <c r="C21" i="140" s="1"/>
  <c r="C22" i="140" s="1"/>
  <c r="C23" i="140" s="1"/>
  <c r="C24" i="140" s="1"/>
  <c r="C25" i="140" s="1"/>
  <c r="C26" i="140" s="1"/>
  <c r="C27" i="140" s="1"/>
  <c r="C28" i="140" s="1"/>
  <c r="C29" i="140" s="1"/>
  <c r="C30" i="140" s="1"/>
  <c r="C31" i="140" s="1"/>
  <c r="C32" i="140" s="1"/>
  <c r="C33" i="140" s="1"/>
  <c r="C34" i="140" s="1"/>
  <c r="C35" i="140" s="1"/>
  <c r="C36" i="140" s="1"/>
  <c r="C37" i="140" s="1"/>
  <c r="C38" i="140" s="1"/>
  <c r="C39" i="140" s="1"/>
  <c r="C40" i="140" s="1"/>
  <c r="C41" i="140" s="1"/>
  <c r="C42" i="140" s="1"/>
  <c r="C43" i="140" s="1"/>
  <c r="C44" i="140" s="1"/>
  <c r="C45" i="140" s="1"/>
  <c r="C46" i="140" s="1"/>
  <c r="C47" i="140" s="1"/>
  <c r="C48" i="140" s="1"/>
  <c r="C49" i="140" s="1"/>
  <c r="C50" i="140" s="1"/>
  <c r="C51" i="140" s="1"/>
  <c r="C52" i="140" s="1"/>
  <c r="C53" i="140" s="1"/>
  <c r="C54" i="140" s="1"/>
  <c r="C55" i="140" s="1"/>
  <c r="C56" i="140" s="1"/>
  <c r="C57" i="140" s="1"/>
  <c r="C58" i="140" s="1"/>
  <c r="C59" i="140" s="1"/>
  <c r="C60" i="140" s="1"/>
  <c r="C61" i="140" s="1"/>
  <c r="C62" i="140" s="1"/>
  <c r="C63" i="140" s="1"/>
  <c r="C64" i="140" s="1"/>
  <c r="C65" i="140" s="1"/>
  <c r="C66" i="140" s="1"/>
  <c r="C67" i="140" s="1"/>
  <c r="C68" i="140" s="1"/>
  <c r="C69" i="140" s="1"/>
  <c r="C70" i="140" s="1"/>
  <c r="C71" i="140" s="1"/>
  <c r="C72" i="140" s="1"/>
  <c r="C73" i="140" s="1"/>
  <c r="C74" i="140" s="1"/>
  <c r="C81" i="140" s="1"/>
  <c r="C82" i="140" s="1"/>
  <c r="C83" i="140" s="1"/>
  <c r="C84" i="140" s="1"/>
  <c r="C85" i="140" s="1"/>
  <c r="C86" i="140" s="1"/>
  <c r="C87" i="140" s="1"/>
  <c r="C88" i="140" s="1"/>
  <c r="C89" i="140" s="1"/>
  <c r="C90" i="140" s="1"/>
  <c r="C91" i="140" s="1"/>
  <c r="C92" i="140" s="1"/>
  <c r="C93" i="140" s="1"/>
  <c r="C94" i="140" s="1"/>
  <c r="C95" i="140" s="1"/>
  <c r="C96" i="140" s="1"/>
  <c r="C97" i="140" s="1"/>
  <c r="C103" i="140" s="1"/>
  <c r="C104" i="140" s="1"/>
  <c r="C105" i="140" s="1"/>
  <c r="C106" i="140" s="1"/>
  <c r="C107" i="140" s="1"/>
  <c r="C108" i="140" s="1"/>
  <c r="C109" i="140" s="1"/>
  <c r="C110" i="140" s="1"/>
  <c r="C111" i="140" s="1"/>
  <c r="C118" i="140" s="1"/>
  <c r="C119" i="140" s="1"/>
  <c r="C120" i="140" s="1"/>
  <c r="C121" i="140" s="1"/>
  <c r="C122" i="140" s="1"/>
  <c r="C123" i="140" s="1"/>
  <c r="C124" i="140" s="1"/>
  <c r="C125" i="140" s="1"/>
  <c r="C126" i="140" s="1"/>
  <c r="C127" i="140" s="1"/>
  <c r="C134" i="140" s="1"/>
  <c r="C135" i="140" s="1"/>
  <c r="C136" i="140" s="1"/>
  <c r="C137" i="140" s="1"/>
  <c r="I11" i="140"/>
  <c r="F160" i="139"/>
  <c r="I48" i="139"/>
  <c r="I42" i="139"/>
  <c r="I41" i="139"/>
  <c r="F44" i="139" s="1"/>
  <c r="I40" i="139"/>
  <c r="I39" i="139"/>
  <c r="I32" i="139"/>
  <c r="F34" i="139" s="1"/>
  <c r="I26" i="139"/>
  <c r="I25" i="139"/>
  <c r="I24" i="139"/>
  <c r="I23" i="139"/>
  <c r="I22" i="139"/>
  <c r="I21" i="139"/>
  <c r="I20" i="139"/>
  <c r="I19" i="139"/>
  <c r="F28" i="139" s="1"/>
  <c r="C19" i="139"/>
  <c r="C20" i="139" s="1"/>
  <c r="C21" i="139" s="1"/>
  <c r="C22" i="139" s="1"/>
  <c r="C23" i="139" s="1"/>
  <c r="C24" i="139" s="1"/>
  <c r="C25" i="139" s="1"/>
  <c r="C26" i="139" s="1"/>
  <c r="C32" i="139" s="1"/>
  <c r="C39" i="139" s="1"/>
  <c r="C40" i="139" s="1"/>
  <c r="C41" i="139" s="1"/>
  <c r="C42" i="139" s="1"/>
  <c r="I18" i="139"/>
  <c r="C18" i="139"/>
  <c r="F13" i="139"/>
  <c r="I11" i="139"/>
  <c r="F136" i="138"/>
  <c r="I24" i="138"/>
  <c r="I17" i="138"/>
  <c r="I16" i="138"/>
  <c r="I15" i="138"/>
  <c r="I14" i="138"/>
  <c r="I13" i="138"/>
  <c r="I12" i="138"/>
  <c r="C12" i="138"/>
  <c r="C13" i="138" s="1"/>
  <c r="C14" i="138" s="1"/>
  <c r="C15" i="138" s="1"/>
  <c r="C16" i="138" s="1"/>
  <c r="C17" i="138" s="1"/>
  <c r="I11" i="138"/>
  <c r="F196" i="137"/>
  <c r="I84" i="137"/>
  <c r="I77" i="137"/>
  <c r="I76" i="137"/>
  <c r="I75" i="137"/>
  <c r="I74" i="137"/>
  <c r="F79" i="137" s="1"/>
  <c r="I65" i="137"/>
  <c r="I64" i="137"/>
  <c r="I63" i="137"/>
  <c r="F68" i="137" s="1"/>
  <c r="I62" i="137"/>
  <c r="I61" i="137"/>
  <c r="I60" i="137"/>
  <c r="I59" i="137"/>
  <c r="I58" i="137"/>
  <c r="I57" i="137"/>
  <c r="I56" i="137"/>
  <c r="I48" i="137"/>
  <c r="I47" i="137"/>
  <c r="I46" i="137"/>
  <c r="I45" i="137"/>
  <c r="I44" i="137"/>
  <c r="I43" i="137"/>
  <c r="I42" i="137"/>
  <c r="I41" i="137"/>
  <c r="I40" i="137"/>
  <c r="I39" i="137"/>
  <c r="I38" i="137"/>
  <c r="I37" i="137"/>
  <c r="I36" i="137"/>
  <c r="I35" i="137"/>
  <c r="I34" i="137"/>
  <c r="I33" i="137"/>
  <c r="I32" i="137"/>
  <c r="I31" i="137"/>
  <c r="I30" i="137"/>
  <c r="I29" i="137"/>
  <c r="F51" i="137" s="1"/>
  <c r="I28" i="137"/>
  <c r="I27" i="137"/>
  <c r="I26" i="137"/>
  <c r="I25" i="137"/>
  <c r="I24" i="137"/>
  <c r="I23" i="137"/>
  <c r="I16" i="137"/>
  <c r="I15" i="137"/>
  <c r="I14" i="137"/>
  <c r="I13" i="137"/>
  <c r="I12" i="137"/>
  <c r="C12" i="137"/>
  <c r="C13" i="137" s="1"/>
  <c r="C14" i="137" s="1"/>
  <c r="C15" i="137" s="1"/>
  <c r="C16" i="137" s="1"/>
  <c r="C23" i="137" s="1"/>
  <c r="C24" i="137" s="1"/>
  <c r="C25" i="137" s="1"/>
  <c r="C26" i="137" s="1"/>
  <c r="C27" i="137" s="1"/>
  <c r="C28" i="137" s="1"/>
  <c r="C29" i="137" s="1"/>
  <c r="C30" i="137" s="1"/>
  <c r="C31" i="137" s="1"/>
  <c r="C32" i="137" s="1"/>
  <c r="C33" i="137" s="1"/>
  <c r="C34" i="137" s="1"/>
  <c r="C35" i="137" s="1"/>
  <c r="C36" i="137" s="1"/>
  <c r="C37" i="137" s="1"/>
  <c r="C38" i="137" s="1"/>
  <c r="C39" i="137" s="1"/>
  <c r="C40" i="137" s="1"/>
  <c r="C41" i="137" s="1"/>
  <c r="C42" i="137" s="1"/>
  <c r="C43" i="137" s="1"/>
  <c r="C44" i="137" s="1"/>
  <c r="C45" i="137" s="1"/>
  <c r="C46" i="137" s="1"/>
  <c r="C47" i="137" s="1"/>
  <c r="C48" i="137" s="1"/>
  <c r="C56" i="137" s="1"/>
  <c r="C57" i="137" s="1"/>
  <c r="C58" i="137" s="1"/>
  <c r="C59" i="137" s="1"/>
  <c r="C60" i="137" s="1"/>
  <c r="C61" i="137" s="1"/>
  <c r="C62" i="137" s="1"/>
  <c r="C63" i="137" s="1"/>
  <c r="C64" i="137" s="1"/>
  <c r="C65" i="137" s="1"/>
  <c r="C74" i="137" s="1"/>
  <c r="C75" i="137" s="1"/>
  <c r="C76" i="137" s="1"/>
  <c r="C77" i="137" s="1"/>
  <c r="I11" i="137"/>
  <c r="F135" i="136"/>
  <c r="I23" i="136"/>
  <c r="I16" i="136"/>
  <c r="I15" i="136"/>
  <c r="I14" i="136"/>
  <c r="I13" i="136"/>
  <c r="K2" i="136" s="1"/>
  <c r="I12" i="136"/>
  <c r="C12" i="136"/>
  <c r="C13" i="136" s="1"/>
  <c r="C14" i="136" s="1"/>
  <c r="C15" i="136" s="1"/>
  <c r="C16" i="136" s="1"/>
  <c r="I11" i="136"/>
  <c r="H66" i="134"/>
  <c r="H65" i="134"/>
  <c r="H64" i="134"/>
  <c r="H63" i="134"/>
  <c r="H62" i="134"/>
  <c r="H61" i="134"/>
  <c r="H60" i="134"/>
  <c r="H59" i="134"/>
  <c r="H58" i="134"/>
  <c r="H57" i="134"/>
  <c r="H56" i="134"/>
  <c r="H55" i="134"/>
  <c r="H54" i="134"/>
  <c r="H53" i="134"/>
  <c r="H52" i="134"/>
  <c r="H51" i="134"/>
  <c r="H50" i="134"/>
  <c r="H49" i="134"/>
  <c r="H48" i="134"/>
  <c r="H47" i="134"/>
  <c r="H46" i="134"/>
  <c r="H45" i="134"/>
  <c r="H44" i="134"/>
  <c r="H43" i="134"/>
  <c r="H42" i="134"/>
  <c r="H41" i="134"/>
  <c r="H40" i="134"/>
  <c r="H39" i="134"/>
  <c r="H38" i="134"/>
  <c r="H37" i="134"/>
  <c r="H36" i="134"/>
  <c r="H35" i="134"/>
  <c r="H34" i="134"/>
  <c r="H33" i="134"/>
  <c r="H32" i="134"/>
  <c r="H31" i="134"/>
  <c r="H30" i="134"/>
  <c r="H29" i="134"/>
  <c r="H28" i="134"/>
  <c r="H27" i="134"/>
  <c r="H26" i="134"/>
  <c r="H24" i="134"/>
  <c r="H23" i="134"/>
  <c r="J2" i="134" s="1"/>
  <c r="H22" i="134"/>
  <c r="H21" i="134"/>
  <c r="H20" i="134"/>
  <c r="H19" i="134"/>
  <c r="H18" i="134"/>
  <c r="H17" i="134"/>
  <c r="H16" i="134"/>
  <c r="H15" i="134"/>
  <c r="H14" i="134"/>
  <c r="H13" i="134"/>
  <c r="H12" i="134"/>
  <c r="H10" i="134"/>
  <c r="H9" i="134"/>
  <c r="H28" i="133"/>
  <c r="H27" i="133"/>
  <c r="H26" i="133"/>
  <c r="H25" i="133"/>
  <c r="H24" i="133"/>
  <c r="H23" i="133"/>
  <c r="H22" i="133"/>
  <c r="H21" i="133"/>
  <c r="H20" i="133"/>
  <c r="H19" i="133"/>
  <c r="H18" i="133"/>
  <c r="H17" i="133"/>
  <c r="H16" i="133"/>
  <c r="H15" i="133"/>
  <c r="H14" i="133"/>
  <c r="H13" i="133"/>
  <c r="H12" i="133"/>
  <c r="H11" i="133"/>
  <c r="J2" i="133" s="1"/>
  <c r="H10" i="133"/>
  <c r="H9" i="133"/>
  <c r="H19" i="132"/>
  <c r="H18" i="132"/>
  <c r="H17" i="132"/>
  <c r="H16" i="132"/>
  <c r="H15" i="132"/>
  <c r="H14" i="132"/>
  <c r="H13" i="132"/>
  <c r="H12" i="132"/>
  <c r="H11" i="132"/>
  <c r="H10" i="132"/>
  <c r="H9" i="132"/>
  <c r="J2" i="132"/>
  <c r="H32" i="131"/>
  <c r="H31" i="131"/>
  <c r="H30" i="131"/>
  <c r="H29" i="131"/>
  <c r="H28" i="131"/>
  <c r="H27" i="131"/>
  <c r="H26" i="131"/>
  <c r="H25" i="131"/>
  <c r="H24" i="131"/>
  <c r="H23" i="131"/>
  <c r="H22" i="131"/>
  <c r="H21" i="131"/>
  <c r="H20" i="131"/>
  <c r="H19" i="131"/>
  <c r="H18" i="131"/>
  <c r="H17" i="131"/>
  <c r="H16" i="131"/>
  <c r="H15" i="131"/>
  <c r="H14" i="131"/>
  <c r="H13" i="131"/>
  <c r="H12" i="131"/>
  <c r="H11" i="131"/>
  <c r="H10" i="131"/>
  <c r="H9" i="131"/>
  <c r="H47" i="130"/>
  <c r="H46" i="130"/>
  <c r="H45" i="130"/>
  <c r="H44" i="130"/>
  <c r="H43" i="130"/>
  <c r="H42" i="130"/>
  <c r="H41" i="130"/>
  <c r="H40" i="130"/>
  <c r="H39" i="130"/>
  <c r="H38" i="130"/>
  <c r="H37" i="130"/>
  <c r="H36" i="130"/>
  <c r="H35" i="130"/>
  <c r="H34" i="130"/>
  <c r="H33" i="130"/>
  <c r="H32" i="130"/>
  <c r="H31" i="130"/>
  <c r="H30" i="130"/>
  <c r="H29" i="130"/>
  <c r="H28" i="130"/>
  <c r="H27" i="130"/>
  <c r="H26" i="130"/>
  <c r="H25" i="130"/>
  <c r="H24" i="130"/>
  <c r="H23" i="130"/>
  <c r="J2" i="130" s="1"/>
  <c r="H22" i="130"/>
  <c r="H21" i="130"/>
  <c r="H20" i="130"/>
  <c r="H19" i="130"/>
  <c r="H18" i="130"/>
  <c r="H17" i="130"/>
  <c r="H16" i="130"/>
  <c r="H15" i="130"/>
  <c r="H14" i="130"/>
  <c r="H13" i="130"/>
  <c r="H12" i="130"/>
  <c r="H11" i="130"/>
  <c r="H10" i="130"/>
  <c r="H9" i="130"/>
  <c r="H93" i="129"/>
  <c r="H92" i="129"/>
  <c r="H91" i="129"/>
  <c r="H83" i="129"/>
  <c r="H82" i="129"/>
  <c r="H81" i="129"/>
  <c r="H80" i="129"/>
  <c r="H79" i="129"/>
  <c r="H78" i="129"/>
  <c r="H77" i="129"/>
  <c r="H76" i="129"/>
  <c r="H75" i="129"/>
  <c r="H71" i="129"/>
  <c r="H70" i="129"/>
  <c r="H69" i="129"/>
  <c r="E72" i="129" s="1"/>
  <c r="H68" i="129"/>
  <c r="H67" i="129"/>
  <c r="H66" i="129"/>
  <c r="H65" i="129"/>
  <c r="H64" i="129"/>
  <c r="H63" i="129"/>
  <c r="H58" i="129"/>
  <c r="H57" i="129"/>
  <c r="H56" i="129"/>
  <c r="H55" i="129"/>
  <c r="H54" i="129"/>
  <c r="H53" i="129"/>
  <c r="H52" i="129"/>
  <c r="H51" i="129"/>
  <c r="H50" i="129"/>
  <c r="H49" i="129"/>
  <c r="H48" i="129"/>
  <c r="H47" i="129"/>
  <c r="H46" i="129"/>
  <c r="H45" i="129"/>
  <c r="H44" i="129"/>
  <c r="H43" i="129"/>
  <c r="H42" i="129"/>
  <c r="H41" i="129"/>
  <c r="H40" i="129"/>
  <c r="H39" i="129"/>
  <c r="H38" i="129"/>
  <c r="H37" i="129"/>
  <c r="H33" i="129"/>
  <c r="H32" i="129"/>
  <c r="H31" i="129"/>
  <c r="H30" i="129"/>
  <c r="H29" i="129"/>
  <c r="H28" i="129"/>
  <c r="H27" i="129"/>
  <c r="H26" i="129"/>
  <c r="H25" i="129"/>
  <c r="H24" i="129"/>
  <c r="H23" i="129"/>
  <c r="H22" i="129"/>
  <c r="H21" i="129"/>
  <c r="H20" i="129"/>
  <c r="H19" i="129"/>
  <c r="H18" i="129"/>
  <c r="H17" i="129"/>
  <c r="H16" i="129"/>
  <c r="H15" i="129"/>
  <c r="E34" i="129" s="1"/>
  <c r="H14" i="129"/>
  <c r="H13" i="129"/>
  <c r="H12" i="129"/>
  <c r="H11" i="129"/>
  <c r="J212" i="128"/>
  <c r="J211" i="128"/>
  <c r="J210" i="128"/>
  <c r="J209" i="128"/>
  <c r="J208" i="128"/>
  <c r="J207" i="128"/>
  <c r="J206" i="128"/>
  <c r="J205" i="128"/>
  <c r="J204" i="128"/>
  <c r="J203" i="128"/>
  <c r="J202" i="128"/>
  <c r="J201" i="128"/>
  <c r="J200" i="128"/>
  <c r="J199" i="128"/>
  <c r="J198" i="128"/>
  <c r="J197" i="128"/>
  <c r="J196" i="128"/>
  <c r="J195" i="128"/>
  <c r="J194" i="128"/>
  <c r="J193" i="128"/>
  <c r="J192" i="128"/>
  <c r="J191" i="128"/>
  <c r="J190" i="128"/>
  <c r="J189" i="128"/>
  <c r="J188" i="128"/>
  <c r="J187" i="128"/>
  <c r="J186" i="128"/>
  <c r="J185" i="128"/>
  <c r="J184" i="128"/>
  <c r="J183" i="128"/>
  <c r="J182" i="128"/>
  <c r="J181" i="128"/>
  <c r="J180" i="128"/>
  <c r="J179" i="128"/>
  <c r="J178" i="128"/>
  <c r="J177" i="128"/>
  <c r="J176" i="128"/>
  <c r="J175" i="128"/>
  <c r="J174" i="128"/>
  <c r="J173" i="128"/>
  <c r="J172" i="128"/>
  <c r="J171" i="128"/>
  <c r="J170" i="128"/>
  <c r="J163" i="128"/>
  <c r="J162" i="128"/>
  <c r="J161" i="128"/>
  <c r="J160" i="128"/>
  <c r="J159" i="128"/>
  <c r="C159" i="128"/>
  <c r="J158" i="128"/>
  <c r="J157" i="128"/>
  <c r="C157" i="128"/>
  <c r="J156" i="128"/>
  <c r="C156" i="128"/>
  <c r="J155" i="128"/>
  <c r="J154" i="128"/>
  <c r="C154" i="128"/>
  <c r="J153" i="128"/>
  <c r="C153" i="128"/>
  <c r="J152" i="128"/>
  <c r="J151" i="128"/>
  <c r="C151" i="128"/>
  <c r="J150" i="128"/>
  <c r="C150" i="128"/>
  <c r="J149" i="128"/>
  <c r="C149" i="128"/>
  <c r="J148" i="128"/>
  <c r="C148" i="128"/>
  <c r="J147" i="128"/>
  <c r="C147" i="128"/>
  <c r="J146" i="128"/>
  <c r="C146" i="128"/>
  <c r="J145" i="128"/>
  <c r="J144" i="128"/>
  <c r="J143" i="128"/>
  <c r="J142" i="128"/>
  <c r="C142" i="128"/>
  <c r="J141" i="128"/>
  <c r="C141" i="128"/>
  <c r="J140" i="128"/>
  <c r="C140" i="128"/>
  <c r="J139" i="128"/>
  <c r="C139" i="128"/>
  <c r="J138" i="128"/>
  <c r="C138" i="128"/>
  <c r="J137" i="128"/>
  <c r="C137" i="128"/>
  <c r="J136" i="128"/>
  <c r="C136" i="128"/>
  <c r="J135" i="128"/>
  <c r="C135" i="128"/>
  <c r="J134" i="128"/>
  <c r="C134" i="128"/>
  <c r="J133" i="128"/>
  <c r="C133" i="128"/>
  <c r="J132" i="128"/>
  <c r="C132" i="128"/>
  <c r="J131" i="128"/>
  <c r="C131" i="128"/>
  <c r="J130" i="128"/>
  <c r="C130" i="128"/>
  <c r="J129" i="128"/>
  <c r="C129" i="128"/>
  <c r="J122" i="128"/>
  <c r="C122" i="128"/>
  <c r="J121" i="128"/>
  <c r="C121" i="128"/>
  <c r="J120" i="128"/>
  <c r="C120" i="128"/>
  <c r="J119" i="128"/>
  <c r="C119" i="128"/>
  <c r="J118" i="128"/>
  <c r="C118" i="128"/>
  <c r="J117" i="128"/>
  <c r="C117" i="128"/>
  <c r="J116" i="128"/>
  <c r="C116" i="128"/>
  <c r="J115" i="128"/>
  <c r="C115" i="128"/>
  <c r="J114" i="128"/>
  <c r="C114" i="128"/>
  <c r="J113" i="128"/>
  <c r="C113" i="128"/>
  <c r="J112" i="128"/>
  <c r="C112" i="128"/>
  <c r="J111" i="128"/>
  <c r="C111" i="128"/>
  <c r="J110" i="128"/>
  <c r="C110" i="128"/>
  <c r="J109" i="128"/>
  <c r="C109" i="128"/>
  <c r="J108" i="128"/>
  <c r="C108" i="128"/>
  <c r="J107" i="128"/>
  <c r="J106" i="128"/>
  <c r="J105" i="128"/>
  <c r="C105" i="128"/>
  <c r="J104" i="128"/>
  <c r="J103" i="128"/>
  <c r="J102" i="128"/>
  <c r="J101" i="128"/>
  <c r="J100" i="128"/>
  <c r="J99" i="128"/>
  <c r="C99" i="128"/>
  <c r="J98" i="128"/>
  <c r="C98" i="128"/>
  <c r="J97" i="128"/>
  <c r="C97" i="128"/>
  <c r="J96" i="128"/>
  <c r="C96" i="128"/>
  <c r="J95" i="128"/>
  <c r="C95" i="128"/>
  <c r="J94" i="128"/>
  <c r="C94" i="128"/>
  <c r="J93" i="128"/>
  <c r="C93" i="128"/>
  <c r="J92" i="128"/>
  <c r="G124" i="128" s="1"/>
  <c r="C92" i="128"/>
  <c r="J91" i="128"/>
  <c r="C91" i="128"/>
  <c r="J90" i="128"/>
  <c r="C90" i="128"/>
  <c r="J89" i="128"/>
  <c r="C89" i="128"/>
  <c r="J88" i="128"/>
  <c r="J87" i="128"/>
  <c r="C87" i="128"/>
  <c r="J86" i="128"/>
  <c r="C86" i="128"/>
  <c r="J85" i="128"/>
  <c r="C85" i="128"/>
  <c r="J84" i="128"/>
  <c r="C84" i="128"/>
  <c r="J83" i="128"/>
  <c r="C83" i="128"/>
  <c r="J82" i="128"/>
  <c r="C82" i="128"/>
  <c r="J81" i="128"/>
  <c r="C81" i="128"/>
  <c r="J80" i="128"/>
  <c r="C80" i="128"/>
  <c r="J79" i="128"/>
  <c r="C79" i="128"/>
  <c r="J78" i="128"/>
  <c r="C78" i="128"/>
  <c r="J77" i="128"/>
  <c r="C77" i="128"/>
  <c r="J76" i="128"/>
  <c r="C76" i="128"/>
  <c r="J75" i="128"/>
  <c r="J74" i="128"/>
  <c r="J73" i="128"/>
  <c r="J72" i="128"/>
  <c r="J71" i="128"/>
  <c r="J70" i="128"/>
  <c r="J69" i="128"/>
  <c r="J68" i="128"/>
  <c r="C68" i="128"/>
  <c r="J67" i="128"/>
  <c r="C67" i="128"/>
  <c r="J66" i="128"/>
  <c r="C66" i="128"/>
  <c r="J65" i="128"/>
  <c r="C65" i="128"/>
  <c r="J64" i="128"/>
  <c r="C64" i="128"/>
  <c r="J57" i="128"/>
  <c r="J56" i="128"/>
  <c r="J55" i="128"/>
  <c r="J54" i="128"/>
  <c r="G59" i="128" s="1"/>
  <c r="J53" i="128"/>
  <c r="J47" i="128"/>
  <c r="J46" i="128"/>
  <c r="J45" i="128"/>
  <c r="G49" i="128" s="1"/>
  <c r="J44" i="128"/>
  <c r="J43" i="128"/>
  <c r="J37" i="128"/>
  <c r="J36" i="128"/>
  <c r="G39" i="128" s="1"/>
  <c r="J35" i="128"/>
  <c r="J34" i="128"/>
  <c r="J33" i="128"/>
  <c r="J32" i="128"/>
  <c r="J31" i="128"/>
  <c r="G27" i="128"/>
  <c r="J25" i="128"/>
  <c r="J24" i="128"/>
  <c r="J23" i="128"/>
  <c r="J22" i="128"/>
  <c r="J21" i="128"/>
  <c r="J20" i="128"/>
  <c r="J19" i="128"/>
  <c r="J18" i="128"/>
  <c r="J17" i="128"/>
  <c r="J16" i="128"/>
  <c r="J15" i="128"/>
  <c r="J14" i="128"/>
  <c r="J13" i="128"/>
  <c r="D13" i="128"/>
  <c r="D14" i="128" s="1"/>
  <c r="D15" i="128" s="1"/>
  <c r="D16" i="128" s="1"/>
  <c r="D17" i="128" s="1"/>
  <c r="D18" i="128" s="1"/>
  <c r="D19" i="128" s="1"/>
  <c r="D20" i="128" s="1"/>
  <c r="D21" i="128" s="1"/>
  <c r="D22" i="128" s="1"/>
  <c r="D23" i="128" s="1"/>
  <c r="D24" i="128" s="1"/>
  <c r="D25" i="128" s="1"/>
  <c r="D31" i="128" s="1"/>
  <c r="D32" i="128" s="1"/>
  <c r="D33" i="128" s="1"/>
  <c r="D34" i="128" s="1"/>
  <c r="D35" i="128" s="1"/>
  <c r="D36" i="128" s="1"/>
  <c r="D37" i="128" s="1"/>
  <c r="D43" i="128" s="1"/>
  <c r="D44" i="128" s="1"/>
  <c r="D45" i="128" s="1"/>
  <c r="D46" i="128" s="1"/>
  <c r="D47" i="128" s="1"/>
  <c r="D53" i="128" s="1"/>
  <c r="D54" i="128" s="1"/>
  <c r="D55" i="128" s="1"/>
  <c r="D56" i="128" s="1"/>
  <c r="D57" i="128" s="1"/>
  <c r="D64" i="128" s="1"/>
  <c r="D65" i="128" s="1"/>
  <c r="D66" i="128" s="1"/>
  <c r="D67" i="128" s="1"/>
  <c r="D68" i="128" s="1"/>
  <c r="D69" i="128" s="1"/>
  <c r="D70" i="128" s="1"/>
  <c r="D71" i="128" s="1"/>
  <c r="D72" i="128" s="1"/>
  <c r="D73" i="128" s="1"/>
  <c r="D74" i="128" s="1"/>
  <c r="D75" i="128" s="1"/>
  <c r="D76" i="128" s="1"/>
  <c r="D77" i="128" s="1"/>
  <c r="D78" i="128" s="1"/>
  <c r="D79" i="128" s="1"/>
  <c r="D80" i="128" s="1"/>
  <c r="D81" i="128" s="1"/>
  <c r="D82" i="128" s="1"/>
  <c r="D83" i="128" s="1"/>
  <c r="D84" i="128" s="1"/>
  <c r="D85" i="128" s="1"/>
  <c r="D86" i="128" s="1"/>
  <c r="D87" i="128" s="1"/>
  <c r="D88" i="128" s="1"/>
  <c r="D89" i="128" s="1"/>
  <c r="D90" i="128" s="1"/>
  <c r="D91" i="128" s="1"/>
  <c r="D92" i="128" s="1"/>
  <c r="D93" i="128" s="1"/>
  <c r="D94" i="128" s="1"/>
  <c r="D95" i="128" s="1"/>
  <c r="D96" i="128" s="1"/>
  <c r="D97" i="128" s="1"/>
  <c r="D98" i="128" s="1"/>
  <c r="D99" i="128" s="1"/>
  <c r="D100" i="128" s="1"/>
  <c r="D101" i="128" s="1"/>
  <c r="D102" i="128" s="1"/>
  <c r="D103" i="128" s="1"/>
  <c r="D104" i="128" s="1"/>
  <c r="D105" i="128" s="1"/>
  <c r="D106" i="128" s="1"/>
  <c r="D107" i="128" s="1"/>
  <c r="D108" i="128" s="1"/>
  <c r="D109" i="128" s="1"/>
  <c r="D110" i="128" s="1"/>
  <c r="D111" i="128" s="1"/>
  <c r="D112" i="128" s="1"/>
  <c r="D113" i="128" s="1"/>
  <c r="D114" i="128" s="1"/>
  <c r="D115" i="128" s="1"/>
  <c r="D116" i="128" s="1"/>
  <c r="D117" i="128" s="1"/>
  <c r="D118" i="128" s="1"/>
  <c r="D119" i="128" s="1"/>
  <c r="D120" i="128" s="1"/>
  <c r="D121" i="128" s="1"/>
  <c r="D122" i="128" s="1"/>
  <c r="D129" i="128" s="1"/>
  <c r="D130" i="128" s="1"/>
  <c r="D131" i="128" s="1"/>
  <c r="D132" i="128" s="1"/>
  <c r="D133" i="128" s="1"/>
  <c r="D134" i="128" s="1"/>
  <c r="D135" i="128" s="1"/>
  <c r="D136" i="128" s="1"/>
  <c r="D137" i="128" s="1"/>
  <c r="D138" i="128" s="1"/>
  <c r="D139" i="128" s="1"/>
  <c r="D140" i="128" s="1"/>
  <c r="D141" i="128" s="1"/>
  <c r="D142" i="128" s="1"/>
  <c r="D143" i="128" s="1"/>
  <c r="D144" i="128" s="1"/>
  <c r="D145" i="128" s="1"/>
  <c r="D146" i="128" s="1"/>
  <c r="D147" i="128" s="1"/>
  <c r="D148" i="128" s="1"/>
  <c r="D149" i="128" s="1"/>
  <c r="D150" i="128" s="1"/>
  <c r="D151" i="128" s="1"/>
  <c r="D152" i="128" s="1"/>
  <c r="D153" i="128" s="1"/>
  <c r="D154" i="128" s="1"/>
  <c r="D155" i="128" s="1"/>
  <c r="D156" i="128" s="1"/>
  <c r="D157" i="128" s="1"/>
  <c r="D158" i="128" s="1"/>
  <c r="D159" i="128" s="1"/>
  <c r="D160" i="128" s="1"/>
  <c r="D161" i="128" s="1"/>
  <c r="D162" i="128" s="1"/>
  <c r="D163" i="128" s="1"/>
  <c r="D170" i="128" s="1"/>
  <c r="D171" i="128" s="1"/>
  <c r="D172" i="128" s="1"/>
  <c r="D173" i="128" s="1"/>
  <c r="D174" i="128" s="1"/>
  <c r="D175" i="128" s="1"/>
  <c r="D176" i="128" s="1"/>
  <c r="D177" i="128" s="1"/>
  <c r="D178" i="128" s="1"/>
  <c r="D179" i="128" s="1"/>
  <c r="D180" i="128" s="1"/>
  <c r="D181" i="128" s="1"/>
  <c r="D182" i="128" s="1"/>
  <c r="D183" i="128" s="1"/>
  <c r="D184" i="128" s="1"/>
  <c r="D185" i="128" s="1"/>
  <c r="D186" i="128" s="1"/>
  <c r="D187" i="128" s="1"/>
  <c r="D188" i="128" s="1"/>
  <c r="D189" i="128" s="1"/>
  <c r="D190" i="128" s="1"/>
  <c r="D191" i="128" s="1"/>
  <c r="D192" i="128" s="1"/>
  <c r="D193" i="128" s="1"/>
  <c r="D194" i="128" s="1"/>
  <c r="D195" i="128" s="1"/>
  <c r="D196" i="128" s="1"/>
  <c r="D197" i="128" s="1"/>
  <c r="D198" i="128" s="1"/>
  <c r="D199" i="128" s="1"/>
  <c r="D200" i="128" s="1"/>
  <c r="D201" i="128" s="1"/>
  <c r="D202" i="128" s="1"/>
  <c r="D203" i="128" s="1"/>
  <c r="D204" i="128" s="1"/>
  <c r="D205" i="128" s="1"/>
  <c r="D206" i="128" s="1"/>
  <c r="D207" i="128" s="1"/>
  <c r="D208" i="128" s="1"/>
  <c r="D209" i="128" s="1"/>
  <c r="D210" i="128" s="1"/>
  <c r="D211" i="128" s="1"/>
  <c r="D212" i="128" s="1"/>
  <c r="J12" i="128"/>
  <c r="K2" i="138" l="1"/>
  <c r="F19" i="138"/>
  <c r="F76" i="140"/>
  <c r="K2" i="140"/>
  <c r="K2" i="144"/>
  <c r="F19" i="149"/>
  <c r="K2" i="149"/>
  <c r="C124" i="128"/>
  <c r="F20" i="143"/>
  <c r="K2" i="143"/>
  <c r="F19" i="146"/>
  <c r="F99" i="140"/>
  <c r="F114" i="145"/>
  <c r="E84" i="129"/>
  <c r="C215" i="128"/>
  <c r="C221" i="128" s="1"/>
  <c r="K2" i="137"/>
  <c r="F25" i="147"/>
  <c r="K2" i="147"/>
  <c r="G165" i="128"/>
  <c r="F18" i="137"/>
  <c r="G214" i="128"/>
  <c r="F145" i="145"/>
  <c r="F91" i="145"/>
  <c r="L2" i="128"/>
  <c r="E59" i="129"/>
  <c r="F129" i="140"/>
  <c r="K2" i="139"/>
  <c r="F129" i="145"/>
  <c r="K2" i="142"/>
  <c r="F80" i="142"/>
  <c r="F118" i="142"/>
  <c r="J2" i="131"/>
  <c r="K2" i="141"/>
  <c r="J2" i="129"/>
  <c r="F18" i="136"/>
  <c r="K2" i="148"/>
  <c r="F26" i="150"/>
  <c r="F113" i="140"/>
  <c r="J31" i="127"/>
  <c r="J30" i="127"/>
  <c r="G34" i="127" s="1"/>
  <c r="J22" i="127"/>
  <c r="L2" i="127" s="1"/>
  <c r="C22" i="127"/>
  <c r="J21" i="127"/>
  <c r="C21" i="127"/>
  <c r="J20" i="127"/>
  <c r="C20" i="127"/>
  <c r="J19" i="127"/>
  <c r="D19" i="127"/>
  <c r="D20" i="127" s="1"/>
  <c r="D21" i="127" s="1"/>
  <c r="D22" i="127" s="1"/>
  <c r="D30" i="127" s="1"/>
  <c r="D31" i="127" s="1"/>
  <c r="C19" i="127"/>
  <c r="C35" i="127" s="1"/>
  <c r="C41" i="127" s="1"/>
  <c r="J12" i="127"/>
  <c r="G14" i="127" s="1"/>
  <c r="I21" i="126"/>
  <c r="I20" i="126"/>
  <c r="I19" i="126"/>
  <c r="K2" i="126" s="1"/>
  <c r="E15" i="126"/>
  <c r="C12" i="126"/>
  <c r="C13" i="126" s="1"/>
  <c r="I11" i="126"/>
  <c r="G25" i="127" l="1"/>
  <c r="H93" i="125"/>
  <c r="H92" i="125"/>
  <c r="H91" i="125"/>
  <c r="H83" i="125"/>
  <c r="H82" i="125"/>
  <c r="H81" i="125"/>
  <c r="H80" i="125"/>
  <c r="H79" i="125"/>
  <c r="H78" i="125"/>
  <c r="H77" i="125"/>
  <c r="H76" i="125"/>
  <c r="H75" i="125"/>
  <c r="E84" i="125" s="1"/>
  <c r="H71" i="125"/>
  <c r="E72" i="125" s="1"/>
  <c r="H70" i="125"/>
  <c r="H69" i="125"/>
  <c r="H68" i="125"/>
  <c r="H67" i="125"/>
  <c r="H66" i="125"/>
  <c r="H65" i="125"/>
  <c r="H64" i="125"/>
  <c r="H63" i="125"/>
  <c r="H58" i="125"/>
  <c r="H57" i="125"/>
  <c r="H56" i="125"/>
  <c r="H55" i="125"/>
  <c r="H54" i="125"/>
  <c r="H53" i="125"/>
  <c r="H52" i="125"/>
  <c r="H51" i="125"/>
  <c r="H50" i="125"/>
  <c r="H49" i="125"/>
  <c r="H48" i="125"/>
  <c r="H47" i="125"/>
  <c r="H46" i="125"/>
  <c r="H45" i="125"/>
  <c r="H44" i="125"/>
  <c r="H43" i="125"/>
  <c r="H42" i="125"/>
  <c r="H41" i="125"/>
  <c r="H40" i="125"/>
  <c r="H39" i="125"/>
  <c r="H38" i="125"/>
  <c r="H37" i="125"/>
  <c r="E59" i="125" s="1"/>
  <c r="H33" i="125"/>
  <c r="H32" i="125"/>
  <c r="H31" i="125"/>
  <c r="H30" i="125"/>
  <c r="H29" i="125"/>
  <c r="H28" i="125"/>
  <c r="H27" i="125"/>
  <c r="H26" i="125"/>
  <c r="H25" i="125"/>
  <c r="H24" i="125"/>
  <c r="H23" i="125"/>
  <c r="H22" i="125"/>
  <c r="H21" i="125"/>
  <c r="H20" i="125"/>
  <c r="H19" i="125"/>
  <c r="H18" i="125"/>
  <c r="J2" i="125" s="1"/>
  <c r="H17" i="125"/>
  <c r="H16" i="125"/>
  <c r="H15" i="125"/>
  <c r="H14" i="125"/>
  <c r="H13" i="125"/>
  <c r="H12" i="125"/>
  <c r="H11" i="125"/>
  <c r="I21" i="124"/>
  <c r="I20" i="124"/>
  <c r="I19" i="124"/>
  <c r="C12" i="124"/>
  <c r="C13" i="124" s="1"/>
  <c r="K2" i="124"/>
  <c r="E34" i="125" l="1"/>
  <c r="H93" i="123"/>
  <c r="H92" i="123"/>
  <c r="H91" i="123"/>
  <c r="H83" i="123"/>
  <c r="H82" i="123"/>
  <c r="H81" i="123"/>
  <c r="H80" i="123"/>
  <c r="H79" i="123"/>
  <c r="H78" i="123"/>
  <c r="H77" i="123"/>
  <c r="H76" i="123"/>
  <c r="H75" i="123"/>
  <c r="E84" i="123" s="1"/>
  <c r="H71" i="123"/>
  <c r="E72" i="123" s="1"/>
  <c r="H70" i="123"/>
  <c r="H69" i="123"/>
  <c r="H68" i="123"/>
  <c r="H67" i="123"/>
  <c r="H66" i="123"/>
  <c r="H65" i="123"/>
  <c r="H64" i="123"/>
  <c r="H63" i="123"/>
  <c r="H58" i="123"/>
  <c r="H57" i="123"/>
  <c r="H56" i="123"/>
  <c r="H55" i="123"/>
  <c r="H54" i="123"/>
  <c r="H53" i="123"/>
  <c r="H52" i="123"/>
  <c r="H51" i="123"/>
  <c r="H50" i="123"/>
  <c r="H49" i="123"/>
  <c r="H48" i="123"/>
  <c r="H47" i="123"/>
  <c r="H46" i="123"/>
  <c r="H45" i="123"/>
  <c r="H44" i="123"/>
  <c r="H43" i="123"/>
  <c r="H42" i="123"/>
  <c r="H41" i="123"/>
  <c r="H40" i="123"/>
  <c r="H39" i="123"/>
  <c r="H38" i="123"/>
  <c r="H37" i="123"/>
  <c r="E59" i="123" s="1"/>
  <c r="H33" i="123"/>
  <c r="H32" i="123"/>
  <c r="H31" i="123"/>
  <c r="H30" i="123"/>
  <c r="H29" i="123"/>
  <c r="H28" i="123"/>
  <c r="H27" i="123"/>
  <c r="H26" i="123"/>
  <c r="H25" i="123"/>
  <c r="H24" i="123"/>
  <c r="H23" i="123"/>
  <c r="H22" i="123"/>
  <c r="H21" i="123"/>
  <c r="H20" i="123"/>
  <c r="H19" i="123"/>
  <c r="H18" i="123"/>
  <c r="J2" i="123" s="1"/>
  <c r="H17" i="123"/>
  <c r="H16" i="123"/>
  <c r="H15" i="123"/>
  <c r="H14" i="123"/>
  <c r="H13" i="123"/>
  <c r="H12" i="123"/>
  <c r="H11" i="123"/>
  <c r="I182" i="122"/>
  <c r="I181" i="122"/>
  <c r="I180" i="122"/>
  <c r="I108" i="122"/>
  <c r="I107" i="122"/>
  <c r="I106" i="122"/>
  <c r="I105" i="122"/>
  <c r="I104" i="122"/>
  <c r="I103" i="122"/>
  <c r="I102" i="122"/>
  <c r="I101" i="122"/>
  <c r="I100" i="122"/>
  <c r="I99" i="122"/>
  <c r="I98" i="122"/>
  <c r="I97" i="122"/>
  <c r="I96" i="122"/>
  <c r="I95" i="122"/>
  <c r="I94" i="122"/>
  <c r="I93" i="122"/>
  <c r="I92" i="122"/>
  <c r="I91" i="122"/>
  <c r="I90" i="122"/>
  <c r="I89" i="122"/>
  <c r="I88" i="122"/>
  <c r="I87" i="122"/>
  <c r="I86" i="122"/>
  <c r="I85" i="122"/>
  <c r="I84" i="122"/>
  <c r="I83" i="122"/>
  <c r="F112" i="122" s="1"/>
  <c r="I76" i="122"/>
  <c r="I75" i="122"/>
  <c r="I74" i="122"/>
  <c r="I73" i="122"/>
  <c r="I72" i="122"/>
  <c r="I71" i="122"/>
  <c r="I70" i="122"/>
  <c r="I69" i="122"/>
  <c r="I68" i="122"/>
  <c r="I67" i="122"/>
  <c r="I66" i="122"/>
  <c r="I65" i="122"/>
  <c r="I64" i="122"/>
  <c r="I63" i="122"/>
  <c r="I62" i="122"/>
  <c r="I61" i="122"/>
  <c r="I60" i="122"/>
  <c r="I59" i="122"/>
  <c r="I58" i="122"/>
  <c r="I57" i="122"/>
  <c r="I56" i="122"/>
  <c r="I55" i="122"/>
  <c r="I54" i="122"/>
  <c r="I53" i="122"/>
  <c r="F78" i="122" s="1"/>
  <c r="I45" i="122"/>
  <c r="I44" i="122"/>
  <c r="I43" i="122"/>
  <c r="I42" i="122"/>
  <c r="I41" i="122"/>
  <c r="I40" i="122"/>
  <c r="I39" i="122"/>
  <c r="I38" i="122"/>
  <c r="I37" i="122"/>
  <c r="F47" i="122" s="1"/>
  <c r="I28" i="122"/>
  <c r="I27" i="122"/>
  <c r="I26" i="122"/>
  <c r="I25" i="122"/>
  <c r="I24" i="122"/>
  <c r="I23" i="122"/>
  <c r="I22" i="122"/>
  <c r="I21" i="122"/>
  <c r="I20" i="122"/>
  <c r="I19" i="122"/>
  <c r="I18" i="122"/>
  <c r="I17" i="122"/>
  <c r="I16" i="122"/>
  <c r="I15" i="122"/>
  <c r="K2" i="122" s="1"/>
  <c r="I14" i="122"/>
  <c r="I13" i="122"/>
  <c r="C13" i="122"/>
  <c r="C14" i="122" s="1"/>
  <c r="C15" i="122" s="1"/>
  <c r="C16" i="122" s="1"/>
  <c r="C17" i="122" s="1"/>
  <c r="C18" i="122" s="1"/>
  <c r="C19" i="122" s="1"/>
  <c r="C20" i="122" s="1"/>
  <c r="C21" i="122" s="1"/>
  <c r="C22" i="122" s="1"/>
  <c r="C23" i="122" s="1"/>
  <c r="C24" i="122" s="1"/>
  <c r="C25" i="122" s="1"/>
  <c r="C26" i="122" s="1"/>
  <c r="C27" i="122" s="1"/>
  <c r="C28" i="122" s="1"/>
  <c r="C37" i="122" s="1"/>
  <c r="C38" i="122" s="1"/>
  <c r="C39" i="122" s="1"/>
  <c r="C40" i="122" s="1"/>
  <c r="C41" i="122" s="1"/>
  <c r="C42" i="122" s="1"/>
  <c r="C43" i="122" s="1"/>
  <c r="C44" i="122" s="1"/>
  <c r="C45" i="122" s="1"/>
  <c r="C53" i="122" s="1"/>
  <c r="C54" i="122" s="1"/>
  <c r="C55" i="122" s="1"/>
  <c r="C56" i="122" s="1"/>
  <c r="C57" i="122" s="1"/>
  <c r="C58" i="122" s="1"/>
  <c r="C59" i="122" s="1"/>
  <c r="C60" i="122" s="1"/>
  <c r="C61" i="122" s="1"/>
  <c r="C62" i="122" s="1"/>
  <c r="C63" i="122" s="1"/>
  <c r="C64" i="122" s="1"/>
  <c r="C65" i="122" s="1"/>
  <c r="C66" i="122" s="1"/>
  <c r="C67" i="122" s="1"/>
  <c r="C68" i="122" s="1"/>
  <c r="C69" i="122" s="1"/>
  <c r="C70" i="122" s="1"/>
  <c r="C71" i="122" s="1"/>
  <c r="C72" i="122" s="1"/>
  <c r="C73" i="122" s="1"/>
  <c r="C74" i="122" s="1"/>
  <c r="C75" i="122" s="1"/>
  <c r="C76" i="122" s="1"/>
  <c r="C83" i="122" s="1"/>
  <c r="C84" i="122" s="1"/>
  <c r="C85" i="122" s="1"/>
  <c r="C86" i="122" s="1"/>
  <c r="C87" i="122" s="1"/>
  <c r="C88" i="122" s="1"/>
  <c r="C89" i="122" s="1"/>
  <c r="C90" i="122" s="1"/>
  <c r="C91" i="122" s="1"/>
  <c r="C92" i="122" s="1"/>
  <c r="C93" i="122" s="1"/>
  <c r="C94" i="122" s="1"/>
  <c r="C95" i="122" s="1"/>
  <c r="C96" i="122" s="1"/>
  <c r="C97" i="122" s="1"/>
  <c r="C98" i="122" s="1"/>
  <c r="C99" i="122" s="1"/>
  <c r="C100" i="122" s="1"/>
  <c r="C101" i="122" s="1"/>
  <c r="C102" i="122" s="1"/>
  <c r="C103" i="122" s="1"/>
  <c r="C104" i="122" s="1"/>
  <c r="C105" i="122" s="1"/>
  <c r="C106" i="122" s="1"/>
  <c r="C107" i="122" s="1"/>
  <c r="C108" i="122" s="1"/>
  <c r="I12" i="122"/>
  <c r="F31" i="122" s="1"/>
  <c r="E34" i="123" l="1"/>
  <c r="H93" i="121"/>
  <c r="H92" i="121"/>
  <c r="H91" i="121"/>
  <c r="H83" i="121"/>
  <c r="H82" i="121"/>
  <c r="H81" i="121"/>
  <c r="H80" i="121"/>
  <c r="H79" i="121"/>
  <c r="H78" i="121"/>
  <c r="H77" i="121"/>
  <c r="H76" i="121"/>
  <c r="H75" i="121"/>
  <c r="E84" i="121" s="1"/>
  <c r="H71" i="121"/>
  <c r="E72" i="121" s="1"/>
  <c r="H70" i="121"/>
  <c r="H69" i="121"/>
  <c r="H68" i="121"/>
  <c r="H67" i="121"/>
  <c r="H66" i="121"/>
  <c r="H65" i="121"/>
  <c r="H64" i="121"/>
  <c r="H63" i="121"/>
  <c r="H58" i="121"/>
  <c r="H57" i="121"/>
  <c r="H56" i="121"/>
  <c r="H55" i="121"/>
  <c r="H54" i="121"/>
  <c r="H53" i="121"/>
  <c r="H52" i="121"/>
  <c r="H51" i="121"/>
  <c r="H50" i="121"/>
  <c r="H49" i="121"/>
  <c r="H48" i="121"/>
  <c r="H47" i="121"/>
  <c r="H46" i="121"/>
  <c r="H45" i="121"/>
  <c r="H44" i="121"/>
  <c r="H43" i="121"/>
  <c r="H42" i="121"/>
  <c r="H41" i="121"/>
  <c r="H40" i="121"/>
  <c r="H39" i="121"/>
  <c r="H38" i="121"/>
  <c r="H37" i="121"/>
  <c r="E59" i="121" s="1"/>
  <c r="E34" i="121"/>
  <c r="H33" i="121"/>
  <c r="H32" i="121"/>
  <c r="H31" i="121"/>
  <c r="H30" i="121"/>
  <c r="H29" i="121"/>
  <c r="H28" i="121"/>
  <c r="H27" i="121"/>
  <c r="H26" i="121"/>
  <c r="H25" i="121"/>
  <c r="H24" i="121"/>
  <c r="H23" i="121"/>
  <c r="H22" i="121"/>
  <c r="H21" i="121"/>
  <c r="H20" i="121"/>
  <c r="H19" i="121"/>
  <c r="H18" i="121"/>
  <c r="J2" i="121" s="1"/>
  <c r="H17" i="121"/>
  <c r="H16" i="121"/>
  <c r="H15" i="121"/>
  <c r="H14" i="121"/>
  <c r="H13" i="121"/>
  <c r="H12" i="121"/>
  <c r="H11" i="121"/>
  <c r="I92" i="120"/>
  <c r="I91" i="120"/>
  <c r="I90" i="120"/>
  <c r="I20" i="120"/>
  <c r="I19" i="120"/>
  <c r="F22" i="120" s="1"/>
  <c r="I18" i="120"/>
  <c r="I12" i="120"/>
  <c r="C12" i="120"/>
  <c r="C18" i="120" s="1"/>
  <c r="C19" i="120" s="1"/>
  <c r="C20" i="120" s="1"/>
  <c r="I11" i="120"/>
  <c r="F14" i="120" s="1"/>
  <c r="K2" i="120" l="1"/>
  <c r="H93" i="119"/>
  <c r="H92" i="119"/>
  <c r="H91" i="119"/>
  <c r="H83" i="119"/>
  <c r="H82" i="119"/>
  <c r="H81" i="119"/>
  <c r="H80" i="119"/>
  <c r="H79" i="119"/>
  <c r="H78" i="119"/>
  <c r="H77" i="119"/>
  <c r="E84" i="119" s="1"/>
  <c r="H76" i="119"/>
  <c r="H75" i="119"/>
  <c r="H71" i="119"/>
  <c r="H70" i="119"/>
  <c r="H69" i="119"/>
  <c r="H68" i="119"/>
  <c r="H67" i="119"/>
  <c r="H66" i="119"/>
  <c r="H65" i="119"/>
  <c r="H64" i="119"/>
  <c r="H63" i="119"/>
  <c r="E72" i="119" s="1"/>
  <c r="H58" i="119"/>
  <c r="H57" i="119"/>
  <c r="H56" i="119"/>
  <c r="H55" i="119"/>
  <c r="H54" i="119"/>
  <c r="H53" i="119"/>
  <c r="H52" i="119"/>
  <c r="H51" i="119"/>
  <c r="H50" i="119"/>
  <c r="H49" i="119"/>
  <c r="H48" i="119"/>
  <c r="H47" i="119"/>
  <c r="H46" i="119"/>
  <c r="H45" i="119"/>
  <c r="H44" i="119"/>
  <c r="H43" i="119"/>
  <c r="H42" i="119"/>
  <c r="H41" i="119"/>
  <c r="H40" i="119"/>
  <c r="E59" i="119" s="1"/>
  <c r="H39" i="119"/>
  <c r="H38" i="119"/>
  <c r="H37" i="119"/>
  <c r="H33" i="119"/>
  <c r="H32" i="119"/>
  <c r="H31" i="119"/>
  <c r="H30" i="119"/>
  <c r="H29" i="119"/>
  <c r="H28" i="119"/>
  <c r="H27" i="119"/>
  <c r="H26" i="119"/>
  <c r="H25" i="119"/>
  <c r="H24" i="119"/>
  <c r="H23" i="119"/>
  <c r="H22" i="119"/>
  <c r="J2" i="119" s="1"/>
  <c r="H21" i="119"/>
  <c r="H20" i="119"/>
  <c r="H19" i="119"/>
  <c r="H18" i="119"/>
  <c r="H17" i="119"/>
  <c r="H16" i="119"/>
  <c r="H15" i="119"/>
  <c r="H14" i="119"/>
  <c r="H13" i="119"/>
  <c r="H12" i="119"/>
  <c r="H11" i="119"/>
  <c r="E34" i="119" s="1"/>
  <c r="I21" i="118"/>
  <c r="I20" i="118"/>
  <c r="I19" i="118"/>
  <c r="K2" i="118" s="1"/>
  <c r="C13" i="118"/>
  <c r="C12" i="118"/>
  <c r="H55" i="117" l="1"/>
  <c r="H54" i="117"/>
  <c r="H53" i="117"/>
  <c r="H52" i="117"/>
  <c r="H51" i="117"/>
  <c r="H50" i="117"/>
  <c r="H49" i="117"/>
  <c r="H48" i="117"/>
  <c r="H47" i="117"/>
  <c r="H46" i="117"/>
  <c r="H45" i="117"/>
  <c r="H44" i="117"/>
  <c r="H43" i="117"/>
  <c r="H42" i="117"/>
  <c r="H41" i="117"/>
  <c r="H40" i="117"/>
  <c r="H39" i="117"/>
  <c r="H38" i="117"/>
  <c r="H37" i="117"/>
  <c r="H36" i="117"/>
  <c r="H35" i="117"/>
  <c r="H34" i="117"/>
  <c r="H33" i="117"/>
  <c r="H32" i="117"/>
  <c r="H31" i="117"/>
  <c r="H30" i="117"/>
  <c r="H29" i="117"/>
  <c r="H28" i="117"/>
  <c r="H27" i="117"/>
  <c r="H26" i="117"/>
  <c r="H25" i="117"/>
  <c r="H24" i="117"/>
  <c r="H23" i="117"/>
  <c r="H22" i="117"/>
  <c r="H21" i="117"/>
  <c r="H20" i="117"/>
  <c r="H19" i="117"/>
  <c r="H18" i="117"/>
  <c r="H17" i="117"/>
  <c r="H16" i="117"/>
  <c r="H15" i="117"/>
  <c r="H14" i="117"/>
  <c r="H13" i="117"/>
  <c r="H12" i="117"/>
  <c r="J2" i="117" s="1"/>
  <c r="H11" i="117"/>
  <c r="H10" i="117"/>
  <c r="H9" i="117"/>
  <c r="I30" i="116"/>
  <c r="I29" i="116"/>
  <c r="I28" i="116"/>
  <c r="I27" i="116"/>
  <c r="I26" i="116"/>
  <c r="I25" i="116"/>
  <c r="I24" i="116"/>
  <c r="I23" i="116"/>
  <c r="I22" i="116"/>
  <c r="I21" i="116"/>
  <c r="I20" i="116"/>
  <c r="I19" i="116"/>
  <c r="I18" i="116"/>
  <c r="I17" i="116"/>
  <c r="I16" i="116"/>
  <c r="C16" i="116"/>
  <c r="C17" i="116" s="1"/>
  <c r="C18" i="116" s="1"/>
  <c r="C19" i="116" s="1"/>
  <c r="C20" i="116" s="1"/>
  <c r="C21" i="116" s="1"/>
  <c r="C22" i="116" s="1"/>
  <c r="C23" i="116" s="1"/>
  <c r="C24" i="116" s="1"/>
  <c r="C25" i="116" s="1"/>
  <c r="C26" i="116" s="1"/>
  <c r="C27" i="116" s="1"/>
  <c r="C28" i="116" s="1"/>
  <c r="C29" i="116" s="1"/>
  <c r="C30" i="116" s="1"/>
  <c r="I15" i="116"/>
  <c r="I24" i="115"/>
  <c r="I23" i="115"/>
  <c r="I22" i="115"/>
  <c r="I21" i="115"/>
  <c r="I20" i="115"/>
  <c r="I19" i="115"/>
  <c r="C19" i="115"/>
  <c r="C20" i="115" s="1"/>
  <c r="C21" i="115" s="1"/>
  <c r="C22" i="115" s="1"/>
  <c r="C23" i="115" s="1"/>
  <c r="C24" i="115" s="1"/>
  <c r="I18" i="115"/>
  <c r="C18" i="115"/>
  <c r="I17" i="115"/>
  <c r="C17" i="115"/>
  <c r="I15" i="115"/>
  <c r="H30" i="114"/>
  <c r="H29" i="114"/>
  <c r="H28" i="114"/>
  <c r="H27" i="114"/>
  <c r="H26" i="114"/>
  <c r="H25" i="114"/>
  <c r="H24" i="114"/>
  <c r="H23" i="114"/>
  <c r="H22" i="114"/>
  <c r="H21" i="114"/>
  <c r="H20" i="114"/>
  <c r="H19" i="114"/>
  <c r="H18" i="114"/>
  <c r="H17" i="114"/>
  <c r="H16" i="114"/>
  <c r="H15" i="114"/>
  <c r="H14" i="114"/>
  <c r="H13" i="114"/>
  <c r="H12" i="114"/>
  <c r="H11" i="114"/>
  <c r="H10" i="114"/>
  <c r="H9" i="114"/>
  <c r="I11" i="113"/>
  <c r="F13" i="113" s="1"/>
  <c r="K2" i="113"/>
  <c r="I13" i="112"/>
  <c r="K2" i="112" s="1"/>
  <c r="I12" i="112"/>
  <c r="I11" i="112"/>
  <c r="C11" i="112"/>
  <c r="C12" i="112" s="1"/>
  <c r="C13" i="112" s="1"/>
  <c r="I10" i="112"/>
  <c r="G1079" i="111"/>
  <c r="J446" i="111"/>
  <c r="J445" i="111"/>
  <c r="J444" i="111"/>
  <c r="J443" i="111"/>
  <c r="J442" i="111"/>
  <c r="C442" i="111"/>
  <c r="J441" i="111"/>
  <c r="C441" i="111"/>
  <c r="J440" i="111"/>
  <c r="C440" i="111"/>
  <c r="J439" i="111"/>
  <c r="C439" i="111"/>
  <c r="J438" i="111"/>
  <c r="C438" i="111"/>
  <c r="J437" i="111"/>
  <c r="J436" i="111"/>
  <c r="J435" i="111"/>
  <c r="J434" i="111"/>
  <c r="J433" i="111"/>
  <c r="J432" i="111"/>
  <c r="J431" i="111"/>
  <c r="J430" i="111"/>
  <c r="J429" i="111"/>
  <c r="J428" i="111"/>
  <c r="J427" i="111"/>
  <c r="J426" i="111"/>
  <c r="J425" i="111"/>
  <c r="J424" i="111"/>
  <c r="J423" i="111"/>
  <c r="J422" i="111"/>
  <c r="J421" i="111"/>
  <c r="J420" i="111"/>
  <c r="J419" i="111"/>
  <c r="J418" i="111"/>
  <c r="J417" i="111"/>
  <c r="J416" i="111"/>
  <c r="J415" i="111"/>
  <c r="J414" i="111"/>
  <c r="J413" i="111"/>
  <c r="J412" i="111"/>
  <c r="J411" i="111"/>
  <c r="J410" i="111"/>
  <c r="J409" i="111"/>
  <c r="J408" i="111"/>
  <c r="J407" i="111"/>
  <c r="J406" i="111"/>
  <c r="J405" i="111"/>
  <c r="J404" i="111"/>
  <c r="J403" i="111"/>
  <c r="J402" i="111"/>
  <c r="J401" i="111"/>
  <c r="J400" i="111"/>
  <c r="J399" i="111"/>
  <c r="J398" i="111"/>
  <c r="J397" i="111"/>
  <c r="J396" i="111"/>
  <c r="J395" i="111"/>
  <c r="J394" i="111"/>
  <c r="J393" i="111"/>
  <c r="J392" i="111"/>
  <c r="J391" i="111"/>
  <c r="J390" i="111"/>
  <c r="J389" i="111"/>
  <c r="J388" i="111"/>
  <c r="J387" i="111"/>
  <c r="J386" i="111"/>
  <c r="J385" i="111"/>
  <c r="J384" i="111"/>
  <c r="J383" i="111"/>
  <c r="J382" i="111"/>
  <c r="J381" i="111"/>
  <c r="J380" i="111"/>
  <c r="J379" i="111"/>
  <c r="J378" i="111"/>
  <c r="J377" i="111"/>
  <c r="J376" i="111"/>
  <c r="J375" i="111"/>
  <c r="J374" i="111"/>
  <c r="J373" i="111"/>
  <c r="J372" i="111"/>
  <c r="J371" i="111"/>
  <c r="J370" i="111"/>
  <c r="J369" i="111"/>
  <c r="J368" i="111"/>
  <c r="J367" i="111"/>
  <c r="J366" i="111"/>
  <c r="J365" i="111"/>
  <c r="J364" i="111"/>
  <c r="J363" i="111"/>
  <c r="J362" i="111"/>
  <c r="J361" i="111"/>
  <c r="J360" i="111"/>
  <c r="J359" i="111"/>
  <c r="J358" i="111"/>
  <c r="J357" i="111"/>
  <c r="J356" i="111"/>
  <c r="J355" i="111"/>
  <c r="J354" i="111"/>
  <c r="J353" i="111"/>
  <c r="J352" i="111"/>
  <c r="J351" i="111"/>
  <c r="J350" i="111"/>
  <c r="J349" i="111"/>
  <c r="J348" i="111"/>
  <c r="J347" i="111"/>
  <c r="J346" i="111"/>
  <c r="J345" i="111"/>
  <c r="J344" i="111"/>
  <c r="J343" i="111"/>
  <c r="J342" i="111"/>
  <c r="J341" i="111"/>
  <c r="J340" i="111"/>
  <c r="J339" i="111"/>
  <c r="J338" i="111"/>
  <c r="J337" i="111"/>
  <c r="J336" i="111"/>
  <c r="J335" i="111"/>
  <c r="J334" i="111"/>
  <c r="J333" i="111"/>
  <c r="J332" i="111"/>
  <c r="J331" i="111"/>
  <c r="J330" i="111"/>
  <c r="J329" i="111"/>
  <c r="J328" i="111"/>
  <c r="J327" i="111"/>
  <c r="J326" i="111"/>
  <c r="J325" i="111"/>
  <c r="J324" i="111"/>
  <c r="J323" i="111"/>
  <c r="J322" i="111"/>
  <c r="J321" i="111"/>
  <c r="J320" i="111"/>
  <c r="J319" i="111"/>
  <c r="J318" i="111"/>
  <c r="J317" i="111"/>
  <c r="J316" i="111"/>
  <c r="J315" i="111"/>
  <c r="J314" i="111"/>
  <c r="J313" i="111"/>
  <c r="J312" i="111"/>
  <c r="J311" i="111"/>
  <c r="J310" i="111"/>
  <c r="J309" i="111"/>
  <c r="J308" i="111"/>
  <c r="J307" i="111"/>
  <c r="J306" i="111"/>
  <c r="J305" i="111"/>
  <c r="J304" i="111"/>
  <c r="J303" i="111"/>
  <c r="J302" i="111"/>
  <c r="J301" i="111"/>
  <c r="J300" i="111"/>
  <c r="J299" i="111"/>
  <c r="J298" i="111"/>
  <c r="J297" i="111"/>
  <c r="J296" i="111"/>
  <c r="J295" i="111"/>
  <c r="J294" i="111"/>
  <c r="J293" i="111"/>
  <c r="J292" i="111"/>
  <c r="J291" i="111"/>
  <c r="J290" i="111"/>
  <c r="J289" i="111"/>
  <c r="J288" i="111"/>
  <c r="J287" i="111"/>
  <c r="J286" i="111"/>
  <c r="J285" i="111"/>
  <c r="J284" i="111"/>
  <c r="J283" i="111"/>
  <c r="J282" i="111"/>
  <c r="J281" i="111"/>
  <c r="J280" i="111"/>
  <c r="J279" i="111"/>
  <c r="J278" i="111"/>
  <c r="J277" i="111"/>
  <c r="J276" i="111"/>
  <c r="J275" i="111"/>
  <c r="J274" i="111"/>
  <c r="J273" i="111"/>
  <c r="J272" i="111"/>
  <c r="J271" i="111"/>
  <c r="J270" i="111"/>
  <c r="J269" i="111"/>
  <c r="J268" i="111"/>
  <c r="J267" i="111"/>
  <c r="J266" i="111"/>
  <c r="J265" i="111"/>
  <c r="J264" i="111"/>
  <c r="J263" i="111"/>
  <c r="J262" i="111"/>
  <c r="J261" i="111"/>
  <c r="J260" i="111"/>
  <c r="J259" i="111"/>
  <c r="J258" i="111"/>
  <c r="J257" i="111"/>
  <c r="J256" i="111"/>
  <c r="J255" i="111"/>
  <c r="J254" i="111"/>
  <c r="J253" i="111"/>
  <c r="J252" i="111"/>
  <c r="J251" i="111"/>
  <c r="J250" i="111"/>
  <c r="J249" i="111"/>
  <c r="J248" i="111"/>
  <c r="J247" i="111"/>
  <c r="J246" i="111"/>
  <c r="J245" i="111"/>
  <c r="J244" i="111"/>
  <c r="J243" i="111"/>
  <c r="J242" i="111"/>
  <c r="J241" i="111"/>
  <c r="J240" i="111"/>
  <c r="J239" i="111"/>
  <c r="J238" i="111"/>
  <c r="J237" i="111"/>
  <c r="J236" i="111"/>
  <c r="J235" i="111"/>
  <c r="J234" i="111"/>
  <c r="J233" i="111"/>
  <c r="J232" i="111"/>
  <c r="J231" i="111"/>
  <c r="J224" i="111"/>
  <c r="C224" i="111"/>
  <c r="J223" i="111"/>
  <c r="C223" i="111"/>
  <c r="J222" i="111"/>
  <c r="C222" i="111"/>
  <c r="J221" i="111"/>
  <c r="C221" i="111"/>
  <c r="J220" i="111"/>
  <c r="C220" i="111"/>
  <c r="J219" i="111"/>
  <c r="J218" i="111"/>
  <c r="J217" i="111"/>
  <c r="J216" i="111"/>
  <c r="J215" i="111"/>
  <c r="J214" i="111"/>
  <c r="J213" i="111"/>
  <c r="J212" i="111"/>
  <c r="J211" i="111"/>
  <c r="J210" i="111"/>
  <c r="J209" i="111"/>
  <c r="J208" i="111"/>
  <c r="J207" i="111"/>
  <c r="J206" i="111"/>
  <c r="J205" i="111"/>
  <c r="J204" i="111"/>
  <c r="J203" i="111"/>
  <c r="J202" i="111"/>
  <c r="J201" i="111"/>
  <c r="J200" i="111"/>
  <c r="J199" i="111"/>
  <c r="J198" i="111"/>
  <c r="J197" i="111"/>
  <c r="J196" i="111"/>
  <c r="J195" i="111"/>
  <c r="J194" i="111"/>
  <c r="J193" i="111"/>
  <c r="J192" i="111"/>
  <c r="J191" i="111"/>
  <c r="J190" i="111"/>
  <c r="J189" i="111"/>
  <c r="J188" i="111"/>
  <c r="J187" i="111"/>
  <c r="J186" i="111"/>
  <c r="J185" i="111"/>
  <c r="J184" i="111"/>
  <c r="J183" i="111"/>
  <c r="J182" i="111"/>
  <c r="J181" i="111"/>
  <c r="J180" i="111"/>
  <c r="J179" i="111"/>
  <c r="J178" i="111"/>
  <c r="J177" i="111"/>
  <c r="J176" i="111"/>
  <c r="J175" i="111"/>
  <c r="J174" i="111"/>
  <c r="J173" i="111"/>
  <c r="J172" i="111"/>
  <c r="J171" i="111"/>
  <c r="J170" i="111"/>
  <c r="J169" i="111"/>
  <c r="J168" i="111"/>
  <c r="J167" i="111"/>
  <c r="J166" i="111"/>
  <c r="J165" i="111"/>
  <c r="J164" i="111"/>
  <c r="J163" i="111"/>
  <c r="J162" i="111"/>
  <c r="J161" i="111"/>
  <c r="J160" i="111"/>
  <c r="J159" i="111"/>
  <c r="J158" i="111"/>
  <c r="J157" i="111"/>
  <c r="J156" i="111"/>
  <c r="J155" i="111"/>
  <c r="J154" i="111"/>
  <c r="J153" i="111"/>
  <c r="J152" i="111"/>
  <c r="J151" i="111"/>
  <c r="J150" i="111"/>
  <c r="J149" i="111"/>
  <c r="J148" i="111"/>
  <c r="J147" i="111"/>
  <c r="J146" i="111"/>
  <c r="J145" i="111"/>
  <c r="J144" i="111"/>
  <c r="J143" i="111"/>
  <c r="J142" i="111"/>
  <c r="J141" i="111"/>
  <c r="J140" i="111"/>
  <c r="J139" i="111"/>
  <c r="J138" i="111"/>
  <c r="J137" i="111"/>
  <c r="J136" i="111"/>
  <c r="J135" i="111"/>
  <c r="J134" i="111"/>
  <c r="J133" i="111"/>
  <c r="J132" i="111"/>
  <c r="J131" i="111"/>
  <c r="J130" i="111"/>
  <c r="J129" i="111"/>
  <c r="J128" i="111"/>
  <c r="J127" i="111"/>
  <c r="J126" i="111"/>
  <c r="J125" i="111"/>
  <c r="J124" i="111"/>
  <c r="J123" i="111"/>
  <c r="G227" i="111" s="1"/>
  <c r="J122" i="111"/>
  <c r="J121" i="111"/>
  <c r="J120" i="111"/>
  <c r="J119" i="111"/>
  <c r="J118" i="111"/>
  <c r="J117" i="111"/>
  <c r="J111" i="111"/>
  <c r="J110" i="111"/>
  <c r="J109" i="111"/>
  <c r="J108" i="111"/>
  <c r="J107" i="111"/>
  <c r="J106" i="111"/>
  <c r="J105" i="111"/>
  <c r="J104" i="111"/>
  <c r="J103" i="111"/>
  <c r="J102" i="111"/>
  <c r="J101" i="111"/>
  <c r="J100" i="111"/>
  <c r="J99" i="111"/>
  <c r="J98" i="111"/>
  <c r="J97" i="111"/>
  <c r="J96" i="111"/>
  <c r="J95" i="111"/>
  <c r="J94" i="111"/>
  <c r="J93" i="111"/>
  <c r="J92" i="111"/>
  <c r="J91" i="111"/>
  <c r="J90" i="111"/>
  <c r="J89" i="111"/>
  <c r="J88" i="111"/>
  <c r="J87" i="111"/>
  <c r="J86" i="111"/>
  <c r="J85" i="111"/>
  <c r="J84" i="111"/>
  <c r="J83" i="111"/>
  <c r="J82" i="111"/>
  <c r="J81" i="111"/>
  <c r="J80" i="111"/>
  <c r="J79" i="111"/>
  <c r="J78" i="111"/>
  <c r="J77" i="111"/>
  <c r="J76" i="111"/>
  <c r="J75" i="111"/>
  <c r="J74" i="111"/>
  <c r="J73" i="111"/>
  <c r="J72" i="111"/>
  <c r="J71" i="111"/>
  <c r="G113" i="111" s="1"/>
  <c r="J65" i="111"/>
  <c r="J64" i="111"/>
  <c r="J63" i="111"/>
  <c r="J62" i="111"/>
  <c r="J61" i="111"/>
  <c r="J60" i="111"/>
  <c r="J59" i="111"/>
  <c r="G67" i="111" s="1"/>
  <c r="J53" i="111"/>
  <c r="J52" i="111"/>
  <c r="J51" i="111"/>
  <c r="J50" i="111"/>
  <c r="J49" i="111"/>
  <c r="J48" i="111"/>
  <c r="J47" i="111"/>
  <c r="J46" i="111"/>
  <c r="J45" i="111"/>
  <c r="J44" i="111"/>
  <c r="J43" i="111"/>
  <c r="J42" i="111"/>
  <c r="J41" i="111"/>
  <c r="J40" i="111"/>
  <c r="J39" i="111"/>
  <c r="J38" i="111"/>
  <c r="J37" i="111"/>
  <c r="J36" i="111"/>
  <c r="J35" i="111"/>
  <c r="J34" i="111"/>
  <c r="J33" i="111"/>
  <c r="J32" i="111"/>
  <c r="J31" i="111"/>
  <c r="J30" i="111"/>
  <c r="J29" i="111"/>
  <c r="J28" i="111"/>
  <c r="J27" i="111"/>
  <c r="J26" i="111"/>
  <c r="J25" i="111"/>
  <c r="J24" i="111"/>
  <c r="J23" i="111"/>
  <c r="J22" i="111"/>
  <c r="J21" i="111"/>
  <c r="J20" i="111"/>
  <c r="J19" i="111"/>
  <c r="J18" i="111"/>
  <c r="J17" i="111"/>
  <c r="J16" i="111"/>
  <c r="J15" i="111"/>
  <c r="G55" i="111" s="1"/>
  <c r="D15" i="111"/>
  <c r="D16" i="111" s="1"/>
  <c r="D17" i="111" s="1"/>
  <c r="D18" i="111" s="1"/>
  <c r="D19" i="111" s="1"/>
  <c r="D20" i="111" s="1"/>
  <c r="D21" i="111" s="1"/>
  <c r="D22" i="111" s="1"/>
  <c r="D23" i="111" s="1"/>
  <c r="D24" i="111" s="1"/>
  <c r="D25" i="111" s="1"/>
  <c r="D26" i="111" s="1"/>
  <c r="D27" i="111" s="1"/>
  <c r="D28" i="111" s="1"/>
  <c r="D29" i="111" s="1"/>
  <c r="D30" i="111" s="1"/>
  <c r="D31" i="111" s="1"/>
  <c r="D32" i="111" s="1"/>
  <c r="D33" i="111" s="1"/>
  <c r="D34" i="111" s="1"/>
  <c r="D35" i="111" s="1"/>
  <c r="D36" i="111" s="1"/>
  <c r="D37" i="111" s="1"/>
  <c r="D38" i="111" s="1"/>
  <c r="D39" i="111" s="1"/>
  <c r="D40" i="111" s="1"/>
  <c r="D41" i="111" s="1"/>
  <c r="D42" i="111" s="1"/>
  <c r="D43" i="111" s="1"/>
  <c r="D44" i="111" s="1"/>
  <c r="D45" i="111" s="1"/>
  <c r="D46" i="111" s="1"/>
  <c r="D47" i="111" s="1"/>
  <c r="D48" i="111" s="1"/>
  <c r="D49" i="111" s="1"/>
  <c r="D50" i="111" s="1"/>
  <c r="D51" i="111" s="1"/>
  <c r="D52" i="111" s="1"/>
  <c r="D53" i="111" s="1"/>
  <c r="D59" i="111" s="1"/>
  <c r="D60" i="111" s="1"/>
  <c r="D61" i="111" s="1"/>
  <c r="D62" i="111" s="1"/>
  <c r="D63" i="111" s="1"/>
  <c r="D64" i="111" s="1"/>
  <c r="D65" i="111" s="1"/>
  <c r="D71" i="111" s="1"/>
  <c r="D72" i="111" s="1"/>
  <c r="D73" i="111" s="1"/>
  <c r="D74" i="111" s="1"/>
  <c r="D75" i="111" s="1"/>
  <c r="D76" i="111" s="1"/>
  <c r="D77" i="111" s="1"/>
  <c r="D78" i="111" s="1"/>
  <c r="D79" i="111" s="1"/>
  <c r="D80" i="111" s="1"/>
  <c r="D81" i="111" s="1"/>
  <c r="D82" i="111" s="1"/>
  <c r="D83" i="111" s="1"/>
  <c r="D84" i="111" s="1"/>
  <c r="D85" i="111" s="1"/>
  <c r="D86" i="111" s="1"/>
  <c r="D87" i="111" s="1"/>
  <c r="D88" i="111" s="1"/>
  <c r="D89" i="111" s="1"/>
  <c r="D90" i="111" s="1"/>
  <c r="D91" i="111" s="1"/>
  <c r="D92" i="111" s="1"/>
  <c r="D93" i="111" s="1"/>
  <c r="D94" i="111" s="1"/>
  <c r="D95" i="111" s="1"/>
  <c r="D96" i="111" s="1"/>
  <c r="D97" i="111" s="1"/>
  <c r="D98" i="111" s="1"/>
  <c r="D99" i="111" s="1"/>
  <c r="D100" i="111" s="1"/>
  <c r="D101" i="111" s="1"/>
  <c r="D102" i="111" s="1"/>
  <c r="D103" i="111" s="1"/>
  <c r="D104" i="111" s="1"/>
  <c r="D105" i="111" s="1"/>
  <c r="D106" i="111" s="1"/>
  <c r="D107" i="111" s="1"/>
  <c r="D108" i="111" s="1"/>
  <c r="D109" i="111" s="1"/>
  <c r="D110" i="111" s="1"/>
  <c r="D111" i="111" s="1"/>
  <c r="D117" i="111" s="1"/>
  <c r="D118" i="111" s="1"/>
  <c r="D119" i="111" s="1"/>
  <c r="D120" i="111" s="1"/>
  <c r="D121" i="111" s="1"/>
  <c r="D122" i="111" s="1"/>
  <c r="D123" i="111" s="1"/>
  <c r="D124" i="111" s="1"/>
  <c r="D125" i="111" s="1"/>
  <c r="D126" i="111" s="1"/>
  <c r="D127" i="111" s="1"/>
  <c r="D128" i="111" s="1"/>
  <c r="D129" i="111" s="1"/>
  <c r="D130" i="111" s="1"/>
  <c r="D131" i="111" s="1"/>
  <c r="D132" i="111" s="1"/>
  <c r="D133" i="111" s="1"/>
  <c r="D134" i="111" s="1"/>
  <c r="D135" i="111" s="1"/>
  <c r="D136" i="111" s="1"/>
  <c r="D137" i="111" s="1"/>
  <c r="D138" i="111" s="1"/>
  <c r="D139" i="111" s="1"/>
  <c r="D140" i="111" s="1"/>
  <c r="D141" i="111" s="1"/>
  <c r="D142" i="111" s="1"/>
  <c r="D143" i="111" s="1"/>
  <c r="D144" i="111" s="1"/>
  <c r="D145" i="111" s="1"/>
  <c r="D146" i="111" s="1"/>
  <c r="D147" i="111" s="1"/>
  <c r="D148" i="111" s="1"/>
  <c r="D149" i="111" s="1"/>
  <c r="D150" i="111" s="1"/>
  <c r="D151" i="111" s="1"/>
  <c r="D152" i="111" s="1"/>
  <c r="D153" i="111" s="1"/>
  <c r="D154" i="111" s="1"/>
  <c r="D155" i="111" s="1"/>
  <c r="D156" i="111" s="1"/>
  <c r="D157" i="111" s="1"/>
  <c r="D158" i="111" s="1"/>
  <c r="D159" i="111" s="1"/>
  <c r="D160" i="111" s="1"/>
  <c r="D161" i="111" s="1"/>
  <c r="D162" i="111" s="1"/>
  <c r="D163" i="111" s="1"/>
  <c r="D164" i="111" s="1"/>
  <c r="D165" i="111" s="1"/>
  <c r="D166" i="111" s="1"/>
  <c r="D167" i="111" s="1"/>
  <c r="D168" i="111" s="1"/>
  <c r="D169" i="111" s="1"/>
  <c r="D170" i="111" s="1"/>
  <c r="D171" i="111" s="1"/>
  <c r="D172" i="111" s="1"/>
  <c r="D173" i="111" s="1"/>
  <c r="D174" i="111" s="1"/>
  <c r="D175" i="111" s="1"/>
  <c r="D176" i="111" s="1"/>
  <c r="D177" i="111" s="1"/>
  <c r="D178" i="111" s="1"/>
  <c r="D179" i="111" s="1"/>
  <c r="D180" i="111" s="1"/>
  <c r="D181" i="111" s="1"/>
  <c r="D182" i="111" s="1"/>
  <c r="D183" i="111" s="1"/>
  <c r="D184" i="111" s="1"/>
  <c r="D185" i="111" s="1"/>
  <c r="D186" i="111" s="1"/>
  <c r="D187" i="111" s="1"/>
  <c r="D188" i="111" s="1"/>
  <c r="D189" i="111" s="1"/>
  <c r="D190" i="111" s="1"/>
  <c r="D191" i="111" s="1"/>
  <c r="D192" i="111" s="1"/>
  <c r="D193" i="111" s="1"/>
  <c r="D194" i="111" s="1"/>
  <c r="D195" i="111" s="1"/>
  <c r="D196" i="111" s="1"/>
  <c r="D197" i="111" s="1"/>
  <c r="D198" i="111" s="1"/>
  <c r="D199" i="111" s="1"/>
  <c r="D200" i="111" s="1"/>
  <c r="D201" i="111" s="1"/>
  <c r="D202" i="111" s="1"/>
  <c r="D203" i="111" s="1"/>
  <c r="D204" i="111" s="1"/>
  <c r="D205" i="111" s="1"/>
  <c r="D206" i="111" s="1"/>
  <c r="D207" i="111" s="1"/>
  <c r="D208" i="111" s="1"/>
  <c r="D209" i="111" s="1"/>
  <c r="D210" i="111" s="1"/>
  <c r="D211" i="111" s="1"/>
  <c r="D212" i="111" s="1"/>
  <c r="D213" i="111" s="1"/>
  <c r="D214" i="111" s="1"/>
  <c r="D215" i="111" s="1"/>
  <c r="D216" i="111" s="1"/>
  <c r="D217" i="111" s="1"/>
  <c r="D218" i="111" s="1"/>
  <c r="D219" i="111" s="1"/>
  <c r="D220" i="111" s="1"/>
  <c r="D221" i="111" s="1"/>
  <c r="D222" i="111" s="1"/>
  <c r="D223" i="111" s="1"/>
  <c r="D224" i="111" s="1"/>
  <c r="D231" i="111" s="1"/>
  <c r="D232" i="111" s="1"/>
  <c r="D233" i="111" s="1"/>
  <c r="D234" i="111" s="1"/>
  <c r="D235" i="111" s="1"/>
  <c r="D236" i="111" s="1"/>
  <c r="D237" i="111" s="1"/>
  <c r="D238" i="111" s="1"/>
  <c r="D239" i="111" s="1"/>
  <c r="D240" i="111" s="1"/>
  <c r="D241" i="111" s="1"/>
  <c r="D242" i="111" s="1"/>
  <c r="D243" i="111" s="1"/>
  <c r="D244" i="111" s="1"/>
  <c r="D245" i="111" s="1"/>
  <c r="D246" i="111" s="1"/>
  <c r="D247" i="111" s="1"/>
  <c r="D248" i="111" s="1"/>
  <c r="D249" i="111" s="1"/>
  <c r="D250" i="111" s="1"/>
  <c r="D251" i="111" s="1"/>
  <c r="D252" i="111" s="1"/>
  <c r="D253" i="111" s="1"/>
  <c r="D254" i="111" s="1"/>
  <c r="D255" i="111" s="1"/>
  <c r="D256" i="111" s="1"/>
  <c r="D257" i="111" s="1"/>
  <c r="D258" i="111" s="1"/>
  <c r="D259" i="111" s="1"/>
  <c r="D260" i="111" s="1"/>
  <c r="D261" i="111" s="1"/>
  <c r="D262" i="111" s="1"/>
  <c r="D263" i="111" s="1"/>
  <c r="D264" i="111" s="1"/>
  <c r="D265" i="111" s="1"/>
  <c r="D266" i="111" s="1"/>
  <c r="D267" i="111" s="1"/>
  <c r="D268" i="111" s="1"/>
  <c r="D269" i="111" s="1"/>
  <c r="D270" i="111" s="1"/>
  <c r="D271" i="111" s="1"/>
  <c r="D272" i="111" s="1"/>
  <c r="D273" i="111" s="1"/>
  <c r="D274" i="111" s="1"/>
  <c r="D275" i="111" s="1"/>
  <c r="D276" i="111" s="1"/>
  <c r="D277" i="111" s="1"/>
  <c r="D278" i="111" s="1"/>
  <c r="D279" i="111" s="1"/>
  <c r="D280" i="111" s="1"/>
  <c r="D281" i="111" s="1"/>
  <c r="D282" i="111" s="1"/>
  <c r="D283" i="111" s="1"/>
  <c r="D284" i="111" s="1"/>
  <c r="D285" i="111" s="1"/>
  <c r="D286" i="111" s="1"/>
  <c r="D287" i="111" s="1"/>
  <c r="D288" i="111" s="1"/>
  <c r="D289" i="111" s="1"/>
  <c r="D290" i="111" s="1"/>
  <c r="D291" i="111" s="1"/>
  <c r="D292" i="111" s="1"/>
  <c r="D293" i="111" s="1"/>
  <c r="D294" i="111" s="1"/>
  <c r="D295" i="111" s="1"/>
  <c r="D296" i="111" s="1"/>
  <c r="D297" i="111" s="1"/>
  <c r="D298" i="111" s="1"/>
  <c r="D299" i="111" s="1"/>
  <c r="D300" i="111" s="1"/>
  <c r="D301" i="111" s="1"/>
  <c r="D302" i="111" s="1"/>
  <c r="D303" i="111" s="1"/>
  <c r="D304" i="111" s="1"/>
  <c r="D305" i="111" s="1"/>
  <c r="D306" i="111" s="1"/>
  <c r="D307" i="111" s="1"/>
  <c r="D308" i="111" s="1"/>
  <c r="D309" i="111" s="1"/>
  <c r="D310" i="111" s="1"/>
  <c r="D311" i="111" s="1"/>
  <c r="D312" i="111" s="1"/>
  <c r="D313" i="111" s="1"/>
  <c r="D314" i="111" s="1"/>
  <c r="D315" i="111" s="1"/>
  <c r="D316" i="111" s="1"/>
  <c r="D317" i="111" s="1"/>
  <c r="D318" i="111" s="1"/>
  <c r="D319" i="111" s="1"/>
  <c r="D320" i="111" s="1"/>
  <c r="D321" i="111" s="1"/>
  <c r="D322" i="111" s="1"/>
  <c r="D323" i="111" s="1"/>
  <c r="D324" i="111" s="1"/>
  <c r="D325" i="111" s="1"/>
  <c r="D326" i="111" s="1"/>
  <c r="D327" i="111" s="1"/>
  <c r="D328" i="111" s="1"/>
  <c r="D329" i="111" s="1"/>
  <c r="D330" i="111" s="1"/>
  <c r="D331" i="111" s="1"/>
  <c r="D332" i="111" s="1"/>
  <c r="D333" i="111" s="1"/>
  <c r="D334" i="111" s="1"/>
  <c r="D335" i="111" s="1"/>
  <c r="D336" i="111" s="1"/>
  <c r="D337" i="111" s="1"/>
  <c r="D338" i="111" s="1"/>
  <c r="D339" i="111" s="1"/>
  <c r="D340" i="111" s="1"/>
  <c r="D341" i="111" s="1"/>
  <c r="D342" i="111" s="1"/>
  <c r="D343" i="111" s="1"/>
  <c r="D344" i="111" s="1"/>
  <c r="D345" i="111" s="1"/>
  <c r="D346" i="111" s="1"/>
  <c r="D347" i="111" s="1"/>
  <c r="D348" i="111" s="1"/>
  <c r="D349" i="111" s="1"/>
  <c r="D350" i="111" s="1"/>
  <c r="D351" i="111" s="1"/>
  <c r="D352" i="111" s="1"/>
  <c r="D353" i="111" s="1"/>
  <c r="D354" i="111" s="1"/>
  <c r="D355" i="111" s="1"/>
  <c r="D356" i="111" s="1"/>
  <c r="D357" i="111" s="1"/>
  <c r="D358" i="111" s="1"/>
  <c r="D359" i="111" s="1"/>
  <c r="D360" i="111" s="1"/>
  <c r="D361" i="111" s="1"/>
  <c r="D362" i="111" s="1"/>
  <c r="D363" i="111" s="1"/>
  <c r="D364" i="111" s="1"/>
  <c r="D365" i="111" s="1"/>
  <c r="D366" i="111" s="1"/>
  <c r="D367" i="111" s="1"/>
  <c r="D368" i="111" s="1"/>
  <c r="D369" i="111" s="1"/>
  <c r="D370" i="111" s="1"/>
  <c r="D371" i="111" s="1"/>
  <c r="D372" i="111" s="1"/>
  <c r="D373" i="111" s="1"/>
  <c r="D374" i="111" s="1"/>
  <c r="D375" i="111" s="1"/>
  <c r="D376" i="111" s="1"/>
  <c r="D377" i="111" s="1"/>
  <c r="D378" i="111" s="1"/>
  <c r="D379" i="111" s="1"/>
  <c r="D380" i="111" s="1"/>
  <c r="D381" i="111" s="1"/>
  <c r="D382" i="111" s="1"/>
  <c r="D383" i="111" s="1"/>
  <c r="D384" i="111" s="1"/>
  <c r="D385" i="111" s="1"/>
  <c r="D386" i="111" s="1"/>
  <c r="D387" i="111" s="1"/>
  <c r="D388" i="111" s="1"/>
  <c r="D389" i="111" s="1"/>
  <c r="D390" i="111" s="1"/>
  <c r="D391" i="111" s="1"/>
  <c r="D392" i="111" s="1"/>
  <c r="D393" i="111" s="1"/>
  <c r="D394" i="111" s="1"/>
  <c r="D395" i="111" s="1"/>
  <c r="D396" i="111" s="1"/>
  <c r="D397" i="111" s="1"/>
  <c r="D398" i="111" s="1"/>
  <c r="D399" i="111" s="1"/>
  <c r="D400" i="111" s="1"/>
  <c r="D401" i="111" s="1"/>
  <c r="D402" i="111" s="1"/>
  <c r="D403" i="111" s="1"/>
  <c r="D404" i="111" s="1"/>
  <c r="D405" i="111" s="1"/>
  <c r="D406" i="111" s="1"/>
  <c r="D407" i="111" s="1"/>
  <c r="D408" i="111" s="1"/>
  <c r="D409" i="111" s="1"/>
  <c r="D410" i="111" s="1"/>
  <c r="D411" i="111" s="1"/>
  <c r="D412" i="111" s="1"/>
  <c r="D413" i="111" s="1"/>
  <c r="D414" i="111" s="1"/>
  <c r="D415" i="111" s="1"/>
  <c r="D416" i="111" s="1"/>
  <c r="D417" i="111" s="1"/>
  <c r="D418" i="111" s="1"/>
  <c r="D419" i="111" s="1"/>
  <c r="D420" i="111" s="1"/>
  <c r="D421" i="111" s="1"/>
  <c r="D422" i="111" s="1"/>
  <c r="D423" i="111" s="1"/>
  <c r="D424" i="111" s="1"/>
  <c r="D425" i="111" s="1"/>
  <c r="D426" i="111" s="1"/>
  <c r="D427" i="111" s="1"/>
  <c r="D428" i="111" s="1"/>
  <c r="D429" i="111" s="1"/>
  <c r="D430" i="111" s="1"/>
  <c r="D431" i="111" s="1"/>
  <c r="D432" i="111" s="1"/>
  <c r="D433" i="111" s="1"/>
  <c r="D434" i="111" s="1"/>
  <c r="D435" i="111" s="1"/>
  <c r="D436" i="111" s="1"/>
  <c r="D437" i="111" s="1"/>
  <c r="D438" i="111" s="1"/>
  <c r="D439" i="111" s="1"/>
  <c r="D440" i="111" s="1"/>
  <c r="D441" i="111" s="1"/>
  <c r="D442" i="111" s="1"/>
  <c r="D443" i="111" s="1"/>
  <c r="D444" i="111" s="1"/>
  <c r="D445" i="111" s="1"/>
  <c r="D446" i="111" s="1"/>
  <c r="J14" i="111"/>
  <c r="D14" i="111"/>
  <c r="J13" i="111"/>
  <c r="L2" i="111" l="1"/>
  <c r="G448" i="111"/>
  <c r="J2" i="114"/>
  <c r="K2" i="115"/>
  <c r="F15" i="112"/>
  <c r="F33" i="116"/>
  <c r="K2" i="116"/>
  <c r="F26" i="115"/>
  <c r="G668" i="110"/>
  <c r="J35" i="110"/>
  <c r="C35" i="110"/>
  <c r="J34" i="110"/>
  <c r="G37" i="110" s="1"/>
  <c r="C34" i="110"/>
  <c r="J33" i="110"/>
  <c r="C33" i="110"/>
  <c r="J32" i="110"/>
  <c r="C32" i="110"/>
  <c r="J24" i="110"/>
  <c r="J23" i="110"/>
  <c r="J22" i="110"/>
  <c r="J21" i="110"/>
  <c r="J20" i="110"/>
  <c r="L2" i="110" s="1"/>
  <c r="J14" i="110"/>
  <c r="D14" i="110"/>
  <c r="D20" i="110" s="1"/>
  <c r="D21" i="110" s="1"/>
  <c r="D22" i="110" s="1"/>
  <c r="D23" i="110" s="1"/>
  <c r="D24" i="110" s="1"/>
  <c r="D32" i="110" s="1"/>
  <c r="D33" i="110" s="1"/>
  <c r="D34" i="110" s="1"/>
  <c r="D35" i="110" s="1"/>
  <c r="J13" i="110"/>
  <c r="G16" i="110" s="1"/>
  <c r="G26" i="110" l="1"/>
  <c r="G654" i="109"/>
  <c r="J20" i="109"/>
  <c r="J19" i="109"/>
  <c r="J18" i="109"/>
  <c r="J17" i="109"/>
  <c r="J16" i="109"/>
  <c r="L2" i="109" s="1"/>
  <c r="J15" i="109"/>
  <c r="J14" i="109"/>
  <c r="J13" i="109"/>
  <c r="D13" i="109"/>
  <c r="D14" i="109" s="1"/>
  <c r="D15" i="109" s="1"/>
  <c r="D16" i="109" s="1"/>
  <c r="D17" i="109" s="1"/>
  <c r="D18" i="109" s="1"/>
  <c r="D19" i="109" s="1"/>
  <c r="D20" i="109" s="1"/>
  <c r="J12" i="109"/>
  <c r="G23" i="109" s="1"/>
  <c r="H17" i="108" l="1"/>
  <c r="H16" i="108"/>
  <c r="H15" i="108"/>
  <c r="H14" i="108"/>
  <c r="H13" i="108"/>
  <c r="H12" i="108"/>
  <c r="H11" i="108"/>
  <c r="H10" i="108"/>
  <c r="H9" i="108"/>
  <c r="J2" i="108"/>
  <c r="I29" i="107"/>
  <c r="F31" i="107" s="1"/>
  <c r="I28" i="107"/>
  <c r="I27" i="107"/>
  <c r="I26" i="107"/>
  <c r="I25" i="107"/>
  <c r="I24" i="107"/>
  <c r="I23" i="107"/>
  <c r="I22" i="107"/>
  <c r="C22" i="107"/>
  <c r="C23" i="107" s="1"/>
  <c r="C24" i="107" s="1"/>
  <c r="C25" i="107" s="1"/>
  <c r="C26" i="107" s="1"/>
  <c r="C27" i="107" s="1"/>
  <c r="C28" i="107" s="1"/>
  <c r="C29" i="107" s="1"/>
  <c r="I21" i="107"/>
  <c r="K2" i="107" s="1"/>
  <c r="I20" i="107"/>
  <c r="I19" i="107"/>
  <c r="I18" i="107"/>
  <c r="I17" i="107"/>
  <c r="I16" i="107"/>
  <c r="C16" i="107"/>
  <c r="C17" i="107" s="1"/>
  <c r="C18" i="107" s="1"/>
  <c r="C19" i="107" s="1"/>
  <c r="C20" i="107" s="1"/>
  <c r="C21" i="107" s="1"/>
  <c r="I15" i="107"/>
  <c r="I24" i="106"/>
  <c r="I23" i="106"/>
  <c r="I22" i="106"/>
  <c r="I21" i="106"/>
  <c r="I20" i="106"/>
  <c r="I19" i="106"/>
  <c r="I18" i="106"/>
  <c r="I17" i="106"/>
  <c r="C17" i="106"/>
  <c r="C18" i="106" s="1"/>
  <c r="C19" i="106" s="1"/>
  <c r="C20" i="106" s="1"/>
  <c r="C21" i="106" s="1"/>
  <c r="C22" i="106" s="1"/>
  <c r="C23" i="106" s="1"/>
  <c r="C24" i="106" s="1"/>
  <c r="I15" i="106"/>
  <c r="K2" i="106" s="1"/>
  <c r="I257" i="105"/>
  <c r="I256" i="105"/>
  <c r="I255" i="105"/>
  <c r="I251" i="105"/>
  <c r="I250" i="105"/>
  <c r="I249" i="105"/>
  <c r="I248" i="105"/>
  <c r="I247" i="105"/>
  <c r="I246" i="105"/>
  <c r="I245" i="105"/>
  <c r="I244" i="105"/>
  <c r="I243" i="105"/>
  <c r="I242" i="105"/>
  <c r="I241" i="105"/>
  <c r="I240" i="105"/>
  <c r="I239" i="105"/>
  <c r="I238" i="105"/>
  <c r="I237" i="105"/>
  <c r="I236" i="105"/>
  <c r="I235" i="105"/>
  <c r="I234" i="105"/>
  <c r="I233" i="105"/>
  <c r="I232" i="105"/>
  <c r="I231" i="105"/>
  <c r="I230" i="105"/>
  <c r="I229" i="105"/>
  <c r="I228" i="105"/>
  <c r="I227" i="105"/>
  <c r="I226" i="105"/>
  <c r="I225" i="105"/>
  <c r="I224" i="105"/>
  <c r="I223" i="105"/>
  <c r="I222" i="105"/>
  <c r="I221" i="105"/>
  <c r="I214" i="105"/>
  <c r="I213" i="105"/>
  <c r="I212" i="105"/>
  <c r="I211" i="105"/>
  <c r="I210" i="105"/>
  <c r="I209" i="105"/>
  <c r="I208" i="105"/>
  <c r="I207" i="105"/>
  <c r="I206" i="105"/>
  <c r="I205" i="105"/>
  <c r="I204" i="105"/>
  <c r="I203" i="105"/>
  <c r="I202" i="105"/>
  <c r="I201" i="105"/>
  <c r="I200" i="105"/>
  <c r="I193" i="105"/>
  <c r="I192" i="105"/>
  <c r="I191" i="105"/>
  <c r="I190" i="105"/>
  <c r="I189" i="105"/>
  <c r="I188" i="105"/>
  <c r="I187" i="105"/>
  <c r="I186" i="105"/>
  <c r="I185" i="105"/>
  <c r="I184" i="105"/>
  <c r="I183" i="105"/>
  <c r="I182" i="105"/>
  <c r="I181" i="105"/>
  <c r="I180" i="105"/>
  <c r="I179" i="105"/>
  <c r="I178" i="105"/>
  <c r="I177" i="105"/>
  <c r="I176" i="105"/>
  <c r="I175" i="105"/>
  <c r="I174" i="105"/>
  <c r="I173" i="105"/>
  <c r="I172" i="105"/>
  <c r="I171" i="105"/>
  <c r="I170" i="105"/>
  <c r="I169" i="105"/>
  <c r="I160" i="105"/>
  <c r="I159" i="105"/>
  <c r="I158" i="105"/>
  <c r="I157" i="105"/>
  <c r="I156" i="105"/>
  <c r="I155" i="105"/>
  <c r="F162" i="105" s="1"/>
  <c r="I148" i="105"/>
  <c r="I147" i="105"/>
  <c r="I146" i="105"/>
  <c r="I145" i="105"/>
  <c r="I144" i="105"/>
  <c r="I143" i="105"/>
  <c r="I142" i="105"/>
  <c r="I141" i="105"/>
  <c r="I140" i="105"/>
  <c r="F150" i="105" s="1"/>
  <c r="I131" i="105"/>
  <c r="I130" i="105"/>
  <c r="I129" i="105"/>
  <c r="I128" i="105"/>
  <c r="I127" i="105"/>
  <c r="I126" i="105"/>
  <c r="I125" i="105"/>
  <c r="I124" i="105"/>
  <c r="I123" i="105"/>
  <c r="I122" i="105"/>
  <c r="I121" i="105"/>
  <c r="I120" i="105"/>
  <c r="I119" i="105"/>
  <c r="I118" i="105"/>
  <c r="I117" i="105"/>
  <c r="I116" i="105"/>
  <c r="I115" i="105"/>
  <c r="I114" i="105"/>
  <c r="I113" i="105"/>
  <c r="I112" i="105"/>
  <c r="I111" i="105"/>
  <c r="I110" i="105"/>
  <c r="I109" i="105"/>
  <c r="I108" i="105"/>
  <c r="I107" i="105"/>
  <c r="I106" i="105"/>
  <c r="I105" i="105"/>
  <c r="I104" i="105"/>
  <c r="I103" i="105"/>
  <c r="I102" i="105"/>
  <c r="I101" i="105"/>
  <c r="I100" i="105"/>
  <c r="I99" i="105"/>
  <c r="I98" i="105"/>
  <c r="I97" i="105"/>
  <c r="I96" i="105"/>
  <c r="I95" i="105"/>
  <c r="I94" i="105"/>
  <c r="I93" i="105"/>
  <c r="I92" i="105"/>
  <c r="I91" i="105"/>
  <c r="I90" i="105"/>
  <c r="I89" i="105"/>
  <c r="I88" i="105"/>
  <c r="I87" i="105"/>
  <c r="I86" i="105"/>
  <c r="I85" i="105"/>
  <c r="I84" i="105"/>
  <c r="I83" i="105"/>
  <c r="I82" i="105"/>
  <c r="I81" i="105"/>
  <c r="I80" i="105"/>
  <c r="I79" i="105"/>
  <c r="I78" i="105"/>
  <c r="I77" i="105"/>
  <c r="I76" i="105"/>
  <c r="I75" i="105"/>
  <c r="I74" i="105"/>
  <c r="I73" i="105"/>
  <c r="I72" i="105"/>
  <c r="I71" i="105"/>
  <c r="I70" i="105"/>
  <c r="I69" i="105"/>
  <c r="I68" i="105"/>
  <c r="I67" i="105"/>
  <c r="I66" i="105"/>
  <c r="I65" i="105"/>
  <c r="I64" i="105"/>
  <c r="I63" i="105"/>
  <c r="I62" i="105"/>
  <c r="I61" i="105"/>
  <c r="I60" i="105"/>
  <c r="I59" i="105"/>
  <c r="I58" i="105"/>
  <c r="I57" i="105"/>
  <c r="I56" i="105"/>
  <c r="I55" i="105"/>
  <c r="I48" i="105"/>
  <c r="I47" i="105"/>
  <c r="I46" i="105"/>
  <c r="I45" i="105"/>
  <c r="I44" i="105"/>
  <c r="I43" i="105"/>
  <c r="I42" i="105"/>
  <c r="I41" i="105"/>
  <c r="I40" i="105"/>
  <c r="I38" i="105"/>
  <c r="I37" i="105"/>
  <c r="I36" i="105"/>
  <c r="I35" i="105"/>
  <c r="I34" i="105"/>
  <c r="I33" i="105"/>
  <c r="I32" i="105"/>
  <c r="I31" i="105"/>
  <c r="I30" i="105"/>
  <c r="I29" i="105"/>
  <c r="I28" i="105"/>
  <c r="I27" i="105"/>
  <c r="I26" i="105"/>
  <c r="I25" i="105"/>
  <c r="I24" i="105"/>
  <c r="I23" i="105"/>
  <c r="I22" i="105"/>
  <c r="I21" i="105"/>
  <c r="I20" i="105"/>
  <c r="I19" i="105"/>
  <c r="I18" i="105"/>
  <c r="F50" i="105" s="1"/>
  <c r="I17" i="105"/>
  <c r="I16" i="105"/>
  <c r="I15" i="105"/>
  <c r="I14" i="105"/>
  <c r="C14" i="105"/>
  <c r="C15" i="105" s="1"/>
  <c r="C16" i="105" s="1"/>
  <c r="C17" i="105" s="1"/>
  <c r="C18" i="105" s="1"/>
  <c r="C19" i="105" s="1"/>
  <c r="C20" i="105" s="1"/>
  <c r="C21" i="105" s="1"/>
  <c r="C22" i="105" s="1"/>
  <c r="C23" i="105" s="1"/>
  <c r="C24" i="105" s="1"/>
  <c r="C25" i="105" s="1"/>
  <c r="C26" i="105" s="1"/>
  <c r="C27" i="105" s="1"/>
  <c r="C28" i="105" s="1"/>
  <c r="C29" i="105" s="1"/>
  <c r="C30" i="105" s="1"/>
  <c r="C31" i="105" s="1"/>
  <c r="C32" i="105" s="1"/>
  <c r="C33" i="105" s="1"/>
  <c r="C34" i="105" s="1"/>
  <c r="C35" i="105" s="1"/>
  <c r="C36" i="105" s="1"/>
  <c r="C37" i="105" s="1"/>
  <c r="C38" i="105" s="1"/>
  <c r="C40" i="105" s="1"/>
  <c r="C41" i="105" s="1"/>
  <c r="C42" i="105" s="1"/>
  <c r="C43" i="105" s="1"/>
  <c r="C44" i="105" s="1"/>
  <c r="C45" i="105" s="1"/>
  <c r="C46" i="105" s="1"/>
  <c r="C47" i="105" s="1"/>
  <c r="C48" i="105" s="1"/>
  <c r="C55" i="105" s="1"/>
  <c r="C56" i="105" s="1"/>
  <c r="C57" i="105" s="1"/>
  <c r="C58" i="105" s="1"/>
  <c r="C59" i="105" s="1"/>
  <c r="C60" i="105" s="1"/>
  <c r="C61" i="105" s="1"/>
  <c r="I13" i="105"/>
  <c r="C13" i="105"/>
  <c r="I12" i="105"/>
  <c r="C62" i="105" l="1"/>
  <c r="C63" i="105" s="1"/>
  <c r="C64" i="105"/>
  <c r="C65" i="105" s="1"/>
  <c r="C66" i="105" s="1"/>
  <c r="C67" i="105" s="1"/>
  <c r="C68" i="105" s="1"/>
  <c r="C69" i="105" s="1"/>
  <c r="C70" i="105" s="1"/>
  <c r="C71" i="105" s="1"/>
  <c r="C72" i="105" s="1"/>
  <c r="C73" i="105" s="1"/>
  <c r="C74" i="105" s="1"/>
  <c r="C75" i="105" s="1"/>
  <c r="C76" i="105" s="1"/>
  <c r="C77" i="105" s="1"/>
  <c r="C78" i="105" s="1"/>
  <c r="C79" i="105" s="1"/>
  <c r="C80" i="105" s="1"/>
  <c r="C81" i="105" s="1"/>
  <c r="C82" i="105" s="1"/>
  <c r="C83" i="105" s="1"/>
  <c r="C84" i="105" s="1"/>
  <c r="C85" i="105" s="1"/>
  <c r="C86" i="105" s="1"/>
  <c r="C87" i="105" s="1"/>
  <c r="C88" i="105" s="1"/>
  <c r="C89" i="105" s="1"/>
  <c r="C90" i="105" s="1"/>
  <c r="C91" i="105" s="1"/>
  <c r="C92" i="105" s="1"/>
  <c r="C93" i="105" s="1"/>
  <c r="C94" i="105" s="1"/>
  <c r="C95" i="105" s="1"/>
  <c r="C96" i="105" s="1"/>
  <c r="C97" i="105" s="1"/>
  <c r="C98" i="105" s="1"/>
  <c r="C99" i="105" s="1"/>
  <c r="C100" i="105" s="1"/>
  <c r="C101" i="105" s="1"/>
  <c r="C102" i="105" s="1"/>
  <c r="C103" i="105" s="1"/>
  <c r="C104" i="105" s="1"/>
  <c r="C105" i="105" s="1"/>
  <c r="C106" i="105" s="1"/>
  <c r="C107" i="105" s="1"/>
  <c r="C108" i="105" s="1"/>
  <c r="C109" i="105" s="1"/>
  <c r="C110" i="105" s="1"/>
  <c r="C111" i="105" s="1"/>
  <c r="C112" i="105" s="1"/>
  <c r="C113" i="105" s="1"/>
  <c r="C114" i="105" s="1"/>
  <c r="C115" i="105" s="1"/>
  <c r="C116" i="105" s="1"/>
  <c r="C117" i="105" s="1"/>
  <c r="C118" i="105" s="1"/>
  <c r="C119" i="105" s="1"/>
  <c r="C120" i="105" s="1"/>
  <c r="C121" i="105" s="1"/>
  <c r="C122" i="105" s="1"/>
  <c r="C123" i="105" s="1"/>
  <c r="C124" i="105" s="1"/>
  <c r="C125" i="105" s="1"/>
  <c r="C126" i="105" s="1"/>
  <c r="C127" i="105" s="1"/>
  <c r="C128" i="105" s="1"/>
  <c r="C129" i="105" s="1"/>
  <c r="C130" i="105" s="1"/>
  <c r="C131" i="105" s="1"/>
  <c r="C140" i="105" s="1"/>
  <c r="C141" i="105" s="1"/>
  <c r="C142" i="105" s="1"/>
  <c r="C143" i="105" s="1"/>
  <c r="C144" i="105" s="1"/>
  <c r="C145" i="105" s="1"/>
  <c r="C146" i="105" s="1"/>
  <c r="C147" i="105" s="1"/>
  <c r="C148" i="105" s="1"/>
  <c r="C155" i="105" s="1"/>
  <c r="C156" i="105" s="1"/>
  <c r="C157" i="105" s="1"/>
  <c r="C158" i="105" s="1"/>
  <c r="C159" i="105" s="1"/>
  <c r="C160" i="105" s="1"/>
  <c r="C169" i="105" s="1"/>
  <c r="C170" i="105" s="1"/>
  <c r="C171" i="105" s="1"/>
  <c r="C172" i="105" s="1"/>
  <c r="C173" i="105" s="1"/>
  <c r="C174" i="105" s="1"/>
  <c r="C175" i="105" s="1"/>
  <c r="C176" i="105" s="1"/>
  <c r="C177" i="105" s="1"/>
  <c r="C178" i="105" s="1"/>
  <c r="C179" i="105" s="1"/>
  <c r="C180" i="105" s="1"/>
  <c r="C181" i="105" s="1"/>
  <c r="C182" i="105" s="1"/>
  <c r="C183" i="105" s="1"/>
  <c r="C184" i="105" s="1"/>
  <c r="C185" i="105" s="1"/>
  <c r="C186" i="105" s="1"/>
  <c r="C187" i="105" s="1"/>
  <c r="C188" i="105" s="1"/>
  <c r="C189" i="105" s="1"/>
  <c r="C190" i="105" s="1"/>
  <c r="C191" i="105" s="1"/>
  <c r="C192" i="105" s="1"/>
  <c r="C193" i="105" s="1"/>
  <c r="C200" i="105" s="1"/>
  <c r="C201" i="105" s="1"/>
  <c r="C202" i="105" s="1"/>
  <c r="C203" i="105" s="1"/>
  <c r="C204" i="105" s="1"/>
  <c r="C205" i="105" s="1"/>
  <c r="C206" i="105" s="1"/>
  <c r="C207" i="105" s="1"/>
  <c r="C208" i="105" s="1"/>
  <c r="C209" i="105" s="1"/>
  <c r="C210" i="105" s="1"/>
  <c r="C211" i="105" s="1"/>
  <c r="C212" i="105" s="1"/>
  <c r="C213" i="105" s="1"/>
  <c r="C214" i="105" s="1"/>
  <c r="C221" i="105" s="1"/>
  <c r="C222" i="105" s="1"/>
  <c r="C223" i="105" s="1"/>
  <c r="C224" i="105" s="1"/>
  <c r="C225" i="105" s="1"/>
  <c r="C226" i="105" s="1"/>
  <c r="C227" i="105" s="1"/>
  <c r="C228" i="105" s="1"/>
  <c r="C229" i="105" s="1"/>
  <c r="C230" i="105" s="1"/>
  <c r="C231" i="105" s="1"/>
  <c r="C232" i="105" s="1"/>
  <c r="C233" i="105" s="1"/>
  <c r="C234" i="105" s="1"/>
  <c r="C235" i="105" s="1"/>
  <c r="C236" i="105" s="1"/>
  <c r="C237" i="105" s="1"/>
  <c r="C238" i="105" s="1"/>
  <c r="C239" i="105" s="1"/>
  <c r="C240" i="105" s="1"/>
  <c r="C241" i="105" s="1"/>
  <c r="C242" i="105" s="1"/>
  <c r="C243" i="105" s="1"/>
  <c r="C244" i="105" s="1"/>
  <c r="C245" i="105" s="1"/>
  <c r="C246" i="105" s="1"/>
  <c r="C247" i="105" s="1"/>
  <c r="C248" i="105" s="1"/>
  <c r="C249" i="105" s="1"/>
  <c r="C250" i="105" s="1"/>
  <c r="C251" i="105" s="1"/>
  <c r="F253" i="105"/>
  <c r="F195" i="105"/>
  <c r="F133" i="105"/>
  <c r="F216" i="105"/>
  <c r="F26" i="106"/>
  <c r="K2" i="105"/>
  <c r="I57" i="104"/>
  <c r="I56" i="104"/>
  <c r="I55" i="104"/>
  <c r="F53" i="104"/>
  <c r="I51" i="104"/>
  <c r="I50" i="104"/>
  <c r="I49" i="104"/>
  <c r="I48" i="104"/>
  <c r="I47" i="104"/>
  <c r="I38" i="104"/>
  <c r="F40" i="104" s="1"/>
  <c r="I31" i="104"/>
  <c r="K2" i="104" s="1"/>
  <c r="I24" i="104"/>
  <c r="I23" i="104"/>
  <c r="F26" i="104" s="1"/>
  <c r="I16" i="104"/>
  <c r="C15" i="104"/>
  <c r="C16" i="104" s="1"/>
  <c r="C23" i="104" s="1"/>
  <c r="C24" i="104" s="1"/>
  <c r="C31" i="104" s="1"/>
  <c r="C38" i="104" s="1"/>
  <c r="C47" i="104" s="1"/>
  <c r="C48" i="104" s="1"/>
  <c r="C49" i="104" s="1"/>
  <c r="C50" i="104" s="1"/>
  <c r="C51" i="104" s="1"/>
  <c r="I14" i="104"/>
  <c r="F18" i="104" s="1"/>
  <c r="F33" i="104" l="1"/>
  <c r="I21" i="103"/>
  <c r="I20" i="103"/>
  <c r="I19" i="103"/>
  <c r="C12" i="103"/>
  <c r="C13" i="103" s="1"/>
  <c r="K2" i="103"/>
  <c r="I339" i="102"/>
  <c r="L333" i="102"/>
  <c r="C333" i="102"/>
  <c r="L332" i="102"/>
  <c r="L331" i="102"/>
  <c r="C331" i="102"/>
  <c r="L330" i="102"/>
  <c r="L329" i="102"/>
  <c r="C329" i="102"/>
  <c r="L328" i="102"/>
  <c r="C328" i="102"/>
  <c r="L327" i="102"/>
  <c r="C327" i="102"/>
  <c r="L326" i="102"/>
  <c r="L325" i="102"/>
  <c r="C325" i="102"/>
  <c r="L324" i="102"/>
  <c r="C324" i="102"/>
  <c r="L323" i="102"/>
  <c r="C323" i="102"/>
  <c r="L322" i="102"/>
  <c r="L321" i="102"/>
  <c r="L320" i="102"/>
  <c r="C320" i="102"/>
  <c r="L319" i="102"/>
  <c r="C319" i="102"/>
  <c r="L318" i="102"/>
  <c r="L317" i="102"/>
  <c r="C317" i="102"/>
  <c r="L316" i="102"/>
  <c r="C316" i="102"/>
  <c r="L315" i="102"/>
  <c r="C315" i="102"/>
  <c r="L314" i="102"/>
  <c r="C314" i="102"/>
  <c r="L313" i="102"/>
  <c r="C313" i="102"/>
  <c r="L312" i="102"/>
  <c r="C312" i="102"/>
  <c r="L311" i="102"/>
  <c r="C311" i="102"/>
  <c r="L310" i="102"/>
  <c r="C310" i="102"/>
  <c r="L309" i="102"/>
  <c r="C309" i="102"/>
  <c r="L308" i="102"/>
  <c r="C308" i="102"/>
  <c r="L307" i="102"/>
  <c r="C307" i="102"/>
  <c r="L306" i="102"/>
  <c r="C306" i="102"/>
  <c r="L305" i="102"/>
  <c r="C305" i="102"/>
  <c r="L304" i="102"/>
  <c r="C304" i="102"/>
  <c r="L303" i="102"/>
  <c r="C303" i="102"/>
  <c r="L302" i="102"/>
  <c r="C302" i="102"/>
  <c r="L301" i="102"/>
  <c r="C301" i="102"/>
  <c r="L300" i="102"/>
  <c r="C300" i="102"/>
  <c r="L299" i="102"/>
  <c r="C299" i="102"/>
  <c r="L298" i="102"/>
  <c r="C298" i="102"/>
  <c r="L297" i="102"/>
  <c r="C297" i="102"/>
  <c r="L296" i="102"/>
  <c r="C296" i="102"/>
  <c r="L295" i="102"/>
  <c r="C295" i="102"/>
  <c r="C340" i="102" s="1"/>
  <c r="C346" i="102" s="1"/>
  <c r="L294" i="102"/>
  <c r="C294" i="102"/>
  <c r="L293" i="102"/>
  <c r="C293" i="102"/>
  <c r="L285" i="102"/>
  <c r="L284" i="102"/>
  <c r="L283" i="102"/>
  <c r="L282" i="102"/>
  <c r="L281" i="102"/>
  <c r="L280" i="102"/>
  <c r="L279" i="102"/>
  <c r="L278" i="102"/>
  <c r="L277" i="102"/>
  <c r="L276" i="102"/>
  <c r="L275" i="102"/>
  <c r="L274" i="102"/>
  <c r="C274" i="102"/>
  <c r="L273" i="102"/>
  <c r="C273" i="102"/>
  <c r="L272" i="102"/>
  <c r="C272" i="102"/>
  <c r="L271" i="102"/>
  <c r="C271" i="102"/>
  <c r="L270" i="102"/>
  <c r="C270" i="102"/>
  <c r="L269" i="102"/>
  <c r="C269" i="102"/>
  <c r="L268" i="102"/>
  <c r="C268" i="102"/>
  <c r="L267" i="102"/>
  <c r="L266" i="102"/>
  <c r="L265" i="102"/>
  <c r="C265" i="102"/>
  <c r="L264" i="102"/>
  <c r="L263" i="102"/>
  <c r="C263" i="102"/>
  <c r="L262" i="102"/>
  <c r="L261" i="102"/>
  <c r="L260" i="102"/>
  <c r="L259" i="102"/>
  <c r="C259" i="102"/>
  <c r="L258" i="102"/>
  <c r="C258" i="102"/>
  <c r="L257" i="102"/>
  <c r="C257" i="102"/>
  <c r="L256" i="102"/>
  <c r="C256" i="102"/>
  <c r="L255" i="102"/>
  <c r="L254" i="102"/>
  <c r="L253" i="102"/>
  <c r="C253" i="102"/>
  <c r="L252" i="102"/>
  <c r="C252" i="102"/>
  <c r="L251" i="102"/>
  <c r="C251" i="102"/>
  <c r="L250" i="102"/>
  <c r="C250" i="102"/>
  <c r="L249" i="102"/>
  <c r="C249" i="102"/>
  <c r="L248" i="102"/>
  <c r="C248" i="102"/>
  <c r="L247" i="102"/>
  <c r="C247" i="102"/>
  <c r="L246" i="102"/>
  <c r="C246" i="102"/>
  <c r="L245" i="102"/>
  <c r="C245" i="102"/>
  <c r="L244" i="102"/>
  <c r="C244" i="102"/>
  <c r="L243" i="102"/>
  <c r="C243" i="102"/>
  <c r="L242" i="102"/>
  <c r="C242" i="102"/>
  <c r="L241" i="102"/>
  <c r="C241" i="102"/>
  <c r="L240" i="102"/>
  <c r="L239" i="102"/>
  <c r="L238" i="102"/>
  <c r="L237" i="102"/>
  <c r="L236" i="102"/>
  <c r="C236" i="102"/>
  <c r="L235" i="102"/>
  <c r="L234" i="102"/>
  <c r="L233" i="102"/>
  <c r="C233" i="102"/>
  <c r="L232" i="102"/>
  <c r="C232" i="102"/>
  <c r="L231" i="102"/>
  <c r="C231" i="102"/>
  <c r="L230" i="102"/>
  <c r="C230" i="102"/>
  <c r="L229" i="102"/>
  <c r="C229" i="102"/>
  <c r="C288" i="102" s="1"/>
  <c r="L223" i="102"/>
  <c r="L222" i="102"/>
  <c r="L221" i="102"/>
  <c r="L220" i="102"/>
  <c r="L219" i="102"/>
  <c r="L218" i="102"/>
  <c r="L217" i="102"/>
  <c r="L216" i="102"/>
  <c r="L215" i="102"/>
  <c r="L214" i="102"/>
  <c r="L213" i="102"/>
  <c r="L212" i="102"/>
  <c r="L211" i="102"/>
  <c r="L210" i="102"/>
  <c r="L209" i="102"/>
  <c r="L208" i="102"/>
  <c r="L207" i="102"/>
  <c r="L206" i="102"/>
  <c r="L205" i="102"/>
  <c r="L204" i="102"/>
  <c r="L203" i="102"/>
  <c r="L202" i="102"/>
  <c r="L201" i="102"/>
  <c r="L200" i="102"/>
  <c r="L199" i="102"/>
  <c r="L198" i="102"/>
  <c r="L197" i="102"/>
  <c r="L196" i="102"/>
  <c r="L195" i="102"/>
  <c r="L194" i="102"/>
  <c r="L193" i="102"/>
  <c r="L192" i="102"/>
  <c r="L191" i="102"/>
  <c r="L190" i="102"/>
  <c r="L189" i="102"/>
  <c r="L188" i="102"/>
  <c r="L187" i="102"/>
  <c r="L186" i="102"/>
  <c r="L185" i="102"/>
  <c r="L184" i="102"/>
  <c r="L183" i="102"/>
  <c r="L182" i="102"/>
  <c r="L181" i="102"/>
  <c r="L180" i="102"/>
  <c r="I225" i="102" s="1"/>
  <c r="L179" i="102"/>
  <c r="L178" i="102"/>
  <c r="L177" i="102"/>
  <c r="L170" i="102"/>
  <c r="L169" i="102"/>
  <c r="L168" i="102"/>
  <c r="L167" i="102"/>
  <c r="L166" i="102"/>
  <c r="L165" i="102"/>
  <c r="L164" i="102"/>
  <c r="L163" i="102"/>
  <c r="L162" i="102"/>
  <c r="L161" i="102"/>
  <c r="L160" i="102"/>
  <c r="L159" i="102"/>
  <c r="L158" i="102"/>
  <c r="L157" i="102"/>
  <c r="L156" i="102"/>
  <c r="L155" i="102"/>
  <c r="L154" i="102"/>
  <c r="L153" i="102"/>
  <c r="L152" i="102"/>
  <c r="L151" i="102"/>
  <c r="L150" i="102"/>
  <c r="L149" i="102"/>
  <c r="L148" i="102"/>
  <c r="L147" i="102"/>
  <c r="L146" i="102"/>
  <c r="L139" i="102"/>
  <c r="L138" i="102"/>
  <c r="L137" i="102"/>
  <c r="L136" i="102"/>
  <c r="L135" i="102"/>
  <c r="L134" i="102"/>
  <c r="L133" i="102"/>
  <c r="L132" i="102"/>
  <c r="L131" i="102"/>
  <c r="L130" i="102"/>
  <c r="L129" i="102"/>
  <c r="L128" i="102"/>
  <c r="L127" i="102"/>
  <c r="L126" i="102"/>
  <c r="L125" i="102"/>
  <c r="L124" i="102"/>
  <c r="L123" i="102"/>
  <c r="L122" i="102"/>
  <c r="L121" i="102"/>
  <c r="L120" i="102"/>
  <c r="L119" i="102"/>
  <c r="L118" i="102"/>
  <c r="L117" i="102"/>
  <c r="L116" i="102"/>
  <c r="L115" i="102"/>
  <c r="L114" i="102"/>
  <c r="L113" i="102"/>
  <c r="I141" i="102" s="1"/>
  <c r="L106" i="102"/>
  <c r="L105" i="102"/>
  <c r="L104" i="102"/>
  <c r="L103" i="102"/>
  <c r="L102" i="102"/>
  <c r="L101" i="102"/>
  <c r="L100" i="102"/>
  <c r="L99" i="102"/>
  <c r="L98" i="102"/>
  <c r="I108" i="102" s="1"/>
  <c r="L88" i="102"/>
  <c r="L87" i="102"/>
  <c r="L86" i="102"/>
  <c r="L85" i="102"/>
  <c r="L84" i="102"/>
  <c r="L83" i="102"/>
  <c r="L82" i="102"/>
  <c r="L81" i="102"/>
  <c r="L80" i="102"/>
  <c r="L79" i="102"/>
  <c r="L78" i="102"/>
  <c r="L77" i="102"/>
  <c r="L76" i="102"/>
  <c r="L75" i="102"/>
  <c r="L74" i="102"/>
  <c r="L73" i="102"/>
  <c r="L72" i="102"/>
  <c r="L71" i="102"/>
  <c r="L70" i="102"/>
  <c r="L69" i="102"/>
  <c r="L68" i="102"/>
  <c r="L67" i="102"/>
  <c r="L66" i="102"/>
  <c r="L65" i="102"/>
  <c r="L64" i="102"/>
  <c r="L63" i="102"/>
  <c r="L62" i="102"/>
  <c r="L61" i="102"/>
  <c r="L60" i="102"/>
  <c r="L59" i="102"/>
  <c r="L58" i="102"/>
  <c r="L57" i="102"/>
  <c r="L56" i="102"/>
  <c r="L55" i="102"/>
  <c r="L54" i="102"/>
  <c r="L53" i="102"/>
  <c r="L52" i="102"/>
  <c r="L51" i="102"/>
  <c r="L50" i="102"/>
  <c r="L49" i="102"/>
  <c r="L48" i="102"/>
  <c r="L47" i="102"/>
  <c r="L46" i="102"/>
  <c r="L45" i="102"/>
  <c r="L44" i="102"/>
  <c r="L43" i="102"/>
  <c r="L42" i="102"/>
  <c r="L41" i="102"/>
  <c r="L40" i="102"/>
  <c r="L39" i="102"/>
  <c r="L38" i="102"/>
  <c r="L37" i="102"/>
  <c r="L36" i="102"/>
  <c r="L35" i="102"/>
  <c r="L34" i="102"/>
  <c r="L26" i="102"/>
  <c r="L25" i="102"/>
  <c r="L24" i="102"/>
  <c r="L23" i="102"/>
  <c r="L22" i="102"/>
  <c r="L21" i="102"/>
  <c r="N2" i="102" s="1"/>
  <c r="F21" i="102"/>
  <c r="F22" i="102" s="1"/>
  <c r="F23" i="102" s="1"/>
  <c r="F24" i="102" s="1"/>
  <c r="F25" i="102" s="1"/>
  <c r="F26" i="102" s="1"/>
  <c r="F34" i="102" s="1"/>
  <c r="F35" i="102" s="1"/>
  <c r="F36" i="102" s="1"/>
  <c r="F37" i="102" s="1"/>
  <c r="F38" i="102" s="1"/>
  <c r="F39" i="102" s="1"/>
  <c r="F40" i="102" s="1"/>
  <c r="F41" i="102" s="1"/>
  <c r="F42" i="102" s="1"/>
  <c r="F43" i="102" s="1"/>
  <c r="F44" i="102" s="1"/>
  <c r="F45" i="102" s="1"/>
  <c r="F46" i="102" s="1"/>
  <c r="F47" i="102" s="1"/>
  <c r="F48" i="102" s="1"/>
  <c r="F49" i="102" s="1"/>
  <c r="F50" i="102" s="1"/>
  <c r="F51" i="102" s="1"/>
  <c r="F52" i="102" s="1"/>
  <c r="F53" i="102" s="1"/>
  <c r="F54" i="102" s="1"/>
  <c r="F55" i="102" s="1"/>
  <c r="F56" i="102" s="1"/>
  <c r="F57" i="102" s="1"/>
  <c r="F58" i="102" s="1"/>
  <c r="F59" i="102" s="1"/>
  <c r="F60" i="102" s="1"/>
  <c r="F61" i="102" s="1"/>
  <c r="F62" i="102" s="1"/>
  <c r="F63" i="102" s="1"/>
  <c r="F64" i="102" s="1"/>
  <c r="F65" i="102" s="1"/>
  <c r="F66" i="102" s="1"/>
  <c r="F67" i="102" s="1"/>
  <c r="F68" i="102" s="1"/>
  <c r="F69" i="102" s="1"/>
  <c r="F70" i="102" s="1"/>
  <c r="F71" i="102" s="1"/>
  <c r="F72" i="102" s="1"/>
  <c r="F73" i="102" s="1"/>
  <c r="F74" i="102" s="1"/>
  <c r="F75" i="102" s="1"/>
  <c r="F76" i="102" s="1"/>
  <c r="F77" i="102" s="1"/>
  <c r="F78" i="102" s="1"/>
  <c r="F79" i="102" s="1"/>
  <c r="F80" i="102" s="1"/>
  <c r="F81" i="102" s="1"/>
  <c r="F82" i="102" s="1"/>
  <c r="F83" i="102" s="1"/>
  <c r="F84" i="102" s="1"/>
  <c r="F85" i="102" s="1"/>
  <c r="F86" i="102" s="1"/>
  <c r="F87" i="102" s="1"/>
  <c r="F88" i="102" s="1"/>
  <c r="F98" i="102" s="1"/>
  <c r="F99" i="102" s="1"/>
  <c r="F100" i="102" s="1"/>
  <c r="F101" i="102" s="1"/>
  <c r="F102" i="102" s="1"/>
  <c r="F103" i="102" s="1"/>
  <c r="F104" i="102" s="1"/>
  <c r="F105" i="102" s="1"/>
  <c r="F106" i="102" s="1"/>
  <c r="F113" i="102" s="1"/>
  <c r="F114" i="102" s="1"/>
  <c r="F115" i="102" s="1"/>
  <c r="F116" i="102" s="1"/>
  <c r="F117" i="102" s="1"/>
  <c r="F118" i="102" s="1"/>
  <c r="F119" i="102" s="1"/>
  <c r="F120" i="102" s="1"/>
  <c r="F121" i="102" s="1"/>
  <c r="F122" i="102" s="1"/>
  <c r="F123" i="102" s="1"/>
  <c r="F124" i="102" s="1"/>
  <c r="F125" i="102" s="1"/>
  <c r="F126" i="102" s="1"/>
  <c r="F127" i="102" s="1"/>
  <c r="F128" i="102" s="1"/>
  <c r="F129" i="102" s="1"/>
  <c r="F130" i="102" s="1"/>
  <c r="F131" i="102" s="1"/>
  <c r="F132" i="102" s="1"/>
  <c r="F133" i="102" s="1"/>
  <c r="F134" i="102" s="1"/>
  <c r="F135" i="102" s="1"/>
  <c r="F136" i="102" s="1"/>
  <c r="F137" i="102" s="1"/>
  <c r="F138" i="102" s="1"/>
  <c r="F139" i="102" s="1"/>
  <c r="F146" i="102" s="1"/>
  <c r="F147" i="102" s="1"/>
  <c r="F148" i="102" s="1"/>
  <c r="F149" i="102" s="1"/>
  <c r="F150" i="102" s="1"/>
  <c r="F151" i="102" s="1"/>
  <c r="F152" i="102" s="1"/>
  <c r="F153" i="102" s="1"/>
  <c r="F154" i="102" s="1"/>
  <c r="F155" i="102" s="1"/>
  <c r="F156" i="102" s="1"/>
  <c r="F157" i="102" s="1"/>
  <c r="F158" i="102" s="1"/>
  <c r="F159" i="102" s="1"/>
  <c r="F160" i="102" s="1"/>
  <c r="F161" i="102" s="1"/>
  <c r="F162" i="102" s="1"/>
  <c r="F163" i="102" s="1"/>
  <c r="F164" i="102" s="1"/>
  <c r="F165" i="102" s="1"/>
  <c r="F166" i="102" s="1"/>
  <c r="F167" i="102" s="1"/>
  <c r="F168" i="102" s="1"/>
  <c r="F169" i="102" s="1"/>
  <c r="F170" i="102" s="1"/>
  <c r="F177" i="102" s="1"/>
  <c r="F178" i="102" s="1"/>
  <c r="F179" i="102" s="1"/>
  <c r="F180" i="102" s="1"/>
  <c r="F181" i="102" s="1"/>
  <c r="F182" i="102" s="1"/>
  <c r="F183" i="102" s="1"/>
  <c r="F184" i="102" s="1"/>
  <c r="F185" i="102" s="1"/>
  <c r="F186" i="102" s="1"/>
  <c r="F187" i="102" s="1"/>
  <c r="F188" i="102" s="1"/>
  <c r="F189" i="102" s="1"/>
  <c r="F190" i="102" s="1"/>
  <c r="F191" i="102" s="1"/>
  <c r="F192" i="102" s="1"/>
  <c r="F193" i="102" s="1"/>
  <c r="F194" i="102" s="1"/>
  <c r="F195" i="102" s="1"/>
  <c r="F196" i="102" s="1"/>
  <c r="F197" i="102" s="1"/>
  <c r="F198" i="102" s="1"/>
  <c r="F199" i="102" s="1"/>
  <c r="F200" i="102" s="1"/>
  <c r="F201" i="102" s="1"/>
  <c r="F202" i="102" s="1"/>
  <c r="F203" i="102" s="1"/>
  <c r="F204" i="102" s="1"/>
  <c r="F205" i="102" s="1"/>
  <c r="F206" i="102" s="1"/>
  <c r="F207" i="102" s="1"/>
  <c r="F208" i="102" s="1"/>
  <c r="F209" i="102" s="1"/>
  <c r="F210" i="102" s="1"/>
  <c r="F211" i="102" s="1"/>
  <c r="F212" i="102" s="1"/>
  <c r="F213" i="102" s="1"/>
  <c r="F214" i="102" s="1"/>
  <c r="F215" i="102" s="1"/>
  <c r="F216" i="102" s="1"/>
  <c r="F217" i="102" s="1"/>
  <c r="F218" i="102" s="1"/>
  <c r="F219" i="102" s="1"/>
  <c r="F220" i="102" s="1"/>
  <c r="F221" i="102" s="1"/>
  <c r="F222" i="102" s="1"/>
  <c r="F223" i="102" s="1"/>
  <c r="F229" i="102" s="1"/>
  <c r="F230" i="102" s="1"/>
  <c r="F231" i="102" s="1"/>
  <c r="F232" i="102" s="1"/>
  <c r="F233" i="102" s="1"/>
  <c r="F234" i="102" s="1"/>
  <c r="F235" i="102" s="1"/>
  <c r="F236" i="102" s="1"/>
  <c r="F237" i="102" s="1"/>
  <c r="F238" i="102" s="1"/>
  <c r="F239" i="102" s="1"/>
  <c r="F240" i="102" s="1"/>
  <c r="F241" i="102" s="1"/>
  <c r="F242" i="102" s="1"/>
  <c r="F243" i="102" s="1"/>
  <c r="F244" i="102" s="1"/>
  <c r="F245" i="102" s="1"/>
  <c r="F246" i="102" s="1"/>
  <c r="F247" i="102" s="1"/>
  <c r="F248" i="102" s="1"/>
  <c r="F249" i="102" s="1"/>
  <c r="F250" i="102" s="1"/>
  <c r="F251" i="102" s="1"/>
  <c r="F252" i="102" s="1"/>
  <c r="F253" i="102" s="1"/>
  <c r="F254" i="102" s="1"/>
  <c r="F255" i="102" s="1"/>
  <c r="F256" i="102" s="1"/>
  <c r="F257" i="102" s="1"/>
  <c r="F258" i="102" s="1"/>
  <c r="F259" i="102" s="1"/>
  <c r="F260" i="102" s="1"/>
  <c r="F261" i="102" s="1"/>
  <c r="F262" i="102" s="1"/>
  <c r="F263" i="102" s="1"/>
  <c r="F264" i="102" s="1"/>
  <c r="F265" i="102" s="1"/>
  <c r="F266" i="102" s="1"/>
  <c r="F267" i="102" s="1"/>
  <c r="F268" i="102" s="1"/>
  <c r="F269" i="102" s="1"/>
  <c r="F270" i="102" s="1"/>
  <c r="F271" i="102" s="1"/>
  <c r="F272" i="102" s="1"/>
  <c r="F273" i="102" s="1"/>
  <c r="F274" i="102" s="1"/>
  <c r="F275" i="102" s="1"/>
  <c r="F276" i="102" s="1"/>
  <c r="F277" i="102" s="1"/>
  <c r="F278" i="102" s="1"/>
  <c r="F279" i="102" s="1"/>
  <c r="F280" i="102" s="1"/>
  <c r="F281" i="102" s="1"/>
  <c r="F282" i="102" s="1"/>
  <c r="F283" i="102" s="1"/>
  <c r="F284" i="102" s="1"/>
  <c r="F285" i="102" s="1"/>
  <c r="F293" i="102" s="1"/>
  <c r="F294" i="102" s="1"/>
  <c r="F295" i="102" s="1"/>
  <c r="F296" i="102" s="1"/>
  <c r="F297" i="102" s="1"/>
  <c r="F298" i="102" s="1"/>
  <c r="F299" i="102" s="1"/>
  <c r="F300" i="102" s="1"/>
  <c r="F301" i="102" s="1"/>
  <c r="F302" i="102" s="1"/>
  <c r="F303" i="102" s="1"/>
  <c r="F304" i="102" s="1"/>
  <c r="F305" i="102" s="1"/>
  <c r="F306" i="102" s="1"/>
  <c r="F307" i="102" s="1"/>
  <c r="F308" i="102" s="1"/>
  <c r="F309" i="102" s="1"/>
  <c r="F310" i="102" s="1"/>
  <c r="F311" i="102" s="1"/>
  <c r="F312" i="102" s="1"/>
  <c r="F313" i="102" s="1"/>
  <c r="F314" i="102" s="1"/>
  <c r="F315" i="102" s="1"/>
  <c r="F316" i="102" s="1"/>
  <c r="F317" i="102" s="1"/>
  <c r="F318" i="102" s="1"/>
  <c r="F319" i="102" s="1"/>
  <c r="F320" i="102" s="1"/>
  <c r="F321" i="102" s="1"/>
  <c r="F322" i="102" s="1"/>
  <c r="F323" i="102" s="1"/>
  <c r="F324" i="102" s="1"/>
  <c r="F325" i="102" s="1"/>
  <c r="F326" i="102" s="1"/>
  <c r="F327" i="102" s="1"/>
  <c r="F328" i="102" s="1"/>
  <c r="F329" i="102" s="1"/>
  <c r="F330" i="102" s="1"/>
  <c r="F331" i="102" s="1"/>
  <c r="F332" i="102" s="1"/>
  <c r="F333" i="102" s="1"/>
  <c r="L20" i="102"/>
  <c r="L19" i="102"/>
  <c r="L18" i="102"/>
  <c r="L17" i="102"/>
  <c r="L16" i="102"/>
  <c r="L15" i="102"/>
  <c r="L14" i="102"/>
  <c r="F14" i="102"/>
  <c r="F15" i="102" s="1"/>
  <c r="F16" i="102" s="1"/>
  <c r="F17" i="102" s="1"/>
  <c r="F18" i="102" s="1"/>
  <c r="F19" i="102" s="1"/>
  <c r="F20" i="102" s="1"/>
  <c r="L13" i="102"/>
  <c r="I90" i="102" l="1"/>
  <c r="I172" i="102"/>
  <c r="I29" i="102"/>
  <c r="I288" i="102"/>
  <c r="I335" i="102"/>
  <c r="I58" i="101"/>
  <c r="L52" i="101"/>
  <c r="C52" i="101"/>
  <c r="L51" i="101"/>
  <c r="C51" i="101"/>
  <c r="C59" i="101" s="1"/>
  <c r="C65" i="101" s="1"/>
  <c r="L50" i="101"/>
  <c r="I54" i="101" s="1"/>
  <c r="C50" i="101"/>
  <c r="L49" i="101"/>
  <c r="C49" i="101"/>
  <c r="C44" i="101"/>
  <c r="L41" i="101"/>
  <c r="L40" i="101"/>
  <c r="L39" i="101"/>
  <c r="L38" i="101"/>
  <c r="I44" i="101" s="1"/>
  <c r="I32" i="101"/>
  <c r="L30" i="101"/>
  <c r="L29" i="101"/>
  <c r="L28" i="101"/>
  <c r="L19" i="101"/>
  <c r="L18" i="101"/>
  <c r="L17" i="101"/>
  <c r="L16" i="101"/>
  <c r="F16" i="101"/>
  <c r="F17" i="101" s="1"/>
  <c r="F18" i="101" s="1"/>
  <c r="F19" i="101" s="1"/>
  <c r="F28" i="101" s="1"/>
  <c r="F29" i="101" s="1"/>
  <c r="F30" i="101" s="1"/>
  <c r="F38" i="101" s="1"/>
  <c r="F39" i="101" s="1"/>
  <c r="F40" i="101" s="1"/>
  <c r="F41" i="101" s="1"/>
  <c r="F49" i="101" s="1"/>
  <c r="F50" i="101" s="1"/>
  <c r="F51" i="101" s="1"/>
  <c r="F52" i="101" s="1"/>
  <c r="L15" i="101"/>
  <c r="N2" i="101" s="1"/>
  <c r="I21" i="101" l="1"/>
  <c r="H93" i="100"/>
  <c r="H92" i="100"/>
  <c r="H91" i="100"/>
  <c r="H83" i="100"/>
  <c r="H82" i="100"/>
  <c r="H81" i="100"/>
  <c r="H80" i="100"/>
  <c r="H79" i="100"/>
  <c r="H78" i="100"/>
  <c r="H77" i="100"/>
  <c r="H76" i="100"/>
  <c r="H75" i="100"/>
  <c r="E84" i="100" s="1"/>
  <c r="H71" i="100"/>
  <c r="E72" i="100" s="1"/>
  <c r="H70" i="100"/>
  <c r="H69" i="100"/>
  <c r="H68" i="100"/>
  <c r="H67" i="100"/>
  <c r="H66" i="100"/>
  <c r="H65" i="100"/>
  <c r="H64" i="100"/>
  <c r="H63" i="100"/>
  <c r="H58" i="100"/>
  <c r="H57" i="100"/>
  <c r="H56" i="100"/>
  <c r="H55" i="100"/>
  <c r="H54" i="100"/>
  <c r="H53" i="100"/>
  <c r="H52" i="100"/>
  <c r="H51" i="100"/>
  <c r="H50" i="100"/>
  <c r="H49" i="100"/>
  <c r="H48" i="100"/>
  <c r="H47" i="100"/>
  <c r="H46" i="100"/>
  <c r="H45" i="100"/>
  <c r="H44" i="100"/>
  <c r="H43" i="100"/>
  <c r="H42" i="100"/>
  <c r="H41" i="100"/>
  <c r="H40" i="100"/>
  <c r="H39" i="100"/>
  <c r="H38" i="100"/>
  <c r="H37" i="100"/>
  <c r="E59" i="100" s="1"/>
  <c r="H33" i="100"/>
  <c r="H32" i="100"/>
  <c r="H31" i="100"/>
  <c r="H30" i="100"/>
  <c r="H29" i="100"/>
  <c r="H28" i="100"/>
  <c r="H27" i="100"/>
  <c r="H26" i="100"/>
  <c r="H25" i="100"/>
  <c r="H24" i="100"/>
  <c r="H23" i="100"/>
  <c r="H22" i="100"/>
  <c r="H21" i="100"/>
  <c r="H20" i="100"/>
  <c r="H19" i="100"/>
  <c r="H18" i="100"/>
  <c r="J2" i="100" s="1"/>
  <c r="H17" i="100"/>
  <c r="H16" i="100"/>
  <c r="H15" i="100"/>
  <c r="H14" i="100"/>
  <c r="H13" i="100"/>
  <c r="H12" i="100"/>
  <c r="H11" i="100"/>
  <c r="I21" i="99"/>
  <c r="I20" i="99"/>
  <c r="I19" i="99"/>
  <c r="C12" i="99"/>
  <c r="C13" i="99" s="1"/>
  <c r="K2" i="99"/>
  <c r="E34" i="100" l="1"/>
  <c r="I21" i="98"/>
  <c r="I20" i="98"/>
  <c r="I19" i="98"/>
  <c r="I12" i="98"/>
  <c r="C12" i="98"/>
  <c r="I11" i="98"/>
  <c r="F15" i="98" s="1"/>
  <c r="K2" i="98"/>
  <c r="I21" i="97" l="1"/>
  <c r="I20" i="97"/>
  <c r="I19" i="97"/>
  <c r="I12" i="97"/>
  <c r="C12" i="97"/>
  <c r="I11" i="97"/>
  <c r="F15" i="97" s="1"/>
  <c r="K2" i="97"/>
  <c r="K82" i="96" l="1"/>
  <c r="K76" i="96"/>
  <c r="K75" i="96"/>
  <c r="K74" i="96"/>
  <c r="K73" i="96"/>
  <c r="K72" i="96"/>
  <c r="K71" i="96"/>
  <c r="K70" i="96"/>
  <c r="K69" i="96"/>
  <c r="K68" i="96"/>
  <c r="K67" i="96"/>
  <c r="K66" i="96"/>
  <c r="K65" i="96"/>
  <c r="K64" i="96"/>
  <c r="K63" i="96"/>
  <c r="H79" i="96" s="1"/>
  <c r="K56" i="96"/>
  <c r="K55" i="96"/>
  <c r="K54" i="96"/>
  <c r="K53" i="96"/>
  <c r="K52" i="96"/>
  <c r="K51" i="96"/>
  <c r="H58" i="96" s="1"/>
  <c r="H46" i="96"/>
  <c r="K44" i="96"/>
  <c r="K43" i="96"/>
  <c r="K42" i="96"/>
  <c r="K41" i="96"/>
  <c r="K40" i="96"/>
  <c r="K39" i="96"/>
  <c r="K38" i="96"/>
  <c r="K37" i="96"/>
  <c r="K36" i="96"/>
  <c r="K29" i="96"/>
  <c r="K28" i="96"/>
  <c r="K27" i="96"/>
  <c r="K26" i="96"/>
  <c r="K25" i="96"/>
  <c r="K24" i="96"/>
  <c r="K23" i="96"/>
  <c r="K22" i="96"/>
  <c r="K21" i="96"/>
  <c r="K20" i="96"/>
  <c r="K19" i="96"/>
  <c r="K18" i="96"/>
  <c r="K17" i="96"/>
  <c r="K16" i="96"/>
  <c r="K15" i="96"/>
  <c r="K14" i="96"/>
  <c r="K13" i="96"/>
  <c r="M2" i="96" s="1"/>
  <c r="K12" i="96"/>
  <c r="E12" i="96"/>
  <c r="E13" i="96" s="1"/>
  <c r="E14" i="96" s="1"/>
  <c r="E15" i="96" s="1"/>
  <c r="E16" i="96" s="1"/>
  <c r="E17" i="96" s="1"/>
  <c r="E18" i="96" s="1"/>
  <c r="E19" i="96" s="1"/>
  <c r="E20" i="96" s="1"/>
  <c r="E21" i="96" s="1"/>
  <c r="E22" i="96" s="1"/>
  <c r="E23" i="96" s="1"/>
  <c r="E24" i="96" s="1"/>
  <c r="E25" i="96" s="1"/>
  <c r="E26" i="96" s="1"/>
  <c r="E27" i="96" s="1"/>
  <c r="E28" i="96" s="1"/>
  <c r="E29" i="96" s="1"/>
  <c r="E36" i="96" s="1"/>
  <c r="E37" i="96" s="1"/>
  <c r="E38" i="96" s="1"/>
  <c r="E39" i="96" s="1"/>
  <c r="E40" i="96" s="1"/>
  <c r="E41" i="96" s="1"/>
  <c r="E42" i="96" s="1"/>
  <c r="E43" i="96" s="1"/>
  <c r="E44" i="96" s="1"/>
  <c r="E51" i="96" s="1"/>
  <c r="E52" i="96" s="1"/>
  <c r="E53" i="96" s="1"/>
  <c r="E54" i="96" s="1"/>
  <c r="E55" i="96" s="1"/>
  <c r="E56" i="96" s="1"/>
  <c r="E63" i="96" s="1"/>
  <c r="E64" i="96" s="1"/>
  <c r="E65" i="96" s="1"/>
  <c r="E66" i="96" s="1"/>
  <c r="E67" i="96" s="1"/>
  <c r="E68" i="96" s="1"/>
  <c r="E69" i="96" s="1"/>
  <c r="E70" i="96" s="1"/>
  <c r="E71" i="96" s="1"/>
  <c r="E72" i="96" s="1"/>
  <c r="E73" i="96" s="1"/>
  <c r="E74" i="96" s="1"/>
  <c r="E75" i="96" s="1"/>
  <c r="E76" i="96" s="1"/>
  <c r="K11" i="96"/>
  <c r="I36" i="95"/>
  <c r="I35" i="95"/>
  <c r="I34" i="95"/>
  <c r="I33" i="95"/>
  <c r="I32" i="95"/>
  <c r="I31" i="95"/>
  <c r="I30" i="95"/>
  <c r="K2" i="95" s="1"/>
  <c r="F15" i="95"/>
  <c r="C12" i="95"/>
  <c r="C13" i="95" s="1"/>
  <c r="I24" i="94"/>
  <c r="I23" i="94"/>
  <c r="I22" i="94"/>
  <c r="I21" i="94"/>
  <c r="I20" i="94"/>
  <c r="I19" i="94"/>
  <c r="I18" i="94"/>
  <c r="C18" i="94"/>
  <c r="C19" i="94" s="1"/>
  <c r="C20" i="94" s="1"/>
  <c r="C21" i="94" s="1"/>
  <c r="C22" i="94" s="1"/>
  <c r="C23" i="94" s="1"/>
  <c r="C24" i="94" s="1"/>
  <c r="I17" i="94"/>
  <c r="K2" i="94" s="1"/>
  <c r="C17" i="94"/>
  <c r="I15" i="94"/>
  <c r="F26" i="94" s="1"/>
  <c r="H15" i="93"/>
  <c r="H14" i="93"/>
  <c r="H13" i="93"/>
  <c r="H12" i="93"/>
  <c r="H11" i="93"/>
  <c r="H10" i="93"/>
  <c r="H9" i="93"/>
  <c r="J2" i="93"/>
  <c r="H20" i="92"/>
  <c r="J2" i="92" s="1"/>
  <c r="H19" i="92"/>
  <c r="H18" i="92"/>
  <c r="H17" i="92"/>
  <c r="H16" i="92"/>
  <c r="H15" i="92"/>
  <c r="H14" i="92"/>
  <c r="H13" i="92"/>
  <c r="H12" i="92"/>
  <c r="H11" i="92"/>
  <c r="H10" i="92"/>
  <c r="H9" i="92"/>
  <c r="J16" i="91"/>
  <c r="J15" i="91"/>
  <c r="G18" i="91" s="1"/>
  <c r="J14" i="91"/>
  <c r="D14" i="91"/>
  <c r="D15" i="91" s="1"/>
  <c r="D16" i="91" s="1"/>
  <c r="J13" i="91"/>
  <c r="L2" i="91" s="1"/>
  <c r="D13" i="91"/>
  <c r="J12" i="91"/>
  <c r="J21" i="90"/>
  <c r="J20" i="90"/>
  <c r="J19" i="90"/>
  <c r="J18" i="90"/>
  <c r="L2" i="90" s="1"/>
  <c r="J17" i="90"/>
  <c r="J16" i="90"/>
  <c r="J15" i="90"/>
  <c r="J14" i="90"/>
  <c r="J13" i="90"/>
  <c r="D13" i="90"/>
  <c r="D14" i="90" s="1"/>
  <c r="D15" i="90" s="1"/>
  <c r="D16" i="90" s="1"/>
  <c r="D17" i="90" s="1"/>
  <c r="D18" i="90" s="1"/>
  <c r="D19" i="90" s="1"/>
  <c r="D20" i="90" s="1"/>
  <c r="D21" i="90" s="1"/>
  <c r="J12" i="90"/>
  <c r="G24" i="90" s="1"/>
  <c r="H23" i="89"/>
  <c r="H22" i="89"/>
  <c r="H21" i="89"/>
  <c r="H20" i="89"/>
  <c r="J2" i="89" s="1"/>
  <c r="H19" i="89"/>
  <c r="H18" i="89"/>
  <c r="H17" i="89"/>
  <c r="H16" i="89"/>
  <c r="H15" i="89"/>
  <c r="H14" i="89"/>
  <c r="H13" i="89"/>
  <c r="H12" i="89"/>
  <c r="H11" i="89"/>
  <c r="H10" i="89"/>
  <c r="H9" i="89"/>
  <c r="I127" i="88"/>
  <c r="I126" i="88"/>
  <c r="I125" i="88"/>
  <c r="I124" i="88"/>
  <c r="I123" i="88"/>
  <c r="I122" i="88"/>
  <c r="I121" i="88"/>
  <c r="I120" i="88"/>
  <c r="I119" i="88"/>
  <c r="I118" i="88"/>
  <c r="I117" i="88"/>
  <c r="I116" i="88"/>
  <c r="I115" i="88"/>
  <c r="I114" i="88"/>
  <c r="I113" i="88"/>
  <c r="I112" i="88"/>
  <c r="I111" i="88"/>
  <c r="I110" i="88"/>
  <c r="I109" i="88"/>
  <c r="I108" i="88"/>
  <c r="I107" i="88"/>
  <c r="I106" i="88"/>
  <c r="I105" i="88"/>
  <c r="I104" i="88"/>
  <c r="I103" i="88"/>
  <c r="I101" i="88"/>
  <c r="I100" i="88"/>
  <c r="I99" i="88"/>
  <c r="I98" i="88"/>
  <c r="I97" i="88"/>
  <c r="I96" i="88"/>
  <c r="I95" i="88"/>
  <c r="I64" i="88"/>
  <c r="I63" i="88"/>
  <c r="I27" i="88"/>
  <c r="F28" i="88" s="1"/>
  <c r="I20" i="88"/>
  <c r="I19" i="88"/>
  <c r="I18" i="88"/>
  <c r="I17" i="88"/>
  <c r="I16" i="88"/>
  <c r="I15" i="88"/>
  <c r="I14" i="88"/>
  <c r="I13" i="88"/>
  <c r="I12" i="88"/>
  <c r="K2" i="88" s="1"/>
  <c r="C12" i="88"/>
  <c r="C13" i="88" s="1"/>
  <c r="C14" i="88" s="1"/>
  <c r="C15" i="88" s="1"/>
  <c r="C16" i="88" s="1"/>
  <c r="C17" i="88" s="1"/>
  <c r="C18" i="88" s="1"/>
  <c r="C19" i="88" s="1"/>
  <c r="C20" i="88" s="1"/>
  <c r="C27" i="88" s="1"/>
  <c r="I11" i="88"/>
  <c r="I113" i="87"/>
  <c r="I112" i="87"/>
  <c r="I111" i="87"/>
  <c r="I110" i="87"/>
  <c r="I109" i="87"/>
  <c r="I108" i="87"/>
  <c r="I107" i="87"/>
  <c r="I106" i="87"/>
  <c r="I105" i="87"/>
  <c r="I104" i="87"/>
  <c r="I103" i="87"/>
  <c r="I102" i="87"/>
  <c r="I101" i="87"/>
  <c r="I100" i="87"/>
  <c r="I99" i="87"/>
  <c r="I98" i="87"/>
  <c r="I97" i="87"/>
  <c r="I96" i="87"/>
  <c r="I95" i="87"/>
  <c r="I94" i="87"/>
  <c r="I93" i="87"/>
  <c r="I92" i="87"/>
  <c r="I91" i="87"/>
  <c r="I90" i="87"/>
  <c r="I89" i="87"/>
  <c r="I87" i="87"/>
  <c r="K2" i="87" s="1"/>
  <c r="I86" i="87"/>
  <c r="I85" i="87"/>
  <c r="I84" i="87"/>
  <c r="I83" i="87"/>
  <c r="I82" i="87"/>
  <c r="I81" i="87"/>
  <c r="I50" i="87"/>
  <c r="I49" i="87"/>
  <c r="F15" i="87"/>
  <c r="C12" i="87"/>
  <c r="C13" i="87" s="1"/>
  <c r="F224" i="86"/>
  <c r="I118" i="86"/>
  <c r="I110" i="86"/>
  <c r="I109" i="86"/>
  <c r="I108" i="86"/>
  <c r="I107" i="86"/>
  <c r="I106" i="86"/>
  <c r="I105" i="86"/>
  <c r="I104" i="86"/>
  <c r="I103" i="86"/>
  <c r="I102" i="86"/>
  <c r="F112" i="86" s="1"/>
  <c r="I101" i="86"/>
  <c r="I100" i="86"/>
  <c r="I99" i="86"/>
  <c r="I98" i="86"/>
  <c r="I97" i="86"/>
  <c r="I90" i="86"/>
  <c r="I89" i="86"/>
  <c r="I88" i="86"/>
  <c r="I87" i="86"/>
  <c r="I86" i="86"/>
  <c r="I85" i="86"/>
  <c r="I84" i="86"/>
  <c r="I83" i="86"/>
  <c r="I82" i="86"/>
  <c r="I81" i="86"/>
  <c r="I80" i="86"/>
  <c r="I79" i="86"/>
  <c r="I78" i="86"/>
  <c r="I77" i="86"/>
  <c r="I76" i="86"/>
  <c r="I75" i="86"/>
  <c r="I74" i="86"/>
  <c r="I73" i="86"/>
  <c r="F93" i="86" s="1"/>
  <c r="I72" i="86"/>
  <c r="I71" i="86"/>
  <c r="I65" i="86"/>
  <c r="I64" i="86"/>
  <c r="I63" i="86"/>
  <c r="I62" i="86"/>
  <c r="I61" i="86"/>
  <c r="I60" i="86"/>
  <c r="I59" i="86"/>
  <c r="I58" i="86"/>
  <c r="I57" i="86"/>
  <c r="I56" i="86"/>
  <c r="I55" i="86"/>
  <c r="I54" i="86"/>
  <c r="I53" i="86"/>
  <c r="I52" i="86"/>
  <c r="I51" i="86"/>
  <c r="I50" i="86"/>
  <c r="I49" i="86"/>
  <c r="I48" i="86"/>
  <c r="I47" i="86"/>
  <c r="F67" i="86" s="1"/>
  <c r="I36" i="86"/>
  <c r="I35" i="86"/>
  <c r="I34" i="86"/>
  <c r="I33" i="86"/>
  <c r="I32" i="86"/>
  <c r="I31" i="86"/>
  <c r="I30" i="86"/>
  <c r="I29" i="86"/>
  <c r="I28" i="86"/>
  <c r="I27" i="86"/>
  <c r="I26" i="86"/>
  <c r="I25" i="86"/>
  <c r="I24" i="86"/>
  <c r="I23" i="86"/>
  <c r="I22" i="86"/>
  <c r="I21" i="86"/>
  <c r="I20" i="86"/>
  <c r="I19" i="86"/>
  <c r="I18" i="86"/>
  <c r="I17" i="86"/>
  <c r="I16" i="86"/>
  <c r="I15" i="86"/>
  <c r="I14" i="86"/>
  <c r="I13" i="86"/>
  <c r="I12" i="86"/>
  <c r="I11" i="86"/>
  <c r="F39" i="86" s="1"/>
  <c r="C11" i="86"/>
  <c r="C12" i="86" s="1"/>
  <c r="C13" i="86" s="1"/>
  <c r="C14" i="86" s="1"/>
  <c r="C15" i="86" s="1"/>
  <c r="C16" i="86" s="1"/>
  <c r="C17" i="86" s="1"/>
  <c r="C18" i="86" s="1"/>
  <c r="C19" i="86" s="1"/>
  <c r="C20" i="86" s="1"/>
  <c r="C21" i="86" s="1"/>
  <c r="C22" i="86" s="1"/>
  <c r="C23" i="86" s="1"/>
  <c r="C24" i="86" s="1"/>
  <c r="C25" i="86" s="1"/>
  <c r="C26" i="86" s="1"/>
  <c r="C27" i="86" s="1"/>
  <c r="C28" i="86" s="1"/>
  <c r="C29" i="86" s="1"/>
  <c r="C30" i="86" s="1"/>
  <c r="C31" i="86" s="1"/>
  <c r="C32" i="86" s="1"/>
  <c r="C33" i="86" s="1"/>
  <c r="C34" i="86" s="1"/>
  <c r="C35" i="86" s="1"/>
  <c r="C36" i="86" s="1"/>
  <c r="C47" i="86" s="1"/>
  <c r="C48" i="86" s="1"/>
  <c r="C49" i="86" s="1"/>
  <c r="C50" i="86" s="1"/>
  <c r="C51" i="86" s="1"/>
  <c r="C52" i="86" s="1"/>
  <c r="C53" i="86" s="1"/>
  <c r="C54" i="86" s="1"/>
  <c r="C55" i="86" s="1"/>
  <c r="C56" i="86" s="1"/>
  <c r="C57" i="86" s="1"/>
  <c r="C58" i="86" s="1"/>
  <c r="C59" i="86" s="1"/>
  <c r="C60" i="86" s="1"/>
  <c r="C61" i="86" s="1"/>
  <c r="C62" i="86" s="1"/>
  <c r="C63" i="86" s="1"/>
  <c r="C64" i="86" s="1"/>
  <c r="C65" i="86" s="1"/>
  <c r="C71" i="86" s="1"/>
  <c r="C72" i="86" s="1"/>
  <c r="C73" i="86" s="1"/>
  <c r="C74" i="86" s="1"/>
  <c r="C75" i="86" s="1"/>
  <c r="C76" i="86" s="1"/>
  <c r="C77" i="86" s="1"/>
  <c r="C78" i="86" s="1"/>
  <c r="C79" i="86" s="1"/>
  <c r="C80" i="86" s="1"/>
  <c r="C81" i="86" s="1"/>
  <c r="C82" i="86" s="1"/>
  <c r="C83" i="86" s="1"/>
  <c r="C84" i="86" s="1"/>
  <c r="C85" i="86" s="1"/>
  <c r="C86" i="86" s="1"/>
  <c r="C87" i="86" s="1"/>
  <c r="C88" i="86" s="1"/>
  <c r="C89" i="86" s="1"/>
  <c r="C90" i="86" s="1"/>
  <c r="C97" i="86" s="1"/>
  <c r="C98" i="86" s="1"/>
  <c r="C99" i="86" s="1"/>
  <c r="C100" i="86" s="1"/>
  <c r="C101" i="86" s="1"/>
  <c r="C102" i="86" s="1"/>
  <c r="C103" i="86" s="1"/>
  <c r="C104" i="86" s="1"/>
  <c r="C105" i="86" s="1"/>
  <c r="C106" i="86" s="1"/>
  <c r="C107" i="86" s="1"/>
  <c r="C108" i="86" s="1"/>
  <c r="C109" i="86" s="1"/>
  <c r="C110" i="86" s="1"/>
  <c r="I10" i="86"/>
  <c r="F140" i="85"/>
  <c r="I34" i="85"/>
  <c r="I27" i="85"/>
  <c r="F29" i="85" s="1"/>
  <c r="I21" i="85"/>
  <c r="I20" i="85"/>
  <c r="I19" i="85"/>
  <c r="I18" i="85"/>
  <c r="K2" i="85" s="1"/>
  <c r="I17" i="85"/>
  <c r="I16" i="85"/>
  <c r="I15" i="85"/>
  <c r="I14" i="85"/>
  <c r="I13" i="85"/>
  <c r="C13" i="85"/>
  <c r="C14" i="85" s="1"/>
  <c r="C15" i="85" s="1"/>
  <c r="C16" i="85" s="1"/>
  <c r="C17" i="85" s="1"/>
  <c r="C18" i="85" s="1"/>
  <c r="C19" i="85" s="1"/>
  <c r="C20" i="85" s="1"/>
  <c r="C21" i="85" s="1"/>
  <c r="C27" i="85" s="1"/>
  <c r="I11" i="85"/>
  <c r="F23" i="85" s="1"/>
  <c r="F134" i="84"/>
  <c r="I22" i="84"/>
  <c r="I15" i="84"/>
  <c r="F17" i="84" s="1"/>
  <c r="I14" i="84"/>
  <c r="I13" i="84"/>
  <c r="K2" i="84" s="1"/>
  <c r="I12" i="84"/>
  <c r="C12" i="84"/>
  <c r="C13" i="84" s="1"/>
  <c r="C14" i="84" s="1"/>
  <c r="C15" i="84" s="1"/>
  <c r="I11" i="84"/>
  <c r="H30" i="83"/>
  <c r="H29" i="83"/>
  <c r="H28" i="83"/>
  <c r="H27" i="83"/>
  <c r="H26" i="83"/>
  <c r="H25" i="83"/>
  <c r="H24" i="83"/>
  <c r="H23" i="83"/>
  <c r="H22" i="83"/>
  <c r="H21" i="83"/>
  <c r="H20" i="83"/>
  <c r="H19" i="83"/>
  <c r="H18" i="83"/>
  <c r="H17" i="83"/>
  <c r="H16" i="83"/>
  <c r="H15" i="83"/>
  <c r="H14" i="83"/>
  <c r="H13" i="83"/>
  <c r="H12" i="83"/>
  <c r="H11" i="83"/>
  <c r="H10" i="83"/>
  <c r="H9" i="83"/>
  <c r="J2" i="83"/>
  <c r="H93" i="82"/>
  <c r="H92" i="82"/>
  <c r="H91" i="82"/>
  <c r="H83" i="82"/>
  <c r="H82" i="82"/>
  <c r="H81" i="82"/>
  <c r="H80" i="82"/>
  <c r="H79" i="82"/>
  <c r="H78" i="82"/>
  <c r="H77" i="82"/>
  <c r="H76" i="82"/>
  <c r="H75" i="82"/>
  <c r="E84" i="82" s="1"/>
  <c r="H71" i="82"/>
  <c r="H70" i="82"/>
  <c r="E72" i="82" s="1"/>
  <c r="H69" i="82"/>
  <c r="H68" i="82"/>
  <c r="H67" i="82"/>
  <c r="H66" i="82"/>
  <c r="H65" i="82"/>
  <c r="H64" i="82"/>
  <c r="H63" i="82"/>
  <c r="H58" i="82"/>
  <c r="H57" i="82"/>
  <c r="H56" i="82"/>
  <c r="H55" i="82"/>
  <c r="H54" i="82"/>
  <c r="H53" i="82"/>
  <c r="H52" i="82"/>
  <c r="H51" i="82"/>
  <c r="H50" i="82"/>
  <c r="H49" i="82"/>
  <c r="H48" i="82"/>
  <c r="H47" i="82"/>
  <c r="H46" i="82"/>
  <c r="H45" i="82"/>
  <c r="H44" i="82"/>
  <c r="H43" i="82"/>
  <c r="H42" i="82"/>
  <c r="H41" i="82"/>
  <c r="H40" i="82"/>
  <c r="H39" i="82"/>
  <c r="H38" i="82"/>
  <c r="H37" i="82"/>
  <c r="E59" i="82" s="1"/>
  <c r="H33" i="82"/>
  <c r="H32" i="82"/>
  <c r="H31" i="82"/>
  <c r="H30" i="82"/>
  <c r="H29" i="82"/>
  <c r="H28" i="82"/>
  <c r="H27" i="82"/>
  <c r="H26" i="82"/>
  <c r="H25" i="82"/>
  <c r="H24" i="82"/>
  <c r="H23" i="82"/>
  <c r="H22" i="82"/>
  <c r="H21" i="82"/>
  <c r="H20" i="82"/>
  <c r="H19" i="82"/>
  <c r="H18" i="82"/>
  <c r="H17" i="82"/>
  <c r="E34" i="82" s="1"/>
  <c r="H16" i="82"/>
  <c r="H15" i="82"/>
  <c r="H14" i="82"/>
  <c r="H13" i="82"/>
  <c r="J2" i="82" s="1"/>
  <c r="H12" i="82"/>
  <c r="H11" i="82"/>
  <c r="I25" i="81"/>
  <c r="I24" i="81"/>
  <c r="I23" i="81"/>
  <c r="I16" i="81"/>
  <c r="I15" i="81"/>
  <c r="I14" i="81"/>
  <c r="F18" i="81" s="1"/>
  <c r="I13" i="81"/>
  <c r="C13" i="81"/>
  <c r="C14" i="81" s="1"/>
  <c r="C15" i="81" s="1"/>
  <c r="C16" i="81" s="1"/>
  <c r="I12" i="81"/>
  <c r="K2" i="81" s="1"/>
  <c r="C12" i="81"/>
  <c r="I11" i="81"/>
  <c r="H31" i="96" l="1"/>
  <c r="K2" i="86"/>
  <c r="F22" i="88"/>
  <c r="H93" i="80"/>
  <c r="H92" i="80"/>
  <c r="H91" i="80"/>
  <c r="H83" i="80"/>
  <c r="H82" i="80"/>
  <c r="H81" i="80"/>
  <c r="H80" i="80"/>
  <c r="H79" i="80"/>
  <c r="H78" i="80"/>
  <c r="H77" i="80"/>
  <c r="H76" i="80"/>
  <c r="H75" i="80"/>
  <c r="E84" i="80" s="1"/>
  <c r="H71" i="80"/>
  <c r="H70" i="80"/>
  <c r="H69" i="80"/>
  <c r="H68" i="80"/>
  <c r="H67" i="80"/>
  <c r="H66" i="80"/>
  <c r="H65" i="80"/>
  <c r="H64" i="80"/>
  <c r="H63" i="80"/>
  <c r="E72" i="80" s="1"/>
  <c r="H58" i="80"/>
  <c r="H57" i="80"/>
  <c r="H56" i="80"/>
  <c r="H55" i="80"/>
  <c r="H54" i="80"/>
  <c r="H53" i="80"/>
  <c r="H52" i="80"/>
  <c r="H51" i="80"/>
  <c r="H50" i="80"/>
  <c r="H49" i="80"/>
  <c r="H48" i="80"/>
  <c r="H47" i="80"/>
  <c r="H46" i="80"/>
  <c r="H45" i="80"/>
  <c r="H44" i="80"/>
  <c r="H43" i="80"/>
  <c r="H42" i="80"/>
  <c r="H41" i="80"/>
  <c r="H40" i="80"/>
  <c r="H39" i="80"/>
  <c r="H38" i="80"/>
  <c r="E59" i="80" s="1"/>
  <c r="H37" i="80"/>
  <c r="H33" i="80"/>
  <c r="H32" i="80"/>
  <c r="H31" i="80"/>
  <c r="H30" i="80"/>
  <c r="H29" i="80"/>
  <c r="H28" i="80"/>
  <c r="H27" i="80"/>
  <c r="H26" i="80"/>
  <c r="H25" i="80"/>
  <c r="H24" i="80"/>
  <c r="H23" i="80"/>
  <c r="H22" i="80"/>
  <c r="H21" i="80"/>
  <c r="H20" i="80"/>
  <c r="J2" i="80" s="1"/>
  <c r="H19" i="80"/>
  <c r="H18" i="80"/>
  <c r="H17" i="80"/>
  <c r="H16" i="80"/>
  <c r="H15" i="80"/>
  <c r="H14" i="80"/>
  <c r="H13" i="80"/>
  <c r="H12" i="80"/>
  <c r="H11" i="80"/>
  <c r="E34" i="80" s="1"/>
  <c r="I21" i="79"/>
  <c r="I20" i="79"/>
  <c r="I19" i="79"/>
  <c r="C12" i="79"/>
  <c r="C13" i="79" s="1"/>
  <c r="K2" i="79"/>
  <c r="I24" i="78" l="1"/>
  <c r="I23" i="78"/>
  <c r="I18" i="78"/>
  <c r="I17" i="78"/>
  <c r="I16" i="78"/>
  <c r="I15" i="78"/>
  <c r="I14" i="78"/>
  <c r="I13" i="78"/>
  <c r="I12" i="78"/>
  <c r="K2" i="78" s="1"/>
  <c r="I11" i="78"/>
  <c r="C11" i="78"/>
  <c r="C12" i="78" s="1"/>
  <c r="C13" i="78" s="1"/>
  <c r="C14" i="78" s="1"/>
  <c r="C15" i="78" s="1"/>
  <c r="C16" i="78" s="1"/>
  <c r="C17" i="78" s="1"/>
  <c r="C18" i="78" s="1"/>
  <c r="I10" i="78"/>
  <c r="F20" i="78" s="1"/>
  <c r="I9" i="78"/>
  <c r="F171" i="77"/>
  <c r="I59" i="77"/>
  <c r="I53" i="77"/>
  <c r="I52" i="77"/>
  <c r="F55" i="77" s="1"/>
  <c r="I43" i="77"/>
  <c r="I42" i="77"/>
  <c r="I41" i="77"/>
  <c r="I40" i="77"/>
  <c r="I39" i="77"/>
  <c r="I38" i="77"/>
  <c r="I37" i="77"/>
  <c r="I36" i="77"/>
  <c r="I35" i="77"/>
  <c r="I34" i="77"/>
  <c r="I33" i="77"/>
  <c r="I32" i="77"/>
  <c r="I31" i="77"/>
  <c r="I30" i="77"/>
  <c r="I29" i="77"/>
  <c r="I28" i="77"/>
  <c r="I27" i="77"/>
  <c r="I26" i="77"/>
  <c r="I25" i="77"/>
  <c r="I24" i="77"/>
  <c r="I23" i="77"/>
  <c r="I22" i="77"/>
  <c r="I21" i="77"/>
  <c r="I20" i="77"/>
  <c r="I19" i="77"/>
  <c r="I18" i="77"/>
  <c r="I17" i="77"/>
  <c r="I16" i="77"/>
  <c r="I15" i="77"/>
  <c r="I14" i="77"/>
  <c r="I13" i="77"/>
  <c r="I12" i="77"/>
  <c r="C12" i="77"/>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C36" i="77" s="1"/>
  <c r="C37" i="77" s="1"/>
  <c r="C38" i="77" s="1"/>
  <c r="C39" i="77" s="1"/>
  <c r="C40" i="77" s="1"/>
  <c r="C41" i="77" s="1"/>
  <c r="C42" i="77" s="1"/>
  <c r="C43" i="77" s="1"/>
  <c r="C52" i="77" s="1"/>
  <c r="C53" i="77" s="1"/>
  <c r="I11" i="77"/>
  <c r="F45" i="77" s="1"/>
  <c r="K2" i="77"/>
  <c r="F166" i="76"/>
  <c r="I54" i="76"/>
  <c r="I48" i="76"/>
  <c r="I47" i="76"/>
  <c r="F50" i="76" s="1"/>
  <c r="I41" i="76"/>
  <c r="I40" i="76"/>
  <c r="I39" i="76"/>
  <c r="I38" i="76"/>
  <c r="I37" i="76"/>
  <c r="I36" i="76"/>
  <c r="I35" i="76"/>
  <c r="I34" i="76"/>
  <c r="I33" i="76"/>
  <c r="I32" i="76"/>
  <c r="I31" i="76"/>
  <c r="I30" i="76"/>
  <c r="I29" i="76"/>
  <c r="I28" i="76"/>
  <c r="I27" i="76"/>
  <c r="I26" i="76"/>
  <c r="I25" i="76"/>
  <c r="I24" i="76"/>
  <c r="I23" i="76"/>
  <c r="I22" i="76"/>
  <c r="I21" i="76"/>
  <c r="I20" i="76"/>
  <c r="I19" i="76"/>
  <c r="I18" i="76"/>
  <c r="I17" i="76"/>
  <c r="I16" i="76"/>
  <c r="I15" i="76"/>
  <c r="I14" i="76"/>
  <c r="F43" i="76" s="1"/>
  <c r="I13" i="76"/>
  <c r="I12" i="76"/>
  <c r="C12" i="76"/>
  <c r="C13" i="76" s="1"/>
  <c r="C14" i="76" s="1"/>
  <c r="C15" i="76" s="1"/>
  <c r="C16" i="76" s="1"/>
  <c r="C17" i="76" s="1"/>
  <c r="C18" i="76" s="1"/>
  <c r="C19" i="76" s="1"/>
  <c r="C20" i="76" s="1"/>
  <c r="C21" i="76" s="1"/>
  <c r="C22" i="76" s="1"/>
  <c r="C23" i="76" s="1"/>
  <c r="C24" i="76" s="1"/>
  <c r="C25" i="76" s="1"/>
  <c r="C26" i="76" s="1"/>
  <c r="C27" i="76" s="1"/>
  <c r="C28" i="76" s="1"/>
  <c r="C29" i="76" s="1"/>
  <c r="C30" i="76" s="1"/>
  <c r="C31" i="76" s="1"/>
  <c r="C32" i="76" s="1"/>
  <c r="C33" i="76" s="1"/>
  <c r="C34" i="76" s="1"/>
  <c r="C35" i="76" s="1"/>
  <c r="C36" i="76" s="1"/>
  <c r="C37" i="76" s="1"/>
  <c r="C38" i="76" s="1"/>
  <c r="C39" i="76" s="1"/>
  <c r="C40" i="76" s="1"/>
  <c r="C41" i="76" s="1"/>
  <c r="C47" i="76" s="1"/>
  <c r="C48" i="76" s="1"/>
  <c r="I11" i="76"/>
  <c r="J13" i="75"/>
  <c r="G16" i="75" s="1"/>
  <c r="L2" i="75"/>
  <c r="G16" i="74"/>
  <c r="D13" i="74"/>
  <c r="D14" i="74" s="1"/>
  <c r="L2" i="74"/>
  <c r="H61" i="73"/>
  <c r="H60" i="73"/>
  <c r="H59" i="73"/>
  <c r="H58" i="73"/>
  <c r="H57" i="73"/>
  <c r="H56" i="73"/>
  <c r="H55" i="73"/>
  <c r="H54" i="73"/>
  <c r="H53" i="73"/>
  <c r="H52" i="73"/>
  <c r="H51" i="73"/>
  <c r="H50" i="73"/>
  <c r="H49" i="73"/>
  <c r="H48" i="73"/>
  <c r="H47" i="73"/>
  <c r="H46" i="73"/>
  <c r="H45" i="73"/>
  <c r="H44" i="73"/>
  <c r="H43" i="73"/>
  <c r="H42" i="73"/>
  <c r="H41" i="73"/>
  <c r="H40" i="73"/>
  <c r="H39" i="73"/>
  <c r="H38" i="73"/>
  <c r="H37" i="73"/>
  <c r="H36" i="73"/>
  <c r="H35" i="73"/>
  <c r="H34" i="73"/>
  <c r="H33" i="73"/>
  <c r="H32" i="73"/>
  <c r="H31" i="73"/>
  <c r="H30" i="73"/>
  <c r="H29" i="73"/>
  <c r="H28" i="73"/>
  <c r="H27" i="73"/>
  <c r="H26" i="73"/>
  <c r="H25" i="73"/>
  <c r="H24" i="73"/>
  <c r="H23" i="73"/>
  <c r="H22" i="73"/>
  <c r="H21" i="73"/>
  <c r="H20" i="73"/>
  <c r="H19" i="73"/>
  <c r="H18" i="73"/>
  <c r="H17" i="73"/>
  <c r="H16" i="73"/>
  <c r="H15" i="73"/>
  <c r="H14" i="73"/>
  <c r="H13" i="73"/>
  <c r="H12" i="73"/>
  <c r="H11" i="73"/>
  <c r="J2" i="73" s="1"/>
  <c r="H10" i="73"/>
  <c r="H9" i="73"/>
  <c r="J13" i="72"/>
  <c r="G16" i="72" s="1"/>
  <c r="L2" i="72"/>
  <c r="I74" i="71"/>
  <c r="I73" i="71"/>
  <c r="I72" i="71"/>
  <c r="I71" i="71"/>
  <c r="I70" i="71"/>
  <c r="F76" i="71" s="1"/>
  <c r="I69" i="71"/>
  <c r="I61" i="71"/>
  <c r="I60" i="71"/>
  <c r="I59" i="71"/>
  <c r="I58" i="71"/>
  <c r="I57" i="71"/>
  <c r="I56" i="71"/>
  <c r="F63" i="71" s="1"/>
  <c r="I50" i="71"/>
  <c r="I49" i="71"/>
  <c r="I48" i="71"/>
  <c r="I47" i="71"/>
  <c r="I46" i="71"/>
  <c r="I45" i="71"/>
  <c r="I44" i="71"/>
  <c r="I43" i="71"/>
  <c r="I42" i="71"/>
  <c r="I41" i="71"/>
  <c r="I40" i="71"/>
  <c r="I39" i="71"/>
  <c r="I38" i="71"/>
  <c r="I37" i="71"/>
  <c r="I36" i="71"/>
  <c r="F52" i="71" s="1"/>
  <c r="F32" i="71"/>
  <c r="I30" i="71"/>
  <c r="I29" i="71"/>
  <c r="I28" i="71"/>
  <c r="I27" i="71"/>
  <c r="I26" i="71"/>
  <c r="I25" i="71"/>
  <c r="I24" i="71"/>
  <c r="I23" i="71"/>
  <c r="I22" i="71"/>
  <c r="I21" i="71"/>
  <c r="I20" i="71"/>
  <c r="I19" i="71"/>
  <c r="I18" i="71"/>
  <c r="I17" i="71"/>
  <c r="I16" i="71"/>
  <c r="I15" i="71"/>
  <c r="K2" i="71" s="1"/>
  <c r="I14" i="71"/>
  <c r="I13" i="71"/>
  <c r="C13" i="71"/>
  <c r="C14" i="71" s="1"/>
  <c r="C15" i="71" s="1"/>
  <c r="C16" i="71" s="1"/>
  <c r="C17" i="71" s="1"/>
  <c r="C18" i="71" s="1"/>
  <c r="C19" i="71" s="1"/>
  <c r="C20" i="71" s="1"/>
  <c r="C21" i="71" s="1"/>
  <c r="C22" i="71" s="1"/>
  <c r="C23" i="71" s="1"/>
  <c r="C24" i="71" s="1"/>
  <c r="C25" i="71" s="1"/>
  <c r="C26" i="71" s="1"/>
  <c r="C27" i="71" s="1"/>
  <c r="C28" i="71" s="1"/>
  <c r="C29" i="71" s="1"/>
  <c r="C30" i="71" s="1"/>
  <c r="C36" i="71" s="1"/>
  <c r="C37" i="71" s="1"/>
  <c r="C38" i="71" s="1"/>
  <c r="C39" i="71" s="1"/>
  <c r="C40" i="71" s="1"/>
  <c r="C41" i="71" s="1"/>
  <c r="C42" i="71" s="1"/>
  <c r="C43" i="71" s="1"/>
  <c r="C44" i="71" s="1"/>
  <c r="C45" i="71" s="1"/>
  <c r="C46" i="71" s="1"/>
  <c r="C47" i="71" s="1"/>
  <c r="C48" i="71" s="1"/>
  <c r="C49" i="71" s="1"/>
  <c r="C50" i="71" s="1"/>
  <c r="C56" i="71" s="1"/>
  <c r="C57" i="71" s="1"/>
  <c r="C58" i="71" s="1"/>
  <c r="C59" i="71" s="1"/>
  <c r="C60" i="71" s="1"/>
  <c r="C61" i="71" s="1"/>
  <c r="C69" i="71" s="1"/>
  <c r="C70" i="71" s="1"/>
  <c r="C71" i="71" s="1"/>
  <c r="C72" i="71" s="1"/>
  <c r="C73" i="71" s="1"/>
  <c r="C74" i="71" s="1"/>
  <c r="I12" i="71"/>
  <c r="I37" i="70"/>
  <c r="I36" i="70"/>
  <c r="F39" i="70" s="1"/>
  <c r="I28" i="70"/>
  <c r="I27" i="70"/>
  <c r="I26" i="70"/>
  <c r="I25" i="70"/>
  <c r="I24" i="70"/>
  <c r="I23" i="70"/>
  <c r="I22" i="70"/>
  <c r="I21" i="70"/>
  <c r="I19" i="70"/>
  <c r="F30" i="70" s="1"/>
  <c r="C19" i="70"/>
  <c r="C21" i="70" s="1"/>
  <c r="C22" i="70" s="1"/>
  <c r="C23" i="70" s="1"/>
  <c r="C24" i="70" s="1"/>
  <c r="C25" i="70" s="1"/>
  <c r="C26" i="70" s="1"/>
  <c r="C27" i="70" s="1"/>
  <c r="C28" i="70" s="1"/>
  <c r="C36" i="70" s="1"/>
  <c r="C37" i="70" s="1"/>
  <c r="I12" i="70"/>
  <c r="K2" i="70" s="1"/>
  <c r="H24" i="69"/>
  <c r="H23" i="69"/>
  <c r="H22" i="69"/>
  <c r="H21" i="69"/>
  <c r="H20" i="69"/>
  <c r="H19" i="69"/>
  <c r="H18" i="69"/>
  <c r="H17" i="69"/>
  <c r="H16" i="69"/>
  <c r="H15" i="69"/>
  <c r="H14" i="69"/>
  <c r="H13" i="69"/>
  <c r="H12" i="69"/>
  <c r="H11" i="69"/>
  <c r="H10" i="69"/>
  <c r="J2" i="69" s="1"/>
  <c r="H9" i="69"/>
  <c r="I142" i="68"/>
  <c r="I141" i="68"/>
  <c r="I140" i="68"/>
  <c r="I122" i="68"/>
  <c r="I121" i="68"/>
  <c r="I120" i="68"/>
  <c r="I119" i="68"/>
  <c r="I118" i="68"/>
  <c r="I117" i="68"/>
  <c r="I116" i="68"/>
  <c r="I115" i="68"/>
  <c r="I114" i="68"/>
  <c r="I113" i="68"/>
  <c r="I112" i="68"/>
  <c r="I111" i="68"/>
  <c r="I110" i="68"/>
  <c r="I109" i="68"/>
  <c r="I108" i="68"/>
  <c r="I107" i="68"/>
  <c r="I106" i="68"/>
  <c r="I105" i="68"/>
  <c r="I104" i="68"/>
  <c r="I103" i="68"/>
  <c r="I102" i="68"/>
  <c r="I101" i="68"/>
  <c r="I100" i="68"/>
  <c r="I99" i="68"/>
  <c r="I98" i="68"/>
  <c r="I97" i="68"/>
  <c r="I96" i="68"/>
  <c r="I95" i="68"/>
  <c r="I94" i="68"/>
  <c r="I93" i="68"/>
  <c r="I92" i="68"/>
  <c r="I91" i="68"/>
  <c r="I90" i="68"/>
  <c r="I89" i="68"/>
  <c r="I88" i="68"/>
  <c r="I87" i="68"/>
  <c r="I86" i="68"/>
  <c r="I85" i="68"/>
  <c r="I84" i="68"/>
  <c r="I83" i="68"/>
  <c r="I82" i="68"/>
  <c r="I81" i="68"/>
  <c r="I80" i="68"/>
  <c r="I79" i="68"/>
  <c r="I78" i="68"/>
  <c r="F125" i="68" s="1"/>
  <c r="I77" i="68"/>
  <c r="I76" i="68"/>
  <c r="C76" i="68"/>
  <c r="C77" i="68" s="1"/>
  <c r="C78" i="68" s="1"/>
  <c r="C79" i="68" s="1"/>
  <c r="C80" i="68" s="1"/>
  <c r="C81" i="68" s="1"/>
  <c r="C82" i="68" s="1"/>
  <c r="C83" i="68" s="1"/>
  <c r="C84" i="68" s="1"/>
  <c r="C85" i="68" s="1"/>
  <c r="C86" i="68" s="1"/>
  <c r="C87" i="68" s="1"/>
  <c r="C88" i="68" s="1"/>
  <c r="C89" i="68" s="1"/>
  <c r="C90" i="68" s="1"/>
  <c r="C91" i="68" s="1"/>
  <c r="C92" i="68" s="1"/>
  <c r="C93" i="68" s="1"/>
  <c r="C94" i="68" s="1"/>
  <c r="C95" i="68" s="1"/>
  <c r="C96" i="68" s="1"/>
  <c r="C97" i="68" s="1"/>
  <c r="C98" i="68" s="1"/>
  <c r="C99" i="68" s="1"/>
  <c r="C100" i="68" s="1"/>
  <c r="C101" i="68" s="1"/>
  <c r="C102" i="68" s="1"/>
  <c r="C103" i="68" s="1"/>
  <c r="C104" i="68" s="1"/>
  <c r="C105" i="68" s="1"/>
  <c r="C106" i="68" s="1"/>
  <c r="C107" i="68" s="1"/>
  <c r="C108" i="68" s="1"/>
  <c r="C109" i="68" s="1"/>
  <c r="C110" i="68" s="1"/>
  <c r="C111" i="68" s="1"/>
  <c r="C112" i="68" s="1"/>
  <c r="C113" i="68" s="1"/>
  <c r="C114" i="68" s="1"/>
  <c r="C115" i="68" s="1"/>
  <c r="C116" i="68" s="1"/>
  <c r="C117" i="68" s="1"/>
  <c r="C118" i="68" s="1"/>
  <c r="C119" i="68" s="1"/>
  <c r="C120" i="68" s="1"/>
  <c r="C121" i="68" s="1"/>
  <c r="C122" i="68" s="1"/>
  <c r="I66" i="68"/>
  <c r="I65" i="68"/>
  <c r="I60" i="68"/>
  <c r="I59" i="68"/>
  <c r="I58" i="68"/>
  <c r="I57" i="68"/>
  <c r="I41" i="68"/>
  <c r="I40" i="68"/>
  <c r="I39" i="68"/>
  <c r="I38" i="68"/>
  <c r="I29" i="68"/>
  <c r="I28" i="68"/>
  <c r="I27" i="68"/>
  <c r="I26" i="68"/>
  <c r="I25" i="68"/>
  <c r="I24" i="68"/>
  <c r="I22" i="68"/>
  <c r="I21" i="68"/>
  <c r="I20" i="68"/>
  <c r="I19" i="68"/>
  <c r="K2" i="68" s="1"/>
  <c r="I17" i="68"/>
  <c r="I16" i="68"/>
  <c r="I15" i="68"/>
  <c r="I14" i="68"/>
  <c r="F69" i="68" s="1"/>
  <c r="C14" i="68"/>
  <c r="C15" i="68" s="1"/>
  <c r="C16" i="68" s="1"/>
  <c r="C17" i="68" s="1"/>
  <c r="C19" i="68" s="1"/>
  <c r="C20" i="68" s="1"/>
  <c r="C21" i="68" s="1"/>
  <c r="C22" i="68" s="1"/>
  <c r="C24" i="68" s="1"/>
  <c r="C25" i="68" s="1"/>
  <c r="C26" i="68" s="1"/>
  <c r="C27" i="68" s="1"/>
  <c r="C28" i="68" s="1"/>
  <c r="C29" i="68" s="1"/>
  <c r="C31" i="68" s="1"/>
  <c r="C32" i="68" s="1"/>
  <c r="C33" i="68" s="1"/>
  <c r="C34" i="68" s="1"/>
  <c r="C35" i="68" s="1"/>
  <c r="C36" i="68" s="1"/>
  <c r="C38" i="68" s="1"/>
  <c r="C39" i="68" s="1"/>
  <c r="C40" i="68" s="1"/>
  <c r="C41" i="68" s="1"/>
  <c r="C42" i="68" s="1"/>
  <c r="C43" i="68" s="1"/>
  <c r="C45" i="68" s="1"/>
  <c r="C46" i="68" s="1"/>
  <c r="C47" i="68" s="1"/>
  <c r="C48" i="68" s="1"/>
  <c r="C49" i="68" s="1"/>
  <c r="C50" i="68" s="1"/>
  <c r="C52" i="68" s="1"/>
  <c r="C53" i="68" s="1"/>
  <c r="C54" i="68" s="1"/>
  <c r="C55" i="68" s="1"/>
  <c r="C57" i="68" s="1"/>
  <c r="C58" i="68" s="1"/>
  <c r="C59" i="68" s="1"/>
  <c r="C60" i="68" s="1"/>
  <c r="C62" i="68" s="1"/>
  <c r="C63" i="68" s="1"/>
  <c r="C65" i="68" s="1"/>
  <c r="C66" i="68" s="1"/>
  <c r="I110" i="67"/>
  <c r="I109" i="67"/>
  <c r="I108" i="67"/>
  <c r="I91" i="67"/>
  <c r="I90" i="67"/>
  <c r="I89" i="67"/>
  <c r="I88" i="67"/>
  <c r="I87" i="67"/>
  <c r="I86" i="67"/>
  <c r="I85" i="67"/>
  <c r="I84" i="67"/>
  <c r="I83" i="67"/>
  <c r="I82" i="67"/>
  <c r="I81" i="67"/>
  <c r="I80" i="67"/>
  <c r="I79" i="67"/>
  <c r="I78" i="67"/>
  <c r="I77" i="67"/>
  <c r="I76" i="67"/>
  <c r="I75" i="67"/>
  <c r="I74" i="67"/>
  <c r="I73" i="67"/>
  <c r="I72" i="67"/>
  <c r="I71" i="67"/>
  <c r="I70" i="67"/>
  <c r="I69" i="67"/>
  <c r="I68" i="67"/>
  <c r="I67" i="67"/>
  <c r="I66" i="67"/>
  <c r="I65" i="67"/>
  <c r="I64" i="67"/>
  <c r="I63" i="67"/>
  <c r="I62" i="67"/>
  <c r="I61" i="67"/>
  <c r="I60" i="67"/>
  <c r="I59" i="67"/>
  <c r="I58" i="67"/>
  <c r="I57" i="67"/>
  <c r="I56" i="67"/>
  <c r="I55" i="67"/>
  <c r="I54" i="67"/>
  <c r="I53" i="67"/>
  <c r="I52" i="67"/>
  <c r="I51" i="67"/>
  <c r="F93" i="67" s="1"/>
  <c r="I50" i="67"/>
  <c r="I49" i="67"/>
  <c r="I39" i="67"/>
  <c r="I38" i="67"/>
  <c r="I37" i="67"/>
  <c r="I36" i="67"/>
  <c r="I35" i="67"/>
  <c r="I34" i="67"/>
  <c r="I33" i="67"/>
  <c r="I32" i="67"/>
  <c r="I31" i="67"/>
  <c r="I30" i="67"/>
  <c r="I29" i="67"/>
  <c r="I28" i="67"/>
  <c r="I27" i="67"/>
  <c r="I26" i="67"/>
  <c r="I25" i="67"/>
  <c r="I24" i="67"/>
  <c r="I22" i="67"/>
  <c r="I21" i="67"/>
  <c r="I20" i="67"/>
  <c r="I19" i="67"/>
  <c r="I17" i="67"/>
  <c r="I16" i="67"/>
  <c r="F42" i="67" s="1"/>
  <c r="I15" i="67"/>
  <c r="I14" i="67"/>
  <c r="C14" i="67"/>
  <c r="C15" i="67" s="1"/>
  <c r="C16" i="67" s="1"/>
  <c r="C17" i="67" s="1"/>
  <c r="C19" i="67" s="1"/>
  <c r="C20" i="67" s="1"/>
  <c r="C21" i="67" s="1"/>
  <c r="C22" i="67" s="1"/>
  <c r="C24" i="67" s="1"/>
  <c r="C25" i="67" s="1"/>
  <c r="C26" i="67" s="1"/>
  <c r="C27" i="67" s="1"/>
  <c r="C28" i="67" s="1"/>
  <c r="C29" i="67" s="1"/>
  <c r="C30" i="67" s="1"/>
  <c r="C31" i="67" s="1"/>
  <c r="C32" i="67" s="1"/>
  <c r="C33" i="67" s="1"/>
  <c r="C34" i="67" s="1"/>
  <c r="C35" i="67" s="1"/>
  <c r="C36" i="67" s="1"/>
  <c r="C37" i="67" s="1"/>
  <c r="C38" i="67" s="1"/>
  <c r="C39" i="67" s="1"/>
  <c r="C49" i="67" s="1"/>
  <c r="C50" i="67" s="1"/>
  <c r="C51" i="67" s="1"/>
  <c r="C52" i="67" s="1"/>
  <c r="C53" i="67" s="1"/>
  <c r="C54" i="67" s="1"/>
  <c r="C55" i="67" s="1"/>
  <c r="C56" i="67" s="1"/>
  <c r="C57" i="67" s="1"/>
  <c r="C58" i="67" s="1"/>
  <c r="C59" i="67" s="1"/>
  <c r="C60" i="67" s="1"/>
  <c r="C61" i="67" s="1"/>
  <c r="C62" i="67" s="1"/>
  <c r="C63" i="67" s="1"/>
  <c r="C64" i="67" s="1"/>
  <c r="C65" i="67" s="1"/>
  <c r="C66" i="67" s="1"/>
  <c r="C67" i="67" s="1"/>
  <c r="C68" i="67" s="1"/>
  <c r="C69" i="67" s="1"/>
  <c r="C70" i="67" s="1"/>
  <c r="C71" i="67" s="1"/>
  <c r="C72" i="67" s="1"/>
  <c r="C73" i="67" s="1"/>
  <c r="C74" i="67" s="1"/>
  <c r="C75" i="67" s="1"/>
  <c r="C76" i="67" s="1"/>
  <c r="C77" i="67" s="1"/>
  <c r="C78" i="67" s="1"/>
  <c r="C79" i="67" s="1"/>
  <c r="C80" i="67" s="1"/>
  <c r="C81" i="67" s="1"/>
  <c r="C82" i="67" s="1"/>
  <c r="C83" i="67" s="1"/>
  <c r="C84" i="67" s="1"/>
  <c r="C85" i="67" s="1"/>
  <c r="C86" i="67" s="1"/>
  <c r="C87" i="67" s="1"/>
  <c r="C88" i="67" s="1"/>
  <c r="C89" i="67" s="1"/>
  <c r="C90" i="67" s="1"/>
  <c r="C91" i="67" s="1"/>
  <c r="F15" i="70" l="1"/>
  <c r="K2" i="76"/>
  <c r="K2" i="67"/>
  <c r="H14" i="66"/>
  <c r="H13" i="66"/>
  <c r="H12" i="66"/>
  <c r="H11" i="66"/>
  <c r="H10" i="66"/>
  <c r="H9" i="66"/>
  <c r="J2" i="66"/>
  <c r="D79" i="65"/>
  <c r="D77" i="64"/>
  <c r="D76" i="64"/>
  <c r="D75" i="64"/>
  <c r="D74" i="64"/>
  <c r="D73" i="64"/>
  <c r="D72" i="64"/>
  <c r="D71" i="64"/>
  <c r="D70" i="64"/>
  <c r="D69" i="64"/>
  <c r="D68" i="64"/>
  <c r="D67" i="64"/>
  <c r="D66" i="64"/>
  <c r="D65" i="64"/>
  <c r="D64" i="64"/>
  <c r="D63" i="64"/>
  <c r="D62" i="64"/>
  <c r="D61" i="64"/>
  <c r="D60" i="64"/>
  <c r="D59" i="64"/>
  <c r="D58" i="64"/>
  <c r="D57" i="64"/>
  <c r="D56" i="64"/>
  <c r="D55" i="64"/>
  <c r="D54" i="64"/>
  <c r="D53" i="64"/>
  <c r="D52" i="64"/>
  <c r="D51" i="64"/>
  <c r="D50" i="64"/>
  <c r="D49" i="64"/>
  <c r="D48" i="64"/>
  <c r="D47" i="64"/>
  <c r="D46" i="64"/>
  <c r="D45" i="64"/>
  <c r="D44" i="64"/>
  <c r="D43" i="64"/>
  <c r="D42" i="64"/>
  <c r="D41" i="64"/>
  <c r="D40" i="64"/>
  <c r="D39" i="64"/>
  <c r="D38" i="64"/>
  <c r="D37" i="64"/>
  <c r="D36" i="64"/>
  <c r="D35" i="64"/>
  <c r="D34" i="64"/>
  <c r="D33" i="64"/>
  <c r="D32" i="64"/>
  <c r="D31" i="64"/>
  <c r="D30" i="64"/>
  <c r="D29" i="64"/>
  <c r="D28" i="64"/>
  <c r="D27" i="64"/>
  <c r="D26" i="64"/>
  <c r="D25" i="64"/>
  <c r="D24" i="64"/>
  <c r="D23" i="64"/>
  <c r="D22" i="64"/>
  <c r="D17" i="64"/>
  <c r="D16" i="64"/>
  <c r="D15" i="64"/>
  <c r="D14" i="64"/>
  <c r="D13" i="64"/>
  <c r="D12" i="64"/>
  <c r="D11" i="64"/>
  <c r="D10" i="64"/>
  <c r="D9" i="64"/>
  <c r="D8" i="64"/>
  <c r="D7" i="64"/>
  <c r="D6" i="64"/>
  <c r="D5" i="64"/>
  <c r="D4" i="64"/>
  <c r="D3" i="64"/>
  <c r="D2" i="64"/>
  <c r="J32" i="63"/>
  <c r="J31" i="63"/>
  <c r="J30" i="63"/>
  <c r="J18" i="63"/>
  <c r="J17" i="63"/>
  <c r="J16" i="63"/>
  <c r="J15" i="63"/>
  <c r="J14" i="63"/>
  <c r="L2" i="63" s="1"/>
  <c r="J13" i="63"/>
  <c r="D13" i="63"/>
  <c r="D14" i="63" s="1"/>
  <c r="D15" i="63" s="1"/>
  <c r="D16" i="63" s="1"/>
  <c r="D17" i="63" s="1"/>
  <c r="D18" i="63" s="1"/>
  <c r="J12" i="63"/>
  <c r="G20" i="63" l="1"/>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J2" i="62" s="1"/>
  <c r="H12" i="62"/>
  <c r="H11" i="62"/>
  <c r="H10" i="62"/>
  <c r="H9" i="62"/>
  <c r="F133" i="61"/>
  <c r="I21" i="61"/>
  <c r="I16" i="61"/>
  <c r="I15" i="61"/>
  <c r="I14" i="61"/>
  <c r="I13" i="61"/>
  <c r="C13" i="61"/>
  <c r="C14" i="61" s="1"/>
  <c r="C15" i="61" s="1"/>
  <c r="I12" i="61"/>
  <c r="K2" i="61" s="1"/>
  <c r="H35" i="60"/>
  <c r="H34" i="60"/>
  <c r="H33" i="60"/>
  <c r="H32" i="60"/>
  <c r="H31" i="60"/>
  <c r="H30" i="60"/>
  <c r="H29" i="60"/>
  <c r="H28" i="60"/>
  <c r="H27" i="60"/>
  <c r="H26" i="60"/>
  <c r="H25" i="60"/>
  <c r="H24" i="60"/>
  <c r="H23" i="60"/>
  <c r="H22" i="60"/>
  <c r="H21" i="60"/>
  <c r="J2" i="60" s="1"/>
  <c r="H20" i="60"/>
  <c r="H19" i="60"/>
  <c r="H18" i="60"/>
  <c r="H17" i="60"/>
  <c r="H16" i="60"/>
  <c r="H15" i="60"/>
  <c r="H14" i="60"/>
  <c r="H13" i="60"/>
  <c r="H12" i="60"/>
  <c r="H11" i="60"/>
  <c r="H10" i="60"/>
  <c r="H9" i="60"/>
  <c r="H106" i="59"/>
  <c r="H105" i="59"/>
  <c r="H104" i="59"/>
  <c r="H103" i="59"/>
  <c r="H102" i="59"/>
  <c r="H101" i="59"/>
  <c r="H100" i="59"/>
  <c r="H99" i="59"/>
  <c r="H98" i="59"/>
  <c r="H97" i="59"/>
  <c r="H96" i="59"/>
  <c r="H95" i="59"/>
  <c r="H94" i="59"/>
  <c r="H93" i="59"/>
  <c r="H92" i="59"/>
  <c r="H91" i="59"/>
  <c r="H90" i="59"/>
  <c r="H89" i="59"/>
  <c r="H88" i="59"/>
  <c r="H87" i="59"/>
  <c r="H86" i="59"/>
  <c r="H85" i="59"/>
  <c r="H84" i="59"/>
  <c r="H83" i="59"/>
  <c r="H82" i="59"/>
  <c r="H81" i="59"/>
  <c r="H80" i="59"/>
  <c r="H79" i="59"/>
  <c r="H78" i="59"/>
  <c r="H77" i="59"/>
  <c r="H76" i="59"/>
  <c r="H75" i="59"/>
  <c r="H74" i="59"/>
  <c r="H73" i="59"/>
  <c r="H72" i="59"/>
  <c r="J2" i="59" s="1"/>
  <c r="H71" i="59"/>
  <c r="H70" i="59"/>
  <c r="H69" i="59"/>
  <c r="H68" i="59"/>
  <c r="H67" i="59"/>
  <c r="H66" i="59"/>
  <c r="H65" i="59"/>
  <c r="H64" i="59"/>
  <c r="H63" i="59"/>
  <c r="H62" i="59"/>
  <c r="H61" i="59"/>
  <c r="H60" i="59"/>
  <c r="H59" i="59"/>
  <c r="H58" i="59"/>
  <c r="H57" i="59"/>
  <c r="H56" i="59"/>
  <c r="H55" i="59"/>
  <c r="H54" i="59"/>
  <c r="H53" i="59"/>
  <c r="H52" i="59"/>
  <c r="H51" i="59"/>
  <c r="H50" i="59"/>
  <c r="H49" i="59"/>
  <c r="H48" i="59"/>
  <c r="H47" i="59"/>
  <c r="H46" i="59"/>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H19" i="59"/>
  <c r="H18" i="59"/>
  <c r="H17" i="59"/>
  <c r="H16" i="59"/>
  <c r="H15" i="59"/>
  <c r="H14" i="59"/>
  <c r="H13" i="59"/>
  <c r="H12" i="59"/>
  <c r="H11" i="59"/>
  <c r="H10" i="59"/>
  <c r="H9" i="59"/>
  <c r="H14" i="58"/>
  <c r="H13" i="58"/>
  <c r="H12" i="58"/>
  <c r="H11" i="58"/>
  <c r="H10" i="58"/>
  <c r="J2" i="58"/>
  <c r="H33" i="57"/>
  <c r="H32" i="57"/>
  <c r="H31" i="57"/>
  <c r="H30" i="57"/>
  <c r="H29" i="57"/>
  <c r="H28" i="57"/>
  <c r="H27" i="57"/>
  <c r="H26" i="57"/>
  <c r="H25" i="57"/>
  <c r="H24" i="57"/>
  <c r="H23" i="57"/>
  <c r="H22" i="57"/>
  <c r="H21" i="57"/>
  <c r="H20" i="57"/>
  <c r="H19" i="57"/>
  <c r="H18" i="57"/>
  <c r="H17" i="57"/>
  <c r="H16" i="57"/>
  <c r="H15" i="57"/>
  <c r="H14" i="57"/>
  <c r="H13" i="57"/>
  <c r="H12" i="57"/>
  <c r="H11" i="57"/>
  <c r="H10" i="57"/>
  <c r="H9" i="57"/>
  <c r="J2" i="57"/>
  <c r="I64" i="55"/>
  <c r="I63" i="55"/>
  <c r="I62" i="55"/>
  <c r="F67" i="55" s="1"/>
  <c r="I55" i="55"/>
  <c r="I54" i="55"/>
  <c r="I53" i="55"/>
  <c r="I52" i="55"/>
  <c r="F57" i="55" s="1"/>
  <c r="I51" i="55"/>
  <c r="I50" i="55"/>
  <c r="I49" i="55"/>
  <c r="I48" i="55"/>
  <c r="I42" i="55"/>
  <c r="I41" i="55"/>
  <c r="I40" i="55"/>
  <c r="I39" i="55"/>
  <c r="I38" i="55"/>
  <c r="I37" i="55"/>
  <c r="I36" i="55"/>
  <c r="I35" i="55"/>
  <c r="I34" i="55"/>
  <c r="I33" i="55"/>
  <c r="I32" i="55"/>
  <c r="F44" i="55" s="1"/>
  <c r="F28" i="55"/>
  <c r="I25" i="55"/>
  <c r="I24" i="55"/>
  <c r="I23" i="55"/>
  <c r="I22" i="55"/>
  <c r="I21" i="55"/>
  <c r="I20" i="55"/>
  <c r="I19" i="55"/>
  <c r="I13" i="55"/>
  <c r="K2" i="55" s="1"/>
  <c r="I12" i="55"/>
  <c r="I11" i="55"/>
  <c r="C11" i="55"/>
  <c r="C12" i="55" s="1"/>
  <c r="C13" i="55" s="1"/>
  <c r="C19" i="55" s="1"/>
  <c r="C20" i="55" s="1"/>
  <c r="C21" i="55" s="1"/>
  <c r="C22" i="55" s="1"/>
  <c r="C23" i="55" s="1"/>
  <c r="C24" i="55" s="1"/>
  <c r="C25" i="55" s="1"/>
  <c r="C32" i="55" s="1"/>
  <c r="C33" i="55" s="1"/>
  <c r="C34" i="55" s="1"/>
  <c r="C35" i="55" s="1"/>
  <c r="C36" i="55" s="1"/>
  <c r="C37" i="55" s="1"/>
  <c r="C38" i="55" s="1"/>
  <c r="C39" i="55" s="1"/>
  <c r="C40" i="55" s="1"/>
  <c r="C41" i="55" s="1"/>
  <c r="C42" i="55" s="1"/>
  <c r="C48" i="55" s="1"/>
  <c r="C49" i="55" s="1"/>
  <c r="C50" i="55" s="1"/>
  <c r="C51" i="55" s="1"/>
  <c r="C52" i="55" s="1"/>
  <c r="C53" i="55" s="1"/>
  <c r="C54" i="55" s="1"/>
  <c r="C55" i="55" s="1"/>
  <c r="C62" i="55" s="1"/>
  <c r="C63" i="55" s="1"/>
  <c r="C64" i="55" s="1"/>
  <c r="I10" i="55"/>
  <c r="J240" i="54"/>
  <c r="J239" i="54"/>
  <c r="J238" i="54"/>
  <c r="J228" i="54"/>
  <c r="J227" i="54"/>
  <c r="J226" i="54"/>
  <c r="J225" i="54"/>
  <c r="J224" i="54"/>
  <c r="J223" i="54"/>
  <c r="J222" i="54"/>
  <c r="J221" i="54"/>
  <c r="J220" i="54"/>
  <c r="J219" i="54"/>
  <c r="J218" i="54"/>
  <c r="J217" i="54"/>
  <c r="J216" i="54"/>
  <c r="J215" i="54"/>
  <c r="J214" i="54"/>
  <c r="J213" i="54"/>
  <c r="J212" i="54"/>
  <c r="J211" i="54"/>
  <c r="J210" i="54"/>
  <c r="J209" i="54"/>
  <c r="J208" i="54"/>
  <c r="J207" i="54"/>
  <c r="J206" i="54"/>
  <c r="J205" i="54"/>
  <c r="J204" i="54"/>
  <c r="J203" i="54"/>
  <c r="J202" i="54"/>
  <c r="G230" i="54" s="1"/>
  <c r="J201" i="54"/>
  <c r="J192" i="54"/>
  <c r="J191" i="54"/>
  <c r="J190" i="54"/>
  <c r="J189" i="54"/>
  <c r="J188" i="54"/>
  <c r="J187" i="54"/>
  <c r="J186" i="54"/>
  <c r="J185" i="54"/>
  <c r="J184" i="54"/>
  <c r="G194" i="54" s="1"/>
  <c r="J177" i="54"/>
  <c r="J176" i="54"/>
  <c r="J175" i="54"/>
  <c r="J174" i="54"/>
  <c r="J173" i="54"/>
  <c r="J172" i="54"/>
  <c r="J171" i="54"/>
  <c r="J169" i="54"/>
  <c r="J168" i="54"/>
  <c r="J167" i="54"/>
  <c r="J166" i="54"/>
  <c r="J165" i="54"/>
  <c r="J164" i="54"/>
  <c r="J163" i="54"/>
  <c r="J162" i="54"/>
  <c r="J161" i="54"/>
  <c r="J160" i="54"/>
  <c r="J159" i="54"/>
  <c r="J158" i="54"/>
  <c r="J157" i="54"/>
  <c r="J156" i="54"/>
  <c r="J155" i="54"/>
  <c r="J154" i="54"/>
  <c r="J153" i="54"/>
  <c r="J152" i="54"/>
  <c r="J151" i="54"/>
  <c r="J150" i="54"/>
  <c r="J149" i="54"/>
  <c r="J148" i="54"/>
  <c r="J147" i="54"/>
  <c r="J146" i="54"/>
  <c r="J145" i="54"/>
  <c r="J144" i="54"/>
  <c r="J143" i="54"/>
  <c r="J142" i="54"/>
  <c r="J141" i="54"/>
  <c r="J140" i="54"/>
  <c r="J139" i="54"/>
  <c r="J138" i="54"/>
  <c r="J137" i="54"/>
  <c r="J136" i="54"/>
  <c r="J135" i="54"/>
  <c r="J134" i="54"/>
  <c r="J133" i="54"/>
  <c r="J132" i="54"/>
  <c r="J131" i="54"/>
  <c r="J130" i="54"/>
  <c r="J129" i="54"/>
  <c r="J128" i="54"/>
  <c r="J127" i="54"/>
  <c r="J126" i="54"/>
  <c r="J125" i="54"/>
  <c r="J124" i="54"/>
  <c r="J123" i="54"/>
  <c r="J122" i="54"/>
  <c r="J121" i="54"/>
  <c r="J120" i="54"/>
  <c r="J119" i="54"/>
  <c r="J118" i="54"/>
  <c r="J117" i="54"/>
  <c r="J116" i="54"/>
  <c r="J115" i="54"/>
  <c r="J110" i="54"/>
  <c r="J109" i="54"/>
  <c r="J108" i="54"/>
  <c r="J107" i="54"/>
  <c r="J106" i="54"/>
  <c r="J105" i="54"/>
  <c r="J104" i="54"/>
  <c r="J103" i="54"/>
  <c r="J102" i="54"/>
  <c r="J101" i="54"/>
  <c r="J100" i="54"/>
  <c r="J99" i="54"/>
  <c r="J98" i="54"/>
  <c r="J97" i="54"/>
  <c r="J96" i="54"/>
  <c r="G179" i="54" s="1"/>
  <c r="J95" i="54"/>
  <c r="J87" i="54"/>
  <c r="J86" i="54"/>
  <c r="J85" i="54"/>
  <c r="J84" i="54"/>
  <c r="J83" i="54"/>
  <c r="J82" i="54"/>
  <c r="J81" i="54"/>
  <c r="J80" i="54"/>
  <c r="J79" i="54"/>
  <c r="J78" i="54"/>
  <c r="J77" i="54"/>
  <c r="J76" i="54"/>
  <c r="J75" i="54"/>
  <c r="J74" i="54"/>
  <c r="J73" i="54"/>
  <c r="J72" i="54"/>
  <c r="J71" i="54"/>
  <c r="J70" i="54"/>
  <c r="J69" i="54"/>
  <c r="J68" i="54"/>
  <c r="J67" i="54"/>
  <c r="J66" i="54"/>
  <c r="J65" i="54"/>
  <c r="J64" i="54"/>
  <c r="J63" i="54"/>
  <c r="J62" i="54"/>
  <c r="G90" i="54" s="1"/>
  <c r="J55" i="54"/>
  <c r="J54" i="54"/>
  <c r="J53" i="54"/>
  <c r="J52" i="54"/>
  <c r="G57" i="54" s="1"/>
  <c r="J51" i="54"/>
  <c r="J50" i="54"/>
  <c r="J49" i="54"/>
  <c r="J48" i="54"/>
  <c r="J40" i="54"/>
  <c r="J39" i="54"/>
  <c r="J38" i="54"/>
  <c r="J37" i="54"/>
  <c r="J36" i="54"/>
  <c r="J35" i="54"/>
  <c r="J34" i="54"/>
  <c r="J33" i="54"/>
  <c r="J32" i="54"/>
  <c r="J31" i="54"/>
  <c r="J30" i="54"/>
  <c r="J29" i="54"/>
  <c r="J27" i="54"/>
  <c r="J26" i="54"/>
  <c r="J25" i="54"/>
  <c r="J24" i="54"/>
  <c r="J23" i="54"/>
  <c r="J22" i="54"/>
  <c r="J21" i="54"/>
  <c r="J20" i="54"/>
  <c r="J19" i="54"/>
  <c r="J18" i="54"/>
  <c r="J17" i="54"/>
  <c r="J16" i="54"/>
  <c r="J15" i="54"/>
  <c r="J14" i="54"/>
  <c r="J13" i="54"/>
  <c r="L2" i="54" s="1"/>
  <c r="D13" i="54"/>
  <c r="D14" i="54" s="1"/>
  <c r="D15" i="54" s="1"/>
  <c r="D16" i="54" s="1"/>
  <c r="D17" i="54" s="1"/>
  <c r="D18" i="54" s="1"/>
  <c r="D19" i="54" s="1"/>
  <c r="D20" i="54" s="1"/>
  <c r="D21" i="54" s="1"/>
  <c r="D22" i="54" s="1"/>
  <c r="D23" i="54" s="1"/>
  <c r="D24" i="54" s="1"/>
  <c r="D25" i="54" s="1"/>
  <c r="D26" i="54" s="1"/>
  <c r="D27" i="54" s="1"/>
  <c r="D29" i="54" s="1"/>
  <c r="D30" i="54" s="1"/>
  <c r="D31" i="54" s="1"/>
  <c r="D32" i="54" s="1"/>
  <c r="D33" i="54" s="1"/>
  <c r="D34" i="54" s="1"/>
  <c r="D35" i="54" s="1"/>
  <c r="D36" i="54" s="1"/>
  <c r="D37" i="54" s="1"/>
  <c r="D38" i="54" s="1"/>
  <c r="D39" i="54" s="1"/>
  <c r="D40" i="54" s="1"/>
  <c r="D48" i="54" s="1"/>
  <c r="D49" i="54" s="1"/>
  <c r="D50" i="54" s="1"/>
  <c r="D51" i="54" s="1"/>
  <c r="D52" i="54" s="1"/>
  <c r="D53" i="54" s="1"/>
  <c r="D54" i="54" s="1"/>
  <c r="D55" i="54" s="1"/>
  <c r="D62" i="54" s="1"/>
  <c r="D63" i="54" s="1"/>
  <c r="D64" i="54" s="1"/>
  <c r="D65" i="54" s="1"/>
  <c r="D66" i="54" s="1"/>
  <c r="D67" i="54" s="1"/>
  <c r="D68" i="54" s="1"/>
  <c r="D69" i="54" s="1"/>
  <c r="D70" i="54" s="1"/>
  <c r="D71" i="54" s="1"/>
  <c r="D72" i="54" s="1"/>
  <c r="D73" i="54" s="1"/>
  <c r="D74" i="54" s="1"/>
  <c r="D75" i="54" s="1"/>
  <c r="D76" i="54" s="1"/>
  <c r="D77" i="54" s="1"/>
  <c r="D78" i="54" s="1"/>
  <c r="D79" i="54" s="1"/>
  <c r="D80" i="54" s="1"/>
  <c r="D81" i="54" s="1"/>
  <c r="D82" i="54" s="1"/>
  <c r="D83" i="54" s="1"/>
  <c r="D84" i="54" s="1"/>
  <c r="D85" i="54" s="1"/>
  <c r="D86" i="54" s="1"/>
  <c r="D87" i="54" s="1"/>
  <c r="D95" i="54" s="1"/>
  <c r="D96" i="54" s="1"/>
  <c r="D97" i="54" s="1"/>
  <c r="D98" i="54" s="1"/>
  <c r="D99" i="54" s="1"/>
  <c r="D100" i="54" s="1"/>
  <c r="D101" i="54" s="1"/>
  <c r="D102" i="54" s="1"/>
  <c r="D103" i="54" s="1"/>
  <c r="D104" i="54" s="1"/>
  <c r="D105" i="54" s="1"/>
  <c r="D106" i="54" s="1"/>
  <c r="D107" i="54" s="1"/>
  <c r="D108" i="54" s="1"/>
  <c r="D109" i="54" s="1"/>
  <c r="D110" i="54" s="1"/>
  <c r="D115" i="54" s="1"/>
  <c r="D116" i="54" s="1"/>
  <c r="D117" i="54" s="1"/>
  <c r="D118" i="54" s="1"/>
  <c r="D119" i="54" s="1"/>
  <c r="D120" i="54" s="1"/>
  <c r="D121" i="54" s="1"/>
  <c r="D122" i="54" s="1"/>
  <c r="D123" i="54" s="1"/>
  <c r="D124" i="54" s="1"/>
  <c r="D125" i="54" s="1"/>
  <c r="D126" i="54" s="1"/>
  <c r="D127" i="54" s="1"/>
  <c r="D128" i="54" s="1"/>
  <c r="D129" i="54" s="1"/>
  <c r="D130" i="54" s="1"/>
  <c r="D131" i="54" s="1"/>
  <c r="D132" i="54" s="1"/>
  <c r="D133" i="54" s="1"/>
  <c r="D134" i="54" s="1"/>
  <c r="D135" i="54" s="1"/>
  <c r="D136" i="54" s="1"/>
  <c r="D137" i="54" s="1"/>
  <c r="D138" i="54" s="1"/>
  <c r="D139" i="54" s="1"/>
  <c r="D140" i="54" s="1"/>
  <c r="D141" i="54" s="1"/>
  <c r="D142" i="54" s="1"/>
  <c r="D143" i="54" s="1"/>
  <c r="D144" i="54" s="1"/>
  <c r="D145" i="54" s="1"/>
  <c r="D146" i="54" s="1"/>
  <c r="D147" i="54" s="1"/>
  <c r="D148" i="54" s="1"/>
  <c r="D149" i="54" s="1"/>
  <c r="D150" i="54" s="1"/>
  <c r="D151" i="54" s="1"/>
  <c r="D152" i="54" s="1"/>
  <c r="D153" i="54" s="1"/>
  <c r="D154" i="54" s="1"/>
  <c r="D155" i="54" s="1"/>
  <c r="D156" i="54" s="1"/>
  <c r="D157" i="54" s="1"/>
  <c r="D158" i="54" s="1"/>
  <c r="D159" i="54" s="1"/>
  <c r="D160" i="54" s="1"/>
  <c r="D161" i="54" s="1"/>
  <c r="D162" i="54" s="1"/>
  <c r="D163" i="54" s="1"/>
  <c r="D164" i="54" s="1"/>
  <c r="D165" i="54" s="1"/>
  <c r="D166" i="54" s="1"/>
  <c r="D167" i="54" s="1"/>
  <c r="D168" i="54" s="1"/>
  <c r="D169" i="54" s="1"/>
  <c r="D171" i="54" s="1"/>
  <c r="D172" i="54" s="1"/>
  <c r="D173" i="54" s="1"/>
  <c r="D174" i="54" s="1"/>
  <c r="D175" i="54" s="1"/>
  <c r="D176" i="54" s="1"/>
  <c r="D177" i="54" s="1"/>
  <c r="D184" i="54" s="1"/>
  <c r="D185" i="54" s="1"/>
  <c r="D186" i="54" s="1"/>
  <c r="D187" i="54" s="1"/>
  <c r="D188" i="54" s="1"/>
  <c r="D189" i="54" s="1"/>
  <c r="D190" i="54" s="1"/>
  <c r="D191" i="54" s="1"/>
  <c r="D192" i="54" s="1"/>
  <c r="D201" i="54" s="1"/>
  <c r="D202" i="54" s="1"/>
  <c r="D203" i="54" s="1"/>
  <c r="D204" i="54" s="1"/>
  <c r="D205" i="54" s="1"/>
  <c r="D206" i="54" s="1"/>
  <c r="D207" i="54" s="1"/>
  <c r="D208" i="54" s="1"/>
  <c r="D209" i="54" s="1"/>
  <c r="D210" i="54" s="1"/>
  <c r="D211" i="54" s="1"/>
  <c r="D212" i="54" s="1"/>
  <c r="D213" i="54" s="1"/>
  <c r="D214" i="54" s="1"/>
  <c r="D215" i="54" s="1"/>
  <c r="D216" i="54" s="1"/>
  <c r="D217" i="54" s="1"/>
  <c r="D218" i="54" s="1"/>
  <c r="D219" i="54" s="1"/>
  <c r="D220" i="54" s="1"/>
  <c r="D221" i="54" s="1"/>
  <c r="D222" i="54" s="1"/>
  <c r="D223" i="54" s="1"/>
  <c r="D224" i="54" s="1"/>
  <c r="D225" i="54" s="1"/>
  <c r="D226" i="54" s="1"/>
  <c r="D227" i="54" s="1"/>
  <c r="D228" i="54" s="1"/>
  <c r="J12" i="54"/>
  <c r="D12" i="54"/>
  <c r="J11" i="54"/>
  <c r="F15" i="55" l="1"/>
  <c r="G43" i="54"/>
  <c r="F17" i="61"/>
  <c r="J57" i="52"/>
  <c r="J56" i="52"/>
  <c r="J55" i="52"/>
  <c r="J45" i="52"/>
  <c r="G47" i="52" s="1"/>
  <c r="J36" i="52"/>
  <c r="J35" i="52"/>
  <c r="J34" i="52"/>
  <c r="G38" i="52" s="1"/>
  <c r="J28" i="52"/>
  <c r="J27" i="52"/>
  <c r="J26" i="52"/>
  <c r="J25" i="52"/>
  <c r="J24" i="52"/>
  <c r="J20" i="52"/>
  <c r="J19" i="52"/>
  <c r="J18" i="52"/>
  <c r="L2" i="52" s="1"/>
  <c r="J17" i="52"/>
  <c r="J16" i="52"/>
  <c r="J15" i="52"/>
  <c r="J14" i="52"/>
  <c r="J13" i="52"/>
  <c r="D13" i="52"/>
  <c r="D14" i="52" s="1"/>
  <c r="D15" i="52" s="1"/>
  <c r="D16" i="52" s="1"/>
  <c r="D17" i="52" s="1"/>
  <c r="D18" i="52" s="1"/>
  <c r="D19" i="52" s="1"/>
  <c r="D20" i="52" s="1"/>
  <c r="D24" i="52" s="1"/>
  <c r="D25" i="52" s="1"/>
  <c r="D26" i="52" s="1"/>
  <c r="D27" i="52" s="1"/>
  <c r="D34" i="52" s="1"/>
  <c r="D35" i="52" s="1"/>
  <c r="D36" i="52" s="1"/>
  <c r="D45" i="52" s="1"/>
  <c r="J11" i="52"/>
  <c r="G29" i="52" s="1"/>
  <c r="H235" i="51" l="1"/>
  <c r="H234" i="51"/>
  <c r="H233" i="51"/>
  <c r="H232" i="51"/>
  <c r="H231" i="51"/>
  <c r="H230" i="51"/>
  <c r="H229" i="51"/>
  <c r="H228" i="51"/>
  <c r="H227" i="51"/>
  <c r="H226" i="51"/>
  <c r="H225" i="51"/>
  <c r="H224" i="51"/>
  <c r="H223" i="51"/>
  <c r="H222" i="51"/>
  <c r="H221" i="51"/>
  <c r="H220" i="51"/>
  <c r="H219" i="51"/>
  <c r="H218" i="51"/>
  <c r="H217" i="51"/>
  <c r="H216" i="51"/>
  <c r="H215" i="51"/>
  <c r="H214" i="51"/>
  <c r="H213" i="51"/>
  <c r="H212" i="51"/>
  <c r="H211" i="51"/>
  <c r="H210" i="51"/>
  <c r="H209" i="51"/>
  <c r="H208" i="51"/>
  <c r="H207" i="51"/>
  <c r="H206" i="51"/>
  <c r="H205" i="51"/>
  <c r="H204" i="51"/>
  <c r="H203" i="51"/>
  <c r="H202" i="51"/>
  <c r="H201" i="51"/>
  <c r="H200" i="51"/>
  <c r="H199" i="51"/>
  <c r="H198" i="51"/>
  <c r="H197" i="51"/>
  <c r="H196" i="51"/>
  <c r="H195" i="51"/>
  <c r="H194" i="51"/>
  <c r="H193" i="51"/>
  <c r="H192" i="51"/>
  <c r="H191" i="51"/>
  <c r="H190" i="51"/>
  <c r="H189" i="51"/>
  <c r="H188" i="51"/>
  <c r="H187" i="51"/>
  <c r="H186" i="51"/>
  <c r="H185" i="51"/>
  <c r="H184" i="51"/>
  <c r="H183" i="51"/>
  <c r="H182" i="51"/>
  <c r="H181" i="51"/>
  <c r="H180" i="51"/>
  <c r="H179" i="51"/>
  <c r="H178" i="51"/>
  <c r="H177" i="51"/>
  <c r="H176" i="51"/>
  <c r="H175" i="51"/>
  <c r="H174" i="51"/>
  <c r="H173" i="51"/>
  <c r="H172" i="51"/>
  <c r="H171" i="51"/>
  <c r="H170" i="51"/>
  <c r="H169" i="51"/>
  <c r="H168" i="51"/>
  <c r="H167" i="51"/>
  <c r="H166" i="51"/>
  <c r="H165" i="51"/>
  <c r="H164" i="51"/>
  <c r="H163" i="51"/>
  <c r="H162" i="51"/>
  <c r="H161" i="51"/>
  <c r="H160" i="51"/>
  <c r="H159" i="51"/>
  <c r="H158" i="51"/>
  <c r="H157" i="51"/>
  <c r="H156" i="51"/>
  <c r="H155" i="51"/>
  <c r="H154" i="51"/>
  <c r="H153" i="51"/>
  <c r="H152" i="51"/>
  <c r="H151" i="51"/>
  <c r="H150" i="51"/>
  <c r="H149" i="51"/>
  <c r="H148" i="51"/>
  <c r="H147" i="51"/>
  <c r="H146" i="51"/>
  <c r="H145" i="51"/>
  <c r="H144" i="51"/>
  <c r="H143" i="51"/>
  <c r="H142" i="51"/>
  <c r="H141" i="51"/>
  <c r="H140" i="51"/>
  <c r="H139" i="51"/>
  <c r="H138" i="51"/>
  <c r="H137" i="51"/>
  <c r="H136" i="51"/>
  <c r="H135" i="51"/>
  <c r="H134" i="51"/>
  <c r="H133" i="51"/>
  <c r="H132" i="51"/>
  <c r="H131" i="51"/>
  <c r="H130" i="51"/>
  <c r="H129" i="51"/>
  <c r="H128" i="51"/>
  <c r="H127" i="51"/>
  <c r="H126" i="51"/>
  <c r="H125" i="51"/>
  <c r="H124" i="51"/>
  <c r="H123" i="51"/>
  <c r="H122" i="51"/>
  <c r="H121" i="51"/>
  <c r="H120" i="51"/>
  <c r="H119" i="51"/>
  <c r="H118" i="51"/>
  <c r="H117" i="51"/>
  <c r="H116" i="51"/>
  <c r="H115" i="51"/>
  <c r="H114" i="51"/>
  <c r="H113" i="51"/>
  <c r="H112" i="51"/>
  <c r="H111" i="51"/>
  <c r="H110" i="51"/>
  <c r="H109" i="51"/>
  <c r="H108" i="51"/>
  <c r="H107" i="51"/>
  <c r="H106" i="51"/>
  <c r="H105" i="51"/>
  <c r="H104" i="51"/>
  <c r="H103" i="51"/>
  <c r="H102" i="51"/>
  <c r="H101" i="51"/>
  <c r="H100" i="51"/>
  <c r="H99" i="51"/>
  <c r="H98" i="51"/>
  <c r="H97" i="51"/>
  <c r="H96" i="51"/>
  <c r="H95" i="51"/>
  <c r="H94" i="51"/>
  <c r="H93" i="51"/>
  <c r="H92" i="51"/>
  <c r="H91" i="51"/>
  <c r="H90" i="51"/>
  <c r="H89" i="51"/>
  <c r="H88" i="51"/>
  <c r="H87" i="51"/>
  <c r="H86" i="51"/>
  <c r="H85" i="51"/>
  <c r="H84" i="51"/>
  <c r="H83" i="51"/>
  <c r="H82" i="51"/>
  <c r="H81" i="51"/>
  <c r="H80" i="51"/>
  <c r="H79" i="51"/>
  <c r="H78" i="51"/>
  <c r="H77" i="51"/>
  <c r="H76" i="51"/>
  <c r="H75" i="51"/>
  <c r="H74" i="51"/>
  <c r="H73" i="51"/>
  <c r="H72" i="51"/>
  <c r="H71" i="51"/>
  <c r="H70" i="51"/>
  <c r="H69" i="51"/>
  <c r="H68" i="51"/>
  <c r="H67" i="51"/>
  <c r="H66" i="51"/>
  <c r="H65" i="51"/>
  <c r="H64" i="51"/>
  <c r="H63" i="51"/>
  <c r="H62" i="51"/>
  <c r="H61" i="51"/>
  <c r="H60" i="51"/>
  <c r="H59" i="51"/>
  <c r="H58" i="51"/>
  <c r="H57" i="51"/>
  <c r="H56" i="51"/>
  <c r="H55" i="51"/>
  <c r="H54" i="51"/>
  <c r="H53" i="51"/>
  <c r="H52" i="51"/>
  <c r="H51" i="51"/>
  <c r="H50" i="51"/>
  <c r="H49" i="51"/>
  <c r="H48" i="51"/>
  <c r="H47" i="51"/>
  <c r="H46" i="51"/>
  <c r="H45" i="51"/>
  <c r="H44" i="51"/>
  <c r="H43" i="51"/>
  <c r="H42" i="51"/>
  <c r="H41" i="51"/>
  <c r="H40" i="51"/>
  <c r="H39" i="51"/>
  <c r="H38" i="51"/>
  <c r="H37" i="51"/>
  <c r="H36" i="51"/>
  <c r="H35" i="51"/>
  <c r="H34" i="51"/>
  <c r="H33" i="51"/>
  <c r="H32" i="51"/>
  <c r="H31" i="51"/>
  <c r="H30" i="51"/>
  <c r="H29" i="51"/>
  <c r="H28" i="51"/>
  <c r="H27" i="51"/>
  <c r="H26" i="51"/>
  <c r="H25" i="51"/>
  <c r="H24" i="51"/>
  <c r="H23" i="51"/>
  <c r="H22" i="51"/>
  <c r="H21" i="51"/>
  <c r="H20" i="51"/>
  <c r="H19" i="51"/>
  <c r="H18" i="51"/>
  <c r="H17" i="51"/>
  <c r="H16" i="51"/>
  <c r="H15" i="51"/>
  <c r="H14" i="51"/>
  <c r="H13" i="51"/>
  <c r="H12" i="51"/>
  <c r="J2" i="51" s="1"/>
  <c r="H11" i="51"/>
  <c r="H10" i="51"/>
  <c r="H9" i="51"/>
  <c r="J23" i="50"/>
  <c r="J22" i="50"/>
  <c r="J21" i="50"/>
  <c r="J20" i="50"/>
  <c r="J19" i="50"/>
  <c r="J18" i="50"/>
  <c r="L2" i="50" s="1"/>
  <c r="J17" i="50"/>
  <c r="J16" i="50"/>
  <c r="J15" i="50"/>
  <c r="J14" i="50"/>
  <c r="J13" i="50"/>
  <c r="D13" i="50"/>
  <c r="D14" i="50" s="1"/>
  <c r="D15" i="50" s="1"/>
  <c r="D16" i="50" s="1"/>
  <c r="D17" i="50" s="1"/>
  <c r="D18" i="50" s="1"/>
  <c r="D19" i="50" s="1"/>
  <c r="D20" i="50" s="1"/>
  <c r="D21" i="50" s="1"/>
  <c r="D22" i="50" s="1"/>
  <c r="D23" i="50" s="1"/>
  <c r="J12" i="50"/>
  <c r="G26" i="50" s="1"/>
  <c r="J141" i="49"/>
  <c r="J140" i="49"/>
  <c r="J139" i="49"/>
  <c r="J138" i="49"/>
  <c r="J137" i="49"/>
  <c r="J136" i="49"/>
  <c r="J135" i="49"/>
  <c r="J134" i="49"/>
  <c r="J133" i="49"/>
  <c r="J132" i="49"/>
  <c r="J131" i="49"/>
  <c r="J130" i="49"/>
  <c r="J129" i="49"/>
  <c r="J128" i="49"/>
  <c r="J127" i="49"/>
  <c r="J126" i="49"/>
  <c r="J125" i="49"/>
  <c r="G144" i="49" s="1"/>
  <c r="J124" i="49"/>
  <c r="J123" i="49"/>
  <c r="J122" i="49"/>
  <c r="J121" i="49"/>
  <c r="J113" i="49"/>
  <c r="J112" i="49"/>
  <c r="J111" i="49"/>
  <c r="J110" i="49"/>
  <c r="J109" i="49"/>
  <c r="J108" i="49"/>
  <c r="J107" i="49"/>
  <c r="J106" i="49"/>
  <c r="J105" i="49"/>
  <c r="J104" i="49"/>
  <c r="J103" i="49"/>
  <c r="J102" i="49"/>
  <c r="J101" i="49"/>
  <c r="J100" i="49"/>
  <c r="J99" i="49"/>
  <c r="J98" i="49"/>
  <c r="J97" i="49"/>
  <c r="J96" i="49"/>
  <c r="G116" i="49" s="1"/>
  <c r="J88" i="49"/>
  <c r="J87" i="49"/>
  <c r="J86" i="49"/>
  <c r="J85" i="49"/>
  <c r="J84" i="49"/>
  <c r="J83" i="49"/>
  <c r="J82" i="49"/>
  <c r="J81" i="49"/>
  <c r="J80" i="49"/>
  <c r="J79" i="49"/>
  <c r="J78" i="49"/>
  <c r="J77" i="49"/>
  <c r="J76" i="49"/>
  <c r="J75" i="49"/>
  <c r="J74" i="49"/>
  <c r="J73" i="49"/>
  <c r="J72" i="49"/>
  <c r="J71" i="49"/>
  <c r="J70" i="49"/>
  <c r="J69" i="49"/>
  <c r="J68" i="49"/>
  <c r="J67" i="49"/>
  <c r="J66" i="49"/>
  <c r="J65" i="49"/>
  <c r="J64" i="49"/>
  <c r="G90" i="49" s="1"/>
  <c r="J63" i="49"/>
  <c r="J62" i="49"/>
  <c r="J61" i="49"/>
  <c r="J60" i="49"/>
  <c r="J59" i="49"/>
  <c r="J58" i="49"/>
  <c r="J57" i="49"/>
  <c r="J51" i="49"/>
  <c r="J50" i="49"/>
  <c r="J49" i="49"/>
  <c r="J48" i="49"/>
  <c r="J47" i="49"/>
  <c r="J46" i="49"/>
  <c r="J45" i="49"/>
  <c r="J44" i="49"/>
  <c r="J43" i="49"/>
  <c r="G53" i="49" s="1"/>
  <c r="J42" i="49"/>
  <c r="J27" i="49"/>
  <c r="J26" i="49"/>
  <c r="J25" i="49"/>
  <c r="G37" i="49" s="1"/>
  <c r="J16" i="49"/>
  <c r="G19" i="49" s="1"/>
  <c r="D13" i="49"/>
  <c r="D14" i="49" s="1"/>
  <c r="D15" i="49" s="1"/>
  <c r="D16" i="49" s="1"/>
  <c r="D25" i="49" s="1"/>
  <c r="D26" i="49" s="1"/>
  <c r="D27" i="49" s="1"/>
  <c r="D29" i="49" s="1"/>
  <c r="D30" i="49" s="1"/>
  <c r="D31" i="49" s="1"/>
  <c r="D32" i="49" s="1"/>
  <c r="D33" i="49" s="1"/>
  <c r="D34" i="49" s="1"/>
  <c r="D35" i="49" s="1"/>
  <c r="D42" i="49" s="1"/>
  <c r="D43" i="49" s="1"/>
  <c r="D44" i="49" s="1"/>
  <c r="D45" i="49" s="1"/>
  <c r="D46" i="49" s="1"/>
  <c r="D47" i="49" s="1"/>
  <c r="D48" i="49" s="1"/>
  <c r="D49" i="49" s="1"/>
  <c r="D50" i="49" s="1"/>
  <c r="D51" i="49" s="1"/>
  <c r="D57" i="49" s="1"/>
  <c r="D58" i="49" s="1"/>
  <c r="D59" i="49" s="1"/>
  <c r="D60" i="49" s="1"/>
  <c r="D61" i="49" s="1"/>
  <c r="D62" i="49" s="1"/>
  <c r="D63" i="49" s="1"/>
  <c r="D64" i="49" s="1"/>
  <c r="D65" i="49" s="1"/>
  <c r="D66" i="49" s="1"/>
  <c r="D67" i="49" s="1"/>
  <c r="D68" i="49" s="1"/>
  <c r="D69" i="49" s="1"/>
  <c r="D70" i="49" s="1"/>
  <c r="D71" i="49" s="1"/>
  <c r="D72" i="49" s="1"/>
  <c r="D73" i="49" s="1"/>
  <c r="D74" i="49" s="1"/>
  <c r="D75" i="49" s="1"/>
  <c r="D76" i="49" s="1"/>
  <c r="D77" i="49" s="1"/>
  <c r="D78" i="49" s="1"/>
  <c r="D79" i="49" s="1"/>
  <c r="D80" i="49" s="1"/>
  <c r="D81" i="49" s="1"/>
  <c r="D82" i="49" s="1"/>
  <c r="D83" i="49" s="1"/>
  <c r="D84" i="49" s="1"/>
  <c r="D85" i="49" s="1"/>
  <c r="D86" i="49" s="1"/>
  <c r="D87" i="49" s="1"/>
  <c r="D88" i="49" s="1"/>
  <c r="D96" i="49" s="1"/>
  <c r="D97" i="49" s="1"/>
  <c r="D98" i="49" s="1"/>
  <c r="D99" i="49" s="1"/>
  <c r="D100" i="49" s="1"/>
  <c r="D101" i="49" s="1"/>
  <c r="D102" i="49" s="1"/>
  <c r="D103" i="49" s="1"/>
  <c r="D104" i="49" s="1"/>
  <c r="D105" i="49" s="1"/>
  <c r="D106" i="49" s="1"/>
  <c r="D107" i="49" s="1"/>
  <c r="D108" i="49" s="1"/>
  <c r="D109" i="49" s="1"/>
  <c r="D110" i="49" s="1"/>
  <c r="D111" i="49" s="1"/>
  <c r="D112" i="49" s="1"/>
  <c r="D113" i="49" s="1"/>
  <c r="D121" i="49" s="1"/>
  <c r="D122" i="49" s="1"/>
  <c r="D123" i="49" s="1"/>
  <c r="D124" i="49" s="1"/>
  <c r="D125" i="49" s="1"/>
  <c r="D126" i="49" s="1"/>
  <c r="D127" i="49" s="1"/>
  <c r="D128" i="49" s="1"/>
  <c r="D129" i="49" s="1"/>
  <c r="D130" i="49" s="1"/>
  <c r="D131" i="49" s="1"/>
  <c r="D132" i="49" s="1"/>
  <c r="D133" i="49" s="1"/>
  <c r="D134" i="49" s="1"/>
  <c r="D135" i="49" s="1"/>
  <c r="D136" i="49" s="1"/>
  <c r="D137" i="49" s="1"/>
  <c r="D138" i="49" s="1"/>
  <c r="D139" i="49" s="1"/>
  <c r="D140" i="49" s="1"/>
  <c r="D141" i="49" s="1"/>
  <c r="J121" i="48"/>
  <c r="J120" i="48"/>
  <c r="J119" i="48"/>
  <c r="J118" i="48"/>
  <c r="J117" i="48"/>
  <c r="J116" i="48"/>
  <c r="J115" i="48"/>
  <c r="J114" i="48"/>
  <c r="J113" i="48"/>
  <c r="J112" i="48"/>
  <c r="J111" i="48"/>
  <c r="J110" i="48"/>
  <c r="J109" i="48"/>
  <c r="J108" i="48"/>
  <c r="J107" i="48"/>
  <c r="J106" i="48"/>
  <c r="J105" i="48"/>
  <c r="J104" i="48"/>
  <c r="J103" i="48"/>
  <c r="J102" i="48"/>
  <c r="G124" i="48" s="1"/>
  <c r="J101" i="48"/>
  <c r="J93" i="48"/>
  <c r="J92" i="48"/>
  <c r="J91" i="48"/>
  <c r="J90" i="48"/>
  <c r="J89" i="48"/>
  <c r="J88" i="48"/>
  <c r="J87" i="48"/>
  <c r="J86" i="48"/>
  <c r="J85" i="48"/>
  <c r="J84" i="48"/>
  <c r="J83" i="48"/>
  <c r="J82" i="48"/>
  <c r="J81" i="48"/>
  <c r="J80" i="48"/>
  <c r="J79" i="48"/>
  <c r="J78" i="48"/>
  <c r="J77" i="48"/>
  <c r="J76" i="48"/>
  <c r="G96" i="48" s="1"/>
  <c r="J68" i="48"/>
  <c r="J67" i="48"/>
  <c r="J66" i="48"/>
  <c r="J65" i="48"/>
  <c r="J64" i="48"/>
  <c r="J63" i="48"/>
  <c r="J62" i="48"/>
  <c r="J61" i="48"/>
  <c r="J60" i="48"/>
  <c r="J59" i="48"/>
  <c r="J58" i="48"/>
  <c r="J57" i="48"/>
  <c r="J56" i="48"/>
  <c r="J55" i="48"/>
  <c r="J54" i="48"/>
  <c r="J53" i="48"/>
  <c r="J52" i="48"/>
  <c r="J51" i="48"/>
  <c r="J50" i="48"/>
  <c r="J49" i="48"/>
  <c r="J48" i="48"/>
  <c r="J47" i="48"/>
  <c r="J46" i="48"/>
  <c r="J45" i="48"/>
  <c r="J44" i="48"/>
  <c r="J43" i="48"/>
  <c r="J42" i="48"/>
  <c r="J41" i="48"/>
  <c r="G70" i="48" s="1"/>
  <c r="J40" i="48"/>
  <c r="J39" i="48"/>
  <c r="J38" i="48"/>
  <c r="J37" i="48"/>
  <c r="J31" i="48"/>
  <c r="J30" i="48"/>
  <c r="J29" i="48"/>
  <c r="J28" i="48"/>
  <c r="J27" i="48"/>
  <c r="J26" i="48"/>
  <c r="J25" i="48"/>
  <c r="J24" i="48"/>
  <c r="J23" i="48"/>
  <c r="J22" i="48"/>
  <c r="G33" i="48" s="1"/>
  <c r="J15" i="48"/>
  <c r="L2" i="48" s="1"/>
  <c r="J14" i="48"/>
  <c r="D14" i="48"/>
  <c r="D15" i="48" s="1"/>
  <c r="D22" i="48" s="1"/>
  <c r="D23" i="48" s="1"/>
  <c r="D24" i="48" s="1"/>
  <c r="D25" i="48" s="1"/>
  <c r="D26" i="48" s="1"/>
  <c r="D27" i="48" s="1"/>
  <c r="D28" i="48" s="1"/>
  <c r="D29" i="48" s="1"/>
  <c r="D30" i="48" s="1"/>
  <c r="D31" i="48" s="1"/>
  <c r="D37" i="48" s="1"/>
  <c r="D38" i="48" s="1"/>
  <c r="D39" i="48" s="1"/>
  <c r="D40" i="48" s="1"/>
  <c r="D41" i="48" s="1"/>
  <c r="D42" i="48" s="1"/>
  <c r="D43" i="48" s="1"/>
  <c r="D44" i="48" s="1"/>
  <c r="D45" i="48" s="1"/>
  <c r="D46" i="48" s="1"/>
  <c r="D47" i="48" s="1"/>
  <c r="D48" i="48" s="1"/>
  <c r="D49" i="48" s="1"/>
  <c r="D50" i="48" s="1"/>
  <c r="D51" i="48" s="1"/>
  <c r="D52" i="48" s="1"/>
  <c r="D53" i="48" s="1"/>
  <c r="D54" i="48" s="1"/>
  <c r="D55" i="48" s="1"/>
  <c r="D56" i="48" s="1"/>
  <c r="D57" i="48" s="1"/>
  <c r="D58" i="48" s="1"/>
  <c r="D59" i="48" s="1"/>
  <c r="D60" i="48" s="1"/>
  <c r="D61" i="48" s="1"/>
  <c r="D62" i="48" s="1"/>
  <c r="D63" i="48" s="1"/>
  <c r="D64" i="48" s="1"/>
  <c r="D65" i="48" s="1"/>
  <c r="D66" i="48" s="1"/>
  <c r="D67" i="48" s="1"/>
  <c r="D68" i="48" s="1"/>
  <c r="D76" i="48" s="1"/>
  <c r="D77" i="48" s="1"/>
  <c r="D78" i="48" s="1"/>
  <c r="D79" i="48" s="1"/>
  <c r="D80" i="48" s="1"/>
  <c r="D81" i="48" s="1"/>
  <c r="D82" i="48" s="1"/>
  <c r="D83" i="48" s="1"/>
  <c r="D84" i="48" s="1"/>
  <c r="D85" i="48" s="1"/>
  <c r="D86" i="48" s="1"/>
  <c r="D87" i="48" s="1"/>
  <c r="D88" i="48" s="1"/>
  <c r="D89" i="48" s="1"/>
  <c r="D90" i="48" s="1"/>
  <c r="D91" i="48" s="1"/>
  <c r="D92" i="48" s="1"/>
  <c r="D93" i="48" s="1"/>
  <c r="D101" i="48" s="1"/>
  <c r="D102" i="48" s="1"/>
  <c r="D103" i="48" s="1"/>
  <c r="D104" i="48" s="1"/>
  <c r="D105" i="48" s="1"/>
  <c r="D106" i="48" s="1"/>
  <c r="D107" i="48" s="1"/>
  <c r="D108" i="48" s="1"/>
  <c r="D109" i="48" s="1"/>
  <c r="D110" i="48" s="1"/>
  <c r="D111" i="48" s="1"/>
  <c r="D112" i="48" s="1"/>
  <c r="D113" i="48" s="1"/>
  <c r="D114" i="48" s="1"/>
  <c r="D115" i="48" s="1"/>
  <c r="D116" i="48" s="1"/>
  <c r="D117" i="48" s="1"/>
  <c r="D118" i="48" s="1"/>
  <c r="D119" i="48" s="1"/>
  <c r="D120" i="48" s="1"/>
  <c r="D121" i="48" s="1"/>
  <c r="J13" i="48"/>
  <c r="J37" i="47"/>
  <c r="J36" i="47"/>
  <c r="J35" i="47"/>
  <c r="J34" i="47"/>
  <c r="J33" i="47"/>
  <c r="J32" i="47"/>
  <c r="J31" i="47"/>
  <c r="J30" i="47"/>
  <c r="J29" i="47"/>
  <c r="J28" i="47"/>
  <c r="J27" i="47"/>
  <c r="J26" i="47"/>
  <c r="J25" i="47"/>
  <c r="J24" i="47"/>
  <c r="J23" i="47"/>
  <c r="J22" i="47"/>
  <c r="J21" i="47"/>
  <c r="J20" i="47"/>
  <c r="J19" i="47"/>
  <c r="J18" i="47"/>
  <c r="J17" i="47"/>
  <c r="L2" i="47" s="1"/>
  <c r="J16" i="47"/>
  <c r="J15" i="47"/>
  <c r="J14" i="47"/>
  <c r="J13" i="47"/>
  <c r="D13" i="47"/>
  <c r="D14" i="47" s="1"/>
  <c r="D15" i="47" s="1"/>
  <c r="D16" i="47" s="1"/>
  <c r="D17" i="47" s="1"/>
  <c r="D18" i="47" s="1"/>
  <c r="D19" i="47" s="1"/>
  <c r="D20" i="47" s="1"/>
  <c r="D21" i="47" s="1"/>
  <c r="D22" i="47" s="1"/>
  <c r="D23" i="47" s="1"/>
  <c r="D24" i="47" s="1"/>
  <c r="D25" i="47" s="1"/>
  <c r="D26" i="47" s="1"/>
  <c r="D27" i="47" s="1"/>
  <c r="D28" i="47" s="1"/>
  <c r="D29" i="47" s="1"/>
  <c r="D30" i="47" s="1"/>
  <c r="D31" i="47" s="1"/>
  <c r="D32" i="47" s="1"/>
  <c r="D33" i="47" s="1"/>
  <c r="D34" i="47" s="1"/>
  <c r="D35" i="47" s="1"/>
  <c r="D36" i="47" s="1"/>
  <c r="D37" i="47" s="1"/>
  <c r="J12" i="47"/>
  <c r="G40" i="47" s="1"/>
  <c r="H32" i="46"/>
  <c r="H31" i="46"/>
  <c r="H30" i="46"/>
  <c r="H29" i="46"/>
  <c r="H28" i="46"/>
  <c r="H27" i="46"/>
  <c r="H26" i="46"/>
  <c r="H25" i="46"/>
  <c r="H24" i="46"/>
  <c r="H23" i="46"/>
  <c r="H22" i="46"/>
  <c r="H21" i="46"/>
  <c r="H20" i="46"/>
  <c r="H19" i="46"/>
  <c r="H18" i="46"/>
  <c r="H17" i="46"/>
  <c r="H16" i="46"/>
  <c r="H15" i="46"/>
  <c r="H14" i="46"/>
  <c r="H13" i="46"/>
  <c r="H12" i="46"/>
  <c r="H11" i="46"/>
  <c r="J2" i="46" s="1"/>
  <c r="H10" i="46"/>
  <c r="H9" i="46"/>
  <c r="H27" i="45"/>
  <c r="H26" i="45"/>
  <c r="H25" i="45"/>
  <c r="H24" i="45"/>
  <c r="H23" i="45"/>
  <c r="H22" i="45"/>
  <c r="H21" i="45"/>
  <c r="H20" i="45"/>
  <c r="H19" i="45"/>
  <c r="H18" i="45"/>
  <c r="H17" i="45"/>
  <c r="H16" i="45"/>
  <c r="H15" i="45"/>
  <c r="J2" i="45" s="1"/>
  <c r="H14" i="45"/>
  <c r="H13" i="45"/>
  <c r="H12" i="45"/>
  <c r="H11" i="45"/>
  <c r="H10" i="45"/>
  <c r="H9" i="45"/>
  <c r="H32" i="44"/>
  <c r="H31" i="44"/>
  <c r="H30" i="44"/>
  <c r="H29" i="44"/>
  <c r="H28" i="44"/>
  <c r="H27" i="44"/>
  <c r="H26" i="44"/>
  <c r="H25" i="44"/>
  <c r="H24" i="44"/>
  <c r="H23" i="44"/>
  <c r="H22" i="44"/>
  <c r="H21" i="44"/>
  <c r="H20" i="44"/>
  <c r="H19" i="44"/>
  <c r="H18" i="44"/>
  <c r="H17" i="44"/>
  <c r="H16" i="44"/>
  <c r="H15" i="44"/>
  <c r="H14" i="44"/>
  <c r="H13" i="44"/>
  <c r="H12" i="44"/>
  <c r="H11" i="44"/>
  <c r="H10" i="44"/>
  <c r="H9" i="44"/>
  <c r="J2" i="44"/>
  <c r="H19" i="43"/>
  <c r="H18" i="43"/>
  <c r="H17" i="43"/>
  <c r="H16" i="43"/>
  <c r="H15" i="43"/>
  <c r="H14" i="43"/>
  <c r="H13" i="43"/>
  <c r="H12" i="43"/>
  <c r="H11" i="43"/>
  <c r="H10" i="43"/>
  <c r="H9" i="43"/>
  <c r="J2" i="43"/>
  <c r="H40" i="42"/>
  <c r="H39" i="42"/>
  <c r="H38" i="42"/>
  <c r="H37" i="42"/>
  <c r="H36" i="42"/>
  <c r="H35" i="42"/>
  <c r="H34" i="42"/>
  <c r="H33" i="42"/>
  <c r="H32" i="42"/>
  <c r="H31" i="42"/>
  <c r="H30" i="42"/>
  <c r="H29" i="42"/>
  <c r="H28" i="42"/>
  <c r="H27" i="42"/>
  <c r="H26" i="42"/>
  <c r="H25" i="42"/>
  <c r="H24" i="42"/>
  <c r="H23" i="42"/>
  <c r="H22" i="42"/>
  <c r="H21" i="42"/>
  <c r="J2" i="42" s="1"/>
  <c r="H20" i="42"/>
  <c r="H19" i="42"/>
  <c r="H18" i="42"/>
  <c r="H17" i="42"/>
  <c r="H16" i="42"/>
  <c r="H15" i="42"/>
  <c r="H14" i="42"/>
  <c r="H13" i="42"/>
  <c r="H12" i="42"/>
  <c r="H11" i="42"/>
  <c r="H10" i="42"/>
  <c r="H9" i="42"/>
  <c r="H32" i="41"/>
  <c r="H31" i="41"/>
  <c r="H30" i="41"/>
  <c r="H29" i="41"/>
  <c r="H28" i="41"/>
  <c r="H27" i="41"/>
  <c r="H26" i="41"/>
  <c r="H25" i="41"/>
  <c r="H24" i="41"/>
  <c r="H23" i="41"/>
  <c r="H22" i="41"/>
  <c r="H21" i="41"/>
  <c r="H20" i="41"/>
  <c r="H19" i="41"/>
  <c r="H18" i="41"/>
  <c r="H17" i="41"/>
  <c r="H16" i="41"/>
  <c r="H15" i="41"/>
  <c r="H14" i="41"/>
  <c r="J2" i="41" s="1"/>
  <c r="H13" i="41"/>
  <c r="H12" i="41"/>
  <c r="H11" i="41"/>
  <c r="H10" i="41"/>
  <c r="H9" i="41"/>
  <c r="I29" i="40"/>
  <c r="I28" i="40"/>
  <c r="I27" i="40"/>
  <c r="I26" i="40"/>
  <c r="I25" i="40"/>
  <c r="I24" i="40"/>
  <c r="I23" i="40"/>
  <c r="I22" i="40"/>
  <c r="I21" i="40"/>
  <c r="I20" i="40"/>
  <c r="I19" i="40"/>
  <c r="I18" i="40"/>
  <c r="I17" i="40"/>
  <c r="F31" i="40" s="1"/>
  <c r="I16" i="40"/>
  <c r="C16" i="40"/>
  <c r="C17" i="40" s="1"/>
  <c r="C18" i="40" s="1"/>
  <c r="C19" i="40" s="1"/>
  <c r="C20" i="40" s="1"/>
  <c r="C21" i="40" s="1"/>
  <c r="C22" i="40" s="1"/>
  <c r="C23" i="40" s="1"/>
  <c r="C24" i="40" s="1"/>
  <c r="C25" i="40" s="1"/>
  <c r="C26" i="40" s="1"/>
  <c r="C27" i="40" s="1"/>
  <c r="C28" i="40" s="1"/>
  <c r="C29" i="40" s="1"/>
  <c r="I15" i="40"/>
  <c r="I24" i="39"/>
  <c r="I23" i="39"/>
  <c r="I22" i="39"/>
  <c r="I21" i="39"/>
  <c r="I20" i="39"/>
  <c r="K2" i="39" s="1"/>
  <c r="I19" i="39"/>
  <c r="I18" i="39"/>
  <c r="I17" i="39"/>
  <c r="C17" i="39"/>
  <c r="C18" i="39" s="1"/>
  <c r="C19" i="39" s="1"/>
  <c r="C20" i="39" s="1"/>
  <c r="C21" i="39" s="1"/>
  <c r="C22" i="39" s="1"/>
  <c r="C23" i="39" s="1"/>
  <c r="C24" i="39" s="1"/>
  <c r="I15" i="39"/>
  <c r="F26" i="39" s="1"/>
  <c r="H23" i="38"/>
  <c r="H22" i="38"/>
  <c r="H21" i="38"/>
  <c r="H20" i="38"/>
  <c r="H19" i="38"/>
  <c r="H18" i="38"/>
  <c r="H17" i="38"/>
  <c r="H16" i="38"/>
  <c r="J2" i="38" s="1"/>
  <c r="H15" i="38"/>
  <c r="H14" i="38"/>
  <c r="H13" i="38"/>
  <c r="H12" i="38"/>
  <c r="H11" i="38"/>
  <c r="H10" i="38"/>
  <c r="H9" i="38"/>
  <c r="H24" i="37"/>
  <c r="H23" i="37"/>
  <c r="H22" i="37"/>
  <c r="H21" i="37"/>
  <c r="H20" i="37"/>
  <c r="H19" i="37"/>
  <c r="H18" i="37"/>
  <c r="H17" i="37"/>
  <c r="J2" i="37" s="1"/>
  <c r="H16" i="37"/>
  <c r="H15" i="37"/>
  <c r="H14" i="37"/>
  <c r="H13" i="37"/>
  <c r="H12" i="37"/>
  <c r="H11" i="37"/>
  <c r="H10" i="37"/>
  <c r="H9" i="37"/>
  <c r="I80" i="36"/>
  <c r="I79" i="36"/>
  <c r="I78" i="36"/>
  <c r="F82" i="36" s="1"/>
  <c r="I77" i="36"/>
  <c r="I76" i="36"/>
  <c r="I75" i="36"/>
  <c r="I74" i="36"/>
  <c r="I73" i="36"/>
  <c r="I67" i="36"/>
  <c r="I66" i="36"/>
  <c r="F69" i="36" s="1"/>
  <c r="F62" i="36"/>
  <c r="I60" i="36"/>
  <c r="I59" i="36"/>
  <c r="I58" i="36"/>
  <c r="I57" i="36"/>
  <c r="I56" i="36"/>
  <c r="I55" i="36"/>
  <c r="I54" i="36"/>
  <c r="I53" i="36"/>
  <c r="I52" i="36"/>
  <c r="I45" i="36"/>
  <c r="I44" i="36"/>
  <c r="I43" i="36"/>
  <c r="I42" i="36"/>
  <c r="I41" i="36"/>
  <c r="I40" i="36"/>
  <c r="I39" i="36"/>
  <c r="I38" i="36"/>
  <c r="I37" i="36"/>
  <c r="F47" i="36" s="1"/>
  <c r="I31" i="36"/>
  <c r="I30" i="36"/>
  <c r="I29" i="36"/>
  <c r="I28" i="36"/>
  <c r="I27" i="36"/>
  <c r="I26" i="36"/>
  <c r="I25" i="36"/>
  <c r="I24" i="36"/>
  <c r="I23" i="36"/>
  <c r="F33" i="36" s="1"/>
  <c r="I17" i="36"/>
  <c r="I16" i="36"/>
  <c r="I15" i="36"/>
  <c r="F19" i="36" s="1"/>
  <c r="I14" i="36"/>
  <c r="I13" i="36"/>
  <c r="I12" i="36"/>
  <c r="I11" i="36"/>
  <c r="C11" i="36"/>
  <c r="C12" i="36" s="1"/>
  <c r="C13" i="36" s="1"/>
  <c r="C14" i="36" s="1"/>
  <c r="C15" i="36" s="1"/>
  <c r="C16" i="36" s="1"/>
  <c r="C17" i="36" s="1"/>
  <c r="C23" i="36" s="1"/>
  <c r="C24" i="36" s="1"/>
  <c r="C25" i="36" s="1"/>
  <c r="C26" i="36" s="1"/>
  <c r="C27" i="36" s="1"/>
  <c r="C28" i="36" s="1"/>
  <c r="C29" i="36" s="1"/>
  <c r="C30" i="36" s="1"/>
  <c r="C31" i="36" s="1"/>
  <c r="C37" i="36" s="1"/>
  <c r="C38" i="36" s="1"/>
  <c r="C39" i="36" s="1"/>
  <c r="C40" i="36" s="1"/>
  <c r="C41" i="36" s="1"/>
  <c r="C42" i="36" s="1"/>
  <c r="C43" i="36" s="1"/>
  <c r="C44" i="36" s="1"/>
  <c r="C45" i="36" s="1"/>
  <c r="C51" i="36" s="1"/>
  <c r="C52" i="36" s="1"/>
  <c r="C53" i="36" s="1"/>
  <c r="C54" i="36" s="1"/>
  <c r="C55" i="36" s="1"/>
  <c r="C56" i="36" s="1"/>
  <c r="C57" i="36" s="1"/>
  <c r="C58" i="36" s="1"/>
  <c r="C59" i="36" s="1"/>
  <c r="C60" i="36" s="1"/>
  <c r="C66" i="36" s="1"/>
  <c r="C67" i="36" s="1"/>
  <c r="C73" i="36" s="1"/>
  <c r="C74" i="36" s="1"/>
  <c r="C75" i="36" s="1"/>
  <c r="C76" i="36" s="1"/>
  <c r="C77" i="36" s="1"/>
  <c r="C78" i="36" s="1"/>
  <c r="C79" i="36" s="1"/>
  <c r="C80" i="36" s="1"/>
  <c r="I10" i="36"/>
  <c r="I13" i="35"/>
  <c r="I12" i="35"/>
  <c r="C12" i="35"/>
  <c r="C13" i="35" s="1"/>
  <c r="I11" i="35"/>
  <c r="F15" i="35" s="1"/>
  <c r="C11" i="35"/>
  <c r="I10" i="35"/>
  <c r="I13" i="34"/>
  <c r="I12" i="34"/>
  <c r="I11" i="34"/>
  <c r="C11" i="34"/>
  <c r="C12" i="34" s="1"/>
  <c r="C13" i="34" s="1"/>
  <c r="I10" i="34"/>
  <c r="F15" i="34" s="1"/>
  <c r="K2" i="34"/>
  <c r="H76" i="33"/>
  <c r="H75" i="33"/>
  <c r="H74" i="33"/>
  <c r="H73" i="33"/>
  <c r="H72" i="33"/>
  <c r="H71" i="33"/>
  <c r="H70" i="33"/>
  <c r="H69" i="33"/>
  <c r="H68" i="33"/>
  <c r="H67" i="33"/>
  <c r="H66" i="33"/>
  <c r="H65" i="33"/>
  <c r="H64" i="33"/>
  <c r="H63" i="33"/>
  <c r="H62" i="33"/>
  <c r="H61" i="33"/>
  <c r="H60" i="33"/>
  <c r="H59" i="33"/>
  <c r="H58" i="33"/>
  <c r="H57" i="33"/>
  <c r="H56" i="33"/>
  <c r="H55" i="33"/>
  <c r="H54" i="33"/>
  <c r="H53" i="33"/>
  <c r="H52" i="33"/>
  <c r="H51" i="33"/>
  <c r="H50" i="33"/>
  <c r="H49" i="33"/>
  <c r="H48" i="33"/>
  <c r="H47" i="33"/>
  <c r="H46" i="33"/>
  <c r="H45" i="33"/>
  <c r="H44" i="33"/>
  <c r="H43" i="33"/>
  <c r="H42" i="33"/>
  <c r="H41" i="33"/>
  <c r="H40" i="33"/>
  <c r="H39" i="33"/>
  <c r="H38" i="33"/>
  <c r="H37" i="33"/>
  <c r="H36" i="33"/>
  <c r="H35" i="33"/>
  <c r="H34" i="33"/>
  <c r="H33" i="33"/>
  <c r="H32" i="33"/>
  <c r="H31" i="33"/>
  <c r="H30" i="33"/>
  <c r="H29" i="33"/>
  <c r="H28" i="33"/>
  <c r="H27" i="33"/>
  <c r="H26" i="33"/>
  <c r="H25" i="33"/>
  <c r="H24" i="33"/>
  <c r="H23" i="33"/>
  <c r="H22" i="33"/>
  <c r="H21" i="33"/>
  <c r="H20" i="33"/>
  <c r="H19" i="33"/>
  <c r="H18" i="33"/>
  <c r="H17" i="33"/>
  <c r="H16" i="33"/>
  <c r="H15" i="33"/>
  <c r="H14" i="33"/>
  <c r="H13" i="33"/>
  <c r="H12" i="33"/>
  <c r="H11" i="33"/>
  <c r="H10" i="33"/>
  <c r="H9" i="33"/>
  <c r="J2" i="33" s="1"/>
  <c r="J38" i="32"/>
  <c r="J37" i="32"/>
  <c r="J36" i="32"/>
  <c r="J35" i="32"/>
  <c r="J34" i="32"/>
  <c r="J33" i="32"/>
  <c r="J32" i="32"/>
  <c r="J31" i="32"/>
  <c r="J30" i="32"/>
  <c r="J29" i="32"/>
  <c r="J28" i="32"/>
  <c r="J27" i="32"/>
  <c r="J26" i="32"/>
  <c r="J25" i="32"/>
  <c r="J24" i="32"/>
  <c r="J23" i="32"/>
  <c r="J22" i="32"/>
  <c r="J21" i="32"/>
  <c r="J20" i="32"/>
  <c r="J19" i="32"/>
  <c r="J18" i="32"/>
  <c r="J17" i="32"/>
  <c r="J16" i="32"/>
  <c r="J15" i="32"/>
  <c r="J14" i="32"/>
  <c r="J13" i="32"/>
  <c r="J12" i="32"/>
  <c r="J11" i="32"/>
  <c r="C11" i="32"/>
  <c r="C12" i="32" s="1"/>
  <c r="C13" i="32" s="1"/>
  <c r="C14" i="32" s="1"/>
  <c r="C15" i="32" s="1"/>
  <c r="C16" i="32" s="1"/>
  <c r="C17" i="32" s="1"/>
  <c r="C18" i="32" s="1"/>
  <c r="C19" i="32" s="1"/>
  <c r="C20" i="32" s="1"/>
  <c r="C21" i="32" s="1"/>
  <c r="C22" i="32" s="1"/>
  <c r="C23" i="32" s="1"/>
  <c r="C24" i="32" s="1"/>
  <c r="C25" i="32" s="1"/>
  <c r="C26" i="32" s="1"/>
  <c r="C27" i="32" s="1"/>
  <c r="J10" i="32"/>
  <c r="L2" i="32" s="1"/>
  <c r="C10" i="32"/>
  <c r="J9" i="32"/>
  <c r="G29" i="32" l="1"/>
  <c r="K2" i="36"/>
  <c r="K2" i="40"/>
  <c r="K2" i="35"/>
  <c r="G17" i="48"/>
  <c r="L2" i="49"/>
  <c r="J29" i="31"/>
  <c r="J28" i="31"/>
  <c r="J27" i="31"/>
  <c r="J26" i="31"/>
  <c r="J25" i="31"/>
  <c r="J24" i="31"/>
  <c r="J23" i="31"/>
  <c r="J22" i="31"/>
  <c r="J16" i="31"/>
  <c r="J14" i="31"/>
  <c r="G17" i="31" s="1"/>
  <c r="J13" i="31"/>
  <c r="J12" i="31"/>
  <c r="J11" i="31"/>
  <c r="J10" i="31"/>
  <c r="C10" i="31"/>
  <c r="C11" i="31" s="1"/>
  <c r="C12" i="31" s="1"/>
  <c r="C13" i="31" s="1"/>
  <c r="C14" i="31" s="1"/>
  <c r="J9" i="31"/>
  <c r="J30" i="31" s="1"/>
  <c r="L2" i="31" l="1"/>
  <c r="J26" i="30"/>
  <c r="J25" i="30"/>
  <c r="J24" i="30"/>
  <c r="J23" i="30"/>
  <c r="J22" i="30"/>
  <c r="J21" i="30"/>
  <c r="J20" i="30"/>
  <c r="J17" i="30"/>
  <c r="J16" i="30"/>
  <c r="J15" i="30"/>
  <c r="J14" i="30"/>
  <c r="L2" i="30" s="1"/>
  <c r="J13" i="30"/>
  <c r="J12" i="30"/>
  <c r="J11" i="30"/>
  <c r="J10" i="30"/>
  <c r="D10" i="30"/>
  <c r="D11" i="30" s="1"/>
  <c r="D12" i="30" s="1"/>
  <c r="D13" i="30" s="1"/>
  <c r="D14" i="30" s="1"/>
  <c r="D15" i="30" s="1"/>
  <c r="D16" i="30" s="1"/>
  <c r="C10" i="30"/>
  <c r="C11" i="30" s="1"/>
  <c r="C12" i="30" s="1"/>
  <c r="C13" i="30" s="1"/>
  <c r="C14" i="30" s="1"/>
  <c r="C15" i="30" s="1"/>
  <c r="J9" i="30"/>
  <c r="G18" i="30" s="1"/>
  <c r="H17" i="28" l="1"/>
  <c r="H16" i="28"/>
  <c r="H15" i="28"/>
  <c r="H14" i="28"/>
  <c r="H13" i="28"/>
  <c r="H12" i="28"/>
  <c r="H11" i="28"/>
  <c r="H10" i="28"/>
  <c r="H9" i="28"/>
  <c r="J2" i="28"/>
  <c r="I43" i="27"/>
  <c r="I42" i="27"/>
  <c r="I41" i="27"/>
  <c r="I17" i="27"/>
  <c r="K2" i="27" s="1"/>
  <c r="I16" i="27"/>
  <c r="I15" i="27"/>
  <c r="I14" i="27"/>
  <c r="I13" i="27"/>
  <c r="I12" i="27"/>
  <c r="C12" i="27"/>
  <c r="C13" i="27" s="1"/>
  <c r="C14" i="27" s="1"/>
  <c r="C15" i="27" s="1"/>
  <c r="C16" i="27" s="1"/>
  <c r="C17" i="27" s="1"/>
  <c r="I11" i="27"/>
  <c r="H14" i="26"/>
  <c r="H13" i="26"/>
  <c r="H12" i="26"/>
  <c r="H11" i="26"/>
  <c r="H10" i="26"/>
  <c r="J2" i="26" s="1"/>
  <c r="H32" i="25"/>
  <c r="H31" i="25"/>
  <c r="H30" i="25"/>
  <c r="H29" i="25"/>
  <c r="H28" i="25"/>
  <c r="H27" i="25"/>
  <c r="H26" i="25"/>
  <c r="H25" i="25"/>
  <c r="H24" i="25"/>
  <c r="H23" i="25"/>
  <c r="H22" i="25"/>
  <c r="H21" i="25"/>
  <c r="H20" i="25"/>
  <c r="H19" i="25"/>
  <c r="J2" i="25" s="1"/>
  <c r="H18" i="25"/>
  <c r="H17" i="25"/>
  <c r="H16" i="25"/>
  <c r="H15" i="25"/>
  <c r="H14" i="25"/>
  <c r="H13" i="25"/>
  <c r="H12" i="25"/>
  <c r="H11" i="25"/>
  <c r="H10" i="25"/>
  <c r="H9" i="25"/>
  <c r="H27" i="24"/>
  <c r="H26" i="24"/>
  <c r="H25" i="24"/>
  <c r="H24" i="24"/>
  <c r="H23" i="24"/>
  <c r="J2" i="24" s="1"/>
  <c r="H22" i="24"/>
  <c r="H21" i="24"/>
  <c r="H20" i="24"/>
  <c r="H19" i="24"/>
  <c r="H18" i="24"/>
  <c r="H17" i="24"/>
  <c r="H16" i="24"/>
  <c r="H15" i="24"/>
  <c r="H14" i="24"/>
  <c r="H13" i="24"/>
  <c r="H12" i="24"/>
  <c r="H11" i="24"/>
  <c r="H10" i="24"/>
  <c r="H9" i="24"/>
  <c r="I25" i="22"/>
  <c r="I24" i="22"/>
  <c r="I23" i="22"/>
  <c r="I19" i="22"/>
  <c r="I18" i="22"/>
  <c r="I17" i="22"/>
  <c r="I16" i="22"/>
  <c r="I15" i="22"/>
  <c r="I14" i="22"/>
  <c r="I13" i="22"/>
  <c r="K2" i="22" s="1"/>
  <c r="I12" i="22"/>
  <c r="C12" i="22"/>
  <c r="C13" i="22" s="1"/>
  <c r="C14" i="22" s="1"/>
  <c r="C15" i="22" s="1"/>
  <c r="C16" i="22" s="1"/>
  <c r="C17" i="22" s="1"/>
  <c r="C18" i="22" s="1"/>
  <c r="C19" i="22" s="1"/>
  <c r="I11" i="22"/>
  <c r="F21" i="22" s="1"/>
  <c r="F20" i="27" l="1"/>
  <c r="H23" i="21"/>
  <c r="H22" i="21"/>
  <c r="H21" i="21"/>
  <c r="H20" i="21"/>
  <c r="H19" i="21"/>
  <c r="H18" i="21"/>
  <c r="H17" i="21"/>
  <c r="H16" i="21"/>
  <c r="H15" i="21"/>
  <c r="H14" i="21"/>
  <c r="H13" i="21"/>
  <c r="H12" i="21"/>
  <c r="H11" i="21"/>
  <c r="H10" i="21"/>
  <c r="H9" i="21"/>
  <c r="J2" i="21" s="1"/>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H87" i="20" s="1"/>
  <c r="K50" i="20"/>
  <c r="K49" i="20"/>
  <c r="H52" i="20" s="1"/>
  <c r="K48" i="20"/>
  <c r="K47" i="20"/>
  <c r="K46" i="20"/>
  <c r="K45" i="20"/>
  <c r="K44" i="20"/>
  <c r="K36" i="20"/>
  <c r="K35" i="20"/>
  <c r="K34" i="20"/>
  <c r="K33" i="20"/>
  <c r="K32" i="20"/>
  <c r="K31" i="20"/>
  <c r="K30" i="20"/>
  <c r="K29" i="20"/>
  <c r="K28" i="20"/>
  <c r="H38" i="20" s="1"/>
  <c r="E28" i="20"/>
  <c r="E29" i="20" s="1"/>
  <c r="E30" i="20" s="1"/>
  <c r="E31" i="20" s="1"/>
  <c r="K21" i="20"/>
  <c r="M2" i="20" s="1"/>
  <c r="K14" i="20"/>
  <c r="K13" i="20"/>
  <c r="E13" i="20"/>
  <c r="E14" i="20" s="1"/>
  <c r="K12" i="20"/>
  <c r="H16" i="20" s="1"/>
  <c r="K61" i="19"/>
  <c r="K60" i="19"/>
  <c r="K59" i="19"/>
  <c r="K58" i="19"/>
  <c r="K57" i="19"/>
  <c r="K56" i="19"/>
  <c r="K55" i="19"/>
  <c r="K54" i="19"/>
  <c r="K53" i="19"/>
  <c r="K52" i="19"/>
  <c r="K51" i="19"/>
  <c r="K50" i="19"/>
  <c r="H63" i="19" s="1"/>
  <c r="K49" i="19"/>
  <c r="K48" i="19"/>
  <c r="K47" i="19"/>
  <c r="K40" i="19"/>
  <c r="K39" i="19"/>
  <c r="K38" i="19"/>
  <c r="K37" i="19"/>
  <c r="K36" i="19"/>
  <c r="H42" i="19" s="1"/>
  <c r="K35" i="19"/>
  <c r="K34" i="19"/>
  <c r="K27" i="19"/>
  <c r="K26" i="19"/>
  <c r="K25" i="19"/>
  <c r="K24" i="19"/>
  <c r="K23" i="19"/>
  <c r="M2" i="19" s="1"/>
  <c r="K22" i="19"/>
  <c r="K21" i="19"/>
  <c r="K20" i="19"/>
  <c r="K19" i="19"/>
  <c r="H29" i="19" s="1"/>
  <c r="E19" i="19"/>
  <c r="E20" i="19" s="1"/>
  <c r="E21" i="19" s="1"/>
  <c r="E22" i="19" s="1"/>
  <c r="E23" i="19" s="1"/>
  <c r="E24" i="19" s="1"/>
  <c r="E25" i="19" s="1"/>
  <c r="E26" i="19" s="1"/>
  <c r="E27" i="19" s="1"/>
  <c r="E34" i="19" s="1"/>
  <c r="E35" i="19" s="1"/>
  <c r="E36" i="19" s="1"/>
  <c r="E37" i="19" s="1"/>
  <c r="E38" i="19" s="1"/>
  <c r="E39" i="19" s="1"/>
  <c r="E40" i="19" s="1"/>
  <c r="E47" i="19" s="1"/>
  <c r="E48" i="19" s="1"/>
  <c r="E49" i="19" s="1"/>
  <c r="E50" i="19" s="1"/>
  <c r="E51" i="19" s="1"/>
  <c r="E52" i="19" s="1"/>
  <c r="E53" i="19" s="1"/>
  <c r="E54" i="19" s="1"/>
  <c r="E55" i="19" s="1"/>
  <c r="E56" i="19" s="1"/>
  <c r="E57" i="19" s="1"/>
  <c r="E58" i="19" s="1"/>
  <c r="E59" i="19" s="1"/>
  <c r="E60" i="19" s="1"/>
  <c r="E61" i="19" s="1"/>
  <c r="K12" i="19"/>
  <c r="H14" i="19" s="1"/>
  <c r="K66" i="18"/>
  <c r="K65" i="18"/>
  <c r="K64" i="18"/>
  <c r="K63" i="18"/>
  <c r="K62" i="18"/>
  <c r="K61" i="18"/>
  <c r="K60" i="18"/>
  <c r="K59" i="18"/>
  <c r="K58" i="18"/>
  <c r="K57" i="18"/>
  <c r="K56" i="18"/>
  <c r="K55" i="18"/>
  <c r="K54" i="18"/>
  <c r="K53" i="18"/>
  <c r="K52" i="18"/>
  <c r="K51" i="18"/>
  <c r="K50" i="18"/>
  <c r="K49" i="18"/>
  <c r="K48" i="18"/>
  <c r="K47" i="18"/>
  <c r="K46" i="18"/>
  <c r="K45" i="18"/>
  <c r="K44" i="18"/>
  <c r="K43" i="18"/>
  <c r="K42" i="18"/>
  <c r="H68" i="18" s="1"/>
  <c r="K34" i="18"/>
  <c r="K33" i="18"/>
  <c r="K32" i="18"/>
  <c r="K31" i="18"/>
  <c r="K30" i="18"/>
  <c r="K29" i="18"/>
  <c r="K28" i="18"/>
  <c r="K27" i="18"/>
  <c r="K26" i="18"/>
  <c r="K25" i="18"/>
  <c r="K24" i="18"/>
  <c r="K23" i="18"/>
  <c r="K22" i="18"/>
  <c r="K21" i="18"/>
  <c r="K20" i="18"/>
  <c r="K19" i="18"/>
  <c r="K18" i="18"/>
  <c r="M2" i="18" s="1"/>
  <c r="K17" i="18"/>
  <c r="K16" i="18"/>
  <c r="K15" i="18"/>
  <c r="K14" i="18"/>
  <c r="E14" i="18"/>
  <c r="E15" i="18" s="1"/>
  <c r="E16" i="18" s="1"/>
  <c r="E17" i="18" s="1"/>
  <c r="E18" i="18" s="1"/>
  <c r="E19" i="18" s="1"/>
  <c r="E20" i="18" s="1"/>
  <c r="E21" i="18" s="1"/>
  <c r="E22" i="18" s="1"/>
  <c r="E23" i="18" s="1"/>
  <c r="E24" i="18" s="1"/>
  <c r="E25" i="18" s="1"/>
  <c r="E26" i="18" s="1"/>
  <c r="E27" i="18" s="1"/>
  <c r="E28" i="18" s="1"/>
  <c r="E29" i="18" s="1"/>
  <c r="E30" i="18" s="1"/>
  <c r="E31" i="18" s="1"/>
  <c r="E32" i="18" s="1"/>
  <c r="E33" i="18" s="1"/>
  <c r="E34" i="18" s="1"/>
  <c r="E42" i="18" s="1"/>
  <c r="E43" i="18" s="1"/>
  <c r="E44" i="18" s="1"/>
  <c r="E45" i="18" s="1"/>
  <c r="E46" i="18" s="1"/>
  <c r="E47" i="18" s="1"/>
  <c r="E48" i="18" s="1"/>
  <c r="E49" i="18" s="1"/>
  <c r="E50" i="18" s="1"/>
  <c r="E51" i="18" s="1"/>
  <c r="E52" i="18" s="1"/>
  <c r="E53" i="18" s="1"/>
  <c r="E54" i="18" s="1"/>
  <c r="E55" i="18" s="1"/>
  <c r="E56" i="18" s="1"/>
  <c r="E57" i="18" s="1"/>
  <c r="E58" i="18" s="1"/>
  <c r="E59" i="18" s="1"/>
  <c r="E60" i="18" s="1"/>
  <c r="E61" i="18" s="1"/>
  <c r="E62" i="18" s="1"/>
  <c r="E63" i="18" s="1"/>
  <c r="E64" i="18" s="1"/>
  <c r="E65" i="18" s="1"/>
  <c r="E66" i="18" s="1"/>
  <c r="K13" i="18"/>
  <c r="K23" i="17"/>
  <c r="K22" i="17"/>
  <c r="M2" i="17" s="1"/>
  <c r="K21" i="17"/>
  <c r="K14" i="17"/>
  <c r="E14" i="17"/>
  <c r="E21" i="17" s="1"/>
  <c r="E22" i="17" s="1"/>
  <c r="E23" i="17" s="1"/>
  <c r="K13" i="17"/>
  <c r="H16" i="17" s="1"/>
  <c r="I22" i="15"/>
  <c r="I21" i="15"/>
  <c r="I20" i="15"/>
  <c r="I13" i="15"/>
  <c r="I12" i="15"/>
  <c r="C12" i="15"/>
  <c r="C13" i="15" s="1"/>
  <c r="I11" i="15"/>
  <c r="F16" i="15" s="1"/>
  <c r="C11" i="15"/>
  <c r="I10" i="15"/>
  <c r="E32" i="20" l="1"/>
  <c r="E33" i="20" s="1"/>
  <c r="E34" i="20" s="1"/>
  <c r="E35" i="20" s="1"/>
  <c r="E36" i="20" s="1"/>
  <c r="E44" i="20" s="1"/>
  <c r="E45" i="20" s="1"/>
  <c r="E46" i="20" s="1"/>
  <c r="E47" i="20" s="1"/>
  <c r="E48" i="20" s="1"/>
  <c r="E49" i="20" s="1"/>
  <c r="E50" i="20" s="1"/>
  <c r="E57" i="20"/>
  <c r="E58" i="20" s="1"/>
  <c r="E59" i="20" s="1"/>
  <c r="E60" i="20" s="1"/>
  <c r="E61" i="20" s="1"/>
  <c r="E62" i="20" s="1"/>
  <c r="E63" i="20" s="1"/>
  <c r="E64" i="20" s="1"/>
  <c r="E65" i="20" s="1"/>
  <c r="E66" i="20" s="1"/>
  <c r="E67" i="20" s="1"/>
  <c r="E68" i="20" s="1"/>
  <c r="E69" i="20" s="1"/>
  <c r="E70" i="20" s="1"/>
  <c r="E71" i="20" s="1"/>
  <c r="E72" i="20" s="1"/>
  <c r="E73" i="20" s="1"/>
  <c r="E74" i="20" s="1"/>
  <c r="E75" i="20" s="1"/>
  <c r="E76" i="20" s="1"/>
  <c r="E77" i="20" s="1"/>
  <c r="E78" i="20" s="1"/>
  <c r="E79" i="20" s="1"/>
  <c r="E80" i="20" s="1"/>
  <c r="E81" i="20" s="1"/>
  <c r="E82" i="20" s="1"/>
  <c r="E83" i="20" s="1"/>
  <c r="E84" i="20" s="1"/>
  <c r="E85" i="20" s="1"/>
  <c r="H36" i="18"/>
  <c r="H23" i="20"/>
  <c r="K2" i="15"/>
  <c r="H25" i="17"/>
  <c r="J21" i="14"/>
  <c r="J20" i="14"/>
  <c r="J19" i="14"/>
  <c r="J18" i="14"/>
  <c r="J17" i="14"/>
  <c r="G24" i="14" s="1"/>
  <c r="J16" i="14"/>
  <c r="J15" i="14"/>
  <c r="D15" i="14"/>
  <c r="D16" i="14" s="1"/>
  <c r="D17" i="14" s="1"/>
  <c r="D18" i="14" s="1"/>
  <c r="D19" i="14" s="1"/>
  <c r="D20" i="14" s="1"/>
  <c r="D21" i="14" s="1"/>
  <c r="J13" i="14"/>
  <c r="H83" i="13"/>
  <c r="H82" i="13"/>
  <c r="H81" i="13"/>
  <c r="H80" i="13"/>
  <c r="H79" i="13"/>
  <c r="H78" i="13"/>
  <c r="H77" i="13"/>
  <c r="H76" i="13"/>
  <c r="H75" i="13"/>
  <c r="H74" i="13"/>
  <c r="H73"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J2" i="13" s="1"/>
  <c r="H10" i="13"/>
  <c r="H9" i="13"/>
  <c r="H80" i="12"/>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2" i="12"/>
  <c r="H31" i="12"/>
  <c r="H30" i="12"/>
  <c r="H29" i="12"/>
  <c r="H28" i="12"/>
  <c r="H27" i="12"/>
  <c r="H26" i="12"/>
  <c r="H25" i="12"/>
  <c r="H24" i="12"/>
  <c r="H23" i="12"/>
  <c r="H22" i="12"/>
  <c r="H21" i="12"/>
  <c r="H20" i="12"/>
  <c r="H19" i="12"/>
  <c r="J2" i="12" s="1"/>
  <c r="H18" i="12"/>
  <c r="H17" i="12"/>
  <c r="H16" i="12"/>
  <c r="H15" i="12"/>
  <c r="H14" i="12"/>
  <c r="H13" i="12"/>
  <c r="H12" i="12"/>
  <c r="H11" i="12"/>
  <c r="H10" i="12"/>
  <c r="H9" i="12"/>
  <c r="H32" i="11"/>
  <c r="H31" i="11"/>
  <c r="H30" i="11"/>
  <c r="H29" i="11"/>
  <c r="H28" i="11"/>
  <c r="H27" i="11"/>
  <c r="H26" i="11"/>
  <c r="H25" i="11"/>
  <c r="H24" i="11"/>
  <c r="H23" i="11"/>
  <c r="H22" i="11"/>
  <c r="H21" i="11"/>
  <c r="H20" i="11"/>
  <c r="H19" i="11"/>
  <c r="H18" i="11"/>
  <c r="H17" i="11"/>
  <c r="H16" i="11"/>
  <c r="H15" i="11"/>
  <c r="H14" i="11"/>
  <c r="H13" i="11"/>
  <c r="H12" i="11"/>
  <c r="J2" i="11" s="1"/>
  <c r="H11" i="11"/>
  <c r="H10" i="11"/>
  <c r="H9" i="11"/>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J2" i="10"/>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J2" i="8" s="1"/>
  <c r="H13" i="8"/>
  <c r="H12" i="8"/>
  <c r="H11" i="8"/>
  <c r="H10" i="8"/>
  <c r="H9" i="8"/>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G232" i="7" s="1"/>
  <c r="G166" i="7"/>
  <c r="J164" i="7"/>
  <c r="J163" i="7"/>
  <c r="J162" i="7"/>
  <c r="J161" i="7"/>
  <c r="J160" i="7"/>
  <c r="J159" i="7"/>
  <c r="J158" i="7"/>
  <c r="J157" i="7"/>
  <c r="J156" i="7"/>
  <c r="J155" i="7"/>
  <c r="J154" i="7"/>
  <c r="J153" i="7"/>
  <c r="J152" i="7"/>
  <c r="J151" i="7"/>
  <c r="J150" i="7"/>
  <c r="J149" i="7"/>
  <c r="J142" i="7"/>
  <c r="J141" i="7"/>
  <c r="J140" i="7"/>
  <c r="J139" i="7"/>
  <c r="J138" i="7"/>
  <c r="J137" i="7"/>
  <c r="J136" i="7"/>
  <c r="J135" i="7"/>
  <c r="J134" i="7"/>
  <c r="G144" i="7" s="1"/>
  <c r="J128" i="7"/>
  <c r="J127" i="7"/>
  <c r="J126" i="7"/>
  <c r="J125" i="7"/>
  <c r="J124" i="7"/>
  <c r="J123" i="7"/>
  <c r="J122" i="7"/>
  <c r="J121" i="7"/>
  <c r="J120" i="7"/>
  <c r="J119" i="7"/>
  <c r="G130" i="7" s="1"/>
  <c r="J112" i="7"/>
  <c r="J111" i="7"/>
  <c r="J110" i="7"/>
  <c r="J109" i="7"/>
  <c r="J108" i="7"/>
  <c r="J107" i="7"/>
  <c r="J106" i="7"/>
  <c r="J105" i="7"/>
  <c r="J104" i="7"/>
  <c r="J103" i="7"/>
  <c r="J102" i="7"/>
  <c r="G114" i="7" s="1"/>
  <c r="G96" i="7"/>
  <c r="J94" i="7"/>
  <c r="J93" i="7"/>
  <c r="J92" i="7"/>
  <c r="J91" i="7"/>
  <c r="J90" i="7"/>
  <c r="J89" i="7"/>
  <c r="J81" i="7"/>
  <c r="J80" i="7"/>
  <c r="G83" i="7" s="1"/>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L2" i="7" s="1"/>
  <c r="J18" i="7"/>
  <c r="J17" i="7"/>
  <c r="J16" i="7"/>
  <c r="J15" i="7"/>
  <c r="J14" i="7"/>
  <c r="D14" i="7"/>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80" i="7" s="1"/>
  <c r="D81" i="7" s="1"/>
  <c r="D89" i="7" s="1"/>
  <c r="D90" i="7" s="1"/>
  <c r="D91" i="7" s="1"/>
  <c r="D92" i="7" s="1"/>
  <c r="D93" i="7" s="1"/>
  <c r="D94" i="7" s="1"/>
  <c r="D102" i="7" s="1"/>
  <c r="D103" i="7" s="1"/>
  <c r="D104" i="7" s="1"/>
  <c r="D105" i="7" s="1"/>
  <c r="D106" i="7" s="1"/>
  <c r="D107" i="7" s="1"/>
  <c r="D108" i="7" s="1"/>
  <c r="D109" i="7" s="1"/>
  <c r="D110" i="7" s="1"/>
  <c r="D111" i="7" s="1"/>
  <c r="D112" i="7" s="1"/>
  <c r="D119" i="7" s="1"/>
  <c r="D120" i="7" s="1"/>
  <c r="D121" i="7" s="1"/>
  <c r="D122" i="7" s="1"/>
  <c r="D123" i="7" s="1"/>
  <c r="D124" i="7" s="1"/>
  <c r="D125" i="7" s="1"/>
  <c r="D126" i="7" s="1"/>
  <c r="D127" i="7" s="1"/>
  <c r="D128" i="7" s="1"/>
  <c r="D134" i="7" s="1"/>
  <c r="D135" i="7" s="1"/>
  <c r="D136" i="7" s="1"/>
  <c r="D137" i="7" s="1"/>
  <c r="D138" i="7" s="1"/>
  <c r="D139" i="7" s="1"/>
  <c r="D140" i="7" s="1"/>
  <c r="D141" i="7" s="1"/>
  <c r="D142" i="7" s="1"/>
  <c r="D149" i="7" s="1"/>
  <c r="D150" i="7" s="1"/>
  <c r="D151" i="7" s="1"/>
  <c r="D152" i="7" s="1"/>
  <c r="D153" i="7" s="1"/>
  <c r="D154" i="7" s="1"/>
  <c r="D155" i="7" s="1"/>
  <c r="D156" i="7" s="1"/>
  <c r="D157" i="7" s="1"/>
  <c r="D158" i="7" s="1"/>
  <c r="D159" i="7" s="1"/>
  <c r="D160" i="7" s="1"/>
  <c r="D161" i="7" s="1"/>
  <c r="D162" i="7" s="1"/>
  <c r="D163" i="7" s="1"/>
  <c r="D164"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J13" i="7"/>
  <c r="G75" i="7" s="1"/>
  <c r="J62" i="6"/>
  <c r="J61" i="6"/>
  <c r="G65" i="6" s="1"/>
  <c r="J60" i="6"/>
  <c r="J59" i="6"/>
  <c r="J58" i="6"/>
  <c r="J57" i="6"/>
  <c r="J51" i="6"/>
  <c r="J50" i="6"/>
  <c r="J49" i="6"/>
  <c r="G53" i="6" s="1"/>
  <c r="J48" i="6"/>
  <c r="J47" i="6"/>
  <c r="J42" i="6"/>
  <c r="J41" i="6"/>
  <c r="G43" i="6" s="1"/>
  <c r="J31" i="6"/>
  <c r="G37" i="6" s="1"/>
  <c r="J25" i="6"/>
  <c r="D15" i="6"/>
  <c r="D16" i="6" s="1"/>
  <c r="D17" i="6" s="1"/>
  <c r="D18" i="6" s="1"/>
  <c r="D19" i="6" s="1"/>
  <c r="D20" i="6" s="1"/>
  <c r="D21" i="6" s="1"/>
  <c r="D22" i="6" s="1"/>
  <c r="J14" i="6"/>
  <c r="G27" i="6" s="1"/>
  <c r="J18" i="5"/>
  <c r="L2" i="5" s="1"/>
  <c r="J17" i="5"/>
  <c r="J16" i="5"/>
  <c r="J15" i="5"/>
  <c r="J14" i="5"/>
  <c r="J13" i="5"/>
  <c r="D13" i="5"/>
  <c r="D14" i="5" s="1"/>
  <c r="D15" i="5" s="1"/>
  <c r="D16" i="5" s="1"/>
  <c r="D17" i="5" s="1"/>
  <c r="D18" i="5" s="1"/>
  <c r="J12" i="5"/>
  <c r="J186" i="4"/>
  <c r="J185" i="4"/>
  <c r="J184" i="4"/>
  <c r="J183" i="4"/>
  <c r="J182" i="4"/>
  <c r="J181" i="4"/>
  <c r="J147" i="4"/>
  <c r="J146" i="4"/>
  <c r="J145" i="4"/>
  <c r="J144" i="4"/>
  <c r="J143" i="4"/>
  <c r="J142" i="4"/>
  <c r="J141" i="4"/>
  <c r="J140" i="4"/>
  <c r="J139" i="4"/>
  <c r="J138" i="4"/>
  <c r="J137" i="4"/>
  <c r="J136" i="4"/>
  <c r="J135" i="4"/>
  <c r="J134" i="4"/>
  <c r="J133" i="4"/>
  <c r="J132" i="4"/>
  <c r="J131" i="4"/>
  <c r="J130" i="4"/>
  <c r="J129" i="4"/>
  <c r="J128" i="4"/>
  <c r="J127" i="4"/>
  <c r="J126" i="4"/>
  <c r="G149" i="4" s="1"/>
  <c r="J125"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G120" i="4" s="1"/>
  <c r="J86" i="4"/>
  <c r="J85" i="4"/>
  <c r="J84" i="4"/>
  <c r="J83" i="4"/>
  <c r="J82" i="4"/>
  <c r="J81" i="4"/>
  <c r="J80" i="4"/>
  <c r="J79" i="4"/>
  <c r="J78" i="4"/>
  <c r="J77" i="4"/>
  <c r="J76" i="4"/>
  <c r="J75" i="4"/>
  <c r="G88" i="4" s="1"/>
  <c r="J74" i="4"/>
  <c r="J73" i="4"/>
  <c r="J66" i="4"/>
  <c r="J65" i="4"/>
  <c r="J64" i="4"/>
  <c r="J63" i="4"/>
  <c r="J62" i="4"/>
  <c r="J61" i="4"/>
  <c r="J60" i="4"/>
  <c r="J59" i="4"/>
  <c r="J58" i="4"/>
  <c r="G68" i="4" s="1"/>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L2" i="4" s="1"/>
  <c r="J15" i="4"/>
  <c r="J14" i="4"/>
  <c r="J13" i="4"/>
  <c r="D13" i="4"/>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8" i="4" s="1"/>
  <c r="D59" i="4" s="1"/>
  <c r="D60" i="4" s="1"/>
  <c r="D61" i="4" s="1"/>
  <c r="D62" i="4" s="1"/>
  <c r="D63" i="4" s="1"/>
  <c r="D64" i="4" s="1"/>
  <c r="D65" i="4" s="1"/>
  <c r="D66" i="4" s="1"/>
  <c r="D73" i="4" s="1"/>
  <c r="D74" i="4" s="1"/>
  <c r="D75" i="4" s="1"/>
  <c r="D76" i="4" s="1"/>
  <c r="D77" i="4" s="1"/>
  <c r="D78" i="4" s="1"/>
  <c r="D79" i="4" s="1"/>
  <c r="D80" i="4" s="1"/>
  <c r="D81" i="4" s="1"/>
  <c r="D82" i="4" s="1"/>
  <c r="D83" i="4" s="1"/>
  <c r="D84" i="4" s="1"/>
  <c r="D85" i="4" s="1"/>
  <c r="D86"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J12" i="4"/>
  <c r="D23" i="6" l="1"/>
  <c r="D31" i="6" s="1"/>
  <c r="D32" i="6" s="1"/>
  <c r="D33" i="6" s="1"/>
  <c r="D34" i="6" s="1"/>
  <c r="D35" i="6" s="1"/>
  <c r="D36" i="6" s="1"/>
  <c r="D41" i="6" s="1"/>
  <c r="D47" i="6" s="1"/>
  <c r="D48" i="6" s="1"/>
  <c r="D49" i="6" s="1"/>
  <c r="D50" i="6" s="1"/>
  <c r="D51" i="6" s="1"/>
  <c r="D57" i="6" s="1"/>
  <c r="D58" i="6" s="1"/>
  <c r="D59" i="6" s="1"/>
  <c r="D60" i="6" s="1"/>
  <c r="D61" i="6" s="1"/>
  <c r="D62" i="6" s="1"/>
  <c r="D25" i="6"/>
  <c r="L2" i="14"/>
  <c r="G20" i="5"/>
  <c r="L2" i="6"/>
  <c r="G53" i="4"/>
  <c r="J56" i="3"/>
  <c r="J55" i="3"/>
  <c r="J54" i="3"/>
  <c r="J53" i="3"/>
  <c r="J52" i="3"/>
  <c r="J51" i="3"/>
  <c r="J17" i="3"/>
  <c r="J16" i="3"/>
  <c r="G19" i="3" s="1"/>
  <c r="J15" i="3"/>
  <c r="J14" i="3"/>
  <c r="D14" i="3"/>
  <c r="D15" i="3" s="1"/>
  <c r="D16" i="3" s="1"/>
  <c r="D17" i="3" s="1"/>
  <c r="J13" i="3"/>
  <c r="L2" i="3" l="1"/>
  <c r="I41" i="2"/>
  <c r="I40" i="2"/>
  <c r="I39" i="2"/>
  <c r="I38" i="2"/>
  <c r="I37" i="2"/>
  <c r="I36" i="2"/>
  <c r="I14" i="2"/>
  <c r="I13" i="2"/>
  <c r="C13" i="2"/>
  <c r="C14" i="2" s="1"/>
  <c r="I12" i="2"/>
  <c r="F16" i="2" s="1"/>
  <c r="K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I16" authorId="0" shapeId="0" xr:uid="{C559810D-302E-47BF-91DA-D2D5BCD9E6DB}">
      <text>
        <r>
          <rPr>
            <b/>
            <sz val="9"/>
            <color indexed="81"/>
            <rFont val="MS P ゴシック"/>
            <family val="3"/>
            <charset val="128"/>
          </rPr>
          <t>齋藤 秀昭:</t>
        </r>
        <r>
          <rPr>
            <sz val="9"/>
            <color indexed="81"/>
            <rFont val="MS P ゴシック"/>
            <family val="3"/>
            <charset val="128"/>
          </rPr>
          <t xml:space="preserve">
材料選択必要
sus材
AL材
pom材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shinohara</author>
  </authors>
  <commentList>
    <comment ref="Q222" authorId="0" shapeId="0" xr:uid="{7A529134-D8FB-41E4-81F6-292B84A43B7B}">
      <text>
        <r>
          <rPr>
            <b/>
            <sz val="9"/>
            <color indexed="81"/>
            <rFont val="MS P ゴシック"/>
            <family val="3"/>
            <charset val="128"/>
          </rPr>
          <t>shinohara:</t>
        </r>
        <r>
          <rPr>
            <sz val="9"/>
            <color indexed="81"/>
            <rFont val="MS P ゴシック"/>
            <family val="3"/>
            <charset val="128"/>
          </rPr>
          <t xml:space="preserve">
</t>
        </r>
      </text>
    </comment>
    <comment ref="Q223" authorId="0" shapeId="0" xr:uid="{F7410118-BDB3-4097-9EEF-D251B9B5EF7A}">
      <text>
        <r>
          <rPr>
            <b/>
            <sz val="9"/>
            <color indexed="81"/>
            <rFont val="MS P ゴシック"/>
            <family val="3"/>
            <charset val="128"/>
          </rPr>
          <t>shinohara:</t>
        </r>
        <r>
          <rPr>
            <sz val="9"/>
            <color indexed="81"/>
            <rFont val="MS P ゴシック"/>
            <family val="3"/>
            <charset val="128"/>
          </rPr>
          <t xml:space="preserve">
</t>
        </r>
      </text>
    </comment>
    <comment ref="Q224" authorId="0" shapeId="0" xr:uid="{42CBA28D-6786-45D5-BA8A-943A07A06361}">
      <text>
        <r>
          <rPr>
            <b/>
            <sz val="9"/>
            <color indexed="81"/>
            <rFont val="MS P ゴシック"/>
            <family val="3"/>
            <charset val="128"/>
          </rPr>
          <t>shinohara:</t>
        </r>
        <r>
          <rPr>
            <sz val="9"/>
            <color indexed="81"/>
            <rFont val="MS P ゴシック"/>
            <family val="3"/>
            <charset val="128"/>
          </rPr>
          <t xml:space="preserve">
</t>
        </r>
      </text>
    </comment>
    <comment ref="Q225" authorId="0" shapeId="0" xr:uid="{0711E0B5-A1D2-4A4A-9EFB-DF1700B0797F}">
      <text>
        <r>
          <rPr>
            <b/>
            <sz val="9"/>
            <color indexed="81"/>
            <rFont val="MS P ゴシック"/>
            <family val="3"/>
            <charset val="128"/>
          </rPr>
          <t>shinohara:</t>
        </r>
        <r>
          <rPr>
            <sz val="9"/>
            <color indexed="81"/>
            <rFont val="MS P ゴシック"/>
            <family val="3"/>
            <charset val="128"/>
          </rPr>
          <t xml:space="preserve">
</t>
        </r>
      </text>
    </comment>
    <comment ref="Q226" authorId="0" shapeId="0" xr:uid="{EC8CE698-626F-480D-9CA5-53370C470BA2}">
      <text>
        <r>
          <rPr>
            <b/>
            <sz val="9"/>
            <color indexed="81"/>
            <rFont val="MS P ゴシック"/>
            <family val="3"/>
            <charset val="128"/>
          </rPr>
          <t>shinohara:</t>
        </r>
        <r>
          <rPr>
            <sz val="9"/>
            <color indexed="81"/>
            <rFont val="MS P ゴシック"/>
            <family val="3"/>
            <charset val="128"/>
          </rPr>
          <t xml:space="preserve">
</t>
        </r>
      </text>
    </comment>
    <comment ref="Q227" authorId="0" shapeId="0" xr:uid="{EE9F8EB2-CE90-43BD-A3BA-ED4CC245E382}">
      <text>
        <r>
          <rPr>
            <b/>
            <sz val="9"/>
            <color indexed="81"/>
            <rFont val="MS P ゴシック"/>
            <family val="3"/>
            <charset val="128"/>
          </rPr>
          <t>shinohara:</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12" authorId="0" shapeId="0" xr:uid="{FA700B6E-B318-43C6-B8A7-AABED6FF1E86}">
      <text>
        <r>
          <rPr>
            <b/>
            <sz val="9"/>
            <color indexed="81"/>
            <rFont val="MS P ゴシック"/>
            <family val="3"/>
            <charset val="128"/>
          </rPr>
          <t>齋藤 秀昭:
前回の参考値</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19" authorId="0" shapeId="0" xr:uid="{88A0CE66-C7CD-427E-BB63-5F14A963F20E}">
      <text>
        <r>
          <rPr>
            <b/>
            <sz val="9"/>
            <color indexed="81"/>
            <rFont val="MS P ゴシック"/>
            <family val="3"/>
            <charset val="128"/>
          </rPr>
          <t>齋藤 秀昭:</t>
        </r>
        <r>
          <rPr>
            <sz val="9"/>
            <color indexed="81"/>
            <rFont val="MS P ゴシック"/>
            <family val="3"/>
            <charset val="128"/>
          </rPr>
          <t xml:space="preserve">
制御機材へ見積お願いい足します。</t>
        </r>
      </text>
    </comment>
    <comment ref="H36" authorId="0" shapeId="0" xr:uid="{6D9990D1-E37A-4727-831C-3D4DD29B902F}">
      <text>
        <r>
          <rPr>
            <b/>
            <sz val="9"/>
            <color indexed="81"/>
            <rFont val="MS P ゴシック"/>
            <family val="3"/>
            <charset val="128"/>
          </rPr>
          <t>齋藤 秀昭:</t>
        </r>
        <r>
          <rPr>
            <sz val="9"/>
            <color indexed="81"/>
            <rFont val="MS P ゴシック"/>
            <family val="3"/>
            <charset val="128"/>
          </rPr>
          <t xml:space="preserve">
制御機材へ見積お願いい足します。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5" authorId="0" shapeId="0" xr:uid="{46B863D3-C3BB-4E4B-97BC-65C9B5DF34AF}">
      <text>
        <r>
          <rPr>
            <b/>
            <sz val="9"/>
            <color indexed="81"/>
            <rFont val="MS P ゴシック"/>
            <family val="3"/>
            <charset val="128"/>
          </rPr>
          <t>齋藤 秀昭:</t>
        </r>
        <r>
          <rPr>
            <sz val="9"/>
            <color indexed="81"/>
            <rFont val="MS P ゴシック"/>
            <family val="3"/>
            <charset val="128"/>
          </rPr>
          <t xml:space="preserve">
</t>
        </r>
        <r>
          <rPr>
            <b/>
            <sz val="14"/>
            <color indexed="81"/>
            <rFont val="MS P ゴシック"/>
            <family val="3"/>
            <charset val="128"/>
          </rPr>
          <t>最短納期でお願い致します。</t>
        </r>
      </text>
    </comment>
    <comment ref="G12" authorId="0" shapeId="0" xr:uid="{A2572C63-F9D9-4956-B41C-AC1B69AFFCD9}">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 ref="G13" authorId="0" shapeId="0" xr:uid="{CC2FF650-2100-4222-87A6-87D1411D8ACC}">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 ref="G14" authorId="0" shapeId="0" xr:uid="{A453E9F2-4AD7-4CAF-BB14-81D22644BE9B}">
      <text>
        <r>
          <rPr>
            <b/>
            <sz val="9"/>
            <color indexed="81"/>
            <rFont val="MS P ゴシック"/>
            <family val="3"/>
            <charset val="128"/>
          </rPr>
          <t>齋藤 秀昭:</t>
        </r>
        <r>
          <rPr>
            <sz val="9"/>
            <color indexed="81"/>
            <rFont val="MS P ゴシック"/>
            <family val="3"/>
            <charset val="128"/>
          </rPr>
          <t xml:space="preserve">
社内在庫確認依頼　
在庫無い場合発注依頼</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F57" authorId="0" shapeId="0" xr:uid="{95143D0F-6A30-4B0E-80AE-4022A31CB166}">
      <text>
        <r>
          <rPr>
            <b/>
            <sz val="9"/>
            <color indexed="81"/>
            <rFont val="MS P ゴシック"/>
            <family val="3"/>
            <charset val="128"/>
          </rPr>
          <t>齋藤 秀昭:</t>
        </r>
        <r>
          <rPr>
            <sz val="9"/>
            <color indexed="81"/>
            <rFont val="MS P ゴシック"/>
            <family val="3"/>
            <charset val="128"/>
          </rPr>
          <t xml:space="preserve">
ドロップインアダプタ追加の為</t>
        </r>
      </text>
    </comment>
    <comment ref="F59" authorId="0" shapeId="0" xr:uid="{FEB33149-291B-4556-92A6-C5CBC52827F6}">
      <text>
        <r>
          <rPr>
            <b/>
            <sz val="9"/>
            <color indexed="81"/>
            <rFont val="MS P ゴシック"/>
            <family val="3"/>
            <charset val="128"/>
          </rPr>
          <t>齋藤 秀昭:</t>
        </r>
        <r>
          <rPr>
            <sz val="9"/>
            <color indexed="81"/>
            <rFont val="MS P ゴシック"/>
            <family val="3"/>
            <charset val="128"/>
          </rPr>
          <t xml:space="preserve">
ドロップインアダプタ追加の為</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I28" authorId="0" shapeId="0" xr:uid="{AA444367-B2D6-47E8-AD41-3C552A969BF1}">
      <text>
        <r>
          <rPr>
            <sz val="9"/>
            <color indexed="81"/>
            <rFont val="MS P ゴシック"/>
            <family val="3"/>
            <charset val="128"/>
          </rPr>
          <t xml:space="preserve">
</t>
        </r>
        <r>
          <rPr>
            <b/>
            <sz val="9"/>
            <color indexed="81"/>
            <rFont val="MS P ゴシック"/>
            <family val="3"/>
            <charset val="128"/>
          </rPr>
          <t xml:space="preserve">今回は、OP-87057の2本は発注致しません。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F89" authorId="0" shapeId="0" xr:uid="{2F20F94B-1E20-40D3-8F6F-24C3FD96F382}">
      <text>
        <r>
          <rPr>
            <b/>
            <sz val="9"/>
            <color indexed="81"/>
            <rFont val="MS P ゴシック"/>
            <family val="3"/>
            <charset val="128"/>
          </rPr>
          <t>齋藤 秀昭:</t>
        </r>
        <r>
          <rPr>
            <sz val="9"/>
            <color indexed="81"/>
            <rFont val="MS P ゴシック"/>
            <family val="3"/>
            <charset val="128"/>
          </rPr>
          <t xml:space="preserve">
材質変更可能　</t>
        </r>
      </text>
    </comment>
    <comment ref="F97" authorId="0" shapeId="0" xr:uid="{51048653-B674-40F0-9906-1E2FBDBCC5C9}">
      <text>
        <r>
          <rPr>
            <b/>
            <sz val="9"/>
            <color indexed="81"/>
            <rFont val="MS P ゴシック"/>
            <family val="3"/>
            <charset val="128"/>
          </rPr>
          <t>齋藤 秀昭:</t>
        </r>
        <r>
          <rPr>
            <sz val="9"/>
            <color indexed="81"/>
            <rFont val="MS P ゴシック"/>
            <family val="3"/>
            <charset val="128"/>
          </rPr>
          <t xml:space="preserve">
ｼﾘﾝﾀﾞｾﾝｻｰ　旧ﾀｲﾌﾟか新タイプ使用か確認</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F26" authorId="0" shapeId="0" xr:uid="{FDD1D1C7-CDBC-46BE-9A69-34AAB830D235}">
      <text>
        <r>
          <rPr>
            <b/>
            <sz val="9"/>
            <color indexed="81"/>
            <rFont val="MS P ゴシック"/>
            <family val="3"/>
            <charset val="128"/>
          </rPr>
          <t>齋藤 秀昭:</t>
        </r>
        <r>
          <rPr>
            <sz val="9"/>
            <color indexed="81"/>
            <rFont val="MS P ゴシック"/>
            <family val="3"/>
            <charset val="128"/>
          </rPr>
          <t xml:space="preserve">
納期8/25着
</t>
        </r>
      </text>
    </comment>
    <comment ref="F104" authorId="0" shapeId="0" xr:uid="{547B8CB3-4176-4E30-81FD-4FC8CCA078E7}">
      <text>
        <r>
          <rPr>
            <b/>
            <sz val="9"/>
            <color indexed="81"/>
            <rFont val="MS P ゴシック"/>
            <family val="3"/>
            <charset val="128"/>
          </rPr>
          <t>齋藤 秀昭:</t>
        </r>
        <r>
          <rPr>
            <sz val="9"/>
            <color indexed="81"/>
            <rFont val="MS P ゴシック"/>
            <family val="3"/>
            <charset val="128"/>
          </rPr>
          <t xml:space="preserve">
材質変更可能　</t>
        </r>
      </text>
    </comment>
    <comment ref="F112" authorId="0" shapeId="0" xr:uid="{854E337B-E37F-4775-849C-17C4FAE4E69E}">
      <text>
        <r>
          <rPr>
            <b/>
            <sz val="9"/>
            <color indexed="81"/>
            <rFont val="MS P ゴシック"/>
            <family val="3"/>
            <charset val="128"/>
          </rPr>
          <t>齋藤 秀昭:</t>
        </r>
        <r>
          <rPr>
            <sz val="9"/>
            <color indexed="81"/>
            <rFont val="MS P ゴシック"/>
            <family val="3"/>
            <charset val="128"/>
          </rPr>
          <t xml:space="preserve">
ｼﾘﾝﾀﾞｾﾝｻｰ　旧ﾀｲﾌﾟか新タイプ使用か確認</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F76" authorId="0" shapeId="0" xr:uid="{B505B3C1-00E1-4257-B34F-79BE267C0079}">
      <text>
        <r>
          <rPr>
            <b/>
            <sz val="9"/>
            <color indexed="81"/>
            <rFont val="MS P ゴシック"/>
            <family val="3"/>
            <charset val="128"/>
          </rPr>
          <t>齋藤 秀昭:</t>
        </r>
        <r>
          <rPr>
            <sz val="9"/>
            <color indexed="81"/>
            <rFont val="MS P ゴシック"/>
            <family val="3"/>
            <charset val="128"/>
          </rPr>
          <t xml:space="preserve">
材質変更可能　</t>
        </r>
      </text>
    </comment>
    <comment ref="F84" authorId="0" shapeId="0" xr:uid="{A2C7308D-DCB0-406E-81B3-E195B9BE1440}">
      <text>
        <r>
          <rPr>
            <b/>
            <sz val="9"/>
            <color indexed="81"/>
            <rFont val="MS P ゴシック"/>
            <family val="3"/>
            <charset val="128"/>
          </rPr>
          <t>齋藤 秀昭:</t>
        </r>
        <r>
          <rPr>
            <sz val="9"/>
            <color indexed="81"/>
            <rFont val="MS P ゴシック"/>
            <family val="3"/>
            <charset val="128"/>
          </rPr>
          <t xml:space="preserve">
ｼﾘﾝﾀﾞｾﾝｻｰ　旧ﾀｲﾌﾟか新タイプ使用か確認</t>
        </r>
      </text>
    </comment>
  </commentList>
</comments>
</file>

<file path=xl/sharedStrings.xml><?xml version="1.0" encoding="utf-8"?>
<sst xmlns="http://schemas.openxmlformats.org/spreadsheetml/2006/main" count="34131" uniqueCount="5454">
  <si>
    <t>お客先名</t>
    <rPh sb="1" eb="3">
      <t>キャクサキ</t>
    </rPh>
    <rPh sb="3" eb="4">
      <t>メイ</t>
    </rPh>
    <phoneticPr fontId="4"/>
  </si>
  <si>
    <t>株式会社新冨製作所様</t>
    <rPh sb="9" eb="10">
      <t>サマ</t>
    </rPh>
    <phoneticPr fontId="4"/>
  </si>
  <si>
    <t>合計金額</t>
    <rPh sb="0" eb="2">
      <t>ゴウケイ</t>
    </rPh>
    <rPh sb="2" eb="4">
      <t>キンガク</t>
    </rPh>
    <phoneticPr fontId="4"/>
  </si>
  <si>
    <t>担当営業</t>
    <rPh sb="0" eb="2">
      <t>タントウ</t>
    </rPh>
    <rPh sb="2" eb="4">
      <t>エイギョウ</t>
    </rPh>
    <phoneticPr fontId="4"/>
  </si>
  <si>
    <t>山澤(齋藤）</t>
    <rPh sb="0" eb="2">
      <t>ヤマサワ</t>
    </rPh>
    <rPh sb="3" eb="5">
      <t>サイトウ</t>
    </rPh>
    <phoneticPr fontId="4"/>
  </si>
  <si>
    <t>受注番号</t>
    <rPh sb="0" eb="2">
      <t>ジュチュウ</t>
    </rPh>
    <rPh sb="2" eb="4">
      <t>バンゴウ</t>
    </rPh>
    <phoneticPr fontId="4"/>
  </si>
  <si>
    <t>218526</t>
    <phoneticPr fontId="4"/>
  </si>
  <si>
    <t>SETB0241-A01　AXAﾛﾎﾞｯﾄ400+SV70ﾛｰﾀﾘｰｱｸﾁｭｴﾀｰ＋浸け置き+井桁治具+SVC720F+配電BOX　　原価一覧　20241022</t>
    <phoneticPr fontId="4"/>
  </si>
  <si>
    <t>希望納期</t>
    <rPh sb="0" eb="2">
      <t>キボウ</t>
    </rPh>
    <rPh sb="2" eb="4">
      <t>ノウ</t>
    </rPh>
    <phoneticPr fontId="4"/>
  </si>
  <si>
    <t>①</t>
    <phoneticPr fontId="4"/>
  </si>
  <si>
    <t>最終納品</t>
    <rPh sb="0" eb="2">
      <t>サイシュウ</t>
    </rPh>
    <rPh sb="2" eb="4">
      <t>ノウヒン</t>
    </rPh>
    <phoneticPr fontId="4"/>
  </si>
  <si>
    <t>出荷依頼項目NO.</t>
    <rPh sb="0" eb="2">
      <t>シュッカ</t>
    </rPh>
    <rPh sb="2" eb="4">
      <t>イライ</t>
    </rPh>
    <rPh sb="4" eb="6">
      <t>コウモク</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</si>
  <si>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</si>
  <si>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</si>
  <si>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</si>
  <si>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</si>
  <si>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</si>
  <si>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</si>
  <si>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</si>
  <si>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</si>
  <si>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</si>
  <si>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</si>
  <si>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</si>
  <si>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</si>
  <si>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</si>
  <si>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</si>
  <si>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</si>
  <si>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</si>
  <si>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AXA卓上ﾛﾎﾞｯﾄ</t>
    <rPh sb="0" eb="5">
      <t>チサチタクジョウ</t>
    </rPh>
    <phoneticPr fontId="9"/>
  </si>
  <si>
    <t>SET</t>
  </si>
  <si>
    <t>AXA400-ＨV</t>
    <phoneticPr fontId="9"/>
  </si>
  <si>
    <t>AXELIAｼﾘｰｽﾞAXA-ＨV（400角）</t>
    <phoneticPr fontId="9"/>
  </si>
  <si>
    <t>専用PCｺﾝﾄﾛｰﾗ ﾓﾆﾀｰ ｷｰﾎﾞｰﾄﾞ &amp; ﾏｳｽ【ﾛﾎﾞｯﾄ付属品】</t>
    <rPh sb="35" eb="38">
      <t>フゾクヒン</t>
    </rPh>
    <phoneticPr fontId="4"/>
  </si>
  <si>
    <t>PCｿﾌﾄ 外部ｽｲｯﾁ 含む【ﾛﾎﾞｯﾄ付属品】</t>
  </si>
  <si>
    <t>②</t>
    <phoneticPr fontId="4"/>
  </si>
  <si>
    <t>ツ－ル治具部分</t>
  </si>
  <si>
    <t>モノタロウなら3日間</t>
    <rPh sb="8" eb="9">
      <t>ヒ</t>
    </rPh>
    <rPh sb="9" eb="10">
      <t>カン</t>
    </rPh>
    <phoneticPr fontId="9"/>
  </si>
  <si>
    <t>ＳＭＣ</t>
    <phoneticPr fontId="4"/>
  </si>
  <si>
    <t>制御機材</t>
    <rPh sb="0" eb="2">
      <t>セイギョ</t>
    </rPh>
    <rPh sb="2" eb="4">
      <t>キザイ</t>
    </rPh>
    <phoneticPr fontId="4"/>
  </si>
  <si>
    <t>MSQB10R-M9N</t>
    <phoneticPr fontId="4"/>
  </si>
  <si>
    <t>ロータリシリンダ</t>
    <phoneticPr fontId="4"/>
  </si>
  <si>
    <t>https://www.monotaro.com/g/00231808/?t.mpn=msqb10r-m9nz</t>
    <phoneticPr fontId="9"/>
  </si>
  <si>
    <t>1日目</t>
    <rPh sb="1" eb="2">
      <t>ヒ</t>
    </rPh>
    <rPh sb="2" eb="3">
      <t>メ</t>
    </rPh>
    <phoneticPr fontId="4"/>
  </si>
  <si>
    <t>AW10-M5BG-A</t>
    <phoneticPr fontId="4"/>
  </si>
  <si>
    <t>レギュレータ</t>
    <phoneticPr fontId="4"/>
  </si>
  <si>
    <t>モノタロウなら8日間</t>
    <rPh sb="8" eb="9">
      <t>ヒ</t>
    </rPh>
    <rPh sb="9" eb="10">
      <t>カン</t>
    </rPh>
    <phoneticPr fontId="9"/>
  </si>
  <si>
    <t xml:space="preserve">SYJ3240-5MOZE-M5  </t>
    <phoneticPr fontId="4"/>
  </si>
  <si>
    <t>電磁弁</t>
    <rPh sb="0" eb="3">
      <t>デンジベン</t>
    </rPh>
    <phoneticPr fontId="4"/>
  </si>
  <si>
    <t>https://www.monotaro.com/p/5685/0394/</t>
    <phoneticPr fontId="9"/>
  </si>
  <si>
    <t>SY100-30-4A</t>
    <phoneticPr fontId="4"/>
  </si>
  <si>
    <t>リード線　2本</t>
    <rPh sb="3" eb="4">
      <t>セン</t>
    </rPh>
    <rPh sb="6" eb="7">
      <t>ホン</t>
    </rPh>
    <phoneticPr fontId="4"/>
  </si>
  <si>
    <t>AS1201F-M5-04A</t>
    <phoneticPr fontId="4"/>
  </si>
  <si>
    <t>スピコン　　2個</t>
    <rPh sb="7" eb="8">
      <t>コ</t>
    </rPh>
    <phoneticPr fontId="4"/>
  </si>
  <si>
    <t>③</t>
    <phoneticPr fontId="4"/>
  </si>
  <si>
    <t>8日目</t>
    <rPh sb="1" eb="2">
      <t>ヒ</t>
    </rPh>
    <rPh sb="2" eb="3">
      <t>メ</t>
    </rPh>
    <phoneticPr fontId="4"/>
  </si>
  <si>
    <t>ミスミ</t>
    <phoneticPr fontId="4"/>
  </si>
  <si>
    <t>AETTS10-93-SC46.5-M3-N3</t>
    <phoneticPr fontId="9"/>
  </si>
  <si>
    <t>円形支柱－両端めねじ　2本</t>
    <rPh sb="12" eb="13">
      <t>ホン</t>
    </rPh>
    <phoneticPr fontId="9"/>
  </si>
  <si>
    <t>AB23CFAF69</t>
    <phoneticPr fontId="9"/>
  </si>
  <si>
    <t>AETTS8-93-SC46.5-M3-N3</t>
    <phoneticPr fontId="9"/>
  </si>
  <si>
    <t>円形支柱－両端めねじ　1本</t>
    <rPh sb="12" eb="13">
      <t>ホン</t>
    </rPh>
    <phoneticPr fontId="9"/>
  </si>
  <si>
    <t>meviy</t>
    <phoneticPr fontId="4"/>
  </si>
  <si>
    <t>MVBLK-AMW-2UH-KB7YY</t>
    <phoneticPr fontId="9"/>
  </si>
  <si>
    <t>SETB0075-X01　ﾂｰﾙ取付板</t>
    <phoneticPr fontId="9"/>
  </si>
  <si>
    <t>2日目</t>
    <rPh sb="1" eb="2">
      <t>ヒ</t>
    </rPh>
    <rPh sb="2" eb="3">
      <t>メ</t>
    </rPh>
    <phoneticPr fontId="4"/>
  </si>
  <si>
    <t>JPLRS4-P5.0-B7.0</t>
    <phoneticPr fontId="9"/>
  </si>
  <si>
    <t>ﾏｰｶｰﾋﾟﾝ　2本</t>
    <rPh sb="9" eb="10">
      <t>ホン</t>
    </rPh>
    <phoneticPr fontId="4"/>
  </si>
  <si>
    <t>CBSST5-16</t>
    <phoneticPr fontId="9"/>
  </si>
  <si>
    <t>低頭六角穴付ボルト 2本+1本</t>
    <rPh sb="11" eb="12">
      <t>ホン</t>
    </rPh>
    <rPh sb="14" eb="15">
      <t>ホン</t>
    </rPh>
    <phoneticPr fontId="9"/>
  </si>
  <si>
    <t>MVBLK-AMW-2UH-4X1XW</t>
    <phoneticPr fontId="9"/>
  </si>
  <si>
    <t>SETB0075-X02　RA取付板</t>
    <phoneticPr fontId="9"/>
  </si>
  <si>
    <t>CBSST8-16</t>
    <phoneticPr fontId="9"/>
  </si>
  <si>
    <t>低頭六角穴付ボルト　2本</t>
    <rPh sb="11" eb="12">
      <t>ホン</t>
    </rPh>
    <phoneticPr fontId="9"/>
  </si>
  <si>
    <t>MVBLK-AMW-2UH-LT9DG</t>
    <phoneticPr fontId="9"/>
  </si>
  <si>
    <t>SETB0075-X03　シャフトホルダ変換板</t>
    <phoneticPr fontId="9"/>
  </si>
  <si>
    <t>MS3-6</t>
    <phoneticPr fontId="9"/>
  </si>
  <si>
    <t>ノックピン　－プラス公差－　１本</t>
    <rPh sb="15" eb="16">
      <t>ホン</t>
    </rPh>
    <phoneticPr fontId="9"/>
  </si>
  <si>
    <t>5日目</t>
    <rPh sb="1" eb="2">
      <t>ヒ</t>
    </rPh>
    <rPh sb="2" eb="3">
      <t>メ</t>
    </rPh>
    <phoneticPr fontId="4"/>
  </si>
  <si>
    <t>SSTHS10M-MB</t>
    <phoneticPr fontId="9"/>
  </si>
  <si>
    <t>シャフトホルダ　-ブラケット型スタンダードタイプ</t>
    <phoneticPr fontId="9"/>
  </si>
  <si>
    <t>MVBLK-AMW-2UH-AZWZ7</t>
    <phoneticPr fontId="9"/>
  </si>
  <si>
    <t>SETB0075-X04 セットカラー固定ﾌﾞﾗｹｯﾄ</t>
    <phoneticPr fontId="9"/>
  </si>
  <si>
    <t>CBSST5-12</t>
    <phoneticPr fontId="9"/>
  </si>
  <si>
    <t>低頭六角穴付ボルト　1本</t>
    <rPh sb="11" eb="12">
      <t>ホン</t>
    </rPh>
    <phoneticPr fontId="9"/>
  </si>
  <si>
    <t>SSCMW10</t>
    <phoneticPr fontId="9"/>
  </si>
  <si>
    <t>セットカラー　止めねじ固定</t>
    <phoneticPr fontId="9"/>
  </si>
  <si>
    <t>MVBLK-AMW-2UH-D2WFZ</t>
    <phoneticPr fontId="9"/>
  </si>
  <si>
    <t>SETB0075-Y05  補強ﾌﾞﾛｯｸ</t>
    <phoneticPr fontId="9"/>
  </si>
  <si>
    <t>MVBLK-AMW-2UH-KS44C</t>
    <phoneticPr fontId="9"/>
  </si>
  <si>
    <t>SETB0075-Y06　ﾊﾞﾙﾌﾞﾎﾙﾀﾞｰﾌﾞﾗｹｯﾄ</t>
    <phoneticPr fontId="9"/>
  </si>
  <si>
    <t xml:space="preserve">MS3-10 </t>
    <phoneticPr fontId="9"/>
  </si>
  <si>
    <r>
      <t xml:space="preserve">ノックピン　　　 </t>
    </r>
    <r>
      <rPr>
        <sz val="11"/>
        <color rgb="FFFF0000"/>
        <rFont val="游ゴシック"/>
        <family val="3"/>
        <charset val="128"/>
        <scheme val="minor"/>
      </rPr>
      <t xml:space="preserve"> 6本　　　　</t>
    </r>
    <r>
      <rPr>
        <sz val="11"/>
        <color theme="1"/>
        <rFont val="游ゴシック"/>
        <family val="2"/>
        <charset val="128"/>
        <scheme val="minor"/>
      </rPr>
      <t>　　　</t>
    </r>
    <phoneticPr fontId="9"/>
  </si>
  <si>
    <t>8日間</t>
    <rPh sb="1" eb="2">
      <t>ヒ</t>
    </rPh>
    <rPh sb="2" eb="3">
      <t>カン</t>
    </rPh>
    <phoneticPr fontId="9"/>
  </si>
  <si>
    <t xml:space="preserve">MVBLK-AMW-2GL-8WK59    </t>
    <phoneticPr fontId="9"/>
  </si>
  <si>
    <t xml:space="preserve"> SETB0047-Y04　SV51、SV70、SV91、SV97用ホルダ(P=25)</t>
    <rPh sb="33" eb="34">
      <t>ヨウ</t>
    </rPh>
    <phoneticPr fontId="4"/>
  </si>
  <si>
    <t xml:space="preserve">SCB6-10 </t>
    <phoneticPr fontId="9"/>
  </si>
  <si>
    <t>六角穴付ボルト　1本</t>
    <rPh sb="9" eb="10">
      <t>ホン</t>
    </rPh>
    <phoneticPr fontId="9"/>
  </si>
  <si>
    <t>MS3-35</t>
    <phoneticPr fontId="9"/>
  </si>
  <si>
    <t>ノックピン　4本</t>
    <rPh sb="7" eb="8">
      <t>ホン</t>
    </rPh>
    <phoneticPr fontId="9"/>
  </si>
  <si>
    <t>MVBLK-AMW-2UH-KM5D8</t>
    <phoneticPr fontId="9"/>
  </si>
  <si>
    <t>SETB0075-Y07 ｶﾑﾌｧﾛｱ固定ﾌﾞﾛｯｸ</t>
    <phoneticPr fontId="9"/>
  </si>
  <si>
    <t>C-CFA5-13</t>
    <phoneticPr fontId="9"/>
  </si>
  <si>
    <t>カムフォロア　頭部六角穴付　フラットタイプ　2個</t>
    <rPh sb="23" eb="24">
      <t>コ</t>
    </rPh>
    <phoneticPr fontId="9"/>
  </si>
  <si>
    <t>CFBRA5-40</t>
    <phoneticPr fontId="9"/>
  </si>
  <si>
    <t>カムフォロア用ブラケット　2個</t>
    <rPh sb="14" eb="15">
      <t>コ</t>
    </rPh>
    <phoneticPr fontId="9"/>
  </si>
  <si>
    <t>SBCB5-10</t>
    <phoneticPr fontId="9"/>
  </si>
  <si>
    <t>六角穴付ボタンボルト　－ステンレス　4本</t>
    <rPh sb="19" eb="20">
      <t>ホン</t>
    </rPh>
    <phoneticPr fontId="9"/>
  </si>
  <si>
    <t>MVBLK-AMW-2UH-M913F</t>
    <phoneticPr fontId="9"/>
  </si>
  <si>
    <t>SETB0075-Y08 ｶﾑﾌｧﾛｱｶﾞｲﾄﾞ</t>
    <phoneticPr fontId="9"/>
  </si>
  <si>
    <t>3日目</t>
    <rPh sb="1" eb="2">
      <t>ヒ</t>
    </rPh>
    <rPh sb="2" eb="3">
      <t>メ</t>
    </rPh>
    <phoneticPr fontId="4"/>
  </si>
  <si>
    <t>MVSHM-3N02006011031-2UH-4UG7Z</t>
    <phoneticPr fontId="9"/>
  </si>
  <si>
    <t>SETB0075-Y09 右側ｶﾞｲﾄﾞｶﾊﾞｰ</t>
    <phoneticPr fontId="9"/>
  </si>
  <si>
    <t>MVSHM-3N02006011031-2UH-DFW1R</t>
    <phoneticPr fontId="9"/>
  </si>
  <si>
    <t>SETB0075-Y10 左側ｶﾞｲﾄﾞｶﾊﾞｰ</t>
    <phoneticPr fontId="9"/>
  </si>
  <si>
    <t>SUNCO</t>
    <phoneticPr fontId="9"/>
  </si>
  <si>
    <t>CSHCS-SUS-M3-4</t>
    <phoneticPr fontId="9"/>
  </si>
  <si>
    <t>六角穴付皿ボルト　  2本　×2SET　</t>
    <phoneticPr fontId="9"/>
  </si>
  <si>
    <t>SFB3-8</t>
    <phoneticPr fontId="9"/>
  </si>
  <si>
    <t>六角穴付皿ボルト　  9本　×2SET　</t>
    <phoneticPr fontId="9"/>
  </si>
  <si>
    <t>SCB4-20</t>
    <phoneticPr fontId="9"/>
  </si>
  <si>
    <t xml:space="preserve">六角穴付ボル  　　　　2本  </t>
    <rPh sb="13" eb="14">
      <t>ホン</t>
    </rPh>
    <phoneticPr fontId="9"/>
  </si>
  <si>
    <t>MVSHM-3N02054-37F-R3R62</t>
    <phoneticPr fontId="9"/>
  </si>
  <si>
    <r>
      <t>SETB0</t>
    </r>
    <r>
      <rPr>
        <b/>
        <sz val="11"/>
        <color rgb="FFFF0000"/>
        <rFont val="游ゴシック"/>
        <family val="3"/>
        <charset val="128"/>
        <scheme val="minor"/>
      </rPr>
      <t>128</t>
    </r>
    <r>
      <rPr>
        <sz val="11"/>
        <color theme="1"/>
        <rFont val="游ゴシック"/>
        <family val="2"/>
        <charset val="128"/>
        <scheme val="minor"/>
      </rPr>
      <t>-Y11 上部ｶﾞｲﾄﾞｶﾊﾞｰ</t>
    </r>
    <rPh sb="13" eb="14">
      <t>ウエ</t>
    </rPh>
    <rPh sb="14" eb="15">
      <t>ブ</t>
    </rPh>
    <phoneticPr fontId="9"/>
  </si>
  <si>
    <t>6日目</t>
    <rPh sb="1" eb="2">
      <t>ヒ</t>
    </rPh>
    <rPh sb="2" eb="3">
      <t>メ</t>
    </rPh>
    <phoneticPr fontId="4"/>
  </si>
  <si>
    <t>RACW30-40-10</t>
    <phoneticPr fontId="9"/>
  </si>
  <si>
    <t>リブ　　2個</t>
    <rPh sb="5" eb="6">
      <t>コ</t>
    </rPh>
    <phoneticPr fontId="4"/>
  </si>
  <si>
    <t>PSSFGW10-44-M5-N5-WRC11-Y4</t>
    <phoneticPr fontId="9"/>
  </si>
  <si>
    <t>シャフト　両端めねじタイプ</t>
    <phoneticPr fontId="9"/>
  </si>
  <si>
    <t>MVSHM-3N03002011027-2UK-1UMGD</t>
    <phoneticPr fontId="4"/>
  </si>
  <si>
    <t>SETB0075-Z01 電磁弁+レギュラーﾕﾆｯﾄ取付板金</t>
    <phoneticPr fontId="9"/>
  </si>
  <si>
    <t>SCB4-5</t>
    <phoneticPr fontId="9"/>
  </si>
  <si>
    <t>SBCB5-8</t>
    <phoneticPr fontId="9"/>
  </si>
  <si>
    <t>六角穴付ボタンボルト　６本</t>
    <rPh sb="12" eb="13">
      <t>ホン</t>
    </rPh>
    <phoneticPr fontId="9"/>
  </si>
  <si>
    <t>SCB3-12</t>
    <phoneticPr fontId="9"/>
  </si>
  <si>
    <t>六角穴付きボルト ステンレス　２本</t>
    <rPh sb="16" eb="17">
      <t>ホン</t>
    </rPh>
    <phoneticPr fontId="9"/>
  </si>
  <si>
    <t>MNCNL4-M5</t>
    <phoneticPr fontId="4"/>
  </si>
  <si>
    <t>ミニチュアワンタッチ継手　エルボ　　2個</t>
    <rPh sb="19" eb="20">
      <t>コ</t>
    </rPh>
    <phoneticPr fontId="9"/>
  </si>
  <si>
    <t>MNCNL6-M5</t>
    <phoneticPr fontId="4"/>
  </si>
  <si>
    <t>ミニチュアワンタッチ継手　エルボ　3個</t>
    <rPh sb="18" eb="19">
      <t>コ</t>
    </rPh>
    <phoneticPr fontId="9"/>
  </si>
  <si>
    <t xml:space="preserve">APMTS-N1-T1 </t>
    <phoneticPr fontId="4"/>
  </si>
  <si>
    <t>ねじ変換継手　1/8　NPT　PT</t>
    <phoneticPr fontId="4"/>
  </si>
  <si>
    <t xml:space="preserve">APMTS-N1-Ｎ1 </t>
    <phoneticPr fontId="4"/>
  </si>
  <si>
    <t>ねじ変換継手　1/8　NPT　ＮPT</t>
    <phoneticPr fontId="4"/>
  </si>
  <si>
    <t>SV70ﾊﾞﾙﾌﾞﾉｽﾞﾙ位置合わせ治具</t>
    <rPh sb="13" eb="15">
      <t>イチ</t>
    </rPh>
    <rPh sb="15" eb="16">
      <t>ア</t>
    </rPh>
    <rPh sb="18" eb="20">
      <t>ジグ</t>
    </rPh>
    <phoneticPr fontId="4"/>
  </si>
  <si>
    <t>MVSHM-3N02050-3T2-J8B5C</t>
    <phoneticPr fontId="4"/>
  </si>
  <si>
    <r>
      <t>SETA0010-Z04</t>
    </r>
    <r>
      <rPr>
        <b/>
        <sz val="11"/>
        <color indexed="10"/>
        <rFont val="ＭＳ Ｐゴシック"/>
        <family val="3"/>
        <charset val="128"/>
      </rPr>
      <t>-1</t>
    </r>
    <r>
      <rPr>
        <sz val="11"/>
        <rFont val="ＭＳ Ｐゴシック"/>
        <family val="3"/>
        <charset val="128"/>
      </rPr>
      <t>位置決めベース</t>
    </r>
    <phoneticPr fontId="4"/>
  </si>
  <si>
    <t>MVSHM-3N03002-3T2-EXPLE</t>
    <phoneticPr fontId="4"/>
  </si>
  <si>
    <r>
      <t>SETA0010-Z02</t>
    </r>
    <r>
      <rPr>
        <b/>
        <sz val="11"/>
        <color indexed="10"/>
        <rFont val="ＭＳ Ｐゴシック"/>
        <family val="3"/>
        <charset val="128"/>
      </rPr>
      <t>-1</t>
    </r>
    <r>
      <rPr>
        <sz val="11"/>
        <rFont val="ＭＳ Ｐゴシック"/>
        <family val="3"/>
        <charset val="128"/>
      </rPr>
      <t>角度切替ベース</t>
    </r>
    <phoneticPr fontId="4"/>
  </si>
  <si>
    <t>MVSHM-ZZ99000-3SZ-7ELAD</t>
    <phoneticPr fontId="4"/>
  </si>
  <si>
    <r>
      <t>SETA0010-Z03</t>
    </r>
    <r>
      <rPr>
        <b/>
        <sz val="11"/>
        <color indexed="10"/>
        <rFont val="ＭＳ Ｐゴシック"/>
        <family val="3"/>
        <charset val="128"/>
      </rPr>
      <t>-1</t>
    </r>
    <r>
      <rPr>
        <sz val="11"/>
        <rFont val="ＭＳ Ｐゴシック"/>
        <family val="3"/>
        <charset val="128"/>
      </rPr>
      <t>角度切替ブラケット</t>
    </r>
    <phoneticPr fontId="4"/>
  </si>
  <si>
    <t>AWSS-D-D6-V4-T1.9</t>
    <phoneticPr fontId="4"/>
  </si>
  <si>
    <t>金属ワッシャ　－Ｔ寸公差選択タイプ－</t>
    <phoneticPr fontId="4"/>
  </si>
  <si>
    <t>MS2-6</t>
    <phoneticPr fontId="4"/>
  </si>
  <si>
    <t>ノックピン　ストレート</t>
    <phoneticPr fontId="4"/>
  </si>
  <si>
    <t>JTDA-SUD-A27-B12-T2-X6-Y6-M4-L15-MA4</t>
    <phoneticPr fontId="4"/>
  </si>
  <si>
    <t>押え板</t>
    <phoneticPr fontId="4"/>
  </si>
  <si>
    <t>ASFCS-A27-B14-T0.3-D4.5-E6-C6-P15</t>
    <phoneticPr fontId="4"/>
  </si>
  <si>
    <t>シム</t>
    <phoneticPr fontId="4"/>
  </si>
  <si>
    <t>SCB4-5</t>
    <phoneticPr fontId="4"/>
  </si>
  <si>
    <t>六角穴付きﾎﾞﾙﾄ　M4×5mm　　　　6本</t>
    <rPh sb="21" eb="22">
      <t>ホン</t>
    </rPh>
    <phoneticPr fontId="4"/>
  </si>
  <si>
    <t xml:space="preserve">SPWF4 </t>
    <phoneticPr fontId="4"/>
  </si>
  <si>
    <t>ワッシャ　　平座金　　M4×8mm　　　4個</t>
    <rPh sb="21" eb="22">
      <t>コ</t>
    </rPh>
    <phoneticPr fontId="4"/>
  </si>
  <si>
    <t>浸け置きﾕﾆｯﾄ</t>
    <rPh sb="0" eb="1">
      <t>ツ</t>
    </rPh>
    <rPh sb="2" eb="3">
      <t>オ</t>
    </rPh>
    <phoneticPr fontId="4"/>
  </si>
  <si>
    <t>MVTUP-SUB-3GK-HD2S8</t>
    <phoneticPr fontId="4"/>
  </si>
  <si>
    <t>ﾐﾆｶｯﾌﾟ（30cc）　SETB0178-Z06　30ccｶｯﾌﾟsus材　20230803　</t>
    <phoneticPr fontId="4"/>
  </si>
  <si>
    <t>CHNS4</t>
    <phoneticPr fontId="4"/>
  </si>
  <si>
    <t>蝶ﾅｯﾄ　　2本</t>
    <rPh sb="7" eb="8">
      <t>ホン</t>
    </rPh>
    <phoneticPr fontId="4"/>
  </si>
  <si>
    <t>CRKB4-8</t>
    <phoneticPr fontId="4"/>
  </si>
  <si>
    <t>樹脂付ローレットボルト</t>
    <rPh sb="0" eb="2">
      <t>ジュシ</t>
    </rPh>
    <rPh sb="2" eb="3">
      <t>ツキ</t>
    </rPh>
    <phoneticPr fontId="4"/>
  </si>
  <si>
    <t>SUNCO</t>
    <phoneticPr fontId="4"/>
  </si>
  <si>
    <t>ﾐｽﾐ</t>
    <phoneticPr fontId="4"/>
  </si>
  <si>
    <t>CSHCS-SUS-M4-5</t>
    <phoneticPr fontId="4"/>
  </si>
  <si>
    <t>皿ﾈｼﾞ　　2個</t>
    <rPh sb="7" eb="8">
      <t>コ</t>
    </rPh>
    <phoneticPr fontId="4"/>
  </si>
  <si>
    <t>捨て打ちBOX</t>
    <rPh sb="0" eb="1">
      <t>ス</t>
    </rPh>
    <rPh sb="2" eb="3">
      <t>ウ</t>
    </rPh>
    <phoneticPr fontId="4"/>
  </si>
  <si>
    <t>KBXS100-100</t>
    <phoneticPr fontId="4"/>
  </si>
  <si>
    <t>金属BOX</t>
    <phoneticPr fontId="4"/>
  </si>
  <si>
    <t>ノックピン　－プラス公差－　2本</t>
    <rPh sb="15" eb="16">
      <t>ホン</t>
    </rPh>
    <phoneticPr fontId="9"/>
  </si>
  <si>
    <t>RSCB4-15</t>
    <phoneticPr fontId="4"/>
  </si>
  <si>
    <t>六角ﾎﾞﾙﾄ　2本</t>
    <rPh sb="8" eb="9">
      <t>ホン</t>
    </rPh>
    <phoneticPr fontId="4"/>
  </si>
  <si>
    <t>AFPSA4-P3.2-L3-B5</t>
    <phoneticPr fontId="9"/>
  </si>
  <si>
    <t>位置決めピン　高硬度ステンレス　小頭テーパ　－圧入－</t>
    <phoneticPr fontId="9"/>
  </si>
  <si>
    <t>WP43AB6B4500</t>
    <phoneticPr fontId="9"/>
  </si>
  <si>
    <t>3日間</t>
    <rPh sb="1" eb="2">
      <t>ヒ</t>
    </rPh>
    <rPh sb="2" eb="3">
      <t>カン</t>
    </rPh>
    <phoneticPr fontId="9"/>
  </si>
  <si>
    <t>MVSHM-3N02050-34E-FLG51</t>
    <phoneticPr fontId="9"/>
  </si>
  <si>
    <t>SETB0106-Z01　カップ受け板金1</t>
    <phoneticPr fontId="9"/>
  </si>
  <si>
    <t>MVSHM-3N02052-37F-UF7PA</t>
    <phoneticPr fontId="9"/>
  </si>
  <si>
    <r>
      <t>SETB0</t>
    </r>
    <r>
      <rPr>
        <b/>
        <sz val="11"/>
        <color rgb="FFFF0000"/>
        <rFont val="游ゴシック"/>
        <family val="3"/>
        <charset val="128"/>
        <scheme val="minor"/>
      </rPr>
      <t>128</t>
    </r>
    <r>
      <rPr>
        <sz val="11"/>
        <color theme="1"/>
        <rFont val="游ゴシック"/>
        <family val="2"/>
        <charset val="128"/>
        <scheme val="minor"/>
      </rPr>
      <t>-Z03　カップ受け板金2</t>
    </r>
    <phoneticPr fontId="9"/>
  </si>
  <si>
    <t>MVSHM-3N02052-37F-TF1BL</t>
    <phoneticPr fontId="9"/>
  </si>
  <si>
    <r>
      <t>SETB0</t>
    </r>
    <r>
      <rPr>
        <b/>
        <sz val="11"/>
        <color rgb="FFFF0000"/>
        <rFont val="游ゴシック"/>
        <family val="3"/>
        <charset val="128"/>
        <scheme val="minor"/>
      </rPr>
      <t>128</t>
    </r>
    <r>
      <rPr>
        <sz val="11"/>
        <color theme="1"/>
        <rFont val="游ゴシック"/>
        <family val="2"/>
        <charset val="128"/>
        <scheme val="minor"/>
      </rPr>
      <t>-Z04　金属BOX受け板金3</t>
    </r>
    <rPh sb="13" eb="15">
      <t>キンゾク</t>
    </rPh>
    <phoneticPr fontId="9"/>
  </si>
  <si>
    <t>MVSHM-3N03054-33U-TS97K</t>
    <phoneticPr fontId="4"/>
  </si>
  <si>
    <t>SSTT0329金属BOX受皿</t>
    <phoneticPr fontId="4"/>
  </si>
  <si>
    <t>PUT4-10-B</t>
    <phoneticPr fontId="4"/>
  </si>
  <si>
    <t>エアチューブ  在庫使用</t>
    <phoneticPr fontId="4"/>
  </si>
  <si>
    <t>PUT6-10-B</t>
    <phoneticPr fontId="4"/>
  </si>
  <si>
    <r>
      <t xml:space="preserve">井桁ﾜｰｸ治具 </t>
    </r>
    <r>
      <rPr>
        <b/>
        <sz val="16"/>
        <color indexed="8"/>
        <rFont val="ＭＳ Ｐゴシック"/>
        <family val="3"/>
        <charset val="128"/>
      </rPr>
      <t xml:space="preserve"> 55mm</t>
    </r>
    <r>
      <rPr>
        <sz val="16"/>
        <color indexed="8"/>
        <rFont val="ＭＳ Ｐゴシック"/>
        <family val="3"/>
        <charset val="128"/>
      </rPr>
      <t xml:space="preserve"> 厚みTYPE</t>
    </r>
    <rPh sb="0" eb="2">
      <t>イゲタ</t>
    </rPh>
    <rPh sb="5" eb="7">
      <t>ジグ</t>
    </rPh>
    <rPh sb="14" eb="15">
      <t>アツ</t>
    </rPh>
    <phoneticPr fontId="4"/>
  </si>
  <si>
    <t>5日間</t>
    <rPh sb="1" eb="2">
      <t>ヒ</t>
    </rPh>
    <rPh sb="2" eb="3">
      <t>カン</t>
    </rPh>
    <phoneticPr fontId="4"/>
  </si>
  <si>
    <t>ミスミ</t>
  </si>
  <si>
    <t>WQBB-JW-A22-B8-T15-H6.5-Q45-X6-F10-S10.5-Z3</t>
    <phoneticPr fontId="4"/>
  </si>
  <si>
    <t>位置決めｶﾞｲﾄﾞ受け　2018-09-13-X028　</t>
    <phoneticPr fontId="4"/>
  </si>
  <si>
    <t>1日間</t>
    <rPh sb="1" eb="2">
      <t>ヒ</t>
    </rPh>
    <rPh sb="2" eb="3">
      <t>カン</t>
    </rPh>
    <phoneticPr fontId="30"/>
  </si>
  <si>
    <r>
      <t>CLMSC5-</t>
    </r>
    <r>
      <rPr>
        <sz val="11"/>
        <rFont val="ＭＳ Ｐゴシック"/>
        <family val="3"/>
        <charset val="128"/>
      </rPr>
      <t>12</t>
    </r>
    <r>
      <rPr>
        <sz val="11"/>
        <rFont val="游ゴシック"/>
        <family val="3"/>
        <charset val="128"/>
        <scheme val="minor"/>
      </rPr>
      <t>-B</t>
    </r>
    <phoneticPr fontId="4"/>
  </si>
  <si>
    <t>ミニチュアクランプレバー</t>
    <phoneticPr fontId="4"/>
  </si>
  <si>
    <t>2日間</t>
    <rPh sb="1" eb="2">
      <t>ヒ</t>
    </rPh>
    <rPh sb="2" eb="3">
      <t>カン</t>
    </rPh>
    <phoneticPr fontId="30"/>
  </si>
  <si>
    <t>FBAS5-60-20</t>
    <phoneticPr fontId="4"/>
  </si>
  <si>
    <t>六角穴付ボルト　M4-60 　　4本</t>
    <rPh sb="17" eb="18">
      <t>ホン</t>
    </rPh>
    <phoneticPr fontId="4"/>
  </si>
  <si>
    <t>HBLFSNF5-SEP</t>
    <phoneticPr fontId="4"/>
  </si>
  <si>
    <t>５シリーズ（溝幅６ｍｍ）　－１列溝用－　突起付反転ブラケット</t>
    <phoneticPr fontId="4"/>
  </si>
  <si>
    <t xml:space="preserve">HBLSS5 </t>
    <phoneticPr fontId="4"/>
  </si>
  <si>
    <t xml:space="preserve"> 薄型ブラケット</t>
    <phoneticPr fontId="4"/>
  </si>
  <si>
    <t>HFC5-2040-S</t>
    <phoneticPr fontId="4"/>
  </si>
  <si>
    <t>アルミフレーム用フレームキャップ　4個</t>
    <rPh sb="18" eb="19">
      <t>コ</t>
    </rPh>
    <phoneticPr fontId="4"/>
  </si>
  <si>
    <t>HFC5-2060-S</t>
    <phoneticPr fontId="4"/>
  </si>
  <si>
    <t>3日間</t>
    <rPh sb="1" eb="2">
      <t>ヒ</t>
    </rPh>
    <rPh sb="2" eb="3">
      <t>カン</t>
    </rPh>
    <phoneticPr fontId="30"/>
  </si>
  <si>
    <t>HFS5-2020-362-Z5-XA65.5-XB190.5-XC315.5</t>
    <phoneticPr fontId="4"/>
  </si>
  <si>
    <t>アルミフレーム　５シリーズ　正方形　20×20ｍｍ　１列溝　４面溝</t>
    <phoneticPr fontId="4"/>
  </si>
  <si>
    <t>HNTP5-4</t>
    <phoneticPr fontId="4"/>
  </si>
  <si>
    <t>後入れバネナット  6個　凸無し</t>
    <rPh sb="11" eb="12">
      <t>コ</t>
    </rPh>
    <rPh sb="13" eb="14">
      <t>トツ</t>
    </rPh>
    <rPh sb="14" eb="15">
      <t>ナ</t>
    </rPh>
    <phoneticPr fontId="4"/>
  </si>
  <si>
    <t xml:space="preserve">HNTP5-5 </t>
    <phoneticPr fontId="4"/>
  </si>
  <si>
    <r>
      <t xml:space="preserve">後入れバネナット  </t>
    </r>
    <r>
      <rPr>
        <b/>
        <sz val="11"/>
        <color rgb="FF0070C0"/>
        <rFont val="游ゴシック"/>
        <family val="3"/>
        <charset val="128"/>
        <scheme val="minor"/>
      </rPr>
      <t>4</t>
    </r>
    <r>
      <rPr>
        <sz val="11"/>
        <color theme="1"/>
        <rFont val="游ゴシック"/>
        <family val="2"/>
        <charset val="128"/>
        <scheme val="minor"/>
      </rPr>
      <t>個+4個　凸無し</t>
    </r>
    <rPh sb="11" eb="12">
      <t>コ</t>
    </rPh>
    <rPh sb="14" eb="15">
      <t>コ</t>
    </rPh>
    <rPh sb="16" eb="17">
      <t>トツ</t>
    </rPh>
    <rPh sb="17" eb="18">
      <t>ナ</t>
    </rPh>
    <phoneticPr fontId="4"/>
  </si>
  <si>
    <t>NFS5-2060-427-Z5-XA77-XB352</t>
    <phoneticPr fontId="4"/>
  </si>
  <si>
    <t>アルミフレーム　５シリーズ　正方形　20×60ｍｍ　１列溝　４面溝</t>
    <phoneticPr fontId="4"/>
  </si>
  <si>
    <t>7日間</t>
    <rPh sb="1" eb="2">
      <t>ヒ</t>
    </rPh>
    <rPh sb="2" eb="3">
      <t>カン</t>
    </rPh>
    <phoneticPr fontId="30"/>
  </si>
  <si>
    <t>NOOSAF4-8-7</t>
    <phoneticPr fontId="4"/>
  </si>
  <si>
    <t>厚型ローレットノブ</t>
    <phoneticPr fontId="4"/>
  </si>
  <si>
    <t xml:space="preserve">SBCB4-6 </t>
    <phoneticPr fontId="4"/>
  </si>
  <si>
    <t xml:space="preserve"> 六角穴付ボタンボルト　　6本</t>
    <rPh sb="14" eb="15">
      <t>ホン</t>
    </rPh>
    <phoneticPr fontId="4"/>
  </si>
  <si>
    <t xml:space="preserve">SCB5-8  </t>
    <phoneticPr fontId="4"/>
  </si>
  <si>
    <t>六角穴付ボルト    4本 在庫使用</t>
    <rPh sb="12" eb="13">
      <t>ホン</t>
    </rPh>
    <phoneticPr fontId="4"/>
  </si>
  <si>
    <t>SCB5-20</t>
    <phoneticPr fontId="4"/>
  </si>
  <si>
    <t>六角穴付ボルト　　16本 在庫使用</t>
    <rPh sb="11" eb="12">
      <t>ホン</t>
    </rPh>
    <phoneticPr fontId="4"/>
  </si>
  <si>
    <t>BLFA-SUD-T2-A20-B20-H29-J15-X8-Y10-W0-N4-E10.5-S5-G10-MA3-LCC1</t>
    <phoneticPr fontId="4"/>
  </si>
  <si>
    <t>SETB0082-X02-1 　U字型外形位置決めﾌﾞﾛｯｸ</t>
    <phoneticPr fontId="4"/>
  </si>
  <si>
    <t>JTAB-SUD-A400-B37-T2-X20-Y10-G20-N4-L200-V180-S10-W20-NA4-CC2</t>
    <phoneticPr fontId="4"/>
  </si>
  <si>
    <t>SETB0082-X03　井桁ﾜｰｸ冶具ﾜｰｸ受け　2mm幅　</t>
    <phoneticPr fontId="4"/>
  </si>
  <si>
    <t>6日間</t>
    <rPh sb="1" eb="2">
      <t>ヒ</t>
    </rPh>
    <rPh sb="2" eb="3">
      <t>カン</t>
    </rPh>
    <phoneticPr fontId="30"/>
  </si>
  <si>
    <t>MVBLK-SUB-2XX-P8KB5</t>
    <phoneticPr fontId="4"/>
  </si>
  <si>
    <r>
      <rPr>
        <sz val="11"/>
        <rFont val="ＭＳ Ｐゴシック"/>
        <family val="3"/>
        <charset val="128"/>
      </rPr>
      <t>SETB0082-X05-1</t>
    </r>
    <r>
      <rPr>
        <sz val="11"/>
        <color indexed="8"/>
        <rFont val="ＭＳ Ｐゴシック"/>
        <family val="3"/>
        <charset val="128"/>
      </rPr>
      <t xml:space="preserve"> ﾜｰｸ押さえ</t>
    </r>
    <phoneticPr fontId="4"/>
  </si>
  <si>
    <t>8日間</t>
    <rPh sb="1" eb="2">
      <t>ヒ</t>
    </rPh>
    <rPh sb="2" eb="3">
      <t>カン</t>
    </rPh>
    <phoneticPr fontId="30"/>
  </si>
  <si>
    <t>MVBLK-AMW-35E-AGPD9</t>
    <phoneticPr fontId="4"/>
  </si>
  <si>
    <t>SETB0110-X01　井桁ﾜｰｸ冶具ﾍﾞｰｽ- 1 (400mm)</t>
    <phoneticPr fontId="4"/>
  </si>
  <si>
    <t>MS3-10</t>
    <phoneticPr fontId="4"/>
  </si>
  <si>
    <t>ﾉｯｸﾋﾟﾝ　φ3-10mm　8本</t>
    <rPh sb="16" eb="17">
      <t>ホン</t>
    </rPh>
    <phoneticPr fontId="4"/>
  </si>
  <si>
    <t>MS4-35</t>
    <phoneticPr fontId="4"/>
  </si>
  <si>
    <t>ﾉｯｸﾋﾟﾝ　φ4-35mm　4本</t>
    <rPh sb="16" eb="17">
      <t>ホン</t>
    </rPh>
    <phoneticPr fontId="4"/>
  </si>
  <si>
    <t xml:space="preserve">SCB4-8  </t>
    <phoneticPr fontId="4"/>
  </si>
  <si>
    <t>六角穴付ボルト　　6本 在庫使用</t>
    <rPh sb="10" eb="11">
      <t>ホン</t>
    </rPh>
    <phoneticPr fontId="4"/>
  </si>
  <si>
    <t xml:space="preserve">SHNTP5-4  </t>
    <phoneticPr fontId="4"/>
  </si>
  <si>
    <t>後入れバネナット  6個</t>
    <rPh sb="11" eb="12">
      <t>コ</t>
    </rPh>
    <phoneticPr fontId="4"/>
  </si>
  <si>
    <t xml:space="preserve">SHNTP5-5 </t>
    <phoneticPr fontId="4"/>
  </si>
  <si>
    <t>後入れバネナット  10個</t>
    <rPh sb="12" eb="13">
      <t>コ</t>
    </rPh>
    <phoneticPr fontId="4"/>
  </si>
  <si>
    <t>WSSS10-4-1</t>
    <phoneticPr fontId="4"/>
  </si>
  <si>
    <t>金属ﾜｯｼｬｰ　　Ｔ寸選択・指定タイプ　並級</t>
    <rPh sb="0" eb="2">
      <t>キンゾク</t>
    </rPh>
    <phoneticPr fontId="4"/>
  </si>
  <si>
    <t>WSSS10-5-2</t>
    <phoneticPr fontId="4"/>
  </si>
  <si>
    <t>金属ワッシャ　Ｔ寸選択・指定タイプ</t>
    <phoneticPr fontId="4"/>
  </si>
  <si>
    <t>配電BOXﾕﾆｯﾄ</t>
    <phoneticPr fontId="4"/>
  </si>
  <si>
    <t>1日目</t>
    <rPh sb="1" eb="3">
      <t>ヒメ</t>
    </rPh>
    <phoneticPr fontId="4"/>
  </si>
  <si>
    <t>A8001</t>
    <phoneticPr fontId="4"/>
  </si>
  <si>
    <t>汎用3芯OAタップ 6ヶ口</t>
    <phoneticPr fontId="4"/>
  </si>
  <si>
    <t>FSA-PS-350-220-150-K-WB2410280088</t>
    <phoneticPr fontId="9"/>
  </si>
  <si>
    <t>配電BOX  SETB0241</t>
    <phoneticPr fontId="4"/>
  </si>
  <si>
    <t>2日間</t>
    <rPh sb="1" eb="2">
      <t>ヒ</t>
    </rPh>
    <rPh sb="2" eb="3">
      <t>カン</t>
    </rPh>
    <phoneticPr fontId="9"/>
  </si>
  <si>
    <t>PDDU-PT-MS-9-2-02S</t>
    <phoneticPr fontId="4"/>
  </si>
  <si>
    <t>Dsub9　オス　コネクタハーネス　#4-40ショートねじ</t>
    <phoneticPr fontId="4"/>
  </si>
  <si>
    <t>PDDJ-PS-JS-37-2.5</t>
    <phoneticPr fontId="4"/>
  </si>
  <si>
    <t>Dsubコネクタハーネス　M2.6ショートネジ</t>
    <phoneticPr fontId="4"/>
  </si>
  <si>
    <t>FSC10-C-3</t>
    <phoneticPr fontId="4"/>
  </si>
  <si>
    <t>M8丸型防水コネクタハーネス  ＳＶＥＭﾛﾝｸﾞ3m　TYPE</t>
    <phoneticPr fontId="4"/>
  </si>
  <si>
    <t>1日間</t>
    <rPh sb="1" eb="2">
      <t>ヒ</t>
    </rPh>
    <rPh sb="2" eb="3">
      <t>カン</t>
    </rPh>
    <phoneticPr fontId="9"/>
  </si>
  <si>
    <t>MWS-DS37A-HT37</t>
    <phoneticPr fontId="4"/>
  </si>
  <si>
    <t>Dsubコネクタ端子台</t>
    <rPh sb="8" eb="10">
      <t>タンシ</t>
    </rPh>
    <rPh sb="10" eb="11">
      <t>ダイ</t>
    </rPh>
    <phoneticPr fontId="4"/>
  </si>
  <si>
    <t>MWI-COM-P10N10</t>
    <phoneticPr fontId="4"/>
  </si>
  <si>
    <t>コモン端子台　Pコモン、Nコモン分割　1対10ｘ2極</t>
    <phoneticPr fontId="4"/>
  </si>
  <si>
    <t>MRB-170</t>
    <phoneticPr fontId="4"/>
  </si>
  <si>
    <t>DINレール</t>
    <phoneticPr fontId="4"/>
  </si>
  <si>
    <t>MRB-80</t>
    <phoneticPr fontId="4"/>
  </si>
  <si>
    <t>日産ﾈｼﾞ</t>
    <rPh sb="0" eb="2">
      <t>ニッサン</t>
    </rPh>
    <phoneticPr fontId="9"/>
  </si>
  <si>
    <t>フランジボタン</t>
    <phoneticPr fontId="9"/>
  </si>
  <si>
    <t>三沢電線</t>
    <rPh sb="0" eb="2">
      <t>ミサワ</t>
    </rPh>
    <rPh sb="2" eb="4">
      <t>デンセン</t>
    </rPh>
    <phoneticPr fontId="4"/>
  </si>
  <si>
    <t>UL1007-18AWG-R-10</t>
    <phoneticPr fontId="4"/>
  </si>
  <si>
    <t>単芯電線　　0.75　AGW18　赤色</t>
    <rPh sb="0" eb="1">
      <t>タン</t>
    </rPh>
    <rPh sb="1" eb="2">
      <t>シン</t>
    </rPh>
    <rPh sb="2" eb="4">
      <t>デンセン</t>
    </rPh>
    <rPh sb="17" eb="19">
      <t>アカイロ</t>
    </rPh>
    <phoneticPr fontId="4"/>
  </si>
  <si>
    <t>UL1007-18AWG-BK-10</t>
    <phoneticPr fontId="4"/>
  </si>
  <si>
    <t>単芯電線　　0.75　AGW18　黒色</t>
    <rPh sb="0" eb="1">
      <t>タン</t>
    </rPh>
    <rPh sb="1" eb="2">
      <t>シン</t>
    </rPh>
    <rPh sb="2" eb="4">
      <t>デンセン</t>
    </rPh>
    <rPh sb="17" eb="19">
      <t>コクショク</t>
    </rPh>
    <phoneticPr fontId="4"/>
  </si>
  <si>
    <t>EBS-32FB-10A</t>
    <phoneticPr fontId="4"/>
  </si>
  <si>
    <t>漏電ブレーカ</t>
    <rPh sb="0" eb="2">
      <t>ロウデン</t>
    </rPh>
    <phoneticPr fontId="4"/>
  </si>
  <si>
    <t>TBS-22</t>
    <phoneticPr fontId="4"/>
  </si>
  <si>
    <t xml:space="preserve">漏電ブレーカ　ｶﾊﾞｰ  1セット </t>
    <phoneticPr fontId="4"/>
  </si>
  <si>
    <t>3VC-3</t>
    <phoneticPr fontId="4"/>
  </si>
  <si>
    <t>ACコード(プラグ）</t>
    <phoneticPr fontId="4"/>
  </si>
  <si>
    <t>ST300RSB-24AWG-3-10</t>
    <phoneticPr fontId="4"/>
  </si>
  <si>
    <t>SS300R　UL規格　小径・低価格</t>
    <phoneticPr fontId="4"/>
  </si>
  <si>
    <t>SS300-24-2-10</t>
    <phoneticPr fontId="4"/>
  </si>
  <si>
    <t>SS300 UL 小径・低価格</t>
    <phoneticPr fontId="4"/>
  </si>
  <si>
    <t>BVHVU6-3</t>
    <phoneticPr fontId="4"/>
  </si>
  <si>
    <t>ハンドバルブ　φ6　　　1個</t>
    <rPh sb="13" eb="14">
      <t>コ</t>
    </rPh>
    <phoneticPr fontId="4"/>
  </si>
  <si>
    <t>チェリック</t>
    <phoneticPr fontId="9"/>
  </si>
  <si>
    <t>CNYW6-6</t>
    <phoneticPr fontId="9"/>
  </si>
  <si>
    <t>ワンタッチ継手 R（PT）付二重Y型 CNYW</t>
    <phoneticPr fontId="9"/>
  </si>
  <si>
    <t>BSLG6</t>
    <phoneticPr fontId="9"/>
  </si>
  <si>
    <t>ワンタッチ継手　ブラインドプラグ　3個</t>
    <rPh sb="18" eb="19">
      <t>コ</t>
    </rPh>
    <phoneticPr fontId="9"/>
  </si>
  <si>
    <t>USSTL4</t>
    <phoneticPr fontId="4"/>
  </si>
  <si>
    <t>ﾜﾝﾀｯﾁ継手ﾕﾆｵﾝｽﾄﾚｰﾄ　2個</t>
    <rPh sb="5" eb="7">
      <t>ツギテ</t>
    </rPh>
    <rPh sb="18" eb="19">
      <t>コ</t>
    </rPh>
    <phoneticPr fontId="4"/>
  </si>
  <si>
    <t xml:space="preserve">HDV-2 </t>
    <phoneticPr fontId="4"/>
  </si>
  <si>
    <t>止め金具　　　　　　6個</t>
    <rPh sb="0" eb="1">
      <t>ト</t>
    </rPh>
    <rPh sb="2" eb="4">
      <t>カナグ</t>
    </rPh>
    <rPh sb="11" eb="12">
      <t>コ</t>
    </rPh>
    <phoneticPr fontId="4"/>
  </si>
  <si>
    <t>JAPPY</t>
    <phoneticPr fontId="4"/>
  </si>
  <si>
    <t>ADR-361-JP</t>
    <phoneticPr fontId="4"/>
  </si>
  <si>
    <t>配線ダクト（側片折り取り可能）　1本　　カッチンダクト</t>
    <rPh sb="17" eb="18">
      <t>ホン</t>
    </rPh>
    <phoneticPr fontId="4"/>
  </si>
  <si>
    <t>㈱フジクラプリントサーキット</t>
    <phoneticPr fontId="4"/>
  </si>
  <si>
    <t>岸 (齋藤）</t>
    <rPh sb="0" eb="1">
      <t>キシ</t>
    </rPh>
    <phoneticPr fontId="4"/>
  </si>
  <si>
    <t>SETB0191-A01　㈱フジクラプリントサーキット向け　JR3504+SV51+ﾋﾞｰﾄﾗﾑ+配電BOX</t>
    <rPh sb="49" eb="54">
      <t>ハイデンコラサ</t>
    </rPh>
    <phoneticPr fontId="4"/>
  </si>
  <si>
    <t>蛇の目</t>
    <rPh sb="0" eb="1">
      <t>ジャ</t>
    </rPh>
    <rPh sb="2" eb="3">
      <t>メ</t>
    </rPh>
    <phoneticPr fontId="4"/>
  </si>
  <si>
    <t>1.5～2ｶ月</t>
    <rPh sb="6" eb="7">
      <t>ガツ</t>
    </rPh>
    <phoneticPr fontId="4"/>
  </si>
  <si>
    <r>
      <t>JR3504　　　 4軸ﾛﾎﾞｯﾄ (外部ｽｲｯﾁ仕様)　</t>
    </r>
    <r>
      <rPr>
        <sz val="11"/>
        <color indexed="10"/>
        <rFont val="ＭＳ Ｐゴシック"/>
        <family val="3"/>
        <charset val="128"/>
      </rPr>
      <t>片持ち仕様</t>
    </r>
    <rPh sb="19" eb="20">
      <t>ソト</t>
    </rPh>
    <rPh sb="29" eb="31">
      <t>カタモ</t>
    </rPh>
    <rPh sb="32" eb="34">
      <t>シヨウ</t>
    </rPh>
    <phoneticPr fontId="4"/>
  </si>
  <si>
    <r>
      <t>JR3504　　　SRS-S504　</t>
    </r>
    <r>
      <rPr>
        <b/>
        <sz val="11"/>
        <color indexed="10"/>
        <rFont val="ＭＳ Ｐゴシック"/>
        <family val="3"/>
        <charset val="128"/>
      </rPr>
      <t>　外部スイッチ</t>
    </r>
    <rPh sb="19" eb="21">
      <t>ガイブ</t>
    </rPh>
    <phoneticPr fontId="4"/>
  </si>
  <si>
    <t>見積もりNo. TQ24-0720</t>
    <rPh sb="0" eb="2">
      <t>ミツ</t>
    </rPh>
    <phoneticPr fontId="4"/>
  </si>
  <si>
    <t>B仕様ｵﾌﾟｼｮﾝSW付</t>
    <phoneticPr fontId="4"/>
  </si>
  <si>
    <t>SRO-SWB-NO</t>
    <phoneticPr fontId="4"/>
  </si>
  <si>
    <t xml:space="preserve">柱嵩上げ費用(OH450mm) </t>
    <phoneticPr fontId="4"/>
  </si>
  <si>
    <t>JR3000用ﾃｨｰﾁﾝｸﾞﾎﾞｯｸｽ　</t>
    <phoneticPr fontId="4"/>
  </si>
  <si>
    <t>JR3-TB2</t>
    <phoneticPr fontId="4"/>
  </si>
  <si>
    <t>JR3000用C-Points2 塗布編集ｿﾌ</t>
  </si>
  <si>
    <t>JR C-Point2 Ver8</t>
    <phoneticPr fontId="4"/>
  </si>
  <si>
    <t>JR3500用EtherNet/IP増設部品</t>
    <phoneticPr fontId="4"/>
  </si>
  <si>
    <t>SRO-FPCC　　JR3500用</t>
    <phoneticPr fontId="4"/>
  </si>
  <si>
    <t>荷造り運賃</t>
    <rPh sb="0" eb="1">
      <t>ニ</t>
    </rPh>
    <rPh sb="1" eb="2">
      <t>ツク</t>
    </rPh>
    <rPh sb="3" eb="5">
      <t>ウンチン</t>
    </rPh>
    <phoneticPr fontId="4"/>
  </si>
  <si>
    <t>カメラﾕﾆｯﾄ</t>
    <phoneticPr fontId="4"/>
  </si>
  <si>
    <t>2Week</t>
    <phoneticPr fontId="4"/>
  </si>
  <si>
    <t>ｷｰｴﾝｽ</t>
    <phoneticPr fontId="4"/>
  </si>
  <si>
    <t>CA-035M</t>
    <phoneticPr fontId="4"/>
  </si>
  <si>
    <r>
      <t>31万画素白黒ｶﾒﾗ　　　　　　</t>
    </r>
    <r>
      <rPr>
        <b/>
        <sz val="11"/>
        <color indexed="30"/>
        <rFont val="ＭＳ Ｐゴシック"/>
        <family val="3"/>
        <charset val="128"/>
      </rPr>
      <t>3.8A</t>
    </r>
    <rPh sb="5" eb="7">
      <t>シロクロ</t>
    </rPh>
    <phoneticPr fontId="4"/>
  </si>
  <si>
    <t>No. 21115424</t>
  </si>
  <si>
    <t>11/25・仙台営業所着</t>
    <rPh sb="6" eb="8">
      <t>センダイ</t>
    </rPh>
    <rPh sb="8" eb="10">
      <t>エイギョウ</t>
    </rPh>
    <rPh sb="10" eb="11">
      <t>ショ</t>
    </rPh>
    <rPh sb="11" eb="12">
      <t>チャク</t>
    </rPh>
    <phoneticPr fontId="4"/>
  </si>
  <si>
    <t>11/26・仙台営業所着</t>
    <rPh sb="6" eb="8">
      <t>センダイ</t>
    </rPh>
    <rPh sb="8" eb="10">
      <t>エイギョウ</t>
    </rPh>
    <rPh sb="10" eb="11">
      <t>ショ</t>
    </rPh>
    <rPh sb="11" eb="12">
      <t>チャク</t>
    </rPh>
    <phoneticPr fontId="4"/>
  </si>
  <si>
    <t>CA-CH5R</t>
    <phoneticPr fontId="4"/>
  </si>
  <si>
    <r>
      <t xml:space="preserve"> 高速ｶﾒﾗ専用耐屈曲ｹｰﾌﾞﾙ5m</t>
    </r>
    <r>
      <rPr>
        <sz val="11"/>
        <color indexed="8"/>
        <rFont val="ＭＳ Ｐゴシック"/>
        <family val="3"/>
        <charset val="128"/>
      </rPr>
      <t>　　　</t>
    </r>
    <phoneticPr fontId="4"/>
  </si>
  <si>
    <t>CA-LH50</t>
    <phoneticPr fontId="4"/>
  </si>
  <si>
    <t>高解像度・低ﾃﾞｨｽﾄｰｼｮﾝﾚﾝｽﾞ 50mm</t>
    <phoneticPr fontId="4"/>
  </si>
  <si>
    <t>OP-51612</t>
    <phoneticPr fontId="4"/>
  </si>
  <si>
    <t>接写ﾘﾝｸﾞｾｯﾄ</t>
    <phoneticPr fontId="4"/>
  </si>
  <si>
    <t>CA-DC40E</t>
    <phoneticPr fontId="4"/>
  </si>
  <si>
    <t>LED照明拡張ﾕﾆｯﾄ</t>
    <phoneticPr fontId="4"/>
  </si>
  <si>
    <t>CA-DRW8M</t>
    <phoneticPr fontId="4"/>
  </si>
  <si>
    <t>白色丸型ﾏﾙﾁｱﾝｸﾞﾙ照明 80-36</t>
    <phoneticPr fontId="4"/>
  </si>
  <si>
    <t>CA-D5R</t>
    <phoneticPr fontId="4"/>
  </si>
  <si>
    <r>
      <t>耐屈曲LED照明用ｹｰﾌﾞﾙ5m</t>
    </r>
    <r>
      <rPr>
        <sz val="11"/>
        <color indexed="10"/>
        <rFont val="ＭＳ Ｐゴシック"/>
        <family val="3"/>
        <charset val="128"/>
      </rPr>
      <t>　</t>
    </r>
    <r>
      <rPr>
        <sz val="11"/>
        <color theme="1"/>
        <rFont val="游ゴシック"/>
        <family val="2"/>
        <charset val="128"/>
        <scheme val="minor"/>
      </rPr>
      <t>　　　</t>
    </r>
    <phoneticPr fontId="4"/>
  </si>
  <si>
    <t>No. 21115424</t>
    <phoneticPr fontId="4"/>
  </si>
  <si>
    <t>Dsub 9pﾓｼﾞｭﾗ6p変換ｺﾈｸﾀ</t>
    <phoneticPr fontId="4"/>
  </si>
  <si>
    <t>No. 21115424　</t>
    <phoneticPr fontId="4"/>
  </si>
  <si>
    <t>直結ｹｰﾌﾞﾙ5m</t>
    <phoneticPr fontId="4"/>
  </si>
  <si>
    <t xml:space="preserve">ｱｸｾｽｷｰｼｰﾄ </t>
    <phoneticPr fontId="4"/>
  </si>
  <si>
    <t>アイ・オー・データ機器</t>
    <rPh sb="9" eb="11">
      <t>キキ</t>
    </rPh>
    <phoneticPr fontId="4"/>
  </si>
  <si>
    <t>ASKUL</t>
    <phoneticPr fontId="4"/>
  </si>
  <si>
    <r>
      <t>LCD-AD173SFB-T</t>
    </r>
    <r>
      <rPr>
        <b/>
        <sz val="11"/>
        <color indexed="30"/>
        <rFont val="ＭＳ Ｐゴシック"/>
        <family val="3"/>
        <charset val="128"/>
      </rPr>
      <t>⇒納期問題の為LCD-AD173SESB-A/Eへ変更</t>
    </r>
    <rPh sb="15" eb="17">
      <t>ノウキ</t>
    </rPh>
    <rPh sb="17" eb="19">
      <t>モンダイ</t>
    </rPh>
    <rPh sb="20" eb="21">
      <t>タメ</t>
    </rPh>
    <rPh sb="39" eb="41">
      <t>ヘンコウ</t>
    </rPh>
    <phoneticPr fontId="4"/>
  </si>
  <si>
    <r>
      <t>17型液晶 LCD-AD173SFB-T⇒</t>
    </r>
    <r>
      <rPr>
        <b/>
        <sz val="11"/>
        <color indexed="30"/>
        <rFont val="ＭＳ Ｐゴシック"/>
        <family val="3"/>
        <charset val="128"/>
      </rPr>
      <t>LCD-AD173SESB-A/E</t>
    </r>
    <phoneticPr fontId="4"/>
  </si>
  <si>
    <t>11/14・仙台営業所着</t>
    <rPh sb="6" eb="8">
      <t>センダイ</t>
    </rPh>
    <rPh sb="8" eb="10">
      <t>エイギョウ</t>
    </rPh>
    <rPh sb="10" eb="11">
      <t>ショ</t>
    </rPh>
    <rPh sb="11" eb="12">
      <t>チャク</t>
    </rPh>
    <phoneticPr fontId="4"/>
  </si>
  <si>
    <t>高速･高精度CCDﾚｰｻﾞ変位計　　LK-G80Aへ変更</t>
    <rPh sb="26" eb="28">
      <t>ヘンコウ</t>
    </rPh>
    <phoneticPr fontId="4"/>
  </si>
  <si>
    <t>10日目</t>
    <rPh sb="2" eb="3">
      <t>ヒ</t>
    </rPh>
    <rPh sb="3" eb="4">
      <t>メ</t>
    </rPh>
    <phoneticPr fontId="4"/>
  </si>
  <si>
    <t>キーエンス</t>
  </si>
  <si>
    <t>LK-G80A</t>
    <phoneticPr fontId="4"/>
  </si>
  <si>
    <r>
      <t>レーザー変位センサ　　ｾﾝｻﾍｯﾄﾞ　　　　　　</t>
    </r>
    <r>
      <rPr>
        <b/>
        <sz val="11"/>
        <color indexed="30"/>
        <rFont val="ＭＳ Ｐゴシック"/>
        <family val="3"/>
        <charset val="128"/>
      </rPr>
      <t>0.5Ａ</t>
    </r>
    <phoneticPr fontId="4"/>
  </si>
  <si>
    <t>見積№21936896</t>
    <rPh sb="0" eb="2">
      <t>ミツモリ</t>
    </rPh>
    <phoneticPr fontId="4"/>
  </si>
  <si>
    <t>LK-G3000Aｾｯﾄ</t>
    <phoneticPr fontId="4"/>
  </si>
  <si>
    <t>レーザー変位センサアンプ</t>
    <phoneticPr fontId="4"/>
  </si>
  <si>
    <t>LK-GC5</t>
  </si>
  <si>
    <t>センサーヘッド接続ｹｰﾌﾞﾙケーブル 5m</t>
    <phoneticPr fontId="4"/>
  </si>
  <si>
    <t>OP-26401</t>
    <phoneticPr fontId="4"/>
  </si>
  <si>
    <t>OP-24025</t>
    <phoneticPr fontId="4"/>
  </si>
  <si>
    <t>直結ｹｰﾌﾞﾙ5m</t>
    <rPh sb="0" eb="2">
      <t>チョッケツ</t>
    </rPh>
    <phoneticPr fontId="4"/>
  </si>
  <si>
    <t>LK-H1W</t>
    <phoneticPr fontId="4"/>
  </si>
  <si>
    <t>PCソフト</t>
    <phoneticPr fontId="4"/>
  </si>
  <si>
    <t>アズワン</t>
    <phoneticPr fontId="4"/>
  </si>
  <si>
    <t>（株）石鍋</t>
    <rPh sb="0" eb="3">
      <t>カブ</t>
    </rPh>
    <rPh sb="3" eb="5">
      <t>イシナベ</t>
    </rPh>
    <phoneticPr fontId="4"/>
  </si>
  <si>
    <t xml:space="preserve">5-079-04　 </t>
    <phoneticPr fontId="4"/>
  </si>
  <si>
    <t>ﾐﾆｶｯﾌﾟ（30cc）　100個入り</t>
    <rPh sb="16" eb="18">
      <t>コイ</t>
    </rPh>
    <phoneticPr fontId="4"/>
  </si>
  <si>
    <t>https://www.monotaro.com/p/3343/6225/?t.q=%83%7E%83j%83J%83b%83v</t>
    <phoneticPr fontId="4"/>
  </si>
  <si>
    <t>送料</t>
    <rPh sb="0" eb="2">
      <t>ソウリョウ</t>
    </rPh>
    <phoneticPr fontId="4"/>
  </si>
  <si>
    <t>元圧レギュレーター</t>
    <rPh sb="0" eb="1">
      <t>モト</t>
    </rPh>
    <rPh sb="1" eb="2">
      <t>アツ</t>
    </rPh>
    <phoneticPr fontId="4"/>
  </si>
  <si>
    <t>SMC</t>
    <phoneticPr fontId="4"/>
  </si>
  <si>
    <t>制御機材</t>
    <rPh sb="0" eb="1">
      <t>セイ</t>
    </rPh>
    <rPh sb="1" eb="2">
      <t>オ</t>
    </rPh>
    <rPh sb="2" eb="4">
      <t>キザイ</t>
    </rPh>
    <phoneticPr fontId="4"/>
  </si>
  <si>
    <t>IR1020-01BEA-A  0.01-0.80Mp</t>
    <phoneticPr fontId="4"/>
  </si>
  <si>
    <t>精密レギュレータ IR1000-A  0.01～0.4MPa</t>
    <phoneticPr fontId="4"/>
  </si>
  <si>
    <t>22-24-01346A</t>
    <phoneticPr fontId="4"/>
  </si>
  <si>
    <t>SMC</t>
  </si>
  <si>
    <r>
      <t>ＡＷ２０Ｋ－０２Ｅ－Ｂ　</t>
    </r>
    <r>
      <rPr>
        <b/>
        <sz val="11"/>
        <color indexed="10"/>
        <rFont val="ＭＳ Ｐゴシック"/>
        <family val="3"/>
        <charset val="128"/>
      </rPr>
      <t>⇒ＡＷ２０Ｋ－０２Ｅ－D</t>
    </r>
    <phoneticPr fontId="4"/>
  </si>
  <si>
    <t>１／４　レギュレーター　（逆流機能付）</t>
  </si>
  <si>
    <r>
      <t>ＶＨＳ２０－０２Ａ　</t>
    </r>
    <r>
      <rPr>
        <b/>
        <sz val="11"/>
        <color indexed="10"/>
        <rFont val="ＭＳ Ｐゴシック"/>
        <family val="3"/>
        <charset val="128"/>
      </rPr>
      <t>⇒ＶＨＳ２０－０２-D</t>
    </r>
    <phoneticPr fontId="4"/>
  </si>
  <si>
    <t>１／４　三方弁</t>
  </si>
  <si>
    <r>
      <t>Ｙ２００Ｔ－Ａ</t>
    </r>
    <r>
      <rPr>
        <b/>
        <sz val="11"/>
        <color indexed="10"/>
        <rFont val="ＭＳ Ｐゴシック"/>
        <family val="3"/>
        <charset val="128"/>
      </rPr>
      <t>　⇒Ｙ２００Ｔ－D</t>
    </r>
    <phoneticPr fontId="4"/>
  </si>
  <si>
    <t>１／４　エアコンビネーション　</t>
  </si>
  <si>
    <t>ＫＱ２Ｌ０６－０２Ａ</t>
    <phoneticPr fontId="4"/>
  </si>
  <si>
    <t>１／４　Ø６　継ぎ手</t>
  </si>
  <si>
    <t>富士電機</t>
    <rPh sb="0" eb="2">
      <t>フジ</t>
    </rPh>
    <rPh sb="2" eb="4">
      <t>デンキ</t>
    </rPh>
    <phoneticPr fontId="4"/>
  </si>
  <si>
    <t>制御機材</t>
    <rPh sb="0" eb="4">
      <t>セイギョキザイ</t>
    </rPh>
    <phoneticPr fontId="4"/>
  </si>
  <si>
    <t>CP30FM-2P005 5A</t>
    <phoneticPr fontId="4"/>
  </si>
  <si>
    <t>サーキットプロテクター</t>
    <phoneticPr fontId="4"/>
  </si>
  <si>
    <t>オムロン</t>
    <phoneticPr fontId="4"/>
  </si>
  <si>
    <t>S8VS-18024</t>
    <phoneticPr fontId="4"/>
  </si>
  <si>
    <r>
      <t xml:space="preserve">パワーサプライ  </t>
    </r>
    <r>
      <rPr>
        <b/>
        <sz val="11"/>
        <color indexed="30"/>
        <rFont val="ＭＳ Ｐゴシック"/>
        <family val="3"/>
        <charset val="128"/>
      </rPr>
      <t xml:space="preserve"> 7.5A</t>
    </r>
    <phoneticPr fontId="4"/>
  </si>
  <si>
    <t xml:space="preserve">DR30D0L-H9W </t>
    <phoneticPr fontId="4"/>
  </si>
  <si>
    <t>φ30 コマンドスイッチ DR30 表示灯</t>
    <phoneticPr fontId="4"/>
  </si>
  <si>
    <t>ｵﾑﾛﾝ</t>
    <phoneticPr fontId="4"/>
  </si>
  <si>
    <t>MY2N-D2 DC24</t>
    <phoneticPr fontId="4"/>
  </si>
  <si>
    <t>MY ミニパワーリレー</t>
    <phoneticPr fontId="4"/>
  </si>
  <si>
    <t>PYFZ-08</t>
    <phoneticPr fontId="4"/>
  </si>
  <si>
    <t>表面接続角型ソケット</t>
    <phoneticPr fontId="4"/>
  </si>
  <si>
    <t>PYC-E1</t>
    <phoneticPr fontId="4"/>
  </si>
  <si>
    <t xml:space="preserve">リレー用共用オプション品 </t>
    <phoneticPr fontId="4"/>
  </si>
  <si>
    <t>ﾂｰﾙ冶具ﾕﾆｯﾄ</t>
    <rPh sb="3" eb="5">
      <t>ジグ</t>
    </rPh>
    <phoneticPr fontId="4"/>
  </si>
  <si>
    <t>MVBLK-AMW-392-PNJN4</t>
    <phoneticPr fontId="4"/>
  </si>
  <si>
    <t>155180-Y002-1  CCDｶﾒﾗｽﾗｲﾄﾞﾌﾟﾚｰﾄ</t>
    <phoneticPr fontId="4"/>
  </si>
  <si>
    <t xml:space="preserve">
AB23D29D4C</t>
    <phoneticPr fontId="4"/>
  </si>
  <si>
    <t>ﾉｯｸﾋﾟﾝ　φ3mm-10mm　　4本</t>
    <phoneticPr fontId="4"/>
  </si>
  <si>
    <t>SCB3-8</t>
    <phoneticPr fontId="4"/>
  </si>
  <si>
    <t>六角穴付きﾎﾞﾙﾄ　 (M3×8)　4本</t>
    <rPh sb="19" eb="20">
      <t>ホン</t>
    </rPh>
    <phoneticPr fontId="4"/>
  </si>
  <si>
    <t>SCB4-8</t>
    <phoneticPr fontId="4"/>
  </si>
  <si>
    <t>六角穴付きﾎﾞﾙﾄ　 (M4×8)　1本</t>
    <rPh sb="19" eb="20">
      <t>ホン</t>
    </rPh>
    <phoneticPr fontId="4"/>
  </si>
  <si>
    <t>社内在庫使用　仙台</t>
    <rPh sb="0" eb="2">
      <t>シャナイ</t>
    </rPh>
    <rPh sb="2" eb="4">
      <t>ザイコ</t>
    </rPh>
    <rPh sb="4" eb="6">
      <t>シヨウ</t>
    </rPh>
    <rPh sb="7" eb="9">
      <t>センダイ</t>
    </rPh>
    <phoneticPr fontId="4"/>
  </si>
  <si>
    <t>ALSBWF7-57.5</t>
    <phoneticPr fontId="4"/>
  </si>
  <si>
    <t>六角支柱</t>
    <rPh sb="0" eb="2">
      <t>ロッカク</t>
    </rPh>
    <rPh sb="2" eb="4">
      <t>シチュウ</t>
    </rPh>
    <phoneticPr fontId="4"/>
  </si>
  <si>
    <t>MVBLK-AMW-392-C5ZB6</t>
    <phoneticPr fontId="4"/>
  </si>
  <si>
    <t>155180-Y004-1　LED照明ｽﾗｲﾄﾞﾌﾟﾚｰﾄ</t>
    <rPh sb="17" eb="19">
      <t>ショウメイ</t>
    </rPh>
    <phoneticPr fontId="4"/>
  </si>
  <si>
    <t>LHSSL12</t>
    <phoneticPr fontId="4"/>
  </si>
  <si>
    <t>トールブロックハウジングユニット</t>
    <phoneticPr fontId="4"/>
  </si>
  <si>
    <t>PSFZH12-280-F21-B18-P8-N5-H7</t>
    <phoneticPr fontId="4"/>
  </si>
  <si>
    <t>シャフト　片端おねじ・片端めねじキリ穴付・スパナ溝付タイプ</t>
    <phoneticPr fontId="4"/>
  </si>
  <si>
    <t>MVBLK-AMW-3RM-UMPZ8</t>
    <phoneticPr fontId="4"/>
  </si>
  <si>
    <t>SETB0122-Y001-1　ﾋﾞｰﾄﾗﾑ　30°傾け　ﾂｰﾙﾍﾞｰｽ</t>
    <phoneticPr fontId="4"/>
  </si>
  <si>
    <t>CBSST5-10</t>
    <phoneticPr fontId="4"/>
  </si>
  <si>
    <t>低頭六角穴付ボルト</t>
    <phoneticPr fontId="4"/>
  </si>
  <si>
    <t>RACW30-40-10</t>
    <phoneticPr fontId="4"/>
  </si>
  <si>
    <t>リブ　－軽量化タイプ－</t>
    <phoneticPr fontId="4"/>
  </si>
  <si>
    <t>SCB4-12</t>
    <phoneticPr fontId="4"/>
  </si>
  <si>
    <t>六角穴付きﾎﾞﾙﾄ　 (M4×12)　6本</t>
    <rPh sb="20" eb="21">
      <t>ホン</t>
    </rPh>
    <phoneticPr fontId="4"/>
  </si>
  <si>
    <t>MVSHM-3N03000-3RF-MC2FW</t>
    <phoneticPr fontId="4"/>
  </si>
  <si>
    <t>SETB0122-Y003　ｶﾒﾗｽﾗｲﾄﾞﾌﾟﾚｰﾄ固定ﾌﾟﾚｰﾄ</t>
    <phoneticPr fontId="4"/>
  </si>
  <si>
    <t>MVBLK-AMW-3XW-6XXGF</t>
    <phoneticPr fontId="4"/>
  </si>
  <si>
    <r>
      <t>SETB0</t>
    </r>
    <r>
      <rPr>
        <b/>
        <sz val="11"/>
        <rFont val="ＭＳ Ｐゴシック"/>
        <family val="3"/>
        <charset val="128"/>
      </rPr>
      <t>191</t>
    </r>
    <r>
      <rPr>
        <sz val="11"/>
        <rFont val="ＭＳ Ｐゴシック"/>
        <family val="3"/>
        <charset val="128"/>
      </rPr>
      <t>-Y004　回転軸位置決めﾌﾞﾗｹｯﾄ　</t>
    </r>
    <phoneticPr fontId="4"/>
  </si>
  <si>
    <t>MSSFS4-8</t>
    <phoneticPr fontId="4"/>
  </si>
  <si>
    <t>六角穴付止ねじ 平先</t>
    <phoneticPr fontId="4"/>
  </si>
  <si>
    <t>SCB4-25</t>
    <phoneticPr fontId="4"/>
  </si>
  <si>
    <t>六角穴付きﾎﾞﾙﾄ　 (M4×25)　2本</t>
    <rPh sb="20" eb="21">
      <t>ホン</t>
    </rPh>
    <phoneticPr fontId="4"/>
  </si>
  <si>
    <t xml:space="preserve">SCB5-10 </t>
    <phoneticPr fontId="4"/>
  </si>
  <si>
    <t>六角穴付ボルト　1本</t>
    <phoneticPr fontId="4"/>
  </si>
  <si>
    <t>MVTUP-ACW-3XW-G8L4K</t>
    <phoneticPr fontId="4"/>
  </si>
  <si>
    <r>
      <t>SETB0</t>
    </r>
    <r>
      <rPr>
        <b/>
        <sz val="11"/>
        <rFont val="ＭＳ Ｐゴシック"/>
        <family val="3"/>
        <charset val="128"/>
      </rPr>
      <t>191</t>
    </r>
    <r>
      <rPr>
        <sz val="11"/>
        <rFont val="ＭＳ Ｐゴシック"/>
        <family val="3"/>
        <charset val="128"/>
      </rPr>
      <t>-Y013</t>
    </r>
    <r>
      <rPr>
        <b/>
        <sz val="11"/>
        <color indexed="30"/>
        <rFont val="ＭＳ Ｐゴシック"/>
        <family val="3"/>
        <charset val="128"/>
      </rPr>
      <t>　</t>
    </r>
    <r>
      <rPr>
        <sz val="11"/>
        <rFont val="ＭＳ Ｐゴシック"/>
        <family val="3"/>
        <charset val="128"/>
      </rPr>
      <t>シャフトホルダ</t>
    </r>
    <phoneticPr fontId="4"/>
  </si>
  <si>
    <t>MVBLK-SUB-3XW-75NTM</t>
    <phoneticPr fontId="4"/>
  </si>
  <si>
    <r>
      <t>SETB0</t>
    </r>
    <r>
      <rPr>
        <b/>
        <sz val="11"/>
        <rFont val="ＭＳ Ｐゴシック"/>
        <family val="3"/>
        <charset val="128"/>
      </rPr>
      <t>191</t>
    </r>
    <r>
      <rPr>
        <sz val="11"/>
        <rFont val="ＭＳ Ｐゴシック"/>
        <family val="3"/>
        <charset val="128"/>
      </rPr>
      <t>-Y018　シャフトホルダー変換板</t>
    </r>
    <phoneticPr fontId="4"/>
  </si>
  <si>
    <t>SFB4-8</t>
    <phoneticPr fontId="4"/>
  </si>
  <si>
    <t>六角穴付皿ボルト　－ステンレス</t>
    <phoneticPr fontId="4"/>
  </si>
  <si>
    <t>SFB4-10</t>
    <phoneticPr fontId="4"/>
  </si>
  <si>
    <t>WSSS16-5-3</t>
    <phoneticPr fontId="4"/>
  </si>
  <si>
    <t>金属ワッシャ　Ｔ寸選択</t>
    <phoneticPr fontId="4"/>
  </si>
  <si>
    <t>MVBLK-AMW-3RM-RXJPD</t>
    <phoneticPr fontId="4"/>
  </si>
  <si>
    <t>SETB0122-Y008　ﾋﾞｰﾄﾗﾑﾊﾞﾙﾌﾞ取付補強</t>
    <phoneticPr fontId="4"/>
  </si>
  <si>
    <t>MVBLK-AMW-3RN-7A39K</t>
    <phoneticPr fontId="4"/>
  </si>
  <si>
    <t>SETB0122-Y009　ﾋﾞｰﾄﾗ固定取付ﾌﾞﾛｯｸ</t>
    <phoneticPr fontId="4"/>
  </si>
  <si>
    <t>SBBSS4-12</t>
    <phoneticPr fontId="4"/>
  </si>
  <si>
    <t>小径頭ボルト</t>
    <phoneticPr fontId="4"/>
  </si>
  <si>
    <t>MVBLK-AMW-3YK-SHEKS</t>
  </si>
  <si>
    <r>
      <t>SETB0</t>
    </r>
    <r>
      <rPr>
        <b/>
        <sz val="11"/>
        <rFont val="ＭＳ Ｐゴシック"/>
        <family val="3"/>
        <charset val="128"/>
      </rPr>
      <t>191</t>
    </r>
    <r>
      <rPr>
        <sz val="11"/>
        <rFont val="ＭＳ Ｐゴシック"/>
        <family val="3"/>
        <charset val="128"/>
      </rPr>
      <t>-Y010</t>
    </r>
    <r>
      <rPr>
        <b/>
        <sz val="11"/>
        <color indexed="10"/>
        <rFont val="ＭＳ Ｐゴシック"/>
        <family val="3"/>
        <charset val="128"/>
      </rPr>
      <t>-1</t>
    </r>
    <r>
      <rPr>
        <sz val="11"/>
        <rFont val="ＭＳ Ｐゴシック"/>
        <family val="3"/>
        <charset val="128"/>
      </rPr>
      <t>　ﾋﾞｰﾄﾗ取付背板</t>
    </r>
    <phoneticPr fontId="4"/>
  </si>
  <si>
    <t>MVBLK-AMW-3RF-SSCK5</t>
    <phoneticPr fontId="4"/>
  </si>
  <si>
    <t>SETB0122-Y011　画像ｶﾒﾗ取付ﾂｰﾙﾍﾞｰｽ</t>
    <phoneticPr fontId="4"/>
  </si>
  <si>
    <t>SCB4-45</t>
    <phoneticPr fontId="4"/>
  </si>
  <si>
    <t>六角穴付きﾎﾞﾙﾄ　 (M4×45)　2本</t>
    <rPh sb="20" eb="21">
      <t>ホン</t>
    </rPh>
    <phoneticPr fontId="4"/>
  </si>
  <si>
    <t>SSE2B10-195</t>
    <phoneticPr fontId="4"/>
  </si>
  <si>
    <t>スライドガイド　　ＣＣＤ側</t>
    <rPh sb="12" eb="13">
      <t>ガワ</t>
    </rPh>
    <phoneticPr fontId="4"/>
  </si>
  <si>
    <t>SP-S3-5</t>
    <phoneticPr fontId="4"/>
  </si>
  <si>
    <t>パイプスペーサ　2個</t>
    <rPh sb="9" eb="10">
      <t>コ</t>
    </rPh>
    <phoneticPr fontId="4"/>
  </si>
  <si>
    <t>SCB3-10</t>
    <phoneticPr fontId="4"/>
  </si>
  <si>
    <t>六角穴付きﾎﾞﾙﾄ　 (M3×10)　　2本</t>
    <rPh sb="21" eb="22">
      <t>ホン</t>
    </rPh>
    <phoneticPr fontId="4"/>
  </si>
  <si>
    <t>パイプスペーサ、</t>
    <phoneticPr fontId="4"/>
  </si>
  <si>
    <t>MVTUP-ACW-3XX-ZBZN9</t>
    <phoneticPr fontId="4"/>
  </si>
  <si>
    <r>
      <t>SETB0</t>
    </r>
    <r>
      <rPr>
        <b/>
        <sz val="11"/>
        <rFont val="ＭＳ Ｐゴシック"/>
        <family val="3"/>
        <charset val="128"/>
      </rPr>
      <t>191</t>
    </r>
    <r>
      <rPr>
        <sz val="11"/>
        <rFont val="ＭＳ Ｐゴシック"/>
        <family val="3"/>
        <charset val="128"/>
      </rPr>
      <t>-Y012　ベアリング押え</t>
    </r>
    <phoneticPr fontId="4"/>
  </si>
  <si>
    <t>日産ﾈｼﾞ</t>
    <rPh sb="0" eb="2">
      <t>ニッサン</t>
    </rPh>
    <phoneticPr fontId="4"/>
  </si>
  <si>
    <t>CSHSMT-SUS-M3-16</t>
    <phoneticPr fontId="4"/>
  </si>
  <si>
    <t>六角穴付きﾎﾞﾙﾄ　 (M3×8)　8本</t>
    <rPh sb="19" eb="20">
      <t>ホン</t>
    </rPh>
    <phoneticPr fontId="4"/>
  </si>
  <si>
    <t>MVBLK-AMW-3XW-C8LSU</t>
  </si>
  <si>
    <r>
      <t>SETB0</t>
    </r>
    <r>
      <rPr>
        <b/>
        <sz val="11"/>
        <rFont val="ＭＳ Ｐゴシック"/>
        <family val="3"/>
        <charset val="128"/>
      </rPr>
      <t>191</t>
    </r>
    <r>
      <rPr>
        <sz val="11"/>
        <rFont val="ＭＳ Ｐゴシック"/>
        <family val="3"/>
        <charset val="128"/>
      </rPr>
      <t>-Y014　ベアリング受け</t>
    </r>
    <phoneticPr fontId="4"/>
  </si>
  <si>
    <t>NTN</t>
    <phoneticPr fontId="4"/>
  </si>
  <si>
    <t>60/32LLU</t>
    <phoneticPr fontId="4"/>
  </si>
  <si>
    <t>深溝玉軸受</t>
    <phoneticPr fontId="4"/>
  </si>
  <si>
    <t>MVBLK-AMW-3XW-DK9TC</t>
  </si>
  <si>
    <r>
      <t>SETB0</t>
    </r>
    <r>
      <rPr>
        <b/>
        <sz val="11"/>
        <rFont val="ＭＳ Ｐゴシック"/>
        <family val="3"/>
        <charset val="128"/>
      </rPr>
      <t>191</t>
    </r>
    <r>
      <rPr>
        <sz val="11"/>
        <rFont val="ＭＳ Ｐゴシック"/>
        <family val="3"/>
        <charset val="128"/>
      </rPr>
      <t>-Y015　ベース板</t>
    </r>
    <phoneticPr fontId="4"/>
  </si>
  <si>
    <t xml:space="preserve">SLBNR8 </t>
    <phoneticPr fontId="4"/>
  </si>
  <si>
    <t>ナット</t>
    <phoneticPr fontId="4"/>
  </si>
  <si>
    <t xml:space="preserve">SPWF8 </t>
    <phoneticPr fontId="4"/>
  </si>
  <si>
    <t>ワッシャ</t>
    <phoneticPr fontId="4"/>
  </si>
  <si>
    <t>MVSHM-3N04002-3RF-MTPCL</t>
    <phoneticPr fontId="4"/>
  </si>
  <si>
    <t>SETB0122-Y017 シャフト補強</t>
    <phoneticPr fontId="4"/>
  </si>
  <si>
    <t>SCB5-14</t>
    <phoneticPr fontId="4"/>
  </si>
  <si>
    <t>六角穴付きﾎﾞﾙﾄ　 (M5×14)　2本</t>
    <rPh sb="20" eb="21">
      <t>ホン</t>
    </rPh>
    <phoneticPr fontId="4"/>
  </si>
  <si>
    <t>SPWF5</t>
    <phoneticPr fontId="4"/>
  </si>
  <si>
    <t>MVSHM-3N02050-3FW-Y8HDK</t>
    <phoneticPr fontId="4"/>
  </si>
  <si>
    <t>SETB0164-Y005　LED照明取付板</t>
    <phoneticPr fontId="4"/>
  </si>
  <si>
    <t>SCB3-6</t>
    <phoneticPr fontId="4"/>
  </si>
  <si>
    <t>六角穴付きﾎﾞﾙﾄ　 (M3×6)　2本</t>
    <rPh sb="19" eb="20">
      <t>ホン</t>
    </rPh>
    <phoneticPr fontId="4"/>
  </si>
  <si>
    <t>MVBLK-AMW-3FW-L5WNW</t>
    <phoneticPr fontId="4"/>
  </si>
  <si>
    <t>SETB0164-Y006　CCDｶﾒﾗ取付ﾌﾟﾚｰﾄ</t>
  </si>
  <si>
    <t>MS3-25</t>
    <phoneticPr fontId="4"/>
  </si>
  <si>
    <t>ﾉｯｸﾋﾟﾝ　φ3mm-25mm　　2本</t>
    <rPh sb="19" eb="20">
      <t>ホン</t>
    </rPh>
    <phoneticPr fontId="4"/>
  </si>
  <si>
    <t>MS2-10</t>
    <phoneticPr fontId="4"/>
  </si>
  <si>
    <t>ﾉｯｸﾋﾟﾝ　φ2-10mm　　2本</t>
    <rPh sb="17" eb="18">
      <t>ホン</t>
    </rPh>
    <phoneticPr fontId="4"/>
  </si>
  <si>
    <t>MVSHM-3N02050-3RF-HATPU</t>
    <phoneticPr fontId="4"/>
  </si>
  <si>
    <t>SETB0122-Y016　リニアブッシュ板金</t>
    <phoneticPr fontId="4"/>
  </si>
  <si>
    <t>SCB4-14</t>
    <phoneticPr fontId="4"/>
  </si>
  <si>
    <t>六角穴付きﾎﾞﾙﾄ　 (M4×14)　4本</t>
    <rPh sb="20" eb="21">
      <t>ホン</t>
    </rPh>
    <phoneticPr fontId="4"/>
  </si>
  <si>
    <t>SCB6-10</t>
    <phoneticPr fontId="4"/>
  </si>
  <si>
    <t>六角穴付きﾎﾞﾙﾄ　 (M6×10)　4本</t>
    <rPh sb="20" eb="21">
      <t>ホン</t>
    </rPh>
    <phoneticPr fontId="4"/>
  </si>
  <si>
    <t>１日間</t>
    <rPh sb="1" eb="2">
      <t>ヒ</t>
    </rPh>
    <rPh sb="2" eb="3">
      <t>カン</t>
    </rPh>
    <phoneticPr fontId="4"/>
  </si>
  <si>
    <t>SPWF4</t>
    <phoneticPr fontId="4"/>
  </si>
  <si>
    <t xml:space="preserve"> ワッシャ</t>
    <phoneticPr fontId="4"/>
  </si>
  <si>
    <t>SPWF6</t>
    <phoneticPr fontId="4"/>
  </si>
  <si>
    <t>MVBLK-AMW-3YK-GT85U</t>
  </si>
  <si>
    <r>
      <t>SETB0</t>
    </r>
    <r>
      <rPr>
        <b/>
        <sz val="11"/>
        <rFont val="ＭＳ Ｐゴシック"/>
        <family val="3"/>
        <charset val="128"/>
      </rPr>
      <t>191</t>
    </r>
    <r>
      <rPr>
        <sz val="11"/>
        <rFont val="ＭＳ Ｐゴシック"/>
        <family val="3"/>
        <charset val="128"/>
      </rPr>
      <t>-Y007</t>
    </r>
    <r>
      <rPr>
        <b/>
        <sz val="11"/>
        <rFont val="ＭＳ Ｐゴシック"/>
        <family val="3"/>
        <charset val="128"/>
      </rPr>
      <t>-5</t>
    </r>
    <r>
      <rPr>
        <sz val="11"/>
        <rFont val="ＭＳ Ｐゴシック"/>
        <family val="3"/>
        <charset val="128"/>
      </rPr>
      <t>　0度　ﾋﾞｰﾄﾗﾑﾊﾞﾙﾌﾞ ﾉｽﾞﾙ4.3mm.　取付ｽﾍﾟｰｻ</t>
    </r>
    <phoneticPr fontId="4"/>
  </si>
  <si>
    <t>MVBLK-AMW-3YK-EJTCW</t>
    <phoneticPr fontId="4"/>
  </si>
  <si>
    <r>
      <t>SETB0</t>
    </r>
    <r>
      <rPr>
        <b/>
        <sz val="11"/>
        <rFont val="ＭＳ Ｐゴシック"/>
        <family val="3"/>
        <charset val="128"/>
      </rPr>
      <t>191</t>
    </r>
    <r>
      <rPr>
        <sz val="11"/>
        <rFont val="ＭＳ Ｐゴシック"/>
        <family val="3"/>
        <charset val="128"/>
      </rPr>
      <t>-Y007</t>
    </r>
    <r>
      <rPr>
        <b/>
        <sz val="11"/>
        <rFont val="ＭＳ Ｐゴシック"/>
        <family val="3"/>
        <charset val="128"/>
      </rPr>
      <t>-6</t>
    </r>
    <r>
      <rPr>
        <sz val="11"/>
        <rFont val="ＭＳ Ｐゴシック"/>
        <family val="3"/>
        <charset val="128"/>
      </rPr>
      <t>　20度　ﾋﾞｰﾄﾗﾑﾊﾞﾙﾌﾞ ﾉｽﾞﾙ4.3mm.　取付ｽﾍﾟｰｻ</t>
    </r>
    <phoneticPr fontId="4"/>
  </si>
  <si>
    <t>MVBLK-AMW-3YK-G4XAR</t>
  </si>
  <si>
    <r>
      <t>SETB0</t>
    </r>
    <r>
      <rPr>
        <b/>
        <sz val="11"/>
        <rFont val="ＭＳ Ｐゴシック"/>
        <family val="3"/>
        <charset val="128"/>
      </rPr>
      <t>191</t>
    </r>
    <r>
      <rPr>
        <sz val="11"/>
        <rFont val="ＭＳ Ｐゴシック"/>
        <family val="3"/>
        <charset val="128"/>
      </rPr>
      <t>-Y007</t>
    </r>
    <r>
      <rPr>
        <b/>
        <sz val="11"/>
        <rFont val="ＭＳ Ｐゴシック"/>
        <family val="3"/>
        <charset val="128"/>
      </rPr>
      <t>-7</t>
    </r>
    <r>
      <rPr>
        <sz val="11"/>
        <rFont val="ＭＳ Ｐゴシック"/>
        <family val="3"/>
        <charset val="128"/>
      </rPr>
      <t>　25度　ﾋﾞｰﾄﾗﾑﾊﾞﾙﾌﾞ ﾉｽﾞﾙ4.5mm.　取付ｽﾍﾟｰｻ</t>
    </r>
    <phoneticPr fontId="4"/>
  </si>
  <si>
    <t>MVBLK-AMW-3YK-SW5HJ</t>
    <phoneticPr fontId="4"/>
  </si>
  <si>
    <r>
      <t>SETB0</t>
    </r>
    <r>
      <rPr>
        <b/>
        <sz val="11"/>
        <rFont val="ＭＳ Ｐゴシック"/>
        <family val="3"/>
        <charset val="128"/>
      </rPr>
      <t>191</t>
    </r>
    <r>
      <rPr>
        <sz val="11"/>
        <rFont val="ＭＳ Ｐゴシック"/>
        <family val="3"/>
        <charset val="128"/>
      </rPr>
      <t>-Y007</t>
    </r>
    <r>
      <rPr>
        <b/>
        <sz val="11"/>
        <rFont val="ＭＳ Ｐゴシック"/>
        <family val="3"/>
        <charset val="128"/>
      </rPr>
      <t>-8</t>
    </r>
    <r>
      <rPr>
        <sz val="11"/>
        <rFont val="ＭＳ Ｐゴシック"/>
        <family val="3"/>
        <charset val="128"/>
      </rPr>
      <t>　15度　ﾋﾞｰﾄﾗﾑﾊﾞﾙﾌﾞ ﾉｽﾞﾙ4.6mm.　取付ｽﾍﾟｰｻ</t>
    </r>
    <phoneticPr fontId="4"/>
  </si>
  <si>
    <t>MVBLK-AMW-3YR-F5K18</t>
    <phoneticPr fontId="4"/>
  </si>
  <si>
    <r>
      <t>SETB0</t>
    </r>
    <r>
      <rPr>
        <b/>
        <sz val="11"/>
        <rFont val="ＭＳ Ｐゴシック"/>
        <family val="3"/>
        <charset val="128"/>
      </rPr>
      <t>191</t>
    </r>
    <r>
      <rPr>
        <sz val="11"/>
        <rFont val="ＭＳ Ｐゴシック"/>
        <family val="3"/>
        <charset val="128"/>
      </rPr>
      <t>-Y007-</t>
    </r>
    <r>
      <rPr>
        <b/>
        <sz val="11"/>
        <rFont val="ＭＳ Ｐゴシック"/>
        <family val="3"/>
        <charset val="128"/>
      </rPr>
      <t>9</t>
    </r>
    <r>
      <rPr>
        <sz val="11"/>
        <rFont val="ＭＳ Ｐゴシック"/>
        <family val="3"/>
        <charset val="128"/>
      </rPr>
      <t>　30度　ﾋﾞｰﾄﾗﾑﾊﾞﾙﾌﾞﾉｽﾞﾙ　4.3mm用　取付ｽﾍﾟｰｻ</t>
    </r>
    <phoneticPr fontId="4"/>
  </si>
  <si>
    <t>MS4-10</t>
    <phoneticPr fontId="4"/>
  </si>
  <si>
    <t>ﾉｯｸﾋﾟﾝ　φ4mm-10mm　　2本×5　</t>
    <rPh sb="19" eb="20">
      <t>ホン</t>
    </rPh>
    <phoneticPr fontId="4"/>
  </si>
  <si>
    <t>ｷｰｴﾝｽ　西久保氏　新担当者</t>
    <phoneticPr fontId="4"/>
  </si>
  <si>
    <t>ｻﾝﾜｻﾌﾟﾗｲ</t>
    <phoneticPr fontId="4"/>
  </si>
  <si>
    <t>KC-VMH2</t>
    <phoneticPr fontId="4"/>
  </si>
  <si>
    <t>極細ディスプレイケーブル（複合同軸） アナログRGB</t>
    <phoneticPr fontId="4"/>
  </si>
  <si>
    <t>A8110</t>
    <phoneticPr fontId="4"/>
  </si>
  <si>
    <t>汎用3芯OAタップ 4ヶ口</t>
    <phoneticPr fontId="4"/>
  </si>
  <si>
    <t>MVSHM-3N02052005020-2D1-AN79X</t>
    <phoneticPr fontId="4"/>
  </si>
  <si>
    <t>158930-Z001　レギュレータ取付板金</t>
    <rPh sb="18" eb="20">
      <t>トリツケ</t>
    </rPh>
    <rPh sb="20" eb="22">
      <t>バンキン</t>
    </rPh>
    <phoneticPr fontId="4"/>
  </si>
  <si>
    <t>蝶ﾅｯﾄ</t>
    <phoneticPr fontId="4"/>
  </si>
  <si>
    <t>六角ﾎﾞﾙﾄ</t>
    <phoneticPr fontId="4"/>
  </si>
  <si>
    <t>MRB-110</t>
    <phoneticPr fontId="4"/>
  </si>
  <si>
    <t>DINレール(アルミタイプ) 取付穴 4．5×25長穴</t>
    <phoneticPr fontId="4"/>
  </si>
  <si>
    <t>HDV-2</t>
    <phoneticPr fontId="4"/>
  </si>
  <si>
    <t>止め金具</t>
    <phoneticPr fontId="4"/>
  </si>
  <si>
    <t>最低発注単位8個</t>
    <rPh sb="0" eb="2">
      <t>サイテイ</t>
    </rPh>
    <rPh sb="2" eb="4">
      <t>ハッチュウ</t>
    </rPh>
    <rPh sb="4" eb="6">
      <t>タンイ</t>
    </rPh>
    <rPh sb="7" eb="8">
      <t>コ</t>
    </rPh>
    <phoneticPr fontId="4"/>
  </si>
  <si>
    <t>六角穴付ボルト－ステンレス</t>
    <phoneticPr fontId="4"/>
  </si>
  <si>
    <t>使用数　2本　10個で発注のほうが安い</t>
    <rPh sb="0" eb="3">
      <t>シヨウスウ</t>
    </rPh>
    <rPh sb="5" eb="6">
      <t>ホン</t>
    </rPh>
    <rPh sb="9" eb="10">
      <t>コ</t>
    </rPh>
    <rPh sb="11" eb="13">
      <t>ハッチュウ</t>
    </rPh>
    <rPh sb="17" eb="18">
      <t>ヤス</t>
    </rPh>
    <phoneticPr fontId="4"/>
  </si>
  <si>
    <t>ﾉｽﾞﾙ位置合わせ冶具</t>
    <rPh sb="4" eb="6">
      <t>イチ</t>
    </rPh>
    <rPh sb="6" eb="7">
      <t>ア</t>
    </rPh>
    <rPh sb="9" eb="11">
      <t>ジグ</t>
    </rPh>
    <phoneticPr fontId="4"/>
  </si>
  <si>
    <t>SXSNS4-L0.0-P2.0-B10.0-H6.0-T8.0-E2.0</t>
    <phoneticPr fontId="4"/>
  </si>
  <si>
    <t>小径位置決めピン　ツバ付　おねじタイプ</t>
    <phoneticPr fontId="4"/>
  </si>
  <si>
    <t>MVBLK-AMW-JPA246H7K111AB　</t>
    <phoneticPr fontId="4"/>
  </si>
  <si>
    <t>SETB-0004-X01　位置決めPIN台座</t>
    <phoneticPr fontId="4"/>
  </si>
  <si>
    <t xml:space="preserve">PLSBG8-30-M4-N4 </t>
    <phoneticPr fontId="4"/>
  </si>
  <si>
    <t>六角支柱</t>
    <phoneticPr fontId="4"/>
  </si>
  <si>
    <t>APNA4-P2.00-L0-B5.0-E2.0</t>
    <phoneticPr fontId="4"/>
  </si>
  <si>
    <t>位置決めピン ツバ付テーパ　－　おねじ　</t>
    <phoneticPr fontId="4"/>
  </si>
  <si>
    <t xml:space="preserve">MSSFS4-10 </t>
    <phoneticPr fontId="4"/>
  </si>
  <si>
    <t>六角穴付止めねじ平先</t>
    <phoneticPr fontId="4"/>
  </si>
  <si>
    <t>MVBLK-AMW-3ZX-X7LLU</t>
    <phoneticPr fontId="4"/>
  </si>
  <si>
    <t>SETB-0191-X01　位置決めPIN台座</t>
    <phoneticPr fontId="4"/>
  </si>
  <si>
    <t>AB23D8CE74</t>
    <phoneticPr fontId="4"/>
  </si>
  <si>
    <t>MVSHM-3N03054-3ZX-7FRBW</t>
    <phoneticPr fontId="4"/>
  </si>
  <si>
    <t>SETB-0191-X02　スポンジ受けL字ﾌﾞﾗｹｯﾄ</t>
    <phoneticPr fontId="4"/>
  </si>
  <si>
    <t>東工舎金属製作所</t>
    <rPh sb="0" eb="1">
      <t>ヒガシ</t>
    </rPh>
    <rPh sb="1" eb="3">
      <t>コウシャ</t>
    </rPh>
    <rPh sb="3" eb="5">
      <t>キンゾク</t>
    </rPh>
    <rPh sb="5" eb="8">
      <t>セイサクショ</t>
    </rPh>
    <phoneticPr fontId="4"/>
  </si>
  <si>
    <t>CSHCSHT-ST3W-M4-5</t>
    <phoneticPr fontId="4"/>
  </si>
  <si>
    <t>六角穴付き皿ボルト TKS規格（スチール）</t>
    <phoneticPr fontId="4"/>
  </si>
  <si>
    <t>MVSWD-3N020W3C-3ZX-UMDS9</t>
    <phoneticPr fontId="4"/>
  </si>
  <si>
    <t>SETB-0191-X03　スポンジ受け</t>
    <phoneticPr fontId="4"/>
  </si>
  <si>
    <t>3日間</t>
    <rPh sb="1" eb="2">
      <t>ヒ</t>
    </rPh>
    <rPh sb="2" eb="3">
      <t>カン</t>
    </rPh>
    <phoneticPr fontId="4"/>
  </si>
  <si>
    <t>MVSHM-3N02052011011-JPA243PKG111AA</t>
    <phoneticPr fontId="4"/>
  </si>
  <si>
    <t>SETB-0012-Z03 ｶｯﾌﾟﾎﾙﾀﾞｰﾍﾞｰｽＬ字ﾌﾞﾗｹｯﾄ</t>
    <phoneticPr fontId="4"/>
  </si>
  <si>
    <t>MVSHM-3N02050006014-JPA245CUK111AA</t>
    <phoneticPr fontId="4"/>
  </si>
  <si>
    <t>SETB-0012-Z04 ｶｯﾌﾟﾎﾙﾀﾞｰＬ字ﾌﾞﾗｹｯﾄ</t>
    <phoneticPr fontId="4"/>
  </si>
  <si>
    <t>4日間</t>
    <rPh sb="1" eb="2">
      <t>ヒ</t>
    </rPh>
    <rPh sb="2" eb="3">
      <t>カン</t>
    </rPh>
    <phoneticPr fontId="4"/>
  </si>
  <si>
    <t>MVSHM-ZZ99000000000-JPA243U9A111AB</t>
    <phoneticPr fontId="4"/>
  </si>
  <si>
    <t>SETB-0012-Z05 ｶｯﾌﾟﾎﾙﾀﾞｰ</t>
    <phoneticPr fontId="4"/>
  </si>
  <si>
    <t>CRKB4-10</t>
    <phoneticPr fontId="4"/>
  </si>
  <si>
    <t>ＭＳ2-8</t>
    <phoneticPr fontId="4"/>
  </si>
  <si>
    <t>ﾉｯｸﾋﾟﾝφ2-8mm</t>
    <phoneticPr fontId="4"/>
  </si>
  <si>
    <t>ケーブルベア</t>
    <phoneticPr fontId="4"/>
  </si>
  <si>
    <t>1日間</t>
    <rPh sb="1" eb="2">
      <t>ヒ</t>
    </rPh>
    <rPh sb="2" eb="3">
      <t>カン</t>
    </rPh>
    <phoneticPr fontId="4"/>
  </si>
  <si>
    <t>CSHELH-SUS-M4-6</t>
    <phoneticPr fontId="4"/>
  </si>
  <si>
    <t>極薄NSローヘッド ステンレス 表面処理なし</t>
    <phoneticPr fontId="4"/>
  </si>
  <si>
    <t xml:space="preserve">FWZAA-D20-V8-P4.5-H4.5-T7 </t>
    <phoneticPr fontId="4"/>
  </si>
  <si>
    <t>金属ワッシャ　－ザグリ穴タイプ－</t>
    <phoneticPr fontId="4"/>
  </si>
  <si>
    <t>SETB-0023-Z24に固定</t>
    <rPh sb="14" eb="15">
      <t>コ</t>
    </rPh>
    <phoneticPr fontId="4"/>
  </si>
  <si>
    <t>SBCB4-15</t>
    <phoneticPr fontId="4"/>
  </si>
  <si>
    <t>六角穴付きﾎﾞﾀﾝﾎﾞﾙﾄ　 (M4×15)　6本</t>
    <rPh sb="24" eb="25">
      <t>ホン</t>
    </rPh>
    <phoneticPr fontId="4"/>
  </si>
  <si>
    <t>MVSHM-3N02052-3ZG-DAUW1</t>
    <phoneticPr fontId="4"/>
  </si>
  <si>
    <r>
      <rPr>
        <b/>
        <sz val="11"/>
        <rFont val="ＭＳ Ｐゴシック"/>
        <family val="3"/>
        <charset val="128"/>
      </rPr>
      <t>SETB0191-Z24</t>
    </r>
    <r>
      <rPr>
        <sz val="11"/>
        <rFont val="ＭＳ Ｐゴシック"/>
        <family val="3"/>
        <charset val="128"/>
      </rPr>
      <t>　ケーブルベアヘッド横板金</t>
    </r>
    <phoneticPr fontId="4"/>
  </si>
  <si>
    <t>MVSHM-3N03058005012-JPA291K6N111AA</t>
    <phoneticPr fontId="4"/>
  </si>
  <si>
    <t>SETB-0023-Z25　ケーブルベア下板左側</t>
    <rPh sb="22" eb="23">
      <t>ヒダリ</t>
    </rPh>
    <rPh sb="23" eb="24">
      <t>ガワ</t>
    </rPh>
    <phoneticPr fontId="4"/>
  </si>
  <si>
    <t>MVSHM-3N03058005012-JPA291EG4111AA</t>
    <phoneticPr fontId="4"/>
  </si>
  <si>
    <t>SETB-0023-Z26　ケーブルベア下板右側</t>
    <rPh sb="22" eb="23">
      <t>ミギ</t>
    </rPh>
    <phoneticPr fontId="4"/>
  </si>
  <si>
    <t>MVSHM-3N03002006064-JPA29144M111AB</t>
    <phoneticPr fontId="4"/>
  </si>
  <si>
    <t>SETB-0023-Z27　ケーブルベア下板</t>
    <phoneticPr fontId="4"/>
  </si>
  <si>
    <t>SFB5-8</t>
    <phoneticPr fontId="4"/>
  </si>
  <si>
    <t>六角穴付皿ボルト　M5×8mm</t>
    <phoneticPr fontId="4"/>
  </si>
  <si>
    <t>ケーブルベア固定用　SETB-0023-Z24、Z27　</t>
    <rPh sb="6" eb="8">
      <t>コテイ</t>
    </rPh>
    <rPh sb="8" eb="9">
      <t>ヨウ</t>
    </rPh>
    <phoneticPr fontId="4"/>
  </si>
  <si>
    <t xml:space="preserve">SZ16F-3-075-25 </t>
    <phoneticPr fontId="4"/>
  </si>
  <si>
    <t>ケーブルキャリア　スリットタイプ</t>
    <phoneticPr fontId="4"/>
  </si>
  <si>
    <r>
      <t xml:space="preserve">ｼﾘﾝｼﾞレギュレーター </t>
    </r>
    <r>
      <rPr>
        <b/>
        <sz val="16"/>
        <color indexed="10"/>
        <rFont val="ＭＳ Ｐゴシック"/>
        <family val="3"/>
        <charset val="128"/>
      </rPr>
      <t>⇒元厚にするかも</t>
    </r>
    <rPh sb="14" eb="16">
      <t>モトアツ</t>
    </rPh>
    <phoneticPr fontId="4"/>
  </si>
  <si>
    <t>158930－Z001　レギュレーター取付板金</t>
    <phoneticPr fontId="4"/>
  </si>
  <si>
    <t>BVHV6-1-3-A</t>
    <phoneticPr fontId="4"/>
  </si>
  <si>
    <t>ハンドバルブ</t>
    <phoneticPr fontId="4"/>
  </si>
  <si>
    <t>日本ﾋﾟｽｺ</t>
    <rPh sb="0" eb="2">
      <t>ニホン</t>
    </rPh>
    <phoneticPr fontId="4"/>
  </si>
  <si>
    <t>PAW6-01</t>
    <phoneticPr fontId="4"/>
  </si>
  <si>
    <t>一般配管用 チューブフィッティング ダブルブランチエイ</t>
    <phoneticPr fontId="4"/>
  </si>
  <si>
    <t>UJDST4-W</t>
    <phoneticPr fontId="4"/>
  </si>
  <si>
    <t>ﾜﾝﾀｯﾁ継手異径ﾕﾆｵﾝｽﾄﾚｰﾄ</t>
    <rPh sb="5" eb="7">
      <t>ツギテ</t>
    </rPh>
    <rPh sb="7" eb="8">
      <t>イ</t>
    </rPh>
    <rPh sb="8" eb="9">
      <t>ケイ</t>
    </rPh>
    <phoneticPr fontId="4"/>
  </si>
  <si>
    <t xml:space="preserve">USYL6 </t>
    <phoneticPr fontId="4"/>
  </si>
  <si>
    <t>ワンタッチ継手　Ｙタイプ</t>
    <phoneticPr fontId="4"/>
  </si>
  <si>
    <t>ﾜﾝﾀｯﾁ継手ﾕﾆｵﾝｽﾄﾚｰﾄ</t>
    <rPh sb="5" eb="7">
      <t>ツギテ</t>
    </rPh>
    <phoneticPr fontId="4"/>
  </si>
  <si>
    <t>BSLG6</t>
    <phoneticPr fontId="4"/>
  </si>
  <si>
    <t>ワンタッチ継手　ブラインドプラグ</t>
    <phoneticPr fontId="4"/>
  </si>
  <si>
    <t>SCB4-6</t>
    <phoneticPr fontId="4"/>
  </si>
  <si>
    <t>六角穴付きﾎﾞﾙﾄ　M4×6mm　　　　2本</t>
    <rPh sb="21" eb="22">
      <t>ホン</t>
    </rPh>
    <phoneticPr fontId="4"/>
  </si>
  <si>
    <t>BVHVU6-3　</t>
    <phoneticPr fontId="4"/>
  </si>
  <si>
    <t>元圧</t>
    <rPh sb="0" eb="1">
      <t>モト</t>
    </rPh>
    <rPh sb="1" eb="2">
      <t>アツ</t>
    </rPh>
    <phoneticPr fontId="4"/>
  </si>
  <si>
    <t>FAMBS-SUD-T2-A60-B120-L60-F40-H45-N6-V48-S65-W30-MA4　</t>
    <phoneticPr fontId="4"/>
  </si>
  <si>
    <t>ﾚｷﾞｭﾚｰﾀ固定用</t>
    <phoneticPr fontId="4"/>
  </si>
  <si>
    <t>SCB4-10</t>
    <phoneticPr fontId="4"/>
  </si>
  <si>
    <t>六角穴付ボルト－ステンレス　2本</t>
    <rPh sb="15" eb="16">
      <t>ホン</t>
    </rPh>
    <phoneticPr fontId="4"/>
  </si>
  <si>
    <t xml:space="preserve">SLBNR4 </t>
    <phoneticPr fontId="4"/>
  </si>
  <si>
    <t>ナット　M4</t>
    <phoneticPr fontId="4"/>
  </si>
  <si>
    <t>7日目</t>
    <rPh sb="1" eb="2">
      <t>ヒ</t>
    </rPh>
    <rPh sb="2" eb="3">
      <t>メ</t>
    </rPh>
    <phoneticPr fontId="4"/>
  </si>
  <si>
    <t>RSAU-PS-550-370-270-K-WB2404030163</t>
    <phoneticPr fontId="4"/>
  </si>
  <si>
    <t>Web設計ボックス  SETB0191-Z01</t>
    <rPh sb="3" eb="5">
      <t>セッケイ</t>
    </rPh>
    <phoneticPr fontId="4"/>
  </si>
  <si>
    <t>配電ＢＯＸ</t>
    <rPh sb="0" eb="2">
      <t>ハイデン</t>
    </rPh>
    <phoneticPr fontId="4"/>
  </si>
  <si>
    <t>DSDU-PT-MS-9-3</t>
    <phoneticPr fontId="4"/>
  </si>
  <si>
    <t>D-Sub9PIN ｵｽｺﾈｸﾀ 3m ばら線  ﾃﾞｨｽﾍﾟﾝｻｰｺﾝﾄﾛｰﾗｰ用</t>
    <rPh sb="41" eb="42">
      <t>ヨウ</t>
    </rPh>
    <phoneticPr fontId="4"/>
  </si>
  <si>
    <r>
      <t>PDDJ-PS-JS-37-</t>
    </r>
    <r>
      <rPr>
        <sz val="11"/>
        <rFont val="ＭＳ Ｐゴシック"/>
        <family val="3"/>
        <charset val="128"/>
      </rPr>
      <t>3</t>
    </r>
    <phoneticPr fontId="4"/>
  </si>
  <si>
    <t>Dsubコネクタハーネス　M2.6ショートネジ　37PIN</t>
    <phoneticPr fontId="4"/>
  </si>
  <si>
    <t>DSDU-PT-MS-15-3</t>
    <phoneticPr fontId="4"/>
  </si>
  <si>
    <t>D-Sub15PIN ｵｽｺﾈｸﾀ 3m ばら線  ﾃﾞｨｽﾍﾟﾝｻｰｺﾝﾄﾛｰﾗｰレシピ用</t>
    <phoneticPr fontId="4"/>
  </si>
  <si>
    <t xml:space="preserve">
AB23D5431C</t>
    <phoneticPr fontId="4"/>
  </si>
  <si>
    <t>ＪＡＰＰY</t>
    <phoneticPr fontId="4"/>
  </si>
  <si>
    <t>カッチンダクト</t>
    <phoneticPr fontId="4"/>
  </si>
  <si>
    <t>三菱電機</t>
    <rPh sb="0" eb="2">
      <t>ミツビシ</t>
    </rPh>
    <rPh sb="2" eb="4">
      <t>デンキ</t>
    </rPh>
    <phoneticPr fontId="4"/>
  </si>
  <si>
    <t>NV32-CVF 2P 15A 100-230V 30MA</t>
    <phoneticPr fontId="4"/>
  </si>
  <si>
    <t>漏電ブレーカ　　漏電遮断器 F Style NV-Cクラス（経済品）NV32-CVF</t>
    <rPh sb="0" eb="2">
      <t>ロウデン</t>
    </rPh>
    <phoneticPr fontId="4"/>
  </si>
  <si>
    <t>ULJP-C-ULJPSS-3</t>
    <phoneticPr fontId="4"/>
  </si>
  <si>
    <t>電源コード　ACコード 固定長（PSE、UL、CSA）両端付き</t>
    <rPh sb="0" eb="2">
      <t>デンゲン</t>
    </rPh>
    <phoneticPr fontId="4"/>
  </si>
  <si>
    <t>37pin I/O端子台</t>
    <rPh sb="9" eb="12">
      <t>タンシダイ</t>
    </rPh>
    <phoneticPr fontId="4"/>
  </si>
  <si>
    <t>MKS9L-10P</t>
    <phoneticPr fontId="4"/>
  </si>
  <si>
    <t>MKBシリーズ　止め金具【10個入り】</t>
    <phoneticPr fontId="4"/>
  </si>
  <si>
    <t>コモン端子台</t>
    <rPh sb="3" eb="5">
      <t>タンシ</t>
    </rPh>
    <rPh sb="5" eb="6">
      <t>ダイ</t>
    </rPh>
    <phoneticPr fontId="4"/>
  </si>
  <si>
    <t>ﾜｺﾞ</t>
    <phoneticPr fontId="4"/>
  </si>
  <si>
    <t>2000-1201</t>
    <phoneticPr fontId="4"/>
  </si>
  <si>
    <t>DINレール用中継端子台 2000シリーズ　青色　配線ｻｲｽﾞ24～18</t>
    <rPh sb="22" eb="23">
      <t>アオ</t>
    </rPh>
    <rPh sb="23" eb="24">
      <t>ショク</t>
    </rPh>
    <rPh sb="25" eb="27">
      <t>ハイセン</t>
    </rPh>
    <phoneticPr fontId="4"/>
  </si>
  <si>
    <t>DINレール用中継端子台 2000シリーズ　グレー色　配線ｻｲｽﾞ24～18</t>
    <rPh sb="25" eb="26">
      <t>ショク</t>
    </rPh>
    <rPh sb="27" eb="29">
      <t>ハイセン</t>
    </rPh>
    <phoneticPr fontId="4"/>
  </si>
  <si>
    <t>2000-1291</t>
    <phoneticPr fontId="4"/>
  </si>
  <si>
    <t>中継用端子台用エンドプレート  ｸﾞﾚｰ色</t>
    <phoneticPr fontId="4"/>
  </si>
  <si>
    <t>2000-402</t>
    <phoneticPr fontId="4"/>
  </si>
  <si>
    <t>中継用端子台 差込型ジャンパ（絶縁） 2002シリーズ用</t>
    <phoneticPr fontId="4"/>
  </si>
  <si>
    <t>2000-403</t>
  </si>
  <si>
    <t>2000-404</t>
  </si>
  <si>
    <t>209-190</t>
    <phoneticPr fontId="4"/>
  </si>
  <si>
    <t>中継用端子台用セパレーター  オレンジ色</t>
    <phoneticPr fontId="4"/>
  </si>
  <si>
    <t>HC-102</t>
    <phoneticPr fontId="4"/>
  </si>
  <si>
    <t>結束バンド固定具（プレート型・ローコスト）【100個入り】</t>
    <phoneticPr fontId="4"/>
  </si>
  <si>
    <t xml:space="preserve">
AB23D5DA9C</t>
    <phoneticPr fontId="4"/>
  </si>
  <si>
    <t>SK-11</t>
    <phoneticPr fontId="4"/>
  </si>
  <si>
    <t>SST-220AD</t>
    <phoneticPr fontId="4"/>
  </si>
  <si>
    <t>ストロング万能はさみ SST-220AD</t>
    <phoneticPr fontId="4"/>
  </si>
  <si>
    <t>DTYLL-120</t>
    <phoneticPr fontId="4"/>
  </si>
  <si>
    <t>ダイヤモンドヤスリセット</t>
    <phoneticPr fontId="4"/>
  </si>
  <si>
    <t>ﾃﾞﾝｶｴﾚｸﾄﾛ</t>
    <phoneticPr fontId="4"/>
  </si>
  <si>
    <t>TB-3.2W-5</t>
    <phoneticPr fontId="4"/>
  </si>
  <si>
    <t>ビニールチューブ 白</t>
    <phoneticPr fontId="4"/>
  </si>
  <si>
    <t>2002-1301</t>
    <phoneticPr fontId="4"/>
  </si>
  <si>
    <t>DINレール用中継端子台 2002シリーズ　ｸﾞﾚｰ色</t>
    <rPh sb="26" eb="27">
      <t>ショク</t>
    </rPh>
    <phoneticPr fontId="4"/>
  </si>
  <si>
    <t>2002-1307</t>
    <phoneticPr fontId="4"/>
  </si>
  <si>
    <t>DINレール用中継端子台 2002シリーズ　ｱｰｽ用ｸﾞﾘｰﾝ色</t>
    <rPh sb="25" eb="26">
      <t>ヨウ</t>
    </rPh>
    <rPh sb="31" eb="32">
      <t>イロ</t>
    </rPh>
    <phoneticPr fontId="4"/>
  </si>
  <si>
    <t>2002-403</t>
    <phoneticPr fontId="4"/>
  </si>
  <si>
    <t>2002-1391</t>
    <phoneticPr fontId="4"/>
  </si>
  <si>
    <t>中継用端子台用エンドプレート</t>
    <phoneticPr fontId="4"/>
  </si>
  <si>
    <t>MRB-480</t>
    <phoneticPr fontId="4"/>
  </si>
  <si>
    <t>ｻﾄｰﾊﾟｰﾂ</t>
    <phoneticPr fontId="4"/>
  </si>
  <si>
    <t>F-700-A</t>
    <phoneticPr fontId="4"/>
  </si>
  <si>
    <t>ヒューズホルダー 横型連結式 F-700シリーズ</t>
    <phoneticPr fontId="4"/>
  </si>
  <si>
    <t>F-700-FC1</t>
    <phoneticPr fontId="4"/>
  </si>
  <si>
    <t>ヒューズホルダー F-700-FC1</t>
    <phoneticPr fontId="4"/>
  </si>
  <si>
    <t>ELPE朝日電器</t>
    <rPh sb="4" eb="6">
      <t>アサヒ</t>
    </rPh>
    <rPh sb="6" eb="8">
      <t>デンキ</t>
    </rPh>
    <phoneticPr fontId="4"/>
  </si>
  <si>
    <t>TF-2010H</t>
    <phoneticPr fontId="4"/>
  </si>
  <si>
    <t>ガラス管ヒューズ TFシリーズ【2個入り】</t>
    <phoneticPr fontId="4"/>
  </si>
  <si>
    <t>1.25-5</t>
    <phoneticPr fontId="4"/>
  </si>
  <si>
    <t>裸圧着端子（丸型）</t>
    <rPh sb="0" eb="1">
      <t>ハダカ</t>
    </rPh>
    <rPh sb="1" eb="3">
      <t>アッチャク</t>
    </rPh>
    <rPh sb="3" eb="5">
      <t>タンシ</t>
    </rPh>
    <rPh sb="6" eb="7">
      <t>マル</t>
    </rPh>
    <rPh sb="7" eb="8">
      <t>ガタ</t>
    </rPh>
    <phoneticPr fontId="4"/>
  </si>
  <si>
    <t>1.25-3</t>
    <phoneticPr fontId="4"/>
  </si>
  <si>
    <t>裸圧着端子Y型</t>
    <rPh sb="0" eb="1">
      <t>ハダカ</t>
    </rPh>
    <rPh sb="1" eb="3">
      <t>アッチャク</t>
    </rPh>
    <rPh sb="3" eb="5">
      <t>タンシ</t>
    </rPh>
    <rPh sb="6" eb="7">
      <t>ガタ</t>
    </rPh>
    <phoneticPr fontId="4"/>
  </si>
  <si>
    <t>パンドウイット</t>
    <phoneticPr fontId="4"/>
  </si>
  <si>
    <t>PLT100B</t>
    <phoneticPr fontId="4"/>
  </si>
  <si>
    <t>結束バンド</t>
    <phoneticPr fontId="4"/>
  </si>
  <si>
    <t>PLT150B</t>
    <phoneticPr fontId="4"/>
  </si>
  <si>
    <t>PLT200B</t>
    <phoneticPr fontId="4"/>
  </si>
  <si>
    <t>スリーエムジャパン</t>
    <phoneticPr fontId="4"/>
  </si>
  <si>
    <t>37106-3163-0W0 FL</t>
    <phoneticPr fontId="4"/>
  </si>
  <si>
    <t>e-conコネクタ　　6端子　　オス</t>
    <phoneticPr fontId="4"/>
  </si>
  <si>
    <t>パトランプ　配電ＢＯＸ</t>
    <rPh sb="6" eb="8">
      <t>ハイデン</t>
    </rPh>
    <phoneticPr fontId="4"/>
  </si>
  <si>
    <t>37306-2165-0W0 FL</t>
    <phoneticPr fontId="4"/>
  </si>
  <si>
    <t>e-conコネクタ　　6端子　　メス</t>
    <phoneticPr fontId="4"/>
  </si>
  <si>
    <t>37103-3101-000FL-8P</t>
    <phoneticPr fontId="4"/>
  </si>
  <si>
    <t>【スリーエムジャパン】e-CON　プラグコネクタ　　3端子　オス</t>
    <phoneticPr fontId="4"/>
  </si>
  <si>
    <t>ﾜｰｸ押さえｼﾘﾝﾀﾞセンサー　配電ＢＯＸ</t>
    <rPh sb="3" eb="4">
      <t>オ</t>
    </rPh>
    <rPh sb="16" eb="18">
      <t>ハイデン</t>
    </rPh>
    <phoneticPr fontId="4"/>
  </si>
  <si>
    <t>37303-3101-000FL-8P</t>
    <phoneticPr fontId="4"/>
  </si>
  <si>
    <t>e-CON　ソケットコネクタ　　3端子　メス</t>
    <phoneticPr fontId="4"/>
  </si>
  <si>
    <t>UL1007-20AWG-BE-10</t>
    <phoneticPr fontId="4"/>
  </si>
  <si>
    <t>単芯電線　　0.50　AGW20　青色</t>
    <rPh sb="0" eb="1">
      <t>タン</t>
    </rPh>
    <rPh sb="1" eb="2">
      <t>シン</t>
    </rPh>
    <rPh sb="2" eb="4">
      <t>デンセン</t>
    </rPh>
    <rPh sb="17" eb="18">
      <t>アオ</t>
    </rPh>
    <rPh sb="18" eb="19">
      <t>イロ</t>
    </rPh>
    <phoneticPr fontId="4"/>
  </si>
  <si>
    <t>UL1007-20AWG-Ｒ-10</t>
    <phoneticPr fontId="4"/>
  </si>
  <si>
    <t>単芯電線　　0.50　AGW20　赤色</t>
    <rPh sb="0" eb="1">
      <t>タン</t>
    </rPh>
    <rPh sb="1" eb="2">
      <t>シン</t>
    </rPh>
    <rPh sb="2" eb="4">
      <t>デンセン</t>
    </rPh>
    <rPh sb="17" eb="19">
      <t>アカイロ</t>
    </rPh>
    <phoneticPr fontId="4"/>
  </si>
  <si>
    <t>UL1007-20AWG-BK-10</t>
    <phoneticPr fontId="4"/>
  </si>
  <si>
    <t>単芯電線　　0.50　AGW20　黒色</t>
    <rPh sb="0" eb="1">
      <t>タン</t>
    </rPh>
    <rPh sb="1" eb="2">
      <t>シン</t>
    </rPh>
    <rPh sb="2" eb="4">
      <t>デンセン</t>
    </rPh>
    <rPh sb="17" eb="19">
      <t>コクショク</t>
    </rPh>
    <phoneticPr fontId="4"/>
  </si>
  <si>
    <t>UL1007-18AWG-BE-10</t>
    <phoneticPr fontId="4"/>
  </si>
  <si>
    <t>単芯電線　　0.75　AGW18　青色</t>
    <rPh sb="0" eb="1">
      <t>タン</t>
    </rPh>
    <rPh sb="1" eb="2">
      <t>シン</t>
    </rPh>
    <rPh sb="2" eb="4">
      <t>デンセン</t>
    </rPh>
    <rPh sb="17" eb="18">
      <t>アオ</t>
    </rPh>
    <rPh sb="18" eb="19">
      <t>イロ</t>
    </rPh>
    <phoneticPr fontId="4"/>
  </si>
  <si>
    <t>UL1007-18AWG-Ｒ-10</t>
    <phoneticPr fontId="4"/>
  </si>
  <si>
    <t>UL1007-16AWG-Ｒ-10</t>
    <phoneticPr fontId="4"/>
  </si>
  <si>
    <t>単芯電線　　1.25　AGW16　赤色</t>
    <rPh sb="0" eb="1">
      <t>タン</t>
    </rPh>
    <rPh sb="1" eb="2">
      <t>シン</t>
    </rPh>
    <rPh sb="2" eb="4">
      <t>デンセン</t>
    </rPh>
    <rPh sb="17" eb="19">
      <t>アカイロ</t>
    </rPh>
    <phoneticPr fontId="4"/>
  </si>
  <si>
    <t>UL1007-16AWG-BK-10</t>
    <phoneticPr fontId="4"/>
  </si>
  <si>
    <t>単芯電線　　1.25　AGW16　黒色</t>
    <rPh sb="0" eb="1">
      <t>タン</t>
    </rPh>
    <rPh sb="1" eb="2">
      <t>シン</t>
    </rPh>
    <rPh sb="2" eb="4">
      <t>デンセン</t>
    </rPh>
    <rPh sb="17" eb="19">
      <t>コクショク</t>
    </rPh>
    <phoneticPr fontId="4"/>
  </si>
  <si>
    <t>UL1007-16AWG-Y-10</t>
    <phoneticPr fontId="4"/>
  </si>
  <si>
    <t>単芯電線　　1.25　AGW16　黄色</t>
    <rPh sb="0" eb="1">
      <t>タン</t>
    </rPh>
    <rPh sb="1" eb="2">
      <t>シン</t>
    </rPh>
    <rPh sb="2" eb="4">
      <t>デンセン</t>
    </rPh>
    <rPh sb="17" eb="19">
      <t>キイロ</t>
    </rPh>
    <phoneticPr fontId="4"/>
  </si>
  <si>
    <t>UL1007-16AWG-GN-10</t>
    <phoneticPr fontId="4"/>
  </si>
  <si>
    <t>単芯電線　　1.25　AGW16　緑色</t>
    <rPh sb="0" eb="1">
      <t>タン</t>
    </rPh>
    <rPh sb="1" eb="2">
      <t>シン</t>
    </rPh>
    <rPh sb="2" eb="4">
      <t>デンセン</t>
    </rPh>
    <rPh sb="17" eb="19">
      <t>ミドリイロ</t>
    </rPh>
    <phoneticPr fontId="4"/>
  </si>
  <si>
    <t>UL1015-14AWG-Y-10</t>
    <phoneticPr fontId="4"/>
  </si>
  <si>
    <t>単芯電線　　2.0　AGW14　黄色</t>
    <rPh sb="0" eb="1">
      <t>タン</t>
    </rPh>
    <rPh sb="1" eb="2">
      <t>シン</t>
    </rPh>
    <rPh sb="2" eb="4">
      <t>デンセン</t>
    </rPh>
    <rPh sb="11" eb="13">
      <t>キイロ</t>
    </rPh>
    <phoneticPr fontId="4"/>
  </si>
  <si>
    <t>UL1015-14AWG-GN-10</t>
    <phoneticPr fontId="4"/>
  </si>
  <si>
    <t>単芯電線　　2.0　AGW14　緑色</t>
    <rPh sb="0" eb="1">
      <t>タン</t>
    </rPh>
    <rPh sb="1" eb="2">
      <t>シン</t>
    </rPh>
    <rPh sb="2" eb="4">
      <t>デンセン</t>
    </rPh>
    <rPh sb="16" eb="18">
      <t>ミドリイロ</t>
    </rPh>
    <phoneticPr fontId="4"/>
  </si>
  <si>
    <t>SS300R-22-6-10</t>
    <phoneticPr fontId="4"/>
  </si>
  <si>
    <t>SS300-24-3-10</t>
    <phoneticPr fontId="4"/>
  </si>
  <si>
    <t>SMTFZ-2-5P</t>
    <phoneticPr fontId="4"/>
  </si>
  <si>
    <t>熱収縮チューブ</t>
    <rPh sb="0" eb="1">
      <t>ネツ</t>
    </rPh>
    <rPh sb="1" eb="3">
      <t>シュウシュク</t>
    </rPh>
    <phoneticPr fontId="4"/>
  </si>
  <si>
    <t>SMTFZ-5-5P</t>
    <phoneticPr fontId="4"/>
  </si>
  <si>
    <t>SMTFZ-8-5P</t>
    <phoneticPr fontId="4"/>
  </si>
  <si>
    <t>SMTFZ-10-5P</t>
    <phoneticPr fontId="4"/>
  </si>
  <si>
    <t>タキゲン製造</t>
    <rPh sb="4" eb="6">
      <t>セイゾウ</t>
    </rPh>
    <phoneticPr fontId="4"/>
  </si>
  <si>
    <t>C-30-SG-30X90A-EP-UL</t>
    <phoneticPr fontId="4"/>
  </si>
  <si>
    <t>グロメット　　2個</t>
    <rPh sb="8" eb="9">
      <t>コ</t>
    </rPh>
    <phoneticPr fontId="4"/>
  </si>
  <si>
    <t>ムラカミ</t>
    <phoneticPr fontId="4"/>
  </si>
  <si>
    <t>増渕</t>
    <rPh sb="0" eb="2">
      <t>マスブチ</t>
    </rPh>
    <phoneticPr fontId="4"/>
  </si>
  <si>
    <t>1
ｶﾊﾞｰ</t>
    <phoneticPr fontId="4"/>
  </si>
  <si>
    <t>MISUMI</t>
    <phoneticPr fontId="4"/>
  </si>
  <si>
    <t>MVSHM-3N02000-3Z6-K7YSJ</t>
  </si>
  <si>
    <t>■SETA0195-Z01-1(ﾀﾞｸﾄﾌﾟﾚｰﾄ)</t>
  </si>
  <si>
    <t>Web発注済</t>
    <rPh sb="0" eb="6">
      <t>ウェbハッチュウスミ</t>
    </rPh>
    <phoneticPr fontId="4"/>
  </si>
  <si>
    <t>MVSHM-3N02000-3Z6-LXXXF</t>
  </si>
  <si>
    <t>■SETA0195-Z02-1(ｾﾚｸﾀﾌﾟﾚｰﾄ)</t>
  </si>
  <si>
    <t>ACA8H-764-405-5-F371-G191.5-N6</t>
  </si>
  <si>
    <t>観音扉パネル</t>
    <rPh sb="0" eb="2">
      <t>カンノン</t>
    </rPh>
    <rPh sb="2" eb="3">
      <t>トビラ</t>
    </rPh>
    <phoneticPr fontId="4"/>
  </si>
  <si>
    <t>ACA4H-368-273-5-F346-G251-N6</t>
  </si>
  <si>
    <t>上架台 天井部 小パネル</t>
    <rPh sb="0" eb="1">
      <t>ウエ</t>
    </rPh>
    <rPh sb="1" eb="3">
      <t>カダイ</t>
    </rPh>
    <rPh sb="4" eb="6">
      <t>テンジョウ</t>
    </rPh>
    <rPh sb="6" eb="7">
      <t>ブ</t>
    </rPh>
    <rPh sb="8" eb="9">
      <t>ショウ</t>
    </rPh>
    <phoneticPr fontId="4"/>
  </si>
  <si>
    <t>ACA6H-938-323-5-F458-G301-N6</t>
  </si>
  <si>
    <t>上架台 天井部 大パネル</t>
    <rPh sb="0" eb="1">
      <t>ウエ</t>
    </rPh>
    <rPh sb="1" eb="3">
      <t>カダイ</t>
    </rPh>
    <rPh sb="4" eb="6">
      <t>テンジョウ</t>
    </rPh>
    <rPh sb="6" eb="7">
      <t>ブ</t>
    </rPh>
    <rPh sb="8" eb="9">
      <t>ダイ</t>
    </rPh>
    <phoneticPr fontId="4"/>
  </si>
  <si>
    <t>ACA6H-453-198-5-F215.5-G176-N6</t>
  </si>
  <si>
    <t xml:space="preserve">上架台 背面上部パネル </t>
    <rPh sb="0" eb="1">
      <t>ウエ</t>
    </rPh>
    <rPh sb="1" eb="3">
      <t>カダイ</t>
    </rPh>
    <rPh sb="4" eb="6">
      <t>ハイメン</t>
    </rPh>
    <rPh sb="6" eb="7">
      <t>ウエ</t>
    </rPh>
    <rPh sb="7" eb="8">
      <t>ブ</t>
    </rPh>
    <phoneticPr fontId="4"/>
  </si>
  <si>
    <t>ACA8H-708-453-5-F343-G215.5-N6</t>
  </si>
  <si>
    <t>上架台 背面下部パネル</t>
    <rPh sb="0" eb="1">
      <t>ウエ</t>
    </rPh>
    <rPh sb="1" eb="3">
      <t>カダイ</t>
    </rPh>
    <rPh sb="4" eb="6">
      <t>ハイメン</t>
    </rPh>
    <rPh sb="6" eb="7">
      <t>シタ</t>
    </rPh>
    <rPh sb="7" eb="8">
      <t>ブ</t>
    </rPh>
    <phoneticPr fontId="4"/>
  </si>
  <si>
    <t>ACA6H-523-198-5-F250.5-G176-N6</t>
  </si>
  <si>
    <t>上架台 側面上部パネル</t>
    <rPh sb="0" eb="1">
      <t>ウエ</t>
    </rPh>
    <rPh sb="1" eb="3">
      <t>カダイ</t>
    </rPh>
    <rPh sb="4" eb="6">
      <t>ソクメン</t>
    </rPh>
    <rPh sb="6" eb="8">
      <t>ジョウブ</t>
    </rPh>
    <phoneticPr fontId="4"/>
  </si>
  <si>
    <t>ACA8H-708-523-5-F343-G250.5-N6</t>
  </si>
  <si>
    <t>上架台 側面下部パネル</t>
    <rPh sb="0" eb="1">
      <t>ウエ</t>
    </rPh>
    <rPh sb="1" eb="3">
      <t>カダイ</t>
    </rPh>
    <rPh sb="4" eb="6">
      <t>ソクメン</t>
    </rPh>
    <rPh sb="6" eb="8">
      <t>カブ</t>
    </rPh>
    <phoneticPr fontId="4"/>
  </si>
  <si>
    <t>ACA6H-578-78-5-F278-G56-N6</t>
  </si>
  <si>
    <t>上架台 正面下センターパネル</t>
    <rPh sb="0" eb="1">
      <t>ウエ</t>
    </rPh>
    <rPh sb="1" eb="3">
      <t>カダイ</t>
    </rPh>
    <rPh sb="4" eb="6">
      <t>ショウメン</t>
    </rPh>
    <rPh sb="6" eb="7">
      <t>シタ</t>
    </rPh>
    <phoneticPr fontId="4"/>
  </si>
  <si>
    <t>1
ﾀﾞｸﾄ</t>
    <phoneticPr fontId="4"/>
  </si>
  <si>
    <t>HOAFS150</t>
  </si>
  <si>
    <t>ｱﾙﾐﾀﾞｸﾄﾖｳﾌﾗﾝｼﾞ (HOAFS)</t>
  </si>
  <si>
    <t>2
ﾜｰｸｼﾞｸﾞ</t>
    <phoneticPr fontId="4"/>
  </si>
  <si>
    <t>MVBLK-AMW-3Z7-MB9UD</t>
  </si>
  <si>
    <t>■SETA0195X01-A(ﾜｰｸﾍﾞｰｽ)</t>
  </si>
  <si>
    <t>LPCSA4-P7.8-B11.0-R5</t>
  </si>
  <si>
    <t>ｲﾁｷﾞﾒﾋﾟﾝ LPCS</t>
  </si>
  <si>
    <t>LPCSA4-P7.6-B11.0-R5</t>
  </si>
  <si>
    <t>3
変位計</t>
    <rPh sb="3" eb="5">
      <t>ヘンイ</t>
    </rPh>
    <rPh sb="5" eb="6">
      <t>ケイ</t>
    </rPh>
    <phoneticPr fontId="4"/>
  </si>
  <si>
    <t>KEYENCE</t>
    <phoneticPr fontId="4"/>
  </si>
  <si>
    <t>IL-S100</t>
    <phoneticPr fontId="4"/>
  </si>
  <si>
    <t>レーザー変位センサ</t>
    <phoneticPr fontId="4"/>
  </si>
  <si>
    <t>見積取得・発注願います</t>
    <rPh sb="0" eb="4">
      <t>ミツモリシュトク</t>
    </rPh>
    <rPh sb="5" eb="8">
      <t>ハッチュウネガ</t>
    </rPh>
    <phoneticPr fontId="4"/>
  </si>
  <si>
    <t>IL-1000</t>
    <phoneticPr fontId="4"/>
  </si>
  <si>
    <t>OP-87057</t>
    <phoneticPr fontId="4"/>
  </si>
  <si>
    <t>センサーヘッドケーブル</t>
    <phoneticPr fontId="4"/>
  </si>
  <si>
    <t>DL-RS1A</t>
    <phoneticPr fontId="4"/>
  </si>
  <si>
    <t>通信ユニットRS-232C</t>
    <rPh sb="0" eb="2">
      <t>ツウシン</t>
    </rPh>
    <phoneticPr fontId="4"/>
  </si>
  <si>
    <t>C06-09F-09F-915</t>
  </si>
  <si>
    <t>RS232Cｹｰﾌﾞﾙ_9-9_ｽﾄﾚｰﾄｹｯｾﾝ</t>
  </si>
  <si>
    <t>MVBLK-AMW-3Z6-MAZF5</t>
  </si>
  <si>
    <t>■SETA0195-Y01-1(ﾂｰﾙﾌﾟﾚｰﾄ)</t>
  </si>
  <si>
    <t>MVSHM-3N02002-3Z6-DH1Y2</t>
  </si>
  <si>
    <t>■SETA0195-Y02-1(ILﾌﾟﾚｰﾄ)</t>
  </si>
  <si>
    <t>MVSHM-3N02002-42F-RNESF</t>
  </si>
  <si>
    <t>■SETA0195-Z02-2(ｾﾚｸﾀﾌﾟﾚｰﾄ)</t>
    <phoneticPr fontId="4"/>
  </si>
  <si>
    <t>Web発注済</t>
    <phoneticPr fontId="4"/>
  </si>
  <si>
    <t>MVSHM-3N02052-42F-B99XZ</t>
  </si>
  <si>
    <t>■SETA0195-Z03-1(ｱﾝﾌﾟﾌﾟﾚｰﾄ)</t>
    <phoneticPr fontId="4"/>
  </si>
  <si>
    <t>SHNTAP6-5</t>
  </si>
  <si>
    <t>ｱﾄｲﾚﾅｯﾄ ｲﾀﾊﾞﾈﾂｷ(HNTAP)</t>
  </si>
  <si>
    <t>MRB-65</t>
  </si>
  <si>
    <t>DINﾚｰﾙ</t>
  </si>
  <si>
    <t>4
電磁弁</t>
    <rPh sb="3" eb="6">
      <t>デンジベン</t>
    </rPh>
    <phoneticPr fontId="4"/>
  </si>
  <si>
    <t>SS3YJ3-42R-04-C4</t>
    <phoneticPr fontId="4"/>
  </si>
  <si>
    <t>マニホールド</t>
  </si>
  <si>
    <t>*SYJ314RT-5MOZE</t>
    <phoneticPr fontId="4"/>
  </si>
  <si>
    <t>シングルエアバルブ</t>
  </si>
  <si>
    <t>SY100-30-4A-10</t>
    <phoneticPr fontId="4"/>
  </si>
  <si>
    <t>コネクタケーブル</t>
    <phoneticPr fontId="4"/>
  </si>
  <si>
    <t>M-5P</t>
  </si>
  <si>
    <t>SMC ﾐﾆﾁｭｱｶﾝﾂｷﾞﾃM</t>
  </si>
  <si>
    <t>MSWTSK1</t>
  </si>
  <si>
    <t>ｽｸﾘｭﾌﾟﾗｸﾞ (MSWTSK)</t>
  </si>
  <si>
    <t>MSELL6-1</t>
  </si>
  <si>
    <t>ﾜﾝﾀｯﾁﾂｷﾞﾃ(MSELL)</t>
  </si>
  <si>
    <t>MSELL6-M5</t>
  </si>
  <si>
    <t>MSSJ1S</t>
  </si>
  <si>
    <t>ｻｲﾚﾝｻ (MSS_)</t>
  </si>
  <si>
    <t>HW1S-5T22N3</t>
  </si>
  <si>
    <t>ﾌｧｲ22 HW/ｶﾝﾚﾝ</t>
  </si>
  <si>
    <t>SET</t>
    <phoneticPr fontId="4"/>
  </si>
  <si>
    <t>設計費</t>
    <rPh sb="0" eb="2">
      <t>セッケイ</t>
    </rPh>
    <rPh sb="2" eb="3">
      <t>ヒ</t>
    </rPh>
    <phoneticPr fontId="4"/>
  </si>
  <si>
    <t>組立費</t>
    <rPh sb="0" eb="2">
      <t>クミタテ</t>
    </rPh>
    <rPh sb="2" eb="3">
      <t>ヒ</t>
    </rPh>
    <phoneticPr fontId="4"/>
  </si>
  <si>
    <t>村上精密制版(昆山)有限公司</t>
    <phoneticPr fontId="4"/>
  </si>
  <si>
    <t>平山（則包）</t>
    <rPh sb="0" eb="2">
      <t>ヒラヤマ</t>
    </rPh>
    <rPh sb="3" eb="5">
      <t>ノリカネ</t>
    </rPh>
    <phoneticPr fontId="4"/>
  </si>
  <si>
    <t>AXEND(MALAYSIA) SDN. BHD(SETタイ)</t>
    <phoneticPr fontId="4"/>
  </si>
  <si>
    <t>ケシール（則包）</t>
    <rPh sb="5" eb="7">
      <t>ノリカネ</t>
    </rPh>
    <phoneticPr fontId="4"/>
  </si>
  <si>
    <t>EP</t>
    <phoneticPr fontId="4"/>
  </si>
  <si>
    <t>AXA300-HV</t>
    <phoneticPr fontId="4"/>
  </si>
  <si>
    <t>AXELIAｼﾘｰｽﾞAXA-HV(300角)</t>
    <phoneticPr fontId="4"/>
  </si>
  <si>
    <t>キーエンス</t>
    <phoneticPr fontId="4"/>
  </si>
  <si>
    <t>AXLS-20100IL</t>
    <phoneticPr fontId="4"/>
  </si>
  <si>
    <t>ﾚｰｻﾞｰﾊｲﾄｾﾝｻｰ100(2m)</t>
    <phoneticPr fontId="4"/>
  </si>
  <si>
    <t>AXLB-02100IL</t>
    <phoneticPr fontId="4"/>
  </si>
  <si>
    <t>IL-S100 Laser brackets Kit</t>
    <phoneticPr fontId="4"/>
  </si>
  <si>
    <t>AXHD-01001K</t>
    <phoneticPr fontId="4"/>
  </si>
  <si>
    <t>ﾁｯﾌﾟﾊｲﾄﾃﾞｨﾃｸﾄｷｯﾄ</t>
    <phoneticPr fontId="4"/>
  </si>
  <si>
    <t>CSHSM-SUS-M4-6</t>
    <phoneticPr fontId="4"/>
  </si>
  <si>
    <t>小頭ﾎﾞﾙﾄ</t>
  </si>
  <si>
    <t>219223(NORIKANE)で発注済。</t>
    <rPh sb="17" eb="20">
      <t>ハッチュウズミ</t>
    </rPh>
    <phoneticPr fontId="4"/>
  </si>
  <si>
    <t>六角穴付ﾎﾞﾙﾄ @2/10</t>
  </si>
  <si>
    <t>SCB4-30</t>
    <phoneticPr fontId="4"/>
  </si>
  <si>
    <t>六角穴付ﾎﾞﾙﾄ @2/10</t>
    <phoneticPr fontId="4"/>
  </si>
  <si>
    <t>SCB4-35</t>
    <phoneticPr fontId="4"/>
  </si>
  <si>
    <t>SCB4-40</t>
    <phoneticPr fontId="4"/>
  </si>
  <si>
    <t>メビー</t>
    <phoneticPr fontId="4"/>
  </si>
  <si>
    <t>MVBLK-AMW-3ZE-CX7K5</t>
    <phoneticPr fontId="4"/>
  </si>
  <si>
    <t>SETE0229-Y01Bツール板</t>
    <phoneticPr fontId="4"/>
  </si>
  <si>
    <t>MVBLK-ACW-3WY-N45KY</t>
    <phoneticPr fontId="4"/>
  </si>
  <si>
    <t>SETE0229-Y02バルブホルダ</t>
    <phoneticPr fontId="4"/>
  </si>
  <si>
    <t>MVBLK-ACW-3WY-ETUK9</t>
    <phoneticPr fontId="4"/>
  </si>
  <si>
    <t>SETE0229-Y03バルブクランプ</t>
    <phoneticPr fontId="4"/>
  </si>
  <si>
    <t>MVSHM-3N02050-3WY-LWZL7</t>
    <phoneticPr fontId="4"/>
  </si>
  <si>
    <t>SETE0229-Y04カメラブラケット</t>
    <phoneticPr fontId="4"/>
  </si>
  <si>
    <t>樹脂ﾛｰﾚｯﾄ付ﾈｼﾞ</t>
  </si>
  <si>
    <t>FCLJHJ-V15-D26-H30-T3-L11</t>
    <phoneticPr fontId="4"/>
  </si>
  <si>
    <t>樹脂段付ｶﾗｰ</t>
  </si>
  <si>
    <t>FCLJHJ-V19-D26-H30-T3-L11</t>
    <phoneticPr fontId="4"/>
  </si>
  <si>
    <t>FCLJHJ-V12-D26-H30-T3-L11</t>
    <phoneticPr fontId="4"/>
  </si>
  <si>
    <t>MVBLK-AMW-3X9-7PAEH</t>
    <phoneticPr fontId="4"/>
  </si>
  <si>
    <t>SETE0229-Y05シリンジアダプタベース</t>
    <phoneticPr fontId="4"/>
  </si>
  <si>
    <t>MVBLK-AMW-3X9-3HURP</t>
    <phoneticPr fontId="4"/>
  </si>
  <si>
    <t>SETE0229-Y06シリンジ先端ガイド</t>
    <phoneticPr fontId="4"/>
  </si>
  <si>
    <t>MVBLK-AMW-3X9-EMLJC</t>
    <phoneticPr fontId="4"/>
  </si>
  <si>
    <t>SETE0229-Y07シリンジアガイド</t>
    <phoneticPr fontId="4"/>
  </si>
  <si>
    <t>NEDJL-PS-SB-37-1</t>
    <phoneticPr fontId="4"/>
  </si>
  <si>
    <t>Dsub37Pｺﾈｸﾀﾊｰﾈｽ</t>
  </si>
  <si>
    <t>日本航空電子</t>
    <rPh sb="0" eb="6">
      <t>ニホンコウクウデンシ</t>
    </rPh>
    <phoneticPr fontId="4"/>
  </si>
  <si>
    <t>DC-C8-J13-F2-1R</t>
    <phoneticPr fontId="4"/>
  </si>
  <si>
    <t>ﾌｰﾄﾞ</t>
  </si>
  <si>
    <t>SS300SB-22-1P-3</t>
    <phoneticPr fontId="4"/>
  </si>
  <si>
    <t>ｹｰﾌﾞﾙ</t>
    <phoneticPr fontId="4"/>
  </si>
  <si>
    <t>NEDUL-PT-SB-9-3</t>
    <phoneticPr fontId="4"/>
  </si>
  <si>
    <t>Dsub9Pｺﾈｸﾀﾊｰﾈｽ</t>
  </si>
  <si>
    <t>MRB-1000</t>
    <phoneticPr fontId="4"/>
  </si>
  <si>
    <t>ｶｯﾁﾝﾀﾞｸﾄ</t>
  </si>
  <si>
    <t>I/O端子台</t>
  </si>
  <si>
    <t>XW5Z-EP6</t>
    <phoneticPr fontId="4"/>
  </si>
  <si>
    <t>ｽﾄｯﾊﾟｰ</t>
  </si>
  <si>
    <t>MVSHM-3N02052-3WY-6KTKD</t>
    <phoneticPr fontId="4"/>
  </si>
  <si>
    <t>SETE0229-Z01A背板板金(AXA300)</t>
    <phoneticPr fontId="4"/>
  </si>
  <si>
    <t>MVSHM-3N02058-42F-U58R6-E</t>
    <phoneticPr fontId="4"/>
  </si>
  <si>
    <t>SETE0229-Y11カメラブラケット</t>
  </si>
  <si>
    <t>設計費</t>
    <rPh sb="0" eb="3">
      <t>セッケイヒ</t>
    </rPh>
    <phoneticPr fontId="4"/>
  </si>
  <si>
    <t>組立費</t>
    <rPh sb="0" eb="3">
      <t>クミタテヒ</t>
    </rPh>
    <phoneticPr fontId="4"/>
  </si>
  <si>
    <t>SETタイ</t>
    <phoneticPr fontId="4"/>
  </si>
  <si>
    <t>竹内</t>
    <rPh sb="0" eb="2">
      <t>タケウチ</t>
    </rPh>
    <phoneticPr fontId="4"/>
  </si>
  <si>
    <t>NPB5</t>
  </si>
  <si>
    <t>Oﾘﾝｸﾞ NPB</t>
  </si>
  <si>
    <t>WEB発注済み</t>
    <rPh sb="0" eb="6">
      <t>ウェBハッチュウス</t>
    </rPh>
    <phoneticPr fontId="4"/>
  </si>
  <si>
    <t>NPB10</t>
  </si>
  <si>
    <t>MNCNL6-M5</t>
  </si>
  <si>
    <t>ﾐﾆﾁｭｱﾜﾝﾀｯﾁﾂｷﾞﾃ (MNCNL)</t>
  </si>
  <si>
    <t>MPLGN</t>
  </si>
  <si>
    <t>ｶﾝﾂｷﾞﾃ MPLG</t>
  </si>
  <si>
    <t>MSSL5</t>
  </si>
  <si>
    <t>FWRBN-D51-V32-T2</t>
  </si>
  <si>
    <t>ｺﾞﾑﾜｯｼｬ FWRBN</t>
  </si>
  <si>
    <t>FWRBN-D20-V14-T2</t>
  </si>
  <si>
    <t>MNCNL6-1</t>
  </si>
  <si>
    <t>BVHV6-1-3-A</t>
  </si>
  <si>
    <t>ﾊﾝﾄﾞﾊﾞﾙﾌﾞ (BVHV)</t>
  </si>
  <si>
    <t>MNUNY6</t>
  </si>
  <si>
    <t>ﾐﾆﾁｭｱﾜﾝﾀｯﾁﾂｷﾞﾃ (MNUNY)</t>
  </si>
  <si>
    <t>PUT6-10-B</t>
  </si>
  <si>
    <t>ﾎﾟﾘｳﾚﾀﾝﾁｭｰﾌﾞ UTB</t>
  </si>
  <si>
    <t>SUCPB23</t>
  </si>
  <si>
    <t>ｺｳｶﾝﾖｳﾂｷﾞﾃ(SUCPB)</t>
  </si>
  <si>
    <t>CDJ2B16-200Z-C73CS-B</t>
    <phoneticPr fontId="4"/>
  </si>
  <si>
    <t>エアシリンダー</t>
    <phoneticPr fontId="4"/>
  </si>
  <si>
    <t>前回発注金額</t>
    <rPh sb="0" eb="2">
      <t>ゼンカイ</t>
    </rPh>
    <rPh sb="2" eb="4">
      <t>ハッチュウ</t>
    </rPh>
    <rPh sb="4" eb="6">
      <t>キンガク</t>
    </rPh>
    <phoneticPr fontId="4"/>
  </si>
  <si>
    <t>ARX21-01BG</t>
    <phoneticPr fontId="4"/>
  </si>
  <si>
    <t>エア・ウォータ・マッハ</t>
    <phoneticPr fontId="4"/>
  </si>
  <si>
    <t>JASO 1022 1種A</t>
    <phoneticPr fontId="4"/>
  </si>
  <si>
    <t>Oリング</t>
    <phoneticPr fontId="4"/>
  </si>
  <si>
    <t>CONNECT</t>
    <phoneticPr fontId="4"/>
  </si>
  <si>
    <t>AIRSYS-SPX-W1</t>
    <phoneticPr fontId="4"/>
  </si>
  <si>
    <t>アダプタナット</t>
    <phoneticPr fontId="4"/>
  </si>
  <si>
    <t>AIRSYS-SPX-D2-E</t>
    <phoneticPr fontId="4"/>
  </si>
  <si>
    <t>ドロップインアダプタ(特X）</t>
    <phoneticPr fontId="4"/>
  </si>
  <si>
    <t>SC40309</t>
    <phoneticPr fontId="4"/>
  </si>
  <si>
    <t>トップキャップ</t>
    <phoneticPr fontId="4"/>
  </si>
  <si>
    <t>SC40310</t>
    <phoneticPr fontId="4"/>
  </si>
  <si>
    <t>シールキャップ</t>
    <phoneticPr fontId="4"/>
  </si>
  <si>
    <t>SC40311-01</t>
    <phoneticPr fontId="4"/>
  </si>
  <si>
    <t>シールナット</t>
    <phoneticPr fontId="4"/>
  </si>
  <si>
    <t>SC40312</t>
    <phoneticPr fontId="4"/>
  </si>
  <si>
    <t>パッド</t>
    <phoneticPr fontId="4"/>
  </si>
  <si>
    <t>株式会社三和スクリーン銘板　愛西</t>
    <rPh sb="0" eb="4">
      <t>カブシキガイシャ</t>
    </rPh>
    <rPh sb="4" eb="6">
      <t>サンワ</t>
    </rPh>
    <rPh sb="11" eb="12">
      <t>メイ</t>
    </rPh>
    <rPh sb="12" eb="13">
      <t>ハン</t>
    </rPh>
    <rPh sb="14" eb="16">
      <t>アイサイ</t>
    </rPh>
    <phoneticPr fontId="4"/>
  </si>
  <si>
    <t>杉浦（則包）</t>
    <rPh sb="0" eb="2">
      <t>スギウラ</t>
    </rPh>
    <rPh sb="3" eb="5">
      <t>ノリカネ</t>
    </rPh>
    <phoneticPr fontId="4"/>
  </si>
  <si>
    <t>蛇の目</t>
  </si>
  <si>
    <t>JR3504</t>
    <phoneticPr fontId="4"/>
  </si>
  <si>
    <t>4軸卓上ﾛﾎﾞｯﾄ 内部電源 NPN</t>
    <phoneticPr fontId="4"/>
  </si>
  <si>
    <t>見積No.TQ24-0847R1</t>
    <rPh sb="0" eb="2">
      <t>ミツモリ</t>
    </rPh>
    <phoneticPr fontId="4"/>
  </si>
  <si>
    <t>荷造り運賃</t>
  </si>
  <si>
    <t>柱嵩上げ費用(OH=450mm)</t>
    <rPh sb="0" eb="1">
      <t>ハシラ</t>
    </rPh>
    <rPh sb="1" eb="3">
      <t>カサア</t>
    </rPh>
    <rPh sb="4" eb="6">
      <t>ヒヨウ</t>
    </rPh>
    <phoneticPr fontId="4"/>
  </si>
  <si>
    <t>ﾃｨｰﾁﾝｸﾞﾍﾟﾝﾀﾞﾝﾄII(2m) SRO-TB302</t>
    <phoneticPr fontId="4"/>
  </si>
  <si>
    <t>ｵﾌﾟｼｮﾝSW付ｽｲｯﾁﾎﾞｯｸｽ(1.5m) SRO-SWB-NO</t>
    <rPh sb="8" eb="9">
      <t>ツキ</t>
    </rPh>
    <phoneticPr fontId="4"/>
  </si>
  <si>
    <t>ｽﾀｰﾄ･ｵﾌﾟｼｮﾝ･非常停止SW付</t>
    <rPh sb="12" eb="16">
      <t>ヒジョウテイシ</t>
    </rPh>
    <rPh sb="18" eb="19">
      <t>ツキ</t>
    </rPh>
    <phoneticPr fontId="4"/>
  </si>
  <si>
    <t>I/O-MT（ｵﾌﾟｼｮﾝ）増設 SRO-IOMT</t>
    <phoneticPr fontId="4"/>
  </si>
  <si>
    <t>イグス</t>
    <phoneticPr fontId="4"/>
  </si>
  <si>
    <t>B15I.050.075.0-40L-1050.34PZ</t>
    <phoneticPr fontId="4"/>
  </si>
  <si>
    <t>エナジーチェーン</t>
  </si>
  <si>
    <t>見積No.22-23-01452A</t>
    <rPh sb="0" eb="2">
      <t>ミツモリ</t>
    </rPh>
    <phoneticPr fontId="4"/>
  </si>
  <si>
    <t>CP30FM-2P005</t>
    <phoneticPr fontId="4"/>
  </si>
  <si>
    <t>S8VS-12024</t>
    <phoneticPr fontId="4"/>
  </si>
  <si>
    <t>パワーサプライ</t>
    <phoneticPr fontId="4"/>
  </si>
  <si>
    <t>見積No.22-23-01450A</t>
    <rPh sb="0" eb="2">
      <t>ミツモリ</t>
    </rPh>
    <phoneticPr fontId="4"/>
  </si>
  <si>
    <t>東洋技研</t>
    <rPh sb="0" eb="2">
      <t>トウヨウ</t>
    </rPh>
    <rPh sb="2" eb="4">
      <t>ギケン</t>
    </rPh>
    <phoneticPr fontId="4"/>
  </si>
  <si>
    <t>PCX-10S50</t>
    <phoneticPr fontId="4"/>
  </si>
  <si>
    <t>インターフェイス</t>
    <phoneticPr fontId="4"/>
  </si>
  <si>
    <t>PCX-3H37A</t>
    <phoneticPr fontId="4"/>
  </si>
  <si>
    <t>XW5T-P1.5-1.2-1</t>
    <phoneticPr fontId="4"/>
  </si>
  <si>
    <t>端子台(プッシュイン) @20</t>
    <rPh sb="0" eb="3">
      <t>タンシダイ</t>
    </rPh>
    <phoneticPr fontId="4"/>
  </si>
  <si>
    <t>XW5S-P1.5-4RD</t>
    <phoneticPr fontId="4"/>
  </si>
  <si>
    <t>短絡バー</t>
    <rPh sb="0" eb="2">
      <t>タンラク</t>
    </rPh>
    <phoneticPr fontId="4"/>
  </si>
  <si>
    <t>XW5E-P1.5-1.2-1</t>
    <phoneticPr fontId="4"/>
  </si>
  <si>
    <t>終端板</t>
    <rPh sb="0" eb="2">
      <t>シュウタン</t>
    </rPh>
    <rPh sb="2" eb="3">
      <t>イタ</t>
    </rPh>
    <phoneticPr fontId="4"/>
  </si>
  <si>
    <t>ストッパ @4</t>
    <phoneticPr fontId="4"/>
  </si>
  <si>
    <t>オリエンタルモータ</t>
    <phoneticPr fontId="4"/>
  </si>
  <si>
    <t>オリムベクスタ</t>
    <phoneticPr fontId="4"/>
  </si>
  <si>
    <t>AZD-K</t>
    <phoneticPr fontId="4"/>
  </si>
  <si>
    <t>回路</t>
    <phoneticPr fontId="4"/>
  </si>
  <si>
    <t>見積No.0325098</t>
    <phoneticPr fontId="4"/>
  </si>
  <si>
    <t>AZM46AK-FC20UA</t>
    <phoneticPr fontId="4"/>
  </si>
  <si>
    <t>モータ</t>
    <phoneticPr fontId="4"/>
  </si>
  <si>
    <t>CC050VZR2</t>
    <phoneticPr fontId="4"/>
  </si>
  <si>
    <t>可動モーターケーブル(5m)</t>
    <phoneticPr fontId="4"/>
  </si>
  <si>
    <t>RS PRO</t>
    <phoneticPr fontId="4"/>
  </si>
  <si>
    <t>モノタロウ</t>
    <phoneticPr fontId="4"/>
  </si>
  <si>
    <t>707-8255</t>
    <phoneticPr fontId="4"/>
  </si>
  <si>
    <t>炭素皮膜抵抗器(10個入) @2/10</t>
    <rPh sb="10" eb="12">
      <t>コイ</t>
    </rPh>
    <phoneticPr fontId="4"/>
  </si>
  <si>
    <t>https://www.monotaro.com/p/4090/4484/</t>
    <phoneticPr fontId="4"/>
  </si>
  <si>
    <t>石鍋</t>
    <rPh sb="0" eb="2">
      <t>イシナベ</t>
    </rPh>
    <phoneticPr fontId="4"/>
  </si>
  <si>
    <t>5-079-04</t>
    <phoneticPr fontId="4"/>
  </si>
  <si>
    <t>ミニカップ30cc(100入)</t>
    <rPh sb="13" eb="14">
      <t>イ</t>
    </rPh>
    <phoneticPr fontId="4"/>
  </si>
  <si>
    <t>見積No.297030-1</t>
    <phoneticPr fontId="4"/>
  </si>
  <si>
    <t>WSSS20-5-2</t>
    <phoneticPr fontId="4"/>
  </si>
  <si>
    <t>金属ワッシャ</t>
    <rPh sb="0" eb="2">
      <t>キンゾク</t>
    </rPh>
    <phoneticPr fontId="4"/>
  </si>
  <si>
    <t>219614･219616(NORIKANE)で手配済み</t>
    <rPh sb="24" eb="27">
      <t>テハイズ</t>
    </rPh>
    <phoneticPr fontId="4"/>
  </si>
  <si>
    <t>六角穴付きボルト @4/10</t>
    <rPh sb="0" eb="4">
      <t>ロッカクアナツ</t>
    </rPh>
    <phoneticPr fontId="4"/>
  </si>
  <si>
    <t>FWZSM-D30-V19-P15-H5-T7</t>
    <phoneticPr fontId="4"/>
  </si>
  <si>
    <t>段付金属ワッシャ</t>
    <phoneticPr fontId="4"/>
  </si>
  <si>
    <t>NSK</t>
    <phoneticPr fontId="4"/>
  </si>
  <si>
    <t>6800ZZ</t>
    <phoneticPr fontId="4"/>
  </si>
  <si>
    <t>ベアリング</t>
    <phoneticPr fontId="4"/>
  </si>
  <si>
    <t>CIMRS10-15-0.5</t>
    <phoneticPr fontId="4"/>
  </si>
  <si>
    <t>STHWS10</t>
    <phoneticPr fontId="4"/>
  </si>
  <si>
    <t>シャフトホルダ</t>
    <phoneticPr fontId="4"/>
  </si>
  <si>
    <t>TWTAS10-4-6</t>
    <phoneticPr fontId="4"/>
  </si>
  <si>
    <t>金属ワッシャ　タップ穴</t>
    <rPh sb="0" eb="2">
      <t>キンゾク</t>
    </rPh>
    <rPh sb="10" eb="11">
      <t>アナ</t>
    </rPh>
    <phoneticPr fontId="4"/>
  </si>
  <si>
    <t>SCB6-8</t>
    <phoneticPr fontId="4"/>
  </si>
  <si>
    <t>六角穴付きボルト @1/10</t>
    <rPh sb="0" eb="4">
      <t>ロッカクアナツ</t>
    </rPh>
    <phoneticPr fontId="4"/>
  </si>
  <si>
    <t>MVBLK-ACW-JPA27ZGY5111AB</t>
    <phoneticPr fontId="4"/>
  </si>
  <si>
    <t>SETE0021-Y01シャフトクランプ(1)</t>
    <phoneticPr fontId="4"/>
  </si>
  <si>
    <t>MVBLK-ACW-JPA27Z20B111AB</t>
    <phoneticPr fontId="4"/>
  </si>
  <si>
    <t>SETE0021-Y02シャフトクランプ(2)</t>
    <phoneticPr fontId="4"/>
  </si>
  <si>
    <t>MVBLK-ACW-JPA27ZRK0111AC</t>
    <phoneticPr fontId="4"/>
  </si>
  <si>
    <t>SETE0021-Y03ツール板</t>
    <rPh sb="15" eb="16">
      <t>イタ</t>
    </rPh>
    <phoneticPr fontId="4"/>
  </si>
  <si>
    <t>MVBLK-ACW-JPA27ZYH7111AB</t>
    <phoneticPr fontId="4"/>
  </si>
  <si>
    <t>SETE0021-Y04バルブベース</t>
    <phoneticPr fontId="4"/>
  </si>
  <si>
    <t>MVSHM-3N02058003011-JPA27ZG6U111AA</t>
    <phoneticPr fontId="4"/>
  </si>
  <si>
    <t>SETE0052-Y05ケーブル固定</t>
    <rPh sb="16" eb="18">
      <t>コテイ</t>
    </rPh>
    <phoneticPr fontId="4"/>
  </si>
  <si>
    <t>FAMBS-SUD-T2-A20-B200-L70-F54-H7.5-N4-V36-S30-W14-MA5</t>
    <phoneticPr fontId="4"/>
  </si>
  <si>
    <t>SETE0021-Z01板金</t>
    <rPh sb="12" eb="14">
      <t>バンキン</t>
    </rPh>
    <phoneticPr fontId="4"/>
  </si>
  <si>
    <t>MVSHM-3N02052005014-JPA27UZP7111AB</t>
    <phoneticPr fontId="4"/>
  </si>
  <si>
    <t>SETE0021-Z02ベア取付</t>
    <rPh sb="14" eb="16">
      <t>トリツケ</t>
    </rPh>
    <phoneticPr fontId="4"/>
  </si>
  <si>
    <t>MVSHM-3N02052017020-JPA27U9FN111AA</t>
    <phoneticPr fontId="4"/>
  </si>
  <si>
    <t>SETE0021-Z03ベア上部ベース</t>
    <rPh sb="14" eb="16">
      <t>ジョウブ</t>
    </rPh>
    <phoneticPr fontId="4"/>
  </si>
  <si>
    <t>CSHSM-SUS-M3-5</t>
    <phoneticPr fontId="4"/>
  </si>
  <si>
    <t>小頭ボルト</t>
    <rPh sb="0" eb="1">
      <t>ショウ</t>
    </rPh>
    <rPh sb="1" eb="2">
      <t>トウ</t>
    </rPh>
    <phoneticPr fontId="4"/>
  </si>
  <si>
    <t>FNT3</t>
    <phoneticPr fontId="4"/>
  </si>
  <si>
    <t>袋ナット</t>
    <phoneticPr fontId="4"/>
  </si>
  <si>
    <t>蝶ナット</t>
    <phoneticPr fontId="4"/>
  </si>
  <si>
    <t>六角ボルト</t>
    <phoneticPr fontId="4"/>
  </si>
  <si>
    <t>CHBS4-8</t>
    <phoneticPr fontId="4"/>
  </si>
  <si>
    <t>蝶ボルト</t>
    <phoneticPr fontId="4"/>
  </si>
  <si>
    <t>MVSHM-3N02050013026-JPA27UMT1111AB</t>
  </si>
  <si>
    <t>SETE0021-Z08カップ受けベース</t>
    <rPh sb="15" eb="16">
      <t>ウ</t>
    </rPh>
    <phoneticPr fontId="4"/>
  </si>
  <si>
    <t>MVSHM-3N01558008010-JPA27U8GB111AA</t>
    <phoneticPr fontId="4"/>
  </si>
  <si>
    <t>SETE0021-Z09カップ受け(1)</t>
    <rPh sb="15" eb="16">
      <t>ウ</t>
    </rPh>
    <phoneticPr fontId="4"/>
  </si>
  <si>
    <t>MVSHM-3N01550004008-JPA27U4AP111AA</t>
    <phoneticPr fontId="4"/>
  </si>
  <si>
    <t>SETE0021-Z10カップ受け(2)</t>
    <rPh sb="15" eb="16">
      <t>ウ</t>
    </rPh>
    <phoneticPr fontId="4"/>
  </si>
  <si>
    <t>RSAU-PS-500-280-170-K-WB2411200205</t>
    <phoneticPr fontId="4"/>
  </si>
  <si>
    <t>制御BOX</t>
    <rPh sb="0" eb="2">
      <t>セイギョ</t>
    </rPh>
    <phoneticPr fontId="4"/>
  </si>
  <si>
    <t>グロメット　＠2/5</t>
    <phoneticPr fontId="4"/>
  </si>
  <si>
    <t>AYSK15-10</t>
    <phoneticPr fontId="4"/>
  </si>
  <si>
    <t>ゴム足</t>
    <rPh sb="2" eb="3">
      <t>アシ</t>
    </rPh>
    <phoneticPr fontId="4"/>
  </si>
  <si>
    <t>KCC7-18200-210226-404</t>
    <phoneticPr fontId="4"/>
  </si>
  <si>
    <t>Web設計ハーネス  IO-MT L3000</t>
    <phoneticPr fontId="4"/>
  </si>
  <si>
    <t>NEDJL-PS-SB-37-3</t>
    <phoneticPr fontId="4"/>
  </si>
  <si>
    <t>Dsubハーネス</t>
    <phoneticPr fontId="4"/>
  </si>
  <si>
    <t>Dsubコネクタハーネス</t>
    <phoneticPr fontId="4"/>
  </si>
  <si>
    <t>BDR-362</t>
    <phoneticPr fontId="4"/>
  </si>
  <si>
    <t>MNCLYT6</t>
    <phoneticPr fontId="4"/>
  </si>
  <si>
    <t>エア継手</t>
    <rPh sb="2" eb="4">
      <t>ツギテ</t>
    </rPh>
    <phoneticPr fontId="4"/>
  </si>
  <si>
    <t>3M-2</t>
    <phoneticPr fontId="4"/>
  </si>
  <si>
    <t xml:space="preserve">ACｺｰﾄﾞ </t>
  </si>
  <si>
    <t>B15I.050.075.0-40L-1050.34PZ</t>
  </si>
  <si>
    <t>219614にて発注。</t>
    <rPh sb="8" eb="10">
      <t>ハッチュウ</t>
    </rPh>
    <phoneticPr fontId="4"/>
  </si>
  <si>
    <t xml:space="preserve"> 株式会社ヤマモリ(株式会社梅の木) 様</t>
    <phoneticPr fontId="4"/>
  </si>
  <si>
    <t>富永(齋藤）</t>
    <rPh sb="0" eb="2">
      <t>トミナガ</t>
    </rPh>
    <phoneticPr fontId="4"/>
  </si>
  <si>
    <t>SETB0089-A03　ATP300-HZカートリッジ全加圧</t>
    <phoneticPr fontId="4"/>
  </si>
  <si>
    <t>納品日数</t>
    <rPh sb="0" eb="2">
      <t>ノウヒン</t>
    </rPh>
    <rPh sb="2" eb="4">
      <t>ニッスウ</t>
    </rPh>
    <phoneticPr fontId="4"/>
  </si>
  <si>
    <t>単価</t>
    <rPh sb="0" eb="2">
      <t>タンカ</t>
    </rPh>
    <phoneticPr fontId="4"/>
  </si>
  <si>
    <t>ATP300-HZ　金属残量ｶｰﾄﾘｯﾁﾎﾙﾀﾞ　全加圧　クランプタイプ</t>
    <phoneticPr fontId="4"/>
  </si>
  <si>
    <r>
      <t>CDJ2B16-200Z-M9N</t>
    </r>
    <r>
      <rPr>
        <b/>
        <sz val="11"/>
        <color indexed="30"/>
        <rFont val="ＭＳ Ｐゴシック"/>
        <family val="3"/>
        <charset val="128"/>
      </rPr>
      <t>L</t>
    </r>
    <r>
      <rPr>
        <sz val="11"/>
        <color indexed="8"/>
        <rFont val="ＭＳ Ｐゴシック"/>
        <family val="3"/>
        <charset val="128"/>
      </rPr>
      <t>S-B</t>
    </r>
    <phoneticPr fontId="4"/>
  </si>
  <si>
    <t>前回　見積もりNo.　22-24-00024A</t>
    <rPh sb="0" eb="2">
      <t>ゼンカイ</t>
    </rPh>
    <rPh sb="3" eb="5">
      <t>ミツ</t>
    </rPh>
    <phoneticPr fontId="4"/>
  </si>
  <si>
    <t>仙台営業所納品依頼</t>
    <rPh sb="0" eb="2">
      <t>センダイ</t>
    </rPh>
    <rPh sb="2" eb="5">
      <t>エイギョウショ</t>
    </rPh>
    <rPh sb="5" eb="7">
      <t>ノウヒン</t>
    </rPh>
    <rPh sb="7" eb="9">
      <t>イライ</t>
    </rPh>
    <phoneticPr fontId="4"/>
  </si>
  <si>
    <t>仙台1/15</t>
    <rPh sb="0" eb="2">
      <t>センダイ</t>
    </rPh>
    <phoneticPr fontId="4"/>
  </si>
  <si>
    <t>3Week</t>
    <phoneticPr fontId="4"/>
  </si>
  <si>
    <t>東北マテリアルス</t>
    <rPh sb="0" eb="2">
      <t>トウホク</t>
    </rPh>
    <phoneticPr fontId="4"/>
  </si>
  <si>
    <t>1/15・仙台営業所着</t>
    <rPh sb="5" eb="10">
      <t>センダイエイギョウショ</t>
    </rPh>
    <rPh sb="10" eb="11">
      <t>チャク</t>
    </rPh>
    <phoneticPr fontId="4"/>
  </si>
  <si>
    <t>SETB0088-Z01　580091A ﾄﾞﾛｯﾌﾟｲﾝｱﾀﾞﾌﾟﾀ　ﾅｯﾄ  材料　A2017</t>
    <phoneticPr fontId="4"/>
  </si>
  <si>
    <t>ﾄﾞﾛｯﾌﾟｲﾝｱﾀﾞﾌﾟﾀ　ﾅｯﾄ　　17アルマイト</t>
    <phoneticPr fontId="4"/>
  </si>
  <si>
    <t>見積NO.　6389</t>
    <rPh sb="0" eb="2">
      <t>ミツモリ</t>
    </rPh>
    <phoneticPr fontId="4"/>
  </si>
  <si>
    <r>
      <t>SETB0088-Z02</t>
    </r>
    <r>
      <rPr>
        <b/>
        <sz val="11"/>
        <color indexed="30"/>
        <rFont val="ＭＳ Ｐゴシック"/>
        <family val="3"/>
        <charset val="128"/>
      </rPr>
      <t>-1</t>
    </r>
    <r>
      <rPr>
        <sz val="11"/>
        <color indexed="8"/>
        <rFont val="ＭＳ Ｐゴシック"/>
        <family val="3"/>
        <charset val="128"/>
      </rPr>
      <t>　580091A改　 ﾄﾞﾛｯﾌﾟｲﾝｱﾀﾞﾌﾟﾀ　 材料　A2017</t>
    </r>
    <phoneticPr fontId="4"/>
  </si>
  <si>
    <t>ﾄﾞﾛｯﾌﾟｲﾝｱﾀﾞﾌﾟﾀ　　　17アルマイト　1/4雌ねじ</t>
    <rPh sb="28" eb="29">
      <t>メ</t>
    </rPh>
    <phoneticPr fontId="4"/>
  </si>
  <si>
    <t>見積NO.　</t>
    <rPh sb="0" eb="2">
      <t>ミツモリ</t>
    </rPh>
    <phoneticPr fontId="4"/>
  </si>
  <si>
    <t>SETB0089-Z04-1　ATP300　蓋改良版2　φ75×35H　材料　A2017　Type:2</t>
    <phoneticPr fontId="4"/>
  </si>
  <si>
    <t>蓋改良版2　φ75×35H</t>
    <phoneticPr fontId="4"/>
  </si>
  <si>
    <t>見積NO.　6417</t>
    <rPh sb="0" eb="2">
      <t>ミツモリ</t>
    </rPh>
    <phoneticPr fontId="4"/>
  </si>
  <si>
    <t>SETB0089-Z01　ATP300　蓋改良版　管用継手　クランプＴｙｐｅ 材料　A2017</t>
    <phoneticPr fontId="4"/>
  </si>
  <si>
    <t>管用継手　クランプ</t>
    <phoneticPr fontId="4"/>
  </si>
  <si>
    <t>見積NO.　6369</t>
    <rPh sb="0" eb="2">
      <t>ミツモリ</t>
    </rPh>
    <phoneticPr fontId="4"/>
  </si>
  <si>
    <t>SETB0089-Z02　ATP300　上部管用継手　クランプＴｙｐｅ 材料　A2017</t>
    <phoneticPr fontId="4"/>
  </si>
  <si>
    <t>上部管用継手　クランプＴｙｐｅ</t>
    <phoneticPr fontId="4"/>
  </si>
  <si>
    <t>SETB0089-Z03-1　ATP300　筒部 アルミパイプ本体　M60（φ55.8）×185L</t>
    <phoneticPr fontId="4"/>
  </si>
  <si>
    <t>筒部 アルミパイプ本体</t>
    <phoneticPr fontId="4"/>
  </si>
  <si>
    <t>お客先名</t>
  </si>
  <si>
    <t>コビヤマ機工(住田光学ガラス)様</t>
    <rPh sb="15" eb="16">
      <t>サマ</t>
    </rPh>
    <phoneticPr fontId="9"/>
  </si>
  <si>
    <t>合計金額</t>
  </si>
  <si>
    <t>担当営業</t>
  </si>
  <si>
    <t>千葉</t>
    <rPh sb="0" eb="2">
      <t>チバ</t>
    </rPh>
    <phoneticPr fontId="9"/>
  </si>
  <si>
    <t>受注番号</t>
  </si>
  <si>
    <t>Ｎo.219930</t>
    <phoneticPr fontId="9"/>
  </si>
  <si>
    <t>SETB0240-A01　AXE200+ｼﾘﾝｼﾞﾂｰﾙ治具+ｽﾎﾟｯﾄUV照射上下ｼﾘﾝﾀ　</t>
    <phoneticPr fontId="9"/>
  </si>
  <si>
    <t>希望納期</t>
  </si>
  <si>
    <t>最終納品</t>
  </si>
  <si>
    <t>図面NO.　SETB-0240-A01</t>
    <rPh sb="0" eb="2">
      <t>ズメン</t>
    </rPh>
    <phoneticPr fontId="9"/>
  </si>
  <si>
    <t>出荷依頼項目NO.</t>
    <rPh sb="0" eb="4">
      <t>シュッカイライ</t>
    </rPh>
    <rPh sb="4" eb="6">
      <t>コウモク</t>
    </rPh>
    <phoneticPr fontId="9"/>
  </si>
  <si>
    <t>見積り分類</t>
  </si>
  <si>
    <t>メーカー</t>
  </si>
  <si>
    <t>仕入先</t>
  </si>
  <si>
    <t>品名 / 型式</t>
  </si>
  <si>
    <t>分類合計</t>
  </si>
  <si>
    <t>詳細</t>
  </si>
  <si>
    <t>備考</t>
  </si>
  <si>
    <t>技術分類</t>
  </si>
  <si>
    <t>発注日</t>
  </si>
  <si>
    <t>発注</t>
  </si>
  <si>
    <t>納期</t>
  </si>
  <si>
    <t>入荷予定日</t>
  </si>
  <si>
    <t>入荷日</t>
  </si>
  <si>
    <t xml:space="preserve">AXE200 </t>
    <phoneticPr fontId="9"/>
  </si>
  <si>
    <t>AXE200 Desktop Robot(200×200)</t>
    <phoneticPr fontId="9"/>
  </si>
  <si>
    <t>AXTP-01101K</t>
    <phoneticPr fontId="4"/>
  </si>
  <si>
    <t>AXEﾃｨｰﾁﾝｸﾞﾍﾟﾝﾀﾞﾝﾄ</t>
    <phoneticPr fontId="9"/>
  </si>
  <si>
    <t>AXNA-20112U</t>
    <phoneticPr fontId="9"/>
  </si>
  <si>
    <t>ﾆｰﾄﾞﾙｱｼﾞｬｽﾀｰ</t>
    <phoneticPr fontId="9"/>
  </si>
  <si>
    <t xml:space="preserve">AXFM-20101PS </t>
    <phoneticPr fontId="9"/>
  </si>
  <si>
    <t>Fluid magic AXE PCｿﾌﾄｳｪｱ</t>
    <phoneticPr fontId="9"/>
  </si>
  <si>
    <t>運送費</t>
  </si>
  <si>
    <t>設計費</t>
  </si>
  <si>
    <t>組立調整費</t>
  </si>
  <si>
    <t>PEW池田電機様　(阪本（株））</t>
    <rPh sb="10" eb="12">
      <t>サカモト</t>
    </rPh>
    <rPh sb="12" eb="15">
      <t>カブ</t>
    </rPh>
    <phoneticPr fontId="9"/>
  </si>
  <si>
    <t>福島</t>
    <rPh sb="0" eb="2">
      <t>フクシマ</t>
    </rPh>
    <phoneticPr fontId="9"/>
  </si>
  <si>
    <t>Ｎo.【202839】</t>
    <phoneticPr fontId="9"/>
  </si>
  <si>
    <t>コビヤマ機工(住田光学ガラス)様</t>
    <rPh sb="15" eb="16">
      <t>サマ</t>
    </rPh>
    <phoneticPr fontId="4"/>
  </si>
  <si>
    <t>千葉</t>
    <rPh sb="0" eb="2">
      <t>チバ</t>
    </rPh>
    <phoneticPr fontId="4"/>
  </si>
  <si>
    <t>Ｎo.219930</t>
    <phoneticPr fontId="4"/>
  </si>
  <si>
    <t>SETB0240－A01 AXE200+ｼﾘﾝｼﾞﾂｰﾙ治具+ｽﾎﾟｯﾄUV照射上下ｼﾘﾝﾀﾞ</t>
    <phoneticPr fontId="4"/>
  </si>
  <si>
    <t>出荷依頼項目</t>
    <rPh sb="0" eb="2">
      <t>シュッカ</t>
    </rPh>
    <rPh sb="2" eb="4">
      <t>イライ</t>
    </rPh>
    <rPh sb="4" eb="6">
      <t>コウモク</t>
    </rPh>
    <phoneticPr fontId="4"/>
  </si>
  <si>
    <t>ﾂｰﾙ治具</t>
    <phoneticPr fontId="4"/>
  </si>
  <si>
    <t>モノタロウなら3日間</t>
    <rPh sb="8" eb="9">
      <t>ヒ</t>
    </rPh>
    <rPh sb="9" eb="10">
      <t>カン</t>
    </rPh>
    <phoneticPr fontId="4"/>
  </si>
  <si>
    <t>MXQ12A-50ZA-M9NWL</t>
    <phoneticPr fontId="4"/>
  </si>
  <si>
    <t>シリンダ</t>
    <phoneticPr fontId="4"/>
  </si>
  <si>
    <t>見積もり　No.22-24-01507A</t>
    <rPh sb="0" eb="2">
      <t>ミツ</t>
    </rPh>
    <phoneticPr fontId="4"/>
  </si>
  <si>
    <t>スピコン</t>
    <phoneticPr fontId="4"/>
  </si>
  <si>
    <t>配電部分</t>
    <rPh sb="0" eb="2">
      <t>ハイデン</t>
    </rPh>
    <rPh sb="2" eb="4">
      <t>ブブン</t>
    </rPh>
    <phoneticPr fontId="4"/>
  </si>
  <si>
    <t>モノタロウなら8日間</t>
    <rPh sb="8" eb="9">
      <t>ヒ</t>
    </rPh>
    <rPh sb="9" eb="10">
      <t>カン</t>
    </rPh>
    <phoneticPr fontId="4"/>
  </si>
  <si>
    <t>MVBLK-AMW-41E-UBZN9</t>
    <phoneticPr fontId="4"/>
  </si>
  <si>
    <t>SETB0240-Y01　AXA　ﾂｰﾙ治具　（ﾂｰﾙ板のみ）</t>
    <phoneticPr fontId="4"/>
  </si>
  <si>
    <t>AB23E23E1E</t>
    <phoneticPr fontId="4"/>
  </si>
  <si>
    <t>AJPNGB4-P6.00-B6.0-G4-GC</t>
    <phoneticPr fontId="4"/>
  </si>
  <si>
    <t>位置決めピン　高硬度ステンレス　</t>
    <phoneticPr fontId="4"/>
  </si>
  <si>
    <t>CBSST5-16</t>
    <phoneticPr fontId="4"/>
  </si>
  <si>
    <t>MVBLK-AMW-2NW-NX7CR</t>
    <phoneticPr fontId="4"/>
  </si>
  <si>
    <t>ｼﾘﾝｼﾞﾎﾙﾀﾞｰ　A　150489-Y008-Ａ</t>
    <phoneticPr fontId="4"/>
  </si>
  <si>
    <t>SCB3-12</t>
    <phoneticPr fontId="4"/>
  </si>
  <si>
    <t>六角穴付きﾎﾞﾙﾄ　 (M3×10)　2本　　　　在庫使用</t>
    <rPh sb="20" eb="21">
      <t>ホン</t>
    </rPh>
    <phoneticPr fontId="4"/>
  </si>
  <si>
    <t>MVBLK-AMW-2NW-RX8ZK</t>
    <phoneticPr fontId="4"/>
  </si>
  <si>
    <t>ｼﾘﾝｼﾞﾎﾙﾀﾞｰ　B　150489-Y008-B　　</t>
    <phoneticPr fontId="4"/>
  </si>
  <si>
    <t>MVBLK-AMW-2NW-UYH9R</t>
    <phoneticPr fontId="4"/>
  </si>
  <si>
    <t>ｼﾘﾝｼﾞﾎﾙﾀﾞｰ　C　　150489-Y008-C</t>
    <phoneticPr fontId="4"/>
  </si>
  <si>
    <t>FCLJHJ-V19-D26-H30-T3-L13</t>
    <phoneticPr fontId="4"/>
  </si>
  <si>
    <t>10ccｼﾘﾝｼﾞアダプタ　150489-Y008-Ｄ　　　</t>
    <phoneticPr fontId="4"/>
  </si>
  <si>
    <t>FCLJHJ-V15-D26-H30-T3-L13</t>
    <phoneticPr fontId="4"/>
  </si>
  <si>
    <t>5ccｼﾘﾝｼﾞアダプタ　150489-Y008-Ｅ　　　</t>
    <phoneticPr fontId="4"/>
  </si>
  <si>
    <t xml:space="preserve"> FCLJHJ-V12-D26-H30-T3-L13</t>
    <phoneticPr fontId="4"/>
  </si>
  <si>
    <t xml:space="preserve">3ccｼﾘﾝｼﾞアダプタ　150489-Y008-Ｆ      </t>
    <phoneticPr fontId="4"/>
  </si>
  <si>
    <t>樹脂ﾛｰﾚｯﾄ</t>
    <rPh sb="0" eb="2">
      <t>ジュシ</t>
    </rPh>
    <phoneticPr fontId="4"/>
  </si>
  <si>
    <t>MVBLK-AMW-3RZ-N8WME</t>
    <phoneticPr fontId="4"/>
  </si>
  <si>
    <t>SETB0184-Y13　UH-12S-150-V(365) 8LP　固定ﾌﾞﾛｯｸ</t>
    <phoneticPr fontId="4"/>
  </si>
  <si>
    <t>樹脂ローレット付ねじ-単品</t>
    <phoneticPr fontId="4"/>
  </si>
  <si>
    <t>SBPPS4-8</t>
    <phoneticPr fontId="4"/>
  </si>
  <si>
    <t>六角穴付止めねじ　ソフトタイプ</t>
    <phoneticPr fontId="4"/>
  </si>
  <si>
    <t>MVSHM-3N03050-41E-8DXWH</t>
  </si>
  <si>
    <r>
      <t>SETB</t>
    </r>
    <r>
      <rPr>
        <b/>
        <sz val="11"/>
        <color indexed="8"/>
        <rFont val="ＭＳ Ｐゴシック"/>
        <family val="3"/>
        <charset val="128"/>
      </rPr>
      <t>0240</t>
    </r>
    <r>
      <rPr>
        <sz val="11"/>
        <color theme="1"/>
        <rFont val="游ゴシック"/>
        <family val="2"/>
        <charset val="128"/>
        <scheme val="minor"/>
      </rPr>
      <t>-Y14　UH-12S-150-V(365) 8LPﾌﾞﾗｹｯﾄ</t>
    </r>
    <phoneticPr fontId="4"/>
  </si>
  <si>
    <t>MVBLK-AMW-41E-RDUKU</t>
    <phoneticPr fontId="4"/>
  </si>
  <si>
    <r>
      <t>SETB</t>
    </r>
    <r>
      <rPr>
        <b/>
        <sz val="11"/>
        <color indexed="8"/>
        <rFont val="ＭＳ Ｐゴシック"/>
        <family val="3"/>
        <charset val="128"/>
      </rPr>
      <t>0240</t>
    </r>
    <r>
      <rPr>
        <sz val="11"/>
        <color theme="1"/>
        <rFont val="游ゴシック"/>
        <family val="2"/>
        <charset val="128"/>
        <scheme val="minor"/>
      </rPr>
      <t>-Y10　上下ｼﾘﾝﾀﾞｰﾍﾞｰｽ</t>
    </r>
    <phoneticPr fontId="4"/>
  </si>
  <si>
    <t>CBSST4-10</t>
    <phoneticPr fontId="4"/>
  </si>
  <si>
    <t>AETGS8-26.3-SC15-M4-N4</t>
    <phoneticPr fontId="4"/>
  </si>
  <si>
    <t>円形支柱－片端おねじ片端めねじ</t>
    <phoneticPr fontId="4"/>
  </si>
  <si>
    <t>MVBLK-AMW-41E-DMG56</t>
    <phoneticPr fontId="4"/>
  </si>
  <si>
    <r>
      <t>SETB</t>
    </r>
    <r>
      <rPr>
        <b/>
        <sz val="11"/>
        <color indexed="8"/>
        <rFont val="ＭＳ Ｐゴシック"/>
        <family val="3"/>
        <charset val="128"/>
      </rPr>
      <t>0240</t>
    </r>
    <r>
      <rPr>
        <sz val="11"/>
        <color theme="1"/>
        <rFont val="游ゴシック"/>
        <family val="2"/>
        <charset val="128"/>
        <scheme val="minor"/>
      </rPr>
      <t>-Y11　上下ﾊﾞﾙﾌﾞ変換板</t>
    </r>
    <phoneticPr fontId="4"/>
  </si>
  <si>
    <t>MVBLK-AMW-3RZ-7LTBG</t>
    <phoneticPr fontId="4"/>
  </si>
  <si>
    <t>SETB0184-Y12　上下ｼﾘﾝﾀﾞｰﾄｯﾌﾟ変換板</t>
    <phoneticPr fontId="4"/>
  </si>
  <si>
    <r>
      <t xml:space="preserve"> ノックピン     2　本　　　   </t>
    </r>
    <r>
      <rPr>
        <sz val="11"/>
        <color indexed="10"/>
        <rFont val="ＭＳ Ｐゴシック"/>
        <family val="3"/>
        <charset val="128"/>
      </rPr>
      <t xml:space="preserve"> まとめて発注　</t>
    </r>
    <phoneticPr fontId="4"/>
  </si>
  <si>
    <t>MS4-8</t>
    <phoneticPr fontId="4"/>
  </si>
  <si>
    <t>ノックピン　プラス公差　4本</t>
    <rPh sb="13" eb="14">
      <t>ホン</t>
    </rPh>
    <phoneticPr fontId="4"/>
  </si>
  <si>
    <t>PDDU-PT-MS-9-2.0</t>
    <phoneticPr fontId="4"/>
  </si>
  <si>
    <t>PDDJ-PS-JS-37-1.5</t>
    <phoneticPr fontId="4"/>
  </si>
  <si>
    <t>Dsubコネクタハーネス　　M2.6ショートネジ</t>
    <phoneticPr fontId="4"/>
  </si>
  <si>
    <t>MRB-245</t>
    <phoneticPr fontId="4"/>
  </si>
  <si>
    <t>DINレール</t>
  </si>
  <si>
    <t>ＪＡＰＰＹ</t>
    <phoneticPr fontId="4"/>
  </si>
  <si>
    <t>止め金具</t>
    <rPh sb="0" eb="1">
      <t>ト</t>
    </rPh>
    <rPh sb="2" eb="4">
      <t>カナグ</t>
    </rPh>
    <phoneticPr fontId="4"/>
  </si>
  <si>
    <t>ハンドバルブ　φ6</t>
    <phoneticPr fontId="4"/>
  </si>
  <si>
    <t>USYL6</t>
    <phoneticPr fontId="4"/>
  </si>
  <si>
    <t xml:space="preserve">レギュレーター用OUT側へ </t>
    <rPh sb="7" eb="8">
      <t>ヨウ</t>
    </rPh>
    <rPh sb="11" eb="12">
      <t>ガワ</t>
    </rPh>
    <phoneticPr fontId="4"/>
  </si>
  <si>
    <t>ミニチュアワンタッチ継手　エルボ　　2個</t>
    <rPh sb="19" eb="20">
      <t>コ</t>
    </rPh>
    <phoneticPr fontId="4"/>
  </si>
  <si>
    <t>ミニチュアワンタッチ継手　エルボ　3個</t>
    <rPh sb="18" eb="19">
      <t>コ</t>
    </rPh>
    <phoneticPr fontId="4"/>
  </si>
  <si>
    <t>六角穴付きﾎﾞﾙﾄ　 (M4×8)　2個</t>
    <rPh sb="19" eb="20">
      <t>コ</t>
    </rPh>
    <phoneticPr fontId="4"/>
  </si>
  <si>
    <t>MVSHM-3N03002-41E-61EBN</t>
    <phoneticPr fontId="4"/>
  </si>
  <si>
    <r>
      <t>SETB-</t>
    </r>
    <r>
      <rPr>
        <b/>
        <sz val="11"/>
        <color indexed="8"/>
        <rFont val="ＭＳ Ｐゴシック"/>
        <family val="3"/>
        <charset val="128"/>
      </rPr>
      <t>0240</t>
    </r>
    <r>
      <rPr>
        <sz val="11"/>
        <color theme="1"/>
        <rFont val="游ゴシック"/>
        <family val="2"/>
        <charset val="128"/>
        <scheme val="minor"/>
      </rPr>
      <t>-Z01 配電用背板</t>
    </r>
    <phoneticPr fontId="4"/>
  </si>
  <si>
    <t>FWSA-D8-V5-T8.0</t>
    <phoneticPr fontId="4"/>
  </si>
  <si>
    <t>金属ワッシャ　－並級</t>
    <phoneticPr fontId="4"/>
  </si>
  <si>
    <t>六角穴付きﾎﾞﾙﾄ　 (M4×5)　5個</t>
    <rPh sb="19" eb="20">
      <t>コ</t>
    </rPh>
    <phoneticPr fontId="4"/>
  </si>
  <si>
    <t>六角穴付きﾎﾞﾙﾄ　 (M4×6)　5個</t>
    <rPh sb="19" eb="20">
      <t>コ</t>
    </rPh>
    <phoneticPr fontId="4"/>
  </si>
  <si>
    <t>SCB5-10</t>
    <phoneticPr fontId="4"/>
  </si>
  <si>
    <t>六角穴付きﾎﾞﾙﾄ　 (M5×10)　5個</t>
    <rPh sb="20" eb="21">
      <t>コ</t>
    </rPh>
    <phoneticPr fontId="4"/>
  </si>
  <si>
    <t>ワッシャ 10個</t>
    <rPh sb="7" eb="8">
      <t>コ</t>
    </rPh>
    <phoneticPr fontId="4"/>
  </si>
  <si>
    <t>ポリウレタンチューブ</t>
    <phoneticPr fontId="4"/>
  </si>
  <si>
    <t>PUT4-10-C</t>
    <phoneticPr fontId="4"/>
  </si>
  <si>
    <t>φ4ソフトナイロンチューブ</t>
    <phoneticPr fontId="4"/>
  </si>
  <si>
    <t>TDKｴﾚｸﾄﾛﾆｸｽﾌｧｸﾄﾘｰｽﾞ株式会社様　</t>
    <phoneticPr fontId="4"/>
  </si>
  <si>
    <t>岸 (齋藤）</t>
    <rPh sb="0" eb="1">
      <t>キシ</t>
    </rPh>
    <rPh sb="3" eb="5">
      <t>サイトウ</t>
    </rPh>
    <phoneticPr fontId="4"/>
  </si>
  <si>
    <t>【219991】</t>
    <phoneticPr fontId="4"/>
  </si>
  <si>
    <t>SETB0245-A01　改造案件</t>
    <rPh sb="13" eb="15">
      <t>カイゾウ</t>
    </rPh>
    <rPh sb="15" eb="17">
      <t>アンケン</t>
    </rPh>
    <phoneticPr fontId="4"/>
  </si>
  <si>
    <t>APMTSL-N1-N1-L30</t>
    <phoneticPr fontId="4"/>
  </si>
  <si>
    <t>仙台営業所へ</t>
    <rPh sb="0" eb="2">
      <t>センダイ</t>
    </rPh>
    <rPh sb="2" eb="5">
      <t>エイギョウショ</t>
    </rPh>
    <phoneticPr fontId="4"/>
  </si>
  <si>
    <t xml:space="preserve">
AB23E1D863</t>
    <phoneticPr fontId="4"/>
  </si>
  <si>
    <t>ﾉｽﾞﾙ位置合わせ治具</t>
    <rPh sb="4" eb="7">
      <t>イチア</t>
    </rPh>
    <rPh sb="9" eb="11">
      <t>ジグ</t>
    </rPh>
    <phoneticPr fontId="4"/>
  </si>
  <si>
    <t>ﾉｽﾞﾙ浸け置き、捨て射ちﾕﾆｯﾄ　</t>
    <rPh sb="4" eb="5">
      <t>ツ</t>
    </rPh>
    <rPh sb="6" eb="7">
      <t>オ</t>
    </rPh>
    <rPh sb="9" eb="10">
      <t>ス</t>
    </rPh>
    <rPh sb="11" eb="12">
      <t>ウ</t>
    </rPh>
    <phoneticPr fontId="4"/>
  </si>
  <si>
    <t>SETB-0012-Z05 カップホルダー</t>
    <phoneticPr fontId="4"/>
  </si>
  <si>
    <t>MVSHM-3N02050006017-JPA291PUM111AA</t>
    <phoneticPr fontId="4"/>
  </si>
  <si>
    <t>SETB-0023-Z22　 ｶｯﾌﾟﾎﾙﾀﾞｰＬ字ﾌﾞﾗｹｯﾄ　</t>
    <phoneticPr fontId="4"/>
  </si>
  <si>
    <t>MVSHM-3N02052011013-JPA291ZSX111AA</t>
    <phoneticPr fontId="4"/>
  </si>
  <si>
    <t>SETB-0023-Z23　ｶｯﾌﾟﾎﾙﾀﾞｰﾍﾞｰｽＬ字ﾌﾞﾗｹｯﾄ</t>
    <phoneticPr fontId="4"/>
  </si>
  <si>
    <t>MVSHM-3N03002-41D-CZTXA</t>
    <phoneticPr fontId="4"/>
  </si>
  <si>
    <t>SETB0245-Z03 電磁弁+レギュラーﾕﾆｯﾄ取付板金</t>
    <phoneticPr fontId="4"/>
  </si>
  <si>
    <t>PDDU-PT-MS-9-2</t>
    <phoneticPr fontId="4"/>
  </si>
  <si>
    <t>PDDJ-PS-JS-37-2</t>
    <phoneticPr fontId="4"/>
  </si>
  <si>
    <t>MRB-250</t>
    <phoneticPr fontId="4"/>
  </si>
  <si>
    <t xml:space="preserve">MNCNL6-M5 </t>
    <phoneticPr fontId="4"/>
  </si>
  <si>
    <t>ミニチュアワンタッチ継手　エルボ</t>
    <phoneticPr fontId="4"/>
  </si>
  <si>
    <t>AW10-M5BＧ-A</t>
    <phoneticPr fontId="4"/>
  </si>
  <si>
    <t>レギュレーター</t>
  </si>
  <si>
    <t>六角穴付きﾎﾞﾙﾄ　 (M3×12)　2個</t>
    <phoneticPr fontId="4"/>
  </si>
  <si>
    <t>六角穴付きﾎﾞﾀﾝﾎﾞﾙﾄ　 (M4×15)　 5個</t>
    <rPh sb="25" eb="26">
      <t>コ</t>
    </rPh>
    <phoneticPr fontId="4"/>
  </si>
  <si>
    <t>六角穴付きﾎﾞﾙﾄ　 (M4×5)　5個</t>
    <phoneticPr fontId="4"/>
  </si>
  <si>
    <t>SCB4-6</t>
  </si>
  <si>
    <t>六角穴付きﾎﾞﾙﾄ　 (M4×6)　4個</t>
    <phoneticPr fontId="4"/>
  </si>
  <si>
    <t>ワッシャ　　7個</t>
    <rPh sb="7" eb="8">
      <t>コ</t>
    </rPh>
    <phoneticPr fontId="4"/>
  </si>
  <si>
    <t>5日目</t>
    <rPh sb="1" eb="3">
      <t>ヒメ</t>
    </rPh>
    <phoneticPr fontId="4"/>
  </si>
  <si>
    <t>FWSSA-D10-V4.5-T4</t>
    <phoneticPr fontId="4"/>
  </si>
  <si>
    <t>蛇の目　ﾛﾎﾞｯﾄ</t>
    <rPh sb="0" eb="1">
      <t>ジャ</t>
    </rPh>
    <rPh sb="2" eb="3">
      <t>メ</t>
    </rPh>
    <phoneticPr fontId="4"/>
  </si>
  <si>
    <t>JR2603</t>
    <phoneticPr fontId="4"/>
  </si>
  <si>
    <t>お客様在庫設備　【159169】平山 TDKヒュミシール塗布機</t>
    <rPh sb="1" eb="3">
      <t>キャクサマ</t>
    </rPh>
    <rPh sb="3" eb="5">
      <t>ザイコ</t>
    </rPh>
    <rPh sb="5" eb="7">
      <t>セツビ</t>
    </rPh>
    <phoneticPr fontId="4"/>
  </si>
  <si>
    <t>機材ｾﾝﾀｰへ</t>
    <rPh sb="0" eb="2">
      <t>キザイ</t>
    </rPh>
    <phoneticPr fontId="4"/>
  </si>
  <si>
    <t>ﾃｨｰﾁﾝｸﾍﾟﾝﾀﾞﾝﾄ</t>
    <phoneticPr fontId="4"/>
  </si>
  <si>
    <t xml:space="preserve">PCｿﾌﾄ </t>
    <phoneticPr fontId="4"/>
  </si>
  <si>
    <t>止め金具　　2個</t>
    <rPh sb="0" eb="1">
      <t>ト</t>
    </rPh>
    <rPh sb="2" eb="4">
      <t>カナグ</t>
    </rPh>
    <rPh sb="7" eb="8">
      <t>コ</t>
    </rPh>
    <phoneticPr fontId="4"/>
  </si>
  <si>
    <t>ハンドバルブ　φ6　１個</t>
    <rPh sb="11" eb="12">
      <t>コ</t>
    </rPh>
    <phoneticPr fontId="4"/>
  </si>
  <si>
    <t>ワンタッチ継手　Ｙタイプ　1個</t>
    <rPh sb="14" eb="15">
      <t>コ</t>
    </rPh>
    <phoneticPr fontId="4"/>
  </si>
  <si>
    <t xml:space="preserve">レギュレーター用 </t>
    <rPh sb="7" eb="8">
      <t>ヨウ</t>
    </rPh>
    <phoneticPr fontId="4"/>
  </si>
  <si>
    <t xml:space="preserve">MNCNL4-M5 </t>
    <phoneticPr fontId="4"/>
  </si>
  <si>
    <t>ミニチュアワンタッチ継手　エルボ　2個</t>
    <rPh sb="18" eb="19">
      <t>コ</t>
    </rPh>
    <phoneticPr fontId="4"/>
  </si>
  <si>
    <t>電磁弁　1個</t>
    <rPh sb="0" eb="3">
      <t>デンジベン</t>
    </rPh>
    <rPh sb="5" eb="6">
      <t>コ</t>
    </rPh>
    <phoneticPr fontId="4"/>
  </si>
  <si>
    <t>ﾜﾝﾀｯﾁ継手異径ﾕﾆｵﾝｽﾄﾚｰﾄ　１個</t>
    <rPh sb="5" eb="7">
      <t>ツギテ</t>
    </rPh>
    <rPh sb="7" eb="8">
      <t>イ</t>
    </rPh>
    <rPh sb="8" eb="9">
      <t>ケイ</t>
    </rPh>
    <rPh sb="20" eb="21">
      <t>コ</t>
    </rPh>
    <phoneticPr fontId="4"/>
  </si>
  <si>
    <t>ﾜﾝﾀｯﾁ継手ﾕﾆｵﾝｽﾄﾚｰﾄ　　2個</t>
    <rPh sb="5" eb="7">
      <t>ツギテ</t>
    </rPh>
    <rPh sb="19" eb="20">
      <t>コ</t>
    </rPh>
    <phoneticPr fontId="4"/>
  </si>
  <si>
    <t>在庫使用</t>
    <rPh sb="0" eb="2">
      <t>ザイコ</t>
    </rPh>
    <rPh sb="2" eb="4">
      <t>シヨウ</t>
    </rPh>
    <phoneticPr fontId="4"/>
  </si>
  <si>
    <t>ジェコー株式会社(第一実業株式会社)</t>
    <rPh sb="4" eb="8">
      <t>カブシキガイシャ</t>
    </rPh>
    <rPh sb="9" eb="13">
      <t>ダイイチジツギョウ</t>
    </rPh>
    <rPh sb="13" eb="17">
      <t>カブシキガイシャ</t>
    </rPh>
    <phoneticPr fontId="4"/>
  </si>
  <si>
    <t>米山（則包）</t>
    <rPh sb="0" eb="2">
      <t>ヨネヤマ</t>
    </rPh>
    <rPh sb="3" eb="5">
      <t>ノリカネ</t>
    </rPh>
    <phoneticPr fontId="4"/>
  </si>
  <si>
    <t>ｽﾘｰｴﾑ工業</t>
    <phoneticPr fontId="4"/>
  </si>
  <si>
    <t>20SYL-13A-100M-10A</t>
    <phoneticPr fontId="4"/>
  </si>
  <si>
    <t>ストレーナ</t>
    <phoneticPr fontId="4"/>
  </si>
  <si>
    <t>220379(NORIKANE)で発注。</t>
    <rPh sb="17" eb="19">
      <t>ハッチュウ</t>
    </rPh>
    <phoneticPr fontId="4"/>
  </si>
  <si>
    <t>BTLHS3-S</t>
    <phoneticPr fontId="4"/>
  </si>
  <si>
    <t>ブッシング</t>
    <phoneticPr fontId="4"/>
  </si>
  <si>
    <t>SUTNR10A</t>
    <phoneticPr fontId="4"/>
  </si>
  <si>
    <t>ニップル</t>
    <phoneticPr fontId="4"/>
  </si>
  <si>
    <t>MCPTK6-3</t>
    <phoneticPr fontId="4"/>
  </si>
  <si>
    <t>チューブ継手</t>
    <rPh sb="4" eb="6">
      <t>ツギテ</t>
    </rPh>
    <phoneticPr fontId="4"/>
  </si>
  <si>
    <t>SWLA-SUD-T2-A70-B30-L40-X20-H50-D24.5-Y20-F0-S20-N6</t>
    <phoneticPr fontId="4"/>
  </si>
  <si>
    <t>板金</t>
    <rPh sb="0" eb="2">
      <t>バンキン</t>
    </rPh>
    <phoneticPr fontId="4"/>
  </si>
  <si>
    <t>SHNTP6-6</t>
    <phoneticPr fontId="4"/>
  </si>
  <si>
    <t>後入れﾅｯﾄ</t>
    <rPh sb="0" eb="2">
      <t>アトイ</t>
    </rPh>
    <phoneticPr fontId="4"/>
  </si>
  <si>
    <t>第一実業株式会社 （ジェコー株式会社）</t>
    <phoneticPr fontId="9"/>
  </si>
  <si>
    <t>米山</t>
    <rPh sb="0" eb="2">
      <t>ヨネヤマ</t>
    </rPh>
    <phoneticPr fontId="9"/>
  </si>
  <si>
    <t>Ｎo.220382</t>
    <phoneticPr fontId="9"/>
  </si>
  <si>
    <t>SV70用ﾉｽﾞﾙ位置決め治具</t>
    <phoneticPr fontId="9"/>
  </si>
  <si>
    <t>AB23E99F9F</t>
    <phoneticPr fontId="9"/>
  </si>
  <si>
    <t>ホシデン株式会社(松本正株式会社)</t>
    <rPh sb="4" eb="8">
      <t>カブシキガイシャ</t>
    </rPh>
    <rPh sb="12" eb="16">
      <t>カブシキガイシャ</t>
    </rPh>
    <phoneticPr fontId="4"/>
  </si>
  <si>
    <t>山澤（則包）</t>
    <rPh sb="0" eb="2">
      <t>ヤマサワ</t>
    </rPh>
    <rPh sb="3" eb="5">
      <t>ノリカネ</t>
    </rPh>
    <phoneticPr fontId="4"/>
  </si>
  <si>
    <t>タイショー</t>
    <phoneticPr fontId="4"/>
  </si>
  <si>
    <t>136837-Y03</t>
  </si>
  <si>
    <t>タブテーブル(L125)</t>
    <phoneticPr fontId="4"/>
  </si>
  <si>
    <t>見積No.24DO-0333</t>
    <rPh sb="0" eb="2">
      <t>ミツモリ</t>
    </rPh>
    <phoneticPr fontId="4"/>
  </si>
  <si>
    <t>136837-Y04</t>
  </si>
  <si>
    <t>カートリッジホルダー</t>
    <phoneticPr fontId="4"/>
  </si>
  <si>
    <t>MVBLK-ACW-2LE-MGTC5</t>
    <phoneticPr fontId="4"/>
  </si>
  <si>
    <t>136837-Y02ブロック</t>
    <phoneticPr fontId="4"/>
  </si>
  <si>
    <t>220392(NORIKANE)で発注済。</t>
    <rPh sb="17" eb="20">
      <t>ハッチュウズミ</t>
    </rPh>
    <phoneticPr fontId="4"/>
  </si>
  <si>
    <t>MVBLK-ACW-2LE-KPHAN</t>
    <phoneticPr fontId="4"/>
  </si>
  <si>
    <t>166469-Y01Aツール板</t>
    <phoneticPr fontId="4"/>
  </si>
  <si>
    <t>JTDA-SUD-A125-B20-T2-X10-Y10-M4-L105-MA4</t>
    <phoneticPr fontId="4"/>
  </si>
  <si>
    <t>タップシート</t>
    <phoneticPr fontId="4"/>
  </si>
  <si>
    <t>LRLBS5-A30-L10</t>
    <phoneticPr fontId="4"/>
  </si>
  <si>
    <t>全長指定長尺ローレット付ボルト</t>
    <phoneticPr fontId="4"/>
  </si>
  <si>
    <t>エア継手</t>
    <phoneticPr fontId="4"/>
  </si>
  <si>
    <t>BVHVU6-3</t>
  </si>
  <si>
    <t>MVBLK-ACW-2KH-NEDJZ</t>
    <phoneticPr fontId="4"/>
  </si>
  <si>
    <t>バルブホルダ</t>
    <phoneticPr fontId="4"/>
  </si>
  <si>
    <t>MVBLK-ACW-2KH-R2HWW</t>
    <phoneticPr fontId="4"/>
  </si>
  <si>
    <t>バルブクランプ</t>
    <phoneticPr fontId="4"/>
  </si>
  <si>
    <t>設計時間</t>
    <rPh sb="0" eb="4">
      <t>セッケイジカン</t>
    </rPh>
    <phoneticPr fontId="4"/>
  </si>
  <si>
    <t>組立時間</t>
    <rPh sb="0" eb="4">
      <t>クミタテジカン</t>
    </rPh>
    <phoneticPr fontId="4"/>
  </si>
  <si>
    <t>日産ネジ</t>
    <rPh sb="0" eb="2">
      <t>ニッサン</t>
    </rPh>
    <phoneticPr fontId="4"/>
  </si>
  <si>
    <t>小径六角穴付ボルト</t>
    <rPh sb="0" eb="2">
      <t>ショウケイ</t>
    </rPh>
    <phoneticPr fontId="4"/>
  </si>
  <si>
    <t>220414(NORIKANE)で発注済</t>
    <rPh sb="17" eb="20">
      <t>ハッチュウズミ</t>
    </rPh>
    <phoneticPr fontId="4"/>
  </si>
  <si>
    <t>P1-JUBB-19216408</t>
    <phoneticPr fontId="4"/>
  </si>
  <si>
    <t>ツール板</t>
    <rPh sb="3" eb="4">
      <t>イタ</t>
    </rPh>
    <phoneticPr fontId="4"/>
  </si>
  <si>
    <t>LAFDA-ASW-T5-A40-B15-L90-F80-S10-V50-M5-H25-NA5</t>
    <phoneticPr fontId="4"/>
  </si>
  <si>
    <t>Ｌ型仕上げアングル</t>
    <phoneticPr fontId="4"/>
  </si>
  <si>
    <t>JWAET-AMW-A45-B45-T11-X5-F35-Y5-G35-Z4-L20-V15-S10-W25-MA4-E15-R15-H4-ME4</t>
    <phoneticPr fontId="4"/>
  </si>
  <si>
    <t>ベース板</t>
    <rPh sb="3" eb="4">
      <t>イタ</t>
    </rPh>
    <phoneticPr fontId="4"/>
  </si>
  <si>
    <t>JTDA-SUD-A45-B14-T1-X15-Y7-N4-L15-NA4</t>
    <phoneticPr fontId="4"/>
  </si>
  <si>
    <t>ガイド板金</t>
    <rPh sb="3" eb="5">
      <t>バンキン</t>
    </rPh>
    <phoneticPr fontId="4"/>
  </si>
  <si>
    <t>SLSBWRK7-25</t>
    <phoneticPr fontId="4"/>
  </si>
  <si>
    <t>株式会社ミツバ</t>
    <rPh sb="0" eb="4">
      <t>カブシキガイシャ</t>
    </rPh>
    <phoneticPr fontId="4"/>
  </si>
  <si>
    <t>新井（則包）</t>
    <rPh sb="0" eb="2">
      <t>アライ</t>
    </rPh>
    <rPh sb="3" eb="5">
      <t>ノリカネ</t>
    </rPh>
    <phoneticPr fontId="4"/>
  </si>
  <si>
    <t>新工</t>
    <rPh sb="0" eb="1">
      <t>シン</t>
    </rPh>
    <rPh sb="1" eb="2">
      <t>コウ</t>
    </rPh>
    <phoneticPr fontId="4"/>
  </si>
  <si>
    <t>144153-Y01</t>
    <phoneticPr fontId="4"/>
  </si>
  <si>
    <t>ノズル延長パイプ</t>
    <rPh sb="3" eb="5">
      <t>エンチョウ</t>
    </rPh>
    <phoneticPr fontId="4"/>
  </si>
  <si>
    <t>見積書取得済み</t>
    <rPh sb="0" eb="3">
      <t>ミツモリショ</t>
    </rPh>
    <rPh sb="3" eb="5">
      <t>シュトク</t>
    </rPh>
    <rPh sb="5" eb="6">
      <t>ズ</t>
    </rPh>
    <phoneticPr fontId="4"/>
  </si>
  <si>
    <t xml:space="preserve"> ニプロ（株）大館工場　様</t>
    <rPh sb="4" eb="7">
      <t>カブ</t>
    </rPh>
    <rPh sb="9" eb="11">
      <t>コウジョウ</t>
    </rPh>
    <rPh sb="12" eb="13">
      <t>サマ</t>
    </rPh>
    <phoneticPr fontId="9"/>
  </si>
  <si>
    <t>岸</t>
    <rPh sb="0" eb="1">
      <t>キシ</t>
    </rPh>
    <phoneticPr fontId="9"/>
  </si>
  <si>
    <t>受注番号</t>
    <phoneticPr fontId="9"/>
  </si>
  <si>
    <t>Ｎo.220996</t>
    <phoneticPr fontId="9"/>
  </si>
  <si>
    <t>①</t>
    <phoneticPr fontId="9"/>
  </si>
  <si>
    <t>図面NO.　SETB-0129-A01</t>
    <rPh sb="0" eb="2">
      <t>ズメン</t>
    </rPh>
    <phoneticPr fontId="9"/>
  </si>
  <si>
    <t>　受注番号　Ｎo.217795　ﾜｰｸ治具　TYPE1 改造</t>
    <rPh sb="28" eb="30">
      <t>カイゾウ</t>
    </rPh>
    <phoneticPr fontId="9"/>
  </si>
  <si>
    <t>SPSNKS3-L0-P1.85-B6-H4-T10</t>
    <phoneticPr fontId="9"/>
  </si>
  <si>
    <t>小径位置決めピン　高硬度ステンレス　ツバ付き・おねじタイプ</t>
    <phoneticPr fontId="9"/>
  </si>
  <si>
    <t xml:space="preserve">
AB23F4FDC4</t>
    <phoneticPr fontId="9"/>
  </si>
  <si>
    <t>E-GPWSSS6-3-1</t>
  </si>
  <si>
    <t>【エコノミーシリーズ】 RoHS対応 プレス品金属ワッシャ　12個</t>
    <rPh sb="32" eb="33">
      <t>コ</t>
    </rPh>
    <phoneticPr fontId="9"/>
  </si>
  <si>
    <t>HXB6-15</t>
    <phoneticPr fontId="9"/>
  </si>
  <si>
    <t>ホルダ付マグネット　おねじタイプ</t>
    <phoneticPr fontId="9"/>
  </si>
  <si>
    <t>SKNTR6</t>
    <phoneticPr fontId="9"/>
  </si>
  <si>
    <t>ナット－単品販売－</t>
    <phoneticPr fontId="9"/>
  </si>
  <si>
    <t>MVBLK-SUB-42R-NPTHR</t>
    <phoneticPr fontId="9"/>
  </si>
  <si>
    <r>
      <t>SETB0129-X03-</t>
    </r>
    <r>
      <rPr>
        <b/>
        <sz val="11"/>
        <color rgb="FFFF0000"/>
        <rFont val="游ゴシック"/>
        <family val="3"/>
        <charset val="128"/>
        <scheme val="minor"/>
      </rPr>
      <t>2</t>
    </r>
    <r>
      <rPr>
        <sz val="11"/>
        <color theme="1"/>
        <rFont val="游ゴシック"/>
        <family val="3"/>
        <charset val="128"/>
        <scheme val="minor"/>
      </rPr>
      <t xml:space="preserve"> ﾜｰｸ治具ﾜｰｸコアｻﾎﾟｰﾄ</t>
    </r>
    <phoneticPr fontId="9"/>
  </si>
  <si>
    <t>MS2-8</t>
    <phoneticPr fontId="9"/>
  </si>
  <si>
    <t>ノックピン　　　  6本</t>
    <phoneticPr fontId="9"/>
  </si>
  <si>
    <t>日本ﾍﾞｱﾘﾝｸﾞ</t>
    <rPh sb="0" eb="2">
      <t>ニホン</t>
    </rPh>
    <phoneticPr fontId="9"/>
  </si>
  <si>
    <t>SMA4GUU</t>
    <phoneticPr fontId="9"/>
  </si>
  <si>
    <t>スライドブッシュ SMA形（標準ブロック形）</t>
    <phoneticPr fontId="9"/>
  </si>
  <si>
    <t>ネプコン東京2025</t>
    <rPh sb="4" eb="6">
      <t>トウキョウ</t>
    </rPh>
    <phoneticPr fontId="4"/>
  </si>
  <si>
    <t>谷田川</t>
    <rPh sb="0" eb="3">
      <t>ヤタガワ</t>
    </rPh>
    <phoneticPr fontId="4"/>
  </si>
  <si>
    <t>項目</t>
    <rPh sb="0" eb="2">
      <t>コウモク</t>
    </rPh>
    <phoneticPr fontId="4"/>
  </si>
  <si>
    <t>数量</t>
    <phoneticPr fontId="4"/>
  </si>
  <si>
    <t>コネクト</t>
    <phoneticPr fontId="4"/>
  </si>
  <si>
    <t>SSTT0405</t>
    <phoneticPr fontId="4"/>
  </si>
  <si>
    <t>万能ツール板Ver3</t>
    <rPh sb="0" eb="2">
      <t>バンノウ</t>
    </rPh>
    <rPh sb="5" eb="6">
      <t>イタ</t>
    </rPh>
    <phoneticPr fontId="4"/>
  </si>
  <si>
    <t>リピート</t>
    <phoneticPr fontId="4"/>
  </si>
  <si>
    <t>12/19</t>
    <phoneticPr fontId="4"/>
  </si>
  <si>
    <t>済み</t>
    <rPh sb="0" eb="1">
      <t>ズ</t>
    </rPh>
    <phoneticPr fontId="4"/>
  </si>
  <si>
    <t>2024/1/9機材入れ</t>
    <rPh sb="8" eb="10">
      <t>キザイ</t>
    </rPh>
    <rPh sb="10" eb="11">
      <t>イ</t>
    </rPh>
    <phoneticPr fontId="4"/>
  </si>
  <si>
    <t>SSTT0417</t>
    <phoneticPr fontId="4"/>
  </si>
  <si>
    <t>SV01 4連ツール取付板</t>
  </si>
  <si>
    <t>SSTT0421</t>
    <phoneticPr fontId="4"/>
  </si>
  <si>
    <t>ワークベース</t>
  </si>
  <si>
    <t>新規</t>
    <rPh sb="0" eb="2">
      <t>シンキ</t>
    </rPh>
    <phoneticPr fontId="4"/>
  </si>
  <si>
    <t>SSTT0422</t>
    <phoneticPr fontId="4"/>
  </si>
  <si>
    <t>AXELIAレーザーツール取付板2</t>
    <phoneticPr fontId="4"/>
  </si>
  <si>
    <t>1/14追加手配</t>
    <rPh sb="4" eb="6">
      <t>ツイカ</t>
    </rPh>
    <rPh sb="6" eb="8">
      <t>テハイ</t>
    </rPh>
    <phoneticPr fontId="4"/>
  </si>
  <si>
    <t>KBBS3-10</t>
    <phoneticPr fontId="4"/>
  </si>
  <si>
    <t>低頭ネジ</t>
    <rPh sb="0" eb="2">
      <t>テイトウ</t>
    </rPh>
    <phoneticPr fontId="4"/>
  </si>
  <si>
    <t>2025/1/15機材入れ</t>
    <rPh sb="9" eb="11">
      <t>キザイ</t>
    </rPh>
    <rPh sb="11" eb="12">
      <t>イ</t>
    </rPh>
    <phoneticPr fontId="4"/>
  </si>
  <si>
    <t>■STSG2024TKO用治具数量</t>
    <rPh sb="12" eb="13">
      <t>ヨウ</t>
    </rPh>
    <rPh sb="13" eb="15">
      <t>ジグ</t>
    </rPh>
    <rPh sb="15" eb="17">
      <t>スウリョウ</t>
    </rPh>
    <phoneticPr fontId="4"/>
  </si>
  <si>
    <t>№</t>
    <phoneticPr fontId="4"/>
  </si>
  <si>
    <t>図　番</t>
    <rPh sb="0" eb="1">
      <t>ズ</t>
    </rPh>
    <rPh sb="2" eb="3">
      <t>バン</t>
    </rPh>
    <phoneticPr fontId="4"/>
  </si>
  <si>
    <t>品　名</t>
    <rPh sb="0" eb="1">
      <t>ヒン</t>
    </rPh>
    <rPh sb="2" eb="3">
      <t>メイ</t>
    </rPh>
    <phoneticPr fontId="4"/>
  </si>
  <si>
    <t>数 量</t>
    <rPh sb="0" eb="1">
      <t>スウ</t>
    </rPh>
    <rPh sb="2" eb="3">
      <t>リョウ</t>
    </rPh>
    <phoneticPr fontId="4"/>
  </si>
  <si>
    <t>備 考</t>
    <rPh sb="0" eb="1">
      <t>ビ</t>
    </rPh>
    <rPh sb="2" eb="3">
      <t>コウ</t>
    </rPh>
    <phoneticPr fontId="4"/>
  </si>
  <si>
    <t>SSTT0412</t>
  </si>
  <si>
    <t>Beatrum-H　AXSCツール取付板</t>
    <rPh sb="17" eb="20">
      <t>トリツケイタ</t>
    </rPh>
    <phoneticPr fontId="4"/>
  </si>
  <si>
    <t>SSTT0413</t>
  </si>
  <si>
    <t>ecoPEN180 AXSCツール取付板</t>
    <rPh sb="17" eb="20">
      <t>トリツケイタ</t>
    </rPh>
    <phoneticPr fontId="4"/>
  </si>
  <si>
    <t>SSTT0414</t>
  </si>
  <si>
    <t>Vipro-pumpDUO AXGツール取付板</t>
    <rPh sb="20" eb="23">
      <t>トリツケイタ</t>
    </rPh>
    <phoneticPr fontId="4"/>
  </si>
  <si>
    <t>SSTT0415</t>
  </si>
  <si>
    <t>AXELIAレーザーツール取付板</t>
    <rPh sb="13" eb="16">
      <t>トリツケイタ</t>
    </rPh>
    <phoneticPr fontId="4"/>
  </si>
  <si>
    <t>SSTT0416</t>
  </si>
  <si>
    <t>ecoDUO AXEツール取付板</t>
    <phoneticPr fontId="4"/>
  </si>
  <si>
    <t>SSTT0417</t>
  </si>
  <si>
    <t>SV01 4連ツール取付板</t>
    <phoneticPr fontId="4"/>
  </si>
  <si>
    <t xml:space="preserve">SSTT0350 </t>
    <phoneticPr fontId="4"/>
  </si>
  <si>
    <t>SV01固定ホルダ</t>
  </si>
  <si>
    <t>TDK（株）　(株式会社 システムインアート）</t>
    <rPh sb="3" eb="6">
      <t>カブ</t>
    </rPh>
    <phoneticPr fontId="4"/>
  </si>
  <si>
    <t>岸</t>
    <rPh sb="0" eb="1">
      <t>キシ</t>
    </rPh>
    <phoneticPr fontId="4"/>
  </si>
  <si>
    <t>JR3403N+日本パワード2連カート</t>
    <phoneticPr fontId="4"/>
  </si>
  <si>
    <t>卓上型ロボット ＪＲ3403 片持ち 外部スイッチ仕様（NPN）</t>
    <rPh sb="0" eb="2">
      <t>タクジョウ</t>
    </rPh>
    <rPh sb="2" eb="3">
      <t>ガタ</t>
    </rPh>
    <rPh sb="15" eb="17">
      <t>カタモ</t>
    </rPh>
    <rPh sb="19" eb="21">
      <t>ガイブ</t>
    </rPh>
    <rPh sb="25" eb="27">
      <t>シヨウ</t>
    </rPh>
    <phoneticPr fontId="4"/>
  </si>
  <si>
    <r>
      <t>卓上型ロボット</t>
    </r>
    <r>
      <rPr>
        <sz val="11"/>
        <color indexed="8"/>
        <rFont val="ＭＳ Ｐゴシック"/>
        <family val="3"/>
        <charset val="128"/>
      </rPr>
      <t>JR3000シリーズ(３軸）</t>
    </r>
    <rPh sb="0" eb="2">
      <t>タクジョウ</t>
    </rPh>
    <rPh sb="2" eb="3">
      <t>ガタ</t>
    </rPh>
    <rPh sb="19" eb="20">
      <t>ジク</t>
    </rPh>
    <phoneticPr fontId="4"/>
  </si>
  <si>
    <t>B仕様 オプションスイッチ付(捨て打ちSW）</t>
    <rPh sb="1" eb="3">
      <t>シヨウ</t>
    </rPh>
    <rPh sb="13" eb="14">
      <t>ツキ</t>
    </rPh>
    <rPh sb="15" eb="16">
      <t>ス</t>
    </rPh>
    <rPh sb="17" eb="18">
      <t>ウ</t>
    </rPh>
    <phoneticPr fontId="4"/>
  </si>
  <si>
    <t>I/O-S増設費用（オプション）</t>
    <rPh sb="5" eb="7">
      <t>ゾウセツ</t>
    </rPh>
    <rPh sb="7" eb="9">
      <t>ヒヨウ</t>
    </rPh>
    <phoneticPr fontId="4"/>
  </si>
  <si>
    <t>組立課へ組立指示、在庫引当</t>
    <phoneticPr fontId="4"/>
  </si>
  <si>
    <t>I/O-1増設費用（オプション）</t>
    <rPh sb="5" eb="7">
      <t>ゾウセツ</t>
    </rPh>
    <rPh sb="7" eb="9">
      <t>ヒヨウ</t>
    </rPh>
    <phoneticPr fontId="4"/>
  </si>
  <si>
    <t>COM2増設費用（オプション）</t>
    <rPh sb="4" eb="6">
      <t>ゾウセツ</t>
    </rPh>
    <rPh sb="6" eb="8">
      <t>ヒヨウ</t>
    </rPh>
    <phoneticPr fontId="4"/>
  </si>
  <si>
    <t>COM3増設費用（オプション）</t>
    <rPh sb="4" eb="6">
      <t>ゾウセツ</t>
    </rPh>
    <rPh sb="6" eb="8">
      <t>ヒヨウ</t>
    </rPh>
    <phoneticPr fontId="4"/>
  </si>
  <si>
    <t>②</t>
    <phoneticPr fontId="9"/>
  </si>
  <si>
    <t>見積もり、発注お願い致します。</t>
    <rPh sb="0" eb="2">
      <t>ミツ</t>
    </rPh>
    <rPh sb="5" eb="7">
      <t>ハッチュウ</t>
    </rPh>
    <rPh sb="8" eb="9">
      <t>ネガ</t>
    </rPh>
    <rPh sb="10" eb="11">
      <t>イタ</t>
    </rPh>
    <phoneticPr fontId="9"/>
  </si>
  <si>
    <t>144615-Y01</t>
    <phoneticPr fontId="4"/>
  </si>
  <si>
    <t>マイクロ取付板金</t>
    <phoneticPr fontId="4"/>
  </si>
  <si>
    <t>見積もりNo.　24DO-0154</t>
    <rPh sb="0" eb="2">
      <t>ミツ</t>
    </rPh>
    <phoneticPr fontId="9"/>
  </si>
  <si>
    <t>ツール冶具</t>
    <rPh sb="3" eb="4">
      <t>ジ</t>
    </rPh>
    <rPh sb="4" eb="5">
      <t>グ</t>
    </rPh>
    <phoneticPr fontId="4"/>
  </si>
  <si>
    <t>144615-Y02</t>
    <phoneticPr fontId="4"/>
  </si>
  <si>
    <t>XY軸マイクロ取付板</t>
    <phoneticPr fontId="4"/>
  </si>
  <si>
    <t>144615-Y03</t>
    <phoneticPr fontId="4"/>
  </si>
  <si>
    <t>Z軸マイクロ取付板</t>
    <phoneticPr fontId="4"/>
  </si>
  <si>
    <t>144615-Y04</t>
    <phoneticPr fontId="4"/>
  </si>
  <si>
    <t>バルブ取付変換板</t>
    <phoneticPr fontId="4"/>
  </si>
  <si>
    <t>144615-Y05</t>
    <phoneticPr fontId="4"/>
  </si>
  <si>
    <t>SV46バルブホルダー(L30P25)</t>
    <phoneticPr fontId="4"/>
  </si>
  <si>
    <t>167762-Y01</t>
    <phoneticPr fontId="4"/>
  </si>
  <si>
    <t>③</t>
    <phoneticPr fontId="9"/>
  </si>
  <si>
    <t>ﾐｽﾐ品　発注済み</t>
    <rPh sb="3" eb="4">
      <t>ヒン</t>
    </rPh>
    <rPh sb="5" eb="7">
      <t>ハッチュウ</t>
    </rPh>
    <rPh sb="7" eb="8">
      <t>ズ</t>
    </rPh>
    <phoneticPr fontId="9"/>
  </si>
  <si>
    <t>FSA-PS-690-350-245-K-WB2407090069</t>
    <phoneticPr fontId="4"/>
  </si>
  <si>
    <t>Web設計ボックス</t>
    <phoneticPr fontId="4"/>
  </si>
  <si>
    <t>AB23DEB3FF</t>
    <phoneticPr fontId="9"/>
  </si>
  <si>
    <t>配線類、制御ボックス</t>
    <rPh sb="0" eb="2">
      <t>ハイセン</t>
    </rPh>
    <rPh sb="2" eb="3">
      <t>ルイ</t>
    </rPh>
    <rPh sb="4" eb="6">
      <t>セイギョ</t>
    </rPh>
    <phoneticPr fontId="4"/>
  </si>
  <si>
    <t xml:space="preserve">ESAW-TCM310-5P </t>
    <phoneticPr fontId="4"/>
  </si>
  <si>
    <t>コモン端子台 省スペース</t>
    <phoneticPr fontId="4"/>
  </si>
  <si>
    <t>P/Nコモン端子台</t>
    <rPh sb="6" eb="8">
      <t>タンシ</t>
    </rPh>
    <rPh sb="8" eb="9">
      <t>ダイ</t>
    </rPh>
    <phoneticPr fontId="4"/>
  </si>
  <si>
    <t>興和化成</t>
  </si>
  <si>
    <t>KD-36-20-T</t>
    <phoneticPr fontId="4"/>
  </si>
  <si>
    <t>カッチンダクト（興和化成）</t>
    <phoneticPr fontId="4"/>
  </si>
  <si>
    <t>タカチ電機工業</t>
    <phoneticPr fontId="4"/>
  </si>
  <si>
    <t>TKR-TWE1</t>
    <phoneticPr fontId="4"/>
  </si>
  <si>
    <t>DINレール止め金具（タカチ電機工業）</t>
    <phoneticPr fontId="4"/>
  </si>
  <si>
    <t>Dsubコネクタ端子台</t>
    <phoneticPr fontId="4"/>
  </si>
  <si>
    <t>I/O-SYS用端子台</t>
    <rPh sb="7" eb="8">
      <t>ヨウ</t>
    </rPh>
    <rPh sb="8" eb="10">
      <t>タンシ</t>
    </rPh>
    <rPh sb="10" eb="11">
      <t>ダイ</t>
    </rPh>
    <phoneticPr fontId="4"/>
  </si>
  <si>
    <t>MWS-DS25B-HT25</t>
    <phoneticPr fontId="4"/>
  </si>
  <si>
    <t>I/O-1用端子台</t>
    <rPh sb="5" eb="6">
      <t>ヨウ</t>
    </rPh>
    <rPh sb="6" eb="8">
      <t>タンシ</t>
    </rPh>
    <rPh sb="8" eb="9">
      <t>ダイ</t>
    </rPh>
    <phoneticPr fontId="4"/>
  </si>
  <si>
    <t>NEDJL-PS-SB-37-3.0</t>
    <phoneticPr fontId="4"/>
  </si>
  <si>
    <t>JRN⇔I/O-SYS端子台</t>
    <rPh sb="11" eb="13">
      <t>タンシ</t>
    </rPh>
    <rPh sb="13" eb="14">
      <t>ダイ</t>
    </rPh>
    <phoneticPr fontId="4"/>
  </si>
  <si>
    <t>NEDJL-PS-SB-25-3.0</t>
    <phoneticPr fontId="4"/>
  </si>
  <si>
    <t>JRN⇔I/O-1端子台</t>
    <rPh sb="9" eb="11">
      <t>タンシ</t>
    </rPh>
    <rPh sb="11" eb="12">
      <t>ダイ</t>
    </rPh>
    <phoneticPr fontId="4"/>
  </si>
  <si>
    <t>NEDJL-PT-SB-9-3.0</t>
    <phoneticPr fontId="4"/>
  </si>
  <si>
    <t>I/O-SYS⇔SDP300</t>
    <phoneticPr fontId="4"/>
  </si>
  <si>
    <t>MTRF1.25-3</t>
    <phoneticPr fontId="4"/>
  </si>
  <si>
    <t>裸圧着端子 Y型</t>
    <phoneticPr fontId="4"/>
  </si>
  <si>
    <t>三沢電線</t>
    <rPh sb="0" eb="4">
      <t>ミサワデンセン</t>
    </rPh>
    <phoneticPr fontId="4"/>
  </si>
  <si>
    <t>単芯電線 UL</t>
    <phoneticPr fontId="4"/>
  </si>
  <si>
    <t>SS300SB-24-1P-5</t>
    <phoneticPr fontId="4"/>
  </si>
  <si>
    <t>多芯電線</t>
    <rPh sb="0" eb="1">
      <t>タ</t>
    </rPh>
    <rPh sb="1" eb="2">
      <t>シン</t>
    </rPh>
    <rPh sb="2" eb="4">
      <t>デンセン</t>
    </rPh>
    <phoneticPr fontId="4"/>
  </si>
  <si>
    <t>JPLRS5-P6-B7</t>
    <phoneticPr fontId="4"/>
  </si>
  <si>
    <t>マーカーピン</t>
    <phoneticPr fontId="4"/>
  </si>
  <si>
    <t>XYSSCG40</t>
    <phoneticPr fontId="4"/>
  </si>
  <si>
    <t>手動XY軸ステージ</t>
    <phoneticPr fontId="4"/>
  </si>
  <si>
    <t>XSCG40</t>
    <phoneticPr fontId="4"/>
  </si>
  <si>
    <t>手動X軸ステージ</t>
    <phoneticPr fontId="4"/>
  </si>
  <si>
    <t>MNUNY6</t>
    <phoneticPr fontId="4"/>
  </si>
  <si>
    <t>ミニチュアワンタッチ継手　ユニオンワイ</t>
    <phoneticPr fontId="4"/>
  </si>
  <si>
    <t>YCLPFS22F</t>
    <phoneticPr fontId="4"/>
  </si>
  <si>
    <t>ﾂｷﾞﾃ YCLPFS</t>
    <phoneticPr fontId="4"/>
  </si>
  <si>
    <t>APMTS-N3-T2</t>
    <phoneticPr fontId="4"/>
  </si>
  <si>
    <t>ｱﾀﾞﾌﾟﾀｰ（APMTS)</t>
    <phoneticPr fontId="4"/>
  </si>
  <si>
    <t>ｵﾑﾛﾝ阿蘇株式会社(株式会社 森野)</t>
    <phoneticPr fontId="4"/>
  </si>
  <si>
    <t>神田（則包）</t>
    <rPh sb="0" eb="2">
      <t>カンダ</t>
    </rPh>
    <rPh sb="3" eb="5">
      <t>ノリカネ</t>
    </rPh>
    <phoneticPr fontId="4"/>
  </si>
  <si>
    <t>JR3203</t>
    <phoneticPr fontId="4"/>
  </si>
  <si>
    <t>3軸 NPN 内部電源</t>
    <rPh sb="1" eb="2">
      <t>ジク</t>
    </rPh>
    <rPh sb="7" eb="11">
      <t>ナイブデンゲン</t>
    </rPh>
    <phoneticPr fontId="4"/>
  </si>
  <si>
    <t>見積No.TQ24-0925</t>
    <rPh sb="0" eb="2">
      <t>ミツモリ</t>
    </rPh>
    <phoneticPr fontId="4"/>
  </si>
  <si>
    <t>荷造り運賃</t>
    <rPh sb="0" eb="2">
      <t>ニツク</t>
    </rPh>
    <rPh sb="3" eb="5">
      <t>ウンチン</t>
    </rPh>
    <phoneticPr fontId="4"/>
  </si>
  <si>
    <t>棚上げ費用(標準) SRO-PON</t>
    <rPh sb="0" eb="2">
      <t>タナア</t>
    </rPh>
    <rPh sb="3" eb="5">
      <t>ヒヨウ</t>
    </rPh>
    <rPh sb="6" eb="8">
      <t>ヒョウジュン</t>
    </rPh>
    <phoneticPr fontId="4"/>
  </si>
  <si>
    <t>4軸の高さ(OH205)</t>
    <rPh sb="1" eb="2">
      <t>ジク</t>
    </rPh>
    <rPh sb="3" eb="4">
      <t>タカ</t>
    </rPh>
    <phoneticPr fontId="4"/>
  </si>
  <si>
    <t>220124(NORIKANE)で発注済</t>
    <rPh sb="17" eb="20">
      <t>ハッチュウズミ</t>
    </rPh>
    <phoneticPr fontId="4"/>
  </si>
  <si>
    <t>CSHSM-SUS-M5-8</t>
    <phoneticPr fontId="4"/>
  </si>
  <si>
    <t>CBSST4-6</t>
    <phoneticPr fontId="4"/>
  </si>
  <si>
    <t>低頭ﾎﾞﾙﾄ</t>
  </si>
  <si>
    <t>SSELB13-70</t>
    <phoneticPr fontId="4"/>
  </si>
  <si>
    <t>ﾘﾆｱｶﾞｲﾄﾞ</t>
  </si>
  <si>
    <t>AJSCM4-15</t>
    <phoneticPr fontId="4"/>
  </si>
  <si>
    <t>調整用ﾌﾞﾛｯｸ</t>
  </si>
  <si>
    <t>TABE4-5</t>
    <phoneticPr fontId="4"/>
  </si>
  <si>
    <t>AJKTNM4-25</t>
    <phoneticPr fontId="4"/>
  </si>
  <si>
    <t>調整ﾎﾞﾙﾄ</t>
  </si>
  <si>
    <t>蝶ﾎﾞﾙﾄ</t>
  </si>
  <si>
    <t>金属ﾜｯｼｬ</t>
    <rPh sb="0" eb="2">
      <t>キンゾク</t>
    </rPh>
    <phoneticPr fontId="4"/>
  </si>
  <si>
    <t>MVBLK-AMW-3Z9-DUYHZ</t>
    <phoneticPr fontId="4"/>
  </si>
  <si>
    <t>SETE0236-Y01ベース板</t>
    <phoneticPr fontId="4"/>
  </si>
  <si>
    <t>MVBLK-AMW-3Z9-327TT</t>
    <phoneticPr fontId="4"/>
  </si>
  <si>
    <t>SETE0236-Y02補助板</t>
    <phoneticPr fontId="4"/>
  </si>
  <si>
    <t>MVBLK-AMW-3Z9-NASYD</t>
    <phoneticPr fontId="4"/>
  </si>
  <si>
    <t>SETE0236-Y03スライド板</t>
    <phoneticPr fontId="4"/>
  </si>
  <si>
    <t>MVSHM-3N01000-3Z9-5WTXN</t>
    <phoneticPr fontId="4"/>
  </si>
  <si>
    <t>SETE0236-Y04ストッパー板</t>
    <phoneticPr fontId="4"/>
  </si>
  <si>
    <t>SHCDG5-12</t>
    <phoneticPr fontId="4"/>
  </si>
  <si>
    <t>ﾋﾝｼﾞﾋﾟﾝ</t>
  </si>
  <si>
    <t>RBNT4</t>
    <phoneticPr fontId="4"/>
  </si>
  <si>
    <t>丸ﾅｯﾄ</t>
  </si>
  <si>
    <t>HANWGRR-SUS-M4-30</t>
    <phoneticPr fontId="4"/>
  </si>
  <si>
    <t>BT-SUS-M6-60</t>
    <phoneticPr fontId="4"/>
  </si>
  <si>
    <t>ﾃﾞﾝﾃﾞﾝﾎﾞﾙﾄ</t>
  </si>
  <si>
    <t>SHCDG6-30</t>
    <phoneticPr fontId="4"/>
  </si>
  <si>
    <t>CHNS6</t>
    <phoneticPr fontId="4"/>
  </si>
  <si>
    <t>蝶ﾅｯﾄ</t>
  </si>
  <si>
    <t>HHPSNC5-SST</t>
    <phoneticPr fontId="4"/>
  </si>
  <si>
    <t>ﾋﾝｼﾞ</t>
  </si>
  <si>
    <t>MC01-1</t>
    <phoneticPr fontId="4"/>
  </si>
  <si>
    <t>ﾄｸﾞﾙｸﾗﾝﾌﾟ</t>
  </si>
  <si>
    <t>UNSTH4-15</t>
    <phoneticPr fontId="4"/>
  </si>
  <si>
    <t>ｽﾄｯﾊﾟｰﾎﾞﾙﾄ</t>
  </si>
  <si>
    <t>MVBLK-AMW-3Z9-XP4HD</t>
    <phoneticPr fontId="4"/>
  </si>
  <si>
    <t>SETE0236-Y05ツール板</t>
    <phoneticPr fontId="4"/>
  </si>
  <si>
    <t>MVBLK-ACW-3Z9-WUNF8</t>
    <phoneticPr fontId="4"/>
  </si>
  <si>
    <t>SETE0236-Y06バルブホルダ</t>
    <phoneticPr fontId="4"/>
  </si>
  <si>
    <t>MVBLK-ACW-413-PFE2S</t>
  </si>
  <si>
    <t>SETE0236-Y07バルブクランプ</t>
    <phoneticPr fontId="4"/>
  </si>
  <si>
    <t>MVBLK-AMW-3Z9-2EK3W</t>
    <phoneticPr fontId="4"/>
  </si>
  <si>
    <t>SETE0236-Y08カートリッジベース</t>
    <phoneticPr fontId="4"/>
  </si>
  <si>
    <t>MVBLK-AMW-3Z9-TE1UX</t>
    <phoneticPr fontId="4"/>
  </si>
  <si>
    <t>SETE0236-Y09カートリッジレール</t>
    <phoneticPr fontId="4"/>
  </si>
  <si>
    <t>MVBLK-AMW-3Z9-TAN3G</t>
    <phoneticPr fontId="4"/>
  </si>
  <si>
    <t>SETE0236-Y10カートリッジホルダ</t>
    <phoneticPr fontId="4"/>
  </si>
  <si>
    <t>MVBLK-AMW-3Z9-KY86B</t>
    <phoneticPr fontId="4"/>
  </si>
  <si>
    <t>SETE0236-Y11カートリッジクランプ</t>
    <phoneticPr fontId="4"/>
  </si>
  <si>
    <t>MVSHM-3N02052-3Z9-GRHAD</t>
    <phoneticPr fontId="4"/>
  </si>
  <si>
    <t>SETE0236-Y12カートリッジレールガイド</t>
    <phoneticPr fontId="4"/>
  </si>
  <si>
    <t>SE08F-30-048-22</t>
    <phoneticPr fontId="4"/>
  </si>
  <si>
    <t>ｹｰﾌﾞﾙｷｬﾘｱ</t>
  </si>
  <si>
    <t>CSPCSZ-SUS-M3-4</t>
    <phoneticPr fontId="4"/>
  </si>
  <si>
    <t>皿小ﾈｼﾞ</t>
  </si>
  <si>
    <t>MVSHM-3N02002-3Z9-UD72L</t>
  </si>
  <si>
    <t>SETE0236-Z01固定端</t>
    <phoneticPr fontId="4"/>
  </si>
  <si>
    <t>MVSHM-3N02052-3Z9-48LRD</t>
    <phoneticPr fontId="4"/>
  </si>
  <si>
    <t>SETE0236-Z02移動端</t>
    <phoneticPr fontId="4"/>
  </si>
  <si>
    <t>MVSHM-3N02052-3Z9-5ACNP</t>
    <phoneticPr fontId="4"/>
  </si>
  <si>
    <t>SETE0236-Z03ヘッド板金(S200)</t>
    <phoneticPr fontId="4"/>
  </si>
  <si>
    <t>MVSHM-3N02052-3Z9-J3XCL</t>
    <phoneticPr fontId="4"/>
  </si>
  <si>
    <t>SETE0236-Z04エア機器板金</t>
    <phoneticPr fontId="4"/>
  </si>
  <si>
    <t>AJPNGLB4-P4.96-B3.0-G4-ML6-GC</t>
    <phoneticPr fontId="4"/>
  </si>
  <si>
    <t>位置決めﾋﾟﾝ</t>
  </si>
  <si>
    <t>SETGS12-70-SC10-M4-N4-LVC</t>
    <phoneticPr fontId="4"/>
  </si>
  <si>
    <t>円形支柱</t>
  </si>
  <si>
    <t>MVBLK-AMW-41E-4U6BA</t>
    <phoneticPr fontId="4"/>
  </si>
  <si>
    <t>SETE0236-X21ベース板</t>
    <phoneticPr fontId="4"/>
  </si>
  <si>
    <t>MVBLK-SUN-41E-LXKWF</t>
    <phoneticPr fontId="4"/>
  </si>
  <si>
    <t>SETE0236-X22ワーク受けL</t>
    <phoneticPr fontId="4"/>
  </si>
  <si>
    <t>MVBLK-SUN-41E-FWSD9</t>
    <phoneticPr fontId="4"/>
  </si>
  <si>
    <t>SETE0236-X23ワーク受けR</t>
    <phoneticPr fontId="4"/>
  </si>
  <si>
    <t>MVBLK-MCR-41C-1HSGL</t>
    <phoneticPr fontId="4"/>
  </si>
  <si>
    <t xml:space="preserve">SETE0236-X24前後ガイド(MCﾅｲﾛﾝ) </t>
    <phoneticPr fontId="4"/>
  </si>
  <si>
    <t>MVBLK-MCR-41C-SNR97</t>
    <phoneticPr fontId="4"/>
  </si>
  <si>
    <t xml:space="preserve">SETE0236-X25左右ガイド(MCﾅｲﾛﾝ) </t>
    <phoneticPr fontId="4"/>
  </si>
  <si>
    <t>KCC7-8000-210226-409</t>
    <phoneticPr fontId="4"/>
  </si>
  <si>
    <t>IOｹｰﾌﾞﾙ(2m)</t>
  </si>
  <si>
    <t>MVSHM-3N0204A-42Z-S7659</t>
    <phoneticPr fontId="4"/>
  </si>
  <si>
    <t>SETE0236-Z05背面板金(S200)</t>
    <rPh sb="12" eb="16">
      <t>ハイメンバンキン</t>
    </rPh>
    <phoneticPr fontId="4"/>
  </si>
  <si>
    <t>NEDJL-PS-SB-37-1.5</t>
    <phoneticPr fontId="4"/>
  </si>
  <si>
    <t>Dsub37Pｺﾈｸﾀﾊｰﾈｽ(1.5m)</t>
    <phoneticPr fontId="4"/>
  </si>
  <si>
    <t>DIN-P-C-8A-3</t>
    <phoneticPr fontId="4"/>
  </si>
  <si>
    <t>Dsub9Pｺﾈｸﾀﾊｰﾈｽ(3m)</t>
    <phoneticPr fontId="4"/>
  </si>
  <si>
    <t>IO端子台</t>
  </si>
  <si>
    <t>COM端子台</t>
  </si>
  <si>
    <t>メイコーエレクディベロップ株式会社 様</t>
    <rPh sb="16" eb="17">
      <t>シャ</t>
    </rPh>
    <phoneticPr fontId="4"/>
  </si>
  <si>
    <t>図面番号</t>
    <rPh sb="0" eb="1">
      <t>ズ</t>
    </rPh>
    <rPh sb="1" eb="2">
      <t>メン</t>
    </rPh>
    <rPh sb="2" eb="4">
      <t>バンゴウ</t>
    </rPh>
    <phoneticPr fontId="4"/>
  </si>
  <si>
    <t>NO.220524</t>
    <phoneticPr fontId="4"/>
  </si>
  <si>
    <t>SETB0081-A01</t>
    <phoneticPr fontId="4"/>
  </si>
  <si>
    <t>1カ月</t>
    <rPh sb="2" eb="3">
      <t>ゲツ</t>
    </rPh>
    <phoneticPr fontId="4"/>
  </si>
  <si>
    <r>
      <t xml:space="preserve">JR3404片持ち　　　 </t>
    </r>
    <r>
      <rPr>
        <b/>
        <sz val="11"/>
        <color indexed="30"/>
        <rFont val="ＭＳ Ｐゴシック"/>
        <family val="3"/>
        <charset val="128"/>
      </rPr>
      <t>4軸ﾛﾎﾞｯﾄ片持ち 　外部スイッチ仕様にする</t>
    </r>
    <rPh sb="6" eb="7">
      <t>カタ</t>
    </rPh>
    <rPh sb="7" eb="8">
      <t>モ</t>
    </rPh>
    <rPh sb="20" eb="21">
      <t>カタ</t>
    </rPh>
    <rPh sb="21" eb="22">
      <t>モ</t>
    </rPh>
    <rPh sb="25" eb="27">
      <t>ガイブ</t>
    </rPh>
    <rPh sb="31" eb="33">
      <t>シヨウ</t>
    </rPh>
    <phoneticPr fontId="4"/>
  </si>
  <si>
    <t>JR3404NｰBJ　　　SRS-S404W</t>
    <phoneticPr fontId="4"/>
  </si>
  <si>
    <t>4軸ﾛﾎﾞｯﾄ片持ち 　外部スイッチ仕様にする</t>
    <rPh sb="7" eb="8">
      <t>カタ</t>
    </rPh>
    <phoneticPr fontId="4"/>
  </si>
  <si>
    <t>TQ24-0989</t>
    <phoneticPr fontId="4"/>
  </si>
  <si>
    <t>オプションSW付スイッチボックス</t>
  </si>
  <si>
    <t>SRO-SWB-NO</t>
  </si>
  <si>
    <t>外部スイッツチBOXに変更追加</t>
    <phoneticPr fontId="4"/>
  </si>
  <si>
    <t>JR3000用ﾃｨｰﾁﾝｸﾞﾎﾞｯｸｽ　 JR3-TB2</t>
    <phoneticPr fontId="4"/>
  </si>
  <si>
    <r>
      <t>SRO-TB500</t>
    </r>
    <r>
      <rPr>
        <b/>
        <sz val="11"/>
        <color indexed="10"/>
        <rFont val="ＭＳ Ｐゴシック"/>
        <family val="3"/>
        <charset val="128"/>
      </rPr>
      <t xml:space="preserve"> </t>
    </r>
    <phoneticPr fontId="4"/>
  </si>
  <si>
    <t>送料</t>
  </si>
  <si>
    <t>レギュレーター継ぎ手　関連</t>
    <rPh sb="7" eb="8">
      <t>ツ</t>
    </rPh>
    <rPh sb="9" eb="10">
      <t>テ</t>
    </rPh>
    <rPh sb="11" eb="13">
      <t>カンレン</t>
    </rPh>
    <phoneticPr fontId="4"/>
  </si>
  <si>
    <t>AW20K-02E-B</t>
    <phoneticPr fontId="4"/>
  </si>
  <si>
    <t>１／４　レギュレーター　（逆流機能付）</t>
    <phoneticPr fontId="4"/>
  </si>
  <si>
    <t xml:space="preserve">
AB23ED9A5F</t>
    <phoneticPr fontId="4"/>
  </si>
  <si>
    <t>VHS20-02A</t>
    <phoneticPr fontId="4"/>
  </si>
  <si>
    <t>１／４　三方弁</t>
    <phoneticPr fontId="4"/>
  </si>
  <si>
    <t>Y200T-A</t>
    <phoneticPr fontId="4"/>
  </si>
  <si>
    <t>１／４　エアコンビネーション　</t>
    <phoneticPr fontId="4"/>
  </si>
  <si>
    <t>KQ2L06-02AS</t>
    <phoneticPr fontId="4"/>
  </si>
  <si>
    <t>１／４　Ø６　継ぎ手</t>
    <phoneticPr fontId="4"/>
  </si>
  <si>
    <t>MVBLK-AMW-3RN-YJDD8</t>
    <phoneticPr fontId="4"/>
  </si>
  <si>
    <t>SETB-0206-Ｙ01  4軸用ﾊﾞﾙﾌﾞ固定ﾌﾞﾗｹｯﾄ</t>
    <phoneticPr fontId="4"/>
  </si>
  <si>
    <t xml:space="preserve">
AB23ED77EF</t>
    <phoneticPr fontId="4"/>
  </si>
  <si>
    <t>ＭＳ3－１0</t>
    <phoneticPr fontId="4"/>
  </si>
  <si>
    <t>ﾉｯｸﾋﾟﾝφ3-10mm</t>
    <phoneticPr fontId="4"/>
  </si>
  <si>
    <t>ＭＳ4－10</t>
    <phoneticPr fontId="4"/>
  </si>
  <si>
    <t>ﾉｯｸﾋﾟﾝφ4-10mm</t>
    <phoneticPr fontId="4"/>
  </si>
  <si>
    <t>MVBLK-AMW-3RN-9Y162</t>
    <phoneticPr fontId="4"/>
  </si>
  <si>
    <t>SETB-0206-Ｙ05 回転軸位置決めﾌﾞﾗｹｯﾄ</t>
    <phoneticPr fontId="4"/>
  </si>
  <si>
    <t xml:space="preserve">MSSFS4-8 </t>
    <phoneticPr fontId="4"/>
  </si>
  <si>
    <t>金属ﾜｯｼｬｰ</t>
    <phoneticPr fontId="4"/>
  </si>
  <si>
    <t>ねじ変換継手</t>
    <phoneticPr fontId="4"/>
  </si>
  <si>
    <t>１個使用　残りは予備</t>
    <rPh sb="0" eb="2">
      <t>イッコ</t>
    </rPh>
    <rPh sb="2" eb="4">
      <t>シヨウ</t>
    </rPh>
    <rPh sb="5" eb="6">
      <t>ノコ</t>
    </rPh>
    <rPh sb="8" eb="10">
      <t>ヨビ</t>
    </rPh>
    <phoneticPr fontId="4"/>
  </si>
  <si>
    <r>
      <t>MCLPTK6-1</t>
    </r>
    <r>
      <rPr>
        <b/>
        <sz val="11"/>
        <color indexed="10"/>
        <rFont val="ＭＳ Ｐゴシック"/>
        <family val="3"/>
        <charset val="128"/>
      </rPr>
      <t>⇒KFG2L0604-01S</t>
    </r>
    <phoneticPr fontId="4"/>
  </si>
  <si>
    <t>チューブ用継手　ナット・スリーブ一体型　エルボ　　SUS316 インサート管継手 KFG2シリーズ エルボユニオン KFG2L</t>
    <phoneticPr fontId="4"/>
  </si>
  <si>
    <t>MVSHM-3N02052011011-2LF-KW1SE</t>
    <phoneticPr fontId="4"/>
  </si>
  <si>
    <t>SETB-0055-Z03　ｶｯﾌﾟﾎﾙﾀﾞｰﾍﾞｰｽＬ字ﾌﾞﾗｹｯﾄ</t>
    <phoneticPr fontId="4"/>
  </si>
  <si>
    <t>MVSHM-3N02050006016-2LF-1RSEZ</t>
    <phoneticPr fontId="4"/>
  </si>
  <si>
    <t>SETB-0055-Z04　ｶｯﾌﾟﾎﾙﾀﾞｰＬ字ﾌﾞﾗｹｯﾄ</t>
    <phoneticPr fontId="4"/>
  </si>
  <si>
    <t>4日目</t>
    <rPh sb="1" eb="2">
      <t>ヒ</t>
    </rPh>
    <rPh sb="2" eb="3">
      <t>メ</t>
    </rPh>
    <phoneticPr fontId="4"/>
  </si>
  <si>
    <t>エアチューブ</t>
    <phoneticPr fontId="4"/>
  </si>
  <si>
    <t>ｹｰﾌﾞﾙﾍﾞｱﾕﾆｯﾄ</t>
    <phoneticPr fontId="4"/>
  </si>
  <si>
    <t>MVSHM-3N02052013016-JPA267D1P111AB</t>
    <phoneticPr fontId="4"/>
  </si>
  <si>
    <t>SETB-0009-Z01-1　ケーブルベアヘッド横板金</t>
    <phoneticPr fontId="4"/>
  </si>
  <si>
    <t>MVBLK-AMN-JPA2547JU111AB</t>
    <phoneticPr fontId="4"/>
  </si>
  <si>
    <t>SETB-0009-Z02　ケーブルベア下板</t>
    <rPh sb="20" eb="22">
      <t>シタイタ</t>
    </rPh>
    <phoneticPr fontId="4"/>
  </si>
  <si>
    <t>MVSHM-3N02002007016-2LU-F6R7Z</t>
    <phoneticPr fontId="4"/>
  </si>
  <si>
    <t>SETB-0031-Z01 ＳＶＥＭ取付ﾌﾞﾗｹｯﾄ</t>
    <phoneticPr fontId="4"/>
  </si>
  <si>
    <t>PLGJ4-6M</t>
    <phoneticPr fontId="4"/>
  </si>
  <si>
    <t>一般配管用 チューブフィッティングミニタイプ 違径ソケットエルボ</t>
    <phoneticPr fontId="4"/>
  </si>
  <si>
    <t>六角穴付ボタンボルト　 (M4×15) 　2本×2</t>
    <rPh sb="22" eb="23">
      <t>ホン</t>
    </rPh>
    <phoneticPr fontId="4"/>
  </si>
  <si>
    <t>SCB4-20</t>
    <phoneticPr fontId="4"/>
  </si>
  <si>
    <t>M4ﾈｼﾞ×20</t>
    <phoneticPr fontId="4"/>
  </si>
  <si>
    <t>SETB-031-Z01 ＳＶＥＭ取付ﾌﾞﾗｹｯﾄへSEVM720固定用</t>
    <rPh sb="33" eb="35">
      <t>コテイ</t>
    </rPh>
    <rPh sb="35" eb="36">
      <t>ヨウ</t>
    </rPh>
    <phoneticPr fontId="4"/>
  </si>
  <si>
    <t>SBCB4-10</t>
    <phoneticPr fontId="4"/>
  </si>
  <si>
    <t>六角穴付ボタンボルト　－ステンレス</t>
    <phoneticPr fontId="4"/>
  </si>
  <si>
    <t>SETB-0012-Z01、SET-0009-Z01-1 をﾛﾎﾞｯﾄZ軸固用</t>
    <rPh sb="38" eb="39">
      <t>ヨウ</t>
    </rPh>
    <phoneticPr fontId="4"/>
  </si>
  <si>
    <t>SZ16F-2-060-20</t>
    <phoneticPr fontId="4"/>
  </si>
  <si>
    <t>ケーブルベアとSETB-0009-Z01-1　固定用</t>
    <rPh sb="23" eb="25">
      <t>コテイ</t>
    </rPh>
    <rPh sb="25" eb="26">
      <t>ヨウ</t>
    </rPh>
    <phoneticPr fontId="4"/>
  </si>
  <si>
    <t>SFB5-10</t>
    <phoneticPr fontId="4"/>
  </si>
  <si>
    <t>六角穴付皿ボルト　M5×10mm</t>
    <phoneticPr fontId="4"/>
  </si>
  <si>
    <t>ケーブルベアとSETB-0009-Z02　　固定用</t>
    <rPh sb="22" eb="24">
      <t>コテイ</t>
    </rPh>
    <rPh sb="24" eb="25">
      <t>ヨウ</t>
    </rPh>
    <phoneticPr fontId="4"/>
  </si>
  <si>
    <t>I/Oｹｰﾌﾞﾙ</t>
    <phoneticPr fontId="4"/>
  </si>
  <si>
    <t>ｺﾝﾄﾛｰﾗ用I/O　-　D-Sub(L=2m）</t>
    <rPh sb="6" eb="7">
      <t>ヨウ</t>
    </rPh>
    <phoneticPr fontId="4"/>
  </si>
  <si>
    <t xml:space="preserve">UJDST6-W </t>
    <phoneticPr fontId="4"/>
  </si>
  <si>
    <t>ﾊﾟﾅｿﾆｯｸﾗｲﾌｿﾘｭｰｼｮﾝｽﾞ電材三重</t>
    <phoneticPr fontId="4"/>
  </si>
  <si>
    <t>宮嶋（則包）</t>
    <rPh sb="0" eb="2">
      <t>ミヤジマ</t>
    </rPh>
    <rPh sb="3" eb="5">
      <t>ノリカネ</t>
    </rPh>
    <phoneticPr fontId="4"/>
  </si>
  <si>
    <t>PQPC-SKR-D4-P3.95-B2.7-L6-H8-T2-J6-M4-SC7</t>
    <phoneticPr fontId="4"/>
  </si>
  <si>
    <t>220556(NORIKANE)で発注済。</t>
    <rPh sb="17" eb="20">
      <t>ハッチュウズミ</t>
    </rPh>
    <phoneticPr fontId="4"/>
  </si>
  <si>
    <t>WGLJC-17-6-10</t>
    <phoneticPr fontId="4"/>
  </si>
  <si>
    <t>ｶﾞｲﾄﾞﾌﾞﾛｯｸ</t>
  </si>
  <si>
    <t>MVBLK-AMW-417-7JZJ9</t>
    <phoneticPr fontId="4"/>
  </si>
  <si>
    <t>SETE0233-X11Aワークパレット(5枚取り基板)</t>
    <phoneticPr fontId="4"/>
  </si>
  <si>
    <t>PQPC-SKR-D4-P3.1-B2.7-L6-H8-T2-J6-M4-SC7</t>
    <phoneticPr fontId="4"/>
  </si>
  <si>
    <t>220558(NORIKANE)で発注済。</t>
    <rPh sb="17" eb="20">
      <t>ハッチュウズミ</t>
    </rPh>
    <phoneticPr fontId="4"/>
  </si>
  <si>
    <t>WGHJC-17-6-10</t>
    <phoneticPr fontId="4"/>
  </si>
  <si>
    <t>MVBLK-AMW-3ZE-EC7G2</t>
    <phoneticPr fontId="4"/>
  </si>
  <si>
    <t>SETE0233-X10Aワークパレット(2枚取り基板)</t>
    <phoneticPr fontId="4"/>
  </si>
  <si>
    <t>光伝導機（株）（（株）デンソーテン）</t>
    <rPh sb="4" eb="7">
      <t>カブ</t>
    </rPh>
    <rPh sb="8" eb="11">
      <t>カブ</t>
    </rPh>
    <phoneticPr fontId="4"/>
  </si>
  <si>
    <t>南　氏</t>
    <rPh sb="0" eb="1">
      <t>ミナミ</t>
    </rPh>
    <rPh sb="2" eb="3">
      <t>シ</t>
    </rPh>
    <phoneticPr fontId="4"/>
  </si>
  <si>
    <t>ATD300-HZ　カートリッジ全加圧+圧力ﾚｷﾞｭﾚｰﾀ</t>
    <rPh sb="20" eb="22">
      <t>アツリョク</t>
    </rPh>
    <phoneticPr fontId="4"/>
  </si>
  <si>
    <t>SETB0089-A03　　　2SET　</t>
    <phoneticPr fontId="4"/>
  </si>
  <si>
    <t>見積もり、発注お願い致します。</t>
    <rPh sb="0" eb="2">
      <t>ミツ</t>
    </rPh>
    <rPh sb="5" eb="7">
      <t>ハッチュウ</t>
    </rPh>
    <rPh sb="8" eb="9">
      <t>ネガ</t>
    </rPh>
    <rPh sb="10" eb="11">
      <t>イタ</t>
    </rPh>
    <phoneticPr fontId="4"/>
  </si>
  <si>
    <t>左記分発注お願い致します。</t>
    <rPh sb="0" eb="2">
      <t>サキ</t>
    </rPh>
    <rPh sb="2" eb="3">
      <t>ブン</t>
    </rPh>
    <rPh sb="3" eb="5">
      <t>ハッチュウ</t>
    </rPh>
    <rPh sb="6" eb="7">
      <t>ネガ</t>
    </rPh>
    <rPh sb="8" eb="9">
      <t>イタ</t>
    </rPh>
    <phoneticPr fontId="4"/>
  </si>
  <si>
    <t>出荷依頼書Ｎｏ</t>
    <phoneticPr fontId="4"/>
  </si>
  <si>
    <t>ATP300-HZ　金属残量ｶｰﾄﾘｯﾁﾎﾙﾀﾞ　全加圧　クランプタイプ(耐熱ﾀｲﾌﾟ）</t>
    <rPh sb="10" eb="12">
      <t>キンゾク</t>
    </rPh>
    <rPh sb="12" eb="14">
      <t>ザンリョウ</t>
    </rPh>
    <rPh sb="25" eb="28">
      <t>ゼンカアツ</t>
    </rPh>
    <rPh sb="37" eb="39">
      <t>タイネツ</t>
    </rPh>
    <phoneticPr fontId="4"/>
  </si>
  <si>
    <t>前回　22-24-00388A</t>
    <rPh sb="0" eb="2">
      <t>ゼンカイ</t>
    </rPh>
    <phoneticPr fontId="4"/>
  </si>
  <si>
    <t>仙台営業所へ納品願います。</t>
    <rPh sb="0" eb="2">
      <t>センダイ</t>
    </rPh>
    <rPh sb="2" eb="5">
      <t>エイギョウショ</t>
    </rPh>
    <rPh sb="6" eb="8">
      <t>ノウヒン</t>
    </rPh>
    <rPh sb="8" eb="9">
      <t>ネガ</t>
    </rPh>
    <phoneticPr fontId="4"/>
  </si>
  <si>
    <t>2/7・仙台営業所着</t>
    <rPh sb="4" eb="6">
      <t>センダイ</t>
    </rPh>
    <rPh sb="6" eb="9">
      <t>エイギョウショ</t>
    </rPh>
    <rPh sb="9" eb="10">
      <t>チャク</t>
    </rPh>
    <phoneticPr fontId="4"/>
  </si>
  <si>
    <t>2/6・仙台営業所着</t>
    <rPh sb="4" eb="6">
      <t>センダイ</t>
    </rPh>
    <rPh sb="6" eb="9">
      <t>エイギョウショ</t>
    </rPh>
    <rPh sb="9" eb="10">
      <t>チャク</t>
    </rPh>
    <phoneticPr fontId="4"/>
  </si>
  <si>
    <t>SETB0089-Z05　ATP300　蓋改良版2　スペーサ　材料　A2017</t>
    <phoneticPr fontId="4"/>
  </si>
  <si>
    <r>
      <t>左記色部分は</t>
    </r>
    <r>
      <rPr>
        <sz val="14"/>
        <color indexed="53"/>
        <rFont val="ＭＳ Ｐゴシック"/>
        <family val="3"/>
        <charset val="128"/>
      </rPr>
      <t>AB235D56FA</t>
    </r>
    <r>
      <rPr>
        <sz val="14"/>
        <rFont val="ＭＳ Ｐゴシック"/>
        <family val="3"/>
        <charset val="128"/>
      </rPr>
      <t>にて発注済み</t>
    </r>
    <rPh sb="0" eb="2">
      <t>サキ</t>
    </rPh>
    <rPh sb="2" eb="3">
      <t>イロ</t>
    </rPh>
    <rPh sb="3" eb="5">
      <t>ブブン</t>
    </rPh>
    <rPh sb="18" eb="20">
      <t>ハッチュウ</t>
    </rPh>
    <rPh sb="20" eb="21">
      <t>ズ</t>
    </rPh>
    <phoneticPr fontId="4"/>
  </si>
  <si>
    <t>FWRBA-D60-V52-T4</t>
    <phoneticPr fontId="4"/>
  </si>
  <si>
    <r>
      <t>ゴムワッシャ　　</t>
    </r>
    <r>
      <rPr>
        <sz val="11"/>
        <color indexed="30"/>
        <rFont val="ＭＳ Ｐゴシック"/>
        <family val="3"/>
        <charset val="128"/>
      </rPr>
      <t>シリコンゴム150℃</t>
    </r>
    <phoneticPr fontId="4"/>
  </si>
  <si>
    <t xml:space="preserve">
AB23F173CC</t>
    <phoneticPr fontId="4"/>
  </si>
  <si>
    <t>SMV</t>
    <phoneticPr fontId="4"/>
  </si>
  <si>
    <r>
      <t>KKMCL6-M5</t>
    </r>
    <r>
      <rPr>
        <b/>
        <sz val="11"/>
        <color indexed="30"/>
        <rFont val="ＭＳ Ｐゴシック"/>
        <family val="3"/>
        <charset val="128"/>
      </rPr>
      <t>　⇒　KQB2L06-M5</t>
    </r>
    <phoneticPr fontId="4"/>
  </si>
  <si>
    <r>
      <t>高耐熱ワンタッチ継手　エルボ　</t>
    </r>
    <r>
      <rPr>
        <sz val="11"/>
        <color indexed="30"/>
        <rFont val="ＭＳ Ｐゴシック"/>
        <family val="3"/>
        <charset val="128"/>
      </rPr>
      <t>150℃</t>
    </r>
    <phoneticPr fontId="4"/>
  </si>
  <si>
    <t>MSSL5</t>
    <phoneticPr fontId="4"/>
  </si>
  <si>
    <t>サイレンサ</t>
  </si>
  <si>
    <t>NPFH5</t>
    <phoneticPr fontId="4"/>
  </si>
  <si>
    <r>
      <t>Oリング　</t>
    </r>
    <r>
      <rPr>
        <sz val="11"/>
        <color indexed="30"/>
        <rFont val="ＭＳ Ｐゴシック"/>
        <family val="3"/>
        <charset val="128"/>
      </rPr>
      <t>　ふっ素ゴム　200℃</t>
    </r>
    <rPh sb="8" eb="9">
      <t>ソ</t>
    </rPh>
    <phoneticPr fontId="4"/>
  </si>
  <si>
    <t>NPFH10</t>
    <phoneticPr fontId="4"/>
  </si>
  <si>
    <t>MVBLK-SUB-3R9-M9P7J</t>
    <phoneticPr fontId="4"/>
  </si>
  <si>
    <t>SETB-0004-Z06-1 パッド1</t>
    <phoneticPr fontId="4"/>
  </si>
  <si>
    <t>MVSHM-3N03004-32Y-ZAWDK</t>
    <phoneticPr fontId="4"/>
  </si>
  <si>
    <t>SETB0004-Z08　パッド3　φ42</t>
    <phoneticPr fontId="4"/>
  </si>
  <si>
    <t>CSHCS-SUS-M3-8</t>
    <phoneticPr fontId="4"/>
  </si>
  <si>
    <t>ﾛｯｶｸｱﾅﾂｷｻﾗﾎﾞﾙﾄ</t>
    <phoneticPr fontId="4"/>
  </si>
  <si>
    <t>FWRBS-D23-V15-T3</t>
    <phoneticPr fontId="4"/>
  </si>
  <si>
    <t>NGF40</t>
    <phoneticPr fontId="4"/>
  </si>
  <si>
    <r>
      <t>Ｏリング　Ｇシリーズ　</t>
    </r>
    <r>
      <rPr>
        <sz val="11"/>
        <color indexed="30"/>
        <rFont val="ＭＳ Ｐゴシック"/>
        <family val="3"/>
        <charset val="128"/>
      </rPr>
      <t>ふっ素200℃</t>
    </r>
    <rPh sb="13" eb="14">
      <t>ソ</t>
    </rPh>
    <phoneticPr fontId="4"/>
  </si>
  <si>
    <t>MS3-20</t>
    <phoneticPr fontId="4"/>
  </si>
  <si>
    <t>ノックピン</t>
    <phoneticPr fontId="4"/>
  </si>
  <si>
    <t>SNCPH2.5S</t>
    <phoneticPr fontId="4"/>
  </si>
  <si>
    <t>サニタリー管用継手　クランプ　中・高圧用</t>
    <phoneticPr fontId="4"/>
  </si>
  <si>
    <t>SNGS2.5S　</t>
    <phoneticPr fontId="4"/>
  </si>
  <si>
    <r>
      <t>サニタリー管用継手　ガスケット　</t>
    </r>
    <r>
      <rPr>
        <sz val="11"/>
        <color indexed="30"/>
        <rFont val="ＭＳ Ｐゴシック"/>
        <family val="3"/>
        <charset val="128"/>
      </rPr>
      <t>シリコン150℃</t>
    </r>
    <phoneticPr fontId="4"/>
  </si>
  <si>
    <t>PACK10-CIMRS4-9-0.2</t>
    <phoneticPr fontId="4"/>
  </si>
  <si>
    <t>シムリング【1～30個入り】</t>
    <phoneticPr fontId="4"/>
  </si>
  <si>
    <t>DBS4-5-4</t>
    <phoneticPr fontId="4"/>
  </si>
  <si>
    <t>段付ボルト</t>
    <phoneticPr fontId="4"/>
  </si>
  <si>
    <t>見積No.25TS-0002</t>
    <rPh sb="0" eb="2">
      <t>ミツモリ</t>
    </rPh>
    <phoneticPr fontId="4"/>
  </si>
  <si>
    <t>220744(NORIKANE)で発注済。</t>
    <rPh sb="17" eb="20">
      <t>ハッチュウズミ</t>
    </rPh>
    <phoneticPr fontId="4"/>
  </si>
  <si>
    <t>藤倉化成株式会社</t>
    <rPh sb="0" eb="4">
      <t>フジクラカセイ</t>
    </rPh>
    <rPh sb="4" eb="8">
      <t>カブシキガイシャ</t>
    </rPh>
    <phoneticPr fontId="4"/>
  </si>
  <si>
    <t>吉本（則包）</t>
    <rPh sb="0" eb="2">
      <t>ヨシモト</t>
    </rPh>
    <rPh sb="3" eb="5">
      <t>ノリカネ</t>
    </rPh>
    <phoneticPr fontId="4"/>
  </si>
  <si>
    <t>220802(NORIKANE)で発注済。</t>
    <rPh sb="17" eb="20">
      <t>ハッチュウズミ</t>
    </rPh>
    <phoneticPr fontId="4"/>
  </si>
  <si>
    <t>AYSK20-15</t>
    <phoneticPr fontId="4"/>
  </si>
  <si>
    <t>ｺﾞﾑ脚</t>
  </si>
  <si>
    <t>ZKB20-200-160</t>
    <phoneticPr fontId="4"/>
  </si>
  <si>
    <t>目盛付支柱ﾕﾆｯﾄ</t>
  </si>
  <si>
    <t>HHPSNH6-120</t>
    <phoneticPr fontId="4"/>
  </si>
  <si>
    <t>CSHCS-SUS-M6-10</t>
    <phoneticPr fontId="4"/>
  </si>
  <si>
    <t>皿ﾈｼﾞ</t>
  </si>
  <si>
    <t>SHCDG6-50</t>
    <phoneticPr fontId="4"/>
  </si>
  <si>
    <t>DNDN6-50</t>
    <phoneticPr fontId="4"/>
  </si>
  <si>
    <t>CLFS6-7-M</t>
    <phoneticPr fontId="4"/>
  </si>
  <si>
    <t>ｸﾗﾝﾌﾟﾚﾊﾞｰ</t>
  </si>
  <si>
    <t>APMMS-T2-N2</t>
    <phoneticPr fontId="4"/>
  </si>
  <si>
    <t>ﾈｼﾞ変換継手</t>
  </si>
  <si>
    <t>BTLSR1-Q2N-R2N</t>
    <phoneticPr fontId="4"/>
  </si>
  <si>
    <t>ﾏﾆﾎｰﾙﾄﾞ</t>
  </si>
  <si>
    <t>CSH-SUS-M6-28</t>
    <phoneticPr fontId="4"/>
  </si>
  <si>
    <t>六角穴付ﾎﾞﾙﾄ @2/8</t>
    <phoneticPr fontId="4"/>
  </si>
  <si>
    <t>SUTNR8A</t>
    <phoneticPr fontId="4"/>
  </si>
  <si>
    <t>ﾆｯﾌﾟﾙ</t>
  </si>
  <si>
    <t>MVBLK-AMW-3YH-CA12W</t>
    <phoneticPr fontId="4"/>
  </si>
  <si>
    <t>SETE0232-Z01ベース板</t>
    <phoneticPr fontId="4"/>
  </si>
  <si>
    <t>MVBLK-AMW-3YH-J1C4S</t>
  </si>
  <si>
    <t>SETE0232-Z02カートリッジホルダ</t>
    <phoneticPr fontId="4"/>
  </si>
  <si>
    <t>MVBLK-AMW-3YH-WBYDB</t>
  </si>
  <si>
    <t>SETE0232-Z03カートリッジクランプ</t>
    <phoneticPr fontId="4"/>
  </si>
  <si>
    <t>MVSHM-3N03052-3YH-C27TY</t>
  </si>
  <si>
    <t>SETE0232-Z04板金</t>
    <phoneticPr fontId="4"/>
  </si>
  <si>
    <t>MVSHM-3N02052-3YH-5BWJK</t>
  </si>
  <si>
    <t>SETE0232-Z05センサー板金</t>
    <phoneticPr fontId="4"/>
  </si>
  <si>
    <t>MVSHM-3N02050-3YH-5W8U9</t>
  </si>
  <si>
    <t>SETE0232-Z06飛び出し防止板金</t>
    <phoneticPr fontId="4"/>
  </si>
  <si>
    <t>MVSHM-3N01250-3YH-M3JPT</t>
  </si>
  <si>
    <t>SETE0232-Z11センサー板金</t>
    <phoneticPr fontId="4"/>
  </si>
  <si>
    <t>FCLJHJ-V49-D71-H75-T5-L60-SLC</t>
    <phoneticPr fontId="4"/>
  </si>
  <si>
    <t>樹脂段付ｶﾗｰ</t>
    <phoneticPr fontId="4"/>
  </si>
  <si>
    <t>MVBLK-AMW-43N-47T87-E</t>
  </si>
  <si>
    <t>SETE0232-Z02Aカートリッジホルダ</t>
    <phoneticPr fontId="4"/>
  </si>
  <si>
    <t>MVBLK-AMW-43N-97SZ8-E</t>
    <phoneticPr fontId="4"/>
  </si>
  <si>
    <t>SETE0232-Z03Aカートリッジクランプ</t>
    <phoneticPr fontId="4"/>
  </si>
  <si>
    <t>MVTUP-POW-43N-UPFRG-E</t>
    <phoneticPr fontId="4"/>
  </si>
  <si>
    <t>SETE0232-Z12樹脂段付カラー</t>
    <phoneticPr fontId="4"/>
  </si>
  <si>
    <t>藤本電器株式会社(エア･ブラウン株式会社)</t>
    <rPh sb="0" eb="4">
      <t>フジモトデンキ</t>
    </rPh>
    <rPh sb="4" eb="8">
      <t>カブシキガイシャ</t>
    </rPh>
    <rPh sb="16" eb="20">
      <t>カブシキガイシャ</t>
    </rPh>
    <phoneticPr fontId="4"/>
  </si>
  <si>
    <t>MVBLK-AMW-41L-GXFBC</t>
  </si>
  <si>
    <t>SETE0039-Y02バルブホルダ</t>
    <phoneticPr fontId="4"/>
  </si>
  <si>
    <t>220838(NORIKANE)で発注済</t>
    <rPh sb="17" eb="20">
      <t>ハッチュウズミ</t>
    </rPh>
    <phoneticPr fontId="4"/>
  </si>
  <si>
    <t>MVBLK-AMW-41L-EW3UH</t>
    <phoneticPr fontId="4"/>
  </si>
  <si>
    <t>SETE0241-Y01ツール板</t>
    <phoneticPr fontId="4"/>
  </si>
  <si>
    <t>六角穴付ﾎﾞﾙﾄ @1/10</t>
    <rPh sb="0" eb="4">
      <t>ロッカクアナツキ</t>
    </rPh>
    <phoneticPr fontId="4"/>
  </si>
  <si>
    <t>見積No.25TM-0034-00</t>
    <rPh sb="0" eb="2">
      <t>ミツモリ</t>
    </rPh>
    <phoneticPr fontId="4"/>
  </si>
  <si>
    <t>221159･221162(NORIKANE)で発注済</t>
    <rPh sb="24" eb="27">
      <t>ハッチュウズミ</t>
    </rPh>
    <phoneticPr fontId="4"/>
  </si>
  <si>
    <t>221161(NORIKANE)で発注済。</t>
    <rPh sb="17" eb="20">
      <t>ハッチュウズミ</t>
    </rPh>
    <phoneticPr fontId="4"/>
  </si>
  <si>
    <t>アネックス(京写向け）様</t>
    <phoneticPr fontId="4"/>
  </si>
  <si>
    <t>宇都(齋藤）</t>
    <rPh sb="0" eb="2">
      <t>ウト</t>
    </rPh>
    <rPh sb="3" eb="5">
      <t>サイトウ</t>
    </rPh>
    <phoneticPr fontId="4"/>
  </si>
  <si>
    <t>219946</t>
    <phoneticPr fontId="4"/>
  </si>
  <si>
    <t>【219946】SETB0244－A01 JR3403両門＋ﾌﾟﾚｽ+ﾜｰｸ治具+上部安全ｶﾊﾞｰ　原価一覧　20241210</t>
    <phoneticPr fontId="4"/>
  </si>
  <si>
    <t>安全ｶﾊﾞｰﾕﾆｯﾄ</t>
    <rPh sb="0" eb="2">
      <t>アンゼン</t>
    </rPh>
    <phoneticPr fontId="4"/>
  </si>
  <si>
    <t>ACA4H-143-73-5-F121-G51-N6</t>
    <phoneticPr fontId="4"/>
  </si>
  <si>
    <t>アクリルプレート</t>
    <phoneticPr fontId="4"/>
  </si>
  <si>
    <t>AB23G57G93</t>
    <phoneticPr fontId="4"/>
  </si>
  <si>
    <t>HCBM5-10　</t>
    <phoneticPr fontId="4"/>
  </si>
  <si>
    <t>十字穴付トラス小ねじ</t>
    <phoneticPr fontId="4"/>
  </si>
  <si>
    <t>ACA4H-218-73-5-F196-G51-N6</t>
    <phoneticPr fontId="4"/>
  </si>
  <si>
    <r>
      <t>F-ACA6H-818-</t>
    </r>
    <r>
      <rPr>
        <b/>
        <sz val="11"/>
        <rFont val="ＭＳ Ｐゴシック"/>
        <family val="3"/>
        <charset val="128"/>
      </rPr>
      <t>541</t>
    </r>
    <r>
      <rPr>
        <sz val="11"/>
        <rFont val="ＭＳ Ｐゴシック"/>
        <family val="3"/>
        <charset val="128"/>
      </rPr>
      <t>-5-F398-G</t>
    </r>
    <r>
      <rPr>
        <b/>
        <sz val="11"/>
        <rFont val="ＭＳ Ｐゴシック"/>
        <family val="3"/>
        <charset val="128"/>
      </rPr>
      <t>519</t>
    </r>
    <r>
      <rPr>
        <sz val="11"/>
        <rFont val="ＭＳ Ｐゴシック"/>
        <family val="3"/>
        <charset val="128"/>
      </rPr>
      <t>-N6</t>
    </r>
    <phoneticPr fontId="4"/>
  </si>
  <si>
    <t>アクリルプレート (筐体専用樹脂プレート)</t>
    <phoneticPr fontId="4"/>
  </si>
  <si>
    <t>十字穴付トラス小ねじ</t>
  </si>
  <si>
    <t>HCBM5-15　</t>
    <phoneticPr fontId="4"/>
  </si>
  <si>
    <r>
      <t>F-ACA6H-824-</t>
    </r>
    <r>
      <rPr>
        <b/>
        <sz val="11"/>
        <rFont val="ＭＳ Ｐゴシック"/>
        <family val="3"/>
        <charset val="128"/>
      </rPr>
      <t>541</t>
    </r>
    <r>
      <rPr>
        <sz val="11"/>
        <rFont val="ＭＳ Ｐゴシック"/>
        <family val="3"/>
        <charset val="128"/>
      </rPr>
      <t>-5-F401-</t>
    </r>
    <r>
      <rPr>
        <b/>
        <sz val="11"/>
        <rFont val="ＭＳ Ｐゴシック"/>
        <family val="3"/>
        <charset val="128"/>
      </rPr>
      <t>G519</t>
    </r>
    <r>
      <rPr>
        <sz val="11"/>
        <rFont val="ＭＳ Ｐゴシック"/>
        <family val="3"/>
        <charset val="128"/>
      </rPr>
      <t>-N6</t>
    </r>
    <phoneticPr fontId="4"/>
  </si>
  <si>
    <t>F-ACA8H-818-719-5-F398-G348.5-N6</t>
    <phoneticPr fontId="4"/>
  </si>
  <si>
    <t>HBLBS6</t>
    <phoneticPr fontId="4"/>
  </si>
  <si>
    <t>６シリーズ（溝幅８ｍｍ）　３０・６０角アルミフレーム用ブラインドブラケット</t>
    <phoneticPr fontId="4"/>
  </si>
  <si>
    <t>HBLFSN6-C-SEP</t>
    <phoneticPr fontId="4"/>
  </si>
  <si>
    <t>突起付反転ブラケット</t>
    <phoneticPr fontId="4"/>
  </si>
  <si>
    <t>HCBR6　</t>
    <phoneticPr fontId="4"/>
  </si>
  <si>
    <t>パネルサポートブラケット</t>
    <phoneticPr fontId="4"/>
  </si>
  <si>
    <t>HFC6-3030-S</t>
    <phoneticPr fontId="4"/>
  </si>
  <si>
    <t>アルミフレーム　６シリーズ　正方形　３０×３０ｍｍ　１列溝　４面溝</t>
    <phoneticPr fontId="4"/>
  </si>
  <si>
    <t>HFS6-3030-75</t>
    <phoneticPr fontId="4"/>
  </si>
  <si>
    <t>HFS6-3030-543</t>
    <phoneticPr fontId="4"/>
  </si>
  <si>
    <t>HFS6-3030-820</t>
    <phoneticPr fontId="4"/>
  </si>
  <si>
    <t>HFS6-3030-880</t>
    <phoneticPr fontId="4"/>
  </si>
  <si>
    <t>HHPFDLN6-5-SEP　</t>
    <phoneticPr fontId="4"/>
  </si>
  <si>
    <t>ハタ蝶番・異形ハタ蝶番</t>
    <phoneticPr fontId="4"/>
  </si>
  <si>
    <t>HHPFDRN6-5-SEP</t>
    <phoneticPr fontId="4"/>
  </si>
  <si>
    <t>HMEN6-5-SEP</t>
    <phoneticPr fontId="4"/>
  </si>
  <si>
    <t>マグネットキャッチセット</t>
    <phoneticPr fontId="4"/>
  </si>
  <si>
    <t>HMER6-5-SEP　　</t>
    <phoneticPr fontId="4"/>
  </si>
  <si>
    <t>センサ付マグネットキャッチセット</t>
    <phoneticPr fontId="4"/>
  </si>
  <si>
    <t>HTUC5-AC-813-565</t>
    <phoneticPr fontId="4"/>
  </si>
  <si>
    <t>扉ユニット</t>
    <phoneticPr fontId="4"/>
  </si>
  <si>
    <t>アネックス様</t>
    <rPh sb="5" eb="6">
      <t>サマ</t>
    </rPh>
    <phoneticPr fontId="4"/>
  </si>
  <si>
    <t>219948</t>
    <phoneticPr fontId="4"/>
  </si>
  <si>
    <t>SETB0238－A01 AXA400-HV＋SV62-B+配電背中+上部安全ｶﾊﾞｰ</t>
    <phoneticPr fontId="4"/>
  </si>
  <si>
    <t>ツ－ル治具部分</t>
    <rPh sb="3" eb="5">
      <t>ジグ</t>
    </rPh>
    <rPh sb="5" eb="7">
      <t>ブブン</t>
    </rPh>
    <phoneticPr fontId="4"/>
  </si>
  <si>
    <t>MVBLK-AMW-3C7-G94YB</t>
    <phoneticPr fontId="4"/>
  </si>
  <si>
    <t>SETB0144-Y02　SV5916 ﾊﾞﾙﾌﾞﾎﾙﾀﾞ 変換板1</t>
    <phoneticPr fontId="4"/>
  </si>
  <si>
    <t>AB23E36C5B</t>
    <phoneticPr fontId="4"/>
  </si>
  <si>
    <t>DBS4-3-6</t>
    <phoneticPr fontId="4"/>
  </si>
  <si>
    <t>ﾉｯｸﾋﾟﾝ　φ3mm-10mm　9本　　まとめて発注</t>
    <rPh sb="18" eb="19">
      <t>ホン</t>
    </rPh>
    <phoneticPr fontId="4"/>
  </si>
  <si>
    <t>ﾉｽﾞﾙ浸け置きﾕﾆｯﾄ</t>
    <rPh sb="4" eb="5">
      <t>ツ</t>
    </rPh>
    <rPh sb="6" eb="7">
      <t>オ</t>
    </rPh>
    <phoneticPr fontId="4"/>
  </si>
  <si>
    <t>MVSHM-3N02052-3G3-18Y5C</t>
    <phoneticPr fontId="4"/>
  </si>
  <si>
    <r>
      <t xml:space="preserve">148710-Z01-1 ｶｯﾌﾟﾎﾙﾀﾞｰﾍﾞｰｽＬ字ﾌﾞﾗｹｯﾄ　　L板金        </t>
    </r>
    <r>
      <rPr>
        <b/>
        <sz val="11"/>
        <color indexed="30"/>
        <rFont val="ＭＳ Ｐゴシック"/>
        <family val="3"/>
        <charset val="128"/>
      </rPr>
      <t xml:space="preserve">   </t>
    </r>
    <rPh sb="37" eb="39">
      <t>バンキン</t>
    </rPh>
    <phoneticPr fontId="4"/>
  </si>
  <si>
    <t>MVSHM-3N02050-3RL-CRXZF</t>
    <phoneticPr fontId="4"/>
  </si>
  <si>
    <t>SETB-0211-Z02　ｶｯﾌﾟﾎﾙﾀﾞｰＬ字ﾌﾞﾗｹｯﾄ</t>
    <phoneticPr fontId="4"/>
  </si>
  <si>
    <t>MVSHM-ZZ99000000000-JPA226D52111AB</t>
    <phoneticPr fontId="4"/>
  </si>
  <si>
    <t>SETB-0004-Z03　ｶｯﾌﾟﾎﾙﾀﾞｰ</t>
    <phoneticPr fontId="4"/>
  </si>
  <si>
    <t>MVTUP-ACW-3GK-7A59K</t>
    <phoneticPr fontId="4"/>
  </si>
  <si>
    <t>SETB0178-Z07　30ccｶｯﾌﾟ202300803:2</t>
    <phoneticPr fontId="4"/>
  </si>
  <si>
    <r>
      <t xml:space="preserve">井桁ﾜｰｸ治具 </t>
    </r>
    <r>
      <rPr>
        <b/>
        <sz val="16"/>
        <color indexed="8"/>
        <rFont val="ＭＳ Ｐゴシック"/>
        <family val="3"/>
        <charset val="128"/>
      </rPr>
      <t xml:space="preserve"> mm</t>
    </r>
    <r>
      <rPr>
        <sz val="16"/>
        <color indexed="8"/>
        <rFont val="ＭＳ Ｐゴシック"/>
        <family val="3"/>
        <charset val="128"/>
      </rPr>
      <t xml:space="preserve"> 厚みTYPE</t>
    </r>
    <rPh sb="0" eb="2">
      <t>イゲタ</t>
    </rPh>
    <rPh sb="5" eb="7">
      <t>ジグ</t>
    </rPh>
    <rPh sb="12" eb="13">
      <t>アツ</t>
    </rPh>
    <phoneticPr fontId="4"/>
  </si>
  <si>
    <r>
      <t>CLMSC5-</t>
    </r>
    <r>
      <rPr>
        <b/>
        <sz val="11"/>
        <rFont val="ＭＳ Ｐゴシック"/>
        <family val="3"/>
        <charset val="128"/>
      </rPr>
      <t>12</t>
    </r>
    <r>
      <rPr>
        <sz val="11"/>
        <rFont val="ＭＳ Ｐゴシック"/>
        <family val="3"/>
        <charset val="128"/>
      </rPr>
      <t>-B</t>
    </r>
    <phoneticPr fontId="4"/>
  </si>
  <si>
    <t>SCB5-40</t>
    <phoneticPr fontId="4"/>
  </si>
  <si>
    <t>六角穴付ボルト　M4-40 　　4本</t>
    <rPh sb="17" eb="18">
      <t>ホン</t>
    </rPh>
    <phoneticPr fontId="4"/>
  </si>
  <si>
    <t>アルミフレーム用フレームキャップ　8個</t>
    <rPh sb="18" eb="19">
      <t>コ</t>
    </rPh>
    <phoneticPr fontId="4"/>
  </si>
  <si>
    <t>HFS5-2020-415-Z5-XA90.5-XB215.5-XC340.5</t>
    <phoneticPr fontId="4"/>
  </si>
  <si>
    <t>アルミフレーム　５シリーズ　正方形　２０×２０ｍｍ　１列溝　４面溝</t>
    <phoneticPr fontId="4"/>
  </si>
  <si>
    <r>
      <t xml:space="preserve">後入れバネナット  </t>
    </r>
    <r>
      <rPr>
        <b/>
        <sz val="11"/>
        <color indexed="30"/>
        <rFont val="ＭＳ Ｐゴシック"/>
        <family val="3"/>
        <charset val="128"/>
      </rPr>
      <t>4</t>
    </r>
    <r>
      <rPr>
        <sz val="11"/>
        <color theme="1"/>
        <rFont val="游ゴシック"/>
        <family val="2"/>
        <charset val="128"/>
        <scheme val="minor"/>
      </rPr>
      <t>個+4個　凸無し</t>
    </r>
    <rPh sb="11" eb="12">
      <t>コ</t>
    </rPh>
    <rPh sb="14" eb="15">
      <t>コ</t>
    </rPh>
    <rPh sb="16" eb="17">
      <t>トツ</t>
    </rPh>
    <rPh sb="17" eb="18">
      <t>ナ</t>
    </rPh>
    <phoneticPr fontId="4"/>
  </si>
  <si>
    <t>NFS5-2040-427-Z5-XA77-XB352</t>
    <phoneticPr fontId="4"/>
  </si>
  <si>
    <t xml:space="preserve">SBCB4-8 </t>
    <phoneticPr fontId="4"/>
  </si>
  <si>
    <t xml:space="preserve"> 六角穴付ボタンボルト　　3本</t>
    <rPh sb="14" eb="15">
      <t>ホン</t>
    </rPh>
    <phoneticPr fontId="4"/>
  </si>
  <si>
    <t>MVBLK-AMW-41C-FNCNX</t>
    <phoneticPr fontId="4"/>
  </si>
  <si>
    <t>SETB0238-X01　ﾜｰｸ治具ﾍﾞｰｽ板</t>
    <phoneticPr fontId="4"/>
  </si>
  <si>
    <t>ﾉｯｸﾋﾟﾝ　φ3-10mm　12本</t>
    <rPh sb="17" eb="18">
      <t>ホン</t>
    </rPh>
    <phoneticPr fontId="4"/>
  </si>
  <si>
    <t>MVSHM-3N03052-41C-29ANE</t>
    <phoneticPr fontId="4"/>
  </si>
  <si>
    <t>SETB0238-X02　Tip detect 固定ﾌﾞﾗｹｯﾄ</t>
    <phoneticPr fontId="4"/>
  </si>
  <si>
    <t>六角穴付ボルト　　2本 在庫使用</t>
    <rPh sb="10" eb="11">
      <t>ホン</t>
    </rPh>
    <phoneticPr fontId="4"/>
  </si>
  <si>
    <t>MVSHM-3N02052-41C-AHTWF</t>
    <phoneticPr fontId="4"/>
  </si>
  <si>
    <t>SETB0238-X03　Tip detect ｹｰﾌﾞﾙﾍﾞｱﾌﾞﾗｹｯﾄ</t>
    <phoneticPr fontId="4"/>
  </si>
  <si>
    <t>SBCB3-6</t>
    <phoneticPr fontId="4"/>
  </si>
  <si>
    <t xml:space="preserve"> 六角穴付ボタンボルト　　2本</t>
    <rPh sb="14" eb="15">
      <t>ホン</t>
    </rPh>
    <phoneticPr fontId="4"/>
  </si>
  <si>
    <t>後入れバネナット  9個</t>
    <rPh sb="11" eb="12">
      <t>コ</t>
    </rPh>
    <phoneticPr fontId="4"/>
  </si>
  <si>
    <t>MVSHM-3N03006-2ZP-RYGY9</t>
    <phoneticPr fontId="4"/>
  </si>
  <si>
    <t>SETB0096-Z01 電磁弁+レギュラーﾕﾆｯﾄ取付板金</t>
    <phoneticPr fontId="4"/>
  </si>
  <si>
    <t>BCBFB4-6</t>
    <phoneticPr fontId="4"/>
  </si>
  <si>
    <t>六角穴付ボタンボルト　フランジ付タイプ</t>
    <phoneticPr fontId="4"/>
  </si>
  <si>
    <t>CSHCS-SUS-M5-18</t>
    <phoneticPr fontId="4"/>
  </si>
  <si>
    <t>六角穴付き皿ボルト</t>
    <phoneticPr fontId="4"/>
  </si>
  <si>
    <t>NCLA5-10-10</t>
    <phoneticPr fontId="4"/>
  </si>
  <si>
    <t>金属カラー　　並級</t>
    <phoneticPr fontId="4"/>
  </si>
  <si>
    <t>六角穴付ボルト－ステンレス　4本</t>
    <rPh sb="15" eb="16">
      <t>ホン</t>
    </rPh>
    <phoneticPr fontId="4"/>
  </si>
  <si>
    <t>PDDU-PT-MS-9-2.5-02S</t>
    <phoneticPr fontId="4"/>
  </si>
  <si>
    <t>Dsubコネクタ端子台　37端子台</t>
    <rPh sb="8" eb="10">
      <t>タンシ</t>
    </rPh>
    <rPh sb="10" eb="11">
      <t>ダイ</t>
    </rPh>
    <rPh sb="14" eb="17">
      <t>タンシダイ</t>
    </rPh>
    <phoneticPr fontId="4"/>
  </si>
  <si>
    <t>MRB-320</t>
    <phoneticPr fontId="4"/>
  </si>
  <si>
    <t>MRB-220</t>
    <phoneticPr fontId="4"/>
  </si>
  <si>
    <t>レギュレーター用</t>
    <rPh sb="7" eb="8">
      <t>ヨウ</t>
    </rPh>
    <phoneticPr fontId="4"/>
  </si>
  <si>
    <t>フィルタレギュレータ</t>
    <phoneticPr fontId="4"/>
  </si>
  <si>
    <t>F-ACA6H-721-478-5-F349.5-G456-N6</t>
    <phoneticPr fontId="4"/>
  </si>
  <si>
    <t>HCBM5-15　十字穴付トラス小ねじ</t>
    <phoneticPr fontId="4"/>
  </si>
  <si>
    <t>F-ACA6H-778-478-5-F378-G456-N6</t>
    <phoneticPr fontId="4"/>
  </si>
  <si>
    <t>HCBM5-10　十字穴付トラス小ねじ</t>
    <phoneticPr fontId="4"/>
  </si>
  <si>
    <t>F-ACA8H-778-571-5-F378-G274.5-N6</t>
    <phoneticPr fontId="4"/>
  </si>
  <si>
    <t>HFS6-3030-480</t>
    <phoneticPr fontId="4"/>
  </si>
  <si>
    <t>HFS6-3030-777</t>
    <phoneticPr fontId="4"/>
  </si>
  <si>
    <t>HFS6-3030-780</t>
    <phoneticPr fontId="4"/>
  </si>
  <si>
    <t>HTUC5-AC-773-442</t>
    <phoneticPr fontId="4"/>
  </si>
  <si>
    <t>様</t>
    <rPh sb="0" eb="1">
      <t>サマ</t>
    </rPh>
    <phoneticPr fontId="4"/>
  </si>
  <si>
    <t>①②</t>
    <phoneticPr fontId="4"/>
  </si>
  <si>
    <t>AXAﾛﾎﾞｯﾄ</t>
    <phoneticPr fontId="4"/>
  </si>
  <si>
    <t>AXA400-HV</t>
    <phoneticPr fontId="4"/>
  </si>
  <si>
    <t>AXELIAｼﾘｰｽﾞAXA-HV（400角）</t>
    <phoneticPr fontId="4"/>
  </si>
  <si>
    <t>ﾁｯﾌﾟﾃﾞｨﾃｸﾄｾﾝｻｰ</t>
    <phoneticPr fontId="4"/>
  </si>
  <si>
    <t>物価上昇分</t>
    <rPh sb="0" eb="2">
      <t>ブッカ</t>
    </rPh>
    <rPh sb="2" eb="4">
      <t>ジョウショウ</t>
    </rPh>
    <rPh sb="4" eb="5">
      <t>ブン</t>
    </rPh>
    <phoneticPr fontId="4"/>
  </si>
  <si>
    <t>SV62-D</t>
    <phoneticPr fontId="4"/>
  </si>
  <si>
    <t>1000BSH52　</t>
    <phoneticPr fontId="4"/>
  </si>
  <si>
    <t>55ccアダプタ:</t>
    <phoneticPr fontId="4"/>
  </si>
  <si>
    <t>SH12LL 　</t>
    <phoneticPr fontId="4"/>
  </si>
  <si>
    <t>30ccシリンジ</t>
    <phoneticPr fontId="4"/>
  </si>
  <si>
    <t>SH20TT</t>
    <phoneticPr fontId="4"/>
  </si>
  <si>
    <t>TTﾉｽﾞﾙ</t>
    <phoneticPr fontId="4"/>
  </si>
  <si>
    <t>SV5112</t>
    <phoneticPr fontId="4"/>
  </si>
  <si>
    <t>継ぎ手</t>
    <rPh sb="0" eb="1">
      <t>ツ</t>
    </rPh>
    <rPh sb="2" eb="3">
      <t>テ</t>
    </rPh>
    <phoneticPr fontId="4"/>
  </si>
  <si>
    <t>SV5916</t>
    <phoneticPr fontId="4"/>
  </si>
  <si>
    <t>ﾊﾞﾙﾌﾞﾎﾙﾀﾞ</t>
    <phoneticPr fontId="4"/>
  </si>
  <si>
    <t xml:space="preserve">SVC720V </t>
    <phoneticPr fontId="4"/>
  </si>
  <si>
    <t>ｺﾝﾄﾛｰﾗ</t>
    <phoneticPr fontId="4"/>
  </si>
  <si>
    <r>
      <rPr>
        <b/>
        <sz val="16"/>
        <color indexed="30"/>
        <rFont val="ＭＳ Ｐゴシック"/>
        <family val="3"/>
        <charset val="128"/>
      </rPr>
      <t>小型ﾜｰｸ対応</t>
    </r>
    <r>
      <rPr>
        <sz val="16"/>
        <color indexed="8"/>
        <rFont val="ＭＳ Ｐゴシック"/>
        <family val="3"/>
        <charset val="128"/>
      </rPr>
      <t xml:space="preserve">   井桁ﾜｰｸ治具 </t>
    </r>
    <r>
      <rPr>
        <b/>
        <sz val="16"/>
        <color indexed="8"/>
        <rFont val="ＭＳ Ｐゴシック"/>
        <family val="3"/>
        <charset val="128"/>
      </rPr>
      <t xml:space="preserve"> mm</t>
    </r>
    <r>
      <rPr>
        <sz val="16"/>
        <color indexed="8"/>
        <rFont val="ＭＳ Ｐゴシック"/>
        <family val="3"/>
        <charset val="128"/>
      </rPr>
      <t xml:space="preserve"> 厚みTYPE</t>
    </r>
    <rPh sb="10" eb="12">
      <t>イゲタ</t>
    </rPh>
    <rPh sb="15" eb="17">
      <t>ジグ</t>
    </rPh>
    <rPh sb="22" eb="23">
      <t>アツ</t>
    </rPh>
    <phoneticPr fontId="4"/>
  </si>
  <si>
    <t>アルミフレーム用フレームキャップ　6個</t>
    <rPh sb="18" eb="19">
      <t>コ</t>
    </rPh>
    <phoneticPr fontId="4"/>
  </si>
  <si>
    <t>AB2418GB88</t>
    <phoneticPr fontId="4"/>
  </si>
  <si>
    <t>NFS5-2040-110</t>
    <phoneticPr fontId="4"/>
  </si>
  <si>
    <t>アルミフレーム　５シリーズ　正方形　20×40ｍｍ　１列溝　４面溝</t>
    <phoneticPr fontId="4"/>
  </si>
  <si>
    <t>NFS5-2040-230</t>
    <phoneticPr fontId="4"/>
  </si>
  <si>
    <t>MVSHM-3N03004-44P-YLPR8</t>
    <phoneticPr fontId="4"/>
  </si>
  <si>
    <t>SETB0238-X04 小型ﾜｰｸ対応ﾍﾞｰｽ板</t>
    <phoneticPr fontId="4"/>
  </si>
  <si>
    <t>MS3-8</t>
    <phoneticPr fontId="4"/>
  </si>
  <si>
    <t>SHFBS4-6</t>
    <phoneticPr fontId="4"/>
  </si>
  <si>
    <t>六角穴付皿ねじ</t>
    <phoneticPr fontId="4"/>
  </si>
  <si>
    <t>MVSHM-3N03002-44P-BLYUW</t>
    <phoneticPr fontId="4"/>
  </si>
  <si>
    <t>SETB0238-X05 小型ﾜｰｸ対応　ｽﾍﾟｰｻ</t>
    <phoneticPr fontId="4"/>
  </si>
  <si>
    <t>MVSHM-3N03004-44P-44L25</t>
    <phoneticPr fontId="4"/>
  </si>
  <si>
    <t>SETB0238-X06 小型ﾜｰｸ対応　ﾜｰｸﾌﾞﾚｰﾄﾞ</t>
    <phoneticPr fontId="4"/>
  </si>
  <si>
    <t>積水化学工業株式会社</t>
    <rPh sb="0" eb="4">
      <t>セキスイカガク</t>
    </rPh>
    <rPh sb="4" eb="6">
      <t>コウギョウ</t>
    </rPh>
    <rPh sb="6" eb="10">
      <t>カブシキガイシャ</t>
    </rPh>
    <phoneticPr fontId="4"/>
  </si>
  <si>
    <t>SRS-S403W(JR3403両持ち)</t>
    <rPh sb="16" eb="18">
      <t>リョウモ</t>
    </rPh>
    <phoneticPr fontId="4"/>
  </si>
  <si>
    <t>見積No.TQ24-0945</t>
    <rPh sb="0" eb="2">
      <t>ミツモリ</t>
    </rPh>
    <phoneticPr fontId="4"/>
  </si>
  <si>
    <t>IO-S増設 SRO-IOS</t>
    <phoneticPr fontId="4"/>
  </si>
  <si>
    <t>柱嵩上げ費用(特殊) SRO-POC-100</t>
    <rPh sb="0" eb="1">
      <t>ハシラ</t>
    </rPh>
    <rPh sb="4" eb="6">
      <t>ヒヨウ</t>
    </rPh>
    <phoneticPr fontId="4"/>
  </si>
  <si>
    <t>O.H.400</t>
    <phoneticPr fontId="4"/>
  </si>
  <si>
    <t>ｽﾀｰﾄ･ｵﾌﾟｼｮﾝ・非常停止SW付</t>
    <rPh sb="12" eb="16">
      <t>ヒジョウテイシ</t>
    </rPh>
    <rPh sb="18" eb="19">
      <t>ツキ</t>
    </rPh>
    <phoneticPr fontId="4"/>
  </si>
  <si>
    <t>PCｿﾌﾄ"JR C-Points II" SRO-PCS</t>
    <phoneticPr fontId="4"/>
  </si>
  <si>
    <t>塗布仕様</t>
    <rPh sb="0" eb="4">
      <t>トフシヨウ</t>
    </rPh>
    <phoneticPr fontId="4"/>
  </si>
  <si>
    <t>遠藤製作所</t>
    <rPh sb="0" eb="5">
      <t>エンドウセイサクショ</t>
    </rPh>
    <phoneticPr fontId="4"/>
  </si>
  <si>
    <t>TNK0001-Y07延長パイプ</t>
    <phoneticPr fontId="4"/>
  </si>
  <si>
    <t>見積No.23671</t>
    <rPh sb="0" eb="2">
      <t>ミツモリ</t>
    </rPh>
    <phoneticPr fontId="4"/>
  </si>
  <si>
    <t>TNK0001-Y09ナット</t>
    <phoneticPr fontId="4"/>
  </si>
  <si>
    <t>新工</t>
    <rPh sb="0" eb="2">
      <t>シンコウ</t>
    </rPh>
    <phoneticPr fontId="4"/>
  </si>
  <si>
    <t>TNK0001-Y08接液パイプ</t>
    <phoneticPr fontId="4"/>
  </si>
  <si>
    <t>見積取得済み</t>
    <rPh sb="0" eb="5">
      <t>ミツモリシュトクズ</t>
    </rPh>
    <phoneticPr fontId="4"/>
  </si>
  <si>
    <t>ISSﾘｱﾗｲｽﾞ</t>
    <phoneticPr fontId="4"/>
  </si>
  <si>
    <t>SETE0228-Y11パイプノズル</t>
    <phoneticPr fontId="4"/>
  </si>
  <si>
    <t>見積No.MIT-0139946</t>
    <rPh sb="0" eb="2">
      <t>ミツモリ</t>
    </rPh>
    <phoneticPr fontId="4"/>
  </si>
  <si>
    <t>SETE0228-X11</t>
    <phoneticPr fontId="4"/>
  </si>
  <si>
    <t>SETE0228-X11ベース板</t>
    <phoneticPr fontId="4"/>
  </si>
  <si>
    <t>SETE0228-X12</t>
  </si>
  <si>
    <t>SETE0228-X12上ガイド板</t>
    <phoneticPr fontId="4"/>
  </si>
  <si>
    <t>SETE0228-X13</t>
  </si>
  <si>
    <t>SETE0228-X13中ガイド板</t>
    <phoneticPr fontId="4"/>
  </si>
  <si>
    <t>SETE0228-X14</t>
  </si>
  <si>
    <t>SETE0228-X14側面板</t>
    <phoneticPr fontId="4"/>
  </si>
  <si>
    <t>SETE0228-X21</t>
    <phoneticPr fontId="4"/>
  </si>
  <si>
    <t>SETE0228-X21ベース板</t>
    <phoneticPr fontId="4"/>
  </si>
  <si>
    <t>SETE0228-X22</t>
  </si>
  <si>
    <t>SETE0228-X22上ガイド板</t>
    <rPh sb="12" eb="13">
      <t>ウエ</t>
    </rPh>
    <phoneticPr fontId="4"/>
  </si>
  <si>
    <t>SETE0228-X23</t>
  </si>
  <si>
    <t>SETE0228-X23中ガイド板</t>
    <rPh sb="12" eb="13">
      <t>ナカ</t>
    </rPh>
    <phoneticPr fontId="4"/>
  </si>
  <si>
    <t>SETE0228-X24</t>
  </si>
  <si>
    <t>SETE0228-X24側面板</t>
    <phoneticPr fontId="4"/>
  </si>
  <si>
    <t>ﾌｨﾙﾀｰﾚｷﾞｭﾚｰﾀ</t>
  </si>
  <si>
    <t>見積No.22-25-00071A</t>
    <rPh sb="0" eb="2">
      <t>ミツモリ</t>
    </rPh>
    <phoneticPr fontId="4"/>
  </si>
  <si>
    <t>KQ2L06-M5A</t>
    <phoneticPr fontId="4"/>
  </si>
  <si>
    <t>ｴｱ継手</t>
  </si>
  <si>
    <t>KQ2T06-00A</t>
    <phoneticPr fontId="4"/>
  </si>
  <si>
    <t>KQ2P-06</t>
    <phoneticPr fontId="4"/>
  </si>
  <si>
    <t>ﾌﾟﾗｸﾞ</t>
    <phoneticPr fontId="4"/>
  </si>
  <si>
    <t>ARM10F2-20G</t>
    <phoneticPr fontId="4"/>
  </si>
  <si>
    <t>ﾚｷﾞｭﾚｰﾀ</t>
    <phoneticPr fontId="4"/>
  </si>
  <si>
    <t>SS5Y3-20-03</t>
    <phoneticPr fontId="4"/>
  </si>
  <si>
    <t>ﾏﾆﾎｰﾙﾄﾞ</t>
    <phoneticPr fontId="4"/>
  </si>
  <si>
    <t>*SY3220T-5MOZ-C4</t>
    <phoneticPr fontId="4"/>
  </si>
  <si>
    <t>ﾀﾞﾌﾞﾙｿﾚﾉｲﾄﾞ</t>
    <phoneticPr fontId="4"/>
  </si>
  <si>
    <t>*SY3000-26-9A</t>
    <phoneticPr fontId="4"/>
  </si>
  <si>
    <t>ﾌﾟﾗﾝｸﾌﾟﾚｰﾄ</t>
    <phoneticPr fontId="4"/>
  </si>
  <si>
    <t>ﾘｰﾄﾞ線付ｺﾈｸﾀ(1m)</t>
    <phoneticPr fontId="4"/>
  </si>
  <si>
    <t>KQ2L06-01AS</t>
    <phoneticPr fontId="4"/>
  </si>
  <si>
    <t>CDBQ2B25-50DCM-RN-M9NV</t>
    <phoneticPr fontId="4"/>
  </si>
  <si>
    <t>ｴｱｼﾘﾝﾀﾞ</t>
  </si>
  <si>
    <t>AS1201F-M5E-04A</t>
    <phoneticPr fontId="4"/>
  </si>
  <si>
    <t>ｽﾋﾟｺﾝ</t>
  </si>
  <si>
    <t>JC30-10-125</t>
    <phoneticPr fontId="4"/>
  </si>
  <si>
    <t>ｼﾞｮｲﾝﾄ</t>
  </si>
  <si>
    <t>NT-03</t>
    <phoneticPr fontId="4"/>
  </si>
  <si>
    <t>ﾛｯﾄﾞ先端ﾅｯﾄ</t>
  </si>
  <si>
    <t>KQ2H06-00A</t>
    <phoneticPr fontId="4"/>
  </si>
  <si>
    <t>AN10-C06</t>
    <phoneticPr fontId="4"/>
  </si>
  <si>
    <t>ｻｲﾚﾝｻ</t>
    <phoneticPr fontId="4"/>
  </si>
  <si>
    <t>KCE04-00</t>
    <phoneticPr fontId="4"/>
  </si>
  <si>
    <t>ﾕﾆｵﾝ</t>
    <phoneticPr fontId="4"/>
  </si>
  <si>
    <t>KCL04-99</t>
    <phoneticPr fontId="4"/>
  </si>
  <si>
    <t>PISCO</t>
    <phoneticPr fontId="4"/>
  </si>
  <si>
    <t>HV6-6</t>
    <phoneticPr fontId="4"/>
  </si>
  <si>
    <t>ﾊﾝﾄﾞﾊﾞﾙﾌﾞ</t>
    <phoneticPr fontId="4"/>
  </si>
  <si>
    <t>XW5Z-EP6</t>
  </si>
  <si>
    <t>Amazon</t>
    <phoneticPr fontId="4"/>
  </si>
  <si>
    <t>TAP-5433MGN2-5</t>
    <phoneticPr fontId="4"/>
  </si>
  <si>
    <t>OAﾀｯﾌﾟ(5m)</t>
    <phoneticPr fontId="4"/>
  </si>
  <si>
    <t>https://www.amazon.co.jp/%E3%82%B5%E3%83%B3%E3%83%AF%E3%82%B5%E3%83%97%E3%83%A9%E3%82%A4-Sanwa-Supply-TAP-5433MGN2-5-%E6%89%8B%E5%85%83%E3%82%B9%E3%82%A4%E3%83%83%E3%83%81%E4%BB%98%E3%81%8D%E6%8A%9C%E3%81%91%E6%AD%A2%E3%82%81%E3%82%BF%E3%83%83%E3%83%97/dp/B09Q5MBJ18</t>
    <phoneticPr fontId="4"/>
  </si>
  <si>
    <t>220157(NORIKANE)で発注済。</t>
    <rPh sb="17" eb="20">
      <t>ハッチュウズミ</t>
    </rPh>
    <phoneticPr fontId="4"/>
  </si>
  <si>
    <t>CSH-SUS-M5-120</t>
    <phoneticPr fontId="4"/>
  </si>
  <si>
    <t>六角穴付ﾎﾞﾙﾄ</t>
  </si>
  <si>
    <t>SSELB13-270</t>
    <phoneticPr fontId="4"/>
  </si>
  <si>
    <t>AJPNGB3-P6.0-B10.0-G5-RAC</t>
    <phoneticPr fontId="4"/>
  </si>
  <si>
    <t>TWSSS10-4-8</t>
    <phoneticPr fontId="4"/>
  </si>
  <si>
    <t>金属ﾜｯｼｬ</t>
  </si>
  <si>
    <t>SASC4-10-25</t>
    <phoneticPr fontId="4"/>
  </si>
  <si>
    <t>金属ｶﾗｰ</t>
  </si>
  <si>
    <t>MVBLK-AMW-42X-CXSH2</t>
    <phoneticPr fontId="4"/>
  </si>
  <si>
    <t>SETE0228-Y01ツール板</t>
    <phoneticPr fontId="4"/>
  </si>
  <si>
    <t>MVBLK-AMW-3YA-EMZ83</t>
    <phoneticPr fontId="4"/>
  </si>
  <si>
    <t>SETE0228-Y02補強板</t>
    <phoneticPr fontId="4"/>
  </si>
  <si>
    <t>MVBLK-AMW-3YA-JYTHH</t>
    <phoneticPr fontId="4"/>
  </si>
  <si>
    <t>SETE0228-Y03シリンダベース</t>
    <phoneticPr fontId="4"/>
  </si>
  <si>
    <t>MVBLK-AMW-3YA-ZN2MR</t>
    <phoneticPr fontId="4"/>
  </si>
  <si>
    <t>SETE0228-Y04ガイドレールL</t>
    <phoneticPr fontId="4"/>
  </si>
  <si>
    <t>MVBLK-AMW-3YA-AJDMK</t>
    <phoneticPr fontId="4"/>
  </si>
  <si>
    <t>SETE0228-Y05ガイドレールR</t>
    <phoneticPr fontId="4"/>
  </si>
  <si>
    <t>MVBLK-AMW-3YA-5KPN1</t>
  </si>
  <si>
    <t>SETE0228-Y06連結板</t>
    <phoneticPr fontId="4"/>
  </si>
  <si>
    <t>MVSHM-3N01550-3YA-MJNUL</t>
    <phoneticPr fontId="4"/>
  </si>
  <si>
    <t>SETE0228-Y07連結板金</t>
    <phoneticPr fontId="4"/>
  </si>
  <si>
    <t>MVBLK-AMW-41K-99YDC</t>
    <phoneticPr fontId="4"/>
  </si>
  <si>
    <t>SETE0228-Y08スライドベース</t>
    <phoneticPr fontId="4"/>
  </si>
  <si>
    <t>MVSHM-3N02050-3YA-FYS4Y</t>
    <phoneticPr fontId="4"/>
  </si>
  <si>
    <t>SETE0228-Y09連結板金</t>
    <phoneticPr fontId="4"/>
  </si>
  <si>
    <t>MVBLK-MCI-3YT-UKWZS</t>
  </si>
  <si>
    <t>SETE0228-Y12割りカラ―</t>
    <phoneticPr fontId="4"/>
  </si>
  <si>
    <t>CW1082F2</t>
    <phoneticPr fontId="4"/>
  </si>
  <si>
    <t>ｼｰﾙﾜｯｼｬ</t>
  </si>
  <si>
    <t>六角穴付ﾎﾞﾙﾄ @4/10</t>
    <phoneticPr fontId="4"/>
  </si>
  <si>
    <t>GUTB5-6-15</t>
    <phoneticPr fontId="4"/>
  </si>
  <si>
    <t>ｶﾊﾞｰﾎﾞﾙﾄ</t>
  </si>
  <si>
    <t>MVBLK-AMW-42X-DZM9A</t>
    <phoneticPr fontId="4"/>
  </si>
  <si>
    <t>SETE0228-Y21ツール板</t>
    <phoneticPr fontId="4"/>
  </si>
  <si>
    <t>MVBLK-AMW-3YA-SMTK6</t>
    <phoneticPr fontId="4"/>
  </si>
  <si>
    <t>SETE0228-Y22バルブホルダ</t>
    <phoneticPr fontId="4"/>
  </si>
  <si>
    <t>MVBLK-AMW-3YA-98F8G</t>
    <phoneticPr fontId="4"/>
  </si>
  <si>
    <t>SETE0228-Y23バルブクランプ</t>
    <phoneticPr fontId="4"/>
  </si>
  <si>
    <t>MVBLK-AMW-3YA-LN8ND</t>
    <phoneticPr fontId="4"/>
  </si>
  <si>
    <t>SETE0228-Y24先端受け</t>
    <phoneticPr fontId="4"/>
  </si>
  <si>
    <t>日産ﾈｼﾞ</t>
  </si>
  <si>
    <t>樹脂ﾛｰﾚｯﾄ付ﾉﾌﾞ</t>
  </si>
  <si>
    <t>樹脂ｶﾗｰ</t>
  </si>
  <si>
    <t>樹脂ｶﾗｰ</t>
    <phoneticPr fontId="4"/>
  </si>
  <si>
    <t>MVBLK-AMW-42X-9ZMKS</t>
    <phoneticPr fontId="4"/>
  </si>
  <si>
    <t>SETE0228-Y31ツール板</t>
  </si>
  <si>
    <t>MVBLK-AMW-41K-73PWJ</t>
    <phoneticPr fontId="4"/>
  </si>
  <si>
    <t>SETE0228-Y32ベース板</t>
  </si>
  <si>
    <t>MVBLK-AMW-42X-K9FY9</t>
    <phoneticPr fontId="4"/>
  </si>
  <si>
    <t>SETE0228-Y33先端受け</t>
    <phoneticPr fontId="4"/>
  </si>
  <si>
    <t>MVBLK-AMW-42X-91GCE</t>
    <phoneticPr fontId="4"/>
  </si>
  <si>
    <t>SETE0228-Y34シリンジガイド</t>
    <phoneticPr fontId="4"/>
  </si>
  <si>
    <t>SE08F-30-048-32</t>
    <phoneticPr fontId="4"/>
  </si>
  <si>
    <t>ｹｰﾌﾞﾙﾍﾞｱ</t>
    <phoneticPr fontId="4"/>
  </si>
  <si>
    <t>SE08F-30-048-40</t>
    <phoneticPr fontId="4"/>
  </si>
  <si>
    <t>皿小ﾈｼﾞ</t>
    <phoneticPr fontId="4"/>
  </si>
  <si>
    <t>CBSTSR4-16</t>
    <phoneticPr fontId="4"/>
  </si>
  <si>
    <t>極低頭ﾎﾞﾙﾄ</t>
  </si>
  <si>
    <t>MVSHM-3N0204A-42X-C2R5L</t>
    <phoneticPr fontId="4"/>
  </si>
  <si>
    <t>SETE0228-Y51固定端板金</t>
    <phoneticPr fontId="4"/>
  </si>
  <si>
    <t>MVSHM-3N02052-3YL-SNBC1</t>
    <phoneticPr fontId="4"/>
  </si>
  <si>
    <t>SETE0228-Y52_Y軸移動端板金</t>
    <phoneticPr fontId="4"/>
  </si>
  <si>
    <t>MVSHM-3N02052-3YL-RGWUG</t>
    <phoneticPr fontId="4"/>
  </si>
  <si>
    <t>SETE0228-Y53_Y軸ヘッド板金</t>
    <phoneticPr fontId="4"/>
  </si>
  <si>
    <t>MVSHM-3N02042-41K-HZAFE</t>
    <phoneticPr fontId="4"/>
  </si>
  <si>
    <t>SETE0228-Y54_Z軸移動端板金</t>
    <phoneticPr fontId="4"/>
  </si>
  <si>
    <t>WGLN-50-15-15</t>
    <phoneticPr fontId="4"/>
  </si>
  <si>
    <t>樹脂ｶﾞｲﾄﾞ</t>
  </si>
  <si>
    <t>WGLN-50-30-15</t>
    <phoneticPr fontId="4"/>
  </si>
  <si>
    <t>MVBLK-ACW-41E-STJ44</t>
    <phoneticPr fontId="4"/>
  </si>
  <si>
    <t>SETE0228-X02ワークベース</t>
    <phoneticPr fontId="4"/>
  </si>
  <si>
    <t>FWZJT-D20-V9-P5-H5.5-T10</t>
    <phoneticPr fontId="4"/>
  </si>
  <si>
    <t>CSHSM-SUS-M5-6</t>
    <phoneticPr fontId="4"/>
  </si>
  <si>
    <t>小頭ﾎﾞﾙﾄ</t>
    <phoneticPr fontId="4"/>
  </si>
  <si>
    <t>低頭ﾎﾞﾙﾄ @4/5</t>
    <phoneticPr fontId="4"/>
  </si>
  <si>
    <t>RSAU-PS-500-250-150-G-WB2501210300</t>
    <phoneticPr fontId="4"/>
  </si>
  <si>
    <t>SETE0228-Z11端子台BOX(RSAU-500-250-150-G)</t>
    <phoneticPr fontId="4"/>
  </si>
  <si>
    <t>NWYC6A2-STP-S-GY-2</t>
    <phoneticPr fontId="4"/>
  </si>
  <si>
    <t>LANｹｰﾌﾞﾙ</t>
    <phoneticPr fontId="4"/>
  </si>
  <si>
    <t>KSG-60</t>
    <phoneticPr fontId="4"/>
  </si>
  <si>
    <t>ｹｰﾌﾞﾙｸﾗﾝﾌﾟ</t>
    <phoneticPr fontId="4"/>
  </si>
  <si>
    <t>COM端子台</t>
    <phoneticPr fontId="4"/>
  </si>
  <si>
    <t>CSHSM-SUS-M4-8</t>
    <phoneticPr fontId="4"/>
  </si>
  <si>
    <t>MSWTSK1</t>
    <phoneticPr fontId="4"/>
  </si>
  <si>
    <t>止栓</t>
    <rPh sb="0" eb="2">
      <t>トメセン</t>
    </rPh>
    <phoneticPr fontId="4"/>
  </si>
  <si>
    <t>MVSHM-3N02002-3YR-8LE3Y</t>
    <phoneticPr fontId="4"/>
  </si>
  <si>
    <t>SETE0228-Z01カッチンダクト受け</t>
    <rPh sb="19" eb="20">
      <t>ウ</t>
    </rPh>
    <phoneticPr fontId="4"/>
  </si>
  <si>
    <t>MVSHM-3N02052-42W-KRN76</t>
    <phoneticPr fontId="4"/>
  </si>
  <si>
    <t>SETE0228-Z02エア機器板金</t>
    <phoneticPr fontId="4"/>
  </si>
  <si>
    <t>MVSHM-3N0204A-42X-PAAG6</t>
  </si>
  <si>
    <t>SETE0228-Z03レギュレータ板金</t>
    <rPh sb="18" eb="20">
      <t>バンキン</t>
    </rPh>
    <phoneticPr fontId="4"/>
  </si>
  <si>
    <t>HFSFIN6-1530-594</t>
    <phoneticPr fontId="4"/>
  </si>
  <si>
    <t>ｱﾙﾐﾌﾚｰﾑ</t>
  </si>
  <si>
    <t>HFCFIN6-1530-B</t>
    <phoneticPr fontId="4"/>
  </si>
  <si>
    <t>ﾌﾚｰﾑｷｬｯﾌﾟ</t>
  </si>
  <si>
    <t>WSSS16-6-1</t>
    <phoneticPr fontId="4"/>
  </si>
  <si>
    <t>SHNTU6-6</t>
    <phoneticPr fontId="4"/>
  </si>
  <si>
    <t>先入れﾅｯﾄ</t>
  </si>
  <si>
    <t>SHNTU6-5</t>
    <phoneticPr fontId="4"/>
  </si>
  <si>
    <t>HFS5-2020-77.5</t>
    <phoneticPr fontId="4"/>
  </si>
  <si>
    <t>HFS5-2020-164.5</t>
    <phoneticPr fontId="4"/>
  </si>
  <si>
    <t>HFS5-2020-395</t>
    <phoneticPr fontId="4"/>
  </si>
  <si>
    <t>HFCB5-2020-B</t>
    <phoneticPr fontId="4"/>
  </si>
  <si>
    <t>HBLFSNF5</t>
    <phoneticPr fontId="4"/>
  </si>
  <si>
    <t>突付反転ﾌﾞﾗｹｯﾄ</t>
  </si>
  <si>
    <t>HBLFSSW5</t>
    <phoneticPr fontId="4"/>
  </si>
  <si>
    <t>SHNTU5-5</t>
    <phoneticPr fontId="4"/>
  </si>
  <si>
    <t>AYSK20-10</t>
    <phoneticPr fontId="4"/>
  </si>
  <si>
    <t>SHNTU5-4</t>
    <phoneticPr fontId="4"/>
  </si>
  <si>
    <t>HFS6-3030-940-SC</t>
    <phoneticPr fontId="4"/>
  </si>
  <si>
    <t>ｱﾙﾐﾌﾚｰﾑ ﾍﾞｰｽ</t>
    <phoneticPr fontId="4"/>
  </si>
  <si>
    <t>HFS6-3030-794-SC</t>
    <phoneticPr fontId="4"/>
  </si>
  <si>
    <t>HFS6-3030-740-Z8-XA94.5-XB645.5-SC</t>
    <phoneticPr fontId="4"/>
  </si>
  <si>
    <t>HFS6-3030-1164-Z8-XA92-SC</t>
    <phoneticPr fontId="4"/>
  </si>
  <si>
    <t>ｱﾙﾐﾌﾚｰﾑ 安全ｶﾊﾞｰ縦前</t>
    <rPh sb="8" eb="10">
      <t>アンゼン</t>
    </rPh>
    <rPh sb="14" eb="15">
      <t>タテ</t>
    </rPh>
    <rPh sb="15" eb="16">
      <t>マエ</t>
    </rPh>
    <phoneticPr fontId="4"/>
  </si>
  <si>
    <t>HFS6-3030-1164-Z8-XA92-XB1072-SC</t>
    <phoneticPr fontId="4"/>
  </si>
  <si>
    <t>ｱﾙﾐﾌﾚｰﾑ 安全ｶﾊﾞｰ縦後</t>
    <rPh sb="8" eb="10">
      <t>アンゼン</t>
    </rPh>
    <rPh sb="14" eb="15">
      <t>タテ</t>
    </rPh>
    <rPh sb="15" eb="16">
      <t>ウシロ</t>
    </rPh>
    <phoneticPr fontId="4"/>
  </si>
  <si>
    <t>ｱﾙﾐﾌﾚｰﾑ 安全ｶﾊﾞｰ</t>
    <rPh sb="8" eb="10">
      <t>アンゼン</t>
    </rPh>
    <phoneticPr fontId="4"/>
  </si>
  <si>
    <t>HFS6-3030-940-Z6-XA170-XB770-SC</t>
    <phoneticPr fontId="4"/>
  </si>
  <si>
    <t>ｱﾙﾐﾌﾚｰﾑ 安全ｶﾊﾞｰ左右下</t>
    <rPh sb="8" eb="10">
      <t>アンゼン</t>
    </rPh>
    <rPh sb="14" eb="16">
      <t>サユウ</t>
    </rPh>
    <rPh sb="16" eb="17">
      <t>シタ</t>
    </rPh>
    <phoneticPr fontId="4"/>
  </si>
  <si>
    <t>HFS6-3030-740-SC</t>
    <phoneticPr fontId="4"/>
  </si>
  <si>
    <t>HFS6-3030-740-Z8-XA115-XB205-TPW-SC</t>
    <phoneticPr fontId="4"/>
  </si>
  <si>
    <t>ｱﾙﾐﾌﾚｰﾑ 安全ｶﾊﾞｰ前下</t>
    <rPh sb="8" eb="10">
      <t>アンゼン</t>
    </rPh>
    <rPh sb="14" eb="15">
      <t>マエ</t>
    </rPh>
    <rPh sb="15" eb="16">
      <t>シタ</t>
    </rPh>
    <phoneticPr fontId="4"/>
  </si>
  <si>
    <t>HFS6-3030-740-Z6-XA285-XB355-XC385-XD455-SC</t>
    <phoneticPr fontId="4"/>
  </si>
  <si>
    <t>ｱﾙﾐﾌﾚｰﾑ 安全ｶﾊﾞｰ上中</t>
    <rPh sb="8" eb="10">
      <t>アンゼン</t>
    </rPh>
    <rPh sb="14" eb="15">
      <t>ウエ</t>
    </rPh>
    <rPh sb="15" eb="16">
      <t>ナカ</t>
    </rPh>
    <phoneticPr fontId="4"/>
  </si>
  <si>
    <t>HFS6-3030-740-Z8-XA280-XB370-XC460-TPW-SC</t>
    <phoneticPr fontId="4"/>
  </si>
  <si>
    <t>ｱﾙﾐﾌﾚｰﾑ 安全ｶﾊﾞｰ後上</t>
    <rPh sb="8" eb="10">
      <t>アンゼン</t>
    </rPh>
    <rPh sb="14" eb="15">
      <t>ウシロ</t>
    </rPh>
    <rPh sb="15" eb="16">
      <t>ウエ</t>
    </rPh>
    <phoneticPr fontId="4"/>
  </si>
  <si>
    <t>HFS6-3030-740-Z8-XA75-XB665-TPW-SC</t>
    <phoneticPr fontId="4"/>
  </si>
  <si>
    <t>ｱﾙﾐﾌﾚｰﾑ 安全ｶﾊﾞｰ後下</t>
    <rPh sb="8" eb="10">
      <t>アンゼン</t>
    </rPh>
    <rPh sb="14" eb="15">
      <t>ウシロ</t>
    </rPh>
    <rPh sb="15" eb="16">
      <t>シタ</t>
    </rPh>
    <phoneticPr fontId="4"/>
  </si>
  <si>
    <t>HFS6-3030-620-SC</t>
    <phoneticPr fontId="4"/>
  </si>
  <si>
    <t>HFS6-3030-380-SC</t>
    <phoneticPr fontId="4"/>
  </si>
  <si>
    <t>HFS6-3030-140-SC</t>
    <phoneticPr fontId="4"/>
  </si>
  <si>
    <t>HFS6-3030-50-TPW-SC</t>
    <phoneticPr fontId="4"/>
  </si>
  <si>
    <t>HBLFSN6-C</t>
    <phoneticPr fontId="4"/>
  </si>
  <si>
    <t>HCBR6</t>
    <phoneticPr fontId="4"/>
  </si>
  <si>
    <t>ｻﾎﾟｰﾄﾌﾞﾗｹｯﾄ</t>
  </si>
  <si>
    <t>HFCB6-3030-B</t>
    <phoneticPr fontId="4"/>
  </si>
  <si>
    <t>先入れﾅｯﾄ M6</t>
    <rPh sb="0" eb="2">
      <t>サキイ</t>
    </rPh>
    <phoneticPr fontId="4"/>
  </si>
  <si>
    <t>PACK-SHNTP6-6</t>
    <phoneticPr fontId="4"/>
  </si>
  <si>
    <t>後入れﾅｯﾄ(100入) M6</t>
    <rPh sb="0" eb="1">
      <t>アト</t>
    </rPh>
    <rPh sb="1" eb="2">
      <t>イ</t>
    </rPh>
    <rPh sb="10" eb="11">
      <t>イ</t>
    </rPh>
    <phoneticPr fontId="4"/>
  </si>
  <si>
    <t>BOX-SCB6-12</t>
    <phoneticPr fontId="4"/>
  </si>
  <si>
    <t>六角穴付ﾎﾞﾙﾄ(1000入)</t>
    <rPh sb="0" eb="4">
      <t>ロッカクアナツキ</t>
    </rPh>
    <rPh sb="13" eb="14">
      <t>イ</t>
    </rPh>
    <phoneticPr fontId="4"/>
  </si>
  <si>
    <t>六角穴付ﾎﾞﾙﾄ @4/8</t>
    <phoneticPr fontId="4"/>
  </si>
  <si>
    <t>AYSK25-10</t>
    <phoneticPr fontId="4"/>
  </si>
  <si>
    <t>HOAFS100</t>
    <phoneticPr fontId="4"/>
  </si>
  <si>
    <t>ﾀﾞｸﾄﾌﾗﾝｼﾞ</t>
  </si>
  <si>
    <t>CSH-SUS-M8-8</t>
    <phoneticPr fontId="4"/>
  </si>
  <si>
    <t>EPA-60-30-20</t>
    <phoneticPr fontId="4"/>
  </si>
  <si>
    <t>ｼｰﾙ付ｽﾎﾟﾝｼﾞ</t>
  </si>
  <si>
    <t>CSHZ-SUS-M6-70</t>
    <phoneticPr fontId="4"/>
  </si>
  <si>
    <t>イマオ</t>
    <phoneticPr fontId="4"/>
  </si>
  <si>
    <t>VD3-3020M8</t>
    <phoneticPr fontId="4"/>
  </si>
  <si>
    <t>防振ｺﾞﾑ</t>
    <rPh sb="0" eb="2">
      <t>ボウシン</t>
    </rPh>
    <phoneticPr fontId="4"/>
  </si>
  <si>
    <t>MSSFS8-16</t>
    <phoneticPr fontId="4"/>
  </si>
  <si>
    <t>止めﾈｼﾞ</t>
  </si>
  <si>
    <t>日星精工</t>
    <rPh sb="0" eb="4">
      <t>ニッセイセイコウ</t>
    </rPh>
    <phoneticPr fontId="4"/>
  </si>
  <si>
    <t>CSHHNS-SUS-M8-28</t>
    <phoneticPr fontId="4"/>
  </si>
  <si>
    <t>SCB8-30</t>
    <phoneticPr fontId="4"/>
  </si>
  <si>
    <t>六角穴付ﾎﾞﾙﾄ</t>
    <phoneticPr fontId="4"/>
  </si>
  <si>
    <t>HSCP5HN-S-6</t>
    <phoneticPr fontId="4"/>
  </si>
  <si>
    <t>ﾊﾟﾈﾙｸﾗﾝﾌﾟ(6m)</t>
    <phoneticPr fontId="4"/>
  </si>
  <si>
    <t>PASUS6H-738-225-2-F358-G203-N6</t>
    <phoneticPr fontId="4"/>
  </si>
  <si>
    <t>SUS板</t>
    <phoneticPr fontId="4"/>
  </si>
  <si>
    <t>PASUS8H-738-470-2-F358-G224-N6</t>
    <phoneticPr fontId="4"/>
  </si>
  <si>
    <t>PASUS6H-738-179-2-F358-G157-N6</t>
    <phoneticPr fontId="4"/>
  </si>
  <si>
    <t>ACA-537-67-3</t>
    <phoneticPr fontId="4"/>
  </si>
  <si>
    <t>ｱｸﾘﾙ板 正面</t>
    <rPh sb="6" eb="8">
      <t>ショウメン</t>
    </rPh>
    <phoneticPr fontId="4"/>
  </si>
  <si>
    <t>ACA-117-67-3</t>
    <phoneticPr fontId="4"/>
  </si>
  <si>
    <t>ACA6H-618-453-5-F298-G431-N6</t>
    <phoneticPr fontId="4"/>
  </si>
  <si>
    <t>ｱｸﾘﾙ板 側面上</t>
    <rPh sb="6" eb="8">
      <t>ソクメン</t>
    </rPh>
    <rPh sb="8" eb="9">
      <t>ウエ</t>
    </rPh>
    <phoneticPr fontId="4"/>
  </si>
  <si>
    <t>ACA6H-938-458-5-F458-G436-N6</t>
    <phoneticPr fontId="4"/>
  </si>
  <si>
    <t>ｱｸﾘﾙ板 側面下</t>
    <rPh sb="6" eb="8">
      <t>ソクメン</t>
    </rPh>
    <rPh sb="8" eb="9">
      <t>シタ</t>
    </rPh>
    <phoneticPr fontId="4"/>
  </si>
  <si>
    <t>ACA-282-67-3</t>
    <phoneticPr fontId="4"/>
  </si>
  <si>
    <t>ｱｸﾘﾙ板 後面上</t>
    <rPh sb="6" eb="8">
      <t>ウシロメン</t>
    </rPh>
    <rPh sb="8" eb="9">
      <t>ウエ</t>
    </rPh>
    <phoneticPr fontId="4"/>
  </si>
  <si>
    <t>ACA43W10-738-538-5-C11-D11-N6</t>
  </si>
  <si>
    <t>ｱｸﾘﾙ板 後面中上</t>
    <rPh sb="6" eb="8">
      <t>ウシロメン</t>
    </rPh>
    <rPh sb="8" eb="9">
      <t>ナカ</t>
    </rPh>
    <rPh sb="9" eb="10">
      <t>ウエ</t>
    </rPh>
    <phoneticPr fontId="4"/>
  </si>
  <si>
    <t>ACA4H-378-268-5-F356-G246-N6</t>
    <phoneticPr fontId="4"/>
  </si>
  <si>
    <t>ｱｸﾘﾙ板 後面中下外</t>
    <rPh sb="6" eb="8">
      <t>ウシロメン</t>
    </rPh>
    <rPh sb="8" eb="10">
      <t>ナカシタ</t>
    </rPh>
    <rPh sb="10" eb="11">
      <t>ソト</t>
    </rPh>
    <phoneticPr fontId="4"/>
  </si>
  <si>
    <t>ACA4H-208-138-5-F186-G116-N6</t>
    <phoneticPr fontId="4"/>
  </si>
  <si>
    <t>ｱｸﾘﾙ板 後面中下中</t>
    <rPh sb="6" eb="8">
      <t>ウシロメン</t>
    </rPh>
    <rPh sb="8" eb="10">
      <t>ナカシタ</t>
    </rPh>
    <rPh sb="10" eb="11">
      <t>ナカ</t>
    </rPh>
    <phoneticPr fontId="4"/>
  </si>
  <si>
    <t>ACA-577-67-3</t>
    <phoneticPr fontId="4"/>
  </si>
  <si>
    <t>ｱｸﾘﾙ板 後面下</t>
    <rPh sb="6" eb="8">
      <t>ウシロメン</t>
    </rPh>
    <rPh sb="8" eb="9">
      <t>シタ</t>
    </rPh>
    <phoneticPr fontId="4"/>
  </si>
  <si>
    <t>ACA6H-738-453-5-F358-G431-N6</t>
    <phoneticPr fontId="4"/>
  </si>
  <si>
    <t>ｱｸﾘﾙ板 上</t>
    <rPh sb="6" eb="7">
      <t>ウエ</t>
    </rPh>
    <phoneticPr fontId="4"/>
  </si>
  <si>
    <t>HFS6-3030-1020-SC</t>
    <phoneticPr fontId="4"/>
  </si>
  <si>
    <t>ｱﾙﾐﾌﾚｰﾑ 観音扉</t>
    <phoneticPr fontId="4"/>
  </si>
  <si>
    <t>HFS6-3030-304-SC</t>
    <phoneticPr fontId="4"/>
  </si>
  <si>
    <t>突起付反転ﾌﾞﾗｹｯﾄ</t>
  </si>
  <si>
    <t>HHDNFA112</t>
    <phoneticPr fontId="4"/>
  </si>
  <si>
    <t>ｱﾝｸﾞﾙ取手</t>
  </si>
  <si>
    <t>HHPFLN6-SST</t>
    <phoneticPr fontId="4"/>
  </si>
  <si>
    <t>ﾊﾀ蝶番</t>
  </si>
  <si>
    <t>HHPFRN6-SST</t>
    <phoneticPr fontId="4"/>
  </si>
  <si>
    <t>HMER6-6</t>
    <phoneticPr fontId="4"/>
  </si>
  <si>
    <t>扉ｽｲｯﾁ</t>
  </si>
  <si>
    <t>HMEN6-6</t>
    <phoneticPr fontId="4"/>
  </si>
  <si>
    <t>ﾏｸﾞﾈｯﾄｷｬｯﾁ</t>
  </si>
  <si>
    <t>ACA42W8-964-302-5-C11-D11-N6</t>
    <phoneticPr fontId="4"/>
  </si>
  <si>
    <t>ｱｸﾘﾙ板</t>
  </si>
  <si>
    <t>SHCDG5-22</t>
    <phoneticPr fontId="4"/>
  </si>
  <si>
    <t>ﾋﾝｼﾞﾋﾟﾝ</t>
    <phoneticPr fontId="4"/>
  </si>
  <si>
    <t>GUTB5-6-25</t>
    <phoneticPr fontId="4"/>
  </si>
  <si>
    <t>ｶﾊﾞｰﾎﾞﾙﾄ</t>
    <phoneticPr fontId="4"/>
  </si>
  <si>
    <t>NSQF-JW-D46.5-L30-V34.5-G40.5-T5</t>
    <phoneticPr fontId="4"/>
  </si>
  <si>
    <t>CSPCSZ-SUS-M3-6</t>
    <phoneticPr fontId="4"/>
  </si>
  <si>
    <t>皿ﾈｼﾞ @2/4</t>
    <rPh sb="0" eb="1">
      <t>サラ</t>
    </rPh>
    <phoneticPr fontId="4"/>
  </si>
  <si>
    <t>MVBLK-AMW-41L-S4MT1</t>
    <phoneticPr fontId="4"/>
  </si>
  <si>
    <t>SETE0228-Z21バルブホルダ</t>
    <phoneticPr fontId="4"/>
  </si>
  <si>
    <t>MVBLK-AMW-41L-YM33L</t>
    <phoneticPr fontId="4"/>
  </si>
  <si>
    <t>SETE0228-Z22バルブクランプ</t>
    <phoneticPr fontId="4"/>
  </si>
  <si>
    <t>MVSHM-3N04000-3YD-R2YX6</t>
    <phoneticPr fontId="4"/>
  </si>
  <si>
    <t>SETE0228-Z23リンク</t>
    <phoneticPr fontId="4"/>
  </si>
  <si>
    <t>MVSHM-3N02050-3YS-HL9W9</t>
    <phoneticPr fontId="4"/>
  </si>
  <si>
    <t>SETE0228-Z24バルブブラケットL</t>
    <phoneticPr fontId="4"/>
  </si>
  <si>
    <t>MVSHM-3N0204A-42X-5HX79</t>
    <phoneticPr fontId="4"/>
  </si>
  <si>
    <t>SETE0228-Z25バルブブラケットR</t>
    <phoneticPr fontId="4"/>
  </si>
  <si>
    <t>MVSHM-3N04042-41K-9FBS8</t>
    <phoneticPr fontId="4"/>
  </si>
  <si>
    <t>SETE0228-Z26配線クランプ</t>
    <phoneticPr fontId="4"/>
  </si>
  <si>
    <t>MVSHM-3N02048-41K-X2DH8</t>
    <phoneticPr fontId="4"/>
  </si>
  <si>
    <t>SETE0228-Z27配線クランプ板金1</t>
    <phoneticPr fontId="4"/>
  </si>
  <si>
    <t>MVSHM-3N02048-41K-6C8W4</t>
    <phoneticPr fontId="4"/>
  </si>
  <si>
    <t>SETE0228-Z28配線クランプ板金2</t>
    <phoneticPr fontId="4"/>
  </si>
  <si>
    <t>MVSHM-3N03042-41K-C6H74</t>
    <phoneticPr fontId="4"/>
  </si>
  <si>
    <t>SETE0228-Z29ダクト板</t>
    <phoneticPr fontId="4"/>
  </si>
  <si>
    <t>MVSHM-3N01040-42X-T555K</t>
    <phoneticPr fontId="4"/>
  </si>
  <si>
    <t>SETE0228-Z30ダクトフタ</t>
    <phoneticPr fontId="4"/>
  </si>
  <si>
    <t>MVSHM-3N02042-42X-YF3HM</t>
    <phoneticPr fontId="4"/>
  </si>
  <si>
    <t>SETE0228-Z31電源スイッチ取付板</t>
    <phoneticPr fontId="4"/>
  </si>
  <si>
    <t>CSHSM-SUS-M6-12</t>
    <phoneticPr fontId="4"/>
  </si>
  <si>
    <t>G6D-F4B DC24</t>
    <phoneticPr fontId="4"/>
  </si>
  <si>
    <t>ﾀｰﾐﾅﾙﾘﾚｰ</t>
    <phoneticPr fontId="4"/>
  </si>
  <si>
    <t>3VC-2</t>
    <phoneticPr fontId="4"/>
  </si>
  <si>
    <t>ACｺｰﾄﾞ 片側切り落とし</t>
    <rPh sb="8" eb="13">
      <t>キリオトシ</t>
    </rPh>
    <rPh sb="11" eb="12">
      <t>オ</t>
    </rPh>
    <phoneticPr fontId="4"/>
  </si>
  <si>
    <t>37303-2165-000FL-8P</t>
    <phoneticPr fontId="4"/>
  </si>
  <si>
    <t>e-CON(青)ﾒｽ</t>
    <rPh sb="6" eb="7">
      <t>アオ</t>
    </rPh>
    <phoneticPr fontId="4"/>
  </si>
  <si>
    <t>在庫使用</t>
    <rPh sb="0" eb="4">
      <t>ザイコシヨウ</t>
    </rPh>
    <phoneticPr fontId="4"/>
  </si>
  <si>
    <t>e-CON(赤)ｵｽ</t>
    <rPh sb="6" eb="7">
      <t>アカ</t>
    </rPh>
    <phoneticPr fontId="4"/>
  </si>
  <si>
    <t>SS300R-22-3-10</t>
    <phoneticPr fontId="4"/>
  </si>
  <si>
    <t>SS300R-22-12-10</t>
    <phoneticPr fontId="4"/>
  </si>
  <si>
    <t>APMMS-G2-N2</t>
    <phoneticPr fontId="4"/>
  </si>
  <si>
    <t>変換継手</t>
    <phoneticPr fontId="4"/>
  </si>
  <si>
    <t>APBTA-N2-N2-T1</t>
    <phoneticPr fontId="4"/>
  </si>
  <si>
    <t>ネジ変換継手T型タイプ（アルミ）</t>
  </si>
  <si>
    <t>APMMS-N2-N2</t>
    <phoneticPr fontId="4"/>
  </si>
  <si>
    <t>APMTS-G4-T3</t>
    <phoneticPr fontId="4"/>
  </si>
  <si>
    <t>SKTGK10-3</t>
    <phoneticPr fontId="4"/>
  </si>
  <si>
    <t>チューブ継手φ10</t>
    <phoneticPr fontId="4"/>
  </si>
  <si>
    <t>SKTGK12-3</t>
    <phoneticPr fontId="4"/>
  </si>
  <si>
    <t>チューブ継手φ12</t>
    <phoneticPr fontId="4"/>
  </si>
  <si>
    <t>エイワ機工(加藤製作所様向）様</t>
    <rPh sb="14" eb="15">
      <t>サマ</t>
    </rPh>
    <phoneticPr fontId="9"/>
  </si>
  <si>
    <t>Ｎo.220400</t>
    <phoneticPr fontId="9"/>
  </si>
  <si>
    <t>SETB0242-A01　AXA400-HV-H120+SV35HF+APT300　2連+井桁　　</t>
    <rPh sb="43" eb="44">
      <t>レン</t>
    </rPh>
    <phoneticPr fontId="9"/>
  </si>
  <si>
    <t xml:space="preserve">ATP300-HZ残量検知付き　2連 液送ﾕﾆｯﾄ </t>
    <rPh sb="19" eb="20">
      <t>エキ</t>
    </rPh>
    <phoneticPr fontId="9"/>
  </si>
  <si>
    <t>仙台営業所納品依頼</t>
    <rPh sb="0" eb="2">
      <t>センダイ</t>
    </rPh>
    <rPh sb="2" eb="5">
      <t>エイギョウショ</t>
    </rPh>
    <rPh sb="5" eb="7">
      <t>ノウヒン</t>
    </rPh>
    <rPh sb="7" eb="9">
      <t>イライ</t>
    </rPh>
    <phoneticPr fontId="9"/>
  </si>
  <si>
    <r>
      <t>2</t>
    </r>
    <r>
      <rPr>
        <sz val="11"/>
        <color theme="1"/>
        <rFont val="游ゴシック"/>
        <family val="3"/>
        <charset val="128"/>
        <scheme val="minor"/>
      </rPr>
      <t>/13・仙台営業所着</t>
    </r>
    <rPh sb="5" eb="7">
      <t>センダイ</t>
    </rPh>
    <rPh sb="7" eb="11">
      <t>エイギョウショチャク</t>
    </rPh>
    <phoneticPr fontId="9"/>
  </si>
  <si>
    <t>2/7・仙台営業所着</t>
    <rPh sb="4" eb="6">
      <t>センダイ</t>
    </rPh>
    <rPh sb="6" eb="10">
      <t>エイギョウショチャク</t>
    </rPh>
    <phoneticPr fontId="9"/>
  </si>
  <si>
    <t>2/17・仙台営業所着</t>
    <rPh sb="5" eb="10">
      <t>センダイエイギョウショ</t>
    </rPh>
    <rPh sb="10" eb="11">
      <t>チャク</t>
    </rPh>
    <phoneticPr fontId="9"/>
  </si>
  <si>
    <t>SETB0088-Z07　ﾄﾞﾛｯﾌﾟｲﾝｱﾀﾞﾌﾟﾀ  3-8 PT　改良　材料　A2017</t>
    <rPh sb="39" eb="41">
      <t>ザイリョウ</t>
    </rPh>
    <phoneticPr fontId="4"/>
  </si>
  <si>
    <t>ﾄﾞﾛｯﾌﾟｲﾝｱﾀﾞﾌﾟﾀ　　　17アルマイト　3/8雌ねじ</t>
    <rPh sb="28" eb="29">
      <t>メ</t>
    </rPh>
    <phoneticPr fontId="4"/>
  </si>
  <si>
    <t>蓋改良版2　スペーサ</t>
    <phoneticPr fontId="9"/>
  </si>
  <si>
    <t>2Week</t>
    <phoneticPr fontId="9"/>
  </si>
  <si>
    <t>オーエヌ工業</t>
    <phoneticPr fontId="9"/>
  </si>
  <si>
    <t>石鍋</t>
    <rPh sb="0" eb="2">
      <t>イシナベ</t>
    </rPh>
    <phoneticPr fontId="9"/>
  </si>
  <si>
    <t>N730L-HY2 15A 　</t>
    <phoneticPr fontId="9"/>
  </si>
  <si>
    <t>3方ﾎﾞｰﾙﾊﾞﾙﾌﾞ</t>
    <phoneticPr fontId="9"/>
  </si>
  <si>
    <t>見積もり　351228-1</t>
    <rPh sb="0" eb="2">
      <t>ミツ</t>
    </rPh>
    <phoneticPr fontId="9"/>
  </si>
  <si>
    <t>N730L-HY2 15A 　　送料</t>
    <rPh sb="16" eb="18">
      <t>ソウリョウ</t>
    </rPh>
    <phoneticPr fontId="9"/>
  </si>
  <si>
    <t>3Week</t>
  </si>
  <si>
    <t>甲南電機</t>
    <rPh sb="2" eb="4">
      <t>デンキ</t>
    </rPh>
    <phoneticPr fontId="9"/>
  </si>
  <si>
    <t>4N3S102K-L5</t>
    <phoneticPr fontId="9"/>
  </si>
  <si>
    <t>電磁弁</t>
    <rPh sb="0" eb="3">
      <t>デンジベン</t>
    </rPh>
    <phoneticPr fontId="9"/>
  </si>
  <si>
    <t>4N3S102K-L5　　　　送料</t>
    <rPh sb="15" eb="17">
      <t>ソウリョウ</t>
    </rPh>
    <phoneticPr fontId="9"/>
  </si>
  <si>
    <t>送料</t>
    <rPh sb="0" eb="2">
      <t>ソウリョウ</t>
    </rPh>
    <phoneticPr fontId="9"/>
  </si>
  <si>
    <t>残量検知ｼﾘﾝﾀﾞ加圧レギュレータユニット　2SET</t>
    <phoneticPr fontId="9"/>
  </si>
  <si>
    <t>6日目</t>
    <rPh sb="1" eb="2">
      <t>ヒ</t>
    </rPh>
    <rPh sb="2" eb="3">
      <t>メ</t>
    </rPh>
    <phoneticPr fontId="9"/>
  </si>
  <si>
    <t>ARP20K-01H-3</t>
    <phoneticPr fontId="9"/>
  </si>
  <si>
    <t>SMC ﾚｷﾞｭﾚｰﾀ ARP　0.6MPa</t>
    <phoneticPr fontId="9"/>
  </si>
  <si>
    <t>ARP20K-01H</t>
    <phoneticPr fontId="9"/>
  </si>
  <si>
    <t>SMC ﾚｷﾞｭﾚｰﾀ ARP　0.4MPa</t>
    <phoneticPr fontId="9"/>
  </si>
  <si>
    <t>ISE20-N-M-M5-L</t>
    <phoneticPr fontId="9"/>
  </si>
  <si>
    <t>SMC ｸｳｱﾂｷｷｶﾝﾚﾝ</t>
    <phoneticPr fontId="9"/>
  </si>
  <si>
    <t>配電部分</t>
    <rPh sb="0" eb="2">
      <t>ハイデン</t>
    </rPh>
    <rPh sb="2" eb="4">
      <t>ブブン</t>
    </rPh>
    <phoneticPr fontId="9"/>
  </si>
  <si>
    <t>福島（齋藤）</t>
    <rPh sb="0" eb="2">
      <t>フクシマ</t>
    </rPh>
    <rPh sb="3" eb="5">
      <t>サイトウ</t>
    </rPh>
    <phoneticPr fontId="9"/>
  </si>
  <si>
    <t>MVBLK-AMW-2GL-RJDA9</t>
    <phoneticPr fontId="9"/>
  </si>
  <si>
    <t>SETB0047-Y03　ﾊﾞﾙﾌﾞﾎﾙﾀﾞﾈｼﾞ固定ﾈｼﾞ式（SV35HF）</t>
    <phoneticPr fontId="9"/>
  </si>
  <si>
    <t xml:space="preserve">
AB23FBDA72</t>
    <phoneticPr fontId="9"/>
  </si>
  <si>
    <t>ノックピン　ストレート</t>
    <phoneticPr fontId="9"/>
  </si>
  <si>
    <t>SCB4-14</t>
    <phoneticPr fontId="9"/>
  </si>
  <si>
    <t>六角穴付ボルト－ステンレス</t>
    <phoneticPr fontId="9"/>
  </si>
  <si>
    <t>SCB8-10</t>
    <phoneticPr fontId="9"/>
  </si>
  <si>
    <t>MVBLK-AMW-42R-5WYST</t>
    <phoneticPr fontId="9"/>
  </si>
  <si>
    <t>SETB0242-Y01　ﾂｰﾙ治具ﾌﾞﾗｹｯﾄ</t>
    <phoneticPr fontId="9"/>
  </si>
  <si>
    <t>AJPNGB4-P6.00-B6.0-G4-GC</t>
    <phoneticPr fontId="9"/>
  </si>
  <si>
    <t>位置決めピン 高硬度ステンレス R・テーパ・テーパR －全ねじ－</t>
    <phoneticPr fontId="9"/>
  </si>
  <si>
    <t>MS3-10</t>
    <phoneticPr fontId="9"/>
  </si>
  <si>
    <t>ノックピン　ストレート　3本</t>
    <rPh sb="13" eb="14">
      <t>ホン</t>
    </rPh>
    <phoneticPr fontId="9"/>
  </si>
  <si>
    <t>MVSHM-3N02052-42R-RWB57</t>
    <phoneticPr fontId="9"/>
  </si>
  <si>
    <t>SETB0242-Y02　ﾂｰﾙ治具AXA-HVﾌﾞﾗｹｯﾄ</t>
    <phoneticPr fontId="9"/>
  </si>
  <si>
    <t>MS2-6</t>
    <phoneticPr fontId="9"/>
  </si>
  <si>
    <t>ノックピン　ストレート　11本</t>
    <rPh sb="14" eb="15">
      <t>ホン</t>
    </rPh>
    <phoneticPr fontId="9"/>
  </si>
  <si>
    <t>SCB4-8</t>
    <phoneticPr fontId="9"/>
  </si>
  <si>
    <t>六角穴付ボルト－ステンレス　4本</t>
    <rPh sb="15" eb="16">
      <t>ホン</t>
    </rPh>
    <phoneticPr fontId="9"/>
  </si>
  <si>
    <t>フジキン</t>
    <phoneticPr fontId="9"/>
  </si>
  <si>
    <t>VUWL-8BN-V</t>
    <phoneticPr fontId="9"/>
  </si>
  <si>
    <t>ニューV-Lok_エルボハーフユニオン　φ8　NPT1/4</t>
    <phoneticPr fontId="9"/>
  </si>
  <si>
    <r>
      <t xml:space="preserve">VUWL-10BN-V  </t>
    </r>
    <r>
      <rPr>
        <b/>
        <sz val="11"/>
        <color rgb="FFFF0000"/>
        <rFont val="游ゴシック"/>
        <family val="3"/>
        <charset val="128"/>
        <scheme val="minor"/>
      </rPr>
      <t>キャンセル済み</t>
    </r>
    <rPh sb="18" eb="19">
      <t>ズ</t>
    </rPh>
    <phoneticPr fontId="9"/>
  </si>
  <si>
    <t>ニューV-Lok_エルボハーフユニオン　φ10　NPT1/4</t>
    <phoneticPr fontId="9"/>
  </si>
  <si>
    <t>VUWL-8B-V</t>
    <phoneticPr fontId="9"/>
  </si>
  <si>
    <t>ニューV-Lok_エルボハーフユニオン　φ8　R1/4</t>
    <phoneticPr fontId="9"/>
  </si>
  <si>
    <t>VUWL-10B-V</t>
    <phoneticPr fontId="9"/>
  </si>
  <si>
    <t>ニューV-Lok_エルボハーフユニオン　φ10　R1/4</t>
    <phoneticPr fontId="9"/>
  </si>
  <si>
    <t>VUWL-12B-V</t>
    <phoneticPr fontId="9"/>
  </si>
  <si>
    <t>ニューV-Lok_エルボハーフユニオン　φ12　R1/4</t>
    <phoneticPr fontId="9"/>
  </si>
  <si>
    <t>AB23FEC7CC</t>
    <phoneticPr fontId="9"/>
  </si>
  <si>
    <t>VUWL-12BN-V</t>
    <phoneticPr fontId="9"/>
  </si>
  <si>
    <t>ニューV-Lok_エルボハーフユニオン　φ12　NPT1/4</t>
    <phoneticPr fontId="9"/>
  </si>
  <si>
    <t>MVBLK-AMW-44B-B5N4A</t>
    <phoneticPr fontId="9"/>
  </si>
  <si>
    <t>SETB0242-Y01-1　ﾂｰﾙ治具ﾌﾞﾗｹｯﾄ</t>
    <phoneticPr fontId="9"/>
  </si>
  <si>
    <t>AB2411E3EC</t>
    <phoneticPr fontId="9"/>
  </si>
  <si>
    <t>駿河精機</t>
    <rPh sb="0" eb="4">
      <t>スルガセイキ</t>
    </rPh>
    <phoneticPr fontId="4"/>
  </si>
  <si>
    <t>BSS16-40C</t>
    <phoneticPr fontId="9"/>
  </si>
  <si>
    <t>ｼｭﾄﾞｳｽﾃ-ｼﾞﾘﾆｱﾎﾞ-ﾙ BSS16-40</t>
    <phoneticPr fontId="9"/>
  </si>
  <si>
    <t>ノックピン　ストレート　4本+10本</t>
    <rPh sb="13" eb="14">
      <t>ホン</t>
    </rPh>
    <rPh sb="17" eb="18">
      <t>ホン</t>
    </rPh>
    <phoneticPr fontId="9"/>
  </si>
  <si>
    <t>MS4-8</t>
  </si>
  <si>
    <t>ノックピン　ストレート　1本+1本</t>
    <rPh sb="13" eb="14">
      <t>ホン</t>
    </rPh>
    <rPh sb="16" eb="17">
      <t>ホン</t>
    </rPh>
    <phoneticPr fontId="9"/>
  </si>
  <si>
    <t xml:space="preserve">SCB3-8 </t>
    <phoneticPr fontId="9"/>
  </si>
  <si>
    <t>六角穴付ボルト M3ねじ　8ｍｍ</t>
    <phoneticPr fontId="9"/>
  </si>
  <si>
    <t>MVBLK-AMW-44B-CUSJR</t>
    <phoneticPr fontId="9"/>
  </si>
  <si>
    <t>SETB0242-Y03　ﾂｰﾙ治具変換ﾌﾟﾚｰﾄ</t>
    <phoneticPr fontId="9"/>
  </si>
  <si>
    <t>SCB3-10</t>
    <phoneticPr fontId="9"/>
  </si>
  <si>
    <t>六角穴付ボルト M3ねじ　10ｍｍ</t>
    <phoneticPr fontId="9"/>
  </si>
  <si>
    <t>MVSHM-3N03002-44B-ZB2U6</t>
    <phoneticPr fontId="9"/>
  </si>
  <si>
    <t>SETB0242-Y07 ｶﾒﾗ変換ﾌﾞﾗｹｯﾄ</t>
    <phoneticPr fontId="9"/>
  </si>
  <si>
    <t>ノックピン　ストレート　4本</t>
    <rPh sb="13" eb="14">
      <t>ホン</t>
    </rPh>
    <phoneticPr fontId="9"/>
  </si>
  <si>
    <t>六角穴付ボルト M4ねじ　8ｍｍ　4.本</t>
    <rPh sb="19" eb="20">
      <t>ホン</t>
    </rPh>
    <phoneticPr fontId="9"/>
  </si>
  <si>
    <t>MVBLK-POW-44B-K525A</t>
    <phoneticPr fontId="9"/>
  </si>
  <si>
    <t>SETB0242-Y08 ｶﾒﾗ変換ﾌﾞﾗｹｯﾄｽﾍﾟｰｻ</t>
    <phoneticPr fontId="9"/>
  </si>
  <si>
    <t>六角穴付ボルト M4ねじ　14ｍｍ　2.本</t>
    <rPh sb="20" eb="21">
      <t>ホン</t>
    </rPh>
    <phoneticPr fontId="9"/>
  </si>
  <si>
    <t>MVSHM-3N02052-3JK-7S3MG</t>
    <phoneticPr fontId="9"/>
  </si>
  <si>
    <r>
      <t xml:space="preserve">SETB0181-Z04 ｶｯﾌﾟﾎﾙﾀﾞｰﾍﾞｰｽＬ字ﾌﾞﾗｹｯﾄ　　L板金        </t>
    </r>
    <r>
      <rPr>
        <b/>
        <sz val="11"/>
        <color indexed="30"/>
        <rFont val="ＭＳ Ｐゴシック"/>
        <family val="3"/>
        <charset val="128"/>
      </rPr>
      <t xml:space="preserve">   </t>
    </r>
    <rPh sb="37" eb="39">
      <t>バンキン</t>
    </rPh>
    <phoneticPr fontId="4"/>
  </si>
  <si>
    <t>MVSHM-3N02050006016-2LF-1RSEZ</t>
    <phoneticPr fontId="9"/>
  </si>
  <si>
    <t>SETB-0055-Z04 ｶｯﾌﾟﾎﾙﾀﾞｰＬ字ﾌﾞﾗｹｯﾄ高さ固定板金　</t>
    <rPh sb="31" eb="32">
      <t>タカ</t>
    </rPh>
    <rPh sb="33" eb="35">
      <t>コテイ</t>
    </rPh>
    <rPh sb="35" eb="37">
      <t>バンキン</t>
    </rPh>
    <phoneticPr fontId="4"/>
  </si>
  <si>
    <t>MVSHM-3N02050-3ZA-XL9CD</t>
    <phoneticPr fontId="9"/>
  </si>
  <si>
    <t>SETB0242-Z06　ﾉｽﾞﾙ先端そぎ落としﾌﾟﾚｰﾄ</t>
    <phoneticPr fontId="9"/>
  </si>
  <si>
    <r>
      <t xml:space="preserve">井桁ﾜｰｸ治具 </t>
    </r>
    <r>
      <rPr>
        <b/>
        <sz val="16"/>
        <color indexed="8"/>
        <rFont val="ＭＳ Ｐゴシック"/>
        <family val="3"/>
        <charset val="128"/>
      </rPr>
      <t xml:space="preserve"> 35mm</t>
    </r>
    <r>
      <rPr>
        <sz val="16"/>
        <color indexed="8"/>
        <rFont val="ＭＳ Ｐゴシック"/>
        <family val="3"/>
        <charset val="128"/>
      </rPr>
      <t xml:space="preserve"> 厚みTYPE</t>
    </r>
    <rPh sb="0" eb="2">
      <t>イゲタ</t>
    </rPh>
    <rPh sb="5" eb="7">
      <t>ジグ</t>
    </rPh>
    <rPh sb="14" eb="15">
      <t>アツ</t>
    </rPh>
    <phoneticPr fontId="4"/>
  </si>
  <si>
    <r>
      <t>CLMSC5-</t>
    </r>
    <r>
      <rPr>
        <b/>
        <sz val="11"/>
        <color indexed="10"/>
        <rFont val="ＭＳ Ｐゴシック"/>
        <family val="3"/>
        <charset val="128"/>
      </rPr>
      <t>12</t>
    </r>
    <r>
      <rPr>
        <sz val="11"/>
        <color theme="1"/>
        <rFont val="游ゴシック"/>
        <family val="3"/>
        <charset val="128"/>
        <scheme val="minor"/>
      </rPr>
      <t>-B</t>
    </r>
    <phoneticPr fontId="4"/>
  </si>
  <si>
    <t>SCB4-50</t>
    <phoneticPr fontId="4"/>
  </si>
  <si>
    <t xml:space="preserve">SPWF4 </t>
    <phoneticPr fontId="9"/>
  </si>
  <si>
    <t>ワッシャ 4個</t>
    <rPh sb="6" eb="7">
      <t>コ</t>
    </rPh>
    <phoneticPr fontId="9"/>
  </si>
  <si>
    <t>HFS5-2020-379-Z5-XA65.5-XB190.5-XC315.5</t>
    <phoneticPr fontId="4"/>
  </si>
  <si>
    <r>
      <t xml:space="preserve">後入れバネナット  </t>
    </r>
    <r>
      <rPr>
        <b/>
        <sz val="11"/>
        <color rgb="FF0070C0"/>
        <rFont val="游ゴシック"/>
        <family val="3"/>
        <charset val="128"/>
        <scheme val="minor"/>
      </rPr>
      <t>4</t>
    </r>
    <r>
      <rPr>
        <sz val="11"/>
        <color theme="1"/>
        <rFont val="游ゴシック"/>
        <family val="3"/>
        <charset val="128"/>
        <scheme val="minor"/>
      </rPr>
      <t>個+4個　凸無し</t>
    </r>
    <rPh sb="11" eb="12">
      <t>コ</t>
    </rPh>
    <rPh sb="14" eb="15">
      <t>コ</t>
    </rPh>
    <rPh sb="16" eb="17">
      <t>トツ</t>
    </rPh>
    <rPh sb="17" eb="18">
      <t>ナ</t>
    </rPh>
    <phoneticPr fontId="4"/>
  </si>
  <si>
    <t>MVBLK-AMW-42R-6W49C</t>
    <phoneticPr fontId="4"/>
  </si>
  <si>
    <r>
      <t>SETB</t>
    </r>
    <r>
      <rPr>
        <b/>
        <sz val="11"/>
        <color rgb="FFFF0000"/>
        <rFont val="游ゴシック"/>
        <family val="3"/>
        <charset val="128"/>
        <scheme val="minor"/>
      </rPr>
      <t>0242</t>
    </r>
    <r>
      <rPr>
        <sz val="11"/>
        <color theme="1"/>
        <rFont val="游ゴシック"/>
        <family val="3"/>
        <charset val="128"/>
        <scheme val="minor"/>
      </rPr>
      <t>-X01　井桁ﾜｰｸ冶具ﾍﾞｰｽ- 1 (400mm)</t>
    </r>
    <phoneticPr fontId="4"/>
  </si>
  <si>
    <t>ゴムワッシャ</t>
    <phoneticPr fontId="4"/>
  </si>
  <si>
    <t>ミニュチュアワンタッチ継手</t>
    <rPh sb="11" eb="12">
      <t>ツギ</t>
    </rPh>
    <rPh sb="12" eb="13">
      <t>テ</t>
    </rPh>
    <phoneticPr fontId="15"/>
  </si>
  <si>
    <t>NPB5</t>
    <phoneticPr fontId="4"/>
  </si>
  <si>
    <t>Oリング</t>
  </si>
  <si>
    <t>NPB10</t>
    <phoneticPr fontId="4"/>
  </si>
  <si>
    <t>MVBLK-SUB-JPA2AJKBW111AB</t>
    <phoneticPr fontId="4"/>
  </si>
  <si>
    <t>SETB-0004-Z06 パッド1</t>
    <phoneticPr fontId="4"/>
  </si>
  <si>
    <t>sumco</t>
    <phoneticPr fontId="4"/>
  </si>
  <si>
    <t>FWRBN-D23-V15-T3</t>
    <phoneticPr fontId="4"/>
  </si>
  <si>
    <t>Ｏリング　Ｇシリーズ</t>
    <phoneticPr fontId="4"/>
  </si>
  <si>
    <t>サニタリー管用継手　ガスケット</t>
    <phoneticPr fontId="4"/>
  </si>
  <si>
    <t>MVTUP-ACN-42Z-USWKD</t>
    <phoneticPr fontId="9"/>
  </si>
  <si>
    <t>SETB0089-Z06-1　ATP300　蓋改良版2　スペーサ　ｾﾒﾀﾞｲﾝ紙ｶｰﾄﾘｯﾁ用</t>
    <phoneticPr fontId="4"/>
  </si>
  <si>
    <t>1日目</t>
  </si>
  <si>
    <t>SUTNPR8A-100</t>
    <phoneticPr fontId="9"/>
  </si>
  <si>
    <t>ｺｳｶﾝﾖｳﾂｷﾞﾃ (SUTNP</t>
    <phoneticPr fontId="9"/>
  </si>
  <si>
    <t>APMTS-T3-T2</t>
    <phoneticPr fontId="9"/>
  </si>
  <si>
    <t>APMTS-T4-T3</t>
    <phoneticPr fontId="9"/>
  </si>
  <si>
    <t>アソー</t>
    <phoneticPr fontId="4"/>
  </si>
  <si>
    <t>BL-1200</t>
    <phoneticPr fontId="4"/>
  </si>
  <si>
    <t>エースボール ストレート型（黄銅製） BL 外ネジ・ドレン型</t>
    <phoneticPr fontId="9"/>
  </si>
  <si>
    <t>BM-9022</t>
    <phoneticPr fontId="9"/>
  </si>
  <si>
    <t>黄銅製 エースボール ストレート型 BM 外・内テーパーネジ型</t>
    <phoneticPr fontId="4"/>
  </si>
  <si>
    <t>CHNS6</t>
    <phoneticPr fontId="9"/>
  </si>
  <si>
    <t>蝶ナット</t>
    <phoneticPr fontId="9"/>
  </si>
  <si>
    <t>HBLFSN5-C-SSP</t>
    <phoneticPr fontId="9"/>
  </si>
  <si>
    <t>ｱﾙﾐﾌﾞﾗｹｯﾄｻﾞｲ</t>
    <phoneticPr fontId="9"/>
  </si>
  <si>
    <t>3日目</t>
    <rPh sb="1" eb="2">
      <t>ヒ</t>
    </rPh>
    <rPh sb="2" eb="3">
      <t>メ</t>
    </rPh>
    <phoneticPr fontId="9"/>
  </si>
  <si>
    <t>HFBL45A5-2020-100-SSP</t>
    <phoneticPr fontId="9"/>
  </si>
  <si>
    <t>ﾎｷｮｳﾖｳﾌﾚｰﾑﾌﾞﾗｹｯﾄ(HFB</t>
    <phoneticPr fontId="9"/>
  </si>
  <si>
    <t>HFC5-2020-S</t>
    <phoneticPr fontId="9"/>
  </si>
  <si>
    <t>ﾌﾚｰﾑｷｬｯﾌﾟ (HFC)</t>
    <phoneticPr fontId="9"/>
  </si>
  <si>
    <t>HFS5-2020-65</t>
    <phoneticPr fontId="9"/>
  </si>
  <si>
    <t>ｱﾙﾐﾌﾚｰﾑｻﾞｲ</t>
    <phoneticPr fontId="9"/>
  </si>
  <si>
    <t>HFS5-2020-165</t>
    <phoneticPr fontId="9"/>
  </si>
  <si>
    <t>HFS5-2020-225</t>
    <phoneticPr fontId="9"/>
  </si>
  <si>
    <t>HFS5-2020-269</t>
    <phoneticPr fontId="9"/>
  </si>
  <si>
    <t>HFS5-2020-640</t>
    <phoneticPr fontId="9"/>
  </si>
  <si>
    <t>5日目</t>
    <rPh sb="1" eb="2">
      <t>ヒ</t>
    </rPh>
    <rPh sb="2" eb="3">
      <t>メ</t>
    </rPh>
    <phoneticPr fontId="9"/>
  </si>
  <si>
    <t>HGBSR6-12-62-6</t>
    <phoneticPr fontId="9"/>
  </si>
  <si>
    <t>ﾋﾝｼﾞﾎﾞﾙﾄ(HGBSR)</t>
    <phoneticPr fontId="9"/>
  </si>
  <si>
    <t>HHPSNC5-SST</t>
    <phoneticPr fontId="9"/>
  </si>
  <si>
    <t>ｱﾙﾐﾁｮｳﾊﾞﾝ HHPSNC</t>
    <phoneticPr fontId="9"/>
  </si>
  <si>
    <t>MJELLS6-2-B</t>
    <phoneticPr fontId="9"/>
  </si>
  <si>
    <t>ワンタッチ継手　メイルエルボ</t>
    <phoneticPr fontId="9"/>
  </si>
  <si>
    <t>MVSHM-3N03050-42Y-ASF4G</t>
    <phoneticPr fontId="9"/>
  </si>
  <si>
    <t>SETB0242-Y06-1　共用ﾀｲﾌﾟ　板金</t>
    <phoneticPr fontId="9"/>
  </si>
  <si>
    <t>HNTT5-5　</t>
    <phoneticPr fontId="9"/>
  </si>
  <si>
    <t>先入れナット</t>
    <phoneticPr fontId="9"/>
  </si>
  <si>
    <t>SCB5-8</t>
    <phoneticPr fontId="9"/>
  </si>
  <si>
    <t>ﾛｯｶｸｱﾅﾂｷﾎﾞﾙﾄ(SCB)</t>
    <phoneticPr fontId="9"/>
  </si>
  <si>
    <t>SCB5-12</t>
    <phoneticPr fontId="9"/>
  </si>
  <si>
    <t>8日目</t>
    <rPh sb="1" eb="2">
      <t>ヒ</t>
    </rPh>
    <rPh sb="2" eb="3">
      <t>メ</t>
    </rPh>
    <phoneticPr fontId="9"/>
  </si>
  <si>
    <t>MVBLK-AMW-41R-JZ177</t>
    <phoneticPr fontId="9"/>
  </si>
  <si>
    <t>SETB0242-Z11　Aカートリッジベース</t>
    <phoneticPr fontId="9"/>
  </si>
  <si>
    <t>MVBLK-AMW-41R-GWXAH</t>
    <phoneticPr fontId="9"/>
  </si>
  <si>
    <t>SETB0242-Z12　Aカートリッジクランプ</t>
    <phoneticPr fontId="9"/>
  </si>
  <si>
    <t>MVSHM-AW05005-41R-9SP8F</t>
    <phoneticPr fontId="9"/>
  </si>
  <si>
    <t>SETB0242-Z13　APT300　2連　固定ﾌﾞﾗｹｯﾄ</t>
    <phoneticPr fontId="9"/>
  </si>
  <si>
    <t xml:space="preserve">CHNS4 </t>
    <phoneticPr fontId="9"/>
  </si>
  <si>
    <t>ノックピン</t>
    <phoneticPr fontId="9"/>
  </si>
  <si>
    <t xml:space="preserve">RSCB4-15 </t>
    <phoneticPr fontId="9"/>
  </si>
  <si>
    <t>六角ボルト</t>
    <phoneticPr fontId="9"/>
  </si>
  <si>
    <t>SFB5-10</t>
    <phoneticPr fontId="9"/>
  </si>
  <si>
    <t>ﾛｯｶｸｱﾅﾂｷｻﾗﾎﾞﾙﾄ(SFB)</t>
    <phoneticPr fontId="9"/>
  </si>
  <si>
    <t>MVSHM-3N02002-42X-X6J9D</t>
    <phoneticPr fontId="9"/>
  </si>
  <si>
    <t>SETB0242-Z14　APT300　2連　ﾚｷﾞｭﾚｰﾀ　固定ﾌﾞﾗｹｯﾄ</t>
    <phoneticPr fontId="9"/>
  </si>
  <si>
    <t>MS3-8</t>
    <phoneticPr fontId="9"/>
  </si>
  <si>
    <t>MVSHM-3N03054-42Y-86XDB</t>
    <phoneticPr fontId="9"/>
  </si>
  <si>
    <t>SETB0242-Z15 取り置き台1</t>
    <phoneticPr fontId="9"/>
  </si>
  <si>
    <t>SFB5-8</t>
    <phoneticPr fontId="9"/>
  </si>
  <si>
    <t>MVSHM-3N03054-42Y-CFS9G</t>
    <phoneticPr fontId="9"/>
  </si>
  <si>
    <t>SETB0242-Z16 取り置き台2</t>
    <phoneticPr fontId="9"/>
  </si>
  <si>
    <t>SHCDG6-30</t>
    <phoneticPr fontId="9"/>
  </si>
  <si>
    <t xml:space="preserve">ﾋﾝｼﾞﾋﾟﾝﾂﾊﾞﾂｷﾄﾒﾜﾄﾒｺﾃｲﾖｳ SHCDG
</t>
    <phoneticPr fontId="9"/>
  </si>
  <si>
    <t>SHNTP5-5</t>
    <phoneticPr fontId="9"/>
  </si>
  <si>
    <t>ｱﾙﾐﾌﾚｰﾑﾖｳﾊﾞﾈﾅｯﾄ</t>
    <phoneticPr fontId="9"/>
  </si>
  <si>
    <t>SUTNPR8A-50</t>
    <phoneticPr fontId="9"/>
  </si>
  <si>
    <t>2日目</t>
  </si>
  <si>
    <t>SUTPT8A</t>
    <phoneticPr fontId="9"/>
  </si>
  <si>
    <t>低圧用ねじ込み継手　同径　チーズ</t>
    <phoneticPr fontId="9"/>
  </si>
  <si>
    <t>SKMA6-2</t>
    <phoneticPr fontId="9"/>
  </si>
  <si>
    <t>ｽﾃﾝﾚｽｶﾝﾂｷﾞﾃ(SKMA)</t>
    <phoneticPr fontId="9"/>
  </si>
  <si>
    <t>AC-25-G-6</t>
    <phoneticPr fontId="4"/>
  </si>
  <si>
    <t>ﾄﾒｶﾞﾈ ﾛｯﾄﾞﾎﾞｳ AC-25</t>
    <phoneticPr fontId="4"/>
  </si>
  <si>
    <t>MVSHM-3N04002-434-8NBR1</t>
    <phoneticPr fontId="9"/>
  </si>
  <si>
    <t>SETB0242-Z17 シール形小形基本スイッチﾌﾞﾗｹｯﾄ</t>
    <phoneticPr fontId="9"/>
  </si>
  <si>
    <t>4日目</t>
    <rPh sb="1" eb="2">
      <t>ヒ</t>
    </rPh>
    <rPh sb="2" eb="3">
      <t>メ</t>
    </rPh>
    <phoneticPr fontId="9"/>
  </si>
  <si>
    <t>ｵﾑﾛﾝ</t>
    <phoneticPr fontId="9"/>
  </si>
  <si>
    <t>D2VW-5L2-1M</t>
    <phoneticPr fontId="9"/>
  </si>
  <si>
    <t>OMRON ｽｲｯﾁD2VW</t>
    <phoneticPr fontId="9"/>
  </si>
  <si>
    <t>FNCA-V4.0-D8-L16</t>
    <phoneticPr fontId="9"/>
  </si>
  <si>
    <t>ﾌﾘｰｶﾗｰ FNCA</t>
    <phoneticPr fontId="9"/>
  </si>
  <si>
    <t>SCB3-14</t>
    <phoneticPr fontId="9"/>
  </si>
  <si>
    <t>MVSHM-PN02002-434-BPJWX</t>
    <phoneticPr fontId="9"/>
  </si>
  <si>
    <t>SETB0242-Z18 シール形小形基本スイッチｶﾊﾞｰ</t>
    <phoneticPr fontId="9"/>
  </si>
  <si>
    <t>SBCB4-25</t>
    <phoneticPr fontId="9"/>
  </si>
  <si>
    <t xml:space="preserve">	ﾈｼﾞ CB SCB BCB SBCB GUTB</t>
    <phoneticPr fontId="9"/>
  </si>
  <si>
    <t>HFS5-2020-147.5</t>
    <phoneticPr fontId="9"/>
  </si>
  <si>
    <t xml:space="preserve">
AB23GB31E1</t>
    <phoneticPr fontId="9"/>
  </si>
  <si>
    <t>HFS5-2020-280</t>
    <phoneticPr fontId="9"/>
  </si>
  <si>
    <t>HFS5-2020-309</t>
    <phoneticPr fontId="9"/>
  </si>
  <si>
    <t>HFS5-2020-611.5</t>
    <phoneticPr fontId="9"/>
  </si>
  <si>
    <t>HBLSS5-SSP</t>
    <phoneticPr fontId="9"/>
  </si>
  <si>
    <t>５シリーズ（溝幅６ｍｍ）用薄型ブラケット</t>
    <phoneticPr fontId="9"/>
  </si>
  <si>
    <t>MVSHM-3N02050-379-Y4TNA</t>
    <phoneticPr fontId="9"/>
  </si>
  <si>
    <t>SETB-0073-Z22　(ARP20K　2個取付板金4)</t>
    <phoneticPr fontId="9"/>
  </si>
  <si>
    <t>MNCNL4-1</t>
    <phoneticPr fontId="9"/>
  </si>
  <si>
    <t>MNCNL4-M5</t>
    <phoneticPr fontId="9"/>
  </si>
  <si>
    <t>MNCNP6-M5</t>
    <phoneticPr fontId="9"/>
  </si>
  <si>
    <t>ﾐﾆﾁｭｱﾜﾝﾀｯﾁﾂｷﾞﾃ (MNCNP)</t>
    <phoneticPr fontId="9"/>
  </si>
  <si>
    <t>MSHRT3</t>
    <phoneticPr fontId="9"/>
  </si>
  <si>
    <t>ｼｭﾄﾞｳｷﾘｶｴﾍﾞﾝ(MSHRT)</t>
    <phoneticPr fontId="9"/>
  </si>
  <si>
    <t>MSYL4-M5</t>
    <phoneticPr fontId="9"/>
  </si>
  <si>
    <t>ﾜﾝﾀｯﾁﾂｷﾞﾃ(MSYL)</t>
    <phoneticPr fontId="9"/>
  </si>
  <si>
    <t>UJDST4-B</t>
    <phoneticPr fontId="9"/>
  </si>
  <si>
    <t>ﾜﾝﾀｯﾁﾂｷﾞﾃ(UJDST)</t>
    <phoneticPr fontId="9"/>
  </si>
  <si>
    <t>MVSHM-3N03002-42Y-MDEYD</t>
    <phoneticPr fontId="9"/>
  </si>
  <si>
    <t>SETB0242-Z03 電磁弁+レギュラーﾕﾆｯﾄ取付板金</t>
    <phoneticPr fontId="4"/>
  </si>
  <si>
    <r>
      <t>平座金－単品販売－　M4用　10</t>
    </r>
    <r>
      <rPr>
        <b/>
        <sz val="11"/>
        <rFont val="ＭＳ Ｐゴシック"/>
        <family val="3"/>
        <charset val="128"/>
      </rPr>
      <t>個</t>
    </r>
    <r>
      <rPr>
        <sz val="11"/>
        <rFont val="ＭＳ Ｐゴシック"/>
        <family val="3"/>
        <charset val="128"/>
      </rPr>
      <t>　</t>
    </r>
    <rPh sb="12" eb="13">
      <t>ヨウ</t>
    </rPh>
    <rPh sb="16" eb="17">
      <t>コ</t>
    </rPh>
    <phoneticPr fontId="4"/>
  </si>
  <si>
    <t>CBSST5-20</t>
    <phoneticPr fontId="4"/>
  </si>
  <si>
    <t>六角穴付ボルト－ステンレス　6本</t>
    <rPh sb="15" eb="16">
      <t>ホン</t>
    </rPh>
    <phoneticPr fontId="4"/>
  </si>
  <si>
    <t>PDDU-PT-MS-9-2.5</t>
    <phoneticPr fontId="4"/>
  </si>
  <si>
    <t>MRB-310</t>
    <phoneticPr fontId="4"/>
  </si>
  <si>
    <t>チェリック</t>
    <phoneticPr fontId="4"/>
  </si>
  <si>
    <t>CNYW6-6</t>
    <phoneticPr fontId="4"/>
  </si>
  <si>
    <t>ワンタッチ継手 R（PT）付二重Y型 CNYW</t>
    <phoneticPr fontId="4"/>
  </si>
  <si>
    <t>ワンタッチ継手　ブラインドプラグ</t>
    <phoneticPr fontId="9"/>
  </si>
  <si>
    <t>SS300UCRSB-23-3-20</t>
    <phoneticPr fontId="4"/>
  </si>
  <si>
    <t>SS300UCR UL/CE対応（シールド有(３芯）</t>
    <rPh sb="24" eb="25">
      <t>シン</t>
    </rPh>
    <phoneticPr fontId="4"/>
  </si>
  <si>
    <t>MY2N-D2 DC24</t>
    <phoneticPr fontId="9"/>
  </si>
  <si>
    <t>MY ミニパワーリレー</t>
    <phoneticPr fontId="9"/>
  </si>
  <si>
    <t>見積もりNO.　22-24-01156A</t>
    <rPh sb="0" eb="2">
      <t>ミツ</t>
    </rPh>
    <phoneticPr fontId="9"/>
  </si>
  <si>
    <t>PYFZ-08</t>
    <phoneticPr fontId="9"/>
  </si>
  <si>
    <t>表面接続角型ソケット</t>
    <phoneticPr fontId="9"/>
  </si>
  <si>
    <t>PYC-E1</t>
    <phoneticPr fontId="9"/>
  </si>
  <si>
    <t xml:space="preserve">リレー用共用オプション品 </t>
    <phoneticPr fontId="9"/>
  </si>
  <si>
    <t>鍋屋ﾊﾞｲﾃｯｸ</t>
    <rPh sb="0" eb="1">
      <t>ナベ</t>
    </rPh>
    <rPh sb="1" eb="2">
      <t>ヤ</t>
    </rPh>
    <phoneticPr fontId="4"/>
  </si>
  <si>
    <t>SFBS-M4X6-VA</t>
    <phoneticPr fontId="4"/>
  </si>
  <si>
    <t>イナバゴム株式会社</t>
    <phoneticPr fontId="4"/>
  </si>
  <si>
    <t>福島</t>
    <rPh sb="0" eb="2">
      <t>フクシマ</t>
    </rPh>
    <phoneticPr fontId="4"/>
  </si>
  <si>
    <t>NO.221293</t>
    <phoneticPr fontId="4"/>
  </si>
  <si>
    <t>SETB0253-A01 様 JR3203+SV59MS+75ccｼﾘﾝｼﾞ</t>
    <phoneticPr fontId="4"/>
  </si>
  <si>
    <t>納期</t>
    <rPh sb="0" eb="2">
      <t>ノウキ</t>
    </rPh>
    <phoneticPr fontId="4"/>
  </si>
  <si>
    <t>蛇の目</t>
    <phoneticPr fontId="4"/>
  </si>
  <si>
    <t>社内在庫品</t>
    <rPh sb="0" eb="2">
      <t>シャナイ</t>
    </rPh>
    <rPh sb="2" eb="4">
      <t>ザイコ</t>
    </rPh>
    <rPh sb="4" eb="5">
      <t>ヒン</t>
    </rPh>
    <phoneticPr fontId="4"/>
  </si>
  <si>
    <t>JR3203　　　 3軸ﾛﾎﾞｯﾄ (内部ｽｲｯﾁ仕様)　</t>
    <rPh sb="19" eb="20">
      <t>ウチ</t>
    </rPh>
    <phoneticPr fontId="4"/>
  </si>
  <si>
    <r>
      <t>JR3203　　　SRS-S203　</t>
    </r>
    <r>
      <rPr>
        <b/>
        <sz val="11"/>
        <color indexed="10"/>
        <rFont val="ＭＳ Ｐゴシック"/>
        <family val="3"/>
        <charset val="128"/>
      </rPr>
      <t>　内部スイッチ</t>
    </r>
    <rPh sb="19" eb="21">
      <t>ナイブ</t>
    </rPh>
    <phoneticPr fontId="4"/>
  </si>
  <si>
    <t>JR3-TB2　JR3000用ﾃｨｰﾁﾝｸﾞﾎﾞｯｸｽ2　SRO-TB500　</t>
    <phoneticPr fontId="4"/>
  </si>
  <si>
    <t>PC編集ｿﾌﾄ　JR C-Point2 Ver8</t>
    <phoneticPr fontId="4"/>
  </si>
  <si>
    <r>
      <t>I/O-S増設</t>
    </r>
    <r>
      <rPr>
        <b/>
        <sz val="11"/>
        <color indexed="10"/>
        <rFont val="ＭＳ Ｐゴシック"/>
        <family val="3"/>
        <charset val="128"/>
      </rPr>
      <t>　JR3300-I/O-S</t>
    </r>
    <phoneticPr fontId="4"/>
  </si>
  <si>
    <t>SRO-IOS</t>
    <phoneticPr fontId="4"/>
  </si>
  <si>
    <t>8日間</t>
    <rPh sb="1" eb="2">
      <t>ヒ</t>
    </rPh>
    <rPh sb="2" eb="3">
      <t>カン</t>
    </rPh>
    <phoneticPr fontId="4"/>
  </si>
  <si>
    <t>MVBLK-AMW-3H1-ER1SJ</t>
    <phoneticPr fontId="4"/>
  </si>
  <si>
    <t>SETB0181-Y01　SV5916 ﾊﾞﾙﾌﾞﾎﾙﾀﾞ 変換板</t>
    <phoneticPr fontId="4"/>
  </si>
  <si>
    <t xml:space="preserve">
AB23FF3D1E</t>
    <phoneticPr fontId="4"/>
  </si>
  <si>
    <t xml:space="preserve">MS4-10 </t>
    <phoneticPr fontId="4"/>
  </si>
  <si>
    <t>MVBLK-AMW-438-BXGZ8</t>
    <phoneticPr fontId="4"/>
  </si>
  <si>
    <t>SETB0253-Y01　ツールﾌﾞﾗｹｯﾄ</t>
    <phoneticPr fontId="4"/>
  </si>
  <si>
    <t xml:space="preserve">AJPNGB5-P6.00-B6.0-G4-GC  </t>
    <phoneticPr fontId="4"/>
  </si>
  <si>
    <t>位置決めピン　高硬度ステンレス</t>
    <phoneticPr fontId="4"/>
  </si>
  <si>
    <t>SCB4-16</t>
    <phoneticPr fontId="4"/>
  </si>
  <si>
    <r>
      <t>六角穴付きﾎﾞﾙﾄ　 (M4×16)　　2</t>
    </r>
    <r>
      <rPr>
        <b/>
        <sz val="11"/>
        <rFont val="ＭＳ Ｐゴシック"/>
        <family val="3"/>
        <charset val="128"/>
      </rPr>
      <t>個</t>
    </r>
    <rPh sb="21" eb="22">
      <t>コ</t>
    </rPh>
    <phoneticPr fontId="4"/>
  </si>
  <si>
    <r>
      <t>六角穴付きﾎﾞﾙﾄ　 (M4×10)　　2</t>
    </r>
    <r>
      <rPr>
        <b/>
        <sz val="11"/>
        <rFont val="ＭＳ Ｐゴシック"/>
        <family val="3"/>
        <charset val="128"/>
      </rPr>
      <t>個</t>
    </r>
    <rPh sb="21" eb="22">
      <t>コ</t>
    </rPh>
    <phoneticPr fontId="4"/>
  </si>
  <si>
    <t>ｹｰﾌﾞﾙベアﾕﾆｯﾄ</t>
    <phoneticPr fontId="4"/>
  </si>
  <si>
    <t>MVSHM-3N02058019030-2MR-PGX8E　　</t>
    <phoneticPr fontId="4"/>
  </si>
  <si>
    <t>9999-1001-Z001　ＪＲ３２０３背面取付板金 Ver3 156732-Z001より変更</t>
    <rPh sb="46" eb="48">
      <t>ヘンコウ</t>
    </rPh>
    <phoneticPr fontId="4"/>
  </si>
  <si>
    <t xml:space="preserve">MVSHM-3N02052013016-2MR-6SJGX  </t>
    <phoneticPr fontId="4"/>
  </si>
  <si>
    <t>155043-Z001　ケーブルキャリア取付板金:</t>
    <phoneticPr fontId="4"/>
  </si>
  <si>
    <t>BCBFS4-10</t>
    <phoneticPr fontId="4"/>
  </si>
  <si>
    <t>六角穴付ボタンボルト　フランジ付タイプ-単品</t>
    <phoneticPr fontId="4"/>
  </si>
  <si>
    <t>SZ08F-30-048-25　</t>
    <phoneticPr fontId="4"/>
  </si>
  <si>
    <t>ｹｰﾌﾞﾙキャリア</t>
    <phoneticPr fontId="4"/>
  </si>
  <si>
    <t>WSSS8-4-2</t>
    <phoneticPr fontId="4"/>
  </si>
  <si>
    <t>金属ワッシャ　Ｔ寸選択・指定タイプ　</t>
    <phoneticPr fontId="4"/>
  </si>
  <si>
    <t xml:space="preserve">SBCB4-12 </t>
    <phoneticPr fontId="4"/>
  </si>
  <si>
    <t>SFB3-5</t>
    <phoneticPr fontId="4"/>
  </si>
  <si>
    <t>六角穴付皿ボルト　M3×5mm</t>
    <phoneticPr fontId="4"/>
  </si>
  <si>
    <t>SFB3-6</t>
    <phoneticPr fontId="4"/>
  </si>
  <si>
    <t>六角穴付皿ボルト　M3×6mm</t>
    <phoneticPr fontId="4"/>
  </si>
  <si>
    <t>CBSTS4-12</t>
    <phoneticPr fontId="4"/>
  </si>
  <si>
    <t>極低頭六角穴付ボルト-単品</t>
    <phoneticPr fontId="4"/>
  </si>
  <si>
    <t>在庫使用　　　2個　ロボットへ固定用</t>
    <rPh sb="15" eb="17">
      <t>コテイ</t>
    </rPh>
    <rPh sb="17" eb="18">
      <t>ヨウ</t>
    </rPh>
    <phoneticPr fontId="4"/>
  </si>
  <si>
    <t>SLBNR3</t>
    <phoneticPr fontId="4"/>
  </si>
  <si>
    <t>M3ﾅｯﾄ</t>
    <phoneticPr fontId="4"/>
  </si>
  <si>
    <t>在庫使用　　　2個　ｹｰﾌﾞﾙキャリアをロボットへ固定用</t>
    <rPh sb="25" eb="27">
      <t>コテイ</t>
    </rPh>
    <rPh sb="27" eb="28">
      <t>ヨウ</t>
    </rPh>
    <phoneticPr fontId="4"/>
  </si>
  <si>
    <t>ｼﾘﾝｼﾞ加圧ﾚｷﾞｭﾚﾀ部分</t>
    <rPh sb="5" eb="7">
      <t>カアツ</t>
    </rPh>
    <rPh sb="13" eb="15">
      <t>ブブン</t>
    </rPh>
    <phoneticPr fontId="4"/>
  </si>
  <si>
    <t>6日間</t>
    <rPh sb="1" eb="2">
      <t>ヒ</t>
    </rPh>
    <rPh sb="2" eb="3">
      <t>カン</t>
    </rPh>
    <phoneticPr fontId="4"/>
  </si>
  <si>
    <t>IR1010-01BEA-A</t>
    <phoneticPr fontId="4"/>
  </si>
  <si>
    <r>
      <t xml:space="preserve">精密レギュレータ IR1000-A　　0～0.4Mpa 低圧用  </t>
    </r>
    <r>
      <rPr>
        <b/>
        <sz val="11"/>
        <color indexed="30"/>
        <rFont val="ＭＳ Ｐゴシック"/>
        <family val="3"/>
        <charset val="128"/>
      </rPr>
      <t>0.4MPa</t>
    </r>
    <rPh sb="28" eb="30">
      <t>テイアツ</t>
    </rPh>
    <rPh sb="30" eb="31">
      <t>ヨウ</t>
    </rPh>
    <phoneticPr fontId="4"/>
  </si>
  <si>
    <t>MNCN6-1</t>
    <phoneticPr fontId="4"/>
  </si>
  <si>
    <t>ミニチュアワンタッチ継手　</t>
    <phoneticPr fontId="4"/>
  </si>
  <si>
    <t>エアタック</t>
    <phoneticPr fontId="4"/>
  </si>
  <si>
    <t>PC401</t>
    <phoneticPr fontId="4"/>
  </si>
  <si>
    <t>補助機器 ワンタッチ継手 PC／POCシリーズ</t>
    <phoneticPr fontId="4"/>
  </si>
  <si>
    <t>六角穴付きﾎﾞﾙﾄ　 (M4×6)　2個　　　　</t>
    <rPh sb="19" eb="20">
      <t>コ</t>
    </rPh>
    <phoneticPr fontId="4"/>
  </si>
  <si>
    <t>在庫使用　　　2個</t>
    <phoneticPr fontId="4"/>
  </si>
  <si>
    <t>RDA-37H-M2.6</t>
    <phoneticPr fontId="4"/>
  </si>
  <si>
    <t>Dsub37　ｺﾈｸﾀ　EMI対策品　	M2.6ショートねじ</t>
    <phoneticPr fontId="4"/>
  </si>
  <si>
    <t>DB-37SP</t>
    <phoneticPr fontId="4"/>
  </si>
  <si>
    <t>Dsubｺﾈｸﾀ　ハンダ付けタイプ/プレスコンタクト（ローコスト）　オス</t>
    <phoneticPr fontId="4"/>
  </si>
  <si>
    <t>2日間</t>
    <rPh sb="1" eb="2">
      <t>ヒ</t>
    </rPh>
    <rPh sb="2" eb="3">
      <t>カン</t>
    </rPh>
    <phoneticPr fontId="4"/>
  </si>
  <si>
    <t>DSDU-PT-MS-9-1.5-02S</t>
    <phoneticPr fontId="4"/>
  </si>
  <si>
    <t>株式会社光洋</t>
    <rPh sb="0" eb="4">
      <t>カブシキガイシャ</t>
    </rPh>
    <rPh sb="4" eb="6">
      <t>コウヨウ</t>
    </rPh>
    <phoneticPr fontId="4"/>
  </si>
  <si>
    <t>NO.200874</t>
    <phoneticPr fontId="4"/>
  </si>
  <si>
    <t>藤本電器株式会社(エア･ブラウン株式会社)</t>
    <phoneticPr fontId="4"/>
  </si>
  <si>
    <t>六角穴付ﾎﾞﾙﾄ @4/10</t>
    <rPh sb="0" eb="4">
      <t>ロッカクアナツキ</t>
    </rPh>
    <phoneticPr fontId="4"/>
  </si>
  <si>
    <t>前回在庫使用</t>
    <rPh sb="0" eb="6">
      <t>ゼンカイザイコシヨウ</t>
    </rPh>
    <phoneticPr fontId="4"/>
  </si>
  <si>
    <t>MVBLK-AMW-41L-GXFBC</t>
    <phoneticPr fontId="4"/>
  </si>
  <si>
    <t>221510(NORIKANE)で発注済。</t>
    <rPh sb="17" eb="20">
      <t>ハッチュウズミ</t>
    </rPh>
    <phoneticPr fontId="4"/>
  </si>
  <si>
    <t>30ccﾐﾆｶｯﾌﾟ(100入)</t>
    <rPh sb="14" eb="15">
      <t>イ</t>
    </rPh>
    <phoneticPr fontId="4"/>
  </si>
  <si>
    <t>客先手配</t>
    <rPh sb="0" eb="4">
      <t>キャクサキテハイ</t>
    </rPh>
    <phoneticPr fontId="4"/>
  </si>
  <si>
    <t>六角穴付ﾎﾞﾙﾄ @9/10</t>
    <rPh sb="0" eb="4">
      <t>ロッカクアナツキ</t>
    </rPh>
    <phoneticPr fontId="4"/>
  </si>
  <si>
    <t>HFS5-2040-198</t>
    <phoneticPr fontId="4"/>
  </si>
  <si>
    <t>HFCB5-2040-B</t>
    <phoneticPr fontId="4"/>
  </si>
  <si>
    <t>SCB5-6</t>
    <phoneticPr fontId="4"/>
  </si>
  <si>
    <t>六角穴付ﾎﾞﾙﾄ</t>
    <rPh sb="0" eb="4">
      <t>ロッカクアナツキ</t>
    </rPh>
    <phoneticPr fontId="4"/>
  </si>
  <si>
    <t>小頭ﾈｼﾞ</t>
  </si>
  <si>
    <t>袋ﾅｯﾄ</t>
  </si>
  <si>
    <t>CHBS5-8</t>
    <phoneticPr fontId="4"/>
  </si>
  <si>
    <t>WSJ-SUS-M5</t>
    <phoneticPr fontId="4"/>
  </si>
  <si>
    <t>平座金</t>
    <rPh sb="0" eb="3">
      <t>ヒラザガネ</t>
    </rPh>
    <phoneticPr fontId="4"/>
  </si>
  <si>
    <t>HNTT5-5</t>
    <phoneticPr fontId="4"/>
  </si>
  <si>
    <t>MVSHM-3N02048-43L-BMA8F</t>
    <phoneticPr fontId="4"/>
  </si>
  <si>
    <t>SETE0244-Z01アルミフレーム固定板金</t>
    <phoneticPr fontId="4"/>
  </si>
  <si>
    <t>MVSHM-3N02048-43L-PDLKD</t>
    <phoneticPr fontId="4"/>
  </si>
  <si>
    <t>SETE0244-Z02カップ受け</t>
    <phoneticPr fontId="4"/>
  </si>
  <si>
    <t>2024/11/15取得</t>
    <rPh sb="10" eb="12">
      <t>シュトク</t>
    </rPh>
    <phoneticPr fontId="4"/>
  </si>
  <si>
    <t>株式会社昭工舎(ﾛｯｸ商事株式会社)</t>
    <rPh sb="0" eb="4">
      <t>カブシキガイシャ</t>
    </rPh>
    <rPh sb="4" eb="7">
      <t>ショウコウシャ</t>
    </rPh>
    <rPh sb="11" eb="17">
      <t>ショウジカブシキガイシャ</t>
    </rPh>
    <phoneticPr fontId="4"/>
  </si>
  <si>
    <t>SRS-S303(JR3303)</t>
    <phoneticPr fontId="4"/>
  </si>
  <si>
    <t>3軸 □300 NPN 内部電源</t>
    <rPh sb="12" eb="14">
      <t>ナイブ</t>
    </rPh>
    <rPh sb="14" eb="16">
      <t>デンゲン</t>
    </rPh>
    <phoneticPr fontId="4"/>
  </si>
  <si>
    <t>見積No.TQ24-0979</t>
    <rPh sb="0" eb="2">
      <t>ミツモリ</t>
    </rPh>
    <phoneticPr fontId="4"/>
  </si>
  <si>
    <t>荷造り運賃</t>
    <phoneticPr fontId="4"/>
  </si>
  <si>
    <t>IO-MT増設 SRO-IOMT</t>
    <phoneticPr fontId="4"/>
  </si>
  <si>
    <t>嵩上げ標準(4軸高さ) SRO-PON (O.H.350)</t>
    <phoneticPr fontId="4"/>
  </si>
  <si>
    <t>外部ｽｲｯﾁ SRO-SWB-NO</t>
    <phoneticPr fontId="4"/>
  </si>
  <si>
    <t>ｽﾀｰﾄSW･ｵﾌﾟｼｮﾝ・非常停止SW付</t>
    <phoneticPr fontId="4"/>
  </si>
  <si>
    <t>塗布仕様</t>
    <phoneticPr fontId="4"/>
  </si>
  <si>
    <t>ｵﾘｴﾝﾀﾙﾓｰﾀ</t>
    <phoneticPr fontId="4"/>
  </si>
  <si>
    <t>ｵﾘﾑﾍﾞｸｽﾀ</t>
    <phoneticPr fontId="4"/>
  </si>
  <si>
    <t>AZM46AK-FC7.2DA</t>
    <phoneticPr fontId="4"/>
  </si>
  <si>
    <t>ﾓｰﾀ</t>
    <phoneticPr fontId="4"/>
  </si>
  <si>
    <t>見積No.2154093</t>
    <phoneticPr fontId="4"/>
  </si>
  <si>
    <t>回路</t>
    <rPh sb="0" eb="2">
      <t>カイロ</t>
    </rPh>
    <phoneticPr fontId="4"/>
  </si>
  <si>
    <t>CC030VZR2</t>
    <phoneticPr fontId="4"/>
  </si>
  <si>
    <t>可動ﾓｰﾀｹｰﾌﾞﾙ(3m)</t>
    <phoneticPr fontId="4"/>
  </si>
  <si>
    <t>炭素皮膜抵抗器(10個入)</t>
    <phoneticPr fontId="4"/>
  </si>
  <si>
    <t>https://www.monotaro.com/p/4090/4484/</t>
  </si>
  <si>
    <t>富士電機</t>
    <rPh sb="0" eb="4">
      <t>フジデンキ</t>
    </rPh>
    <phoneticPr fontId="4"/>
  </si>
  <si>
    <t>ｻｰｷｯﾄﾌﾟﾛﾃｸﾀ</t>
  </si>
  <si>
    <t>見積No.22-24-01602A</t>
    <phoneticPr fontId="4"/>
  </si>
  <si>
    <t>EE-SX952-R 3M</t>
    <phoneticPr fontId="4"/>
  </si>
  <si>
    <t>ﾌｫﾄﾏｲｸﾛｾﾝｻ</t>
    <phoneticPr fontId="4"/>
  </si>
  <si>
    <t>ｽﾄｯﾊﾟ</t>
  </si>
  <si>
    <t>ﾊﾟﾜｰｻﾌﾟﾗｲ</t>
  </si>
  <si>
    <t>端子台</t>
  </si>
  <si>
    <t>ﾀｷｹﾞﾝ</t>
    <phoneticPr fontId="4"/>
  </si>
  <si>
    <t>C-30-SG-32A-EP-UL</t>
    <phoneticPr fontId="4"/>
  </si>
  <si>
    <t>ｸﾞﾛﾒｯﾄ</t>
  </si>
  <si>
    <t>ｸﾞﾛﾒｯﾄ</t>
    <phoneticPr fontId="4"/>
  </si>
  <si>
    <t>東洋技研</t>
    <rPh sb="0" eb="4">
      <t>トウヨウギケン</t>
    </rPh>
    <phoneticPr fontId="4"/>
  </si>
  <si>
    <t>ｲﾝﾀｰﾌｪｲｽ</t>
  </si>
  <si>
    <t>ｲﾝﾀｰﾌｪｲｽ</t>
    <phoneticPr fontId="4"/>
  </si>
  <si>
    <t>ISE20-N-C4H-LD</t>
    <phoneticPr fontId="4"/>
  </si>
  <si>
    <t>圧力ｽｲｯﾁ</t>
  </si>
  <si>
    <t>KQ2U04-00A</t>
    <phoneticPr fontId="4"/>
  </si>
  <si>
    <t>ARP20K-01H-1</t>
    <phoneticPr fontId="4"/>
  </si>
  <si>
    <t>ﾚｷﾞｭﾚｰﾀ(0.2Mpa)</t>
  </si>
  <si>
    <t>KQ2L04-01AS</t>
    <phoneticPr fontId="4"/>
  </si>
  <si>
    <t>KQ2L04-M5A</t>
    <phoneticPr fontId="4"/>
  </si>
  <si>
    <t>KQ2H06-M5A</t>
    <phoneticPr fontId="4"/>
  </si>
  <si>
    <t>小頭ﾎﾞﾙﾄ</t>
    <rPh sb="0" eb="2">
      <t>ショウトウ</t>
    </rPh>
    <phoneticPr fontId="4"/>
  </si>
  <si>
    <t>220456(NORIKANE)で発注済。</t>
    <rPh sb="17" eb="20">
      <t>ハッチュウズミ</t>
    </rPh>
    <phoneticPr fontId="4"/>
  </si>
  <si>
    <t>MSYC4-10</t>
    <phoneticPr fontId="4"/>
  </si>
  <si>
    <t>段付平行ﾋﾟﾝ</t>
    <rPh sb="0" eb="2">
      <t>ダンツ</t>
    </rPh>
    <rPh sb="2" eb="4">
      <t>ヘイコウ</t>
    </rPh>
    <phoneticPr fontId="4"/>
  </si>
  <si>
    <t>CSPPN-SUS-M4-6</t>
    <phoneticPr fontId="4"/>
  </si>
  <si>
    <t>鍋小ﾈｼﾞ</t>
  </si>
  <si>
    <t>MVBLK-AMW-41A-2NFXB</t>
    <phoneticPr fontId="4"/>
  </si>
  <si>
    <t>SETE0227-Y11ツール板</t>
    <phoneticPr fontId="4"/>
  </si>
  <si>
    <t>MVBLK-AMW-41A-RWB5W</t>
    <phoneticPr fontId="4"/>
  </si>
  <si>
    <t>SETE0227-Y12ベース板</t>
    <phoneticPr fontId="4"/>
  </si>
  <si>
    <t>MVSHM-3N01540-42Y-9B5B3</t>
    <phoneticPr fontId="4"/>
  </si>
  <si>
    <t>SETE0227-Y13側板</t>
    <phoneticPr fontId="4"/>
  </si>
  <si>
    <t>SE08F-30-048-28</t>
    <phoneticPr fontId="4"/>
  </si>
  <si>
    <t>皿小ﾈｼﾞ @4</t>
    <phoneticPr fontId="4"/>
  </si>
  <si>
    <t>MVSHM-3N0204A-42Y-1J243</t>
    <phoneticPr fontId="4"/>
  </si>
  <si>
    <t>SETE0227-Z01背面板金(S300)</t>
    <phoneticPr fontId="4"/>
  </si>
  <si>
    <t>MVSHM-3N0204A-42Y-41F6H</t>
    <phoneticPr fontId="4"/>
  </si>
  <si>
    <t>SETE0227-Z02移動端</t>
    <phoneticPr fontId="4"/>
  </si>
  <si>
    <t>MVSHM-3N0204A-42Y-81Y32</t>
    <phoneticPr fontId="4"/>
  </si>
  <si>
    <t>SETE0227-Z03ヘッド板金(S300)</t>
    <phoneticPr fontId="4"/>
  </si>
  <si>
    <t>KBXA-SUD-T1.5-A150-B102-L60</t>
    <phoneticPr fontId="4"/>
  </si>
  <si>
    <t>金属ﾎﾞｯｸｽ</t>
  </si>
  <si>
    <t>HFS5-2060-164</t>
    <phoneticPr fontId="4"/>
  </si>
  <si>
    <t>WSSS12-5-1</t>
    <phoneticPr fontId="4"/>
  </si>
  <si>
    <t>FNT4</t>
    <phoneticPr fontId="4"/>
  </si>
  <si>
    <t>MVSHM-3N02048-42Y-WLCA7</t>
    <phoneticPr fontId="4"/>
  </si>
  <si>
    <t>SETE0227-Z05ベース板金</t>
    <phoneticPr fontId="4"/>
  </si>
  <si>
    <t>MVSHM-3N02048-42Y-3LPE4</t>
    <phoneticPr fontId="4"/>
  </si>
  <si>
    <t>SETE0227-Z06受け皿</t>
    <phoneticPr fontId="4"/>
  </si>
  <si>
    <t>SSHC-SUS-M3-6</t>
    <phoneticPr fontId="4"/>
  </si>
  <si>
    <t>止めﾈｼﾞ</t>
    <rPh sb="0" eb="1">
      <t>ト</t>
    </rPh>
    <phoneticPr fontId="4"/>
  </si>
  <si>
    <t>PLSBP7-45-F12-G5-M4-N4-LKC</t>
    <phoneticPr fontId="4"/>
  </si>
  <si>
    <t>TRSS4-5</t>
    <phoneticPr fontId="4"/>
  </si>
  <si>
    <t>ﾄﾗｽﾈｼﾞ @4/100</t>
    <phoneticPr fontId="4"/>
  </si>
  <si>
    <t>TRSS4-8</t>
    <phoneticPr fontId="4"/>
  </si>
  <si>
    <t>TRSS5-6</t>
    <phoneticPr fontId="4"/>
  </si>
  <si>
    <t>ﾄﾗｽﾈｼﾞ @1/100</t>
    <phoneticPr fontId="4"/>
  </si>
  <si>
    <t>SE08F-30-048-20</t>
    <phoneticPr fontId="4"/>
  </si>
  <si>
    <t>MVBLK-AMW-3W4-GA1T6</t>
    <phoneticPr fontId="4"/>
  </si>
  <si>
    <t>SETE0227-X01モータベース</t>
    <phoneticPr fontId="4"/>
  </si>
  <si>
    <t>MVSHM-3N01540-42Y-UBM4R</t>
    <phoneticPr fontId="4"/>
  </si>
  <si>
    <t>SETE0227-X02上カバー</t>
    <phoneticPr fontId="4"/>
  </si>
  <si>
    <t>MVSHM-3N0204A-42Y-LL51P</t>
    <phoneticPr fontId="4"/>
  </si>
  <si>
    <t>SETE0227-X03左側面カバー</t>
    <phoneticPr fontId="4"/>
  </si>
  <si>
    <t>MVSHM-3N0204G-42Y-W12FM</t>
    <phoneticPr fontId="4"/>
  </si>
  <si>
    <t>SETE0227-X04右側面カバー</t>
    <phoneticPr fontId="4"/>
  </si>
  <si>
    <t>MVSHM-3N0204A-42Y-A1LR5</t>
    <phoneticPr fontId="4"/>
  </si>
  <si>
    <t>SETE0227-X05移動端</t>
    <phoneticPr fontId="4"/>
  </si>
  <si>
    <t>MVSHM-3N02042-42Y-M7A3K</t>
    <phoneticPr fontId="4"/>
  </si>
  <si>
    <t>SETE0227-X06固定端</t>
    <phoneticPr fontId="4"/>
  </si>
  <si>
    <t>MVTUP-ACW-42Z-JDZG8</t>
    <phoneticPr fontId="4"/>
  </si>
  <si>
    <t>SETE0227-X11ボス</t>
    <phoneticPr fontId="4"/>
  </si>
  <si>
    <t>MVSHM-3N01500-42Z-9L588</t>
    <phoneticPr fontId="4"/>
  </si>
  <si>
    <t>SETE0227-X12センサードグ</t>
    <phoneticPr fontId="4"/>
  </si>
  <si>
    <t>MVTUP-ACN-42Z-EA4F9</t>
  </si>
  <si>
    <t>SETE0227-X13ワークベース</t>
    <phoneticPr fontId="4"/>
  </si>
  <si>
    <t>MVTUP-SFM-43X-MZEP8</t>
    <phoneticPr fontId="4"/>
  </si>
  <si>
    <t>SETE0227-X14位置決めピン</t>
    <rPh sb="12" eb="15">
      <t>イチギ</t>
    </rPh>
    <phoneticPr fontId="4"/>
  </si>
  <si>
    <t>NWYC6A2-STP-S-GY-2</t>
  </si>
  <si>
    <t>RSAU-PS-560-250-170-K-WB2501230071</t>
    <phoneticPr fontId="4"/>
  </si>
  <si>
    <t>SETE0227-Z11制御BOX(RSAU-560-250-170-K)</t>
    <phoneticPr fontId="4"/>
  </si>
  <si>
    <t>NEDUL-PT-JS-9-2</t>
    <phoneticPr fontId="4"/>
  </si>
  <si>
    <t>Dsub9Pｺﾈｸﾀﾊｰﾈｽ(2m)</t>
    <phoneticPr fontId="4"/>
  </si>
  <si>
    <t>電源ｹｰﾌﾞﾙ(2m)</t>
    <phoneticPr fontId="4"/>
  </si>
  <si>
    <t>ADR-261-JP</t>
    <phoneticPr fontId="4"/>
  </si>
  <si>
    <t>ｶｯﾁﾝﾀﾞｸﾄ</t>
    <phoneticPr fontId="4"/>
  </si>
  <si>
    <t>ｸﾞﾛﾒｯﾄ @1/5</t>
    <phoneticPr fontId="4"/>
  </si>
  <si>
    <t>MSHRT3</t>
    <phoneticPr fontId="4"/>
  </si>
  <si>
    <t>手動ﾊﾞﾙﾌﾞ</t>
  </si>
  <si>
    <t>MVSHM-3N02048-42Y-4RUD3</t>
    <phoneticPr fontId="4"/>
  </si>
  <si>
    <t>SETE0227-Z07レギュレータ板金</t>
    <phoneticPr fontId="4"/>
  </si>
  <si>
    <t>KCC7-17500-210226-403</t>
    <phoneticPr fontId="4"/>
  </si>
  <si>
    <t>Web設計ﾊｰﾈｽ(IO-MT1.5m)</t>
    <phoneticPr fontId="4"/>
  </si>
  <si>
    <t>3/5キャンセル。220456(NORIKANE)で発注済。</t>
    <rPh sb="26" eb="29">
      <t>ハッチュウズミ</t>
    </rPh>
    <phoneticPr fontId="4"/>
  </si>
  <si>
    <t>%WRFH-4050-250305-1-1K</t>
    <phoneticPr fontId="4"/>
  </si>
  <si>
    <t>3/5型式変更、再注文。ミスミにて処理依頼済み。</t>
    <rPh sb="3" eb="7">
      <t>カタシキヘンコウ</t>
    </rPh>
    <rPh sb="8" eb="11">
      <t>サイチュウモン</t>
    </rPh>
    <rPh sb="17" eb="19">
      <t>ショリ</t>
    </rPh>
    <rPh sb="19" eb="22">
      <t>イライズ</t>
    </rPh>
    <phoneticPr fontId="4"/>
  </si>
  <si>
    <t>MVTUP-SUN-458-65284-E</t>
    <phoneticPr fontId="4"/>
  </si>
  <si>
    <t>SETE0227-X15ワークベース</t>
    <phoneticPr fontId="4"/>
  </si>
  <si>
    <t>安福ゴム工業株式会社</t>
    <rPh sb="0" eb="2">
      <t>ヤスフク</t>
    </rPh>
    <rPh sb="4" eb="6">
      <t>コウギョウ</t>
    </rPh>
    <rPh sb="6" eb="10">
      <t>カブシキガイシャ</t>
    </rPh>
    <phoneticPr fontId="4"/>
  </si>
  <si>
    <t>南（則包）</t>
    <rPh sb="0" eb="1">
      <t>ミナミ</t>
    </rPh>
    <rPh sb="2" eb="4">
      <t>ノリカネ</t>
    </rPh>
    <phoneticPr fontId="4"/>
  </si>
  <si>
    <t>3軸卓上ﾛﾎﾞｯﾄ</t>
    <rPh sb="1" eb="2">
      <t>ジク</t>
    </rPh>
    <rPh sb="2" eb="4">
      <t>タクジョウ</t>
    </rPh>
    <phoneticPr fontId="4"/>
  </si>
  <si>
    <t>運賃</t>
    <rPh sb="0" eb="2">
      <t>ウンチン</t>
    </rPh>
    <phoneticPr fontId="4"/>
  </si>
  <si>
    <t>ﾃｨｰﾁﾝｸﾞﾍﾟﾝﾀﾞﾝﾄII(2m)SRO-TB302</t>
    <phoneticPr fontId="4"/>
  </si>
  <si>
    <t>JR3300-I/O-S</t>
    <phoneticPr fontId="4"/>
  </si>
  <si>
    <t>JR3300以上用I/O-S増設部品</t>
    <rPh sb="6" eb="8">
      <t>イジョウ</t>
    </rPh>
    <rPh sb="8" eb="9">
      <t>ヨウ</t>
    </rPh>
    <rPh sb="14" eb="16">
      <t>ゾウセツ</t>
    </rPh>
    <rPh sb="16" eb="18">
      <t>ブヒン</t>
    </rPh>
    <phoneticPr fontId="4"/>
  </si>
  <si>
    <t>Web設計ﾊｰﾈｽ</t>
  </si>
  <si>
    <t>221885(NORIKANE)で発注済み。</t>
    <rPh sb="17" eb="20">
      <t>ハッチュウズ</t>
    </rPh>
    <phoneticPr fontId="4"/>
  </si>
  <si>
    <t>HANWGRR-SUS-M6-15</t>
    <phoneticPr fontId="4"/>
  </si>
  <si>
    <t>MVBLK-AMW-3GJ-LHLP3-E</t>
    <phoneticPr fontId="4"/>
  </si>
  <si>
    <t>SETE0150-Y01ツール板</t>
    <phoneticPr fontId="4"/>
  </si>
  <si>
    <t>MVBLK-AMW-3GJ-47XXF</t>
    <phoneticPr fontId="4"/>
  </si>
  <si>
    <t>SETE0150-Y02バルブホルダ</t>
    <phoneticPr fontId="4"/>
  </si>
  <si>
    <t>SZ08F-30-048-32</t>
    <phoneticPr fontId="4"/>
  </si>
  <si>
    <t>ｹｰﾌﾞﾙﾍﾞｱ</t>
  </si>
  <si>
    <t>MVSHM-3N02002-3GJ-5MYYM</t>
    <phoneticPr fontId="4"/>
  </si>
  <si>
    <t>SETE0150-Z01固定端板金</t>
    <phoneticPr fontId="4"/>
  </si>
  <si>
    <t>MVSHM-3N02052-3GJ-K6X83</t>
  </si>
  <si>
    <t>SETE0150-Z02移動端板金</t>
    <phoneticPr fontId="4"/>
  </si>
  <si>
    <t>MVSHM-3N02052-3GJ-7FYU3</t>
    <phoneticPr fontId="4"/>
  </si>
  <si>
    <t>SETE0150-Z03ヘッド板金</t>
    <phoneticPr fontId="4"/>
  </si>
  <si>
    <t>MCLPTW6-1</t>
    <phoneticPr fontId="4"/>
  </si>
  <si>
    <t>継手</t>
    <rPh sb="0" eb="2">
      <t>ツギテ</t>
    </rPh>
    <phoneticPr fontId="4"/>
  </si>
  <si>
    <t>ﾕｰ･ｴﾑ･ｼｰｴﾚｸﾄﾛﾆｸｽ株式会社</t>
    <phoneticPr fontId="4"/>
  </si>
  <si>
    <t>田中</t>
    <rPh sb="0" eb="2">
      <t>タナカ</t>
    </rPh>
    <phoneticPr fontId="4"/>
  </si>
  <si>
    <t>SETB0255-A01　JR3504-H100+ecoPEN600 チルドモーター</t>
    <phoneticPr fontId="4"/>
  </si>
  <si>
    <t>NO.221902</t>
    <phoneticPr fontId="4"/>
  </si>
  <si>
    <t>黄色部分の見積と発注依頼</t>
    <rPh sb="0" eb="2">
      <t>キイロ</t>
    </rPh>
    <rPh sb="2" eb="4">
      <t>ブブン</t>
    </rPh>
    <rPh sb="5" eb="7">
      <t>ミツモリ</t>
    </rPh>
    <rPh sb="8" eb="10">
      <t>ハッチュウ</t>
    </rPh>
    <rPh sb="10" eb="12">
      <t>イライ</t>
    </rPh>
    <phoneticPr fontId="4"/>
  </si>
  <si>
    <t>ﾁﾙﾄﾓｰﾀｰ用</t>
    <rPh sb="7" eb="8">
      <t>ヨウ</t>
    </rPh>
    <phoneticPr fontId="4"/>
  </si>
  <si>
    <t>20日目</t>
    <rPh sb="2" eb="4">
      <t>ヒメ</t>
    </rPh>
    <phoneticPr fontId="4"/>
  </si>
  <si>
    <t>回路　　　1.85A</t>
    <phoneticPr fontId="4"/>
  </si>
  <si>
    <t>10日目</t>
    <rPh sb="2" eb="4">
      <t>ヒメ</t>
    </rPh>
    <phoneticPr fontId="4"/>
  </si>
  <si>
    <t>CC030VZRB2　</t>
    <phoneticPr fontId="4"/>
  </si>
  <si>
    <r>
      <t>電磁ブレーキ付用可動モーターケーブルセット</t>
    </r>
    <r>
      <rPr>
        <sz val="11"/>
        <color indexed="10"/>
        <rFont val="ＭＳ Ｐゴシック"/>
        <family val="3"/>
        <charset val="128"/>
      </rPr>
      <t>　3m</t>
    </r>
    <phoneticPr fontId="4"/>
  </si>
  <si>
    <r>
      <t>AZM46</t>
    </r>
    <r>
      <rPr>
        <sz val="11"/>
        <rFont val="ＭＳ Ｐゴシック"/>
        <family val="3"/>
        <charset val="128"/>
      </rPr>
      <t>MK-FC20DA</t>
    </r>
    <phoneticPr fontId="4"/>
  </si>
  <si>
    <t>電磁ブレーキ付用可動モーター</t>
  </si>
  <si>
    <r>
      <t>707-8255　</t>
    </r>
    <r>
      <rPr>
        <sz val="11"/>
        <rFont val="ＭＳ Ｐゴシック"/>
        <family val="3"/>
        <charset val="128"/>
      </rPr>
      <t>10個入／袋</t>
    </r>
    <rPh sb="11" eb="13">
      <t>コイ</t>
    </rPh>
    <rPh sb="14" eb="15">
      <t>フクロ</t>
    </rPh>
    <phoneticPr fontId="4"/>
  </si>
  <si>
    <t>　2個　RS Pro 炭素皮膜抵抗器 RSシリーズ 2.2kΩ 0.5W ±5%</t>
    <rPh sb="2" eb="3">
      <t>コ</t>
    </rPh>
    <phoneticPr fontId="4"/>
  </si>
  <si>
    <t>707-8255 RS Pro 炭素皮膜抵抗器 RSシリーズ 2.2kΩ 0.5W ±5% RS PRO 1袋(10個) 707-8255 - 【通販モノタロウ】 (monotaro.com)</t>
  </si>
  <si>
    <t>運送費</t>
    <rPh sb="0" eb="2">
      <t>ウンソウ</t>
    </rPh>
    <rPh sb="2" eb="3">
      <t>ヒ</t>
    </rPh>
    <phoneticPr fontId="4"/>
  </si>
  <si>
    <t>SETZJ-QT0005-02</t>
    <phoneticPr fontId="4"/>
  </si>
  <si>
    <t>ｼﾞｮｲﾝﾄ 大A-TYPE</t>
    <rPh sb="7" eb="8">
      <t>ダイ</t>
    </rPh>
    <phoneticPr fontId="4"/>
  </si>
  <si>
    <t>見積No.25TM-0054-00</t>
    <rPh sb="0" eb="2">
      <t>ミツモリ</t>
    </rPh>
    <phoneticPr fontId="4"/>
  </si>
  <si>
    <t>SETZJ-QT0006-02</t>
    <phoneticPr fontId="4"/>
  </si>
  <si>
    <t>ﾄｯﾌﾟｷｬｯﾌﾟ</t>
    <phoneticPr fontId="4"/>
  </si>
  <si>
    <t>SETZJ-QT0006-03</t>
  </si>
  <si>
    <t>ｼｰﾙﾅｯﾄ</t>
    <phoneticPr fontId="4"/>
  </si>
  <si>
    <t>SETZJ-QT0006-04</t>
  </si>
  <si>
    <t>ｼｰﾙﾅｯﾄ(JASO F404呼び 1023)</t>
    <rPh sb="16" eb="17">
      <t>ヨ</t>
    </rPh>
    <phoneticPr fontId="4"/>
  </si>
  <si>
    <t>SETZJ-QT0006-05</t>
    <phoneticPr fontId="4"/>
  </si>
  <si>
    <t>φ40ﾊﾟｯﾄﾎﾞｽ</t>
    <phoneticPr fontId="4"/>
  </si>
  <si>
    <t>SETZJ-QT0006-06</t>
  </si>
  <si>
    <t>φ40ﾊﾟｯﾄﾞ</t>
    <phoneticPr fontId="4"/>
  </si>
  <si>
    <t>SETZJ-QT0006-07</t>
  </si>
  <si>
    <t>ｱﾀﾞﾌﾟﾀﾅｯﾄ</t>
    <phoneticPr fontId="4"/>
  </si>
  <si>
    <t>SETZJ-QT0006-08</t>
  </si>
  <si>
    <t>ｶｰﾄﾘｯｼﾞ外容器追加工図</t>
    <rPh sb="7" eb="10">
      <t>ガイヨウキ</t>
    </rPh>
    <rPh sb="10" eb="13">
      <t>ツイカコウ</t>
    </rPh>
    <rPh sb="13" eb="14">
      <t>ズ</t>
    </rPh>
    <phoneticPr fontId="4"/>
  </si>
  <si>
    <t>SETZJ-QT0006-09</t>
  </si>
  <si>
    <t>保持ｷｬｯﾌﾟ追加工図</t>
    <rPh sb="0" eb="2">
      <t>ホジ</t>
    </rPh>
    <rPh sb="7" eb="11">
      <t>ツイカコウズ</t>
    </rPh>
    <phoneticPr fontId="4"/>
  </si>
  <si>
    <t>SETZJ-QT0006-10</t>
  </si>
  <si>
    <t>ｷｬｯﾌﾟｼｰﾙﾊﾟｯｷﾝ追加工図</t>
    <rPh sb="13" eb="17">
      <t>ツイカコウズ</t>
    </rPh>
    <phoneticPr fontId="4"/>
  </si>
  <si>
    <t>3/14製作キャンセル。見積No.25TM-0054-00</t>
    <rPh sb="4" eb="6">
      <t>セイサク</t>
    </rPh>
    <rPh sb="12" eb="14">
      <t>ミツモリ</t>
    </rPh>
    <phoneticPr fontId="4"/>
  </si>
  <si>
    <t>CDM3BZ20-190-C73CS</t>
    <phoneticPr fontId="4"/>
  </si>
  <si>
    <t>ｼﾘﾝﾀﾞ</t>
    <phoneticPr fontId="4"/>
  </si>
  <si>
    <t>見積No.22-25-0049A</t>
    <rPh sb="0" eb="2">
      <t>ミツモリ</t>
    </rPh>
    <phoneticPr fontId="4"/>
  </si>
  <si>
    <t>確認中</t>
    <rPh sb="0" eb="2">
      <t>カクニン</t>
    </rPh>
    <rPh sb="2" eb="3">
      <t>ナカ</t>
    </rPh>
    <phoneticPr fontId="4"/>
  </si>
  <si>
    <t>ARM10F1-20GPC-1</t>
    <phoneticPr fontId="4"/>
  </si>
  <si>
    <t>ﾚｷﾞｭﾚｰﾀ</t>
  </si>
  <si>
    <t>ﾜﾝﾀｯﾁﾂｷﾞﾃ(MSELL) 4→6</t>
    <phoneticPr fontId="4"/>
  </si>
  <si>
    <t>222215(NORIKANE)で発注済。</t>
    <rPh sb="17" eb="20">
      <t>ハッチュウズミ</t>
    </rPh>
    <phoneticPr fontId="4"/>
  </si>
  <si>
    <t>NPA20</t>
  </si>
  <si>
    <t>Oﾘﾝｸﾞ NPA</t>
  </si>
  <si>
    <t>NSA32</t>
  </si>
  <si>
    <t>Oﾘﾝｸﾞ(NSA)</t>
  </si>
  <si>
    <t>NPA8</t>
  </si>
  <si>
    <t>BCBFS3-5</t>
    <phoneticPr fontId="4"/>
  </si>
  <si>
    <t>六角穴付ﾎﾞﾀﾝﾎﾞﾙﾄ</t>
    <phoneticPr fontId="4"/>
  </si>
  <si>
    <t>FWRBN-D20-V14-T2</t>
    <phoneticPr fontId="4"/>
  </si>
  <si>
    <t>ｺﾞﾑﾜｯｼｬ</t>
    <phoneticPr fontId="4"/>
  </si>
  <si>
    <t>MNCN6-M5</t>
    <phoneticPr fontId="4"/>
  </si>
  <si>
    <t>MVSHM-3N02048-445-7RES3</t>
    <phoneticPr fontId="4"/>
  </si>
  <si>
    <t>SETE0246-Z01レギュレータ板金</t>
    <phoneticPr fontId="4"/>
  </si>
  <si>
    <t>37303-3163-000FL-8P</t>
    <phoneticPr fontId="4"/>
  </si>
  <si>
    <t>e-CONｺﾈｸﾀ(橙)ﾒｽ</t>
    <rPh sb="10" eb="11">
      <t>ダイダイ</t>
    </rPh>
    <phoneticPr fontId="4"/>
  </si>
  <si>
    <t>e-CONｺﾈｸﾀ(赤)ｵｽ</t>
    <rPh sb="10" eb="11">
      <t>アカ</t>
    </rPh>
    <phoneticPr fontId="4"/>
  </si>
  <si>
    <t>SS300SB-24-1P-2</t>
    <phoneticPr fontId="4"/>
  </si>
  <si>
    <t>小径ｼｰﾙﾄﾞ付ｹｰﾌﾞﾙ</t>
    <rPh sb="0" eb="2">
      <t>ショウケイ</t>
    </rPh>
    <rPh sb="7" eb="8">
      <t>ツ</t>
    </rPh>
    <phoneticPr fontId="4"/>
  </si>
  <si>
    <t>BT-SUS-M6-70</t>
    <phoneticPr fontId="4"/>
  </si>
  <si>
    <t>MVBLK-AMW-44H-A1737</t>
    <phoneticPr fontId="4"/>
  </si>
  <si>
    <t>SETE0245-Y01カートリッジホルダ</t>
    <phoneticPr fontId="4"/>
  </si>
  <si>
    <t>MVBLK-AMW-44H-GG8C1</t>
    <phoneticPr fontId="4"/>
  </si>
  <si>
    <t>SETE0245-Y02カートリッジクランプ</t>
    <phoneticPr fontId="4"/>
  </si>
  <si>
    <t>MVSHM-3N02042-44H-U2A5A</t>
    <phoneticPr fontId="4"/>
  </si>
  <si>
    <t>SETE0245-Y03カートリッジレールガイド</t>
    <phoneticPr fontId="4"/>
  </si>
  <si>
    <t>FWRBN-D51-V32-T2</t>
    <phoneticPr fontId="4"/>
  </si>
  <si>
    <t>ｺﾞﾑﾜｯｼｬ</t>
  </si>
  <si>
    <t>コガネイ</t>
    <phoneticPr fontId="4"/>
  </si>
  <si>
    <t>DA20x190-A-CS3MA1</t>
    <phoneticPr fontId="4"/>
  </si>
  <si>
    <t>見積No.358403-1</t>
    <rPh sb="0" eb="2">
      <t>ミツモリ</t>
    </rPh>
    <phoneticPr fontId="4"/>
  </si>
  <si>
    <t>MNCNL6-1</t>
    <phoneticPr fontId="4"/>
  </si>
  <si>
    <t>MSSJ1S</t>
    <phoneticPr fontId="4"/>
  </si>
  <si>
    <t>ｻｲﾚﾝｻ</t>
  </si>
  <si>
    <t>MVTUP-ASW-457-Z97EH-E</t>
  </si>
  <si>
    <t>SETE0246-Z02_φ40ﾊﾟｯﾄﾎﾞｽ(M8x1)</t>
    <phoneticPr fontId="4"/>
  </si>
  <si>
    <t>37103-3122-000FL-8P</t>
    <phoneticPr fontId="4"/>
  </si>
  <si>
    <t>e-CONｺﾈｸﾀ(黄)ｵｽ</t>
    <phoneticPr fontId="4"/>
  </si>
  <si>
    <t>Ｎo.222578</t>
    <phoneticPr fontId="9"/>
  </si>
  <si>
    <t>【222639 】SETB0242-A01　福島氏 加藤製作所様　追加ﾜｰｸ治具　3個ｾｯﾄ治具新規製作　案件　</t>
    <phoneticPr fontId="9"/>
  </si>
  <si>
    <r>
      <t xml:space="preserve">井桁ﾜｰｸ治具 </t>
    </r>
    <r>
      <rPr>
        <b/>
        <sz val="16"/>
        <color indexed="8"/>
        <rFont val="ＭＳ Ｐゴシック"/>
        <family val="3"/>
        <charset val="128"/>
      </rPr>
      <t xml:space="preserve"> 3個ｾｯﾄ　TYPE</t>
    </r>
    <rPh sb="0" eb="2">
      <t>イゲタ</t>
    </rPh>
    <rPh sb="5" eb="7">
      <t>ジグ</t>
    </rPh>
    <rPh sb="10" eb="11">
      <t>コ</t>
    </rPh>
    <phoneticPr fontId="4"/>
  </si>
  <si>
    <t>MVSHM-3N03002-44Z-MBEW9</t>
    <phoneticPr fontId="9"/>
  </si>
  <si>
    <t>SETB0242-X02　ﾜｰｸ3個取治具ﾍﾞｰｽ板</t>
    <phoneticPr fontId="9"/>
  </si>
  <si>
    <t>AB241F84A2</t>
    <phoneticPr fontId="9"/>
  </si>
  <si>
    <t>AFPNHAL3-P3.65-L1-B5-ML9-E1.5-A30</t>
    <phoneticPr fontId="9"/>
  </si>
  <si>
    <t>位置決めピン　高硬度ステンレス　大頭テーパ　－おねじ－</t>
    <phoneticPr fontId="9"/>
  </si>
  <si>
    <t>FWSSS-D7-V3-T7</t>
    <phoneticPr fontId="9"/>
  </si>
  <si>
    <t>金属ワッシャ　－並級</t>
    <phoneticPr fontId="9"/>
  </si>
  <si>
    <t>MSC3-18</t>
    <phoneticPr fontId="9"/>
  </si>
  <si>
    <t>MVSHM-3N03004-44Z-JMKCS</t>
    <phoneticPr fontId="9"/>
  </si>
  <si>
    <t>SETB0242-X03　ﾜｰｸ3個取治具ﾍﾞｰｽ板　位置決め</t>
    <phoneticPr fontId="9"/>
  </si>
  <si>
    <t>SFB3-6</t>
    <phoneticPr fontId="9"/>
  </si>
  <si>
    <t>六角穴付皿ボルト　－ステンレス</t>
    <phoneticPr fontId="9"/>
  </si>
  <si>
    <t>MVBLK-AMW-43D-5ADGT</t>
    <phoneticPr fontId="4"/>
  </si>
  <si>
    <t>SETE0244-Y01ツール板</t>
    <phoneticPr fontId="4"/>
  </si>
  <si>
    <t>TDK株式会社様</t>
    <rPh sb="3" eb="7">
      <t>カブシキガイシャ</t>
    </rPh>
    <rPh sb="7" eb="8">
      <t>サマ</t>
    </rPh>
    <phoneticPr fontId="9"/>
  </si>
  <si>
    <t>Ｎo.222745</t>
    <phoneticPr fontId="9"/>
  </si>
  <si>
    <t>SETB-0254-A01 JR3404+SV97+ｼﾘﾝｼﾞ+チルドモーター+捨て射ち+配電BOX  20250213</t>
    <phoneticPr fontId="9"/>
  </si>
  <si>
    <t>ﾜｰｸ治具　（ﾜｰｸ受け）</t>
    <rPh sb="3" eb="5">
      <t>ジグ</t>
    </rPh>
    <rPh sb="10" eb="11">
      <t>ウ</t>
    </rPh>
    <phoneticPr fontId="4"/>
  </si>
  <si>
    <t>8日目</t>
    <rPh sb="1" eb="3">
      <t>ヒメ</t>
    </rPh>
    <phoneticPr fontId="4"/>
  </si>
  <si>
    <t>MVTUP-FSW-44K-1EU16</t>
    <phoneticPr fontId="9"/>
  </si>
  <si>
    <t>SETB0254-Ｘ14　LD　TYPE用ﾜｰｸ受け</t>
    <phoneticPr fontId="9"/>
  </si>
  <si>
    <t>LD　TYPE用</t>
    <rPh sb="7" eb="8">
      <t>ヨウ</t>
    </rPh>
    <phoneticPr fontId="9"/>
  </si>
  <si>
    <t xml:space="preserve">
AB24211371</t>
    <phoneticPr fontId="9"/>
  </si>
  <si>
    <t>E-GNHXCC8-3</t>
    <phoneticPr fontId="9"/>
  </si>
  <si>
    <t>【エコノミーシリーズ】 RoHS対応 マグネット 皿ボルト止め 丸タイプ</t>
    <phoneticPr fontId="9"/>
  </si>
  <si>
    <t>PIJF6-3-45</t>
    <phoneticPr fontId="9"/>
  </si>
  <si>
    <t>樹脂パイプ　-内外形仕上タイプ-</t>
    <phoneticPr fontId="9"/>
  </si>
  <si>
    <t>PIJF6-4-45</t>
    <phoneticPr fontId="9"/>
  </si>
  <si>
    <t>MVTUP-FSW-44K-6UN9C</t>
    <phoneticPr fontId="9"/>
  </si>
  <si>
    <t>SETB0254-Ｘ15　CD　TYPE用ﾜｰｸ受け</t>
    <phoneticPr fontId="9"/>
  </si>
  <si>
    <t>CD　TYPE用</t>
    <rPh sb="7" eb="8">
      <t>ヨウ</t>
    </rPh>
    <phoneticPr fontId="9"/>
  </si>
  <si>
    <t>WRBAA10-6-3</t>
    <phoneticPr fontId="9"/>
  </si>
  <si>
    <t>ゴムワッシャ</t>
    <phoneticPr fontId="9"/>
  </si>
  <si>
    <t>WRBAA15-10-3</t>
    <phoneticPr fontId="9"/>
  </si>
  <si>
    <t>MVTUP-FSW-44L-845PU</t>
    <phoneticPr fontId="9"/>
  </si>
  <si>
    <t>SETB0254-X16　M3　TYPE用ﾜｰｸ受け　左側</t>
    <rPh sb="27" eb="28">
      <t>ヒダリ</t>
    </rPh>
    <rPh sb="28" eb="29">
      <t>ガワ</t>
    </rPh>
    <phoneticPr fontId="9"/>
  </si>
  <si>
    <t>M3　TYPE用</t>
    <rPh sb="7" eb="8">
      <t>ヨウ</t>
    </rPh>
    <phoneticPr fontId="9"/>
  </si>
  <si>
    <t>SBPPS3-20</t>
    <phoneticPr fontId="9"/>
  </si>
  <si>
    <t>六角穴付止めねじ　ソフトタイプ</t>
    <phoneticPr fontId="9"/>
  </si>
  <si>
    <t>SKNTR3</t>
    <phoneticPr fontId="9"/>
  </si>
  <si>
    <t>MVTUP-FSW-44K-S64FY</t>
    <phoneticPr fontId="9"/>
  </si>
  <si>
    <t>SETB0254-X17　M3　TYPE用ﾜｰｸ受け　右側</t>
    <rPh sb="27" eb="29">
      <t>ミギガワ</t>
    </rPh>
    <phoneticPr fontId="9"/>
  </si>
  <si>
    <t>MVTUP-FSW-44L-FJYYL</t>
    <phoneticPr fontId="9"/>
  </si>
  <si>
    <t>SETB0254-X20　M4　φ10　TYPE用ﾜｰｸ受け　左側</t>
    <rPh sb="31" eb="32">
      <t>ヒダリ</t>
    </rPh>
    <rPh sb="32" eb="33">
      <t>ガワ</t>
    </rPh>
    <phoneticPr fontId="9"/>
  </si>
  <si>
    <t>M4　φ10　TYPE用</t>
    <rPh sb="11" eb="12">
      <t>ヨウ</t>
    </rPh>
    <phoneticPr fontId="9"/>
  </si>
  <si>
    <t>SBPPS4-20</t>
    <phoneticPr fontId="9"/>
  </si>
  <si>
    <t>SKNTR4</t>
    <phoneticPr fontId="9"/>
  </si>
  <si>
    <t>MVTUP-FSW-44L-PZGXX</t>
    <phoneticPr fontId="9"/>
  </si>
  <si>
    <t>SETB0254-X25　M5　φ15　8.8　TYPE用ﾜｰｸ受け　左側</t>
    <rPh sb="35" eb="36">
      <t>ヒダリ</t>
    </rPh>
    <rPh sb="36" eb="37">
      <t>ガワ</t>
    </rPh>
    <phoneticPr fontId="9"/>
  </si>
  <si>
    <t>M5　φ15　8.8　TYPE用</t>
    <rPh sb="15" eb="16">
      <t>ヨウ</t>
    </rPh>
    <phoneticPr fontId="9"/>
  </si>
  <si>
    <t>SBPPS5-20</t>
    <phoneticPr fontId="9"/>
  </si>
  <si>
    <t>SKNTR5</t>
    <phoneticPr fontId="9"/>
  </si>
  <si>
    <t>MVTUP-FSW-44K-JK14F</t>
    <phoneticPr fontId="9"/>
  </si>
  <si>
    <t>SETB0254-X27　実験用右側共通</t>
    <rPh sb="13" eb="15">
      <t>ジッケン</t>
    </rPh>
    <rPh sb="15" eb="16">
      <t>ヨウ</t>
    </rPh>
    <rPh sb="16" eb="18">
      <t>ミギガワ</t>
    </rPh>
    <rPh sb="18" eb="20">
      <t>キョウツウ</t>
    </rPh>
    <phoneticPr fontId="9"/>
  </si>
  <si>
    <t>実験用右側共通</t>
    <phoneticPr fontId="9"/>
  </si>
  <si>
    <t>実験用　ﾜｰｸ治具</t>
    <rPh sb="0" eb="3">
      <t>ジッケンヨウ</t>
    </rPh>
    <rPh sb="7" eb="9">
      <t>ジグ</t>
    </rPh>
    <phoneticPr fontId="4"/>
  </si>
  <si>
    <t>3日目</t>
    <rPh sb="1" eb="3">
      <t>ヒメ</t>
    </rPh>
    <phoneticPr fontId="4"/>
  </si>
  <si>
    <t>MVSHM-3N03002-44M-KA71Z</t>
    <phoneticPr fontId="9"/>
  </si>
  <si>
    <t>SETB0254-X28　実験用 ﾜｰｸﾍﾞｰｽ</t>
    <phoneticPr fontId="9"/>
  </si>
  <si>
    <t xml:space="preserve"> ノックピン　27本+4本+8本+8本+4本</t>
    <rPh sb="9" eb="10">
      <t>ホン</t>
    </rPh>
    <phoneticPr fontId="9"/>
  </si>
  <si>
    <t>六角穴付きﾎﾞﾙﾄ　M4×8mm　　　　6本</t>
    <rPh sb="21" eb="22">
      <t>ホン</t>
    </rPh>
    <phoneticPr fontId="4"/>
  </si>
  <si>
    <t>MVSHM-3N03052-44M-9S961</t>
    <phoneticPr fontId="9"/>
  </si>
  <si>
    <t>SETB0254-X29　実験用 ﾓﾀｰ受けﾍﾞｰｽ</t>
    <phoneticPr fontId="9"/>
  </si>
  <si>
    <t>MCOC30-8-10</t>
    <phoneticPr fontId="9"/>
  </si>
  <si>
    <t>カップリング　オルダム形セットスクリュータイプ</t>
    <phoneticPr fontId="9"/>
  </si>
  <si>
    <t>六角穴付きﾎﾞﾙﾄ　M4×6mm　　　　4本</t>
    <rPh sb="21" eb="22">
      <t>ホン</t>
    </rPh>
    <phoneticPr fontId="4"/>
  </si>
  <si>
    <t>六角穴付きﾎﾞﾙﾄ　M4×12mm　　　　4本</t>
    <rPh sb="22" eb="23">
      <t>ホン</t>
    </rPh>
    <phoneticPr fontId="4"/>
  </si>
  <si>
    <t>MVSHM-3N03056-44M-8CADE</t>
    <phoneticPr fontId="9"/>
  </si>
  <si>
    <t>SETB0254-X30　実験用　ﾓﾀｰ軸受け</t>
    <phoneticPr fontId="9"/>
  </si>
  <si>
    <t>六角穴付きﾎﾞﾙﾄ　M4×6mm　　　　2本×2</t>
    <rPh sb="21" eb="22">
      <t>ホン</t>
    </rPh>
    <phoneticPr fontId="4"/>
  </si>
  <si>
    <t>六角穴付き皿ﾎﾞﾙﾄ　M4×8mm　　　　2本×2+　4本</t>
    <rPh sb="5" eb="6">
      <t>サラ</t>
    </rPh>
    <rPh sb="22" eb="23">
      <t>ホン</t>
    </rPh>
    <phoneticPr fontId="4"/>
  </si>
  <si>
    <t>GEAS1.0-34-10-B-10</t>
    <phoneticPr fontId="9"/>
  </si>
  <si>
    <t>ﾋﾗﾊｸﾞﾙﾏ (GEAKS1.0)</t>
    <phoneticPr fontId="9"/>
  </si>
  <si>
    <t>PSSFGW10-60-M5-N5-WRC4-Y12</t>
    <phoneticPr fontId="9"/>
  </si>
  <si>
    <t>SUSﾊﾝﾖｳｼｬﾌﾄ PSSFGW</t>
    <phoneticPr fontId="9"/>
  </si>
  <si>
    <t>SBGSE6900ZZ</t>
    <phoneticPr fontId="9"/>
  </si>
  <si>
    <t>ﾍﾞｱﾘﾝｸﾞﾎﾙﾀﾞｾｯﾄ (SBGSE)</t>
    <phoneticPr fontId="9"/>
  </si>
  <si>
    <t>六角穴付きﾎﾞﾙﾄ　M4×12mm　　　　4本×2</t>
    <rPh sb="22" eb="23">
      <t>ホン</t>
    </rPh>
    <phoneticPr fontId="4"/>
  </si>
  <si>
    <t>SCB5-10</t>
    <phoneticPr fontId="9"/>
  </si>
  <si>
    <t>ﾛｯｶｸｱﾅﾂｷﾎﾞﾙﾄ(SCB)　1本</t>
    <rPh sb="19" eb="20">
      <t>ホン</t>
    </rPh>
    <phoneticPr fontId="9"/>
  </si>
  <si>
    <t>WSSS13-10-5</t>
    <phoneticPr fontId="9"/>
  </si>
  <si>
    <t>ｷﾝｿﾞｸﾜｯｼｬ SUS (WSSS)</t>
    <phoneticPr fontId="9"/>
  </si>
  <si>
    <t>WSSS15-5-2</t>
    <phoneticPr fontId="9"/>
  </si>
  <si>
    <t>MVTUP-SUN-44K-9M679</t>
    <phoneticPr fontId="9"/>
  </si>
  <si>
    <t>SETB0254-Ｘ13　回転軸吸着用 左側</t>
    <phoneticPr fontId="9"/>
  </si>
  <si>
    <t>FPTNA4-P2.98-L0-B3.5</t>
    <phoneticPr fontId="9"/>
  </si>
  <si>
    <t>ｲﾁｷﾞﾒﾋﾟﾝ FPTNA</t>
    <phoneticPr fontId="9"/>
  </si>
  <si>
    <t>日本ピスコ</t>
    <rPh sb="0" eb="2">
      <t>ニホン</t>
    </rPh>
    <phoneticPr fontId="9"/>
  </si>
  <si>
    <t>RHL4-M6</t>
    <phoneticPr fontId="9"/>
  </si>
  <si>
    <t>ﾊｲﾛｰﾀﾘｰｼﾞｮｲﾝﾄ RHL</t>
    <phoneticPr fontId="9"/>
  </si>
  <si>
    <t>STHRT10M-MB</t>
    <phoneticPr fontId="9"/>
  </si>
  <si>
    <t>ｼｬﾌﾄﾎﾙﾀﾞ(STHRT)</t>
    <phoneticPr fontId="9"/>
  </si>
  <si>
    <t>MVSHM-3N03052-44M-ZKUC5</t>
    <phoneticPr fontId="9"/>
  </si>
  <si>
    <t>SETB0254-X31　実験用　ﾓﾀｰ軸受け　補強</t>
    <phoneticPr fontId="9"/>
  </si>
  <si>
    <t>MVSHM-3N03056-44M-5UNAS</t>
    <phoneticPr fontId="9"/>
  </si>
  <si>
    <t>SETB0254-X32　実験用　右側軸受けﾌﾞﾗｹｯﾄ</t>
    <phoneticPr fontId="9"/>
  </si>
  <si>
    <t>SUMCO</t>
    <phoneticPr fontId="9"/>
  </si>
  <si>
    <t>CSMKN-SUS-M4-6</t>
    <phoneticPr fontId="9"/>
  </si>
  <si>
    <t>すり割り付 ローレットビス</t>
    <phoneticPr fontId="9"/>
  </si>
  <si>
    <t>SLHFSS8</t>
    <phoneticPr fontId="9"/>
  </si>
  <si>
    <t>ﾘﾆｱﾌﾞｯｼｭ SLHFSS</t>
    <phoneticPr fontId="9"/>
  </si>
  <si>
    <t>SCB3-6</t>
    <phoneticPr fontId="9"/>
  </si>
  <si>
    <t>ﾛｯｶｸｱﾅﾂｷﾎﾞﾙﾄ(SCB)　　4本×2</t>
    <rPh sb="20" eb="21">
      <t>ホン</t>
    </rPh>
    <phoneticPr fontId="9"/>
  </si>
  <si>
    <t>MVSHM-3N03052-44M-8F8TP</t>
    <phoneticPr fontId="9"/>
  </si>
  <si>
    <t>SETB0254-X33　実験用　右側軸受けﾌﾞﾗｹｯﾄ　補強</t>
    <rPh sb="29" eb="31">
      <t>ホキョウ</t>
    </rPh>
    <phoneticPr fontId="9"/>
  </si>
  <si>
    <t>MVBLK-AMW-44K-JTK9U</t>
    <phoneticPr fontId="9"/>
  </si>
  <si>
    <t>SETB0254-Ｘ07　右側軸受けﾍﾞｱﾘﾝｸﾞﾌﾞﾗｹｯﾄ</t>
    <rPh sb="13" eb="14">
      <t>ミギ</t>
    </rPh>
    <rPh sb="14" eb="15">
      <t>ガワ</t>
    </rPh>
    <rPh sb="15" eb="17">
      <t>ジクウ</t>
    </rPh>
    <phoneticPr fontId="9"/>
  </si>
  <si>
    <t>CBDR8-5</t>
    <phoneticPr fontId="9"/>
  </si>
  <si>
    <t>ｼﾃﾝﾋﾟﾝ(CBDBL)</t>
    <phoneticPr fontId="9"/>
  </si>
  <si>
    <t>低頭六角穴付ボルト　4本</t>
    <rPh sb="11" eb="12">
      <t>ホン</t>
    </rPh>
    <phoneticPr fontId="9"/>
  </si>
  <si>
    <t>PSSFGW8-67-M5-N5</t>
    <phoneticPr fontId="9"/>
  </si>
  <si>
    <t>PSSFGW10-69-M5-N5-FC10-A10</t>
    <phoneticPr fontId="9"/>
  </si>
  <si>
    <t>RHC4-M6</t>
    <phoneticPr fontId="9"/>
  </si>
  <si>
    <t>ﾊｲﾛｰﾀﾘｰｼﾞｮｲﾝﾄ RHC</t>
    <phoneticPr fontId="9"/>
  </si>
  <si>
    <t>六角穴付きﾎﾞﾙﾄ　M4×14mm　　　　4本</t>
    <rPh sb="22" eb="23">
      <t>ホン</t>
    </rPh>
    <phoneticPr fontId="4"/>
  </si>
  <si>
    <t>SCCAW10-8</t>
    <phoneticPr fontId="9"/>
  </si>
  <si>
    <t>ｾｯﾄｶﾗｰ SCCAW</t>
    <phoneticPr fontId="9"/>
  </si>
  <si>
    <t>MVTUP-SUN-44K-S59SY</t>
    <phoneticPr fontId="9"/>
  </si>
  <si>
    <t>SETB0254-Ｘ09　回転軸吸着用 右側</t>
    <rPh sb="20" eb="21">
      <t>ミギ</t>
    </rPh>
    <phoneticPr fontId="9"/>
  </si>
  <si>
    <t>UWANSM10-100</t>
    <phoneticPr fontId="9"/>
  </si>
  <si>
    <t>ﾄｯﾃｵﾈｼﾞﾀｲﾌﾟ UWANSM</t>
    <phoneticPr fontId="9"/>
  </si>
  <si>
    <t>VUR8-45</t>
    <phoneticPr fontId="9"/>
  </si>
  <si>
    <t>ｱｯｼｭｸﾊﾞﾈ UR UY</t>
    <phoneticPr fontId="9"/>
  </si>
  <si>
    <t>10日目</t>
    <rPh sb="2" eb="3">
      <t>ヒ</t>
    </rPh>
    <rPh sb="3" eb="4">
      <t>メ</t>
    </rPh>
    <phoneticPr fontId="9"/>
  </si>
  <si>
    <t>FPTNA4-P2.98-L0-B3.5-NNC</t>
    <phoneticPr fontId="9"/>
  </si>
  <si>
    <t>AB2429BAG6</t>
    <phoneticPr fontId="9"/>
  </si>
  <si>
    <t>①②</t>
    <phoneticPr fontId="9"/>
  </si>
  <si>
    <t>SETB0254-X18　M4　φ8　TYPE用ﾜｰｸ受け　左側</t>
    <rPh sb="30" eb="31">
      <t>ヒダリ</t>
    </rPh>
    <rPh sb="31" eb="32">
      <t>ガワ</t>
    </rPh>
    <phoneticPr fontId="9"/>
  </si>
  <si>
    <t>M4　φ8　TYPE用</t>
    <rPh sb="10" eb="11">
      <t>ヨウ</t>
    </rPh>
    <phoneticPr fontId="9"/>
  </si>
  <si>
    <t>SETB0254-X19　M4　φ8　TYPE用ﾜｰｸ受け　右側</t>
    <rPh sb="30" eb="32">
      <t>ミギガワ</t>
    </rPh>
    <phoneticPr fontId="9"/>
  </si>
  <si>
    <t>SETB0254-X21　M4　φ10　TYPE用ﾜｰｸ受け　右側</t>
    <rPh sb="31" eb="33">
      <t>ミギガワ</t>
    </rPh>
    <phoneticPr fontId="9"/>
  </si>
  <si>
    <t>SETB0254-X22　M5　φ15　6.5　TYPE用ﾜｰｸ受け　左側</t>
    <rPh sb="35" eb="36">
      <t>ヒダリ</t>
    </rPh>
    <rPh sb="36" eb="37">
      <t>ガワ</t>
    </rPh>
    <phoneticPr fontId="9"/>
  </si>
  <si>
    <t>M5　φ15　6.5　TYPE用</t>
    <rPh sb="15" eb="16">
      <t>ヨウ</t>
    </rPh>
    <phoneticPr fontId="9"/>
  </si>
  <si>
    <t>SETB0254-X23　M5　φ15　3種類共通　TYPE用ﾜｰｸ受け　右側</t>
    <rPh sb="21" eb="23">
      <t>シュルイ</t>
    </rPh>
    <rPh sb="23" eb="25">
      <t>キョウツウ</t>
    </rPh>
    <rPh sb="37" eb="39">
      <t>ミギガワ</t>
    </rPh>
    <phoneticPr fontId="9"/>
  </si>
  <si>
    <t>M5　φ15　3種類共通　TYPE用</t>
    <rPh sb="8" eb="10">
      <t>シュルイ</t>
    </rPh>
    <rPh sb="10" eb="12">
      <t>キョウツウ</t>
    </rPh>
    <rPh sb="17" eb="18">
      <t>ヨウ</t>
    </rPh>
    <phoneticPr fontId="9"/>
  </si>
  <si>
    <t>SETB0254-X24　M5　φ15　5.9　TYPE用ﾜｰｸ受け　左側</t>
    <rPh sb="35" eb="36">
      <t>ヒダリ</t>
    </rPh>
    <rPh sb="36" eb="37">
      <t>ガワ</t>
    </rPh>
    <phoneticPr fontId="9"/>
  </si>
  <si>
    <t>M5　φ15　5.9　TYPE用</t>
    <rPh sb="15" eb="16">
      <t>ヨウ</t>
    </rPh>
    <phoneticPr fontId="9"/>
  </si>
  <si>
    <t>MVTUP-FSW-44K-ALYJS</t>
    <phoneticPr fontId="9"/>
  </si>
  <si>
    <t>SETB0254-X26　CD39T11　上下塗布用</t>
    <rPh sb="21" eb="23">
      <t>ジョウゲ</t>
    </rPh>
    <rPh sb="23" eb="25">
      <t>トフ</t>
    </rPh>
    <rPh sb="25" eb="26">
      <t>ヨウ</t>
    </rPh>
    <phoneticPr fontId="9"/>
  </si>
  <si>
    <t>CD39T11　上下塗布用</t>
    <phoneticPr fontId="9"/>
  </si>
  <si>
    <t xml:space="preserve"> ノックピン　　4本</t>
    <phoneticPr fontId="9"/>
  </si>
  <si>
    <t xml:space="preserve"> ノックピン　　　4本×2</t>
    <phoneticPr fontId="9"/>
  </si>
  <si>
    <t xml:space="preserve"> ノックピン　　　8本</t>
    <phoneticPr fontId="9"/>
  </si>
  <si>
    <t>SFB4-8</t>
    <phoneticPr fontId="9"/>
  </si>
  <si>
    <t>六角穴付皿ボルト　－ステンレス　　4本</t>
    <phoneticPr fontId="9"/>
  </si>
  <si>
    <t xml:space="preserve"> ノックピン　4本</t>
    <rPh sb="8" eb="9">
      <t>ホン</t>
    </rPh>
    <phoneticPr fontId="9"/>
  </si>
  <si>
    <t>株式会社シナガワ</t>
    <rPh sb="0" eb="4">
      <t>カブシキガイシャ</t>
    </rPh>
    <phoneticPr fontId="4"/>
  </si>
  <si>
    <t>冨沢（則包）</t>
    <rPh sb="0" eb="2">
      <t>トミザワ</t>
    </rPh>
    <rPh sb="3" eb="5">
      <t>ノリカネ</t>
    </rPh>
    <phoneticPr fontId="4"/>
  </si>
  <si>
    <t>165569-X04</t>
  </si>
  <si>
    <t>上部リング</t>
    <rPh sb="0" eb="2">
      <t>ジョウブ</t>
    </rPh>
    <phoneticPr fontId="4"/>
  </si>
  <si>
    <t>見積No.25TM-0078-00</t>
    <rPh sb="0" eb="2">
      <t>ミツモリ</t>
    </rPh>
    <phoneticPr fontId="4"/>
  </si>
  <si>
    <t>165569-X05</t>
  </si>
  <si>
    <t>シャフト</t>
    <phoneticPr fontId="4"/>
  </si>
  <si>
    <t>165569-X06</t>
  </si>
  <si>
    <t>下部リング</t>
    <rPh sb="0" eb="2">
      <t>カブ</t>
    </rPh>
    <phoneticPr fontId="4"/>
  </si>
  <si>
    <t>RNCB4-5-15</t>
    <phoneticPr fontId="4"/>
  </si>
  <si>
    <t>222625(NORIKANE)で発注済。</t>
    <rPh sb="17" eb="20">
      <t>ハッチュウズミ</t>
    </rPh>
    <phoneticPr fontId="4"/>
  </si>
  <si>
    <t>SLBNR6</t>
    <phoneticPr fontId="4"/>
  </si>
  <si>
    <t>ﾅｯﾄ</t>
    <phoneticPr fontId="4"/>
  </si>
  <si>
    <t>村田機械株式会社様</t>
    <phoneticPr fontId="4"/>
  </si>
  <si>
    <t>米谷　氏</t>
    <rPh sb="0" eb="2">
      <t>ヨネタニ</t>
    </rPh>
    <rPh sb="3" eb="4">
      <t>シ</t>
    </rPh>
    <phoneticPr fontId="4"/>
  </si>
  <si>
    <t>SV35HF温調ﾕﾆｯﾄ+ATD300-HZ　カートリッジ全加圧+圧力ﾚｷﾞｭﾚｰﾀ</t>
    <rPh sb="33" eb="35">
      <t>アツリョク</t>
    </rPh>
    <phoneticPr fontId="4"/>
  </si>
  <si>
    <t>SETB0259-A01　</t>
    <phoneticPr fontId="4"/>
  </si>
  <si>
    <t>　　　SV35DA温調治具+継ぎ手類</t>
    <rPh sb="9" eb="11">
      <t>オンチョウ</t>
    </rPh>
    <rPh sb="11" eb="13">
      <t>ジグ</t>
    </rPh>
    <rPh sb="14" eb="15">
      <t>ツ</t>
    </rPh>
    <rPh sb="16" eb="17">
      <t>テ</t>
    </rPh>
    <rPh sb="17" eb="18">
      <t>ルイ</t>
    </rPh>
    <phoneticPr fontId="4"/>
  </si>
  <si>
    <t xml:space="preserve">BT-2333 </t>
    <phoneticPr fontId="4"/>
  </si>
  <si>
    <r>
      <t>黄銅製 エースボール3W 3方2面シートLポート（切替用）　</t>
    </r>
    <r>
      <rPr>
        <b/>
        <sz val="11"/>
        <color indexed="10"/>
        <rFont val="ＭＳ Ｐゴシック"/>
        <family val="3"/>
        <charset val="128"/>
      </rPr>
      <t>3/8B(10A)</t>
    </r>
    <phoneticPr fontId="4"/>
  </si>
  <si>
    <t>https://www.monotaro.com/p/8964/0328/?t.mpn=bt-2333</t>
    <phoneticPr fontId="4"/>
  </si>
  <si>
    <t>5/8･仙台営業所着</t>
    <rPh sb="4" eb="10">
      <t>センダイエイギョウショチャク</t>
    </rPh>
    <phoneticPr fontId="4"/>
  </si>
  <si>
    <t>4/16・仙台営業所着</t>
    <rPh sb="5" eb="10">
      <t>センダイエイギョウショ</t>
    </rPh>
    <rPh sb="10" eb="11">
      <t>チャク</t>
    </rPh>
    <phoneticPr fontId="4"/>
  </si>
  <si>
    <t>ATP300-HZ　金属残量ｶｰﾄﾘｯﾁﾎﾙﾀﾞ　全加圧　</t>
    <rPh sb="10" eb="12">
      <t>キンゾク</t>
    </rPh>
    <rPh sb="12" eb="14">
      <t>ザンリョウ</t>
    </rPh>
    <rPh sb="25" eb="28">
      <t>ゼンカアツ</t>
    </rPh>
    <phoneticPr fontId="4"/>
  </si>
  <si>
    <t>https://www.monotaro.com/p/5183/9426/?t.mpn=cdj2b16-200z-m9ns-b</t>
    <phoneticPr fontId="4"/>
  </si>
  <si>
    <t>5/8.仙台(営)着</t>
    <rPh sb="4" eb="9">
      <t>センダイエイ</t>
    </rPh>
    <rPh sb="9" eb="10">
      <t>ツ</t>
    </rPh>
    <phoneticPr fontId="4"/>
  </si>
  <si>
    <t>スペーサ</t>
    <phoneticPr fontId="4"/>
  </si>
  <si>
    <t>残量検知ｼﾘﾝﾀﾞ加圧レギュレータユニット</t>
    <rPh sb="0" eb="2">
      <t>ザンリョウ</t>
    </rPh>
    <rPh sb="2" eb="4">
      <t>ケンチ</t>
    </rPh>
    <phoneticPr fontId="4"/>
  </si>
  <si>
    <t>レギュレータ　　0～0.4Mp</t>
    <phoneticPr fontId="4"/>
  </si>
  <si>
    <t>IR1020-01BEA-A</t>
  </si>
  <si>
    <t>レギュレータ　　0～0.8Mp</t>
    <phoneticPr fontId="4"/>
  </si>
  <si>
    <r>
      <t>5/13.仙台(営)着</t>
    </r>
    <r>
      <rPr>
        <sz val="10"/>
        <color indexed="10"/>
        <rFont val="ＭＳ Ｐゴシック"/>
        <family val="3"/>
        <charset val="128"/>
      </rPr>
      <t>予定</t>
    </r>
    <rPh sb="5" eb="10">
      <t>センダイエイ</t>
    </rPh>
    <rPh sb="10" eb="11">
      <t>ツ</t>
    </rPh>
    <rPh sb="11" eb="13">
      <t>ヨテイ</t>
    </rPh>
    <phoneticPr fontId="4"/>
  </si>
  <si>
    <t>APMMS-N2-T3</t>
    <phoneticPr fontId="4"/>
  </si>
  <si>
    <t>AB24269AA5</t>
    <phoneticPr fontId="4"/>
  </si>
  <si>
    <t>APMTS-N2-T3</t>
    <phoneticPr fontId="4"/>
  </si>
  <si>
    <t>AB2435B3DG</t>
    <phoneticPr fontId="4"/>
  </si>
  <si>
    <t>SKMA8-3</t>
    <phoneticPr fontId="4"/>
  </si>
  <si>
    <t>ステンレス管用継手　オネジアダプタ</t>
    <phoneticPr fontId="4"/>
  </si>
  <si>
    <t>タキゲン</t>
    <phoneticPr fontId="4"/>
  </si>
  <si>
    <t>AC-25-G-8</t>
    <phoneticPr fontId="4"/>
  </si>
  <si>
    <t>MCPTK10-3</t>
    <phoneticPr fontId="4"/>
  </si>
  <si>
    <r>
      <t>チューブ用継手　ナット・スリーブ一体型　ストレート　</t>
    </r>
    <r>
      <rPr>
        <b/>
        <sz val="11"/>
        <color indexed="10"/>
        <rFont val="ＭＳ Ｐゴシック"/>
        <family val="3"/>
        <charset val="128"/>
      </rPr>
      <t>3/8B(10A)</t>
    </r>
    <phoneticPr fontId="4"/>
  </si>
  <si>
    <t>APMMSL-T3-T3-L16</t>
    <phoneticPr fontId="4"/>
  </si>
  <si>
    <t>MVTUP-ACB-459-1NURE</t>
    <phoneticPr fontId="4"/>
  </si>
  <si>
    <r>
      <t>SETB0259-Y0</t>
    </r>
    <r>
      <rPr>
        <b/>
        <sz val="11"/>
        <color indexed="10"/>
        <rFont val="ＭＳ Ｐゴシック"/>
        <family val="3"/>
        <charset val="128"/>
      </rPr>
      <t>3</t>
    </r>
    <r>
      <rPr>
        <sz val="11"/>
        <color theme="1"/>
        <rFont val="游ゴシック"/>
        <family val="2"/>
        <charset val="128"/>
        <scheme val="minor"/>
      </rPr>
      <t xml:space="preserve"> 温調ブロック</t>
    </r>
    <phoneticPr fontId="4"/>
  </si>
  <si>
    <t>MVTUP-ACB-44G-HZ9LS</t>
    <phoneticPr fontId="4"/>
  </si>
  <si>
    <t>SETB0259-Y02 温調ノズル</t>
    <phoneticPr fontId="4"/>
  </si>
  <si>
    <t>MSSFS3-3</t>
    <phoneticPr fontId="4"/>
  </si>
  <si>
    <t>MCHK5-40-V100-W60</t>
    <phoneticPr fontId="4"/>
  </si>
  <si>
    <t>カートリッジヒータ　固定タイプ</t>
    <phoneticPr fontId="4"/>
  </si>
  <si>
    <t>MSNDM6-1</t>
    <phoneticPr fontId="4"/>
  </si>
  <si>
    <t>温度センサ　ねじ取付タイプ</t>
    <phoneticPr fontId="4"/>
  </si>
  <si>
    <t>MCHYB30</t>
    <phoneticPr fontId="4"/>
  </si>
  <si>
    <t>焼付防止剤</t>
    <phoneticPr fontId="4"/>
  </si>
  <si>
    <t>C-MSNDC8</t>
    <phoneticPr fontId="4"/>
  </si>
  <si>
    <t>Ｋ熱電対用コネクタ　【5個入り】</t>
    <phoneticPr fontId="4"/>
  </si>
  <si>
    <t>日本電測</t>
    <rPh sb="0" eb="2">
      <t>ニホン</t>
    </rPh>
    <rPh sb="2" eb="4">
      <t>デンソク</t>
    </rPh>
    <phoneticPr fontId="4"/>
  </si>
  <si>
    <t>MFMT5</t>
    <phoneticPr fontId="4"/>
  </si>
  <si>
    <t>温度センサ　丸端子シリコンタイプ</t>
    <phoneticPr fontId="4"/>
  </si>
  <si>
    <t>SLSBWRK8-70</t>
    <phoneticPr fontId="4"/>
  </si>
  <si>
    <t>六角支柱－片端おねじ片端めねじ</t>
    <phoneticPr fontId="4"/>
  </si>
  <si>
    <t>NA3UCRSB-20-2-3</t>
    <phoneticPr fontId="4"/>
  </si>
  <si>
    <t>ロボットケーブル　NA3UCRSB 高屈曲UL対応シールド付</t>
    <phoneticPr fontId="4"/>
  </si>
  <si>
    <t>吉野川電線</t>
    <rPh sb="0" eb="3">
      <t>ヨシノカワ</t>
    </rPh>
    <rPh sb="3" eb="5">
      <t>デンセン</t>
    </rPh>
    <phoneticPr fontId="4"/>
  </si>
  <si>
    <t>GS300RSB-AWG24-2-6</t>
    <phoneticPr fontId="4"/>
  </si>
  <si>
    <t>GS300R【吉野川電線×ミスミ】超高屈曲銅合金ロボットケーブル（シールド無・有）</t>
    <phoneticPr fontId="4"/>
  </si>
  <si>
    <t>ACコード</t>
    <phoneticPr fontId="4"/>
  </si>
  <si>
    <t>SUMCO</t>
    <phoneticPr fontId="4"/>
  </si>
  <si>
    <t>Z2H-2.5S</t>
    <phoneticPr fontId="4"/>
  </si>
  <si>
    <r>
      <t>ATP300-HZ　金属残量ｶｰﾄﾘｯﾁﾎﾙﾀﾞ　全加圧　</t>
    </r>
    <r>
      <rPr>
        <b/>
        <sz val="11"/>
        <color indexed="30"/>
        <rFont val="ＭＳ Ｐゴシック"/>
        <family val="3"/>
        <charset val="128"/>
      </rPr>
      <t>クランプ部分</t>
    </r>
    <rPh sb="10" eb="12">
      <t>キンゾク</t>
    </rPh>
    <rPh sb="12" eb="14">
      <t>ザンリョウ</t>
    </rPh>
    <rPh sb="25" eb="28">
      <t>ゼンカアツ</t>
    </rPh>
    <rPh sb="33" eb="35">
      <t>ブブン</t>
    </rPh>
    <phoneticPr fontId="4"/>
  </si>
  <si>
    <t>HGBSR6-12-62-6</t>
    <phoneticPr fontId="4"/>
  </si>
  <si>
    <t>ﾋﾝｼﾞﾎﾞﾙﾄ(HGBSR)</t>
    <phoneticPr fontId="4"/>
  </si>
  <si>
    <t>ｱﾙﾐﾁｮｳﾊﾞﾝ HHPSNC</t>
    <phoneticPr fontId="4"/>
  </si>
  <si>
    <t>MVBLK-AMW-41R-JZ177</t>
    <phoneticPr fontId="4"/>
  </si>
  <si>
    <t>SETB0242-Z11　Aカートリッジベース</t>
    <phoneticPr fontId="4"/>
  </si>
  <si>
    <t>MVBLK-AMW-41R-GWXAH</t>
    <phoneticPr fontId="4"/>
  </si>
  <si>
    <t>SETB0242-Z12　Aカートリッジクランプ</t>
    <phoneticPr fontId="4"/>
  </si>
  <si>
    <t xml:space="preserve">ﾋﾝｼﾞﾋﾟﾝﾂﾊﾞﾂｷﾄﾒﾜﾄﾒｺﾃｲﾖｳ SHCDG
</t>
    <phoneticPr fontId="4"/>
  </si>
  <si>
    <t>MVSHM-3N02052012024-JPA227MK9111AA</t>
    <phoneticPr fontId="4"/>
  </si>
  <si>
    <t>SETB-0004-Z04　ﾚｷﾞｭﾚｰﾀ取付板金</t>
    <phoneticPr fontId="4"/>
  </si>
  <si>
    <t>BVHV6-1-3-A　</t>
    <phoneticPr fontId="4"/>
  </si>
  <si>
    <t>ハンドバルブ　BVHV</t>
    <phoneticPr fontId="4"/>
  </si>
  <si>
    <t>Φ6ミニチュアワンタッチ継手</t>
    <phoneticPr fontId="4"/>
  </si>
  <si>
    <t>六角穴付きﾎﾞﾙﾄ　 (M4×5)　4本　在庫使用</t>
    <rPh sb="19" eb="20">
      <t>ホン</t>
    </rPh>
    <rPh sb="21" eb="23">
      <t>ザイコ</t>
    </rPh>
    <rPh sb="23" eb="25">
      <t>シヨウ</t>
    </rPh>
    <phoneticPr fontId="4"/>
  </si>
  <si>
    <t xml:space="preserve"> 株式会社ヤマモリ 様</t>
    <phoneticPr fontId="4"/>
  </si>
  <si>
    <t>宇都(齋藤）</t>
    <rPh sb="0" eb="2">
      <t>ウト</t>
    </rPh>
    <phoneticPr fontId="4"/>
  </si>
  <si>
    <t>前回　見積もりNo.　No.22-25-0481A</t>
    <rPh sb="0" eb="2">
      <t>ゼンカイ</t>
    </rPh>
    <rPh sb="3" eb="5">
      <t>ミツ</t>
    </rPh>
    <phoneticPr fontId="4"/>
  </si>
  <si>
    <t>5/12・仙台営業所着</t>
    <rPh sb="5" eb="7">
      <t>センダイ</t>
    </rPh>
    <rPh sb="7" eb="11">
      <t>エイギョウショチャク</t>
    </rPh>
    <phoneticPr fontId="4"/>
  </si>
  <si>
    <t>5/8仙台EG</t>
    <rPh sb="3" eb="5">
      <t>センダイ</t>
    </rPh>
    <phoneticPr fontId="4"/>
  </si>
  <si>
    <t>石原ケミカル株式会社</t>
    <rPh sb="0" eb="2">
      <t>イシハラ</t>
    </rPh>
    <rPh sb="6" eb="10">
      <t>カブシキガイシャ</t>
    </rPh>
    <phoneticPr fontId="4"/>
  </si>
  <si>
    <t>AXE400-R</t>
    <phoneticPr fontId="4"/>
  </si>
  <si>
    <t>AXE400 4軸卓上ﾛﾎﾞｯﾄ本体</t>
    <rPh sb="8" eb="9">
      <t>ジク</t>
    </rPh>
    <rPh sb="9" eb="11">
      <t>タクジョウ</t>
    </rPh>
    <rPh sb="16" eb="18">
      <t>ホンタイ</t>
    </rPh>
    <phoneticPr fontId="4"/>
  </si>
  <si>
    <t>AXEﾃｨｰﾁﾝｸﾞﾍﾟﾝﾀﾞﾝﾄ</t>
    <phoneticPr fontId="4"/>
  </si>
  <si>
    <t>G46-2-01M-C</t>
    <phoneticPr fontId="4"/>
  </si>
  <si>
    <t>圧力計(0.2Mpa)</t>
  </si>
  <si>
    <t>見積No.22-25-00461A</t>
    <rPh sb="0" eb="2">
      <t>ミツモリ</t>
    </rPh>
    <phoneticPr fontId="4"/>
  </si>
  <si>
    <t>KQ2H04-M5A</t>
    <phoneticPr fontId="4"/>
  </si>
  <si>
    <t>ｴｱ継手</t>
    <phoneticPr fontId="4"/>
  </si>
  <si>
    <t>ARP20K-01H-1</t>
  </si>
  <si>
    <t>SETE0243-Y05アジャストプレート</t>
    <phoneticPr fontId="4"/>
  </si>
  <si>
    <t>見積No.25TM-0093-00</t>
    <phoneticPr fontId="4"/>
  </si>
  <si>
    <t>ホーザン</t>
    <phoneticPr fontId="4"/>
  </si>
  <si>
    <t>D-840-7</t>
    <phoneticPr fontId="4"/>
  </si>
  <si>
    <t>ﾅｯﾄﾄﾞﾗｲﾊﾞｰ</t>
    <phoneticPr fontId="4"/>
  </si>
  <si>
    <t>https://www.monotaro.com/p/4683/8626/?srsltid=AfmBOoqRhS2iJ4sSmGCwLCuY2OMeTWOnetOGiJmEFzSWkQvoh6rTqwy-</t>
  </si>
  <si>
    <t xml:space="preserve"> </t>
    <phoneticPr fontId="4"/>
  </si>
  <si>
    <t>MSYC4-12</t>
    <phoneticPr fontId="4"/>
  </si>
  <si>
    <t>段付ﾋﾟﾝ</t>
  </si>
  <si>
    <t>222815(NORIKANE)で手配済み。</t>
    <rPh sb="17" eb="19">
      <t>テハイ</t>
    </rPh>
    <rPh sb="19" eb="20">
      <t>ズ</t>
    </rPh>
    <phoneticPr fontId="4"/>
  </si>
  <si>
    <t>CFFAM4-8</t>
    <phoneticPr fontId="4"/>
  </si>
  <si>
    <t>ｶﾑﾌｫﾛｱ</t>
  </si>
  <si>
    <t>MVBLK-AMW-438-NG546</t>
  </si>
  <si>
    <t>SETE0243-Y01シャフトホルダ</t>
    <phoneticPr fontId="4"/>
  </si>
  <si>
    <t>MVBLK-AMW-45D-9L9T8</t>
    <phoneticPr fontId="4"/>
  </si>
  <si>
    <t>SETE0243-Y02ツール板</t>
    <phoneticPr fontId="4"/>
  </si>
  <si>
    <t>MVBLK-AMW-45D-3CTPG</t>
    <phoneticPr fontId="4"/>
  </si>
  <si>
    <t>SETE0243-Y03前プレート</t>
    <phoneticPr fontId="4"/>
  </si>
  <si>
    <t>MVBLK-AMW-45D-EU85H</t>
    <phoneticPr fontId="4"/>
  </si>
  <si>
    <t>SETE0243-Y04後プレート</t>
    <phoneticPr fontId="4"/>
  </si>
  <si>
    <t>MVSHM-3N01540-45D-3BMNR</t>
    <phoneticPr fontId="4"/>
  </si>
  <si>
    <t>SETE0243-Y06アジャストスペーサ</t>
    <phoneticPr fontId="4"/>
  </si>
  <si>
    <t>MVSHM-3N02042-438-NC9BH</t>
    <phoneticPr fontId="4"/>
  </si>
  <si>
    <t>SETE0243-Y07タップシート</t>
    <phoneticPr fontId="4"/>
  </si>
  <si>
    <t>MVBLK-AMW-438-4ENDG</t>
    <phoneticPr fontId="4"/>
  </si>
  <si>
    <t>SETE0243-X01ワークベース</t>
    <phoneticPr fontId="4"/>
  </si>
  <si>
    <t>MVBLK-ACW-438-RE7HD</t>
    <phoneticPr fontId="4"/>
  </si>
  <si>
    <t>SETE0243-X02位置決めブロック</t>
    <phoneticPr fontId="4"/>
  </si>
  <si>
    <t>MVSHM-3N02048-438-1HA1S</t>
    <phoneticPr fontId="4"/>
  </si>
  <si>
    <t>SETE0243-Z02レギュレータ板金</t>
    <phoneticPr fontId="4"/>
  </si>
  <si>
    <t>NEDUL-PT-JS-9-3</t>
    <phoneticPr fontId="4"/>
  </si>
  <si>
    <t>Dsub9Pﾊｰﾈｽ#4-40ｵｽ(3m)</t>
    <phoneticPr fontId="4"/>
  </si>
  <si>
    <t>FSC10-C-5</t>
    <phoneticPr fontId="4"/>
  </si>
  <si>
    <t>M8丸型ｺﾈｸﾀ(5m)</t>
  </si>
  <si>
    <t>Dsub9Pｺﾈｸﾀﾊｰﾈｽ</t>
    <phoneticPr fontId="4"/>
  </si>
  <si>
    <t>PCN-COM201</t>
    <phoneticPr fontId="4"/>
  </si>
  <si>
    <t>MVSHM-3N0204A-45F-WF3SJ</t>
  </si>
  <si>
    <t>SETE0243-Z03背板板金(AXE400-R)</t>
    <phoneticPr fontId="4"/>
  </si>
  <si>
    <t>MVSHM-3N0204A-45F-HN9KL</t>
    <phoneticPr fontId="4"/>
  </si>
  <si>
    <t>SETE0243-Z04固定板金(AXE400-R) @2</t>
    <phoneticPr fontId="4"/>
  </si>
  <si>
    <t>株式会社タカギセイコー様</t>
    <rPh sb="11" eb="12">
      <t>サマ</t>
    </rPh>
    <phoneticPr fontId="4"/>
  </si>
  <si>
    <t>223400</t>
    <phoneticPr fontId="4"/>
  </si>
  <si>
    <t>SETB0275-A01 AXA400-HV+SV35DA+SV5122+55ccｼﾘﾝｼﾞ+ﾌﾗｯﾄﾉｽﾞﾙ4mm幅+SVC720V</t>
    <phoneticPr fontId="4"/>
  </si>
  <si>
    <t>I/Oｹｰﾌﾞﾙ(ﾛﾎﾞｯﾄとｺﾝﾄﾛｰﾗ)</t>
    <phoneticPr fontId="4"/>
  </si>
  <si>
    <t xml:space="preserve">
AB242G6985</t>
    <phoneticPr fontId="4"/>
  </si>
  <si>
    <t>島根富士通様</t>
    <phoneticPr fontId="4"/>
  </si>
  <si>
    <t>SETB0278-A01　 武蔵ﾛﾎﾞｯﾄ接着剤自動塗布機＋SC35DA＋ATP300A CV＋SVC720V</t>
    <phoneticPr fontId="4"/>
  </si>
  <si>
    <t xml:space="preserve">NO.224025  </t>
    <phoneticPr fontId="4"/>
  </si>
  <si>
    <t>ﾂｰﾙ冶具ﾕﾆｯﾄ</t>
    <phoneticPr fontId="4"/>
  </si>
  <si>
    <t>APMMSL-T2-Ｎ2-L23</t>
    <phoneticPr fontId="4"/>
  </si>
  <si>
    <t xml:space="preserve">
AB243F6911</t>
    <phoneticPr fontId="4"/>
  </si>
  <si>
    <t>ﾁｮｳﾅｯﾄ</t>
    <phoneticPr fontId="4"/>
  </si>
  <si>
    <t>MVBLK-AMW-41R-GWXAH</t>
  </si>
  <si>
    <t>ﾋﾝｼﾞﾋﾟﾝﾂﾊﾞﾂｷﾄﾒﾜﾄﾒｺﾃｲﾖｳ SHCDG</t>
    <phoneticPr fontId="4"/>
  </si>
  <si>
    <t>BT-1222</t>
    <phoneticPr fontId="4"/>
  </si>
  <si>
    <t>黄銅製 エースボール3W 3方2面シートLポート（切替用）</t>
    <phoneticPr fontId="4"/>
  </si>
  <si>
    <t>FEMLT8-1</t>
  </si>
  <si>
    <t>ふっ素樹脂継手　メイルエルボ</t>
    <phoneticPr fontId="4"/>
  </si>
  <si>
    <t>FENL8-2</t>
    <phoneticPr fontId="4"/>
  </si>
  <si>
    <t>ふっ素樹脂継手　メイルコネクタ/ボアスルーコネクタ</t>
    <phoneticPr fontId="4"/>
  </si>
  <si>
    <t>MVBLK-AMW-46L-CB47B</t>
  </si>
  <si>
    <t>SETB0278-Y01　ﾂｰﾙ治具ﾌﾞﾗｹｯﾄ</t>
    <phoneticPr fontId="4"/>
  </si>
  <si>
    <t>位置決めピン 高硬度ステンレス</t>
    <phoneticPr fontId="4"/>
  </si>
  <si>
    <t>ノックピン　－プラス公差　7本+6本</t>
    <rPh sb="14" eb="15">
      <t>ホン</t>
    </rPh>
    <rPh sb="17" eb="18">
      <t>ホン</t>
    </rPh>
    <phoneticPr fontId="4"/>
  </si>
  <si>
    <t xml:space="preserve">RBYW30-30-T10  </t>
    <phoneticPr fontId="4"/>
  </si>
  <si>
    <t>リブ　－通し穴・ザグリ穴　固定寸タイプ－</t>
    <phoneticPr fontId="4"/>
  </si>
  <si>
    <t>小径頭ボルト　－スタンダード</t>
    <phoneticPr fontId="4"/>
  </si>
  <si>
    <t>六角穴付きﾎﾞﾙﾄ　 (M4×10)　4本+4本</t>
    <rPh sb="20" eb="21">
      <t>ホン</t>
    </rPh>
    <rPh sb="23" eb="24">
      <t>ホン</t>
    </rPh>
    <phoneticPr fontId="4"/>
  </si>
  <si>
    <t>六角穴付きﾎﾞﾙﾄ　 (M4×12)　2本</t>
    <rPh sb="20" eb="21">
      <t>ホン</t>
    </rPh>
    <phoneticPr fontId="4"/>
  </si>
  <si>
    <t>MVBLK-AMW-46L-LLAJC</t>
  </si>
  <si>
    <t>SETB0278-Y02　ﾊﾞﾙﾌﾞﾎﾙﾀﾞﾈｼﾞ固定ﾈｼﾞ式（SV35DA）</t>
    <phoneticPr fontId="4"/>
  </si>
  <si>
    <t>MS3-35</t>
    <phoneticPr fontId="4"/>
  </si>
  <si>
    <t>ノックピン　－プラス公差　4本</t>
    <rPh sb="14" eb="15">
      <t>ホン</t>
    </rPh>
    <phoneticPr fontId="4"/>
  </si>
  <si>
    <t>六角穴付きﾎﾞﾙﾄ　 (M4×14)　2本</t>
    <rPh sb="20" eb="21">
      <t>ホン</t>
    </rPh>
    <phoneticPr fontId="4"/>
  </si>
  <si>
    <t>SCB8-10</t>
    <phoneticPr fontId="4"/>
  </si>
  <si>
    <t>六角穴付きﾎﾞﾙﾄ　 (M8×10)　1本</t>
    <rPh sb="20" eb="21">
      <t>ホン</t>
    </rPh>
    <phoneticPr fontId="4"/>
  </si>
  <si>
    <t>MVSHM-3N03052-46L-CRASD</t>
  </si>
  <si>
    <t>SETB0278-Y03　ADP300ﾍﾞｰｽＬ字ﾌﾞﾗｹｯﾄ2</t>
    <phoneticPr fontId="4"/>
  </si>
  <si>
    <t>MS3-15</t>
    <phoneticPr fontId="4"/>
  </si>
  <si>
    <t>ノックピン　－プラス公差　3本</t>
    <rPh sb="14" eb="15">
      <t>ホン</t>
    </rPh>
    <phoneticPr fontId="4"/>
  </si>
  <si>
    <t>六角穴付きﾎﾞﾙﾄ　 (M4×6)　4本</t>
    <rPh sb="19" eb="20">
      <t>ホン</t>
    </rPh>
    <phoneticPr fontId="4"/>
  </si>
  <si>
    <t>SCB5-12</t>
    <phoneticPr fontId="4"/>
  </si>
  <si>
    <t>六角穴付きﾎﾞﾙﾄ　 (M5×12)　2本</t>
    <rPh sb="20" eb="21">
      <t>ホン</t>
    </rPh>
    <phoneticPr fontId="4"/>
  </si>
  <si>
    <t>MVBLK-AMW-46L-HK64E</t>
    <phoneticPr fontId="4"/>
  </si>
  <si>
    <t>SETB0278-Y05 C面変更品 RBYW30-30-T10  リブ</t>
    <phoneticPr fontId="4"/>
  </si>
  <si>
    <t>SPWF5</t>
  </si>
  <si>
    <t>MVBLK-AMW-46L-479UA</t>
    <phoneticPr fontId="4"/>
  </si>
  <si>
    <t>SETB0278-Y04　ADP300ﾍﾞｰｽ</t>
    <phoneticPr fontId="4"/>
  </si>
  <si>
    <t>SKMA6-2</t>
    <phoneticPr fontId="4"/>
  </si>
  <si>
    <t>PDDU-PT-MS-9-3-02S</t>
    <phoneticPr fontId="4"/>
  </si>
  <si>
    <t>57-30240</t>
    <phoneticPr fontId="4"/>
  </si>
  <si>
    <t>半田付けタイプ・デップタイプコネクタ ケーブル用ストレートフード付プラグ（オス）5７シリーズ</t>
    <phoneticPr fontId="4"/>
  </si>
  <si>
    <t>六角穴付きﾎﾞﾙﾄ　 (M4×10)　4本</t>
    <rPh sb="20" eb="21">
      <t>ホン</t>
    </rPh>
    <phoneticPr fontId="4"/>
  </si>
  <si>
    <t>ノックピン　－プラス公差　6本</t>
    <rPh sb="14" eb="15">
      <t>ホン</t>
    </rPh>
    <phoneticPr fontId="4"/>
  </si>
  <si>
    <t>大成化研(三菱電機ﾓﾋﾞﾘﾁ向け）</t>
    <phoneticPr fontId="4"/>
  </si>
  <si>
    <t>南</t>
    <rPh sb="0" eb="1">
      <t>ミナミ</t>
    </rPh>
    <phoneticPr fontId="4"/>
  </si>
  <si>
    <t>【224184】　SETB0280-A01　変更品大阪営業所要望　SV70用ノズル位置決め精度ｱｯﾌﾟ治具 原価一覧 2025020</t>
    <phoneticPr fontId="4"/>
  </si>
  <si>
    <t>MVSHM-3N02050-46R-DKXT5</t>
  </si>
  <si>
    <t>SETB0280-Z04 位置決めベース</t>
    <phoneticPr fontId="4"/>
  </si>
  <si>
    <t>AB2441516D</t>
    <phoneticPr fontId="4"/>
  </si>
  <si>
    <t>ﾒｲｼｮｳ株式会社 (前橋運輸株式会社)</t>
    <rPh sb="11" eb="13">
      <t>マエバシ</t>
    </rPh>
    <rPh sb="13" eb="15">
      <t>ウンユ</t>
    </rPh>
    <phoneticPr fontId="9"/>
  </si>
  <si>
    <t>Ｎo.224409</t>
    <phoneticPr fontId="9"/>
  </si>
  <si>
    <t>【224409】米山氏　メイショウ様　AXAロボット400-SV+SV70ﾂｰﾙ+ﾛｰﾀﾘｰｱｸﾁｭｴﾀｰ+井桁ﾜｰｸ治具+配電BOX　原価一覧　20250610</t>
    <phoneticPr fontId="9"/>
  </si>
  <si>
    <t>AXAﾛﾎﾞｯﾄ</t>
  </si>
  <si>
    <r>
      <t>AXA400-</t>
    </r>
    <r>
      <rPr>
        <b/>
        <sz val="11"/>
        <color theme="1"/>
        <rFont val="游ゴシック"/>
        <family val="3"/>
        <charset val="128"/>
        <scheme val="minor"/>
      </rPr>
      <t>SV</t>
    </r>
    <phoneticPr fontId="9"/>
  </si>
  <si>
    <t>AXELIAｼﾘｰｽﾞAXA-ＳV（400角）</t>
    <phoneticPr fontId="9"/>
  </si>
  <si>
    <t>京セミ（）</t>
  </si>
  <si>
    <t>青木、千葉</t>
  </si>
  <si>
    <t>加工メ－カ</t>
  </si>
  <si>
    <t>スライドプレート上</t>
  </si>
  <si>
    <t>スライドプレート下</t>
  </si>
  <si>
    <t>ガイド板</t>
  </si>
  <si>
    <t>SV51用エルボカバー</t>
  </si>
  <si>
    <t>ライト取付板2</t>
  </si>
  <si>
    <t>ＣＣＤ取付板　　折り曲げ溶接</t>
  </si>
  <si>
    <t>取付板</t>
  </si>
  <si>
    <t>Z調整　変換板</t>
  </si>
  <si>
    <t>Z調整　変換板　スペーサ</t>
  </si>
  <si>
    <t>スライドガイド　スペ－サ</t>
  </si>
  <si>
    <t>SV51用カップホルダ</t>
  </si>
  <si>
    <t>SSE2B10-155</t>
  </si>
  <si>
    <t>スライドガイド　　ＣＣＤ側</t>
  </si>
  <si>
    <t>SSE2B10-100</t>
  </si>
  <si>
    <t>スライドガイド　　変換板受け</t>
  </si>
  <si>
    <t>XSG40-CR</t>
  </si>
  <si>
    <t>リニアボールX軸ステージ</t>
  </si>
  <si>
    <t>LRLB4-15</t>
  </si>
  <si>
    <t>長尺ローレット付ボルト</t>
  </si>
  <si>
    <t>ＭＳ３－１０</t>
  </si>
  <si>
    <t>ﾉｯｸﾋﾟﾝ　φ3mm</t>
  </si>
  <si>
    <t>ＭＳ4－１0</t>
  </si>
  <si>
    <t>ﾉｯｸﾋﾟﾝ　φ4mm</t>
  </si>
  <si>
    <t>SCB5-10</t>
  </si>
  <si>
    <t>六角穴付きﾎﾞﾙﾄ　 (M5×10)</t>
  </si>
  <si>
    <t>SCB4-10</t>
  </si>
  <si>
    <t>六角穴付きﾎﾞﾙﾄ　 (M4×10)</t>
  </si>
  <si>
    <t>SCB4-12</t>
  </si>
  <si>
    <t>六角穴付きﾎﾞﾙﾄ　 (M4×12)</t>
  </si>
  <si>
    <t>SCB3-6</t>
  </si>
  <si>
    <t>六角穴付きﾎﾞﾙﾄ　 (M3×6)</t>
  </si>
  <si>
    <t>SCB3-8</t>
  </si>
  <si>
    <t>六角穴付きﾎﾞﾙﾄ　 (M3×8)</t>
  </si>
  <si>
    <t>SCB3-10</t>
  </si>
  <si>
    <t>六角穴付きﾎﾞﾙﾄ　 (M3×10)</t>
  </si>
  <si>
    <t>ワーク受けベース治具部分</t>
  </si>
  <si>
    <t>ヒータベース</t>
  </si>
  <si>
    <t>ワーク治具ガイド</t>
  </si>
  <si>
    <t>配線ｶガート゜</t>
  </si>
  <si>
    <t>配線ｶガート゜　　板金カバー</t>
  </si>
  <si>
    <t>NA2517T-16-3-2</t>
  </si>
  <si>
    <t>固定用電源ケーブル（300V用）</t>
  </si>
  <si>
    <t>1.25-4</t>
  </si>
  <si>
    <t>裸圧着端子（丸型）</t>
  </si>
  <si>
    <t>VCTF-A-0.75-2-10</t>
  </si>
  <si>
    <t>SETGR8-50</t>
  </si>
  <si>
    <t>円柱支柱</t>
  </si>
  <si>
    <t>MPHKH-150-150-V100-W500</t>
  </si>
  <si>
    <t>ヒータ-</t>
  </si>
  <si>
    <t>HIPA4H-160-160-5-F130-G130-N6</t>
  </si>
  <si>
    <t>断熱板</t>
  </si>
  <si>
    <t>MTCD</t>
  </si>
  <si>
    <t>温度調節コントローラ</t>
  </si>
  <si>
    <t>2P-2</t>
  </si>
  <si>
    <t>電源コード</t>
  </si>
  <si>
    <t>MFSK1.6-100</t>
  </si>
  <si>
    <t>センサ</t>
  </si>
  <si>
    <t>MSSFS3-4</t>
  </si>
  <si>
    <t>六角穴付止めネジ</t>
  </si>
  <si>
    <t>SBCB3-5</t>
  </si>
  <si>
    <t>六角穴付ボタンネジ</t>
  </si>
  <si>
    <t>SFB3-6</t>
  </si>
  <si>
    <t>六角穴付皿ネジ</t>
  </si>
  <si>
    <t>六角穴付ｷｬｯﾌﾟﾈｼﾞ　　M3×8</t>
  </si>
  <si>
    <t>SCB4-8</t>
  </si>
  <si>
    <t>六角穴付ｷｬｯﾌﾟﾈｼﾞ　　M4×8</t>
  </si>
  <si>
    <t>SCB4-15</t>
  </si>
  <si>
    <t>六角穴付ｷｬｯﾌﾟﾈｼﾞ　　M4×15</t>
  </si>
  <si>
    <t>MS3-10</t>
  </si>
  <si>
    <t>ﾉｯｸﾋﾟﾝ　　φ3-10</t>
  </si>
  <si>
    <t>JPBA5-7.96</t>
  </si>
  <si>
    <t>大頭位置決めﾋﾟﾝ  丸</t>
  </si>
  <si>
    <t>JPBD5-7.96</t>
  </si>
  <si>
    <t>大頭位置決めﾋﾟﾝ  ﾀﾞｲﾔ</t>
  </si>
  <si>
    <t>ワーク治具部分（基盤受け治具）　　2ＳＥＴ分</t>
  </si>
  <si>
    <t>基板セット冶具ベース</t>
  </si>
  <si>
    <t>取手変換ブロック</t>
  </si>
  <si>
    <t>KFSAMS3-P1.80-L5-B4.0-E2.2-A15</t>
  </si>
  <si>
    <t>位置決ﾋﾟﾝ　φ1.80  小頭ﾃｰﾊﾟﾀｲﾌﾟ</t>
  </si>
  <si>
    <t>位置決ﾋﾟﾝ　φ1.80  小頭ﾃｰﾊﾟﾀｲﾌﾟ（ﾀﾞｲｱ型を選択）</t>
  </si>
  <si>
    <t>ＪＢＡＭ８－１０</t>
  </si>
  <si>
    <t>位置決めﾋﾟﾝ用ﾌﾞｯｼｭ</t>
  </si>
  <si>
    <t>UWANSG100</t>
  </si>
  <si>
    <t>丸棒取手</t>
  </si>
  <si>
    <t>配電部分</t>
  </si>
  <si>
    <t>102703－Z001</t>
  </si>
  <si>
    <t>配電ﾍﾞ-ｽ</t>
  </si>
  <si>
    <t>MRB-350</t>
  </si>
  <si>
    <t>MWS-DS37A-HT37</t>
  </si>
  <si>
    <t>D-Subコネクタ端子台</t>
  </si>
  <si>
    <t>ESAW-TCM310-5P</t>
  </si>
  <si>
    <t>コモンブロック端子台</t>
  </si>
  <si>
    <t>NEDJ-PS-SB-37-1.5</t>
  </si>
  <si>
    <t>D-Subコネクタハーネス</t>
  </si>
  <si>
    <t>F1.25-M3</t>
  </si>
  <si>
    <t>圧着端子（Y型）</t>
  </si>
  <si>
    <t>UL1007-24-BE-305</t>
  </si>
  <si>
    <t>単芯電線</t>
  </si>
  <si>
    <t>VTUB3.2-W-10</t>
  </si>
  <si>
    <t>ﾏｰｸﾁｭｰﾌﾞ</t>
  </si>
  <si>
    <t>結束バンドとマウントベース　Etc</t>
  </si>
  <si>
    <t>見積もり、手配お願い致します。</t>
    <rPh sb="0" eb="2">
      <t>ミツ</t>
    </rPh>
    <rPh sb="5" eb="7">
      <t>テハイ</t>
    </rPh>
    <rPh sb="8" eb="9">
      <t>ネガ</t>
    </rPh>
    <rPh sb="10" eb="11">
      <t>イタ</t>
    </rPh>
    <phoneticPr fontId="9"/>
  </si>
  <si>
    <r>
      <t>6</t>
    </r>
    <r>
      <rPr>
        <sz val="11"/>
        <color theme="1"/>
        <rFont val="游ゴシック"/>
        <family val="3"/>
        <charset val="128"/>
        <scheme val="minor"/>
      </rPr>
      <t>/20・仙台営業所着</t>
    </r>
    <rPh sb="5" eb="7">
      <t>センダイ</t>
    </rPh>
    <rPh sb="7" eb="11">
      <t>エイギョウショチャク</t>
    </rPh>
    <phoneticPr fontId="9"/>
  </si>
  <si>
    <t>6/24・仙台営業所着</t>
    <rPh sb="5" eb="7">
      <t>センダイ</t>
    </rPh>
    <rPh sb="7" eb="11">
      <t>エイギョウショチャク</t>
    </rPh>
    <phoneticPr fontId="9"/>
  </si>
  <si>
    <t>リード線</t>
    <rPh sb="3" eb="4">
      <t>セン</t>
    </rPh>
    <phoneticPr fontId="4"/>
  </si>
  <si>
    <t>日本ﾋﾟｽｺ</t>
    <rPh sb="0" eb="2">
      <t>ニホン</t>
    </rPh>
    <phoneticPr fontId="9"/>
  </si>
  <si>
    <t>PLGJ4-6M</t>
    <phoneticPr fontId="9"/>
  </si>
  <si>
    <t>一般配管用 チューブフィッティングミニタイプ 違径ソケットエルボ</t>
    <phoneticPr fontId="9"/>
  </si>
  <si>
    <t>6/18・仙台営業所着</t>
    <rPh sb="5" eb="7">
      <t>センダイ</t>
    </rPh>
    <rPh sb="7" eb="11">
      <t>エイギョウショチャク</t>
    </rPh>
    <phoneticPr fontId="9"/>
  </si>
  <si>
    <t>株式会社オプトニクス精密</t>
    <phoneticPr fontId="4"/>
  </si>
  <si>
    <t>SRS-S503(JR3503)</t>
    <phoneticPr fontId="4"/>
  </si>
  <si>
    <t>片持ち、3軸、NPN、内部電源</t>
    <rPh sb="0" eb="2">
      <t>カタモ</t>
    </rPh>
    <rPh sb="5" eb="6">
      <t>ジク</t>
    </rPh>
    <rPh sb="11" eb="15">
      <t>ナイブデンゲン</t>
    </rPh>
    <phoneticPr fontId="4"/>
  </si>
  <si>
    <t>見積№TQ25-0140</t>
    <rPh sb="0" eb="3">
      <t>ミツモリナンバー</t>
    </rPh>
    <phoneticPr fontId="4"/>
  </si>
  <si>
    <t>荷造り運賃</t>
    <rPh sb="0" eb="2">
      <t>ニヅク</t>
    </rPh>
    <rPh sb="3" eb="5">
      <t>ウンチン</t>
    </rPh>
    <phoneticPr fontId="4"/>
  </si>
  <si>
    <t>ｵﾌﾟｼｮﾝSW付ｽｲｯﾁﾎﾞｯｸｽ(1.5m)SRO-SWB-NO</t>
    <rPh sb="8" eb="9">
      <t>ツ</t>
    </rPh>
    <phoneticPr fontId="4"/>
  </si>
  <si>
    <t>ｽﾀｰﾄ・ｵﾌﾟｼｮﾝ･非常停止SW付</t>
    <rPh sb="12" eb="16">
      <t>ヒジョウテイシ</t>
    </rPh>
    <rPh sb="18" eb="19">
      <t>ツキ</t>
    </rPh>
    <phoneticPr fontId="4"/>
  </si>
  <si>
    <t>PCｿﾌﾄ"JR C-Points II"SRO-PCS</t>
    <phoneticPr fontId="4"/>
  </si>
  <si>
    <t>KCC7-7100-210226-408</t>
    <phoneticPr fontId="4"/>
  </si>
  <si>
    <t>IOｹｰﾌﾞﾙ</t>
  </si>
  <si>
    <t>223427(NORIKANE)で発注済み</t>
    <rPh sb="17" eb="19">
      <t>ハッチュウ</t>
    </rPh>
    <rPh sb="19" eb="20">
      <t>ズ</t>
    </rPh>
    <phoneticPr fontId="4"/>
  </si>
  <si>
    <t>LANｹｰﾌﾞﾙ</t>
  </si>
  <si>
    <t>MVBLK-AMW-46B-KLJ9C</t>
    <phoneticPr fontId="4"/>
  </si>
  <si>
    <t>SETE0252-Y01ツール板</t>
    <phoneticPr fontId="4"/>
  </si>
  <si>
    <t>MVBLK-AMW-46B-NCLHA</t>
    <phoneticPr fontId="4"/>
  </si>
  <si>
    <t>SETE0252-Y02バルブホルダ</t>
    <phoneticPr fontId="4"/>
  </si>
  <si>
    <t>MVBLK-AMW-46B-ZFB22</t>
    <phoneticPr fontId="4"/>
  </si>
  <si>
    <t>SETE0252-Y03バルブクランプ</t>
    <phoneticPr fontId="4"/>
  </si>
  <si>
    <t>SETB0279-A01　JR3403＋ecpPEN600（SH14-1）+流量ｾﾝｻｰ+ノズル抜け防止アダプター＋金属カートリッジ＋ｹｰﾌﾞﾙﾍﾞ ｱ</t>
    <phoneticPr fontId="4"/>
  </si>
  <si>
    <t>NO.223784</t>
    <phoneticPr fontId="4"/>
  </si>
  <si>
    <t>★ジャノメ手配品はフォーワード宛に
　直送でお願い致します。</t>
    <phoneticPr fontId="4"/>
  </si>
  <si>
    <t>1.5ｶ月</t>
    <rPh sb="4" eb="5">
      <t>ゲツ</t>
    </rPh>
    <phoneticPr fontId="4"/>
  </si>
  <si>
    <r>
      <rPr>
        <b/>
        <sz val="11"/>
        <color indexed="8"/>
        <rFont val="ＭＳ Ｐゴシック"/>
        <family val="3"/>
        <charset val="128"/>
      </rPr>
      <t>JR3403NｰBJ　　</t>
    </r>
    <r>
      <rPr>
        <sz val="11"/>
        <color theme="1"/>
        <rFont val="游ゴシック"/>
        <family val="2"/>
        <charset val="128"/>
        <scheme val="minor"/>
      </rPr>
      <t xml:space="preserve">　 3軸ﾛﾎﾞｯﾄ </t>
    </r>
    <phoneticPr fontId="4"/>
  </si>
  <si>
    <t>JR3403　　　SRS-S403　</t>
    <phoneticPr fontId="4"/>
  </si>
  <si>
    <t>見積もり　 TQ25-0169</t>
    <rPh sb="0" eb="2">
      <t>ミツ</t>
    </rPh>
    <phoneticPr fontId="4"/>
  </si>
  <si>
    <t>ﾌｫﾜｰﾄﾞ7/17</t>
    <phoneticPr fontId="4"/>
  </si>
  <si>
    <t>ﾌｨｰﾙﾄﾞﾈｯﾄﾜｰｸ増設費用　EthernetIP増設</t>
    <phoneticPr fontId="4"/>
  </si>
  <si>
    <t>EthernetIP増設</t>
    <phoneticPr fontId="4"/>
  </si>
  <si>
    <t>JR3000用ﾃｨｰﾁﾝｸﾞﾎﾞｯｸｽ   JR3-TB2</t>
    <phoneticPr fontId="4"/>
  </si>
  <si>
    <t>スイッチボックスショートコネクタ</t>
    <phoneticPr fontId="4"/>
  </si>
  <si>
    <t>スイッチボックスショートコネクタ</t>
  </si>
  <si>
    <t>出荷日：7月中旬→フォーワード宛　　【直送先】
〒448-0804
愛知県刈谷市半城土町大組２９番地１
株式会社フォーワード
第二工場　吉村 正行様宛
TEL: 0566-91-3020</t>
    <phoneticPr fontId="4"/>
  </si>
  <si>
    <t>見積もり　No.22-25-0481A</t>
    <rPh sb="0" eb="2">
      <t>ミツ</t>
    </rPh>
    <phoneticPr fontId="4"/>
  </si>
  <si>
    <t>6/23･仙台営業所着</t>
    <rPh sb="5" eb="11">
      <t>センダイエイギョウショチャク</t>
    </rPh>
    <phoneticPr fontId="4"/>
  </si>
  <si>
    <t>2025/6/20仙台(営)着</t>
    <rPh sb="9" eb="14">
      <t>センダイエイ</t>
    </rPh>
    <rPh sb="14" eb="15">
      <t>ツ</t>
    </rPh>
    <phoneticPr fontId="4"/>
  </si>
  <si>
    <t>6/25･仙台営業所着</t>
    <rPh sb="5" eb="11">
      <t>センダイエイギョウショチャク</t>
    </rPh>
    <phoneticPr fontId="4"/>
  </si>
  <si>
    <r>
      <t xml:space="preserve">SETB0088-Z07　ﾄﾞﾛｯﾌﾟｲﾝｱﾀﾞﾌﾟﾀ  </t>
    </r>
    <r>
      <rPr>
        <b/>
        <sz val="11"/>
        <color indexed="10"/>
        <rFont val="ＭＳ Ｐゴシック"/>
        <family val="3"/>
        <charset val="128"/>
      </rPr>
      <t>3-8 PT</t>
    </r>
    <r>
      <rPr>
        <sz val="11"/>
        <rFont val="ＭＳ Ｐゴシック"/>
        <family val="3"/>
        <charset val="128"/>
      </rPr>
      <t>　改良　材料　A2017</t>
    </r>
    <rPh sb="39" eb="41">
      <t>ザイリョウ</t>
    </rPh>
    <phoneticPr fontId="4"/>
  </si>
  <si>
    <r>
      <t>ﾄﾞﾛｯﾌﾟｲﾝｱﾀﾞﾌﾟﾀ　　　17アルマイト　</t>
    </r>
    <r>
      <rPr>
        <sz val="11"/>
        <color indexed="10"/>
        <rFont val="ＭＳ Ｐゴシック"/>
        <family val="3"/>
        <charset val="128"/>
      </rPr>
      <t>3/8雌ねじ</t>
    </r>
    <rPh sb="28" eb="29">
      <t>メ</t>
    </rPh>
    <phoneticPr fontId="4"/>
  </si>
  <si>
    <r>
      <t xml:space="preserve">SETB0088-Z07　ﾄﾞﾛｯﾌﾟｲﾝｱﾀﾞﾌﾟﾀ  </t>
    </r>
    <r>
      <rPr>
        <b/>
        <sz val="11"/>
        <color indexed="10"/>
        <rFont val="ＭＳ Ｐゴシック"/>
        <family val="3"/>
        <charset val="128"/>
      </rPr>
      <t>3-8 PT</t>
    </r>
    <r>
      <rPr>
        <sz val="11"/>
        <rFont val="ＭＳ Ｐゴシック"/>
        <family val="3"/>
        <charset val="128"/>
      </rPr>
      <t>　改良　材料　A2017　追加発注</t>
    </r>
    <rPh sb="39" eb="41">
      <t>ザイリョウ</t>
    </rPh>
    <rPh sb="48" eb="50">
      <t>ツイカ</t>
    </rPh>
    <rPh sb="50" eb="52">
      <t>ハッチュウ</t>
    </rPh>
    <phoneticPr fontId="4"/>
  </si>
  <si>
    <t>材料違いのｶｰﾄﾘｯﾁの為　追加で発注</t>
    <rPh sb="0" eb="2">
      <t>ザイリョウ</t>
    </rPh>
    <rPh sb="2" eb="3">
      <t>チガ</t>
    </rPh>
    <rPh sb="12" eb="13">
      <t>タメ</t>
    </rPh>
    <rPh sb="14" eb="16">
      <t>ツイカ</t>
    </rPh>
    <rPh sb="17" eb="19">
      <t>ハッチュウ</t>
    </rPh>
    <phoneticPr fontId="4"/>
  </si>
  <si>
    <t>7/10･仙台営業所着</t>
    <rPh sb="5" eb="11">
      <t>センダイエイギョウショチャク</t>
    </rPh>
    <phoneticPr fontId="4"/>
  </si>
  <si>
    <r>
      <t>ATP300-HZ　金属残量ｶｰﾄﾘｯﾁﾎﾙﾀﾞ　全加圧　</t>
    </r>
    <r>
      <rPr>
        <b/>
        <sz val="16"/>
        <color indexed="30"/>
        <rFont val="ＭＳ Ｐゴシック"/>
        <family val="3"/>
        <charset val="128"/>
      </rPr>
      <t>クランプ部分</t>
    </r>
    <rPh sb="10" eb="12">
      <t>キンゾク</t>
    </rPh>
    <rPh sb="12" eb="14">
      <t>ザンリョウ</t>
    </rPh>
    <rPh sb="25" eb="28">
      <t>ゼンカアツ</t>
    </rPh>
    <rPh sb="33" eb="35">
      <t>ブブン</t>
    </rPh>
    <phoneticPr fontId="4"/>
  </si>
  <si>
    <t>ﾂｰﾙ治具</t>
    <rPh sb="3" eb="5">
      <t>ジグ</t>
    </rPh>
    <phoneticPr fontId="4"/>
  </si>
  <si>
    <t>APMTS-G2-T3</t>
    <phoneticPr fontId="4"/>
  </si>
  <si>
    <t>ecpPEN600</t>
    <phoneticPr fontId="4"/>
  </si>
  <si>
    <t xml:space="preserve">
AB24422DC9</t>
    <phoneticPr fontId="4"/>
  </si>
  <si>
    <t>SGSWF12</t>
    <phoneticPr fontId="4"/>
  </si>
  <si>
    <t>シール座金　ボルト頭部固定タイプ</t>
    <phoneticPr fontId="4"/>
  </si>
  <si>
    <t>MVTUP-SUB-3U5-U1J3G</t>
    <phoneticPr fontId="4"/>
  </si>
  <si>
    <t>チップアダプ
タ改</t>
    <phoneticPr fontId="4"/>
  </si>
  <si>
    <t>ecpPEN600　エコペンチップアダプタ</t>
    <phoneticPr fontId="4"/>
  </si>
  <si>
    <t>MVTUP-SUB-3U5-W1X2Y</t>
    <phoneticPr fontId="4"/>
  </si>
  <si>
    <t>チップアダプ
タ２</t>
    <phoneticPr fontId="4"/>
  </si>
  <si>
    <t>MVBLK-AMW-3PL-J66BT</t>
    <phoneticPr fontId="4"/>
  </si>
  <si>
    <r>
      <t>SETB</t>
    </r>
    <r>
      <rPr>
        <b/>
        <sz val="11"/>
        <color indexed="8"/>
        <rFont val="ＭＳ Ｐゴシック"/>
        <family val="3"/>
        <charset val="128"/>
      </rPr>
      <t>0198-Y02</t>
    </r>
    <r>
      <rPr>
        <sz val="11"/>
        <color theme="1"/>
        <rFont val="游ゴシック"/>
        <family val="2"/>
        <charset val="128"/>
        <scheme val="minor"/>
      </rPr>
      <t>　Aバルブクランプ</t>
    </r>
    <phoneticPr fontId="4"/>
  </si>
  <si>
    <t>ecpPEN600固定部</t>
    <phoneticPr fontId="4"/>
  </si>
  <si>
    <t>三星産業貿易</t>
    <rPh sb="0" eb="2">
      <t>サンセイ</t>
    </rPh>
    <rPh sb="2" eb="4">
      <t>サンギョウ</t>
    </rPh>
    <rPh sb="4" eb="6">
      <t>ボウエキ</t>
    </rPh>
    <phoneticPr fontId="4"/>
  </si>
  <si>
    <t>CHN1-SUS-M6</t>
    <phoneticPr fontId="4"/>
  </si>
  <si>
    <t>冷間蝶ナット（1種）</t>
    <phoneticPr fontId="4"/>
  </si>
  <si>
    <t>ヒンジボルト</t>
    <phoneticPr fontId="4"/>
  </si>
  <si>
    <t>SCB5-22</t>
    <phoneticPr fontId="4"/>
  </si>
  <si>
    <t>六角穴付きﾎﾞﾙﾄ　 (M5×22)　2本</t>
    <rPh sb="20" eb="21">
      <t>ホン</t>
    </rPh>
    <phoneticPr fontId="4"/>
  </si>
  <si>
    <t>MVBLK-AMW-46G-NFP91</t>
    <phoneticPr fontId="4"/>
  </si>
  <si>
    <r>
      <t>SETB</t>
    </r>
    <r>
      <rPr>
        <b/>
        <sz val="11"/>
        <rFont val="ＭＳ Ｐゴシック"/>
        <family val="3"/>
        <charset val="128"/>
      </rPr>
      <t>0</t>
    </r>
    <r>
      <rPr>
        <b/>
        <sz val="11"/>
        <color indexed="10"/>
        <rFont val="ＭＳ Ｐゴシック"/>
        <family val="3"/>
        <charset val="128"/>
      </rPr>
      <t>263</t>
    </r>
    <r>
      <rPr>
        <b/>
        <sz val="11"/>
        <rFont val="ＭＳ Ｐゴシック"/>
        <family val="3"/>
        <charset val="128"/>
      </rPr>
      <t>-Y03</t>
    </r>
    <r>
      <rPr>
        <sz val="11"/>
        <rFont val="ＭＳ Ｐゴシック"/>
        <family val="3"/>
        <charset val="128"/>
      </rPr>
      <t>　</t>
    </r>
    <r>
      <rPr>
        <sz val="11"/>
        <color theme="1"/>
        <rFont val="游ゴシック"/>
        <family val="2"/>
        <charset val="128"/>
        <scheme val="minor"/>
      </rPr>
      <t>Aバルブベース</t>
    </r>
    <phoneticPr fontId="4"/>
  </si>
  <si>
    <t>SHCDG5-20</t>
    <phoneticPr fontId="4"/>
  </si>
  <si>
    <t>ヒンジピン　ツバ付止め輪タイプ</t>
    <phoneticPr fontId="4"/>
  </si>
  <si>
    <t>SHCDG6-20</t>
    <phoneticPr fontId="4"/>
  </si>
  <si>
    <t>MVBLK-AMW-46G-6W9JB</t>
  </si>
  <si>
    <r>
      <t>SETB0</t>
    </r>
    <r>
      <rPr>
        <b/>
        <sz val="11"/>
        <color indexed="10"/>
        <rFont val="ＭＳ Ｐゴシック"/>
        <family val="3"/>
        <charset val="128"/>
      </rPr>
      <t>263</t>
    </r>
    <r>
      <rPr>
        <sz val="11"/>
        <color theme="1"/>
        <rFont val="游ゴシック"/>
        <family val="2"/>
        <charset val="128"/>
        <scheme val="minor"/>
      </rPr>
      <t>-Y09 ﾊﾞﾙﾌﾞ固定ﾌﾞﾛｯｸ3-1　　</t>
    </r>
    <phoneticPr fontId="4"/>
  </si>
  <si>
    <t>ecpPEN600先端固定部</t>
    <rPh sb="9" eb="11">
      <t>センタン</t>
    </rPh>
    <rPh sb="11" eb="13">
      <t>コテイ</t>
    </rPh>
    <rPh sb="13" eb="14">
      <t>ブ</t>
    </rPh>
    <phoneticPr fontId="4"/>
  </si>
  <si>
    <t>MVBLK-AMW-44F-MU6DT</t>
    <phoneticPr fontId="4"/>
  </si>
  <si>
    <t>SETB0255-Y10 ﾊﾞﾙﾌﾞ固定ﾌﾞﾛｯｸ3-2　　</t>
    <phoneticPr fontId="4"/>
  </si>
  <si>
    <t>でんでんボルト　高精度タイプ</t>
    <phoneticPr fontId="4"/>
  </si>
  <si>
    <t>SHCCG6-12.0</t>
    <phoneticPr fontId="4"/>
  </si>
  <si>
    <t>ヒンジピン　ツバ付止め輪タイプ　2個×2SET</t>
    <rPh sb="17" eb="18">
      <t>コ</t>
    </rPh>
    <phoneticPr fontId="4"/>
  </si>
  <si>
    <r>
      <t xml:space="preserve">MVBLK-AMW-46P-8DPZ9 </t>
    </r>
    <r>
      <rPr>
        <b/>
        <sz val="11"/>
        <color indexed="10"/>
        <rFont val="ＭＳ Ｐゴシック"/>
        <family val="3"/>
        <charset val="128"/>
      </rPr>
      <t>⇒次回SETB0279-Y01-1へ変更　M4ﾈｼﾞをM5に変更 MVBLK-AMW-47X-7D6S8  16941円</t>
    </r>
    <rPh sb="21" eb="23">
      <t>ジカイ</t>
    </rPh>
    <rPh sb="38" eb="40">
      <t>ヘンコウ</t>
    </rPh>
    <rPh sb="50" eb="52">
      <t>ヘンコウ</t>
    </rPh>
    <rPh sb="79" eb="80">
      <t>エン</t>
    </rPh>
    <phoneticPr fontId="4"/>
  </si>
  <si>
    <r>
      <t>SETB</t>
    </r>
    <r>
      <rPr>
        <b/>
        <sz val="11"/>
        <rFont val="ＭＳ Ｐゴシック"/>
        <family val="3"/>
        <charset val="128"/>
      </rPr>
      <t>0</t>
    </r>
    <r>
      <rPr>
        <b/>
        <sz val="11"/>
        <color indexed="10"/>
        <rFont val="ＭＳ Ｐゴシック"/>
        <family val="3"/>
        <charset val="128"/>
      </rPr>
      <t>279</t>
    </r>
    <r>
      <rPr>
        <b/>
        <sz val="11"/>
        <rFont val="ＭＳ Ｐゴシック"/>
        <family val="3"/>
        <charset val="128"/>
      </rPr>
      <t>-Ｙ01</t>
    </r>
    <r>
      <rPr>
        <sz val="11"/>
        <color theme="1"/>
        <rFont val="游ゴシック"/>
        <family val="2"/>
        <charset val="128"/>
        <scheme val="minor"/>
      </rPr>
      <t xml:space="preserve"> ﾂｰﾙ治具ﾍﾞｰｽ板　</t>
    </r>
    <r>
      <rPr>
        <b/>
        <sz val="11"/>
        <color indexed="60"/>
        <rFont val="ＭＳ Ｐゴシック"/>
        <family val="3"/>
        <charset val="128"/>
      </rPr>
      <t>次回SETB0279-Y01-1へ変更</t>
    </r>
    <phoneticPr fontId="4"/>
  </si>
  <si>
    <t>ﾛﾎﾞｯﾄ固定用ﾂｰﾙ治具</t>
    <rPh sb="5" eb="7">
      <t>コテイ</t>
    </rPh>
    <rPh sb="7" eb="8">
      <t>ヨウ</t>
    </rPh>
    <rPh sb="11" eb="13">
      <t>ジグ</t>
    </rPh>
    <phoneticPr fontId="4"/>
  </si>
  <si>
    <t>AJPNGB4-P6-B6-G4-GC</t>
    <phoneticPr fontId="4"/>
  </si>
  <si>
    <t>位置決めピン 高硬度ステンレス R</t>
    <phoneticPr fontId="4"/>
  </si>
  <si>
    <t>CBSST5-12</t>
    <phoneticPr fontId="4"/>
  </si>
  <si>
    <t>ノックピン　－プラス公差　6本+2本+2本</t>
    <rPh sb="14" eb="15">
      <t>ホン</t>
    </rPh>
    <rPh sb="17" eb="18">
      <t>ホン</t>
    </rPh>
    <phoneticPr fontId="4"/>
  </si>
  <si>
    <t>MVBLK-AMW-46P-GU7LW</t>
  </si>
  <si>
    <r>
      <rPr>
        <b/>
        <sz val="11"/>
        <color indexed="8"/>
        <rFont val="ＭＳ Ｐゴシック"/>
        <family val="3"/>
        <charset val="128"/>
      </rPr>
      <t>SETB0279-Y02</t>
    </r>
    <r>
      <rPr>
        <sz val="11"/>
        <color theme="1"/>
        <rFont val="游ゴシック"/>
        <family val="2"/>
        <charset val="128"/>
        <scheme val="minor"/>
      </rPr>
      <t xml:space="preserve"> 変換ﾌﾟﾚｰﾄ</t>
    </r>
    <phoneticPr fontId="4"/>
  </si>
  <si>
    <t>SCB5-18</t>
    <phoneticPr fontId="4"/>
  </si>
  <si>
    <t>六角穴付きﾎﾞﾙﾄ　 (M5×18)　4本</t>
    <rPh sb="20" eb="21">
      <t>ホン</t>
    </rPh>
    <phoneticPr fontId="4"/>
  </si>
  <si>
    <t>MVSHM-3N03006-46P-HKXUB</t>
  </si>
  <si>
    <r>
      <rPr>
        <b/>
        <sz val="11"/>
        <color indexed="8"/>
        <rFont val="ＭＳ Ｐゴシック"/>
        <family val="3"/>
        <charset val="128"/>
      </rPr>
      <t>SETB0279-Y08</t>
    </r>
    <r>
      <rPr>
        <sz val="11"/>
        <color theme="1"/>
        <rFont val="游ゴシック"/>
        <family val="2"/>
        <charset val="128"/>
        <scheme val="minor"/>
      </rPr>
      <t xml:space="preserve"> ﾊﾞﾙﾌﾞ固定ﾌﾞﾛｯｸ2</t>
    </r>
    <phoneticPr fontId="4"/>
  </si>
  <si>
    <t>ノックピン　－プラス公差　2本</t>
    <rPh sb="12" eb="13">
      <t>ホン</t>
    </rPh>
    <phoneticPr fontId="4"/>
  </si>
  <si>
    <t>SFB4-12</t>
    <phoneticPr fontId="4"/>
  </si>
  <si>
    <t>六角穴付皿ボルト　－ステンレス・パック</t>
    <phoneticPr fontId="4"/>
  </si>
  <si>
    <t>D-C73C</t>
    <phoneticPr fontId="4"/>
  </si>
  <si>
    <t>有接点オートスイッチ バンド取付タイプ D-C73C</t>
    <phoneticPr fontId="4"/>
  </si>
  <si>
    <t>FWRBF-D23-V16-T3</t>
    <phoneticPr fontId="4"/>
  </si>
  <si>
    <t>AB244E8746</t>
    <phoneticPr fontId="4"/>
  </si>
  <si>
    <t>SNCPH2.5S　</t>
    <phoneticPr fontId="4"/>
  </si>
  <si>
    <t>MVTUP-ACN-3MS-A24YA</t>
    <phoneticPr fontId="4"/>
  </si>
  <si>
    <t>SETB0089-Z06　ATP300　蓋改良版2　スペーサ　ｾﾒﾀﾞｲﾝ紙ｶｰﾄﾘｯﾁ用</t>
    <phoneticPr fontId="4"/>
  </si>
  <si>
    <t>HFC5-2020-S</t>
  </si>
  <si>
    <t>HFS5-2020-80</t>
    <phoneticPr fontId="4"/>
  </si>
  <si>
    <t>先入れナット</t>
  </si>
  <si>
    <t>HNTT5-5　</t>
    <phoneticPr fontId="4"/>
  </si>
  <si>
    <t>先入れナット</t>
    <phoneticPr fontId="4"/>
  </si>
  <si>
    <t>MVSHM-3N03050-46P-RL452</t>
    <phoneticPr fontId="4"/>
  </si>
  <si>
    <t>SETB0279-Y06　共用ﾀｲﾌﾟ　板金</t>
    <phoneticPr fontId="4"/>
  </si>
  <si>
    <t>SCB5-8</t>
    <phoneticPr fontId="4"/>
  </si>
  <si>
    <t>六角穴付きボルト　M5×8</t>
    <rPh sb="0" eb="3">
      <t>ロッカクアナ</t>
    </rPh>
    <rPh sb="3" eb="4">
      <t>ツ</t>
    </rPh>
    <phoneticPr fontId="4"/>
  </si>
  <si>
    <t xml:space="preserve">MS3-10 </t>
    <phoneticPr fontId="4"/>
  </si>
  <si>
    <t>六角穴付きボルト　M5×14</t>
    <rPh sb="0" eb="3">
      <t>ロッカクアナ</t>
    </rPh>
    <rPh sb="3" eb="4">
      <t>ツ</t>
    </rPh>
    <phoneticPr fontId="4"/>
  </si>
  <si>
    <t xml:space="preserve">SPWF5 </t>
    <phoneticPr fontId="4"/>
  </si>
  <si>
    <t>APMMSL-T3-T3-L20</t>
    <phoneticPr fontId="4"/>
  </si>
  <si>
    <t>APMMSL-T3-T3-L30</t>
    <phoneticPr fontId="4"/>
  </si>
  <si>
    <t>ｱｿｰ</t>
    <phoneticPr fontId="4"/>
  </si>
  <si>
    <t>AB244E6G4A</t>
    <phoneticPr fontId="4"/>
  </si>
  <si>
    <t>ｹｰﾌﾞﾙﾍﾞｱユニット</t>
    <phoneticPr fontId="4"/>
  </si>
  <si>
    <t>極薄NSローヘッド ステンレス 表面処理なし (M4×6)</t>
    <phoneticPr fontId="4"/>
  </si>
  <si>
    <t>CSHELH-SUS-M4-10</t>
    <phoneticPr fontId="4"/>
  </si>
  <si>
    <t>極薄NSローヘッド ステンレス 表面処理なし (M4×10)</t>
    <phoneticPr fontId="4"/>
  </si>
  <si>
    <t>六角穴付きﾎﾞﾙﾄ　 (M4×5)　3本</t>
    <rPh sb="19" eb="20">
      <t>ホン</t>
    </rPh>
    <phoneticPr fontId="4"/>
  </si>
  <si>
    <t>MVSHM-3N02052016020-JPA291K45111AB</t>
    <phoneticPr fontId="4"/>
  </si>
  <si>
    <r>
      <t>SETB-0023-Z24</t>
    </r>
    <r>
      <rPr>
        <sz val="11"/>
        <rFont val="ＭＳ Ｐゴシック"/>
        <family val="3"/>
        <charset val="128"/>
      </rPr>
      <t>　ケーブルベアヘッド横板金</t>
    </r>
    <phoneticPr fontId="4"/>
  </si>
  <si>
    <t>MVSHM-3N03002-36L-Z5SF7</t>
    <phoneticPr fontId="4"/>
  </si>
  <si>
    <t>SETB-0113-Z27ケーブルベア下板</t>
    <phoneticPr fontId="4"/>
  </si>
  <si>
    <t>SLBNR5</t>
    <phoneticPr fontId="4"/>
  </si>
  <si>
    <t>M5ﾅｯﾄ</t>
    <phoneticPr fontId="4"/>
  </si>
  <si>
    <t>JST8-5</t>
    <phoneticPr fontId="4"/>
  </si>
  <si>
    <t>シールテープ　8ｍｍ</t>
    <phoneticPr fontId="4"/>
  </si>
  <si>
    <t>JST13-15</t>
    <phoneticPr fontId="4"/>
  </si>
  <si>
    <t>シールテープ　13mm</t>
    <phoneticPr fontId="4"/>
  </si>
  <si>
    <t>　京都産業大学 様向け</t>
    <rPh sb="8" eb="9">
      <t>サマ</t>
    </rPh>
    <rPh sb="9" eb="10">
      <t>ム</t>
    </rPh>
    <phoneticPr fontId="4"/>
  </si>
  <si>
    <t>宇都</t>
    <rPh sb="0" eb="2">
      <t>ウト</t>
    </rPh>
    <phoneticPr fontId="4"/>
  </si>
  <si>
    <t xml:space="preserve">NO.224212 </t>
    <phoneticPr fontId="4"/>
  </si>
  <si>
    <t>SETB0265-A01 AXA200-HV+ｼﾘﾝｼﾞ+SDP420　20250328</t>
    <phoneticPr fontId="4"/>
  </si>
  <si>
    <t>見積済み価格反映済み</t>
    <rPh sb="0" eb="2">
      <t>ミツモリ</t>
    </rPh>
    <rPh sb="2" eb="3">
      <t>ズ</t>
    </rPh>
    <rPh sb="4" eb="6">
      <t>カカク</t>
    </rPh>
    <rPh sb="6" eb="8">
      <t>ハンエイ</t>
    </rPh>
    <rPh sb="8" eb="9">
      <t>ズ</t>
    </rPh>
    <phoneticPr fontId="4"/>
  </si>
  <si>
    <t>部品納期</t>
    <rPh sb="0" eb="2">
      <t>ブヒン</t>
    </rPh>
    <rPh sb="2" eb="4">
      <t>ノウキ</t>
    </rPh>
    <phoneticPr fontId="4"/>
  </si>
  <si>
    <t>AXA200-HV</t>
    <phoneticPr fontId="4"/>
  </si>
  <si>
    <t>AXELIAｼﾘｰｽﾞAXA-HV（200角）</t>
    <phoneticPr fontId="4"/>
  </si>
  <si>
    <t>MVSHM-3N04000030030-2NH-MNG7W</t>
    <phoneticPr fontId="4"/>
  </si>
  <si>
    <t>2018-09-13-X033　AXA300　井桁300　ﾜｰｸ冶具ﾍﾞｰｽ-</t>
    <phoneticPr fontId="4"/>
  </si>
  <si>
    <t>図面送付済み</t>
    <rPh sb="0" eb="2">
      <t>ズメン</t>
    </rPh>
    <rPh sb="2" eb="4">
      <t>ソウフ</t>
    </rPh>
    <rPh sb="4" eb="5">
      <t>ズ</t>
    </rPh>
    <phoneticPr fontId="4"/>
  </si>
  <si>
    <t>P1-BLFA-21269273</t>
    <phoneticPr fontId="4"/>
  </si>
  <si>
    <t>井桁ﾜｰｸ冶具ｽﾄｯﾊﾟ　1-1　　2018-09-13-X012-1</t>
    <phoneticPr fontId="4"/>
  </si>
  <si>
    <t>BLFA-SUD-T2-A22-B20-H29-J15-X10-Y5-W10-N4-E10.5-S5-G10-MA3-LCC1-FBL4W3R0X16Y10FB</t>
    <phoneticPr fontId="4"/>
  </si>
  <si>
    <t>JTAB-SUD-A340-B37-T1-X20-Y10-G20-N4-L170-V150-S10-W20-NA4-CC2</t>
    <phoneticPr fontId="4"/>
  </si>
  <si>
    <t>井桁ﾜｰｸ冶具ﾜｰｸ受け　1mm幅　2018-09-13-X031　</t>
    <phoneticPr fontId="4"/>
  </si>
  <si>
    <t>今回は発注せず</t>
    <rPh sb="0" eb="2">
      <t>コンカイ</t>
    </rPh>
    <rPh sb="3" eb="5">
      <t>ハッチュウ</t>
    </rPh>
    <phoneticPr fontId="4"/>
  </si>
  <si>
    <t>JTAB-SUD-A340-B37-T2-X20-Y10-G20-N4-L170-V150-S10-W20-NA4-CC2</t>
    <phoneticPr fontId="4"/>
  </si>
  <si>
    <t>井桁ﾜｰｸ冶具ﾜｰｸ受け　2mm幅　2018-09-13-X030　</t>
    <phoneticPr fontId="4"/>
  </si>
  <si>
    <t>JTAB-SUD-A340-B37-T3-X20-Y10-G20-N4-L170-V150-S10-W20-NA4-CC2</t>
    <phoneticPr fontId="4"/>
  </si>
  <si>
    <t>井桁ﾜｰｸ冶具ﾜｰｸ受け　3mm幅　2018-09-13-X032　</t>
    <phoneticPr fontId="4"/>
  </si>
  <si>
    <t>JUDA-AMW-A35-B20-T8-X7.5-Y10-N4-L20-NA4</t>
    <phoneticPr fontId="4"/>
  </si>
  <si>
    <t>AXA　Tip detect 固定ｽﾍﾟｰｻ　2018-09-13-X034</t>
    <rPh sb="15" eb="17">
      <t>コテイ</t>
    </rPh>
    <phoneticPr fontId="4"/>
  </si>
  <si>
    <t>アルミフレーム用フレームキャップ</t>
    <phoneticPr fontId="4"/>
  </si>
  <si>
    <t xml:space="preserve"> 後入れバネナット</t>
    <phoneticPr fontId="4"/>
  </si>
  <si>
    <t>六角穴付ボルト</t>
    <phoneticPr fontId="4"/>
  </si>
  <si>
    <r>
      <rPr>
        <b/>
        <sz val="11"/>
        <color indexed="10"/>
        <rFont val="ＭＳ Ｐゴシック"/>
        <family val="3"/>
        <charset val="128"/>
      </rPr>
      <t>社内在庫使用</t>
    </r>
    <r>
      <rPr>
        <sz val="11"/>
        <color theme="1"/>
        <rFont val="游ゴシック"/>
        <family val="2"/>
        <charset val="128"/>
        <scheme val="minor"/>
      </rPr>
      <t>　　6本</t>
    </r>
    <rPh sb="0" eb="2">
      <t>シャナイ</t>
    </rPh>
    <rPh sb="2" eb="4">
      <t>ザイコ</t>
    </rPh>
    <rPh sb="4" eb="6">
      <t>シヨウ</t>
    </rPh>
    <rPh sb="9" eb="10">
      <t>ホン</t>
    </rPh>
    <phoneticPr fontId="4"/>
  </si>
  <si>
    <r>
      <rPr>
        <b/>
        <sz val="11"/>
        <color indexed="10"/>
        <rFont val="ＭＳ Ｐゴシック"/>
        <family val="3"/>
        <charset val="128"/>
      </rPr>
      <t>社内在庫使用　</t>
    </r>
    <r>
      <rPr>
        <sz val="11"/>
        <color theme="1"/>
        <rFont val="游ゴシック"/>
        <family val="2"/>
        <charset val="128"/>
        <scheme val="minor"/>
      </rPr>
      <t>　AXA　Tip detect 固定　4本</t>
    </r>
    <rPh sb="27" eb="28">
      <t>ホン</t>
    </rPh>
    <phoneticPr fontId="4"/>
  </si>
  <si>
    <r>
      <rPr>
        <b/>
        <sz val="11"/>
        <color indexed="10"/>
        <rFont val="ＭＳ Ｐゴシック"/>
        <family val="3"/>
        <charset val="128"/>
      </rPr>
      <t>社内在庫使用</t>
    </r>
    <r>
      <rPr>
        <sz val="11"/>
        <color theme="1"/>
        <rFont val="游ゴシック"/>
        <family val="2"/>
        <charset val="128"/>
        <scheme val="minor"/>
      </rPr>
      <t>　　4本</t>
    </r>
    <rPh sb="9" eb="10">
      <t>ホン</t>
    </rPh>
    <phoneticPr fontId="4"/>
  </si>
  <si>
    <t xml:space="preserve">HFC5-2020-S  </t>
    <phoneticPr fontId="4"/>
  </si>
  <si>
    <t>フレームキャップ</t>
    <phoneticPr fontId="4"/>
  </si>
  <si>
    <t>後入れバネナット</t>
    <phoneticPr fontId="4"/>
  </si>
  <si>
    <t>22個</t>
    <rPh sb="2" eb="3">
      <t>コ</t>
    </rPh>
    <phoneticPr fontId="4"/>
  </si>
  <si>
    <t xml:space="preserve"> 六角穴付ボタンボルト</t>
    <phoneticPr fontId="4"/>
  </si>
  <si>
    <t>6本</t>
    <rPh sb="1" eb="2">
      <t>ホン</t>
    </rPh>
    <phoneticPr fontId="4"/>
  </si>
  <si>
    <t>4本+2本（ﾀｯﾁｾﾝｻｰ）</t>
    <rPh sb="1" eb="2">
      <t>ホン</t>
    </rPh>
    <phoneticPr fontId="4"/>
  </si>
  <si>
    <t>鍋屋バイテック</t>
    <rPh sb="0" eb="2">
      <t>ナベヤ</t>
    </rPh>
    <phoneticPr fontId="4"/>
  </si>
  <si>
    <t>フランジ付きボタンボルト</t>
    <phoneticPr fontId="4"/>
  </si>
  <si>
    <t>2018-09-13-X012-1固定用</t>
    <rPh sb="17" eb="19">
      <t>コテイ</t>
    </rPh>
    <rPh sb="19" eb="20">
      <t>ヨウ</t>
    </rPh>
    <phoneticPr fontId="4"/>
  </si>
  <si>
    <t>FBAS5-39-10</t>
    <phoneticPr fontId="4"/>
  </si>
  <si>
    <t>全長指定六角穴付ボルト</t>
    <phoneticPr fontId="4"/>
  </si>
  <si>
    <t>NFS5-2040-340-Z5-XA54-XB309</t>
    <phoneticPr fontId="4"/>
  </si>
  <si>
    <t>アルミフレーム　長方形　20×40ｍｍ</t>
    <phoneticPr fontId="4"/>
  </si>
  <si>
    <t>HFS5-2020-340-Z5-XA70-XB170-XC270</t>
    <phoneticPr fontId="4"/>
  </si>
  <si>
    <t>アルミフレーム　正方形　20×20ｍｍ</t>
    <phoneticPr fontId="4"/>
  </si>
  <si>
    <t>ﾉｯｸﾋﾟﾝ　φ3-10mm</t>
  </si>
  <si>
    <t>平座金－単品販売－　</t>
    <phoneticPr fontId="4"/>
  </si>
  <si>
    <r>
      <t>万能ベース板300角取付用　</t>
    </r>
    <r>
      <rPr>
        <b/>
        <sz val="11"/>
        <color indexed="10"/>
        <rFont val="ＭＳ Ｐゴシック"/>
        <family val="3"/>
        <charset val="128"/>
      </rPr>
      <t>社内在庫使用　6枚　　</t>
    </r>
    <rPh sb="0" eb="2">
      <t>バンノウ</t>
    </rPh>
    <rPh sb="5" eb="6">
      <t>イタ</t>
    </rPh>
    <rPh sb="9" eb="10">
      <t>カク</t>
    </rPh>
    <rPh sb="10" eb="12">
      <t>トリツケ</t>
    </rPh>
    <rPh sb="12" eb="13">
      <t>ヨウ</t>
    </rPh>
    <rPh sb="22" eb="23">
      <t>マイ</t>
    </rPh>
    <phoneticPr fontId="4"/>
  </si>
  <si>
    <r>
      <t>万能ベース板300角取付用　</t>
    </r>
    <r>
      <rPr>
        <b/>
        <sz val="11"/>
        <color indexed="10"/>
        <rFont val="ＭＳ Ｐゴシック"/>
        <family val="3"/>
        <charset val="128"/>
      </rPr>
      <t>社内在庫使用　6本</t>
    </r>
    <r>
      <rPr>
        <sz val="11"/>
        <color theme="1"/>
        <rFont val="游ゴシック"/>
        <family val="2"/>
        <charset val="128"/>
        <scheme val="minor"/>
      </rPr>
      <t>　　</t>
    </r>
    <rPh sb="0" eb="2">
      <t>バンノウ</t>
    </rPh>
    <rPh sb="5" eb="6">
      <t>イタ</t>
    </rPh>
    <rPh sb="9" eb="10">
      <t>カク</t>
    </rPh>
    <rPh sb="10" eb="12">
      <t>トリツケ</t>
    </rPh>
    <rPh sb="12" eb="13">
      <t>ヨウ</t>
    </rPh>
    <rPh sb="22" eb="23">
      <t>ホン</t>
    </rPh>
    <phoneticPr fontId="4"/>
  </si>
  <si>
    <t>ﾂｰﾙ治具ﾕﾆｯﾄ</t>
    <rPh sb="3" eb="4">
      <t>オサム</t>
    </rPh>
    <phoneticPr fontId="4"/>
  </si>
  <si>
    <t>MVBLK-AMW-477-XT5PL</t>
    <phoneticPr fontId="4"/>
  </si>
  <si>
    <t>SETB0265-Y01　ｼﾘﾝｼﾞﾎﾙﾀﾞA</t>
    <phoneticPr fontId="4"/>
  </si>
  <si>
    <t>AB2441G191</t>
    <phoneticPr fontId="4"/>
  </si>
  <si>
    <t>六角穴付きﾎﾞﾙﾄ　 (M3×10)　2本+2　　</t>
    <rPh sb="20" eb="21">
      <t>ホン</t>
    </rPh>
    <phoneticPr fontId="4"/>
  </si>
  <si>
    <t>MVBLK-AMW-477-ZMMXT</t>
    <phoneticPr fontId="4"/>
  </si>
  <si>
    <t>SETB0265-Y02　ｼﾘﾝｼﾞﾎﾙﾀﾞｰB　10mmピッチ.stp10mmピッチ用　AXA　　</t>
    <rPh sb="43" eb="44">
      <t>ヨウ</t>
    </rPh>
    <phoneticPr fontId="4"/>
  </si>
  <si>
    <t>六角穴付きﾎﾞﾙﾄ　 (M4×10)　4本　　　</t>
    <rPh sb="20" eb="21">
      <t>ホン</t>
    </rPh>
    <phoneticPr fontId="4"/>
  </si>
  <si>
    <t>ﾉｯｸﾋﾟﾝ　φ3-10mm</t>
    <phoneticPr fontId="4"/>
  </si>
  <si>
    <t>MVBLK-AMW-477-AL1WG</t>
    <phoneticPr fontId="4"/>
  </si>
  <si>
    <t>SETB0265-Y02 ｼﾘﾝｼﾞﾎﾙﾀﾞｰ　C</t>
    <phoneticPr fontId="4"/>
  </si>
  <si>
    <t>ｺﾝﾄﾛｰﾗ用　IOｹｰﾌﾞﾙ</t>
    <rPh sb="6" eb="7">
      <t>ヨウ</t>
    </rPh>
    <phoneticPr fontId="4"/>
  </si>
  <si>
    <t>Dsubコネクタハーネス　2回路必要　ｺﾝﾄﾛｰﾗ2個の為</t>
    <rPh sb="26" eb="27">
      <t>コ</t>
    </rPh>
    <rPh sb="28" eb="29">
      <t>タメ</t>
    </rPh>
    <phoneticPr fontId="4"/>
  </si>
  <si>
    <t>理研計器株式会社(株式会社メデック)</t>
    <rPh sb="0" eb="4">
      <t>リケンケイキ</t>
    </rPh>
    <rPh sb="4" eb="8">
      <t>カブシキガイシャ</t>
    </rPh>
    <rPh sb="9" eb="13">
      <t>カブシキガイシャ</t>
    </rPh>
    <phoneticPr fontId="4"/>
  </si>
  <si>
    <t>千葉（則包）</t>
    <rPh sb="0" eb="2">
      <t>チバ</t>
    </rPh>
    <rPh sb="3" eb="5">
      <t>ノリカネ</t>
    </rPh>
    <phoneticPr fontId="4"/>
  </si>
  <si>
    <t>5-079-01</t>
    <phoneticPr fontId="4"/>
  </si>
  <si>
    <t>ミニカップ No.5（アズワン）100入</t>
    <rPh sb="19" eb="20">
      <t>イ</t>
    </rPh>
    <phoneticPr fontId="4"/>
  </si>
  <si>
    <t>見積No.361506-1</t>
    <phoneticPr fontId="4"/>
  </si>
  <si>
    <t>SETE0022-Z01</t>
    <phoneticPr fontId="4"/>
  </si>
  <si>
    <t>ノズルバキュームベース</t>
    <phoneticPr fontId="4"/>
  </si>
  <si>
    <t>見積No.25DO-173</t>
    <rPh sb="0" eb="2">
      <t>ミツモリ</t>
    </rPh>
    <phoneticPr fontId="4"/>
  </si>
  <si>
    <t>SETE0040-Z01</t>
    <phoneticPr fontId="4"/>
  </si>
  <si>
    <t>ノズルバキュームトップ</t>
    <phoneticPr fontId="4"/>
  </si>
  <si>
    <t>6/13見積取得済み。</t>
    <rPh sb="4" eb="6">
      <t>ミツモリ</t>
    </rPh>
    <rPh sb="6" eb="9">
      <t>シュトクズ</t>
    </rPh>
    <phoneticPr fontId="4"/>
  </si>
  <si>
    <t>NSSW32</t>
    <phoneticPr fontId="4"/>
  </si>
  <si>
    <t>シリコンOリング 　1個予備</t>
    <rPh sb="11" eb="12">
      <t>コ</t>
    </rPh>
    <rPh sb="12" eb="14">
      <t>ヨビ</t>
    </rPh>
    <phoneticPr fontId="4"/>
  </si>
  <si>
    <t>224504(NORIKANE)で手配済み</t>
    <rPh sb="17" eb="20">
      <t>テハイズ</t>
    </rPh>
    <phoneticPr fontId="4"/>
  </si>
  <si>
    <t>MPLGN</t>
    <phoneticPr fontId="4"/>
  </si>
  <si>
    <t>ミニチュアワンタッチ継手（プラグ)</t>
    <phoneticPr fontId="4"/>
  </si>
  <si>
    <t>ミニチュアワンタッチ継手</t>
    <phoneticPr fontId="4"/>
  </si>
  <si>
    <t>オリエンタルモータ様</t>
    <phoneticPr fontId="4"/>
  </si>
  <si>
    <t>NO.224530</t>
    <phoneticPr fontId="4"/>
  </si>
  <si>
    <t>SETB0185-A01　ﾂｰﾙ治具ﾊﾞﾙﾌﾞ交換部品</t>
    <rPh sb="16" eb="18">
      <t>ジグ</t>
    </rPh>
    <rPh sb="23" eb="25">
      <t>コウカン</t>
    </rPh>
    <rPh sb="25" eb="27">
      <t>ブヒン</t>
    </rPh>
    <phoneticPr fontId="4"/>
  </si>
  <si>
    <t>出荷依頼項目</t>
    <rPh sb="0" eb="4">
      <t>シュッカイライ</t>
    </rPh>
    <rPh sb="4" eb="6">
      <t>コウモク</t>
    </rPh>
    <phoneticPr fontId="4"/>
  </si>
  <si>
    <t>MVBLK-AMW-343-8869P</t>
    <phoneticPr fontId="4"/>
  </si>
  <si>
    <t>SETB-0091-Ｙ02 ﾊﾞﾙﾌﾞ固定ﾌﾞﾛｯｸ1</t>
    <phoneticPr fontId="4"/>
  </si>
  <si>
    <t>ﾊﾞﾙﾌﾞ交換部品</t>
    <rPh sb="5" eb="7">
      <t>コウカン</t>
    </rPh>
    <rPh sb="7" eb="9">
      <t>ブヒン</t>
    </rPh>
    <phoneticPr fontId="4"/>
  </si>
  <si>
    <t>AB24498122</t>
    <phoneticPr fontId="4"/>
  </si>
  <si>
    <r>
      <t>JBAUFC8-P5.10</t>
    </r>
    <r>
      <rPr>
        <sz val="11"/>
        <color indexed="8"/>
        <rFont val="ＭＳ Ｐゴシック"/>
        <family val="3"/>
        <charset val="128"/>
      </rPr>
      <t>-L7.0</t>
    </r>
    <phoneticPr fontId="4"/>
  </si>
  <si>
    <t>位置決めピン用ブシュ　フリー　ストレートタイプ</t>
    <phoneticPr fontId="4"/>
  </si>
  <si>
    <t>MSSU3-3</t>
    <phoneticPr fontId="4"/>
  </si>
  <si>
    <t>六角穴付きﾎﾞﾙﾄ　 (M4×12)　 4本</t>
    <rPh sb="21" eb="22">
      <t>ホン</t>
    </rPh>
    <phoneticPr fontId="4"/>
  </si>
  <si>
    <t>MVSHM-3N03002-3NC-MMH3E</t>
    <phoneticPr fontId="4"/>
  </si>
  <si>
    <t>SETB-0185-Ｙ03 ﾊﾞﾙﾌﾞ固定ﾌﾞﾛｯｸ2</t>
    <phoneticPr fontId="4"/>
  </si>
  <si>
    <t>ノックピン　2本</t>
    <rPh sb="7" eb="8">
      <t>ホン</t>
    </rPh>
    <phoneticPr fontId="4"/>
  </si>
  <si>
    <t>MVBLK-AMW-33Z-HR299</t>
  </si>
  <si>
    <t>SETB-0091-Ｙ04 ﾊﾞﾙﾌﾞ固定ﾌﾞﾛｯｸ3</t>
    <phoneticPr fontId="4"/>
  </si>
  <si>
    <t>CBSST6-10</t>
    <phoneticPr fontId="4"/>
  </si>
  <si>
    <t>低頭六角穴付ボルトー単品</t>
    <phoneticPr fontId="4"/>
  </si>
  <si>
    <t xml:space="preserve">MS3-30 </t>
    <phoneticPr fontId="4"/>
  </si>
  <si>
    <t>六角穴付きﾎﾞﾙﾄ　 (M4×8)　 2本×2個　=4個</t>
    <rPh sb="20" eb="21">
      <t>ホン</t>
    </rPh>
    <rPh sb="23" eb="24">
      <t>コ</t>
    </rPh>
    <rPh sb="27" eb="28">
      <t>コ</t>
    </rPh>
    <phoneticPr fontId="4"/>
  </si>
  <si>
    <t>NO.224632</t>
    <phoneticPr fontId="4"/>
  </si>
  <si>
    <t>SETB0185-A01　交換治具取り置き治具</t>
    <rPh sb="13" eb="15">
      <t>コウカン</t>
    </rPh>
    <rPh sb="15" eb="17">
      <t>ジグ</t>
    </rPh>
    <rPh sb="17" eb="18">
      <t>ト</t>
    </rPh>
    <rPh sb="19" eb="20">
      <t>オ</t>
    </rPh>
    <rPh sb="21" eb="23">
      <t>ジグ</t>
    </rPh>
    <phoneticPr fontId="4"/>
  </si>
  <si>
    <t>MVBLK-AMW-33Z-BUGH5</t>
    <phoneticPr fontId="4"/>
  </si>
  <si>
    <t>SETB-0091-Z01 交換ﾊﾞﾙﾌﾞ固定ﾌﾞﾗｹｯﾄ</t>
    <phoneticPr fontId="4"/>
  </si>
  <si>
    <t>使用していないﾂｰﾙ治具をひっかけて置く</t>
    <rPh sb="0" eb="2">
      <t>シヨウ</t>
    </rPh>
    <rPh sb="10" eb="12">
      <t>ジグ</t>
    </rPh>
    <rPh sb="18" eb="19">
      <t>オ</t>
    </rPh>
    <phoneticPr fontId="4"/>
  </si>
  <si>
    <t xml:space="preserve">
AB244B6DCE</t>
    <phoneticPr fontId="4"/>
  </si>
  <si>
    <t>ノックピン 　2本</t>
    <rPh sb="8" eb="9">
      <t>ホン</t>
    </rPh>
    <phoneticPr fontId="4"/>
  </si>
  <si>
    <t>PMXYSM8</t>
    <phoneticPr fontId="4"/>
  </si>
  <si>
    <t>六角穴付きﾎﾞﾙﾄ　 (M4×10)</t>
    <phoneticPr fontId="4"/>
  </si>
  <si>
    <t>SHNTP6-4</t>
    <phoneticPr fontId="4"/>
  </si>
  <si>
    <t>６シリーズ（溝幅８ｍｍ）用　アルミフレーム用後入れバネナット</t>
    <phoneticPr fontId="4"/>
  </si>
  <si>
    <t>SETE0257-Y01前プレート(メモリ付)</t>
    <phoneticPr fontId="4"/>
  </si>
  <si>
    <t>見積No.25TM-0160-00</t>
    <rPh sb="0" eb="2">
      <t>ミツモリ</t>
    </rPh>
    <phoneticPr fontId="4"/>
  </si>
  <si>
    <t>7/15・大阪営業所着</t>
    <rPh sb="5" eb="11">
      <t>オオサカエイギョウショチャク</t>
    </rPh>
    <phoneticPr fontId="4"/>
  </si>
  <si>
    <t>7/18迄・大阪営業所着</t>
    <rPh sb="4" eb="5">
      <t>マデ</t>
    </rPh>
    <rPh sb="6" eb="12">
      <t>オオサカエイギョウショチャク</t>
    </rPh>
    <phoneticPr fontId="4"/>
  </si>
  <si>
    <t>SETE0257-Y02後プレート(メモリ付)</t>
    <phoneticPr fontId="4"/>
  </si>
  <si>
    <t>SETE0257-Y03アジャストプレート(メモリ付)</t>
    <phoneticPr fontId="4"/>
  </si>
  <si>
    <t>https://www.monotaro.com/p/4683/8626/?srsltid=AfmBOopd_uhtOExwFmWSyF_z0iB8bsn-riwKHbaOWX83FpOwJJiYik9b</t>
    <phoneticPr fontId="4"/>
  </si>
  <si>
    <t>7/8・大阪営業所着</t>
    <rPh sb="4" eb="10">
      <t>オオサカエイギョウショチャク</t>
    </rPh>
    <phoneticPr fontId="4"/>
  </si>
  <si>
    <t>6/30・大阪営業所着</t>
    <rPh sb="5" eb="11">
      <t>オオサカエイギョウショチャク</t>
    </rPh>
    <phoneticPr fontId="4"/>
  </si>
  <si>
    <t>Astemo株式会社(日本電計株式会社)</t>
    <rPh sb="6" eb="10">
      <t>カブシキガイシャ</t>
    </rPh>
    <rPh sb="11" eb="15">
      <t>ニホンデンケイ</t>
    </rPh>
    <rPh sb="15" eb="19">
      <t>カブシキガイシャ</t>
    </rPh>
    <phoneticPr fontId="4"/>
  </si>
  <si>
    <t>平山(則包)</t>
    <rPh sb="0" eb="2">
      <t>ヒラヤマ</t>
    </rPh>
    <rPh sb="3" eb="5">
      <t>ノリカネ</t>
    </rPh>
    <phoneticPr fontId="4"/>
  </si>
  <si>
    <t>MVBLK-ACW-2YX-1JMSD</t>
    <phoneticPr fontId="4"/>
  </si>
  <si>
    <t>SETE0088-Y05先端ガイド</t>
    <phoneticPr fontId="4"/>
  </si>
  <si>
    <t>224899(NORIKANE)で発注済。</t>
    <rPh sb="17" eb="20">
      <t>ハッチュウズミ</t>
    </rPh>
    <phoneticPr fontId="4"/>
  </si>
  <si>
    <t>224908、224909</t>
    <phoneticPr fontId="4"/>
  </si>
  <si>
    <t>7/23・仙台営業所着</t>
    <rPh sb="5" eb="11">
      <t>センダイエイギョウショチャク</t>
    </rPh>
    <phoneticPr fontId="4"/>
  </si>
  <si>
    <t>7/18・仙台営業所着</t>
    <rPh sb="5" eb="11">
      <t>センダイエイギョウショチャク</t>
    </rPh>
    <phoneticPr fontId="4"/>
  </si>
  <si>
    <t>SETB0089-Z05-1　ATP300　蓋改良版2　スペーサ　材料　A2017</t>
    <phoneticPr fontId="4"/>
  </si>
  <si>
    <t>スペーサ　材料　A2017</t>
    <phoneticPr fontId="4"/>
  </si>
  <si>
    <t>ニチコンワカサ株式会社 様向け</t>
    <rPh sb="12" eb="13">
      <t>サマ</t>
    </rPh>
    <rPh sb="13" eb="14">
      <t>ム</t>
    </rPh>
    <phoneticPr fontId="4"/>
  </si>
  <si>
    <t xml:space="preserve">NO.224302 </t>
    <phoneticPr fontId="4"/>
  </si>
  <si>
    <t>SETB0285-A01　SV70ﾂｰﾙ治具</t>
    <phoneticPr fontId="4"/>
  </si>
  <si>
    <t>AXG600B-10</t>
    <phoneticPr fontId="4"/>
  </si>
  <si>
    <t>AXG600B-10 （600角直行ﾛﾎﾞｯﾄ）</t>
    <phoneticPr fontId="4"/>
  </si>
  <si>
    <t>7/22ラボ着</t>
    <rPh sb="6" eb="7">
      <t>ツ</t>
    </rPh>
    <phoneticPr fontId="4"/>
  </si>
  <si>
    <t xml:space="preserve">AXFM-20101PS </t>
    <phoneticPr fontId="4"/>
  </si>
  <si>
    <t>ｿﾌﾄｳｪｱ</t>
    <phoneticPr fontId="4"/>
  </si>
  <si>
    <t>【224302】　SETB0285-A01　SV70ﾂｰﾙ治具+端子台+補強　原価一覧　20250711</t>
    <phoneticPr fontId="4"/>
  </si>
  <si>
    <t>AXG600B-10ﾛﾎﾞｯﾄ　ﾂｰﾙ治具</t>
    <rPh sb="19" eb="21">
      <t>ジグ</t>
    </rPh>
    <phoneticPr fontId="4"/>
  </si>
  <si>
    <t>MVBLK-AMW-47U-HWH9Z</t>
    <phoneticPr fontId="4"/>
  </si>
  <si>
    <t>SETB0285-Y01　ﾂｰﾙ治具ﾍﾞｰｽ板</t>
    <phoneticPr fontId="4"/>
  </si>
  <si>
    <t>機材入荷依頼済み</t>
    <rPh sb="0" eb="2">
      <t>キザイ</t>
    </rPh>
    <rPh sb="2" eb="4">
      <t>ニュウカ</t>
    </rPh>
    <rPh sb="4" eb="7">
      <t>イライズ</t>
    </rPh>
    <phoneticPr fontId="4"/>
  </si>
  <si>
    <t>AB2458659F</t>
    <phoneticPr fontId="4"/>
  </si>
  <si>
    <t>ASFCS-A50-B15-T0.5-D5-E6-C5-P38</t>
    <phoneticPr fontId="4"/>
  </si>
  <si>
    <t xml:space="preserve">	ｼﾑ ASFCS</t>
    <phoneticPr fontId="4"/>
  </si>
  <si>
    <t>ASFCS-A50-B15-T0.15-D5-E6-C5-P38</t>
    <phoneticPr fontId="4"/>
  </si>
  <si>
    <t>CBSST4-8</t>
    <phoneticPr fontId="4"/>
  </si>
  <si>
    <t>MS3-30</t>
  </si>
  <si>
    <t>MVSHM-3N03050-48E-9AATM</t>
  </si>
  <si>
    <r>
      <t>SETB0285-Y0</t>
    </r>
    <r>
      <rPr>
        <b/>
        <sz val="11"/>
        <color indexed="10"/>
        <rFont val="ＭＳ Ｐゴシック"/>
        <family val="3"/>
        <charset val="128"/>
      </rPr>
      <t>4</t>
    </r>
    <r>
      <rPr>
        <sz val="11"/>
        <color theme="1"/>
        <rFont val="游ゴシック"/>
        <family val="2"/>
        <charset val="128"/>
        <scheme val="minor"/>
      </rPr>
      <t>　VS-S500CXｶﾒﾗﾌﾞ逆ﾀｲﾌﾟﾌﾞﾗｹｯﾄ</t>
    </r>
    <phoneticPr fontId="4"/>
  </si>
  <si>
    <t>MS2-8</t>
    <phoneticPr fontId="4"/>
  </si>
  <si>
    <t xml:space="preserve">SCB4-8 </t>
    <phoneticPr fontId="4"/>
  </si>
  <si>
    <t>チューブ用継手　ナット・スリーブ一体型　エルボ</t>
    <phoneticPr fontId="4"/>
  </si>
  <si>
    <t>SETB-0031-Z01  ＳＶＥＭ取付ﾌﾞﾗｹｯﾄ</t>
    <phoneticPr fontId="4"/>
  </si>
  <si>
    <t>六角穴付ボタンボルト</t>
    <phoneticPr fontId="4"/>
  </si>
  <si>
    <t>AXG600B-10ﾛﾎﾞｯﾄ　補強部品</t>
    <rPh sb="16" eb="18">
      <t>ホキョウ</t>
    </rPh>
    <rPh sb="18" eb="20">
      <t>ブヒン</t>
    </rPh>
    <phoneticPr fontId="4"/>
  </si>
  <si>
    <t>HFS8-4080-849</t>
    <phoneticPr fontId="4"/>
  </si>
  <si>
    <t>アルミフレーム　８シリーズ　長方形　４０×８０ｍｍ　２列溝　４面溝</t>
    <phoneticPr fontId="4"/>
  </si>
  <si>
    <t>NBLTD8-SEP</t>
    <phoneticPr fontId="4"/>
  </si>
  <si>
    <t>８シリーズ（溝幅１０ｍｍ）－２列溝用－押出厚型ブラケット</t>
    <phoneticPr fontId="4"/>
  </si>
  <si>
    <t>SCB6-22</t>
    <phoneticPr fontId="4"/>
  </si>
  <si>
    <t>平座金－単品販売－</t>
    <phoneticPr fontId="4"/>
  </si>
  <si>
    <t>SPWF8</t>
    <phoneticPr fontId="4"/>
  </si>
  <si>
    <t>CIRAS0.5-80-40</t>
    <phoneticPr fontId="4"/>
  </si>
  <si>
    <t>シムプレート</t>
    <phoneticPr fontId="4"/>
  </si>
  <si>
    <t>AXG600B-10ﾛﾎﾞｯﾄ　端子台部品</t>
    <rPh sb="16" eb="19">
      <t>タンシダイ</t>
    </rPh>
    <rPh sb="19" eb="21">
      <t>ブヒン</t>
    </rPh>
    <phoneticPr fontId="4"/>
  </si>
  <si>
    <t>MWS-B3102</t>
    <phoneticPr fontId="4"/>
  </si>
  <si>
    <t>コモン端子台　Pコモン、Nコモン分割（棒端子用）　1対9ｘ2</t>
    <phoneticPr fontId="4"/>
  </si>
  <si>
    <t>MRB-380</t>
    <phoneticPr fontId="4"/>
  </si>
  <si>
    <t>MVSHM-3N03002-48E-S9LT5</t>
    <phoneticPr fontId="4"/>
  </si>
  <si>
    <t>SETB0285-Z03 電磁弁+レギュラーﾕﾆｯﾄ取付板金</t>
    <phoneticPr fontId="4"/>
  </si>
  <si>
    <t>7/8谷田川手配済み</t>
    <rPh sb="3" eb="6">
      <t>ヤタガワ</t>
    </rPh>
    <rPh sb="6" eb="9">
      <t>テハイズ</t>
    </rPh>
    <phoneticPr fontId="4"/>
  </si>
  <si>
    <t>NEDU-PP-SB-H15-5</t>
    <phoneticPr fontId="4"/>
  </si>
  <si>
    <t>DSUBハーネス</t>
    <phoneticPr fontId="4"/>
  </si>
  <si>
    <t>藤野商事株式会社様</t>
    <phoneticPr fontId="9"/>
  </si>
  <si>
    <t>福島氏　</t>
    <phoneticPr fontId="9"/>
  </si>
  <si>
    <t>Ｎo.225690</t>
    <phoneticPr fontId="9"/>
  </si>
  <si>
    <t>ﾂｰﾙ治具用部品</t>
    <rPh sb="3" eb="5">
      <t>ジグ</t>
    </rPh>
    <rPh sb="5" eb="6">
      <t>ヨウ</t>
    </rPh>
    <rPh sb="6" eb="8">
      <t>ブヒン</t>
    </rPh>
    <phoneticPr fontId="9"/>
  </si>
  <si>
    <t>20日目</t>
    <rPh sb="2" eb="3">
      <t>ヒ</t>
    </rPh>
    <rPh sb="3" eb="4">
      <t>メ</t>
    </rPh>
    <phoneticPr fontId="9"/>
  </si>
  <si>
    <t>東北マテリアル</t>
    <rPh sb="0" eb="2">
      <t>トウホク</t>
    </rPh>
    <phoneticPr fontId="9"/>
  </si>
  <si>
    <t xml:space="preserve">SS40564 </t>
    <phoneticPr fontId="9"/>
  </si>
  <si>
    <t>新カートリッジホルダ（ダブ用）</t>
    <phoneticPr fontId="9"/>
  </si>
  <si>
    <t>見積もりNo8448</t>
    <rPh sb="0" eb="2">
      <t>ミツ</t>
    </rPh>
    <phoneticPr fontId="9"/>
  </si>
  <si>
    <t>1日目</t>
    <rPh sb="1" eb="2">
      <t>ヒ</t>
    </rPh>
    <rPh sb="2" eb="3">
      <t>メ</t>
    </rPh>
    <phoneticPr fontId="9"/>
  </si>
  <si>
    <t>ﾐｽﾐ</t>
    <phoneticPr fontId="9"/>
  </si>
  <si>
    <t>LRLB5-10</t>
    <phoneticPr fontId="4"/>
  </si>
  <si>
    <t>長尺ローレット付ボルト</t>
    <rPh sb="0" eb="2">
      <t>チョウジャク</t>
    </rPh>
    <rPh sb="7" eb="8">
      <t>ツキ</t>
    </rPh>
    <phoneticPr fontId="4"/>
  </si>
  <si>
    <t>AB24649323</t>
    <phoneticPr fontId="9"/>
  </si>
  <si>
    <t>SCB4-40</t>
    <phoneticPr fontId="9"/>
  </si>
  <si>
    <t>シークスエレクトロニクス (第一実業株式会社)</t>
    <rPh sb="14" eb="16">
      <t>ダイイチ</t>
    </rPh>
    <rPh sb="16" eb="18">
      <t>ジツギョウ</t>
    </rPh>
    <rPh sb="18" eb="22">
      <t>カブシキガイシャ</t>
    </rPh>
    <phoneticPr fontId="9"/>
  </si>
  <si>
    <t>山澤</t>
    <rPh sb="0" eb="2">
      <t>ヤマサワ</t>
    </rPh>
    <phoneticPr fontId="9"/>
  </si>
  <si>
    <t>Ｎo.225346</t>
    <phoneticPr fontId="9"/>
  </si>
  <si>
    <t>【225346】①　SETB0290-A01　山澤氏　シークスエレクトロニクス株式会社様　AXAロボット400-HV+SV70ﾂｰﾙ+ﾛｰﾀﾘｰｱｸﾁｭｴﾀｰ+井桁ﾜｰｸ治具+配電BOX+上下架台ﾗｲﾄｶｰﾃﾝ　原価一覧　20250716</t>
    <phoneticPr fontId="9"/>
  </si>
  <si>
    <t>AXA400-HV</t>
    <phoneticPr fontId="9"/>
  </si>
  <si>
    <t xml:space="preserve"> 第一実業様</t>
    <rPh sb="5" eb="6">
      <t>サマ</t>
    </rPh>
    <phoneticPr fontId="4"/>
  </si>
  <si>
    <t>225346</t>
    <phoneticPr fontId="4"/>
  </si>
  <si>
    <t>SETB0290-A01　AXAﾛﾎﾞｯﾄ400+SV70ﾛｰﾀﾘｰｱｸﾁｭｴﾀｰ＋浸け置き+井桁治具+SVC720F+配電BOX　　原価一覧　20241022</t>
    <phoneticPr fontId="4"/>
  </si>
  <si>
    <t>見積もりと発注お願い致します。</t>
    <rPh sb="0" eb="2">
      <t>ミツ</t>
    </rPh>
    <rPh sb="5" eb="7">
      <t>ハッチュウ</t>
    </rPh>
    <rPh sb="8" eb="9">
      <t>ネガ</t>
    </rPh>
    <rPh sb="10" eb="11">
      <t>イタ</t>
    </rPh>
    <phoneticPr fontId="9"/>
  </si>
  <si>
    <t>見積もり添付いたしましたので発注お願い致します。</t>
    <rPh sb="0" eb="2">
      <t>ミツ</t>
    </rPh>
    <rPh sb="4" eb="6">
      <t>テンプ</t>
    </rPh>
    <rPh sb="14" eb="16">
      <t>ハッチュウ</t>
    </rPh>
    <rPh sb="17" eb="18">
      <t>ネガ</t>
    </rPh>
    <rPh sb="19" eb="20">
      <t>イタ</t>
    </rPh>
    <phoneticPr fontId="9"/>
  </si>
  <si>
    <t>部材重さkg</t>
    <rPh sb="0" eb="2">
      <t>ブザイ</t>
    </rPh>
    <rPh sb="2" eb="3">
      <t>オモ</t>
    </rPh>
    <phoneticPr fontId="4"/>
  </si>
  <si>
    <t>22-25-00989A</t>
  </si>
  <si>
    <t>KEYENCE</t>
  </si>
  <si>
    <t>IG-028</t>
    <phoneticPr fontId="9"/>
  </si>
  <si>
    <t>IGｾﾝｻｰﾍｯﾄﾞ</t>
    <phoneticPr fontId="9"/>
  </si>
  <si>
    <t>見積もりNo. 23048614</t>
    <rPh sb="0" eb="2">
      <t>ミツ</t>
    </rPh>
    <phoneticPr fontId="9"/>
  </si>
  <si>
    <t>IG-1500</t>
    <phoneticPr fontId="9"/>
  </si>
  <si>
    <t>IG表示機ｱﾝﾌﾟ</t>
    <rPh sb="2" eb="5">
      <t>ヒョウジキ</t>
    </rPh>
    <phoneticPr fontId="9"/>
  </si>
  <si>
    <t>GL-S32SH</t>
    <phoneticPr fontId="4"/>
  </si>
  <si>
    <t>24光軸　スリムタイプ</t>
    <rPh sb="2" eb="4">
      <t>コウジク</t>
    </rPh>
    <phoneticPr fontId="4"/>
  </si>
  <si>
    <t>見積もり　No.23048635</t>
    <rPh sb="0" eb="2">
      <t>ミツ</t>
    </rPh>
    <phoneticPr fontId="9"/>
  </si>
  <si>
    <t>GL-SS2</t>
    <phoneticPr fontId="4"/>
  </si>
  <si>
    <t>連結ｹｰﾌﾞﾙ　2m</t>
    <rPh sb="0" eb="2">
      <t>レンケツ</t>
    </rPh>
    <phoneticPr fontId="4"/>
  </si>
  <si>
    <t>GL-SP5N1</t>
    <phoneticPr fontId="4"/>
  </si>
  <si>
    <t>標準ｹｰﾌﾞﾙ　5m(ワンライン)</t>
    <rPh sb="0" eb="2">
      <t>ヒョウジュン</t>
    </rPh>
    <phoneticPr fontId="4"/>
  </si>
  <si>
    <t>出精値引き</t>
    <rPh sb="0" eb="4">
      <t>シュッセイネビ</t>
    </rPh>
    <phoneticPr fontId="4"/>
  </si>
  <si>
    <t>安全ｶﾊﾞｰ（上部架台）</t>
    <rPh sb="0" eb="2">
      <t>アンゼン</t>
    </rPh>
    <rPh sb="7" eb="9">
      <t>ジョウブ</t>
    </rPh>
    <rPh sb="9" eb="11">
      <t>カダイ</t>
    </rPh>
    <phoneticPr fontId="4"/>
  </si>
  <si>
    <t>kg</t>
    <phoneticPr fontId="4"/>
  </si>
  <si>
    <t>架台ﾕﾆｯﾄ</t>
    <rPh sb="0" eb="2">
      <t>カダイ</t>
    </rPh>
    <phoneticPr fontId="4"/>
  </si>
  <si>
    <t>ＡＷ２０Ｋ－０２Ｅ－D</t>
    <phoneticPr fontId="4"/>
  </si>
  <si>
    <t>ＶＨＳ２０－０２-D</t>
    <phoneticPr fontId="4"/>
  </si>
  <si>
    <t>Ｙ２００Ｔ－D</t>
    <phoneticPr fontId="4"/>
  </si>
  <si>
    <t>架台部分</t>
    <rPh sb="0" eb="2">
      <t>カダイ</t>
    </rPh>
    <rPh sb="2" eb="4">
      <t>ブブン</t>
    </rPh>
    <phoneticPr fontId="4"/>
  </si>
  <si>
    <t>TOTAL重量</t>
    <rPh sb="5" eb="7">
      <t>ジュウリョウ</t>
    </rPh>
    <phoneticPr fontId="4"/>
  </si>
  <si>
    <t>AXA卓上ﾛﾎﾞｯﾄ固定部品</t>
    <rPh sb="0" eb="5">
      <t>チサチタクジョウ</t>
    </rPh>
    <rPh sb="10" eb="12">
      <t>コテイ</t>
    </rPh>
    <rPh sb="12" eb="14">
      <t>ブヒン</t>
    </rPh>
    <phoneticPr fontId="9"/>
  </si>
  <si>
    <t>MVSHM-3N03050-48Z-J1WJ9</t>
  </si>
  <si>
    <t>SETB0290-Z05 AXAﾛﾎﾞｯﾄ足固定1</t>
    <phoneticPr fontId="9"/>
  </si>
  <si>
    <t>AB24677FGG</t>
    <phoneticPr fontId="9"/>
  </si>
  <si>
    <t>MVSHM-3N03052-48Z-SDDXJ</t>
  </si>
  <si>
    <t>SETB0290-Z06 AXAﾛﾎﾞｯﾄ足固定2</t>
    <phoneticPr fontId="9"/>
  </si>
  <si>
    <t>MVSHM-3N03004-48Z-AK68D</t>
  </si>
  <si>
    <t>SETB0290-Z07 AXAﾛﾎﾞｯﾄ足固定3</t>
    <phoneticPr fontId="9"/>
  </si>
  <si>
    <t>MVBLK-AMW-48Z-CCBUJ</t>
  </si>
  <si>
    <t>SETB0290-Z08 AXAﾛﾎﾞｯﾄ足固定4</t>
    <phoneticPr fontId="9"/>
  </si>
  <si>
    <t>MVSHM-3N03050-48Z-SZBKE</t>
  </si>
  <si>
    <t>SETB0290-Z09 AXAﾛﾎﾞｯﾄ足固定5</t>
    <phoneticPr fontId="9"/>
  </si>
  <si>
    <t xml:space="preserve">SCB5-8   </t>
    <phoneticPr fontId="9"/>
  </si>
  <si>
    <t>六角穴付ボルト  38本　</t>
    <rPh sb="11" eb="12">
      <t>ホン</t>
    </rPh>
    <phoneticPr fontId="9"/>
  </si>
  <si>
    <t>HFS5-2020-560</t>
    <phoneticPr fontId="9"/>
  </si>
  <si>
    <t xml:space="preserve">SPWF5 </t>
    <phoneticPr fontId="9"/>
  </si>
  <si>
    <t>ワッシャ:1</t>
    <phoneticPr fontId="9"/>
  </si>
  <si>
    <t>SFB5-12</t>
    <phoneticPr fontId="9"/>
  </si>
  <si>
    <t>ﾛｯｶｸｱﾅﾂｷｻﾗﾎﾞﾙﾄ</t>
    <phoneticPr fontId="9"/>
  </si>
  <si>
    <t>蝶ﾅｯﾄ　　4本</t>
    <rPh sb="7" eb="8">
      <t>ホン</t>
    </rPh>
    <phoneticPr fontId="4"/>
  </si>
  <si>
    <t>六角ﾎﾞﾙﾄ　4本</t>
    <phoneticPr fontId="4"/>
  </si>
  <si>
    <t>MVSHM-3N03000-494-PWESM</t>
    <phoneticPr fontId="9"/>
  </si>
  <si>
    <t>SETB0290-Z10　AXAﾛﾎﾞｯﾄPC位置変換ﾌﾞﾗｹｯﾄ</t>
    <phoneticPr fontId="9"/>
  </si>
  <si>
    <t xml:space="preserve"> ノックピン    14本   </t>
    <rPh sb="12" eb="13">
      <t>ホン</t>
    </rPh>
    <phoneticPr fontId="9"/>
  </si>
  <si>
    <r>
      <t xml:space="preserve">六角穴付ボルト  </t>
    </r>
    <r>
      <rPr>
        <sz val="11"/>
        <color rgb="FFFF0000"/>
        <rFont val="游ゴシック"/>
        <family val="3"/>
        <charset val="128"/>
        <scheme val="minor"/>
      </rPr>
      <t>4本　  社内在庫使用</t>
    </r>
    <rPh sb="10" eb="11">
      <t>ホン</t>
    </rPh>
    <phoneticPr fontId="9"/>
  </si>
  <si>
    <r>
      <t xml:space="preserve">六角穴付ボルト  </t>
    </r>
    <r>
      <rPr>
        <sz val="11"/>
        <color rgb="FFFF0000"/>
        <rFont val="游ゴシック"/>
        <family val="3"/>
        <charset val="128"/>
        <scheme val="minor"/>
      </rPr>
      <t>2本　  社内在庫使用</t>
    </r>
    <phoneticPr fontId="9"/>
  </si>
  <si>
    <r>
      <t xml:space="preserve"> ノックピン     11　本　　　  </t>
    </r>
    <r>
      <rPr>
        <sz val="11"/>
        <color rgb="FFFF0000"/>
        <rFont val="游ゴシック"/>
        <family val="3"/>
        <charset val="128"/>
        <scheme val="minor"/>
      </rPr>
      <t>　</t>
    </r>
    <phoneticPr fontId="9"/>
  </si>
  <si>
    <t xml:space="preserve">SCB5-10 </t>
    <phoneticPr fontId="9"/>
  </si>
  <si>
    <r>
      <t xml:space="preserve">六角穴付ボルト   </t>
    </r>
    <r>
      <rPr>
        <sz val="11"/>
        <color rgb="FFFF0000"/>
        <rFont val="游ゴシック"/>
        <family val="3"/>
        <charset val="128"/>
        <scheme val="minor"/>
      </rPr>
      <t>2本</t>
    </r>
    <rPh sb="11" eb="12">
      <t>ホン</t>
    </rPh>
    <phoneticPr fontId="9"/>
  </si>
  <si>
    <t xml:space="preserve">低頭六角穴付ボルト  1　本　　　  </t>
    <phoneticPr fontId="9"/>
  </si>
  <si>
    <r>
      <t>ノックピン　　　　 4　本　　　</t>
    </r>
    <r>
      <rPr>
        <sz val="11"/>
        <color rgb="FFFF0000"/>
        <rFont val="游ゴシック"/>
        <family val="3"/>
        <charset val="128"/>
        <scheme val="minor"/>
      </rPr>
      <t>　　</t>
    </r>
    <rPh sb="12" eb="13">
      <t>ホン</t>
    </rPh>
    <phoneticPr fontId="9"/>
  </si>
  <si>
    <t>SCB4-12</t>
    <phoneticPr fontId="9"/>
  </si>
  <si>
    <r>
      <t xml:space="preserve">六角穴付ボルト  </t>
    </r>
    <r>
      <rPr>
        <sz val="11"/>
        <color rgb="FFFF0000"/>
        <rFont val="游ゴシック"/>
        <family val="3"/>
        <charset val="128"/>
        <scheme val="minor"/>
      </rPr>
      <t xml:space="preserve">4本　 </t>
    </r>
    <rPh sb="10" eb="11">
      <t>ホン</t>
    </rPh>
    <phoneticPr fontId="9"/>
  </si>
  <si>
    <r>
      <t>六角穴付ボルト  　</t>
    </r>
    <r>
      <rPr>
        <sz val="11"/>
        <color rgb="FFFF0000"/>
        <rFont val="游ゴシック"/>
        <family val="3"/>
        <charset val="128"/>
        <scheme val="minor"/>
      </rPr>
      <t xml:space="preserve">2本　 </t>
    </r>
    <phoneticPr fontId="9"/>
  </si>
  <si>
    <r>
      <t xml:space="preserve">六角穴付ボルト </t>
    </r>
    <r>
      <rPr>
        <sz val="11"/>
        <color rgb="FFFF0000"/>
        <rFont val="游ゴシック"/>
        <family val="3"/>
        <charset val="128"/>
        <scheme val="minor"/>
      </rPr>
      <t xml:space="preserve"> 6本　</t>
    </r>
    <rPh sb="10" eb="11">
      <t>ホン</t>
    </rPh>
    <phoneticPr fontId="9"/>
  </si>
  <si>
    <t xml:space="preserve">SCB4-10 </t>
    <phoneticPr fontId="9"/>
  </si>
  <si>
    <r>
      <t xml:space="preserve">六角穴付ボルト  </t>
    </r>
    <r>
      <rPr>
        <sz val="11"/>
        <color rgb="FFFF0000"/>
        <rFont val="游ゴシック"/>
        <family val="3"/>
        <charset val="128"/>
        <scheme val="minor"/>
      </rPr>
      <t>5本　　</t>
    </r>
    <rPh sb="10" eb="11">
      <t>ホン</t>
    </rPh>
    <phoneticPr fontId="9"/>
  </si>
  <si>
    <t>SETB0242-Y02　ﾂｰﾙ治具AXA-HV　ﾌﾞﾗｹｯﾄ　</t>
    <phoneticPr fontId="9"/>
  </si>
  <si>
    <t>ノックピン　11本</t>
    <rPh sb="8" eb="9">
      <t>ホン</t>
    </rPh>
    <phoneticPr fontId="9"/>
  </si>
  <si>
    <r>
      <t>六角穴付ボルト  4</t>
    </r>
    <r>
      <rPr>
        <sz val="11"/>
        <color rgb="FFFF0000"/>
        <rFont val="游ゴシック"/>
        <family val="3"/>
        <charset val="128"/>
        <scheme val="minor"/>
      </rPr>
      <t xml:space="preserve">本　　 </t>
    </r>
    <rPh sb="10" eb="11">
      <t>ホン</t>
    </rPh>
    <phoneticPr fontId="9"/>
  </si>
  <si>
    <t>SCB4-16</t>
    <phoneticPr fontId="9"/>
  </si>
  <si>
    <r>
      <t>六角穴付ボルト  　</t>
    </r>
    <r>
      <rPr>
        <sz val="11"/>
        <color rgb="FFFF0000"/>
        <rFont val="游ゴシック"/>
        <family val="3"/>
        <charset val="128"/>
        <scheme val="minor"/>
      </rPr>
      <t>2本　  社内在庫使用</t>
    </r>
    <phoneticPr fontId="9"/>
  </si>
  <si>
    <r>
      <t xml:space="preserve">六角穴付ボル </t>
    </r>
    <r>
      <rPr>
        <sz val="11"/>
        <color rgb="FFFF0000"/>
        <rFont val="游ゴシック"/>
        <family val="3"/>
        <charset val="128"/>
        <scheme val="minor"/>
      </rPr>
      <t xml:space="preserve">  4本　 </t>
    </r>
    <rPh sb="10" eb="11">
      <t>ホン</t>
    </rPh>
    <phoneticPr fontId="9"/>
  </si>
  <si>
    <t>MVSHM-3N02006-3B5-RX66B</t>
    <phoneticPr fontId="9"/>
  </si>
  <si>
    <r>
      <t>SETB0075-Y09</t>
    </r>
    <r>
      <rPr>
        <b/>
        <sz val="11"/>
        <color rgb="FFFF0000"/>
        <rFont val="游ゴシック"/>
        <family val="3"/>
        <charset val="128"/>
        <scheme val="minor"/>
      </rPr>
      <t xml:space="preserve"> </t>
    </r>
    <r>
      <rPr>
        <sz val="11"/>
        <color theme="1"/>
        <rFont val="游ゴシック"/>
        <family val="2"/>
        <charset val="128"/>
        <scheme val="minor"/>
      </rPr>
      <t>右側ｶﾞｲﾄﾞｶﾊﾞｰ</t>
    </r>
    <phoneticPr fontId="9"/>
  </si>
  <si>
    <t>MVSHM-3N02006-3B5-EEWJS</t>
    <phoneticPr fontId="9"/>
  </si>
  <si>
    <t xml:space="preserve">ノックピン       8本　　　  </t>
    <rPh sb="13" eb="14">
      <t>ホン</t>
    </rPh>
    <phoneticPr fontId="9"/>
  </si>
  <si>
    <t>MVSHM-3N03054-3AM-PACME</t>
    <phoneticPr fontId="9"/>
  </si>
  <si>
    <t>SETB0134-Z02　金属BOX受皿</t>
    <phoneticPr fontId="9"/>
  </si>
  <si>
    <t>MVSHM-3N02052-3G9-KGU5X</t>
  </si>
  <si>
    <t>SETB0177-Z01　IG-028_R:取付板金</t>
    <phoneticPr fontId="9"/>
  </si>
  <si>
    <t>ノックピン　3個＋3個＋2個＋4本</t>
    <rPh sb="7" eb="8">
      <t>コ</t>
    </rPh>
    <rPh sb="10" eb="11">
      <t>コ</t>
    </rPh>
    <phoneticPr fontId="9"/>
  </si>
  <si>
    <t>六角穴付きﾎﾞﾙﾄ　M4×5mm　　　　2本＋2本＋2本＋2本</t>
    <rPh sb="21" eb="22">
      <t>ホン</t>
    </rPh>
    <rPh sb="24" eb="25">
      <t>ホン</t>
    </rPh>
    <phoneticPr fontId="4"/>
  </si>
  <si>
    <t>六角穴付きﾎﾞﾙﾄ　M4×25mm　　　　2本＋3本</t>
    <rPh sb="22" eb="23">
      <t>ホン</t>
    </rPh>
    <rPh sb="25" eb="26">
      <t>ホン</t>
    </rPh>
    <phoneticPr fontId="4"/>
  </si>
  <si>
    <t>MVSHM-3N02052-3G9-3B8Y4</t>
  </si>
  <si>
    <t>SETB0177-Z02　IG-028_T取付板金</t>
    <phoneticPr fontId="9"/>
  </si>
  <si>
    <t>MVSHM-3N02050-3G9-A37AD</t>
  </si>
  <si>
    <t>SETB0177-Z05 ｶｯﾌﾟ受けL字ﾌﾞﾗｹｯﾄ</t>
    <phoneticPr fontId="9"/>
  </si>
  <si>
    <t>MVSHM-3N02050-3G9-LSFK6</t>
    <phoneticPr fontId="9"/>
  </si>
  <si>
    <t>SETB0177-Z06-1　IG-1500取付板金</t>
    <phoneticPr fontId="9"/>
  </si>
  <si>
    <t>蝶ﾅｯﾄ　　1本＋1本＋本</t>
    <rPh sb="7" eb="8">
      <t>ホン</t>
    </rPh>
    <phoneticPr fontId="4"/>
  </si>
  <si>
    <t>CSHSM-SUS-M3-5</t>
    <phoneticPr fontId="9"/>
  </si>
  <si>
    <t>2本＋2本＋2本</t>
    <phoneticPr fontId="9"/>
  </si>
  <si>
    <t>FNT3</t>
    <phoneticPr fontId="9"/>
  </si>
  <si>
    <t>六角ﾎﾞﾙﾄ　1本＋1本＋1本</t>
    <phoneticPr fontId="4"/>
  </si>
  <si>
    <t>MVSHM-3N02052-3Y4-191KL</t>
  </si>
  <si>
    <t>SETB0177-Z07-1　カップ受け板金1</t>
    <phoneticPr fontId="9"/>
  </si>
  <si>
    <t>B-1100-3</t>
    <phoneticPr fontId="9"/>
  </si>
  <si>
    <t>ﾋﾗﾁｮｳﾊﾞﾝ B-1100</t>
    <phoneticPr fontId="9"/>
  </si>
  <si>
    <t>SFB3-5</t>
    <phoneticPr fontId="9"/>
  </si>
  <si>
    <t>ﾛｯｶｸｱﾅﾂｷｻﾗﾎﾞﾙﾄ(SF 4本＋2本</t>
    <phoneticPr fontId="9"/>
  </si>
  <si>
    <t>ﾉｯｸﾋﾟﾝ MS</t>
    <phoneticPr fontId="9"/>
  </si>
  <si>
    <t>MSC2-4</t>
    <phoneticPr fontId="9"/>
  </si>
  <si>
    <t>ﾉｯｸﾋﾟﾝ-SUS- 3本＋3本</t>
    <phoneticPr fontId="9"/>
  </si>
  <si>
    <t>MVSHM-3N02006-3Y4-4YZ2U</t>
  </si>
  <si>
    <t>SETB0177-Z08-1　カップ受け板金3</t>
    <phoneticPr fontId="9"/>
  </si>
  <si>
    <t>10日間</t>
    <rPh sb="2" eb="3">
      <t>ヒ</t>
    </rPh>
    <rPh sb="3" eb="4">
      <t>カン</t>
    </rPh>
    <phoneticPr fontId="9"/>
  </si>
  <si>
    <t>MVTUP-ACW-3Y4-FDYX7</t>
    <phoneticPr fontId="9"/>
  </si>
  <si>
    <t>SETB0177-Z09-2　カップ受け板金4</t>
    <phoneticPr fontId="9"/>
  </si>
  <si>
    <t>MVSHM-3N02052-48Z-35Z5H</t>
  </si>
  <si>
    <r>
      <t>SETB0</t>
    </r>
    <r>
      <rPr>
        <b/>
        <sz val="11"/>
        <color rgb="FFFF0000"/>
        <rFont val="游ゴシック"/>
        <family val="3"/>
        <charset val="128"/>
        <scheme val="minor"/>
      </rPr>
      <t>290</t>
    </r>
    <r>
      <rPr>
        <sz val="11"/>
        <color theme="1"/>
        <rFont val="游ゴシック"/>
        <family val="2"/>
        <charset val="128"/>
        <scheme val="minor"/>
      </rPr>
      <t>-Z03　カップ受け板金2</t>
    </r>
    <phoneticPr fontId="9"/>
  </si>
  <si>
    <t>MVSHM-3N02052-48Z-KEJMM</t>
  </si>
  <si>
    <r>
      <t>SETB0</t>
    </r>
    <r>
      <rPr>
        <b/>
        <sz val="11"/>
        <color rgb="FFFF0000"/>
        <rFont val="游ゴシック"/>
        <family val="3"/>
        <charset val="128"/>
        <scheme val="minor"/>
      </rPr>
      <t>290</t>
    </r>
    <r>
      <rPr>
        <sz val="11"/>
        <color theme="1"/>
        <rFont val="游ゴシック"/>
        <family val="2"/>
        <charset val="128"/>
        <scheme val="minor"/>
      </rPr>
      <t>-Z04　金属BOX受け板金3</t>
    </r>
    <rPh sb="13" eb="15">
      <t>キンゾク</t>
    </rPh>
    <phoneticPr fontId="9"/>
  </si>
  <si>
    <t>UNST5-40</t>
    <phoneticPr fontId="9"/>
  </si>
  <si>
    <t>ｽﾄｯﾊﾟﾎﾞﾙﾄ USS &amp;</t>
    <phoneticPr fontId="9"/>
  </si>
  <si>
    <r>
      <t xml:space="preserve">井桁ﾜｰｸ治具 </t>
    </r>
    <r>
      <rPr>
        <b/>
        <sz val="16"/>
        <color indexed="8"/>
        <rFont val="ＭＳ Ｐゴシック"/>
        <family val="3"/>
        <charset val="128"/>
      </rPr>
      <t xml:space="preserve"> 30mm</t>
    </r>
    <r>
      <rPr>
        <sz val="16"/>
        <color indexed="8"/>
        <rFont val="ＭＳ Ｐゴシック"/>
        <family val="3"/>
        <charset val="128"/>
      </rPr>
      <t xml:space="preserve"> 厚みTYPE</t>
    </r>
    <rPh sb="0" eb="2">
      <t>イゲタ</t>
    </rPh>
    <rPh sb="5" eb="7">
      <t>ジグ</t>
    </rPh>
    <rPh sb="14" eb="15">
      <t>アツ</t>
    </rPh>
    <phoneticPr fontId="4"/>
  </si>
  <si>
    <t>CSH-SUS-M5-38</t>
    <phoneticPr fontId="9"/>
  </si>
  <si>
    <t xml:space="preserve">六角穴付きボルト ステンレス </t>
    <phoneticPr fontId="9"/>
  </si>
  <si>
    <t>アルミフレーム用フレームキャップ　8 個</t>
    <rPh sb="19" eb="20">
      <t>コ</t>
    </rPh>
    <phoneticPr fontId="4"/>
  </si>
  <si>
    <t>HFS5-2020-370-Z5-XA65.5-XB190.5-XC315.5</t>
    <phoneticPr fontId="4"/>
  </si>
  <si>
    <t>MVBLK-AMW-491-USZU9</t>
  </si>
  <si>
    <r>
      <t>SETB0</t>
    </r>
    <r>
      <rPr>
        <b/>
        <sz val="11"/>
        <color rgb="FFFF0000"/>
        <rFont val="游ゴシック"/>
        <family val="3"/>
        <charset val="128"/>
        <scheme val="minor"/>
      </rPr>
      <t>290</t>
    </r>
    <r>
      <rPr>
        <sz val="11"/>
        <color theme="1"/>
        <rFont val="游ゴシック"/>
        <family val="2"/>
        <charset val="128"/>
        <scheme val="minor"/>
      </rPr>
      <t>-X01　井桁ﾜｰｸ冶具ﾍﾞｰｽ- 1 (400mm)</t>
    </r>
    <phoneticPr fontId="4"/>
  </si>
  <si>
    <t>六角穴付ボルト　　8本 在庫使用</t>
    <rPh sb="10" eb="11">
      <t>ホン</t>
    </rPh>
    <phoneticPr fontId="4"/>
  </si>
  <si>
    <t>仙台営業所にて組立</t>
    <rPh sb="0" eb="2">
      <t>センダイ</t>
    </rPh>
    <rPh sb="2" eb="5">
      <t>エイギョウショ</t>
    </rPh>
    <rPh sb="7" eb="9">
      <t>クミタテ</t>
    </rPh>
    <phoneticPr fontId="9"/>
  </si>
  <si>
    <t>AB246783E8</t>
    <phoneticPr fontId="9"/>
  </si>
  <si>
    <t xml:space="preserve">A8140 </t>
    <phoneticPr fontId="9"/>
  </si>
  <si>
    <t xml:space="preserve"> 汎用3芯OAタップ 2ヶ口</t>
    <phoneticPr fontId="9"/>
  </si>
  <si>
    <t>RSAU-PS-500-280-170-K-WB2507310076</t>
    <phoneticPr fontId="9"/>
  </si>
  <si>
    <t>配電BOX  SETB0290-Z10</t>
    <phoneticPr fontId="4"/>
  </si>
  <si>
    <t>MVSHM-3N03004-347-YFYBZ</t>
    <phoneticPr fontId="9"/>
  </si>
  <si>
    <t>SETB0108-Z03  配電BOXｶﾃｰ板</t>
    <phoneticPr fontId="9"/>
  </si>
  <si>
    <t>SFB4-20</t>
    <phoneticPr fontId="9"/>
  </si>
  <si>
    <t>ﾛｯｶｸｱﾅﾂｷｻﾗﾎﾞﾙﾄ(SFB</t>
    <phoneticPr fontId="9"/>
  </si>
  <si>
    <t>ﾋﾗｻﾞｶﾞﾈ-ﾀﾝﾋﾟﾝﾊﾝﾊﾞｲ-</t>
    <phoneticPr fontId="9"/>
  </si>
  <si>
    <t>SLBNR4</t>
    <phoneticPr fontId="9"/>
  </si>
  <si>
    <t>ﾅｯﾄ-ﾀﾝﾋﾟﾝﾊﾝﾊﾞｲ-</t>
  </si>
  <si>
    <t>SHNTP6-5</t>
    <phoneticPr fontId="9"/>
  </si>
  <si>
    <t>AXFH-D15-L10-V4-B</t>
    <phoneticPr fontId="9"/>
  </si>
  <si>
    <t>ｳﾚﾀﾝｸｯｼｮﾝﾌﾘｰ AXF</t>
    <phoneticPr fontId="9"/>
  </si>
  <si>
    <t>AYSK15-10</t>
    <phoneticPr fontId="9"/>
  </si>
  <si>
    <t>ﾜｯｼｬﾂｷｳﾚﾀﾝ AYSK</t>
    <phoneticPr fontId="9"/>
  </si>
  <si>
    <t>Dsubコネクタハーネス　ｺﾝﾄﾛｰﾗ　#4-40ショートねじ</t>
    <phoneticPr fontId="4"/>
  </si>
  <si>
    <r>
      <t>FSC10-C-3</t>
    </r>
    <r>
      <rPr>
        <sz val="11"/>
        <color rgb="FF7030A0"/>
        <rFont val="游ゴシック"/>
        <family val="3"/>
        <charset val="128"/>
        <scheme val="minor"/>
      </rPr>
      <t>部品不足で頼めない場合⇒</t>
    </r>
    <r>
      <rPr>
        <b/>
        <sz val="11"/>
        <color rgb="FF0070C0"/>
        <rFont val="游ゴシック"/>
        <family val="3"/>
        <charset val="128"/>
        <scheme val="minor"/>
      </rPr>
      <t>M8PS-44VFBK-3</t>
    </r>
    <rPh sb="9" eb="11">
      <t>ブヒン</t>
    </rPh>
    <rPh sb="11" eb="13">
      <t>フソク</t>
    </rPh>
    <rPh sb="14" eb="15">
      <t>タノ</t>
    </rPh>
    <rPh sb="18" eb="20">
      <t>バアイ</t>
    </rPh>
    <phoneticPr fontId="4"/>
  </si>
  <si>
    <t xml:space="preserve">MWS-B3102 </t>
    <phoneticPr fontId="4"/>
  </si>
  <si>
    <t>ｺﾓﾝ端子台</t>
  </si>
  <si>
    <t>MRB-200</t>
    <phoneticPr fontId="4"/>
  </si>
  <si>
    <t>MRB-440</t>
    <phoneticPr fontId="4"/>
  </si>
  <si>
    <t>F1.25-M3</t>
    <phoneticPr fontId="4"/>
  </si>
  <si>
    <t>CP30FM-2P010</t>
    <phoneticPr fontId="4"/>
  </si>
  <si>
    <t>CP30FM-2P007</t>
    <phoneticPr fontId="4"/>
  </si>
  <si>
    <t>SLBNR4</t>
    <phoneticPr fontId="4"/>
  </si>
  <si>
    <t>M4ﾅｯﾄ</t>
    <phoneticPr fontId="4"/>
  </si>
  <si>
    <t>EBS-32FB-15A</t>
    <phoneticPr fontId="4"/>
  </si>
  <si>
    <t>ULJP-C-ULJPSS-5</t>
    <phoneticPr fontId="4"/>
  </si>
  <si>
    <t>ACコード(プラグ）　　5m</t>
    <phoneticPr fontId="4"/>
  </si>
  <si>
    <r>
      <t>1</t>
    </r>
    <r>
      <rPr>
        <sz val="11"/>
        <rFont val="游ゴシック"/>
        <family val="3"/>
        <charset val="128"/>
        <scheme val="minor"/>
      </rPr>
      <t>.25-5</t>
    </r>
    <phoneticPr fontId="4"/>
  </si>
  <si>
    <t>ST30RSB-23AWG-3-20</t>
    <phoneticPr fontId="4"/>
  </si>
  <si>
    <t>ST30R 【大電×ミスミ】極細高耐久ロボットケーブル（シールド無・有）</t>
    <phoneticPr fontId="4"/>
  </si>
  <si>
    <t>DINレール用中継端子台 2002シリーズ　ｸﾞﾚｰ色　　6個</t>
    <rPh sb="26" eb="27">
      <t>ショク</t>
    </rPh>
    <rPh sb="30" eb="31">
      <t>コ</t>
    </rPh>
    <phoneticPr fontId="4"/>
  </si>
  <si>
    <t>DINレール用中継端子台 2002シリーズ　ｱｰｽ用ｸﾞﾘｰﾝ色　3個</t>
    <rPh sb="25" eb="26">
      <t>ヨウ</t>
    </rPh>
    <rPh sb="31" eb="32">
      <t>イロ</t>
    </rPh>
    <rPh sb="34" eb="35">
      <t>コ</t>
    </rPh>
    <phoneticPr fontId="4"/>
  </si>
  <si>
    <t>2002-404</t>
    <phoneticPr fontId="4"/>
  </si>
  <si>
    <t>中継用端子台 差込型ジャンパ（絶縁） 2002シリーズ用　3個</t>
    <rPh sb="30" eb="31">
      <t>コ</t>
    </rPh>
    <phoneticPr fontId="4"/>
  </si>
  <si>
    <t>中継用端子台用エンドプレート　　4個</t>
    <rPh sb="17" eb="18">
      <t>コ</t>
    </rPh>
    <phoneticPr fontId="4"/>
  </si>
  <si>
    <t>37303-2165-000FL(青)</t>
    <phoneticPr fontId="9"/>
  </si>
  <si>
    <t>e-CON　ソケットコネクタ</t>
    <phoneticPr fontId="9"/>
  </si>
  <si>
    <t>37103-3163-000FL(橙)</t>
    <phoneticPr fontId="9"/>
  </si>
  <si>
    <t>37304-2165-000FL-8P(青)</t>
    <phoneticPr fontId="9"/>
  </si>
  <si>
    <t>37104-3163-000FL-8P(橙)</t>
    <phoneticPr fontId="9"/>
  </si>
  <si>
    <t>SS300R-22-8-15</t>
    <phoneticPr fontId="9"/>
  </si>
  <si>
    <t>SS300R　UL規格　小径 8本　TYPE　　ﾊﾟﾄﾗﾝﾌﾟと循環温調用配線とﾛﾎﾞｯﾄ接続用</t>
    <rPh sb="32" eb="34">
      <t>ジュンカン</t>
    </rPh>
    <rPh sb="34" eb="36">
      <t>オンチョウ</t>
    </rPh>
    <rPh sb="36" eb="37">
      <t>ヨウ</t>
    </rPh>
    <rPh sb="37" eb="39">
      <t>ハイセン</t>
    </rPh>
    <phoneticPr fontId="9"/>
  </si>
  <si>
    <t>BW55T　</t>
    <phoneticPr fontId="4"/>
  </si>
  <si>
    <t>UPS BWシリーズ 100V 常時商用給電方式</t>
    <phoneticPr fontId="4"/>
  </si>
  <si>
    <t>バッファロー</t>
    <phoneticPr fontId="9"/>
  </si>
  <si>
    <t>BHDN50BK</t>
    <phoneticPr fontId="9"/>
  </si>
  <si>
    <t>HDMIケーブル ベーシック HIGH SPEED ブラック</t>
    <phoneticPr fontId="9"/>
  </si>
  <si>
    <t xml:space="preserve">
AB24778A53</t>
    <phoneticPr fontId="9"/>
  </si>
  <si>
    <t>3P-W-5</t>
    <phoneticPr fontId="9"/>
  </si>
  <si>
    <t>ACコード 固定長（PSE）両端付き,プラグ形状：A-3</t>
    <phoneticPr fontId="9"/>
  </si>
  <si>
    <t xml:space="preserve">
AB2477AG34</t>
    <phoneticPr fontId="9"/>
  </si>
  <si>
    <t>PATLITE</t>
    <phoneticPr fontId="4"/>
  </si>
  <si>
    <t>LR4-302LJBW-RYG</t>
    <phoneticPr fontId="4"/>
  </si>
  <si>
    <t>シグナルタワー 積層信号灯 LRシリーズ　3色</t>
    <rPh sb="22" eb="23">
      <t>ショク</t>
    </rPh>
    <phoneticPr fontId="4"/>
  </si>
  <si>
    <t>安全ｶﾊﾞｰ部　積層信号灯固定用、排気ﾌﾗﾝｼﾞ固定用</t>
    <rPh sb="0" eb="2">
      <t>アンゼン</t>
    </rPh>
    <rPh sb="6" eb="7">
      <t>ブ</t>
    </rPh>
    <rPh sb="13" eb="15">
      <t>コテイ</t>
    </rPh>
    <rPh sb="15" eb="16">
      <t>ヨウ</t>
    </rPh>
    <rPh sb="17" eb="19">
      <t>ハイキ</t>
    </rPh>
    <rPh sb="24" eb="26">
      <t>コテイ</t>
    </rPh>
    <rPh sb="26" eb="27">
      <t>ヨウ</t>
    </rPh>
    <phoneticPr fontId="4"/>
  </si>
  <si>
    <t>安全ｶﾊﾞｰ部　積層信号灯固定用</t>
    <rPh sb="0" eb="2">
      <t>アンゼン</t>
    </rPh>
    <rPh sb="6" eb="7">
      <t>ブ</t>
    </rPh>
    <rPh sb="13" eb="15">
      <t>コテイ</t>
    </rPh>
    <rPh sb="15" eb="16">
      <t>ヨウ</t>
    </rPh>
    <phoneticPr fontId="4"/>
  </si>
  <si>
    <t>SCB6-15</t>
    <phoneticPr fontId="4"/>
  </si>
  <si>
    <t>六角穴付ボルト－ステンレス　 (M6×15)　　2本使用</t>
    <rPh sb="25" eb="26">
      <t>ホン</t>
    </rPh>
    <rPh sb="26" eb="28">
      <t>シヨウ</t>
    </rPh>
    <phoneticPr fontId="4"/>
  </si>
  <si>
    <t>F-PYA-763-303-3</t>
    <phoneticPr fontId="4"/>
  </si>
  <si>
    <t>PETプレート (筐体専用樹脂プレート)</t>
    <phoneticPr fontId="4"/>
  </si>
  <si>
    <t>正面上部扉</t>
    <rPh sb="0" eb="2">
      <t>ショウメン</t>
    </rPh>
    <rPh sb="2" eb="4">
      <t>ジョウブ</t>
    </rPh>
    <rPh sb="4" eb="5">
      <t>トビラ</t>
    </rPh>
    <phoneticPr fontId="4"/>
  </si>
  <si>
    <t>HFC5-2020-S　</t>
    <phoneticPr fontId="4"/>
  </si>
  <si>
    <t>0.5kg/m</t>
    <phoneticPr fontId="4"/>
  </si>
  <si>
    <t>HFS5-2020-754-TPW</t>
    <phoneticPr fontId="4"/>
  </si>
  <si>
    <t>アルミフレーム　５シリーズ　Nタイプ　正方形　２０×２０ｍｍ　１列溝　４面溝</t>
    <phoneticPr fontId="4"/>
  </si>
  <si>
    <t>HHDF19-SSP　</t>
    <phoneticPr fontId="4"/>
  </si>
  <si>
    <t>アルミ取手</t>
    <phoneticPr fontId="4"/>
  </si>
  <si>
    <t>HHPFDLN6-5-SSP</t>
    <phoneticPr fontId="4"/>
  </si>
  <si>
    <t>ハタ蝶番</t>
    <phoneticPr fontId="4"/>
  </si>
  <si>
    <t>HSCPF3H-S-287</t>
    <phoneticPr fontId="4"/>
  </si>
  <si>
    <t>パネルクランプ</t>
    <phoneticPr fontId="4"/>
  </si>
  <si>
    <t>HSCPF3H-S-753</t>
    <phoneticPr fontId="4"/>
  </si>
  <si>
    <t>NFS5-2020-329-Z5-XA7.5-XB321.5</t>
    <phoneticPr fontId="4"/>
  </si>
  <si>
    <t>SCB5-25</t>
    <phoneticPr fontId="4"/>
  </si>
  <si>
    <t>六角穴付ボルト－ステンレス　 (M5×25)　　4本使用</t>
    <rPh sb="25" eb="26">
      <t>ホン</t>
    </rPh>
    <rPh sb="26" eb="28">
      <t>シヨウ</t>
    </rPh>
    <phoneticPr fontId="4"/>
  </si>
  <si>
    <t>HBLFSN6-C-SET　</t>
    <phoneticPr fontId="4"/>
  </si>
  <si>
    <t>　突起付反転ブラケット</t>
    <phoneticPr fontId="4"/>
  </si>
  <si>
    <t>安全ｶﾊﾞｰ部</t>
    <rPh sb="0" eb="2">
      <t>アンゼン</t>
    </rPh>
    <rPh sb="6" eb="7">
      <t>ブ</t>
    </rPh>
    <phoneticPr fontId="4"/>
  </si>
  <si>
    <t>６シリーズ（溝幅８ｍｍ）　アルミフレーム用フレームキャップ</t>
    <phoneticPr fontId="4"/>
  </si>
  <si>
    <t>HFS6-3030-385</t>
    <phoneticPr fontId="9"/>
  </si>
  <si>
    <t>HFS6-3030-800-LDH-RDH</t>
    <phoneticPr fontId="4"/>
  </si>
  <si>
    <t>HFS6-3030-800</t>
    <phoneticPr fontId="4"/>
  </si>
  <si>
    <t>HFS6-3030-990</t>
    <phoneticPr fontId="4"/>
  </si>
  <si>
    <t>HFS6-3030-1040-Z6-XA100-XB380-XC660-XD940</t>
    <phoneticPr fontId="4"/>
  </si>
  <si>
    <t>HFS6-3030-1040</t>
    <phoneticPr fontId="4"/>
  </si>
  <si>
    <t>HFS6-3030-1050-LCH-RCH</t>
    <phoneticPr fontId="4"/>
  </si>
  <si>
    <t>HFS6-3030-1050</t>
    <phoneticPr fontId="4"/>
  </si>
  <si>
    <t>ﾏｸﾞﾈｯﾄｷｬｯﾁｬ</t>
    <phoneticPr fontId="4"/>
  </si>
  <si>
    <t>HMER6-5-SEP</t>
    <phoneticPr fontId="4"/>
  </si>
  <si>
    <t>HSJNS6</t>
    <phoneticPr fontId="4"/>
  </si>
  <si>
    <t>６シリーズ（溝幅８ｍｍ）ブラインドジョイント部品　シングルジョイントキット</t>
    <phoneticPr fontId="4"/>
  </si>
  <si>
    <t>PYA4H-503-383-5-F481-G361-N6</t>
    <phoneticPr fontId="4"/>
  </si>
  <si>
    <t>カバープレート (PET材）</t>
    <rPh sb="12" eb="13">
      <t>ザイ</t>
    </rPh>
    <phoneticPr fontId="4"/>
  </si>
  <si>
    <t>PYA6H-798-478-5-F388-G456-N6</t>
    <phoneticPr fontId="4"/>
  </si>
  <si>
    <t>PYA6H-988-503-5-F483-G481-N6</t>
    <phoneticPr fontId="4"/>
  </si>
  <si>
    <t>MVSHM-3N03050-346-FBZBJ</t>
    <phoneticPr fontId="4"/>
  </si>
  <si>
    <t>SETB0108-Z1　スイッチBOX固定ﾌﾞﾗｹｯﾄ</t>
    <phoneticPr fontId="4"/>
  </si>
  <si>
    <t>スイッチBOX固定ﾌﾞﾗｹｯﾄ　AXA用</t>
    <rPh sb="19" eb="20">
      <t>ヨウ</t>
    </rPh>
    <phoneticPr fontId="4"/>
  </si>
  <si>
    <t>SCB4-8　　　</t>
    <phoneticPr fontId="4"/>
  </si>
  <si>
    <t>六角穴付ボルト－ステンレス　 (M4×8)　　4本使用</t>
    <rPh sb="24" eb="25">
      <t>ホン</t>
    </rPh>
    <rPh sb="25" eb="27">
      <t>シヨウ</t>
    </rPh>
    <phoneticPr fontId="4"/>
  </si>
  <si>
    <t>SCB5-10　　</t>
    <phoneticPr fontId="4"/>
  </si>
  <si>
    <t>六角穴付ボルト－ステンレス　 (M5×10)　　2本使用</t>
    <rPh sb="25" eb="26">
      <t>ホン</t>
    </rPh>
    <rPh sb="26" eb="28">
      <t>シヨウ</t>
    </rPh>
    <phoneticPr fontId="4"/>
  </si>
  <si>
    <t>SHNTP6-5</t>
    <phoneticPr fontId="4"/>
  </si>
  <si>
    <t>MVSHM-1E05000-494-ESLE5</t>
    <phoneticPr fontId="9"/>
  </si>
  <si>
    <r>
      <t>SETB0290-Z01</t>
    </r>
    <r>
      <rPr>
        <b/>
        <sz val="11"/>
        <color rgb="FFFF0000"/>
        <rFont val="游ゴシック"/>
        <family val="3"/>
        <charset val="128"/>
        <scheme val="minor"/>
      </rPr>
      <t>-1</t>
    </r>
    <r>
      <rPr>
        <sz val="11"/>
        <rFont val="游ゴシック"/>
        <family val="3"/>
        <charset val="128"/>
        <scheme val="minor"/>
      </rPr>
      <t>　裏下段　PETパネル</t>
    </r>
    <phoneticPr fontId="4"/>
  </si>
  <si>
    <t>SCB6-20</t>
    <phoneticPr fontId="4"/>
  </si>
  <si>
    <t>六角穴付ボルト－ステンレス　 (M6×20)　　6本使用</t>
    <rPh sb="25" eb="26">
      <t>ホン</t>
    </rPh>
    <rPh sb="26" eb="28">
      <t>シヨウ</t>
    </rPh>
    <phoneticPr fontId="4"/>
  </si>
  <si>
    <t>排気ﾌﾗﾝｼﾞ固定用</t>
    <phoneticPr fontId="4"/>
  </si>
  <si>
    <t>栗本鐵工所</t>
    <rPh sb="0" eb="2">
      <t>クリモト</t>
    </rPh>
    <rPh sb="2" eb="4">
      <t>テッコウ</t>
    </rPh>
    <rPh sb="4" eb="5">
      <t>ショ</t>
    </rPh>
    <phoneticPr fontId="4"/>
  </si>
  <si>
    <t>SD-Z-TK-150</t>
    <phoneticPr fontId="4"/>
  </si>
  <si>
    <t>スパイラルダクト継手 フランジカラー</t>
    <phoneticPr fontId="4"/>
  </si>
  <si>
    <t>SD-Z-LF-150</t>
    <phoneticPr fontId="4"/>
  </si>
  <si>
    <t>スパイラルダクト継手 フランジ ﾌﾟﾚｰﾄ</t>
    <phoneticPr fontId="4"/>
  </si>
  <si>
    <t>SHCBM5-12　</t>
    <phoneticPr fontId="4"/>
  </si>
  <si>
    <t>ﾄﾗｽﾄﾈｼﾞ</t>
    <phoneticPr fontId="4"/>
  </si>
  <si>
    <t>SHCBM5-15　</t>
    <phoneticPr fontId="4"/>
  </si>
  <si>
    <t>架台固定用</t>
    <rPh sb="0" eb="2">
      <t>カダイ</t>
    </rPh>
    <rPh sb="2" eb="4">
      <t>コテイ</t>
    </rPh>
    <rPh sb="4" eb="5">
      <t>ヨウ</t>
    </rPh>
    <phoneticPr fontId="4"/>
  </si>
  <si>
    <t>六角穴付ボルト－ステンレス　 (M6×28)　　8本使用</t>
    <rPh sb="25" eb="26">
      <t>ホン</t>
    </rPh>
    <rPh sb="26" eb="28">
      <t>シヨウ</t>
    </rPh>
    <phoneticPr fontId="4"/>
  </si>
  <si>
    <t>5日間</t>
    <rPh sb="1" eb="2">
      <t>ヒ</t>
    </rPh>
    <rPh sb="2" eb="3">
      <t>カン</t>
    </rPh>
    <phoneticPr fontId="9"/>
  </si>
  <si>
    <t>AETTF8-150-M4-N3</t>
    <phoneticPr fontId="9"/>
  </si>
  <si>
    <t>円形支柱－両端めねじ</t>
    <phoneticPr fontId="9"/>
  </si>
  <si>
    <t>PC電源ON/OFF</t>
    <rPh sb="2" eb="4">
      <t>デンゲン</t>
    </rPh>
    <phoneticPr fontId="9"/>
  </si>
  <si>
    <t>BALLC-W3.2-1000</t>
    <phoneticPr fontId="9"/>
  </si>
  <si>
    <t>ボールチェーン</t>
    <phoneticPr fontId="9"/>
  </si>
  <si>
    <t>SBCB3-8</t>
    <phoneticPr fontId="9"/>
  </si>
  <si>
    <t>六角穴付ボタンボルト</t>
    <phoneticPr fontId="9"/>
  </si>
  <si>
    <t>SBCB3-10</t>
    <phoneticPr fontId="9"/>
  </si>
  <si>
    <t>SHNTP6-3</t>
    <phoneticPr fontId="9"/>
  </si>
  <si>
    <t>６シリーズ（溝幅８ｍｍ）用　アルミフレーム用後入れバネナット</t>
    <phoneticPr fontId="9"/>
  </si>
  <si>
    <t>SLUNA4-10</t>
    <phoneticPr fontId="9"/>
  </si>
  <si>
    <t>ウレタン付ストッパボルト　六角穴タイプ</t>
    <phoneticPr fontId="9"/>
  </si>
  <si>
    <t>WSSS12-4-2</t>
    <phoneticPr fontId="9"/>
  </si>
  <si>
    <t>金属ワッシャ　Ｔ寸選択・指定タイプ</t>
    <phoneticPr fontId="9"/>
  </si>
  <si>
    <t>六角穴付ボルト－ステンレス　 (M6×10)</t>
    <phoneticPr fontId="4"/>
  </si>
  <si>
    <t xml:space="preserve">HBLBS6 </t>
    <phoneticPr fontId="4"/>
  </si>
  <si>
    <t>ｺﾝﾄﾛｰﾗ棚板部</t>
    <rPh sb="6" eb="8">
      <t>タナイタ</t>
    </rPh>
    <rPh sb="8" eb="9">
      <t>ブ</t>
    </rPh>
    <phoneticPr fontId="4"/>
  </si>
  <si>
    <t>HBLFSN6-C-SSP</t>
    <phoneticPr fontId="4"/>
  </si>
  <si>
    <t>６シリーズ（溝幅８ｍｍ）－１列溝用－　突起付反転ブラケット</t>
    <phoneticPr fontId="4"/>
  </si>
  <si>
    <t>HBLTD6-C-SSP</t>
    <phoneticPr fontId="4"/>
  </si>
  <si>
    <t>６シリーズ（溝幅８ｍｍ）－２列溝用－　押出厚型ブラケット</t>
    <phoneticPr fontId="4"/>
  </si>
  <si>
    <t>架台</t>
  </si>
  <si>
    <t>パネルサポートブラケット　樹脂タイプ</t>
    <phoneticPr fontId="4"/>
  </si>
  <si>
    <t>ｺﾝﾄﾛｰﾗ棚板部　底板補強と固定　左右側</t>
    <rPh sb="10" eb="11">
      <t>ソコ</t>
    </rPh>
    <rPh sb="11" eb="12">
      <t>イタ</t>
    </rPh>
    <rPh sb="12" eb="14">
      <t>ホキョウ</t>
    </rPh>
    <rPh sb="15" eb="17">
      <t>コテイ</t>
    </rPh>
    <rPh sb="18" eb="20">
      <t>サユウ</t>
    </rPh>
    <rPh sb="20" eb="21">
      <t>ガワ</t>
    </rPh>
    <phoneticPr fontId="4"/>
  </si>
  <si>
    <t>HCFT6-250-SET</t>
    <phoneticPr fontId="4"/>
  </si>
  <si>
    <t>ｷｭｽﾀ-、ストッパー付き</t>
    <rPh sb="11" eb="12">
      <t>ツ</t>
    </rPh>
    <phoneticPr fontId="4"/>
  </si>
  <si>
    <t>HFC6-6060-S</t>
    <phoneticPr fontId="4"/>
  </si>
  <si>
    <t>HFS6-3030-210</t>
    <phoneticPr fontId="4"/>
  </si>
  <si>
    <t>HFS6-3030-329</t>
    <phoneticPr fontId="4"/>
  </si>
  <si>
    <t>HFS6-3030-460</t>
    <phoneticPr fontId="4"/>
  </si>
  <si>
    <t>HFS6-3030-542</t>
    <phoneticPr fontId="4"/>
  </si>
  <si>
    <t>HFS6-6060-340</t>
    <phoneticPr fontId="4"/>
  </si>
  <si>
    <t>天面補強　2本、底面補強　2本</t>
    <rPh sb="0" eb="2">
      <t>テンメン</t>
    </rPh>
    <rPh sb="2" eb="4">
      <t>ホキョウ</t>
    </rPh>
    <rPh sb="6" eb="7">
      <t>ホン</t>
    </rPh>
    <rPh sb="8" eb="9">
      <t>ソコ</t>
    </rPh>
    <rPh sb="9" eb="10">
      <t>メン</t>
    </rPh>
    <rPh sb="10" eb="12">
      <t>ホキョウ</t>
    </rPh>
    <rPh sb="14" eb="15">
      <t>ホン</t>
    </rPh>
    <phoneticPr fontId="4"/>
  </si>
  <si>
    <t>HFS6-6060-542</t>
    <phoneticPr fontId="4"/>
  </si>
  <si>
    <t>真中1本追加</t>
    <rPh sb="0" eb="2">
      <t>マンナカ</t>
    </rPh>
    <rPh sb="3" eb="4">
      <t>ポン</t>
    </rPh>
    <rPh sb="4" eb="6">
      <t>ツイカ</t>
    </rPh>
    <phoneticPr fontId="4"/>
  </si>
  <si>
    <t xml:space="preserve">HFS6-6060-854 </t>
    <phoneticPr fontId="4"/>
  </si>
  <si>
    <t>アルミフレーム　６シリーズ　正方形　６０×６０ｍｍ　２列溝　４面溝</t>
    <phoneticPr fontId="4"/>
  </si>
  <si>
    <t>HFS6-6060-980</t>
    <phoneticPr fontId="4"/>
  </si>
  <si>
    <t>PAAL6H-456-271-5.0-F218-G251-N6</t>
    <phoneticPr fontId="4"/>
  </si>
  <si>
    <t>アルミパネル</t>
    <phoneticPr fontId="4"/>
  </si>
  <si>
    <t>ｺﾝﾄﾛｰﾗ棚板部　底板</t>
    <rPh sb="6" eb="8">
      <t>タナイタ</t>
    </rPh>
    <rPh sb="8" eb="9">
      <t>ブ</t>
    </rPh>
    <rPh sb="10" eb="12">
      <t>ソコイタ</t>
    </rPh>
    <phoneticPr fontId="4"/>
  </si>
  <si>
    <t>PAAL6H-458-338-5.0-F218-G316-N6</t>
    <phoneticPr fontId="4"/>
  </si>
  <si>
    <t>下段棚板</t>
    <phoneticPr fontId="4"/>
  </si>
  <si>
    <t>PYA6H-540-473-5-F259-G451-N6</t>
    <phoneticPr fontId="4"/>
  </si>
  <si>
    <t>カバープレート (PET材）</t>
    <phoneticPr fontId="4"/>
  </si>
  <si>
    <t>架台部分　左右側</t>
    <rPh sb="0" eb="2">
      <t>カダイ</t>
    </rPh>
    <rPh sb="2" eb="4">
      <t>ブブン</t>
    </rPh>
    <rPh sb="5" eb="7">
      <t>サユウ</t>
    </rPh>
    <rPh sb="7" eb="8">
      <t>ガワ</t>
    </rPh>
    <phoneticPr fontId="4"/>
  </si>
  <si>
    <t>MVSHM-3N03006-492-RJ6X8</t>
    <phoneticPr fontId="9"/>
  </si>
  <si>
    <r>
      <t>SETB0</t>
    </r>
    <r>
      <rPr>
        <b/>
        <sz val="11"/>
        <color indexed="10"/>
        <rFont val="ＭＳ Ｐゴシック"/>
        <family val="3"/>
        <charset val="128"/>
      </rPr>
      <t>290</t>
    </r>
    <r>
      <rPr>
        <sz val="11"/>
        <rFont val="ＭＳ Ｐゴシック"/>
        <family val="3"/>
        <charset val="128"/>
      </rPr>
      <t>-Z02　天板</t>
    </r>
    <phoneticPr fontId="4"/>
  </si>
  <si>
    <t>天板</t>
    <phoneticPr fontId="4"/>
  </si>
  <si>
    <t>ノックピン　－プラス公差</t>
    <phoneticPr fontId="4"/>
  </si>
  <si>
    <t>天板固定用</t>
    <rPh sb="2" eb="4">
      <t>コテイ</t>
    </rPh>
    <rPh sb="4" eb="5">
      <t>ヨウ</t>
    </rPh>
    <phoneticPr fontId="4"/>
  </si>
  <si>
    <t>SI2520-315</t>
    <phoneticPr fontId="4"/>
  </si>
  <si>
    <t>配線孔キャップ SALSA</t>
    <phoneticPr fontId="4"/>
  </si>
  <si>
    <t>SHCBM5-12</t>
    <phoneticPr fontId="4"/>
  </si>
  <si>
    <t>十字穴付トラス小ねじ　　M5ﾈｼﾞ×12mm  16個+4個+16個</t>
    <rPh sb="26" eb="27">
      <t>コ</t>
    </rPh>
    <rPh sb="29" eb="30">
      <t>コ</t>
    </rPh>
    <rPh sb="33" eb="34">
      <t>コ</t>
    </rPh>
    <phoneticPr fontId="4"/>
  </si>
  <si>
    <t>架台部分＋ｺﾝﾄﾛｰﾗ棚板部　底板+左右側</t>
    <rPh sb="0" eb="2">
      <t>カダイ</t>
    </rPh>
    <rPh sb="2" eb="4">
      <t>ブブン</t>
    </rPh>
    <rPh sb="18" eb="20">
      <t>サユウ</t>
    </rPh>
    <rPh sb="20" eb="21">
      <t>ガワ</t>
    </rPh>
    <phoneticPr fontId="4"/>
  </si>
  <si>
    <t>SHCBM5-15</t>
    <phoneticPr fontId="4"/>
  </si>
  <si>
    <t>十字穴付トラス小ねじ　　M5ﾈｼﾞ×15mm　　8個+2個+8個</t>
    <rPh sb="25" eb="26">
      <t>コ</t>
    </rPh>
    <rPh sb="28" eb="29">
      <t>コ</t>
    </rPh>
    <rPh sb="31" eb="32">
      <t>コ</t>
    </rPh>
    <phoneticPr fontId="4"/>
  </si>
  <si>
    <t>3方弁　ハンドバルブ</t>
    <phoneticPr fontId="4"/>
  </si>
  <si>
    <t>FAMBS-SUD-T2-A60-B120-L60-F40-H45-N6-V48-S65-W30-MA4  　</t>
    <phoneticPr fontId="4"/>
  </si>
  <si>
    <t>ﾚｷﾞｭﾚｰﾀ固定用 Ｌ字ﾌﾞﾗｹｯﾄ</t>
    <rPh sb="11" eb="13">
      <t>リジ</t>
    </rPh>
    <phoneticPr fontId="4"/>
  </si>
  <si>
    <t>日本ピスコ</t>
    <rPh sb="0" eb="2">
      <t>ニホン</t>
    </rPh>
    <phoneticPr fontId="4"/>
  </si>
  <si>
    <t>PAW6-02</t>
    <phoneticPr fontId="4"/>
  </si>
  <si>
    <t>SCB4-10　　　　</t>
    <phoneticPr fontId="4"/>
  </si>
  <si>
    <t>六角穴付ボルト－ステンレス　 (M4×10)　2本</t>
    <rPh sb="24" eb="25">
      <t>ホン</t>
    </rPh>
    <phoneticPr fontId="4"/>
  </si>
  <si>
    <t>六角穴付ボルト－ステンレス　 (M6×10)  2本使用</t>
    <rPh sb="25" eb="26">
      <t>ホン</t>
    </rPh>
    <rPh sb="26" eb="28">
      <t>シヨウ</t>
    </rPh>
    <phoneticPr fontId="4"/>
  </si>
  <si>
    <t>CR-LA601</t>
    <phoneticPr fontId="4"/>
  </si>
  <si>
    <t>デュアルシステムアーム(キーボード台)</t>
    <phoneticPr fontId="4"/>
  </si>
  <si>
    <t>デュアルシステムアーム(キーボード台)固定部分にも使用</t>
    <phoneticPr fontId="4"/>
  </si>
  <si>
    <t>HFS6-6060-150</t>
    <phoneticPr fontId="4"/>
  </si>
  <si>
    <t>架台、デュアルシステムアーム(キーボード台)固定部分にも使用</t>
    <rPh sb="22" eb="26">
      <t>コテイブブン</t>
    </rPh>
    <rPh sb="28" eb="30">
      <t>シヨウ</t>
    </rPh>
    <phoneticPr fontId="4"/>
  </si>
  <si>
    <t>カッチンダクト固定</t>
    <rPh sb="7" eb="9">
      <t>コテイ</t>
    </rPh>
    <phoneticPr fontId="4"/>
  </si>
  <si>
    <t>HFCN6PACK-S</t>
    <phoneticPr fontId="9"/>
  </si>
  <si>
    <t>ケーブルクランプひし形タイプ</t>
    <phoneticPr fontId="9"/>
  </si>
  <si>
    <t>八州薬品(不二製油）様　</t>
    <phoneticPr fontId="9"/>
  </si>
  <si>
    <t>米谷</t>
    <rPh sb="0" eb="2">
      <t>ヨネタニ</t>
    </rPh>
    <phoneticPr fontId="9"/>
  </si>
  <si>
    <t>Ｎo.225511</t>
    <phoneticPr fontId="9"/>
  </si>
  <si>
    <t>【225511】①　SETB0261-A01　米谷氏　八州薬品(不二製油）様　AXA400-HV+お客様ﾊﾞﾙﾌﾞ+32oz温調+井桁ﾜｰｸ治具＋浸け置き　原価一覧　20250724</t>
    <rPh sb="23" eb="25">
      <t>ヨネタニ</t>
    </rPh>
    <phoneticPr fontId="9"/>
  </si>
  <si>
    <t>八洲薬品(不二製油）　様</t>
    <rPh sb="11" eb="12">
      <t>サマ</t>
    </rPh>
    <phoneticPr fontId="9"/>
  </si>
  <si>
    <t>　SETB0261-A01 AXA400-HV+お客様ﾊﾞﾙﾌﾞ+32oz温調+井桁ﾜｰｸ治具＋浸け置き</t>
    <phoneticPr fontId="9"/>
  </si>
  <si>
    <t>　　図面NO.　SETB-0261-A01</t>
    <rPh sb="2" eb="4">
      <t>ズメン</t>
    </rPh>
    <phoneticPr fontId="9"/>
  </si>
  <si>
    <t>印部分は見積お願い致します。</t>
    <rPh sb="0" eb="1">
      <t>シルシ</t>
    </rPh>
    <rPh sb="1" eb="3">
      <t>ブブン</t>
    </rPh>
    <rPh sb="4" eb="6">
      <t>ミツモリ</t>
    </rPh>
    <rPh sb="7" eb="8">
      <t>ネガ</t>
    </rPh>
    <rPh sb="9" eb="10">
      <t>イタ</t>
    </rPh>
    <phoneticPr fontId="9"/>
  </si>
  <si>
    <t>納期</t>
    <rPh sb="0" eb="2">
      <t>ノウキ</t>
    </rPh>
    <phoneticPr fontId="9"/>
  </si>
  <si>
    <t>910ccｶｰﾄﾘｯﾁ温調ﾕﾆｯﾄ</t>
    <rPh sb="11" eb="13">
      <t>オンチョウ</t>
    </rPh>
    <phoneticPr fontId="4"/>
  </si>
  <si>
    <t>30日目</t>
    <rPh sb="2" eb="3">
      <t>ヒ</t>
    </rPh>
    <rPh sb="3" eb="4">
      <t>メ</t>
    </rPh>
    <phoneticPr fontId="4"/>
  </si>
  <si>
    <t>スリーハイ社</t>
    <phoneticPr fontId="9"/>
  </si>
  <si>
    <t>書類番号　14874内容　　ヒーター+熱電対</t>
    <rPh sb="0" eb="2">
      <t>ショルイ</t>
    </rPh>
    <rPh sb="2" eb="4">
      <t>バンゴウ</t>
    </rPh>
    <rPh sb="10" eb="12">
      <t>ナイヨウ</t>
    </rPh>
    <rPh sb="19" eb="22">
      <t>ネツデンツイ</t>
    </rPh>
    <phoneticPr fontId="4"/>
  </si>
  <si>
    <t>仕様：100V 210W
φ72X300mm
リード線 1m/端末処理なし
K熱電対付 1m/端末処理なし</t>
    <phoneticPr fontId="9"/>
  </si>
  <si>
    <t>書類番号 14874</t>
    <phoneticPr fontId="9"/>
  </si>
  <si>
    <t>仙台営業所へ</t>
    <rPh sb="0" eb="2">
      <t>センダイ</t>
    </rPh>
    <rPh sb="2" eb="5">
      <t>エイギョウショ</t>
    </rPh>
    <phoneticPr fontId="9"/>
  </si>
  <si>
    <r>
      <t>9</t>
    </r>
    <r>
      <rPr>
        <sz val="11"/>
        <color theme="1"/>
        <rFont val="游ゴシック"/>
        <family val="3"/>
        <charset val="128"/>
        <scheme val="minor"/>
      </rPr>
      <t>/8・仙台営業所着</t>
    </r>
    <rPh sb="4" eb="6">
      <t>センダイ</t>
    </rPh>
    <rPh sb="6" eb="9">
      <t>エイギョウショ</t>
    </rPh>
    <rPh sb="9" eb="10">
      <t>チャク</t>
    </rPh>
    <phoneticPr fontId="9"/>
  </si>
  <si>
    <t>9/18・仙台営業所着</t>
    <rPh sb="5" eb="7">
      <t>センダイ</t>
    </rPh>
    <rPh sb="7" eb="10">
      <t>エイギョウショ</t>
    </rPh>
    <rPh sb="10" eb="11">
      <t>チャク</t>
    </rPh>
    <phoneticPr fontId="9"/>
  </si>
  <si>
    <t>書類番号　14874内容　断熱ｽﾎﾟﾝｼﾞ</t>
    <rPh sb="13" eb="15">
      <t>ダンネツ</t>
    </rPh>
    <phoneticPr fontId="4"/>
  </si>
  <si>
    <t xml:space="preserve">
シリコーンスポンジ断熱材付
10mmt
マジックテープ脱着式</t>
    <phoneticPr fontId="9"/>
  </si>
  <si>
    <t>書類番号　14874内容　　送料</t>
    <rPh sb="14" eb="16">
      <t>ソウリョウ</t>
    </rPh>
    <phoneticPr fontId="9"/>
  </si>
  <si>
    <t xml:space="preserve"> 過昇温防止器ユニット</t>
    <phoneticPr fontId="4"/>
  </si>
  <si>
    <t>ｱｽﾞﾜﾝ</t>
    <phoneticPr fontId="4"/>
  </si>
  <si>
    <t>TXN800WAL 過昇温防止器</t>
    <phoneticPr fontId="4"/>
  </si>
  <si>
    <t>3-6824-01　温度過昇防止器 （アラート用出力付）</t>
    <phoneticPr fontId="4"/>
  </si>
  <si>
    <t>369207-1</t>
    <phoneticPr fontId="9"/>
  </si>
  <si>
    <t>9/2・仙台営業所着</t>
    <rPh sb="4" eb="6">
      <t>センダイ</t>
    </rPh>
    <rPh sb="6" eb="9">
      <t>エイギョウショ</t>
    </rPh>
    <rPh sb="9" eb="10">
      <t>チャク</t>
    </rPh>
    <phoneticPr fontId="9"/>
  </si>
  <si>
    <t>910ccｶｰﾄﾘｯﾁ加圧用レギュレーターﾕﾆｯﾄ</t>
    <rPh sb="11" eb="13">
      <t>カアツ</t>
    </rPh>
    <rPh sb="13" eb="14">
      <t>ヨウ</t>
    </rPh>
    <phoneticPr fontId="4"/>
  </si>
  <si>
    <t>9/5・仙台営業所着</t>
    <rPh sb="4" eb="6">
      <t>センダイ</t>
    </rPh>
    <rPh sb="6" eb="9">
      <t>エイギョウショ</t>
    </rPh>
    <rPh sb="9" eb="10">
      <t>チャク</t>
    </rPh>
    <phoneticPr fontId="9"/>
  </si>
  <si>
    <t>ﾊﾞﾙﾍﾟｯﾄﾊﾞﾙﾌﾞ駆動用レギュレーターﾕﾆｯﾄ</t>
    <rPh sb="12" eb="14">
      <t>クドウ</t>
    </rPh>
    <rPh sb="14" eb="15">
      <t>ヨウ</t>
    </rPh>
    <phoneticPr fontId="4"/>
  </si>
  <si>
    <t>IR1010-01BG-A</t>
    <phoneticPr fontId="4"/>
  </si>
  <si>
    <t>一体型ﾍﾞｰｽﾏﾆﾎｰﾙﾄﾞ</t>
    <rPh sb="0" eb="2">
      <t>イッタイ</t>
    </rPh>
    <rPh sb="2" eb="3">
      <t>ガタ</t>
    </rPh>
    <phoneticPr fontId="4"/>
  </si>
  <si>
    <t>*SY3120-5LZE-C4</t>
    <phoneticPr fontId="4"/>
  </si>
  <si>
    <t>ｼﾝｸﾞﾙｿﾚﾉｲﾄﾞﾊﾞﾙﾌﾞ</t>
  </si>
  <si>
    <t>*SY3000-26-9A</t>
    <phoneticPr fontId="9"/>
  </si>
  <si>
    <t>ﾌﾞﾗﾝｷﾝｸﾞﾌﾟﾚｰﾄASSY</t>
  </si>
  <si>
    <t>AN10-01</t>
    <phoneticPr fontId="9"/>
  </si>
  <si>
    <t>ｻｲﾚﾝｻ　ｺﾝﾊﾟｸﾄﾀｲﾌﾟ</t>
  </si>
  <si>
    <t>　　　図面NO.　SETB-0261-A01</t>
    <rPh sb="3" eb="5">
      <t>ズメン</t>
    </rPh>
    <phoneticPr fontId="9"/>
  </si>
  <si>
    <t>仙台営業所へ納品</t>
    <rPh sb="0" eb="2">
      <t>センダイ</t>
    </rPh>
    <rPh sb="2" eb="5">
      <t>エイギョウショ</t>
    </rPh>
    <rPh sb="6" eb="8">
      <t>ノウヒン</t>
    </rPh>
    <phoneticPr fontId="9"/>
  </si>
  <si>
    <t>AB2466BAEE</t>
    <phoneticPr fontId="9"/>
  </si>
  <si>
    <t>AETTS6-93-SC46.5-M3-N3</t>
    <phoneticPr fontId="9"/>
  </si>
  <si>
    <t>⇩　全部</t>
    <rPh sb="2" eb="4">
      <t>ゼンブ</t>
    </rPh>
    <phoneticPr fontId="9"/>
  </si>
  <si>
    <r>
      <t xml:space="preserve">ノックピン　　　 </t>
    </r>
    <r>
      <rPr>
        <sz val="11"/>
        <color rgb="FFFF0000"/>
        <rFont val="游ゴシック"/>
        <family val="3"/>
        <charset val="128"/>
        <scheme val="minor"/>
      </rPr>
      <t xml:space="preserve"> 11本　　　　</t>
    </r>
    <r>
      <rPr>
        <sz val="11"/>
        <color theme="1"/>
        <rFont val="游ゴシック"/>
        <family val="3"/>
        <charset val="128"/>
        <scheme val="minor"/>
      </rPr>
      <t>　　　</t>
    </r>
    <phoneticPr fontId="9"/>
  </si>
  <si>
    <t>MVBLK-AMW-498-2NFHB</t>
  </si>
  <si>
    <t>SETB0261-Y13　ﾂｰﾙ取付板</t>
    <phoneticPr fontId="9"/>
  </si>
  <si>
    <t>NCLA4-8-15.0</t>
    <phoneticPr fontId="9"/>
  </si>
  <si>
    <t>ｷﾝｿﾞｸｶﾗｰ NCLA  3本　</t>
    <phoneticPr fontId="9"/>
  </si>
  <si>
    <t>低頭六角穴付ボルト  2本　</t>
    <phoneticPr fontId="9"/>
  </si>
  <si>
    <t>マーカーピン　六角穴付タイプ</t>
    <phoneticPr fontId="9"/>
  </si>
  <si>
    <r>
      <t xml:space="preserve">ノックピン　　　 </t>
    </r>
    <r>
      <rPr>
        <sz val="11"/>
        <color rgb="FFFF0000"/>
        <rFont val="游ゴシック"/>
        <family val="3"/>
        <charset val="128"/>
        <scheme val="minor"/>
      </rPr>
      <t xml:space="preserve"> 14本　　　　</t>
    </r>
    <r>
      <rPr>
        <sz val="11"/>
        <color theme="1"/>
        <rFont val="游ゴシック"/>
        <family val="3"/>
        <charset val="128"/>
        <scheme val="minor"/>
      </rPr>
      <t>　　　</t>
    </r>
    <phoneticPr fontId="9"/>
  </si>
  <si>
    <t>MVSHM-3N03006-498-CU6TX</t>
  </si>
  <si>
    <t>SETB0261-Y16　ｶﾒﾗﾌﾞﾗｹｯ</t>
    <phoneticPr fontId="9"/>
  </si>
  <si>
    <r>
      <t xml:space="preserve">ノックピン　　　 </t>
    </r>
    <r>
      <rPr>
        <sz val="11"/>
        <color rgb="FFFF0000"/>
        <rFont val="游ゴシック"/>
        <family val="3"/>
        <charset val="128"/>
        <scheme val="minor"/>
      </rPr>
      <t xml:space="preserve"> 5本　　　　</t>
    </r>
    <r>
      <rPr>
        <sz val="11"/>
        <color theme="1"/>
        <rFont val="游ゴシック"/>
        <family val="3"/>
        <charset val="128"/>
        <scheme val="minor"/>
      </rPr>
      <t>　　　</t>
    </r>
    <phoneticPr fontId="9"/>
  </si>
  <si>
    <t>SFB4-25</t>
    <phoneticPr fontId="9"/>
  </si>
  <si>
    <t>カムフォロア　頭部六角穴付　フラットタイプ</t>
    <phoneticPr fontId="9"/>
  </si>
  <si>
    <t>カムフォロア用ブラケット</t>
    <phoneticPr fontId="9"/>
  </si>
  <si>
    <t>六角穴付ボタンボルト　－ステンレス</t>
    <phoneticPr fontId="9"/>
  </si>
  <si>
    <r>
      <t xml:space="preserve">六角穴付ボル </t>
    </r>
    <r>
      <rPr>
        <sz val="11"/>
        <color rgb="FFFF0000"/>
        <rFont val="游ゴシック"/>
        <family val="3"/>
        <charset val="128"/>
        <scheme val="minor"/>
      </rPr>
      <t xml:space="preserve">  4本　  社内在庫使用</t>
    </r>
    <rPh sb="10" eb="11">
      <t>ホン</t>
    </rPh>
    <phoneticPr fontId="9"/>
  </si>
  <si>
    <t>MVBLK-AMW-3TF-CJZAX</t>
    <phoneticPr fontId="9"/>
  </si>
  <si>
    <t>SETB0204-Y14 ｶﾑﾌｧﾛｱｶﾞｲﾄﾞ</t>
    <phoneticPr fontId="9"/>
  </si>
  <si>
    <t>MVSHM-3N02006-3TF-BH2CZ</t>
    <phoneticPr fontId="9"/>
  </si>
  <si>
    <t>SETB0204-Y17 右側ｶﾞｲﾄﾞｶﾊﾞｰ</t>
    <phoneticPr fontId="9"/>
  </si>
  <si>
    <t>MVSHM-3N02006-3TF-CFZR4</t>
    <phoneticPr fontId="9"/>
  </si>
  <si>
    <t>SETB0204-Y18 左側ｶﾞｲﾄﾞｶﾊﾞｰ</t>
    <phoneticPr fontId="9"/>
  </si>
  <si>
    <t>ノックピン       8本　　　</t>
    <rPh sb="13" eb="14">
      <t>ホン</t>
    </rPh>
    <phoneticPr fontId="9"/>
  </si>
  <si>
    <r>
      <t>六角穴付ボル  　　　</t>
    </r>
    <r>
      <rPr>
        <sz val="11"/>
        <color rgb="FFFF0000"/>
        <rFont val="游ゴシック"/>
        <family val="3"/>
        <charset val="128"/>
        <scheme val="minor"/>
      </rPr>
      <t>　2本  社内在庫使用</t>
    </r>
    <rPh sb="13" eb="14">
      <t>ホン</t>
    </rPh>
    <rPh sb="16" eb="18">
      <t>シャナイ</t>
    </rPh>
    <rPh sb="18" eb="20">
      <t>ザイコ</t>
    </rPh>
    <rPh sb="20" eb="22">
      <t>シヨウ</t>
    </rPh>
    <phoneticPr fontId="9"/>
  </si>
  <si>
    <t>MVSHM-3N02054-3TF-WRH5Y</t>
    <phoneticPr fontId="9"/>
  </si>
  <si>
    <t>SETB0204-Y19 上部ｶﾞｲﾄﾞｶﾊﾞｰ</t>
    <rPh sb="13" eb="14">
      <t>ウエ</t>
    </rPh>
    <rPh sb="14" eb="15">
      <t>ブ</t>
    </rPh>
    <phoneticPr fontId="9"/>
  </si>
  <si>
    <t>MVSHM-3N03002-4AU-1L6U6</t>
    <phoneticPr fontId="9"/>
  </si>
  <si>
    <t>SETB0261-Y20　ﾊﾞﾈ改造用ﾌﾞﾗｹｯﾄ</t>
    <phoneticPr fontId="9"/>
  </si>
  <si>
    <t xml:space="preserve">
AB247FF191</t>
    <phoneticPr fontId="9"/>
  </si>
  <si>
    <t>SCB4-18</t>
    <phoneticPr fontId="9"/>
  </si>
  <si>
    <t>NCLSS4-10-13.0</t>
    <phoneticPr fontId="9"/>
  </si>
  <si>
    <t>ｷﾝｿﾞｸｶﾗｰ NCLSS</t>
    <phoneticPr fontId="9"/>
  </si>
  <si>
    <t>SASPO5-35</t>
    <phoneticPr fontId="9"/>
  </si>
  <si>
    <t>ﾊﾞﾈﾎﾟｽﾄ SASPO</t>
    <phoneticPr fontId="9"/>
  </si>
  <si>
    <t>ｹｰｴｽ産業</t>
    <rPh sb="4" eb="6">
      <t>サンギョウ</t>
    </rPh>
    <phoneticPr fontId="9"/>
  </si>
  <si>
    <t>6770</t>
    <phoneticPr fontId="9"/>
  </si>
  <si>
    <t>Dｼﾘｰｽﾞ ﾋｯﾊﾟﾘｺｲﾙﾊﾞﾈ</t>
    <phoneticPr fontId="9"/>
  </si>
  <si>
    <t>6760</t>
    <phoneticPr fontId="9"/>
  </si>
  <si>
    <r>
      <t>9</t>
    </r>
    <r>
      <rPr>
        <sz val="11"/>
        <color theme="1"/>
        <rFont val="游ゴシック"/>
        <family val="3"/>
        <charset val="128"/>
        <scheme val="minor"/>
      </rPr>
      <t>/26ﾍﾞｯｸｻﾝへ</t>
    </r>
    <phoneticPr fontId="9"/>
  </si>
  <si>
    <t>SLSBF7-20-M5-N4</t>
    <phoneticPr fontId="9"/>
  </si>
  <si>
    <t>ｽﾃﾝﾚｽｼﾁｭｳ SLSBF</t>
    <phoneticPr fontId="9"/>
  </si>
  <si>
    <t>WSSS10-4-1</t>
    <phoneticPr fontId="9"/>
  </si>
  <si>
    <t>DBSY4-3-6</t>
    <phoneticPr fontId="9"/>
  </si>
  <si>
    <t>ﾀﾞﾝﾂｷﾎﾞﾙﾄ ﾃｲﾄｳ(DBS</t>
    <phoneticPr fontId="9"/>
  </si>
  <si>
    <t>910ccｶｰﾄﾘｯﾁ温調+ﾊﾞﾙﾍﾟｯﾄ温調　ﾕﾆｯﾄ</t>
    <rPh sb="11" eb="13">
      <t>オンチョウ</t>
    </rPh>
    <rPh sb="21" eb="23">
      <t>オンチョウ</t>
    </rPh>
    <phoneticPr fontId="4"/>
  </si>
  <si>
    <t>TH-8297-3</t>
    <phoneticPr fontId="9"/>
  </si>
  <si>
    <t>温度センサー 熱電対Kタイプ（シートタイプ）</t>
    <phoneticPr fontId="9"/>
  </si>
  <si>
    <t>NA3UCRSB-20-2-10</t>
    <phoneticPr fontId="4"/>
  </si>
  <si>
    <t>910ccｶｰﾄﾘｯﾁ</t>
    <phoneticPr fontId="9"/>
  </si>
  <si>
    <t>GS300RSB-AWG24-2-14</t>
    <phoneticPr fontId="9"/>
  </si>
  <si>
    <t>GS300R【吉野川電線×ミスミ】超高屈曲銅合金ロボットケーブル（シールド無・有）</t>
    <phoneticPr fontId="9"/>
  </si>
  <si>
    <t>911ccｶｰﾄﾘｯﾁ</t>
  </si>
  <si>
    <t>912ccｶｰﾄﾘｯﾁ</t>
  </si>
  <si>
    <t>ELPA朝日電器</t>
    <rPh sb="4" eb="6">
      <t>アサヒ</t>
    </rPh>
    <rPh sb="6" eb="8">
      <t>デンキ</t>
    </rPh>
    <phoneticPr fontId="4"/>
  </si>
  <si>
    <t>MF-2100H</t>
    <phoneticPr fontId="4"/>
  </si>
  <si>
    <t>ガラス管ヒューズ MFシリーズ【2個入り】</t>
    <phoneticPr fontId="4"/>
  </si>
  <si>
    <t>913ccｶｰﾄﾘｯﾁ</t>
  </si>
  <si>
    <t>914ccｶｰﾄﾘｯﾁ</t>
  </si>
  <si>
    <t>MVSHM-3N03054-498-3RN3A</t>
  </si>
  <si>
    <t>SETB0261-Y10　液送継ぎ手ﾌﾞﾗｹｯﾄ</t>
    <phoneticPr fontId="9"/>
  </si>
  <si>
    <t>916ccｶｰﾄﾘｯﾁ</t>
  </si>
  <si>
    <t>MVSHM-3N03054-4A6-U3XSY</t>
    <phoneticPr fontId="9"/>
  </si>
  <si>
    <r>
      <t>SETB0261-Y10</t>
    </r>
    <r>
      <rPr>
        <sz val="11"/>
        <color rgb="FFFF0000"/>
        <rFont val="ＭＳ Ｐゴシック"/>
        <family val="3"/>
        <charset val="128"/>
      </rPr>
      <t>-1</t>
    </r>
    <r>
      <rPr>
        <sz val="11"/>
        <color indexed="8"/>
        <rFont val="ＭＳ Ｐゴシック"/>
        <family val="3"/>
        <charset val="128"/>
      </rPr>
      <t>　液送継ぎ手ﾌﾞﾗｹｯﾄ</t>
    </r>
    <phoneticPr fontId="9"/>
  </si>
  <si>
    <t>AB24743D1G</t>
    <phoneticPr fontId="9"/>
  </si>
  <si>
    <t>MVBLK-FSW-4A6-Z6U9D</t>
    <phoneticPr fontId="9"/>
  </si>
  <si>
    <t>SETB0261-Y17　ｽﾍﾟｰｻ</t>
    <phoneticPr fontId="9"/>
  </si>
  <si>
    <t>APMTS-G2-T2</t>
    <phoneticPr fontId="9"/>
  </si>
  <si>
    <t>ﾈｼﾞﾍﾝｶﾝﾂｷﾞﾃ(APMT</t>
    <phoneticPr fontId="9"/>
  </si>
  <si>
    <t>917ccｶｰﾄﾘｯﾁ</t>
  </si>
  <si>
    <t>CIMRBF-D17-V13.5-T0.5</t>
    <phoneticPr fontId="9"/>
  </si>
  <si>
    <t>ｼﾑ CIMRBF</t>
    <phoneticPr fontId="9"/>
  </si>
  <si>
    <t>918ccｶｰﾄﾘｯﾁ</t>
  </si>
  <si>
    <t>APMTS-N2-G2</t>
    <phoneticPr fontId="9"/>
  </si>
  <si>
    <t>919ccｶｰﾄﾘｯﾁ</t>
  </si>
  <si>
    <r>
      <t xml:space="preserve">ノックピン　　　 </t>
    </r>
    <r>
      <rPr>
        <sz val="11"/>
        <color rgb="FFFF0000"/>
        <rFont val="游ゴシック"/>
        <family val="3"/>
        <charset val="128"/>
        <scheme val="minor"/>
      </rPr>
      <t xml:space="preserve"> 6本　　　　</t>
    </r>
    <r>
      <rPr>
        <sz val="11"/>
        <color theme="1"/>
        <rFont val="游ゴシック"/>
        <family val="3"/>
        <charset val="128"/>
        <scheme val="minor"/>
      </rPr>
      <t>　　　</t>
    </r>
    <phoneticPr fontId="9"/>
  </si>
  <si>
    <t>920ccｶｰﾄﾘｯﾁ</t>
  </si>
  <si>
    <t>NPF14</t>
    <phoneticPr fontId="9"/>
  </si>
  <si>
    <t>Oﾘﾝｸﾞ NPF</t>
    <phoneticPr fontId="9"/>
  </si>
  <si>
    <t>921ccｶｰﾄﾘｯﾁ</t>
  </si>
  <si>
    <t>922ccｶｰﾄﾘｯﾁ</t>
  </si>
  <si>
    <t>SKTGLK10-2</t>
    <phoneticPr fontId="9"/>
  </si>
  <si>
    <t>ｽﾃﾝﾚｽｶﾝﾂｷﾞﾃ (SKTGLK</t>
    <phoneticPr fontId="9"/>
  </si>
  <si>
    <t>923ccｶｰﾄﾘｯﾁ</t>
  </si>
  <si>
    <t>MVBLK-AMW-499-K4E81</t>
    <phoneticPr fontId="9"/>
  </si>
  <si>
    <t>SETB0261-Y11　910ｶｰﾄﾘｯﾁ受けﾌﾞﾗｹｯﾄ1</t>
    <phoneticPr fontId="9"/>
  </si>
  <si>
    <t>924ccｶｰﾄﾘｯﾁ</t>
  </si>
  <si>
    <t>925ccｶｰﾄﾘｯﾁ</t>
  </si>
  <si>
    <t>RBYW30-30-T10</t>
    <phoneticPr fontId="9"/>
  </si>
  <si>
    <t>リブ　－通し穴・ザグリ穴　固定寸タイプ－</t>
    <phoneticPr fontId="9"/>
  </si>
  <si>
    <t>926ccｶｰﾄﾘｯﾁ</t>
  </si>
  <si>
    <t>927ccｶｰﾄﾘｯﾁ</t>
  </si>
  <si>
    <t>928ccｶｰﾄﾘｯﾁ</t>
  </si>
  <si>
    <t>MVBLK-AMW-499-Y7ZYU</t>
  </si>
  <si>
    <t>SETB0261-Y12　910ｶｰﾄﾘｯﾁ受けﾌﾞﾗｹｯﾄ2</t>
  </si>
  <si>
    <t>929ccｶｰﾄﾘｯﾁ</t>
  </si>
  <si>
    <t>930ccｶｰﾄﾘｯﾁ</t>
  </si>
  <si>
    <t>931ccｶｰﾄﾘｯﾁ</t>
  </si>
  <si>
    <t>SBPPS4-8</t>
    <phoneticPr fontId="9"/>
  </si>
  <si>
    <t>932ccｶｰﾄﾘｯﾁ</t>
  </si>
  <si>
    <t>933ccｶｰﾄﾘｯﾁ</t>
  </si>
  <si>
    <t>934ccｶｰﾄﾘｯﾁ</t>
  </si>
  <si>
    <r>
      <t>MVSHM-3N02058-499-FAPGD</t>
    </r>
    <r>
      <rPr>
        <sz val="11"/>
        <color rgb="FFFF0000"/>
        <rFont val="游ゴシック"/>
        <family val="3"/>
        <charset val="128"/>
        <scheme val="minor"/>
      </rPr>
      <t>次回は下の物を発注</t>
    </r>
    <rPh sb="23" eb="25">
      <t>ジカイ</t>
    </rPh>
    <rPh sb="26" eb="27">
      <t>シタ</t>
    </rPh>
    <rPh sb="28" eb="29">
      <t>モノ</t>
    </rPh>
    <rPh sb="30" eb="32">
      <t>ハッチュウ</t>
    </rPh>
    <phoneticPr fontId="9"/>
  </si>
  <si>
    <t>SETB0261-Y14　910ｶｰﾄﾘｯﾁﾂｰﾙ治具固定ﾌﾞﾗｹｯﾄ</t>
    <phoneticPr fontId="9"/>
  </si>
  <si>
    <t>MVSHM-3N02002-4AJ-GRPJC</t>
    <phoneticPr fontId="9"/>
  </si>
  <si>
    <r>
      <t>SETB0261-Y14</t>
    </r>
    <r>
      <rPr>
        <b/>
        <sz val="11"/>
        <color rgb="FFFF0000"/>
        <rFont val="ＭＳ Ｐゴシック"/>
        <family val="3"/>
        <charset val="128"/>
      </rPr>
      <t>-1　</t>
    </r>
    <r>
      <rPr>
        <sz val="11"/>
        <color indexed="8"/>
        <rFont val="ＭＳ Ｐゴシック"/>
        <family val="3"/>
        <charset val="128"/>
      </rPr>
      <t>910ｶｰﾄﾘｯﾁﾂｰﾙ治具固定ﾌﾞﾗｹｯﾄ</t>
    </r>
    <phoneticPr fontId="9"/>
  </si>
  <si>
    <t>AB247A8134</t>
    <phoneticPr fontId="9"/>
  </si>
  <si>
    <t>FNCA-V4.0-D9-L10</t>
    <phoneticPr fontId="9"/>
  </si>
  <si>
    <t>HFS5-2040-260</t>
    <phoneticPr fontId="9"/>
  </si>
  <si>
    <t>MVSHM-3N02052-4AJ-9379W</t>
    <phoneticPr fontId="9"/>
  </si>
  <si>
    <t>SETB0261-Y18　L字ﾌﾞﾗｹｯﾄ</t>
    <phoneticPr fontId="9"/>
  </si>
  <si>
    <t>CLMSC4-8-B</t>
    <phoneticPr fontId="9"/>
  </si>
  <si>
    <t>ﾐﾆﾁｭｱｸﾗﾝﾌﾟﾚﾊﾞｰ</t>
    <phoneticPr fontId="9"/>
  </si>
  <si>
    <t>MVSHM-3N02002-4AJ-WJSDD</t>
    <phoneticPr fontId="9"/>
  </si>
  <si>
    <t>SETB0261-Y19　910CCｶｰﾄﾘｯﾁ固定I字ｽﾃｲ</t>
    <phoneticPr fontId="9"/>
  </si>
  <si>
    <t>HFC5-2040-S</t>
    <phoneticPr fontId="9"/>
  </si>
  <si>
    <r>
      <t>HFS5-2040-347</t>
    </r>
    <r>
      <rPr>
        <b/>
        <sz val="11"/>
        <color rgb="FFFF0000"/>
        <rFont val="游ゴシック"/>
        <family val="3"/>
        <charset val="128"/>
        <scheme val="minor"/>
      </rPr>
      <t>次回は下の物を発注</t>
    </r>
    <phoneticPr fontId="9"/>
  </si>
  <si>
    <r>
      <t xml:space="preserve">ノックピン　　　 </t>
    </r>
    <r>
      <rPr>
        <sz val="11"/>
        <color rgb="FFFF0000"/>
        <rFont val="游ゴシック"/>
        <family val="3"/>
        <charset val="128"/>
        <scheme val="minor"/>
      </rPr>
      <t xml:space="preserve"> 22本　　　　</t>
    </r>
    <r>
      <rPr>
        <sz val="11"/>
        <color theme="1"/>
        <rFont val="游ゴシック"/>
        <family val="3"/>
        <charset val="128"/>
        <scheme val="minor"/>
      </rPr>
      <t>　　　</t>
    </r>
    <phoneticPr fontId="9"/>
  </si>
  <si>
    <t>938ccｶｰﾄﾘｯﾁ</t>
  </si>
  <si>
    <t>939ccｶｰﾄﾘｯﾁ</t>
  </si>
  <si>
    <t xml:space="preserve">SBCB4-6  </t>
    <phoneticPr fontId="9"/>
  </si>
  <si>
    <r>
      <t xml:space="preserve">六角穴付ボタンボルト　　　 </t>
    </r>
    <r>
      <rPr>
        <sz val="11"/>
        <color theme="9" tint="-0.249977111117893"/>
        <rFont val="ＭＳ Ｐゴシック"/>
        <family val="3"/>
        <charset val="128"/>
      </rPr>
      <t xml:space="preserve"> 6本　</t>
    </r>
    <phoneticPr fontId="9"/>
  </si>
  <si>
    <t>940ccｶｰﾄﾘｯﾁ</t>
  </si>
  <si>
    <t>六角穴付ボルト－ステンレス　3本</t>
    <rPh sb="15" eb="16">
      <t>ホン</t>
    </rPh>
    <phoneticPr fontId="4"/>
  </si>
  <si>
    <t>941ccｶｰﾄﾘｯﾁ</t>
  </si>
  <si>
    <t>942ccｶｰﾄﾘｯﾁ</t>
  </si>
  <si>
    <t>六角穴付ボルト－ステンレス　8本</t>
    <rPh sb="15" eb="16">
      <t>ホン</t>
    </rPh>
    <phoneticPr fontId="4"/>
  </si>
  <si>
    <t>943ccｶｰﾄﾘｯﾁ</t>
  </si>
  <si>
    <t>SHNTP5-4</t>
    <phoneticPr fontId="9"/>
  </si>
  <si>
    <t>944ccｶｰﾄﾘｯﾁ</t>
  </si>
  <si>
    <t>MVBLK-AMN-498-G8UFH</t>
  </si>
  <si>
    <t>SETB0261-Y01　ﾂｰﾙ治具変換ﾌﾟﾚｰﾄ</t>
    <phoneticPr fontId="9"/>
  </si>
  <si>
    <t>ﾊﾞﾙﾍﾟｯﾄ温調</t>
  </si>
  <si>
    <t>CSHCS-SUS-M5-18</t>
    <phoneticPr fontId="9"/>
  </si>
  <si>
    <t>ﾛｯｶｸｱﾅﾂｷｻﾞﾗﾎﾞﾙﾄ(ｻﾗｷｬ</t>
    <phoneticPr fontId="9"/>
  </si>
  <si>
    <t>DJW20-5-3</t>
    <phoneticPr fontId="9"/>
  </si>
  <si>
    <t>ｼﾞｭｼﾜｯｼｬ (DJW)</t>
    <phoneticPr fontId="9"/>
  </si>
  <si>
    <t>MVTUP-ACW-498-92ZRZ</t>
  </si>
  <si>
    <t>SETB0261-Y02 温調ノズル</t>
    <phoneticPr fontId="9"/>
  </si>
  <si>
    <t>MVBLK-AMN-498-EUS2G</t>
  </si>
  <si>
    <t>SETB0261-Y03　ﾂｰﾙ治具ﾊﾞﾙﾌﾞﾎﾙﾀﾞ温調ﾌﾞﾛｯｸ</t>
    <phoneticPr fontId="9"/>
  </si>
  <si>
    <t>MCHK6-80-V100-W100</t>
    <phoneticPr fontId="9"/>
  </si>
  <si>
    <t>ｶｰﾄﾘｯｼﾞﾋｰﾀｰ ｺﾃｲ (MCH</t>
  </si>
  <si>
    <t>MFMT5</t>
    <phoneticPr fontId="9"/>
  </si>
  <si>
    <t>ｵﾝﾄﾞｾﾝｻ ﾏﾙﾀﾝｼｶﾄﾞｳﾌﾞﾖｳ(MFMT)
日</t>
    <phoneticPr fontId="9"/>
  </si>
  <si>
    <r>
      <t xml:space="preserve">ノックピン　　　 </t>
    </r>
    <r>
      <rPr>
        <sz val="11"/>
        <color rgb="FFFF0000"/>
        <rFont val="游ゴシック"/>
        <family val="3"/>
        <charset val="128"/>
        <scheme val="minor"/>
      </rPr>
      <t xml:space="preserve"> 4本　　　　</t>
    </r>
    <r>
      <rPr>
        <sz val="11"/>
        <color theme="1"/>
        <rFont val="游ゴシック"/>
        <family val="3"/>
        <charset val="128"/>
        <scheme val="minor"/>
      </rPr>
      <t>　　　</t>
    </r>
    <phoneticPr fontId="9"/>
  </si>
  <si>
    <t>MSNDFL3.2-50-F3-Y</t>
    <phoneticPr fontId="9"/>
  </si>
  <si>
    <t>ｵﾝﾄﾞｾﾝｻ (MSNDFL)</t>
    <phoneticPr fontId="9"/>
  </si>
  <si>
    <t>MSNDM6</t>
    <phoneticPr fontId="9"/>
  </si>
  <si>
    <t>ｾﾝｻ ﾈｼﾞﾄﾘﾂｹ (MSNDM</t>
    <phoneticPr fontId="9"/>
  </si>
  <si>
    <t>MSSFS3-4</t>
    <phoneticPr fontId="9"/>
  </si>
  <si>
    <t>ﾛｯｶｸｱﾅﾂｷﾄﾞﾒﾈｼﾞﾋﾗｻｷ</t>
    <phoneticPr fontId="9"/>
  </si>
  <si>
    <t>MSSFS4-6</t>
    <phoneticPr fontId="9"/>
  </si>
  <si>
    <t>SPNFL-BRN-M5-25</t>
    <phoneticPr fontId="9"/>
  </si>
  <si>
    <t>ECO-BS 平頭ローレットビス</t>
    <phoneticPr fontId="9"/>
  </si>
  <si>
    <t>SPNFL-BRN-M5-15</t>
    <phoneticPr fontId="9"/>
  </si>
  <si>
    <t>VUWH-10A-V</t>
    <phoneticPr fontId="9"/>
  </si>
  <si>
    <t>ニューV-Lok_ハーフユニオン</t>
    <phoneticPr fontId="9"/>
  </si>
  <si>
    <t>MVBLK-AMW-498-LJFML</t>
  </si>
  <si>
    <t>SETB0261-Y04　ﾂｰﾙ治具配管温調ﾌﾞﾛｯｸ</t>
    <phoneticPr fontId="9"/>
  </si>
  <si>
    <r>
      <t xml:space="preserve">ノックピン　　　 </t>
    </r>
    <r>
      <rPr>
        <sz val="11"/>
        <color rgb="FFFF0000"/>
        <rFont val="游ゴシック"/>
        <family val="3"/>
        <charset val="128"/>
        <scheme val="minor"/>
      </rPr>
      <t xml:space="preserve"> 3本　　　　</t>
    </r>
    <r>
      <rPr>
        <sz val="11"/>
        <color theme="1"/>
        <rFont val="游ゴシック"/>
        <family val="3"/>
        <charset val="128"/>
        <scheme val="minor"/>
      </rPr>
      <t>　　　</t>
    </r>
    <phoneticPr fontId="9"/>
  </si>
  <si>
    <r>
      <t xml:space="preserve">ノックピン　　　 </t>
    </r>
    <r>
      <rPr>
        <sz val="11"/>
        <color rgb="FFFF0000"/>
        <rFont val="游ゴシック"/>
        <family val="3"/>
        <charset val="128"/>
        <scheme val="minor"/>
      </rPr>
      <t xml:space="preserve"> 2本　　　　</t>
    </r>
    <r>
      <rPr>
        <sz val="11"/>
        <color theme="1"/>
        <rFont val="游ゴシック"/>
        <family val="3"/>
        <charset val="128"/>
        <scheme val="minor"/>
      </rPr>
      <t>　　　</t>
    </r>
    <phoneticPr fontId="9"/>
  </si>
  <si>
    <t>MVBLK-FSW-498-J83MW</t>
  </si>
  <si>
    <t>SETB0261-Y05　断熱材　下部用</t>
  </si>
  <si>
    <t>六角穴付き　皿ねじ</t>
    <rPh sb="0" eb="2">
      <t>ロッカク</t>
    </rPh>
    <rPh sb="2" eb="4">
      <t>アナツ</t>
    </rPh>
    <rPh sb="6" eb="7">
      <t>サラ</t>
    </rPh>
    <phoneticPr fontId="9"/>
  </si>
  <si>
    <t>MVBLK-FSW-498-DR8AX</t>
  </si>
  <si>
    <t>SETB0261-Y06　断熱材　前面部用</t>
    <phoneticPr fontId="9"/>
  </si>
  <si>
    <t>MVBLK-FSW-498-2A63K</t>
  </si>
  <si>
    <t>SETB0261-Y07　断熱材　右面部用</t>
    <phoneticPr fontId="9"/>
  </si>
  <si>
    <t>MVBLK-FSW-498-W5GNF</t>
  </si>
  <si>
    <t>SETB0261-Y08　断熱材　左面部用</t>
    <phoneticPr fontId="9"/>
  </si>
  <si>
    <t>MVBLK-FSW-498-NPZEK</t>
  </si>
  <si>
    <t>SETB0261-Y09　断熱材　配管部用</t>
    <phoneticPr fontId="9"/>
  </si>
  <si>
    <t>MVSHM-3N02052-499-R4FUK</t>
  </si>
  <si>
    <t>SETB0261-Z01　レギュレーター取付板金</t>
    <phoneticPr fontId="4"/>
  </si>
  <si>
    <t>PC601</t>
    <phoneticPr fontId="4"/>
  </si>
  <si>
    <t>ﾜﾝﾀｯﾁﾂｷﾞﾃ PCｼﾘｰｽﾞ</t>
    <phoneticPr fontId="4"/>
  </si>
  <si>
    <t>PLLJ6</t>
    <phoneticPr fontId="9"/>
  </si>
  <si>
    <t>一般配管用 チューブフィッティング ロングソケットエルボ</t>
    <phoneticPr fontId="9"/>
  </si>
  <si>
    <t>ワンタッチ継手　ブラインドプラグ</t>
  </si>
  <si>
    <t>六角穴付きﾎﾞﾙﾄ　M4×5mm　　　　2本</t>
    <rPh sb="21" eb="22">
      <t>ホン</t>
    </rPh>
    <phoneticPr fontId="4"/>
  </si>
  <si>
    <t>MVSHM-3N02002-499-ARPXU</t>
  </si>
  <si>
    <t>SETB0261-Z04　レギュレーター取付板金</t>
    <phoneticPr fontId="4"/>
  </si>
  <si>
    <t>MNCNL4-1</t>
    <phoneticPr fontId="4"/>
  </si>
  <si>
    <t>六角穴付きﾎﾞﾙﾄ　M4×5mm　　　　4本</t>
    <rPh sb="21" eb="22">
      <t>ホン</t>
    </rPh>
    <phoneticPr fontId="4"/>
  </si>
  <si>
    <t>位置決めｶﾞｲﾄﾞ受け　2018-09-13-X028　4個</t>
    <rPh sb="29" eb="30">
      <t>コ</t>
    </rPh>
    <phoneticPr fontId="4"/>
  </si>
  <si>
    <r>
      <t>CLMSC5-</t>
    </r>
    <r>
      <rPr>
        <b/>
        <sz val="11"/>
        <rFont val="ＭＳ Ｐゴシック"/>
        <family val="3"/>
        <charset val="128"/>
      </rPr>
      <t>12</t>
    </r>
    <r>
      <rPr>
        <sz val="11"/>
        <rFont val="游ゴシック"/>
        <family val="3"/>
        <charset val="128"/>
        <scheme val="minor"/>
      </rPr>
      <t>-B</t>
    </r>
    <phoneticPr fontId="4"/>
  </si>
  <si>
    <t>CSH-SUS-M5-38</t>
    <phoneticPr fontId="4"/>
  </si>
  <si>
    <t>薄型ブラケット</t>
    <phoneticPr fontId="4"/>
  </si>
  <si>
    <t>HFS5-2020-489-Z5-XA50.5-XB175.5-XC300.5-XD425.5</t>
    <phoneticPr fontId="4"/>
  </si>
  <si>
    <t>NFS5-2040-450-Z5-XA82-XB357</t>
    <phoneticPr fontId="4"/>
  </si>
  <si>
    <t>MVBLK-SUB-44X-6BRLD</t>
    <phoneticPr fontId="4"/>
  </si>
  <si>
    <t>MVBLK-AMW-499-EBD6C</t>
    <phoneticPr fontId="9"/>
  </si>
  <si>
    <r>
      <t>SETB</t>
    </r>
    <r>
      <rPr>
        <b/>
        <sz val="11"/>
        <color rgb="FFFF0000"/>
        <rFont val="游ゴシック"/>
        <family val="3"/>
        <charset val="128"/>
        <scheme val="minor"/>
      </rPr>
      <t>0261</t>
    </r>
    <r>
      <rPr>
        <sz val="11"/>
        <color theme="1"/>
        <rFont val="游ゴシック"/>
        <family val="3"/>
        <charset val="128"/>
        <scheme val="minor"/>
      </rPr>
      <t>-X01　井桁ﾜｰｸ冶具ﾍﾞｰｽ- 1 (400mm)</t>
    </r>
    <phoneticPr fontId="4"/>
  </si>
  <si>
    <t>後入れバネナット  12個</t>
    <rPh sb="12" eb="13">
      <t>コ</t>
    </rPh>
    <phoneticPr fontId="4"/>
  </si>
  <si>
    <t>AXA400用　ﾍｯﾄﾞ重量対応ﾕﾆｯﾄ</t>
    <rPh sb="6" eb="7">
      <t>ヨウ</t>
    </rPh>
    <rPh sb="12" eb="14">
      <t>ジュウリョウ</t>
    </rPh>
    <rPh sb="14" eb="16">
      <t>タイオウ</t>
    </rPh>
    <phoneticPr fontId="4"/>
  </si>
  <si>
    <t>MVBLK-AMW-3TN-FGTWT</t>
    <phoneticPr fontId="9"/>
  </si>
  <si>
    <t>SETB0204-Z01　左右ﾍｯﾄﾞ補強用ﾌﾞﾗｹｯﾄ</t>
    <phoneticPr fontId="9"/>
  </si>
  <si>
    <t>ﾉｯｸﾋﾟﾝ　φ3-10mm　8本</t>
    <rPh sb="16" eb="17">
      <t>ホン</t>
    </rPh>
    <phoneticPr fontId="9"/>
  </si>
  <si>
    <t>PACK10-CIMRS4-8-0.1</t>
    <phoneticPr fontId="9"/>
  </si>
  <si>
    <t>シムリング</t>
    <phoneticPr fontId="9"/>
  </si>
  <si>
    <t xml:space="preserve">SCB4-12 </t>
    <phoneticPr fontId="4"/>
  </si>
  <si>
    <t>六角穴付ボルト　　4本</t>
    <rPh sb="10" eb="11">
      <t>ホン</t>
    </rPh>
    <phoneticPr fontId="4"/>
  </si>
  <si>
    <t>MVBLK-AMW-3TN-9KGHF</t>
    <phoneticPr fontId="9"/>
  </si>
  <si>
    <t>SETB0204-Z02　左右ﾍｯﾄﾞ補強用ｻｲﾄﾞﾌﾟﾚｰﾄ</t>
  </si>
  <si>
    <t>FWSAA-D7.5-V4-T4.4</t>
    <phoneticPr fontId="9"/>
  </si>
  <si>
    <t>ﾉｯｸﾋﾟﾝ　φ3-10mm　6本</t>
    <rPh sb="16" eb="17">
      <t>ホン</t>
    </rPh>
    <phoneticPr fontId="9"/>
  </si>
  <si>
    <t>MVSHM-3N03002-3TN-12PTR</t>
    <phoneticPr fontId="9"/>
  </si>
  <si>
    <t>SETB0204-Z03　左右ﾍｯﾄﾞ補強用ﾍﾞｰｽﾌﾟﾚｰﾄ</t>
    <phoneticPr fontId="9"/>
  </si>
  <si>
    <t>MS3-6</t>
    <phoneticPr fontId="4"/>
  </si>
  <si>
    <t>ﾉｯｸﾋﾟﾝ　φ3-6mm　3本</t>
    <rPh sb="15" eb="16">
      <t>ホン</t>
    </rPh>
    <phoneticPr fontId="9"/>
  </si>
  <si>
    <t>JKSG16A-510</t>
    <phoneticPr fontId="9"/>
  </si>
  <si>
    <t>リニアレール　アルミ製・ベアリングタイプ</t>
    <phoneticPr fontId="9"/>
  </si>
  <si>
    <t>六角穴付ボルト　　13本</t>
    <rPh sb="11" eb="12">
      <t>ホン</t>
    </rPh>
    <phoneticPr fontId="4"/>
  </si>
  <si>
    <t>WSP2-SUS-M3</t>
    <phoneticPr fontId="9"/>
  </si>
  <si>
    <t>ばね座金 スプリングワッシャー 2号</t>
    <phoneticPr fontId="9"/>
  </si>
  <si>
    <t>MVSHM-3N03002-499-6JJ61</t>
    <phoneticPr fontId="9"/>
  </si>
  <si>
    <t>SETB0261-Z01 電磁弁+レギュラーﾕﾆｯﾄ取付板金</t>
    <phoneticPr fontId="4"/>
  </si>
  <si>
    <t>FWSA-D8-V5-T8</t>
    <phoneticPr fontId="9"/>
  </si>
  <si>
    <t>六角穴付ボルト－ステンレス　5本</t>
    <rPh sb="15" eb="16">
      <t>ホン</t>
    </rPh>
    <phoneticPr fontId="4"/>
  </si>
  <si>
    <t>SCB5-16</t>
    <phoneticPr fontId="9"/>
  </si>
  <si>
    <t>6日目</t>
    <rPh sb="1" eb="3">
      <t>ヒメ</t>
    </rPh>
    <phoneticPr fontId="4"/>
  </si>
  <si>
    <t>SS300UCRSB-23-3-10</t>
    <phoneticPr fontId="4"/>
  </si>
  <si>
    <t>SCB4-25</t>
    <phoneticPr fontId="9"/>
  </si>
  <si>
    <t>六角穴付きﾎﾞﾙﾄ　 (M4×25)</t>
    <phoneticPr fontId="9"/>
  </si>
  <si>
    <t>SGPPP6A</t>
    <phoneticPr fontId="9"/>
  </si>
  <si>
    <t>ﾌﾟﾗｸﾞ</t>
  </si>
  <si>
    <t xml:space="preserve">MNCNL6-1 </t>
    <phoneticPr fontId="4"/>
  </si>
  <si>
    <t>φ6継ぎ手  ミニチュアワンタッチ継手　エルボ</t>
    <rPh sb="2" eb="3">
      <t>ツ</t>
    </rPh>
    <rPh sb="4" eb="5">
      <t>テ</t>
    </rPh>
    <phoneticPr fontId="4"/>
  </si>
  <si>
    <t xml:space="preserve">
AB24789GG5</t>
    <phoneticPr fontId="9"/>
  </si>
  <si>
    <t>226060</t>
    <phoneticPr fontId="4"/>
  </si>
  <si>
    <t>SETB0089-A03　　　4SET　</t>
    <phoneticPr fontId="4"/>
  </si>
  <si>
    <t>前回　22-25-00927A</t>
    <rPh sb="0" eb="2">
      <t>ゼンカイ</t>
    </rPh>
    <phoneticPr fontId="4"/>
  </si>
  <si>
    <t>9/12・仙台営業所着</t>
    <rPh sb="5" eb="10">
      <t>センダイエイギョウショ</t>
    </rPh>
    <rPh sb="10" eb="11">
      <t>チャク</t>
    </rPh>
    <phoneticPr fontId="4"/>
  </si>
  <si>
    <r>
      <t>左記色部分は</t>
    </r>
    <r>
      <rPr>
        <sz val="14"/>
        <color indexed="53"/>
        <rFont val="ＭＳ Ｐゴシック"/>
        <family val="3"/>
        <charset val="128"/>
      </rPr>
      <t>AB246BCGEA</t>
    </r>
    <r>
      <rPr>
        <sz val="14"/>
        <rFont val="ＭＳ Ｐゴシック"/>
        <family val="3"/>
        <charset val="128"/>
      </rPr>
      <t>にて発注済み</t>
    </r>
    <rPh sb="0" eb="2">
      <t>サキ</t>
    </rPh>
    <rPh sb="2" eb="3">
      <t>イロ</t>
    </rPh>
    <rPh sb="3" eb="5">
      <t>ブブン</t>
    </rPh>
    <rPh sb="18" eb="20">
      <t>ハッチュウ</t>
    </rPh>
    <rPh sb="20" eb="21">
      <t>ズ</t>
    </rPh>
    <phoneticPr fontId="4"/>
  </si>
  <si>
    <t>AB246BCGEA</t>
    <phoneticPr fontId="4"/>
  </si>
  <si>
    <t>KKMCLN6-M5</t>
    <phoneticPr fontId="4"/>
  </si>
  <si>
    <t>ヘンケルジャパン株式会社</t>
    <phoneticPr fontId="4"/>
  </si>
  <si>
    <t>吉本(則包)</t>
    <phoneticPr fontId="4"/>
  </si>
  <si>
    <t>SSTT0440</t>
    <phoneticPr fontId="4"/>
  </si>
  <si>
    <t>3RD12用 10Gノズル</t>
    <rPh sb="5" eb="6">
      <t>ヨウ</t>
    </rPh>
    <phoneticPr fontId="4"/>
  </si>
  <si>
    <t>見積No.25DO-277</t>
    <rPh sb="0" eb="2">
      <t>ミツ</t>
    </rPh>
    <phoneticPr fontId="4"/>
  </si>
  <si>
    <t>ﾊﾟﾅｿﾆｯｸｴﾅｼﾞ-様</t>
    <phoneticPr fontId="4"/>
  </si>
  <si>
    <t>神田</t>
    <rPh sb="0" eb="2">
      <t>カンダ</t>
    </rPh>
    <phoneticPr fontId="4"/>
  </si>
  <si>
    <t xml:space="preserve"> SETB0282-A01 神田氏　ﾊﾟﾅｿﾆｯｸｴﾅｼﾞ-様 直行8001200100+ATD300CV-DAB+捨て射ち+配電BOX+上下架台</t>
    <phoneticPr fontId="4"/>
  </si>
  <si>
    <t>NO.225562</t>
    <phoneticPr fontId="4"/>
  </si>
  <si>
    <t>見積もりお願い致します。</t>
    <rPh sb="0" eb="2">
      <t>ミツ</t>
    </rPh>
    <rPh sb="5" eb="6">
      <t>ネガ</t>
    </rPh>
    <rPh sb="7" eb="8">
      <t>イタ</t>
    </rPh>
    <phoneticPr fontId="4"/>
  </si>
  <si>
    <t>列1</t>
  </si>
  <si>
    <t>列19</t>
  </si>
  <si>
    <t>列2</t>
  </si>
  <si>
    <t>列3</t>
  </si>
  <si>
    <t>列4</t>
  </si>
  <si>
    <t>列5</t>
  </si>
  <si>
    <t>列6</t>
  </si>
  <si>
    <t>列7</t>
  </si>
  <si>
    <t>列8</t>
  </si>
  <si>
    <t>列9</t>
  </si>
  <si>
    <t>列10</t>
  </si>
  <si>
    <t>列11</t>
  </si>
  <si>
    <t>列12</t>
  </si>
  <si>
    <t>列13</t>
  </si>
  <si>
    <t>列14</t>
  </si>
  <si>
    <t>列15</t>
  </si>
  <si>
    <t>列16</t>
  </si>
  <si>
    <t>列17</t>
  </si>
  <si>
    <t>列18</t>
  </si>
  <si>
    <t>JC-3D12-4W3-80C010　(X軸ﾓｰﾀ折り返し仕様)　jc-3a00-0h3_800x1200x100</t>
    <rPh sb="21" eb="22">
      <t>ジク</t>
    </rPh>
    <rPh sb="25" eb="26">
      <t>オ</t>
    </rPh>
    <rPh sb="27" eb="28">
      <t>カエ</t>
    </rPh>
    <rPh sb="29" eb="31">
      <t>シヨウ</t>
    </rPh>
    <phoneticPr fontId="4"/>
  </si>
  <si>
    <t>3軸,両持,x800y1200z100mm,NPN,塗布仕様</t>
    <rPh sb="1" eb="2">
      <t>ジク</t>
    </rPh>
    <rPh sb="3" eb="4">
      <t>リョウ</t>
    </rPh>
    <rPh sb="4" eb="5">
      <t>ジ</t>
    </rPh>
    <rPh sb="26" eb="30">
      <t>トフシヨウ</t>
    </rPh>
    <phoneticPr fontId="4"/>
  </si>
  <si>
    <t>見 積 書 番 号 : TQ25-0312</t>
    <phoneticPr fontId="4"/>
  </si>
  <si>
    <t>ジャノメﾛﾎﾞｯﾄ　神田ＳＭ先行手配済分　組立課納品へ</t>
    <rPh sb="21" eb="24">
      <t>クミタテカ</t>
    </rPh>
    <rPh sb="24" eb="26">
      <t>ノウヒン</t>
    </rPh>
    <phoneticPr fontId="9"/>
  </si>
  <si>
    <t>I/O用内臓電源増設</t>
    <rPh sb="3" eb="4">
      <t>ヨウ</t>
    </rPh>
    <rPh sb="4" eb="8">
      <t>ナイゾウデンゲン</t>
    </rPh>
    <rPh sb="8" eb="10">
      <t>ゾウセツ</t>
    </rPh>
    <phoneticPr fontId="4"/>
  </si>
  <si>
    <t>ﾃｨｰﾁﾝｸﾞﾍﾟﾝﾀﾞﾝﾄII(2m) 非常停止/ｲﾈｰﾌﾞﾙSW付</t>
    <rPh sb="21" eb="25">
      <t>ヒジョウテイシ</t>
    </rPh>
    <rPh sb="34" eb="35">
      <t>ツ</t>
    </rPh>
    <phoneticPr fontId="4"/>
  </si>
  <si>
    <t>操作ﾎﾞｯｸｽ(2m) 初期化/ｵﾌﾟｼｮﾝSW付</t>
    <rPh sb="0" eb="2">
      <t>ソウサ</t>
    </rPh>
    <rPh sb="12" eb="15">
      <t>ショキカ</t>
    </rPh>
    <rPh sb="24" eb="25">
      <t>ツキ</t>
    </rPh>
    <phoneticPr fontId="4"/>
  </si>
  <si>
    <t>ｹｰﾌﾞﾙｷｬﾘｱ X軸用(ｽﾄﾛｰｸ800ｍｍ用）</t>
    <rPh sb="11" eb="13">
      <t>ジクヨウ</t>
    </rPh>
    <rPh sb="24" eb="25">
      <t>）</t>
    </rPh>
    <phoneticPr fontId="4"/>
  </si>
  <si>
    <t>ｹｰﾌﾞﾙｷｬﾘｱ Y軸用 3軸(ｽﾄﾛｰｸ1200ｍｍ用）</t>
    <rPh sb="11" eb="13">
      <t>ジクヨウ</t>
    </rPh>
    <rPh sb="15" eb="16">
      <t>ジク</t>
    </rPh>
    <phoneticPr fontId="4"/>
  </si>
  <si>
    <t>48V電源</t>
    <rPh sb="3" eb="5">
      <t>デンゲン</t>
    </rPh>
    <phoneticPr fontId="4"/>
  </si>
  <si>
    <t>浸け置きﾕﾆｯﾄ　</t>
    <rPh sb="0" eb="1">
      <t>ツ</t>
    </rPh>
    <rPh sb="2" eb="3">
      <t>オ</t>
    </rPh>
    <phoneticPr fontId="4"/>
  </si>
  <si>
    <t xml:space="preserve">5-079-04　  </t>
    <phoneticPr fontId="4"/>
  </si>
  <si>
    <t>ﾐﾆｶｯﾌﾟ（30cc）　NO.30</t>
    <phoneticPr fontId="4"/>
  </si>
  <si>
    <t>在庫使用　　　6個</t>
    <phoneticPr fontId="4"/>
  </si>
  <si>
    <t>送料</t>
    <phoneticPr fontId="4"/>
  </si>
  <si>
    <t>機材着の為、かかりません。</t>
    <rPh sb="0" eb="2">
      <t>キザイ</t>
    </rPh>
    <rPh sb="2" eb="3">
      <t>チャク</t>
    </rPh>
    <rPh sb="4" eb="5">
      <t>タメ</t>
    </rPh>
    <phoneticPr fontId="9"/>
  </si>
  <si>
    <t>配電BOX</t>
    <phoneticPr fontId="4"/>
  </si>
  <si>
    <t>S8V-NFS206</t>
    <phoneticPr fontId="4"/>
  </si>
  <si>
    <t>ノイズフィルタ, 単相交流/直流, 定格電圧 AC/DC250V, 定格電流 6A</t>
    <phoneticPr fontId="4"/>
  </si>
  <si>
    <t>配電BOX に固定</t>
    <rPh sb="7" eb="9">
      <t>コテイ</t>
    </rPh>
    <phoneticPr fontId="4"/>
  </si>
  <si>
    <t>https://www.monotaro.com/p/6370/2233/?cq_plt=bp&amp;cq_net=o&amp;utm_source=bing&amp;utm_medium=cpc&amp;utm_campaign=180698424_424835292&amp;utm_content=1353500415386533&amp;utm_term=b_84594147979435_dat-2336393490182574:loc-96&amp;msclkid=ac195dc527fd140b1db63b282489ee45</t>
    <phoneticPr fontId="4"/>
  </si>
  <si>
    <t>S8VK-G48048</t>
    <phoneticPr fontId="4"/>
  </si>
  <si>
    <t>パワーサプライ　48V用　　　入力5.4A　出力10A</t>
    <rPh sb="11" eb="12">
      <t>ヨウ</t>
    </rPh>
    <phoneticPr fontId="4"/>
  </si>
  <si>
    <t>前回　見積もり　22-24-01103A</t>
    <rPh sb="0" eb="2">
      <t>ゼンカイ</t>
    </rPh>
    <rPh sb="3" eb="5">
      <t>ミツ</t>
    </rPh>
    <phoneticPr fontId="4"/>
  </si>
  <si>
    <t>架台</t>
    <rPh sb="0" eb="2">
      <t>カダイ</t>
    </rPh>
    <phoneticPr fontId="4"/>
  </si>
  <si>
    <t>当日</t>
    <rPh sb="0" eb="2">
      <t>トウジツ</t>
    </rPh>
    <phoneticPr fontId="4"/>
  </si>
  <si>
    <t>SV35ﾊﾞﾙﾌﾞとATD300</t>
    <phoneticPr fontId="4"/>
  </si>
  <si>
    <t>AB24794446</t>
    <phoneticPr fontId="9"/>
  </si>
  <si>
    <t>HBLFSN5-SEP</t>
    <phoneticPr fontId="4"/>
  </si>
  <si>
    <t>ｱﾙﾐﾌﾞﾗｹｯﾄｻﾞｲ</t>
    <phoneticPr fontId="4"/>
  </si>
  <si>
    <t>HFC5-2020-S</t>
    <phoneticPr fontId="4"/>
  </si>
  <si>
    <t>ﾌﾚｰﾑｷｬｯﾌﾟ (HFC)</t>
    <phoneticPr fontId="4"/>
  </si>
  <si>
    <t>HFS5-2020-140</t>
    <phoneticPr fontId="4"/>
  </si>
  <si>
    <t>ｱﾙﾐﾌﾚｰﾑｻﾞｲ</t>
    <phoneticPr fontId="4"/>
  </si>
  <si>
    <t>六角穴付きﾎﾞﾙﾄ　 (M5×8)　6本</t>
    <rPh sb="19" eb="20">
      <t>ホン</t>
    </rPh>
    <phoneticPr fontId="4"/>
  </si>
  <si>
    <t>NCLM20-40-20</t>
    <phoneticPr fontId="4"/>
  </si>
  <si>
    <t>ｷﾝｿﾞｸｶﾗｰ NCLM</t>
    <phoneticPr fontId="4"/>
  </si>
  <si>
    <t>MVSHM-3N03050-4AA-UYAGR</t>
    <phoneticPr fontId="4"/>
  </si>
  <si>
    <t>SETB0282-Y02　L字ﾌﾞﾗｹｯﾄ</t>
    <phoneticPr fontId="4"/>
  </si>
  <si>
    <r>
      <t>ノックピン　－プラス公差　</t>
    </r>
    <r>
      <rPr>
        <b/>
        <sz val="11"/>
        <color theme="1"/>
        <rFont val="游ゴシック"/>
        <family val="3"/>
        <charset val="128"/>
        <scheme val="minor"/>
      </rPr>
      <t>4</t>
    </r>
    <r>
      <rPr>
        <sz val="11"/>
        <color theme="1"/>
        <rFont val="游ゴシック"/>
        <family val="2"/>
        <charset val="128"/>
        <scheme val="minor"/>
      </rPr>
      <t>本</t>
    </r>
    <rPh sb="14" eb="15">
      <t>ホン</t>
    </rPh>
    <phoneticPr fontId="4"/>
  </si>
  <si>
    <t>六角穴付きﾎﾞﾙﾄ　 (M5×10)　2本</t>
    <rPh sb="20" eb="21">
      <t>ホン</t>
    </rPh>
    <phoneticPr fontId="4"/>
  </si>
  <si>
    <t>MVSHM-3N03050-4AA-FMHGJ</t>
    <phoneticPr fontId="4"/>
  </si>
  <si>
    <t>SETB0282-Y03板金</t>
    <phoneticPr fontId="4"/>
  </si>
  <si>
    <t>MVSHM-3N02002-4AA-YDML5</t>
    <phoneticPr fontId="4"/>
  </si>
  <si>
    <t>SETB0282-Y04　センサ板金</t>
    <phoneticPr fontId="4"/>
  </si>
  <si>
    <t>TL-W20ME1 2M</t>
    <phoneticPr fontId="4"/>
  </si>
  <si>
    <t>OMRON ｷﾝｾﾂｾﾝｻ TL</t>
    <phoneticPr fontId="4"/>
  </si>
  <si>
    <t>六角穴付きﾎﾞﾙﾄ　 (M5×25)　2本</t>
    <rPh sb="20" eb="21">
      <t>ホン</t>
    </rPh>
    <phoneticPr fontId="4"/>
  </si>
  <si>
    <t xml:space="preserve">SLBNR5 </t>
    <phoneticPr fontId="4"/>
  </si>
  <si>
    <t>ナット:</t>
    <phoneticPr fontId="4"/>
  </si>
  <si>
    <t>BSS73-40C　</t>
    <phoneticPr fontId="4"/>
  </si>
  <si>
    <t>三軸ﾏｲｸﾛ　組換え品図</t>
    <rPh sb="0" eb="2">
      <t>サンジク</t>
    </rPh>
    <phoneticPr fontId="4"/>
  </si>
  <si>
    <t>HANWGRR-ST-M4-30</t>
    <phoneticPr fontId="4"/>
  </si>
  <si>
    <t>ﾚｲｶﾝﾁｮｳﾎﾞﾙﾄ Rﾀｲﾌﾟ</t>
    <phoneticPr fontId="4"/>
  </si>
  <si>
    <t>ﾏﾙﾅｯﾄ</t>
    <phoneticPr fontId="4"/>
  </si>
  <si>
    <t>MVBLK-AMW-4AA-WL1Y9</t>
    <phoneticPr fontId="4"/>
  </si>
  <si>
    <t>SETB0282-Y01　ﾛﾎﾞｯﾄ固定ﾌﾞﾗｹｯﾄ</t>
    <phoneticPr fontId="4"/>
  </si>
  <si>
    <t>ﾃｲﾄｳﾛｯｶｸｱﾅﾂｷﾎﾞﾙﾄ</t>
    <phoneticPr fontId="4"/>
  </si>
  <si>
    <t>CBSST6-12</t>
    <phoneticPr fontId="4"/>
  </si>
  <si>
    <t xml:space="preserve">MS5-10 </t>
    <phoneticPr fontId="4"/>
  </si>
  <si>
    <t>MVBLK-AMW-4AA-GZT4W</t>
    <phoneticPr fontId="4"/>
  </si>
  <si>
    <t>SETB0282-Y05　ﾊﾞﾙﾌﾞﾌﾞﾗｹｯﾄ:</t>
    <phoneticPr fontId="4"/>
  </si>
  <si>
    <t>六角穴付ボルト:1</t>
    <phoneticPr fontId="4"/>
  </si>
  <si>
    <t>MVBLK-AMW-4AA-81BCY</t>
    <phoneticPr fontId="4"/>
  </si>
  <si>
    <t>SETB0282-Y06　 ﾂｰﾙﾍﾞｰｽ　補強板2</t>
    <phoneticPr fontId="4"/>
  </si>
  <si>
    <t>RACW40-50-10</t>
    <phoneticPr fontId="4"/>
  </si>
  <si>
    <t>ﾘﾌﾞ (RACW)</t>
    <phoneticPr fontId="4"/>
  </si>
  <si>
    <t>MVBLK-ACW-3UU-N8JJ9</t>
    <phoneticPr fontId="4"/>
  </si>
  <si>
    <t>SETE0225-Y08バルブホルダ</t>
    <phoneticPr fontId="4"/>
  </si>
  <si>
    <t>MVBLK-ACW-3UU-EZJCP</t>
    <phoneticPr fontId="4"/>
  </si>
  <si>
    <t>SETE0225-Y09バルブクランプ</t>
    <phoneticPr fontId="4"/>
  </si>
  <si>
    <t>ﾋﾝｼﾞﾋﾟﾝﾂﾊﾞﾂｷﾄﾒﾜﾄﾒｺﾃｲ</t>
    <phoneticPr fontId="4"/>
  </si>
  <si>
    <t>浸け置きカップ</t>
    <rPh sb="0" eb="1">
      <t>ツ</t>
    </rPh>
    <rPh sb="2" eb="3">
      <t>オ</t>
    </rPh>
    <phoneticPr fontId="4"/>
  </si>
  <si>
    <t>HNTP6-4　</t>
    <phoneticPr fontId="4"/>
  </si>
  <si>
    <t>後入ればねナット</t>
    <phoneticPr fontId="4"/>
  </si>
  <si>
    <t>MVSHM-3N02050-4A8-47Y1C</t>
    <phoneticPr fontId="4"/>
  </si>
  <si>
    <t>SETB-0282-Z62浸け置き捨て射ちﾌﾞﾗｹｯﾄ</t>
    <phoneticPr fontId="4"/>
  </si>
  <si>
    <t>SETB0178-Z06　30ccｶｯﾌﾟ　ｱﾙﾐ</t>
    <phoneticPr fontId="4"/>
  </si>
  <si>
    <t>ADR-341-JP</t>
    <phoneticPr fontId="4"/>
  </si>
  <si>
    <r>
      <t>E</t>
    </r>
    <r>
      <rPr>
        <sz val="11"/>
        <color theme="1"/>
        <rFont val="游ゴシック"/>
        <family val="2"/>
        <charset val="128"/>
        <scheme val="minor"/>
      </rPr>
      <t>BS-32FB-15A</t>
    </r>
    <phoneticPr fontId="4"/>
  </si>
  <si>
    <t>端子ｶﾊﾞｰ</t>
    <rPh sb="0" eb="2">
      <t>タンシ</t>
    </rPh>
    <phoneticPr fontId="4"/>
  </si>
  <si>
    <t>MRB-485</t>
    <phoneticPr fontId="4"/>
  </si>
  <si>
    <t>単芯電線　　0.5　AGW20　青色</t>
    <rPh sb="0" eb="1">
      <t>タン</t>
    </rPh>
    <rPh sb="1" eb="2">
      <t>シン</t>
    </rPh>
    <rPh sb="2" eb="4">
      <t>デンセン</t>
    </rPh>
    <rPh sb="16" eb="17">
      <t>アオ</t>
    </rPh>
    <rPh sb="17" eb="18">
      <t>イロ</t>
    </rPh>
    <phoneticPr fontId="4"/>
  </si>
  <si>
    <t>UL1007-16AWG-R-10</t>
    <phoneticPr fontId="4"/>
  </si>
  <si>
    <t>単芯電線　　0.75　AGW16　赤色</t>
    <rPh sb="0" eb="1">
      <t>タン</t>
    </rPh>
    <rPh sb="1" eb="2">
      <t>シン</t>
    </rPh>
    <rPh sb="2" eb="4">
      <t>デンセン</t>
    </rPh>
    <rPh sb="17" eb="19">
      <t>アカイロ</t>
    </rPh>
    <phoneticPr fontId="4"/>
  </si>
  <si>
    <t>単芯電線　　0.75　AGW16　黒色</t>
    <rPh sb="0" eb="1">
      <t>タン</t>
    </rPh>
    <rPh sb="1" eb="2">
      <t>シン</t>
    </rPh>
    <rPh sb="2" eb="4">
      <t>デンセン</t>
    </rPh>
    <rPh sb="17" eb="19">
      <t>コクショク</t>
    </rPh>
    <phoneticPr fontId="4"/>
  </si>
  <si>
    <t>単芯電線　　2.0　AGW14　黄色</t>
    <rPh sb="0" eb="1">
      <t>タン</t>
    </rPh>
    <rPh sb="1" eb="2">
      <t>シン</t>
    </rPh>
    <rPh sb="2" eb="4">
      <t>デンセン</t>
    </rPh>
    <rPh sb="16" eb="18">
      <t>キイロ</t>
    </rPh>
    <phoneticPr fontId="4"/>
  </si>
  <si>
    <t>オーナンバ</t>
    <phoneticPr fontId="4"/>
  </si>
  <si>
    <t>VCTF-1.25SQ-3-2</t>
    <phoneticPr fontId="4"/>
  </si>
  <si>
    <t>ビニルキャブタイヤ丸形コード VCTFシリーズ</t>
    <phoneticPr fontId="4"/>
  </si>
  <si>
    <t>ﾛﾎﾞｯﾄと48V接続用</t>
    <phoneticPr fontId="4"/>
  </si>
  <si>
    <t>ﾜｯｼｬﾂｷｳﾚﾀﾝ AYSK</t>
    <phoneticPr fontId="4"/>
  </si>
  <si>
    <t>ﾛｯｶｸｱﾅﾂｷﾎﾞﾙﾄ(SCB)</t>
    <phoneticPr fontId="4"/>
  </si>
  <si>
    <t>FWSA-D12-V6.5-T9.8</t>
    <phoneticPr fontId="4"/>
  </si>
  <si>
    <t>ﾌﾘｰﾜｯｼｬ FWSA</t>
    <phoneticPr fontId="4"/>
  </si>
  <si>
    <t xml:space="preserve"> G7SA-2A2B DC24</t>
    <phoneticPr fontId="4"/>
  </si>
  <si>
    <t>RF1V形強制ガイド式リレー</t>
    <phoneticPr fontId="4"/>
  </si>
  <si>
    <t>AB24838CEF</t>
    <phoneticPr fontId="9"/>
  </si>
  <si>
    <t xml:space="preserve"> P7SA-10F-ND DC24</t>
    <phoneticPr fontId="4"/>
  </si>
  <si>
    <t>ワンタッチ Sソケット表面配線形</t>
    <phoneticPr fontId="4"/>
  </si>
  <si>
    <t>安全ｶﾊﾞｰ</t>
    <rPh sb="0" eb="2">
      <t>アンゼン</t>
    </rPh>
    <phoneticPr fontId="4"/>
  </si>
  <si>
    <t>MVSHM-1A05000-4A7-BW8MJ</t>
    <phoneticPr fontId="4"/>
  </si>
  <si>
    <t>SETB-0282-Z35 安全ｶﾊﾞｰ右側下段</t>
    <phoneticPr fontId="4"/>
  </si>
  <si>
    <t>安全ｶﾊﾞｰ</t>
    <phoneticPr fontId="4"/>
  </si>
  <si>
    <t>HCBM5-15</t>
    <phoneticPr fontId="4"/>
  </si>
  <si>
    <t>MVSHM-1A05000-4A7-27GPH</t>
    <phoneticPr fontId="4"/>
  </si>
  <si>
    <t>SETB-0282-Z36 安全ｶﾊﾞｰ天井</t>
    <phoneticPr fontId="4"/>
  </si>
  <si>
    <t>MVSHM-1A05000-4A7-XKY52</t>
    <phoneticPr fontId="4"/>
  </si>
  <si>
    <t>SETB-0282-Z37 安全ｶﾊﾞｰ　左側上段奥側</t>
    <phoneticPr fontId="4"/>
  </si>
  <si>
    <t>MVSHM-1A05000-4A7-NXP21</t>
    <phoneticPr fontId="4"/>
  </si>
  <si>
    <t>SETB-0282-Z38 安全ｶﾊﾞｰ　左側上段手前側</t>
    <phoneticPr fontId="4"/>
  </si>
  <si>
    <t>MVSHM-1A05000-4A7-WW3K3</t>
    <phoneticPr fontId="4"/>
  </si>
  <si>
    <t>SETB-0282-Z39 安全ｶﾊﾞｰ　左側下段手前側</t>
    <phoneticPr fontId="4"/>
  </si>
  <si>
    <t>MVSHM-1A05000-4A7-5B3LK</t>
    <phoneticPr fontId="4"/>
  </si>
  <si>
    <t>SETB-0282-Z40 安全ｶﾊﾞｰ　左側下段奥側</t>
    <phoneticPr fontId="4"/>
  </si>
  <si>
    <t>MVSHM-1A05000-4A7-XREUX</t>
    <phoneticPr fontId="4"/>
  </si>
  <si>
    <t>SETB-0282-Z41 安全ｶﾊﾞｰ右側下段</t>
    <phoneticPr fontId="4"/>
  </si>
  <si>
    <t>MVSHM-1A05000-4A7-C18P8</t>
    <phoneticPr fontId="4"/>
  </si>
  <si>
    <t>SETB-0282-Z42 安全ｶﾊﾞｰ裏側下段</t>
    <phoneticPr fontId="4"/>
  </si>
  <si>
    <t>MVSHM-1A05000-4A7-UWHTM</t>
    <phoneticPr fontId="4"/>
  </si>
  <si>
    <t>SETB-0282-Z43 安全ｶﾊﾞｰ　左右側最下段奥側</t>
    <phoneticPr fontId="4"/>
  </si>
  <si>
    <t>MVSHM-1A05000-4A7-N6M1H</t>
    <phoneticPr fontId="4"/>
  </si>
  <si>
    <t>SETB-0282-Z44 安全ｶﾊﾞｰ　左右側最下段奥側2</t>
    <phoneticPr fontId="4"/>
  </si>
  <si>
    <t>MVSHM-1A05000-4A7-XGG11</t>
    <phoneticPr fontId="4"/>
  </si>
  <si>
    <t>SETB-0282-Z45 安全ｶﾊﾞｰ　左右側最下段中央側</t>
    <phoneticPr fontId="4"/>
  </si>
  <si>
    <t>MVSHM-1A05000-4A7-EXJ9Y</t>
    <phoneticPr fontId="4"/>
  </si>
  <si>
    <t>SETB-0282-Z46 安全ｶﾊﾞｰ　左右側最下段手前側</t>
    <phoneticPr fontId="4"/>
  </si>
  <si>
    <t>MVSHM-1A05000-4A7-7TPC4</t>
    <phoneticPr fontId="4"/>
  </si>
  <si>
    <t>SETB-0282-Z47 安全ｶﾊﾞｰ　手前側左側</t>
    <phoneticPr fontId="4"/>
  </si>
  <si>
    <t>MVSHM-1A05000-4A7-273NZ</t>
    <phoneticPr fontId="4"/>
  </si>
  <si>
    <t>SETB-0282-Z48 安全ｶﾊﾞｰ　手前側右側</t>
    <phoneticPr fontId="4"/>
  </si>
  <si>
    <t>MVSHM-1A05000-4A7-2174Y</t>
    <phoneticPr fontId="4"/>
  </si>
  <si>
    <t>SETB-0282-Z56 安全ｶﾊﾞｰ裏側上段</t>
    <phoneticPr fontId="4"/>
  </si>
  <si>
    <t>HFCN6PACK-S</t>
    <phoneticPr fontId="4"/>
  </si>
  <si>
    <t>ケーブルクランプひし形タイプ</t>
    <phoneticPr fontId="4"/>
  </si>
  <si>
    <t>HFS6-3030-69</t>
    <phoneticPr fontId="4"/>
  </si>
  <si>
    <t>HFS6-3030-264</t>
    <phoneticPr fontId="4"/>
  </si>
  <si>
    <t>HFS6-3030-375</t>
    <phoneticPr fontId="4"/>
  </si>
  <si>
    <t>HFS6-3030-404</t>
    <phoneticPr fontId="4"/>
  </si>
  <si>
    <t>HFS6-3030-597</t>
    <phoneticPr fontId="4"/>
  </si>
  <si>
    <t>HFS6-3030-640</t>
    <phoneticPr fontId="4"/>
  </si>
  <si>
    <t>HFS6-3030-775</t>
    <phoneticPr fontId="4"/>
  </si>
  <si>
    <t>HFS6-3030-891</t>
    <phoneticPr fontId="4"/>
  </si>
  <si>
    <t>HFS6-3030-1091-X8-LCV-RCV-AV84</t>
    <phoneticPr fontId="4"/>
  </si>
  <si>
    <t>HFS6-3030-1091</t>
    <phoneticPr fontId="4"/>
  </si>
  <si>
    <t>HFS6-3030-1580</t>
    <phoneticPr fontId="4"/>
  </si>
  <si>
    <t>HFS6-3030-2040-X8-AV305-LDH-RDH</t>
    <phoneticPr fontId="4"/>
  </si>
  <si>
    <t>HFS6-3030-2040</t>
    <phoneticPr fontId="4"/>
  </si>
  <si>
    <r>
      <t xml:space="preserve">HFS6-3030-2040   </t>
    </r>
    <r>
      <rPr>
        <sz val="11"/>
        <color rgb="FFFF0000"/>
        <rFont val="游ゴシック"/>
        <family val="3"/>
        <charset val="128"/>
        <scheme val="minor"/>
      </rPr>
      <t xml:space="preserve"> 1本不足</t>
    </r>
    <rPh sb="19" eb="20">
      <t>ホン</t>
    </rPh>
    <rPh sb="20" eb="22">
      <t>フソク</t>
    </rPh>
    <phoneticPr fontId="4"/>
  </si>
  <si>
    <t>AB2489218F</t>
    <phoneticPr fontId="9"/>
  </si>
  <si>
    <t>HSJS6</t>
    <phoneticPr fontId="9"/>
  </si>
  <si>
    <t>６シリーズ（溝幅８ｍｍ）ブラインドジョイント部品　シングルジョイントキット</t>
    <phoneticPr fontId="9"/>
  </si>
  <si>
    <t>AB248A411F</t>
    <phoneticPr fontId="9"/>
  </si>
  <si>
    <t>HMEN6-6-SEP</t>
    <phoneticPr fontId="4"/>
  </si>
  <si>
    <t>左側観音扉</t>
    <rPh sb="0" eb="1">
      <t>ヒダリ</t>
    </rPh>
    <rPh sb="1" eb="2">
      <t>ガワ</t>
    </rPh>
    <rPh sb="2" eb="5">
      <t>カンノントビラ</t>
    </rPh>
    <phoneticPr fontId="4"/>
  </si>
  <si>
    <t>HMENF6-6</t>
    <phoneticPr fontId="4"/>
  </si>
  <si>
    <t>折戸用マグネットキャッチ</t>
    <phoneticPr fontId="4"/>
  </si>
  <si>
    <t>HNTP6-3</t>
    <phoneticPr fontId="4"/>
  </si>
  <si>
    <t>折戸用マグネットキャッチ後入れバネナット</t>
    <phoneticPr fontId="4"/>
  </si>
  <si>
    <t>折り戸部分</t>
    <rPh sb="0" eb="1">
      <t>オ</t>
    </rPh>
    <rPh sb="2" eb="3">
      <t>ド</t>
    </rPh>
    <rPh sb="3" eb="5">
      <t>ブブン</t>
    </rPh>
    <phoneticPr fontId="4"/>
  </si>
  <si>
    <t>HNTP6-5</t>
    <phoneticPr fontId="4"/>
  </si>
  <si>
    <t>HMER6-6-SEP</t>
    <phoneticPr fontId="4"/>
  </si>
  <si>
    <t>フレーム取付用リミットスイッチ付マグネットキャッチセット</t>
    <phoneticPr fontId="4"/>
  </si>
  <si>
    <t>SHCJ6　</t>
    <phoneticPr fontId="4"/>
  </si>
  <si>
    <t>ブラインドジョイント部品　スクリュージョイント</t>
    <phoneticPr fontId="4"/>
  </si>
  <si>
    <t>MVSHM-1A05000-4A7-D9WBH</t>
    <phoneticPr fontId="4"/>
  </si>
  <si>
    <t>SETB-0282-Z58 安全ｶﾊﾞｰ　正面折り戸1</t>
    <phoneticPr fontId="4"/>
  </si>
  <si>
    <t>MVSHM-1A05000-4A7-PN9YT</t>
    <phoneticPr fontId="4"/>
  </si>
  <si>
    <t>SETB-0282-Z59 安全ｶﾊﾞｰ　正面折り戸2</t>
    <phoneticPr fontId="4"/>
  </si>
  <si>
    <t>AYFME20-12　</t>
    <phoneticPr fontId="4"/>
  </si>
  <si>
    <t>金属ワッシャ付クッション－ウレタン</t>
    <phoneticPr fontId="4"/>
  </si>
  <si>
    <t>HFAFSH6　</t>
    <phoneticPr fontId="4"/>
  </si>
  <si>
    <t>折戸用スライダー</t>
    <phoneticPr fontId="4"/>
  </si>
  <si>
    <t>HFCB6-3030-S</t>
    <phoneticPr fontId="4"/>
  </si>
  <si>
    <t>折り戸ﾌﾚｰﾑｷｬｯﾌﾟ</t>
    <phoneticPr fontId="4"/>
  </si>
  <si>
    <r>
      <t>HFS6-3030-481-X8-AH12-BH367次回⇒</t>
    </r>
    <r>
      <rPr>
        <sz val="11"/>
        <color rgb="FFFF0000"/>
        <rFont val="游ゴシック"/>
        <family val="3"/>
        <charset val="128"/>
        <scheme val="minor"/>
      </rPr>
      <t>HFS6-3030-481-X8-AH12-BH469</t>
    </r>
    <rPh sb="27" eb="29">
      <t>ジカイ</t>
    </rPh>
    <phoneticPr fontId="4"/>
  </si>
  <si>
    <t>アルミフレーム　６シリーズ　正方形　３０×３０ｍｍ　１列溝　１３面溝</t>
  </si>
  <si>
    <r>
      <t>HFS6-3030-517-X8-AH12-BH403次回⇒</t>
    </r>
    <r>
      <rPr>
        <sz val="11"/>
        <color rgb="FFFF0000"/>
        <rFont val="游ゴシック"/>
        <family val="3"/>
        <charset val="128"/>
        <scheme val="minor"/>
      </rPr>
      <t>HFS6-3030-517-X8-AH12-BH505</t>
    </r>
    <phoneticPr fontId="4"/>
  </si>
  <si>
    <t>HFS6-3030-888-TPW</t>
    <phoneticPr fontId="4"/>
  </si>
  <si>
    <t>HHDF20-SSP　</t>
    <phoneticPr fontId="4"/>
  </si>
  <si>
    <t>折り戸取っ手</t>
    <phoneticPr fontId="4"/>
  </si>
  <si>
    <t xml:space="preserve">HHPFRN6-SST </t>
    <phoneticPr fontId="4"/>
  </si>
  <si>
    <t>折り戸 ハタ蝶番 右勝手　固定側</t>
    <phoneticPr fontId="4"/>
  </si>
  <si>
    <t>折り戸 ハタ蝶番 左勝手　固定側</t>
    <rPh sb="9" eb="10">
      <t>ヒダリ</t>
    </rPh>
    <phoneticPr fontId="4"/>
  </si>
  <si>
    <t>HHPSN6-SST</t>
    <phoneticPr fontId="4"/>
  </si>
  <si>
    <t>中間蝶番</t>
    <phoneticPr fontId="4"/>
  </si>
  <si>
    <t>ﾈｼﾞ CB SCB BCB SBCB GUTB
日</t>
    <phoneticPr fontId="4"/>
  </si>
  <si>
    <t>SHNTP6-5　</t>
    <phoneticPr fontId="4"/>
  </si>
  <si>
    <t>MVSHM-1A05000-4A7-S68M7</t>
    <phoneticPr fontId="4"/>
  </si>
  <si>
    <t xml:space="preserve">SETB-0282-Z57 安全ｶﾊﾞｰ　左側面ドア部 </t>
    <phoneticPr fontId="4"/>
  </si>
  <si>
    <t>HFCB6-3030-S　</t>
    <phoneticPr fontId="4"/>
  </si>
  <si>
    <t>折り戸ﾌﾚｰﾑｷｬｯﾌﾟ:1</t>
    <phoneticPr fontId="4"/>
  </si>
  <si>
    <t>HFS6-3030-493</t>
    <phoneticPr fontId="4"/>
  </si>
  <si>
    <t>HFS6-3030-827</t>
    <phoneticPr fontId="4"/>
  </si>
  <si>
    <t>折り戸取っ手　アルミ取手</t>
    <phoneticPr fontId="4"/>
  </si>
  <si>
    <t>ハタ蝶番 右勝手</t>
    <phoneticPr fontId="4"/>
  </si>
  <si>
    <t>LED照明</t>
    <rPh sb="0" eb="5">
      <t>リイシショウメイ</t>
    </rPh>
    <phoneticPr fontId="4"/>
  </si>
  <si>
    <t>フレームキャップ　</t>
    <phoneticPr fontId="4"/>
  </si>
  <si>
    <t>HFS6-3030-100</t>
    <phoneticPr fontId="4"/>
  </si>
  <si>
    <t>HFS6-3030-165</t>
    <phoneticPr fontId="4"/>
  </si>
  <si>
    <t>HFS6-3030-265</t>
    <phoneticPr fontId="4"/>
  </si>
  <si>
    <t>HFS6-3030-680</t>
    <phoneticPr fontId="4"/>
  </si>
  <si>
    <t xml:space="preserve">LEAB1 </t>
    <phoneticPr fontId="4"/>
  </si>
  <si>
    <t>角度調整ブラケット</t>
    <phoneticPr fontId="4"/>
  </si>
  <si>
    <t>LEDSC665-W</t>
    <phoneticPr fontId="4"/>
  </si>
  <si>
    <t>ＬＥＤバー照明　調光機能付き</t>
    <phoneticPr fontId="4"/>
  </si>
  <si>
    <t>ﾊﾟﾄﾗﾝﾌﾟ</t>
    <phoneticPr fontId="4"/>
  </si>
  <si>
    <t>MVBLK-AMW-4AA-X8E84</t>
    <phoneticPr fontId="4"/>
  </si>
  <si>
    <t>SETB-0282-X03　ベースプレート（Ｌ）1</t>
    <phoneticPr fontId="4"/>
  </si>
  <si>
    <t>架台</t>
    <phoneticPr fontId="4"/>
  </si>
  <si>
    <t>MVBLK-AMW-4AA-891G7</t>
    <phoneticPr fontId="4"/>
  </si>
  <si>
    <t>SETB-0282-X04　ベースプレート（Ｌ）2</t>
  </si>
  <si>
    <t>MVBLK-AMW-4AA-159C5</t>
    <phoneticPr fontId="4"/>
  </si>
  <si>
    <t>SETB-0282-X05　ベースプレート（Ｒ）1</t>
    <phoneticPr fontId="4"/>
  </si>
  <si>
    <t>MVBLK-AMW-4AA-BXXEK</t>
    <phoneticPr fontId="4"/>
  </si>
  <si>
    <t>SETB-0282-X06　ベースプレート（Ｒ）2</t>
    <phoneticPr fontId="4"/>
  </si>
  <si>
    <t>MVSHM-3N03006-4A9-6G3HS</t>
    <phoneticPr fontId="4"/>
  </si>
  <si>
    <t>SETB-0282-Z63　ｹｰﾌﾞﾙﾍﾞｱｽﾃｲ</t>
    <phoneticPr fontId="4"/>
  </si>
  <si>
    <t>SＦB5-8</t>
    <phoneticPr fontId="4"/>
  </si>
  <si>
    <t>六角穴付きﾎﾞﾙﾄ　 (M5×8)　2本</t>
    <rPh sb="19" eb="20">
      <t>ホン</t>
    </rPh>
    <phoneticPr fontId="4"/>
  </si>
  <si>
    <t>六角穴付きﾎﾞﾙﾄ　 (M4×8)　4本</t>
    <rPh sb="19" eb="20">
      <t>ホン</t>
    </rPh>
    <phoneticPr fontId="4"/>
  </si>
  <si>
    <t>HNTP6-6</t>
    <phoneticPr fontId="4"/>
  </si>
  <si>
    <t>ｱﾙﾐﾌﾚｰﾑﾖｳﾊﾞﾈﾅｯﾄ 28+16</t>
    <phoneticPr fontId="4"/>
  </si>
  <si>
    <t>SCB6-12</t>
    <phoneticPr fontId="4"/>
  </si>
  <si>
    <t xml:space="preserve">ﾈｼﾞ CB SCB BCB SBCB GUTB  28+16
</t>
    <phoneticPr fontId="4"/>
  </si>
  <si>
    <t>SCB6-40</t>
    <phoneticPr fontId="4"/>
  </si>
  <si>
    <t xml:space="preserve">ﾈｼﾞ CB SCB BCB SBCB GUTB  14+14
</t>
    <phoneticPr fontId="4"/>
  </si>
  <si>
    <t>ノックピン　－プラス公差　7本+4本+2+4</t>
    <rPh sb="14" eb="15">
      <t>ホン</t>
    </rPh>
    <rPh sb="17" eb="18">
      <t>ホン</t>
    </rPh>
    <phoneticPr fontId="4"/>
  </si>
  <si>
    <t>ノックピン　－プラス公差　4本+3本+4</t>
    <rPh sb="14" eb="15">
      <t>ホン</t>
    </rPh>
    <rPh sb="17" eb="18">
      <t>ホン</t>
    </rPh>
    <phoneticPr fontId="4"/>
  </si>
  <si>
    <t>MS6-10</t>
    <phoneticPr fontId="4"/>
  </si>
  <si>
    <t>MVSHM-3N03000-4A5-ZXFCW</t>
    <phoneticPr fontId="4"/>
  </si>
  <si>
    <t>150933-Z06　連結板金</t>
    <phoneticPr fontId="4"/>
  </si>
  <si>
    <t>ｱﾙﾐﾌﾚｰﾑﾖｳﾊﾞﾈﾅｯﾄ</t>
    <phoneticPr fontId="4"/>
  </si>
  <si>
    <t>SBCB6-10</t>
    <phoneticPr fontId="4"/>
  </si>
  <si>
    <t>SBCB8-12</t>
    <phoneticPr fontId="4"/>
  </si>
  <si>
    <t>MVSHM-3N02050-4A5-8HK1L</t>
    <phoneticPr fontId="4"/>
  </si>
  <si>
    <t>150933-Z08　側面カバー</t>
    <phoneticPr fontId="4"/>
  </si>
  <si>
    <t>SBCB5-8</t>
    <phoneticPr fontId="4"/>
  </si>
  <si>
    <t>MVSHM-3N02000-4A5-DANKU</t>
    <phoneticPr fontId="4"/>
  </si>
  <si>
    <t>150933-Z09　正面カバー</t>
    <phoneticPr fontId="4"/>
  </si>
  <si>
    <t>HAJCHP6060</t>
    <phoneticPr fontId="4"/>
  </si>
  <si>
    <t>ｱｼﾞｬｽﾀﾊﾟｯﾄﾞ</t>
    <phoneticPr fontId="4"/>
  </si>
  <si>
    <t>HBLFTD6-C-SSP</t>
    <phoneticPr fontId="4"/>
  </si>
  <si>
    <t>HFS6-3030-200</t>
    <phoneticPr fontId="4"/>
  </si>
  <si>
    <t>HFS6-3030-690</t>
  </si>
  <si>
    <t>架台　ｺﾝﾄﾛｰﾗ棚</t>
    <rPh sb="9" eb="10">
      <t>タナ</t>
    </rPh>
    <phoneticPr fontId="4"/>
  </si>
  <si>
    <t>HFS6-3060-1141</t>
    <phoneticPr fontId="4"/>
  </si>
  <si>
    <t>HFS6-6060-80-LTP</t>
    <phoneticPr fontId="4"/>
  </si>
  <si>
    <t>HFS6-6060-131</t>
    <phoneticPr fontId="4"/>
  </si>
  <si>
    <t>MVSHM-3N02050-4A5-J5JSX</t>
    <phoneticPr fontId="4"/>
  </si>
  <si>
    <t>150933-Z12　フック板金</t>
    <phoneticPr fontId="4"/>
  </si>
  <si>
    <t>MVSHM-3N03058-4A5-8AM93</t>
    <phoneticPr fontId="4"/>
  </si>
  <si>
    <t>150933-Z15　キャスター取付板金（3）</t>
    <phoneticPr fontId="4"/>
  </si>
  <si>
    <t>SBCB6-12</t>
    <phoneticPr fontId="4"/>
  </si>
  <si>
    <t>ﾅｯﾄ-ﾀﾝﾋﾟﾝﾊﾝﾊﾞｲ-</t>
    <phoneticPr fontId="4"/>
  </si>
  <si>
    <t>HLF6-3060-10</t>
    <phoneticPr fontId="4"/>
  </si>
  <si>
    <t xml:space="preserve">	
ﾌｯﾄﾍﾞｰｽ (HLF)</t>
    <phoneticPr fontId="4"/>
  </si>
  <si>
    <t>K-600HB2-40-EP</t>
    <phoneticPr fontId="4"/>
  </si>
  <si>
    <t>ｼﾞｭｳﾘｮｳﾖｳｷｬｽﾀｰ K-600HB2</t>
    <phoneticPr fontId="4"/>
  </si>
  <si>
    <t>RSCB10-30</t>
    <phoneticPr fontId="4"/>
  </si>
  <si>
    <t>ﾛｯｶｸﾎﾞﾙﾄ-ﾀﾝﾋﾟﾝ ｺﾊﾞｺ-</t>
    <phoneticPr fontId="4"/>
  </si>
  <si>
    <t>SHPTLS6-SEP</t>
    <phoneticPr fontId="4"/>
  </si>
  <si>
    <t>ﾎｷｮｳﾌﾟﾚｰﾄ</t>
    <phoneticPr fontId="4"/>
  </si>
  <si>
    <t>SKNTR10</t>
  </si>
  <si>
    <t>SLSBG14-45-M10-ND10-MLC11.5</t>
    <phoneticPr fontId="4"/>
  </si>
  <si>
    <t>ｽﾃﾝﾚｽｼﾁｭｳ SLSBG</t>
    <phoneticPr fontId="4"/>
  </si>
  <si>
    <t>WSSS13-6-1</t>
    <phoneticPr fontId="4"/>
  </si>
  <si>
    <t>ｷﾝｿﾞｸﾜｯｼｬ SUS (WSSS</t>
    <phoneticPr fontId="4"/>
  </si>
  <si>
    <t>HFS6-6060-143-LTP</t>
    <phoneticPr fontId="4"/>
  </si>
  <si>
    <t>MVSHM-3N03002-4AY-HXDZ7</t>
    <phoneticPr fontId="9"/>
  </si>
  <si>
    <t>SETB-0282-Z66　ﾏｸﾞﾈｯﾄｷｬｯﾁｬﾌﾞﾗｹｯﾄ</t>
    <phoneticPr fontId="9"/>
  </si>
  <si>
    <t xml:space="preserve">
AB2481B37E</t>
    <phoneticPr fontId="9"/>
  </si>
  <si>
    <t>SCB8-12</t>
    <phoneticPr fontId="9"/>
  </si>
  <si>
    <t xml:space="preserve">六角穴付ボルト ステンレス </t>
    <phoneticPr fontId="9"/>
  </si>
  <si>
    <t xml:space="preserve">
AB2481B4C2</t>
    <phoneticPr fontId="9"/>
  </si>
  <si>
    <t>HMER6-6-SEP</t>
  </si>
  <si>
    <t>HFS6-6060-184-X8-AV12-BV42</t>
    <phoneticPr fontId="4"/>
  </si>
  <si>
    <t>SHCJ6</t>
    <phoneticPr fontId="4"/>
  </si>
  <si>
    <t>ｽｸﾘｭｰｼﾞｮｲﾝﾄ</t>
    <phoneticPr fontId="4"/>
  </si>
  <si>
    <t>HFS6-6060-210</t>
    <phoneticPr fontId="4"/>
  </si>
  <si>
    <t>HFS6-6060-227</t>
    <phoneticPr fontId="4"/>
  </si>
  <si>
    <t>HFS6-6060-244-RTP-X8-AV12-BV42</t>
    <phoneticPr fontId="4"/>
  </si>
  <si>
    <t>HFS6-6060-287</t>
    <phoneticPr fontId="4"/>
  </si>
  <si>
    <t>HFS6-6060-432</t>
    <phoneticPr fontId="4"/>
  </si>
  <si>
    <t>HFS6-6060-513</t>
    <phoneticPr fontId="4"/>
  </si>
  <si>
    <t>HFS6-6060-690</t>
    <phoneticPr fontId="4"/>
  </si>
  <si>
    <t>HFS6-6060-800</t>
    <phoneticPr fontId="4"/>
  </si>
  <si>
    <t>HFS6-6060-810</t>
    <phoneticPr fontId="4"/>
  </si>
  <si>
    <t>HFS6-6060-860</t>
    <phoneticPr fontId="4"/>
  </si>
  <si>
    <t>HFS6-6060-1141</t>
    <phoneticPr fontId="4"/>
  </si>
  <si>
    <t>HFS6-6060-1440</t>
    <phoneticPr fontId="4"/>
  </si>
  <si>
    <t>HFS6-6060-1634</t>
    <phoneticPr fontId="4"/>
  </si>
  <si>
    <t>HFS6-6060-2094-X8-AV12-BV42-CV2052-DV2082</t>
    <phoneticPr fontId="4"/>
  </si>
  <si>
    <t>HFSG6-6060-1980</t>
    <phoneticPr fontId="4"/>
  </si>
  <si>
    <t>PSCD30</t>
    <phoneticPr fontId="4"/>
  </si>
  <si>
    <t>ｾｯﾄｶﾗｰ PSCD</t>
    <phoneticPr fontId="4"/>
  </si>
  <si>
    <t>PSSFG30-1500</t>
    <phoneticPr fontId="4"/>
  </si>
  <si>
    <t>SUSﾊﾝﾖｳｼｬﾌﾄ PSSFG</t>
    <phoneticPr fontId="4"/>
  </si>
  <si>
    <t>MVSHM-3N02000-4A5-PNLYC</t>
    <phoneticPr fontId="4"/>
  </si>
  <si>
    <t>SETB-0282-Z21-2 棚板下段左右側</t>
    <phoneticPr fontId="4"/>
  </si>
  <si>
    <t>MVSHM-3N01500-4A5-6MBLW</t>
    <phoneticPr fontId="4"/>
  </si>
  <si>
    <t>SETB-0282-Z29 架台右側奥天板</t>
    <phoneticPr fontId="4"/>
  </si>
  <si>
    <t>MVSHM-3N01500-4A5-RG8HZ</t>
    <phoneticPr fontId="4"/>
  </si>
  <si>
    <t>SETB-0282-Z30 架台右側中央天板</t>
    <phoneticPr fontId="4"/>
  </si>
  <si>
    <t>MVSHM-3N01500-4A5-KKXP3</t>
    <phoneticPr fontId="4"/>
  </si>
  <si>
    <t>SETB-0282-Z31 架台右側手前天板:</t>
    <phoneticPr fontId="4"/>
  </si>
  <si>
    <t>MVSHM-3N01500-4A5-N5W5R</t>
    <phoneticPr fontId="4"/>
  </si>
  <si>
    <t>SETB-0282-Z32 架台左側奥天板</t>
    <phoneticPr fontId="4"/>
  </si>
  <si>
    <t>スガツネ工業</t>
    <rPh sb="4" eb="6">
      <t>コウギョウ</t>
    </rPh>
    <phoneticPr fontId="4"/>
  </si>
  <si>
    <t>SI2520-315</t>
  </si>
  <si>
    <t>MVSHM-3N01500-4A5-N3SW7</t>
    <phoneticPr fontId="4"/>
  </si>
  <si>
    <t>SETB-0282-Z33 架台左側中央天板:</t>
    <phoneticPr fontId="4"/>
  </si>
  <si>
    <t>MVSHM-3N01500-4A5-FXRN4</t>
    <phoneticPr fontId="4"/>
  </si>
  <si>
    <t>SETB-0282-Z34 架台左側手前ｺﾝﾄﾛｰﾗ部天板:</t>
    <phoneticPr fontId="4"/>
  </si>
  <si>
    <t>MVSHM-3N01500-4A5-4MXS9</t>
    <phoneticPr fontId="4"/>
  </si>
  <si>
    <t>SETB-0282-Z53 架台左側手前ｺﾝﾄﾛｰﾗ部天板</t>
    <phoneticPr fontId="4"/>
  </si>
  <si>
    <t>MVSHM-3N02002-4A5-8M5JK</t>
    <phoneticPr fontId="4"/>
  </si>
  <si>
    <t>SETB-0282-Z54 棚板下段中心前後側</t>
    <phoneticPr fontId="4"/>
  </si>
  <si>
    <t>MVSHM-3N03050-4A5-514EX</t>
    <phoneticPr fontId="4"/>
  </si>
  <si>
    <t>SETB-0282-Z55 スイッチBOXﾌﾞﾗｹｯﾄ</t>
    <phoneticPr fontId="4"/>
  </si>
  <si>
    <t>MVSHM-3N03050-4A5-UXX9B</t>
    <phoneticPr fontId="4"/>
  </si>
  <si>
    <t>SETB0282-Z14　ｷｬｽﾀｰ取付板金(2)</t>
    <phoneticPr fontId="4"/>
  </si>
  <si>
    <t>六角ナベ穴付ボルト</t>
    <phoneticPr fontId="4"/>
  </si>
  <si>
    <t>SKNTR6</t>
    <phoneticPr fontId="4"/>
  </si>
  <si>
    <t>MVSHM-3N02000-4A5-B5NF2</t>
    <phoneticPr fontId="4"/>
  </si>
  <si>
    <t>SETB0282-Z20-2 棚板下段中心前後側</t>
    <phoneticPr fontId="4"/>
  </si>
  <si>
    <t>SHA30</t>
    <phoneticPr fontId="4"/>
  </si>
  <si>
    <t>シャフトホルダ　-Ｔ型</t>
    <phoneticPr fontId="4"/>
  </si>
  <si>
    <t>FNCLSS-V6.0-D9-L11.5</t>
    <phoneticPr fontId="4"/>
  </si>
  <si>
    <t>金属カラー　－並級</t>
    <phoneticPr fontId="4"/>
  </si>
  <si>
    <t>FWSSS-D8-V6-T1.7</t>
    <phoneticPr fontId="4"/>
  </si>
  <si>
    <t>SHBLBSL6</t>
    <phoneticPr fontId="4"/>
  </si>
  <si>
    <t>６シリーズ（溝幅８ｍｍ）</t>
    <phoneticPr fontId="4"/>
  </si>
  <si>
    <t>SLSBG10-55-M5-N4</t>
    <phoneticPr fontId="4"/>
  </si>
  <si>
    <t>APNA4-P2.00-L0-B10.0-E2.3</t>
    <phoneticPr fontId="4"/>
  </si>
  <si>
    <t>位置決めﾋﾟﾝ</t>
    <rPh sb="0" eb="3">
      <t>イチギ</t>
    </rPh>
    <phoneticPr fontId="4"/>
  </si>
  <si>
    <t>MVSHM-3N02000-4A7-99PBZ</t>
    <phoneticPr fontId="4"/>
  </si>
  <si>
    <t>150933-Z07　サイドガイド</t>
    <phoneticPr fontId="4"/>
  </si>
  <si>
    <t>引き出し式ﾜｰｸﾃｰﾌﾞﾙ</t>
    <rPh sb="0" eb="1">
      <t>ヒ</t>
    </rPh>
    <rPh sb="2" eb="3">
      <t>ダ</t>
    </rPh>
    <rPh sb="4" eb="5">
      <t>シキ</t>
    </rPh>
    <phoneticPr fontId="4"/>
  </si>
  <si>
    <t>MVSHM-3N03050-4A7-S2TNH</t>
    <phoneticPr fontId="4"/>
  </si>
  <si>
    <t>150933-Z11　取手取付板金</t>
    <phoneticPr fontId="4"/>
  </si>
  <si>
    <t>A-231-2</t>
    <phoneticPr fontId="4"/>
  </si>
  <si>
    <t>ワンタッチレバー取手 A-231</t>
    <phoneticPr fontId="4"/>
  </si>
  <si>
    <t>MVSHM-3N03052-4A7-61BXZ</t>
  </si>
  <si>
    <t>150933-Z13　キャスター取付板金（１）</t>
    <phoneticPr fontId="4"/>
  </si>
  <si>
    <t>HBKTS6-C-SSP</t>
    <phoneticPr fontId="4"/>
  </si>
  <si>
    <t>ﾌﾞﾗｹｯﾄ</t>
    <phoneticPr fontId="4"/>
  </si>
  <si>
    <t>HFS6-3030-100-Z6-XA20-XB80</t>
    <phoneticPr fontId="4"/>
  </si>
  <si>
    <t>ｴﾇｱｲｼ・ｵｰﾄﾃｯｸ</t>
    <phoneticPr fontId="4"/>
  </si>
  <si>
    <t>CSS-06-28</t>
    <phoneticPr fontId="4"/>
  </si>
  <si>
    <t>HFS6-3060-330-SC</t>
    <phoneticPr fontId="4"/>
  </si>
  <si>
    <t>HFS6-3060-739.5-LTP</t>
    <phoneticPr fontId="4"/>
  </si>
  <si>
    <t>HFS6-3060-769.5-TPW</t>
    <phoneticPr fontId="4"/>
  </si>
  <si>
    <t>HFS6-3060-1050-SC-X8-AV525-Z6-YA125-YB425-YC625-YD925</t>
    <phoneticPr fontId="4"/>
  </si>
  <si>
    <t>HFS6-3060-1050-SC</t>
    <phoneticPr fontId="4"/>
  </si>
  <si>
    <t>HFS6-3060-1350-SC</t>
    <phoneticPr fontId="4"/>
  </si>
  <si>
    <t>HFS6-3060-1517-X8-AV15</t>
    <phoneticPr fontId="4"/>
  </si>
  <si>
    <t>HFCB6-3060-S</t>
    <phoneticPr fontId="4"/>
  </si>
  <si>
    <t>HFSF6-3060-1128-X8-AV24-BV564-CV1104</t>
    <phoneticPr fontId="4"/>
  </si>
  <si>
    <t>MVSHM-3N03002-4A7-77H7C</t>
    <phoneticPr fontId="4"/>
  </si>
  <si>
    <t>150933-Z16　タップ板</t>
    <phoneticPr fontId="4"/>
  </si>
  <si>
    <t>HFSF6-3060-1128-X8-AV114-BV414-CV714-DV1014</t>
    <phoneticPr fontId="4"/>
  </si>
  <si>
    <t>ｷﾝｿﾞｸﾜｯｼｬ SUS (WSSS)</t>
    <phoneticPr fontId="4"/>
  </si>
  <si>
    <t>ﾌｯﾄﾍﾞｰｽ (HLF)</t>
    <phoneticPr fontId="4"/>
  </si>
  <si>
    <t>HSCY6-W-2</t>
    <phoneticPr fontId="4"/>
  </si>
  <si>
    <t>ｱﾙﾐﾌﾚｰﾑﾖｳ ｱｸｾｻﾘｰ(1350mm)</t>
    <phoneticPr fontId="4"/>
  </si>
  <si>
    <t>K-600HB2-50-EP</t>
    <phoneticPr fontId="4"/>
  </si>
  <si>
    <t>K-900A</t>
    <phoneticPr fontId="4"/>
  </si>
  <si>
    <t>ﾍﾟﾀﾞﾙﾛｯｸ K-900A</t>
    <phoneticPr fontId="4"/>
  </si>
  <si>
    <t>KNCLSS8-13-12</t>
    <phoneticPr fontId="4"/>
  </si>
  <si>
    <t>ｷﾝｿﾞｸｶﾗｰ (KNCLSS)</t>
    <phoneticPr fontId="4"/>
  </si>
  <si>
    <t>LHSSW30</t>
    <phoneticPr fontId="4"/>
  </si>
  <si>
    <t>ﾘﾆｱﾌﾞｯｼｭ LHSSW</t>
    <phoneticPr fontId="4"/>
  </si>
  <si>
    <t>PBT25</t>
    <phoneticPr fontId="4"/>
  </si>
  <si>
    <t>ﾋﾟﾛｰﾌﾞﾛｯｸ PBR</t>
    <phoneticPr fontId="4"/>
  </si>
  <si>
    <t>PSCLSJ25-32</t>
    <phoneticPr fontId="4"/>
  </si>
  <si>
    <t>ｺﾝﾊﾟｸﾄｾｯﾄｶﾗｰ PSCLSJ</t>
    <phoneticPr fontId="4"/>
  </si>
  <si>
    <t>PSSFG25-1110</t>
    <phoneticPr fontId="4"/>
  </si>
  <si>
    <t>SUSﾊﾝﾖｳｼｬﾌﾄ PSSF</t>
    <phoneticPr fontId="4"/>
  </si>
  <si>
    <t>ﾛｯｶｸﾎﾞﾙﾄ-ﾀﾝﾋﾟﾝ ｺﾊﾞ</t>
    <phoneticPr fontId="4"/>
  </si>
  <si>
    <t>SCB8-60</t>
    <phoneticPr fontId="4"/>
  </si>
  <si>
    <t>MVSHM-3N02050-4A7-LRUHY</t>
    <phoneticPr fontId="4"/>
  </si>
  <si>
    <t>SETB-0282-Z61　引き出し上部ｶﾊﾞｰ</t>
    <phoneticPr fontId="4"/>
  </si>
  <si>
    <t>MVSHM-3N02002-4AC-MPYAE</t>
    <phoneticPr fontId="4"/>
  </si>
  <si>
    <t>SETB-0282-Z65　引き出し天板</t>
    <phoneticPr fontId="4"/>
  </si>
  <si>
    <t>SBCB5-10</t>
    <phoneticPr fontId="4"/>
  </si>
  <si>
    <t>ﾈｼﾞ CB SCB BCB SBC</t>
    <phoneticPr fontId="4"/>
  </si>
  <si>
    <t>ﾉｯｸﾋﾟﾝ MS</t>
    <phoneticPr fontId="4"/>
  </si>
  <si>
    <t>SETS15-800-SC50-M8-N8</t>
    <phoneticPr fontId="4"/>
  </si>
  <si>
    <t>ｴﾝｹｲｼﾁｭｳ - SETS</t>
    <phoneticPr fontId="4"/>
  </si>
  <si>
    <t>FSSFS8-140</t>
    <phoneticPr fontId="4"/>
  </si>
  <si>
    <t>ﾛｯｶｸｱﾅﾂｷｾﾞﾝﾁｮｳｼﾃｲﾈｼﾞ</t>
    <phoneticPr fontId="4"/>
  </si>
  <si>
    <t>SHTCT2530</t>
    <phoneticPr fontId="4"/>
  </si>
  <si>
    <t>ｼｬﾌﾄﾎﾙﾀﾞ SHTCT</t>
    <phoneticPr fontId="4"/>
  </si>
  <si>
    <t>SKNTR10</t>
    <phoneticPr fontId="4"/>
  </si>
  <si>
    <t>WGDS-30-12-10</t>
    <phoneticPr fontId="4"/>
  </si>
  <si>
    <t>ﾜｰｸｶﾞｲﾄﾞ WGD</t>
    <phoneticPr fontId="4"/>
  </si>
  <si>
    <t>WGLS-40-30-15</t>
    <phoneticPr fontId="4"/>
  </si>
  <si>
    <t>ﾜｰｸｶﾞｲﾄﾞ WGL</t>
    <phoneticPr fontId="4"/>
  </si>
  <si>
    <t>MVBLK-AMW-4AB-6TYAJ</t>
    <phoneticPr fontId="4"/>
  </si>
  <si>
    <t>SETB-0282-Z64　ﾜｰｸ固定治具</t>
    <phoneticPr fontId="4"/>
  </si>
  <si>
    <t>CSH-ST-M4-32</t>
    <phoneticPr fontId="4"/>
  </si>
  <si>
    <t>SFPBA8-P11.80-L6-B17</t>
    <phoneticPr fontId="4"/>
  </si>
  <si>
    <t>FWZAS-D20-V10.0-P5.5-H7.0-T12.0</t>
    <phoneticPr fontId="4"/>
  </si>
  <si>
    <t>MVSHM-3N02002-4A5-HT65Z</t>
    <phoneticPr fontId="4"/>
  </si>
  <si>
    <t>SETB-0282-Z60　元圧ﾚｷﾞｭﾚｰﾀﾌﾞﾗｹｯﾄ</t>
    <phoneticPr fontId="4"/>
  </si>
  <si>
    <t>６シリーズ（溝幅８ｍｍ）用　アルミフレーム用後入れバネナット</t>
  </si>
  <si>
    <t>六角穴付ボルト－ステンレス　 (M5×8)  2本使用</t>
    <rPh sb="24" eb="25">
      <t>ホン</t>
    </rPh>
    <rPh sb="25" eb="27">
      <t>シヨウ</t>
    </rPh>
    <phoneticPr fontId="4"/>
  </si>
  <si>
    <t>六角穴付ボルト－ステンレス　 (M5×10)  2本使用</t>
    <rPh sb="25" eb="26">
      <t>ホン</t>
    </rPh>
    <rPh sb="26" eb="28">
      <t>シヨウ</t>
    </rPh>
    <phoneticPr fontId="4"/>
  </si>
  <si>
    <t>輸送用補強</t>
    <rPh sb="0" eb="2">
      <t>ユソウ</t>
    </rPh>
    <rPh sb="2" eb="3">
      <t>ヨウ</t>
    </rPh>
    <rPh sb="3" eb="5">
      <t>ホキョウ</t>
    </rPh>
    <phoneticPr fontId="4"/>
  </si>
  <si>
    <t xml:space="preserve">
AB248C6GG3</t>
    <phoneticPr fontId="9"/>
  </si>
  <si>
    <t>10/20谷田川M→ﾗﾎﾞ</t>
    <rPh sb="5" eb="8">
      <t>ヤタガワ</t>
    </rPh>
    <phoneticPr fontId="9"/>
  </si>
  <si>
    <t>HFS6-3030-120</t>
    <phoneticPr fontId="4"/>
  </si>
  <si>
    <t>テンパール工業株式会社</t>
    <phoneticPr fontId="4"/>
  </si>
  <si>
    <t>NO.225778</t>
    <phoneticPr fontId="4"/>
  </si>
  <si>
    <t>JR3203+ＩＯｹｰﾌﾞﾙ</t>
    <phoneticPr fontId="4"/>
  </si>
  <si>
    <t>資材課　見積もり依頼</t>
    <rPh sb="0" eb="3">
      <t>シザイカ</t>
    </rPh>
    <rPh sb="4" eb="6">
      <t>ミツ</t>
    </rPh>
    <rPh sb="8" eb="10">
      <t>イライ</t>
    </rPh>
    <phoneticPr fontId="4"/>
  </si>
  <si>
    <t>ﾛﾎﾞｯﾄ送料</t>
    <rPh sb="5" eb="7">
      <t>ソウリョウ</t>
    </rPh>
    <phoneticPr fontId="4"/>
  </si>
  <si>
    <t>Dsub37-Dsub9　ｺﾈｸﾀ　ＩＯｹｰﾌﾞﾙ</t>
    <phoneticPr fontId="4"/>
  </si>
  <si>
    <t>ﾐｽﾐ発注済み</t>
    <rPh sb="3" eb="5">
      <t>ハッチュウ</t>
    </rPh>
    <rPh sb="5" eb="6">
      <t>ズ</t>
    </rPh>
    <phoneticPr fontId="4"/>
  </si>
  <si>
    <t>AB246545F9</t>
    <phoneticPr fontId="4"/>
  </si>
  <si>
    <t>日本精工㈱(岩瀬産業㈱)</t>
    <rPh sb="0" eb="2">
      <t>ニホン</t>
    </rPh>
    <rPh sb="2" eb="4">
      <t>セイコウ</t>
    </rPh>
    <rPh sb="6" eb="10">
      <t>イワセサンギョウ</t>
    </rPh>
    <phoneticPr fontId="4"/>
  </si>
  <si>
    <t>坂口電熱</t>
    <rPh sb="0" eb="2">
      <t>サカグチ</t>
    </rPh>
    <rPh sb="2" eb="4">
      <t>デンネツ</t>
    </rPh>
    <phoneticPr fontId="4"/>
  </si>
  <si>
    <t>SAM0310</t>
    <phoneticPr fontId="4"/>
  </si>
  <si>
    <t>ラバーヒータ</t>
    <phoneticPr fontId="4"/>
  </si>
  <si>
    <t>226578(NORIKANE)で発注済。</t>
    <rPh sb="17" eb="20">
      <t>ハッチュウズミ</t>
    </rPh>
    <phoneticPr fontId="4"/>
  </si>
  <si>
    <t xml:space="preserve">MFMT4-5 </t>
    <phoneticPr fontId="4"/>
  </si>
  <si>
    <t>熱電対</t>
    <rPh sb="0" eb="3">
      <t>ネツデンツイ</t>
    </rPh>
    <phoneticPr fontId="4"/>
  </si>
  <si>
    <t>MSNDC8</t>
    <phoneticPr fontId="4"/>
  </si>
  <si>
    <t>Ｋ熱電対用コネクタ</t>
    <phoneticPr fontId="4"/>
  </si>
  <si>
    <t>CRKB4-15</t>
    <phoneticPr fontId="4"/>
  </si>
  <si>
    <t>樹脂ローレット付ねじ</t>
    <phoneticPr fontId="4"/>
  </si>
  <si>
    <t>TRSS4-6</t>
    <phoneticPr fontId="4"/>
  </si>
  <si>
    <t>トラス小ねじ @20/30</t>
    <rPh sb="3" eb="4">
      <t>コ</t>
    </rPh>
    <phoneticPr fontId="4"/>
  </si>
  <si>
    <t>APMTS-N1-N1</t>
  </si>
  <si>
    <t>ねじ変換継手</t>
    <rPh sb="2" eb="4">
      <t>ヘンカン</t>
    </rPh>
    <rPh sb="4" eb="6">
      <t>ツギテ</t>
    </rPh>
    <phoneticPr fontId="4"/>
  </si>
  <si>
    <t>MVBLK-ACW-2UA-LPZ23</t>
    <phoneticPr fontId="4"/>
  </si>
  <si>
    <t>SETE0064-Y01A温調ブロック</t>
    <phoneticPr fontId="4"/>
  </si>
  <si>
    <t>MVBLK-ACW-2JG-A71TJ</t>
    <phoneticPr fontId="4"/>
  </si>
  <si>
    <t>SETE0064-Y02スペーサ</t>
    <phoneticPr fontId="4"/>
  </si>
  <si>
    <t>MVSHM-5N01050004009-2JG-EUNMJ</t>
    <phoneticPr fontId="4"/>
  </si>
  <si>
    <t>SETE0064-Y04カバー1</t>
    <phoneticPr fontId="4"/>
  </si>
  <si>
    <t>MVSHM-5N01050004008-2JG-2RP3L</t>
  </si>
  <si>
    <t>SETE0064-Y05カバー2</t>
  </si>
  <si>
    <t>MVSHM-5N01050004007-2JG-UG5FC</t>
    <phoneticPr fontId="4"/>
  </si>
  <si>
    <t>SETE0064-Y06カバー3</t>
    <phoneticPr fontId="4"/>
  </si>
  <si>
    <t>倉持電工</t>
    <rPh sb="0" eb="4">
      <t>クラモチデンコウ</t>
    </rPh>
    <phoneticPr fontId="4"/>
  </si>
  <si>
    <t>VCTF23NXX-0.3SQ-2-10</t>
    <phoneticPr fontId="4"/>
  </si>
  <si>
    <t>ケーブル</t>
    <phoneticPr fontId="4"/>
  </si>
  <si>
    <t>C-30-SG-12A-EP-UL</t>
    <phoneticPr fontId="4"/>
  </si>
  <si>
    <t>グロメット　@2/5</t>
    <phoneticPr fontId="4"/>
  </si>
  <si>
    <t>SET-YM-R-2-24</t>
    <phoneticPr fontId="4"/>
  </si>
  <si>
    <t>ﾕﾆﾊﾞｰｻﾙﾒｰﾃﾝﾛｯｸ ｺﾝﾌﾟﾘｰﾄｾｯﾄ</t>
    <phoneticPr fontId="4"/>
  </si>
  <si>
    <t xml:space="preserve">  IST 加美様</t>
    <phoneticPr fontId="4"/>
  </si>
  <si>
    <t>226980</t>
    <phoneticPr fontId="4"/>
  </si>
  <si>
    <t>10/23・仙台営業所着</t>
    <rPh sb="6" eb="11">
      <t>センダイエイギョウショ</t>
    </rPh>
    <rPh sb="11" eb="12">
      <t>チャク</t>
    </rPh>
    <phoneticPr fontId="4"/>
  </si>
  <si>
    <t>10/24・仙台営業所着</t>
    <rPh sb="6" eb="11">
      <t>センダイエイギョウショ</t>
    </rPh>
    <rPh sb="11" eb="12">
      <t>チャク</t>
    </rPh>
    <phoneticPr fontId="4"/>
  </si>
  <si>
    <r>
      <t xml:space="preserve">左記色部分は        </t>
    </r>
    <r>
      <rPr>
        <sz val="14"/>
        <rFont val="ＭＳ Ｐゴシック"/>
        <family val="3"/>
        <charset val="128"/>
      </rPr>
      <t>にて発注済み</t>
    </r>
    <rPh sb="0" eb="2">
      <t>サキ</t>
    </rPh>
    <rPh sb="2" eb="3">
      <t>イロ</t>
    </rPh>
    <rPh sb="3" eb="5">
      <t>ブブン</t>
    </rPh>
    <rPh sb="16" eb="18">
      <t>ハッチュウ</t>
    </rPh>
    <rPh sb="18" eb="19">
      <t>ズ</t>
    </rPh>
    <phoneticPr fontId="4"/>
  </si>
  <si>
    <t>ゴムワッシャ　　</t>
    <phoneticPr fontId="4"/>
  </si>
  <si>
    <t>仙台営業所へ納入</t>
    <rPh sb="0" eb="2">
      <t>センダイ</t>
    </rPh>
    <rPh sb="2" eb="5">
      <t>エイギョウショ</t>
    </rPh>
    <rPh sb="6" eb="8">
      <t>ノウニュウ</t>
    </rPh>
    <phoneticPr fontId="4"/>
  </si>
  <si>
    <t>AB24853162</t>
    <phoneticPr fontId="4"/>
  </si>
  <si>
    <t>サニタリー管用継手　ガスケット　</t>
    <phoneticPr fontId="4"/>
  </si>
  <si>
    <t>MVTUP-ACN-42Z-USWKD</t>
    <phoneticPr fontId="4"/>
  </si>
  <si>
    <r>
      <t>SETB0089-Z06</t>
    </r>
    <r>
      <rPr>
        <b/>
        <sz val="11"/>
        <color indexed="10"/>
        <rFont val="ＭＳ Ｐゴシック"/>
        <family val="3"/>
        <charset val="128"/>
      </rPr>
      <t>-1　</t>
    </r>
    <r>
      <rPr>
        <sz val="11"/>
        <color theme="1"/>
        <rFont val="游ゴシック"/>
        <family val="2"/>
        <charset val="128"/>
        <scheme val="minor"/>
      </rPr>
      <t>ATP300　蓋改良版2　スペーサ　ｾﾒﾀﾞｲﾝ紙ｶｰﾄﾘｯﾁ用</t>
    </r>
    <phoneticPr fontId="4"/>
  </si>
  <si>
    <t>AB248534AF</t>
    <phoneticPr fontId="4"/>
  </si>
  <si>
    <t>株式会社フコク東海</t>
  </si>
  <si>
    <t>田中(則包)</t>
    <rPh sb="0" eb="2">
      <t>タナカ</t>
    </rPh>
    <rPh sb="3" eb="5">
      <t>ノリカネ</t>
    </rPh>
    <phoneticPr fontId="4"/>
  </si>
  <si>
    <t>SRS-S403(JR3403)</t>
    <phoneticPr fontId="4"/>
  </si>
  <si>
    <t>3軸卓上ﾛﾎﾞｯﾄ 内部電源 NPN</t>
    <rPh sb="1" eb="4">
      <t>ジクタクジョウ</t>
    </rPh>
    <rPh sb="10" eb="14">
      <t>ナイブデンゲン</t>
    </rPh>
    <phoneticPr fontId="4"/>
  </si>
  <si>
    <t>見積No.TQ25-0391</t>
    <rPh sb="0" eb="2">
      <t>ミツモリ</t>
    </rPh>
    <phoneticPr fontId="4"/>
  </si>
  <si>
    <t>運賃</t>
  </si>
  <si>
    <t>SRO-TB302</t>
    <phoneticPr fontId="4"/>
  </si>
  <si>
    <t>ﾃｨｰﾁﾝｸﾞﾍﾟﾝﾀﾞﾝﾄII(2m)</t>
  </si>
  <si>
    <t>IO-S増設</t>
    <rPh sb="4" eb="6">
      <t>ゾウセツ</t>
    </rPh>
    <phoneticPr fontId="4"/>
  </si>
  <si>
    <t>30ccﾐﾆｶｯﾌﾟ(100入)</t>
  </si>
  <si>
    <t>見積No.361506-1</t>
    <rPh sb="0" eb="2">
      <t>ミツモリ</t>
    </rPh>
    <phoneticPr fontId="4"/>
  </si>
  <si>
    <t>KCC7-7100-210226-408</t>
  </si>
  <si>
    <t>225542(NORIKANE)で発注済。</t>
    <rPh sb="17" eb="20">
      <t>ハッチュウズミ</t>
    </rPh>
    <phoneticPr fontId="4"/>
  </si>
  <si>
    <t>SZ08F-30-048-30</t>
    <phoneticPr fontId="4"/>
  </si>
  <si>
    <t xml:space="preserve">CSPCSZ-SUS-M3-4 </t>
    <phoneticPr fontId="4"/>
  </si>
  <si>
    <t>CBSTS4-16</t>
    <phoneticPr fontId="4"/>
  </si>
  <si>
    <t>MVSHM-3N02042-48J-H8EBD</t>
    <phoneticPr fontId="4"/>
  </si>
  <si>
    <t>SETE0260-Z01固定端</t>
    <phoneticPr fontId="4"/>
  </si>
  <si>
    <t>MVSHM-3N0204A-48J-J2BCC</t>
    <phoneticPr fontId="4"/>
  </si>
  <si>
    <t>SETE0260-Z02移動端</t>
    <phoneticPr fontId="4"/>
  </si>
  <si>
    <t>MVSHM-3N0204A-48J-SGJET</t>
    <phoneticPr fontId="4"/>
  </si>
  <si>
    <t>SETE0260-Z03ヘッド板金(S400)</t>
    <phoneticPr fontId="4"/>
  </si>
  <si>
    <t>HFS5-2040-200</t>
    <phoneticPr fontId="4"/>
  </si>
  <si>
    <t>平座金</t>
  </si>
  <si>
    <t>MVSHM-3N02048-48K-LWY32</t>
    <phoneticPr fontId="4"/>
  </si>
  <si>
    <t>SETE0260-Z04アルミフレーム固定板金</t>
    <phoneticPr fontId="4"/>
  </si>
  <si>
    <t>MVSHM-3N02048-48K-JMLK5</t>
    <phoneticPr fontId="4"/>
  </si>
  <si>
    <t>SETE0260-Z05カップ受け</t>
    <phoneticPr fontId="4"/>
  </si>
  <si>
    <t>段付平行ﾋﾟﾝ</t>
  </si>
  <si>
    <t>MVBLK-AMW-48J-A3FK3</t>
    <phoneticPr fontId="4"/>
  </si>
  <si>
    <t>SETE0260-Y01ツール板</t>
    <phoneticPr fontId="4"/>
  </si>
  <si>
    <t>CSH-SUS-M4-35</t>
    <phoneticPr fontId="4"/>
  </si>
  <si>
    <t>CSH-SUS-M2-6</t>
    <phoneticPr fontId="4"/>
  </si>
  <si>
    <t>鍋屋</t>
    <rPh sb="0" eb="2">
      <t>ナベヤ</t>
    </rPh>
    <phoneticPr fontId="4"/>
  </si>
  <si>
    <t>SCBS-M4-16-FB</t>
    <phoneticPr fontId="4"/>
  </si>
  <si>
    <t>ｸﾗﾝﾌﾟﾎﾞﾙﾄ</t>
  </si>
  <si>
    <t>PACK-PKN4-B</t>
    <phoneticPr fontId="4"/>
  </si>
  <si>
    <t>圧入ﾉﾌﾞ(10入)</t>
  </si>
  <si>
    <t>MVBLK-AMW-48K-415BU</t>
    <phoneticPr fontId="4"/>
  </si>
  <si>
    <t>SETE0260-X01ベース板</t>
    <phoneticPr fontId="4"/>
  </si>
  <si>
    <t>MVBLK-AMW-48K-LN2KB</t>
    <phoneticPr fontId="4"/>
  </si>
  <si>
    <t>SETE0260-X02レール</t>
    <phoneticPr fontId="4"/>
  </si>
  <si>
    <t>MVBLK-AMW-48K-DBY29</t>
    <phoneticPr fontId="4"/>
  </si>
  <si>
    <t>SETE0260-X03ガイドレール</t>
    <phoneticPr fontId="4"/>
  </si>
  <si>
    <t>MVBLK-AMW-48K-RECAD</t>
    <phoneticPr fontId="4"/>
  </si>
  <si>
    <t>SETE0260-X04ロックブロック</t>
    <phoneticPr fontId="4"/>
  </si>
  <si>
    <t>MVBLK-SUN-48K-C6AFY</t>
  </si>
  <si>
    <t>SETE0260-X05ブラケット</t>
    <phoneticPr fontId="4"/>
  </si>
  <si>
    <t>MVBLK-AMW-48K-ASLM1</t>
    <phoneticPr fontId="4"/>
  </si>
  <si>
    <t>SETE0260-X06ガイドブロック</t>
    <phoneticPr fontId="4"/>
  </si>
  <si>
    <t>モリタ株式会社 (株式会社ﾛﾎﾞｯﾄｼｽﾃﾑｽﾞ)</t>
    <rPh sb="9" eb="13">
      <t>カブシキガイシャ</t>
    </rPh>
    <phoneticPr fontId="9"/>
  </si>
  <si>
    <t>Ｎo.226228</t>
    <phoneticPr fontId="9"/>
  </si>
  <si>
    <t>浸け置き捨て射ち治具</t>
    <rPh sb="0" eb="1">
      <t>ツ</t>
    </rPh>
    <rPh sb="2" eb="3">
      <t>オ</t>
    </rPh>
    <rPh sb="4" eb="5">
      <t>ス</t>
    </rPh>
    <rPh sb="6" eb="7">
      <t>ウ</t>
    </rPh>
    <rPh sb="8" eb="10">
      <t>ジグ</t>
    </rPh>
    <phoneticPr fontId="9"/>
  </si>
  <si>
    <t>８日目</t>
    <rPh sb="1" eb="2">
      <t>ヒ</t>
    </rPh>
    <rPh sb="2" eb="3">
      <t>メ</t>
    </rPh>
    <phoneticPr fontId="9"/>
  </si>
  <si>
    <t>前回　見積もりNO.　368357-1</t>
    <rPh sb="0" eb="2">
      <t>ゼンカイ</t>
    </rPh>
    <rPh sb="3" eb="5">
      <t>ミツ</t>
    </rPh>
    <phoneticPr fontId="9"/>
  </si>
  <si>
    <t>機材着の為、かかりません</t>
    <rPh sb="0" eb="2">
      <t>キザイ</t>
    </rPh>
    <rPh sb="2" eb="3">
      <t>チャク</t>
    </rPh>
    <rPh sb="4" eb="5">
      <t>タメ</t>
    </rPh>
    <phoneticPr fontId="9"/>
  </si>
  <si>
    <t>配電盤　ﾛﾎﾞｯﾄ背面ﾀｲﾌﾟ</t>
    <rPh sb="0" eb="2">
      <t>ハイデン</t>
    </rPh>
    <rPh sb="2" eb="3">
      <t>バン</t>
    </rPh>
    <rPh sb="9" eb="11">
      <t>ハイメン</t>
    </rPh>
    <phoneticPr fontId="9"/>
  </si>
  <si>
    <t>前回見積もり　22-25-00980A</t>
    <rPh sb="0" eb="2">
      <t>ゼンカイ</t>
    </rPh>
    <rPh sb="2" eb="4">
      <t>ミツ</t>
    </rPh>
    <phoneticPr fontId="9"/>
  </si>
  <si>
    <r>
      <t>ZZK20</t>
    </r>
    <r>
      <rPr>
        <b/>
        <sz val="12"/>
        <color rgb="FFFF0000"/>
        <rFont val="ＭＳ Ｐゴシック"/>
        <family val="3"/>
        <charset val="128"/>
      </rPr>
      <t>2</t>
    </r>
    <r>
      <rPr>
        <b/>
        <sz val="12"/>
        <color indexed="30"/>
        <rFont val="ＭＳ Ｐゴシック"/>
        <family val="3"/>
        <charset val="128"/>
      </rPr>
      <t>A-A1L-B</t>
    </r>
    <phoneticPr fontId="4"/>
  </si>
  <si>
    <t>ZK2_A - エジェクタシステム真空ユニット/マニホールド用</t>
    <phoneticPr fontId="4"/>
  </si>
  <si>
    <t>前回　22-25-01137A</t>
    <rPh sb="0" eb="2">
      <t>ゼンカイ</t>
    </rPh>
    <phoneticPr fontId="4"/>
  </si>
  <si>
    <t>*ZK2C10K5BLA-06</t>
    <phoneticPr fontId="4"/>
  </si>
  <si>
    <t>ﾛﾎﾞｯﾄﾂｰﾙ治具</t>
    <rPh sb="8" eb="10">
      <t>ジグ</t>
    </rPh>
    <phoneticPr fontId="9"/>
  </si>
  <si>
    <t>meviy</t>
    <phoneticPr fontId="9"/>
  </si>
  <si>
    <t>AB247BA4B3</t>
    <phoneticPr fontId="9"/>
  </si>
  <si>
    <t>Z軸ﾏｲｸﾛ</t>
    <rPh sb="1" eb="2">
      <t>ジク</t>
    </rPh>
    <phoneticPr fontId="9"/>
  </si>
  <si>
    <t>位置決めPIN</t>
    <rPh sb="0" eb="3">
      <t>イチギ</t>
    </rPh>
    <phoneticPr fontId="9"/>
  </si>
  <si>
    <t>低頭ボルト</t>
    <rPh sb="0" eb="2">
      <t>テイトウ</t>
    </rPh>
    <phoneticPr fontId="9"/>
  </si>
  <si>
    <t>ノックピン　4本+7本</t>
    <rPh sb="7" eb="8">
      <t>ホン</t>
    </rPh>
    <rPh sb="10" eb="11">
      <t>ホン</t>
    </rPh>
    <phoneticPr fontId="9"/>
  </si>
  <si>
    <t>MS4-8</t>
    <phoneticPr fontId="9"/>
  </si>
  <si>
    <t>ノックピン　1本+1本+2本</t>
    <rPh sb="7" eb="8">
      <t>ホン</t>
    </rPh>
    <phoneticPr fontId="9"/>
  </si>
  <si>
    <t>六角穴付ボルト</t>
    <phoneticPr fontId="9"/>
  </si>
  <si>
    <t>SCB4-6</t>
    <phoneticPr fontId="9"/>
  </si>
  <si>
    <t>六角穴付ボルト　4本+8本</t>
    <rPh sb="9" eb="10">
      <t>ホン</t>
    </rPh>
    <rPh sb="12" eb="13">
      <t>ホン</t>
    </rPh>
    <phoneticPr fontId="9"/>
  </si>
  <si>
    <t>MVBLK-AMW-46E-E85NM</t>
    <phoneticPr fontId="9"/>
  </si>
  <si>
    <t>SETB0276-Y01 変換ﾊﾞﾙﾌﾞﾌﾞﾗｹｯﾄ</t>
    <phoneticPr fontId="9"/>
  </si>
  <si>
    <t>MVSHM-3N03002-4AE-K4Y6N</t>
    <phoneticPr fontId="9"/>
  </si>
  <si>
    <t>SETB0295-Y07 ｶﾒﾗ変換ﾌﾞﾗｹｯﾄ</t>
    <phoneticPr fontId="9"/>
  </si>
  <si>
    <t>ノックピン　－プラス公差　3本+4本</t>
    <phoneticPr fontId="9"/>
  </si>
  <si>
    <t>六角穴付ボルト　4本+4本</t>
    <rPh sb="9" eb="10">
      <t>ホン</t>
    </rPh>
    <phoneticPr fontId="9"/>
  </si>
  <si>
    <t>MVSHM-3N02052-3G3-18Y5C</t>
    <phoneticPr fontId="9"/>
  </si>
  <si>
    <t>148710-Z01-1 ｶｯﾌﾟﾎﾙﾀﾞｰﾍﾞｰｽＬ字ﾌﾞﾗｹｯﾄ</t>
    <phoneticPr fontId="9"/>
  </si>
  <si>
    <t>MVSHM-3N02050006021-JPA245LFH111AA</t>
    <phoneticPr fontId="9"/>
  </si>
  <si>
    <t>SETB-0004-Z02　ｶｯﾌﾟﾎﾙﾀﾞｰＬ字ﾌﾞﾗｹｯﾄ</t>
    <phoneticPr fontId="9"/>
  </si>
  <si>
    <t>MVSHM-ZZ99000000000-JPA243U9A111AB</t>
    <phoneticPr fontId="9"/>
  </si>
  <si>
    <t>SETB-0012-Z05 カップホルダー</t>
    <phoneticPr fontId="9"/>
  </si>
  <si>
    <t>吸着ﾜｰｸ治具</t>
    <rPh sb="0" eb="2">
      <t>キュウチャク</t>
    </rPh>
    <rPh sb="5" eb="7">
      <t>ジグ</t>
    </rPh>
    <phoneticPr fontId="9"/>
  </si>
  <si>
    <t>MVBLK-POB-4AE-51DY7</t>
    <phoneticPr fontId="9"/>
  </si>
  <si>
    <t>SETB0295-X01　吸着ﾕﾆｯﾄ400角ﾍﾞｰｽ板.</t>
    <phoneticPr fontId="9"/>
  </si>
  <si>
    <t>AETTS8-28-SC14-M4-N4</t>
    <phoneticPr fontId="9"/>
  </si>
  <si>
    <t>ｴﾝｹｲｼﾁｭｳ - AETTS</t>
    <phoneticPr fontId="9"/>
  </si>
  <si>
    <t>ALSBG8-26-M4-N4</t>
    <phoneticPr fontId="9"/>
  </si>
  <si>
    <t>ﾛｯｶｸｼﾁｭｳ</t>
    <phoneticPr fontId="9"/>
  </si>
  <si>
    <t>PL6-M5Ｗ</t>
    <phoneticPr fontId="9"/>
  </si>
  <si>
    <t>ﾋｮｳｼﾞｭﾝﾂｷﾞﾃ PL</t>
    <phoneticPr fontId="9"/>
  </si>
  <si>
    <t>SCB4-16</t>
  </si>
  <si>
    <t>USLCN6</t>
    <phoneticPr fontId="9"/>
  </si>
  <si>
    <t>ﾜﾝﾀｯﾁﾂｷﾞﾃ(USLCN)　4個</t>
    <rPh sb="18" eb="19">
      <t>コ</t>
    </rPh>
    <phoneticPr fontId="9"/>
  </si>
  <si>
    <t>USNA-NR-A154-B188-T2-P149-R183</t>
    <phoneticPr fontId="9"/>
  </si>
  <si>
    <t>ｺﾞﾑ_ｶｸ/ｲﾀ-USNA-</t>
    <phoneticPr fontId="9"/>
  </si>
  <si>
    <t xml:space="preserve">USTEL6 </t>
    <phoneticPr fontId="9"/>
  </si>
  <si>
    <t>ワンタッチ継手　ユニオンティ</t>
    <phoneticPr fontId="9"/>
  </si>
  <si>
    <t>MVSHM-3N03006-4AE-5THDT</t>
    <phoneticPr fontId="9"/>
  </si>
  <si>
    <t>SETB0295-X02　吸着ﾕﾆｯﾄ400角吸着天板</t>
    <phoneticPr fontId="9"/>
  </si>
  <si>
    <t>MVSHM-3N03006-4AK-FW7NF</t>
    <phoneticPr fontId="9"/>
  </si>
  <si>
    <r>
      <t>SETB0295-X03</t>
    </r>
    <r>
      <rPr>
        <b/>
        <sz val="11"/>
        <color rgb="FFFF0000"/>
        <rFont val="游ゴシック"/>
        <family val="3"/>
        <charset val="128"/>
        <scheme val="minor"/>
      </rPr>
      <t>-1</t>
    </r>
    <r>
      <rPr>
        <sz val="11"/>
        <color theme="1"/>
        <rFont val="游ゴシック"/>
        <family val="3"/>
        <charset val="128"/>
        <scheme val="minor"/>
      </rPr>
      <t>　ﾛﾎﾞｯﾄﾍﾞｰｽ板</t>
    </r>
    <phoneticPr fontId="9"/>
  </si>
  <si>
    <t>NCLA4-8-18.5</t>
    <phoneticPr fontId="9"/>
  </si>
  <si>
    <t>ｷﾝｿﾞｸｶﾗｰ NCLA</t>
    <phoneticPr fontId="9"/>
  </si>
  <si>
    <t>SFB4-10</t>
    <phoneticPr fontId="9"/>
  </si>
  <si>
    <t>MVSHM-3N02052-4AK-5SDJY</t>
    <phoneticPr fontId="9"/>
  </si>
  <si>
    <t>SETB0295-X04　吸着切替Ｌ字ﾌﾞﾗｹｯﾄ</t>
    <phoneticPr fontId="9"/>
  </si>
  <si>
    <t>ALSBF7-20-M4-N4</t>
    <phoneticPr fontId="9"/>
  </si>
  <si>
    <t>ﾊﾝﾄﾞﾊﾞﾙﾌﾞ (BVHVU)</t>
    <phoneticPr fontId="9"/>
  </si>
  <si>
    <t>BVHVU6-3　</t>
    <phoneticPr fontId="9"/>
  </si>
  <si>
    <t>ハンドバルブ</t>
    <phoneticPr fontId="9"/>
  </si>
  <si>
    <t xml:space="preserve">SBCB4-8 </t>
    <phoneticPr fontId="9"/>
  </si>
  <si>
    <t>SCB4-22</t>
    <phoneticPr fontId="9"/>
  </si>
  <si>
    <t>USEBL6</t>
    <phoneticPr fontId="9"/>
  </si>
  <si>
    <t>ﾜﾝﾀｯﾁﾂｷﾞﾃ(USEBL)</t>
    <phoneticPr fontId="9"/>
  </si>
  <si>
    <t xml:space="preserve">USYL6 </t>
    <phoneticPr fontId="9"/>
  </si>
  <si>
    <t>ワンタッチ継手　Ｙタイプ</t>
    <phoneticPr fontId="9"/>
  </si>
  <si>
    <t>MVBLK-AMW-4AE-162TG</t>
    <phoneticPr fontId="9"/>
  </si>
  <si>
    <t>SSTT0044　PINﾍﾞｰｽ 　M4-6</t>
    <phoneticPr fontId="9"/>
  </si>
  <si>
    <t>MVSHM-3N03002-4AE-6EX3C</t>
    <phoneticPr fontId="9"/>
  </si>
  <si>
    <t>SETB0295-Z02 電磁弁+レギュラーﾕﾆｯﾄ取付板金</t>
    <phoneticPr fontId="9"/>
  </si>
  <si>
    <t>MRB-140</t>
    <phoneticPr fontId="4"/>
  </si>
  <si>
    <t>USRDS6-8</t>
    <phoneticPr fontId="4"/>
  </si>
  <si>
    <t>ワンタッチ継手　レデューサ</t>
    <phoneticPr fontId="4"/>
  </si>
  <si>
    <t>藤倉船装株式会社 (株式会社羽根田商会)</t>
    <rPh sb="10" eb="14">
      <t>カブシキガイシャ</t>
    </rPh>
    <rPh sb="14" eb="17">
      <t>ハネダ</t>
    </rPh>
    <rPh sb="17" eb="19">
      <t>ショウカイ</t>
    </rPh>
    <phoneticPr fontId="9"/>
  </si>
  <si>
    <t>Ｎo.226538</t>
    <phoneticPr fontId="9"/>
  </si>
  <si>
    <t>SETB0288-A01　AXA400-CTB　詳細設計　上下架台</t>
    <phoneticPr fontId="4"/>
  </si>
  <si>
    <t xml:space="preserve">ｼﾘﾝｼﾞレギュレーター </t>
    <phoneticPr fontId="4"/>
  </si>
  <si>
    <t>ACS株式会社</t>
    <rPh sb="3" eb="7">
      <t>カブシキガイシャ</t>
    </rPh>
    <phoneticPr fontId="4"/>
  </si>
  <si>
    <t>IR1010-01BEA-A  0.01-0.40Mp</t>
    <phoneticPr fontId="4"/>
  </si>
  <si>
    <t>22-25-01227A</t>
    <phoneticPr fontId="9"/>
  </si>
  <si>
    <t>AB2487C8C6</t>
    <phoneticPr fontId="9"/>
  </si>
  <si>
    <t>六角穴付ボルト  38本　　　　　4本+6本</t>
    <rPh sb="11" eb="12">
      <t>ホン</t>
    </rPh>
    <rPh sb="18" eb="19">
      <t>ホン</t>
    </rPh>
    <rPh sb="21" eb="22">
      <t>ホン</t>
    </rPh>
    <phoneticPr fontId="9"/>
  </si>
  <si>
    <t>ワッシャ:1　8本+6本</t>
    <rPh sb="8" eb="9">
      <t>ホン</t>
    </rPh>
    <rPh sb="11" eb="12">
      <t>ホン</t>
    </rPh>
    <phoneticPr fontId="9"/>
  </si>
  <si>
    <t>ﾛｯｶｸｱﾅﾂｷｻﾗﾎﾞﾙﾄ　8本</t>
    <rPh sb="16" eb="17">
      <t>ホン</t>
    </rPh>
    <phoneticPr fontId="9"/>
  </si>
  <si>
    <t>蝶ﾅｯﾄ　　4本+2+2</t>
    <rPh sb="7" eb="8">
      <t>ホン</t>
    </rPh>
    <phoneticPr fontId="4"/>
  </si>
  <si>
    <t>六角ﾎﾞﾙﾄ　4本+2+2</t>
    <phoneticPr fontId="4"/>
  </si>
  <si>
    <t>ツール治具ﾕﾆｯﾄ</t>
    <rPh sb="3" eb="5">
      <t>ジグ</t>
    </rPh>
    <phoneticPr fontId="4"/>
  </si>
  <si>
    <t>SETB0242-Y02　ﾂｰﾙ治具AXA-HV　ﾌﾞﾗｹｯﾄ</t>
    <phoneticPr fontId="9"/>
  </si>
  <si>
    <t xml:space="preserve"> ノックピン     2　本　</t>
    <phoneticPr fontId="9"/>
  </si>
  <si>
    <t>六角穴付ボルト  4本+2</t>
    <phoneticPr fontId="9"/>
  </si>
  <si>
    <t>MVBLK-AMW-4B9-DMB9P</t>
    <phoneticPr fontId="9"/>
  </si>
  <si>
    <t>SETB0288-Y01　ﾂｰﾙ治具ﾌﾞﾗｹｯﾄ</t>
    <phoneticPr fontId="9"/>
  </si>
  <si>
    <t>低頭六角穴付ボルト 2本</t>
    <rPh sb="11" eb="12">
      <t>ホン</t>
    </rPh>
    <phoneticPr fontId="9"/>
  </si>
  <si>
    <t>CRKB4-8</t>
    <phoneticPr fontId="9"/>
  </si>
  <si>
    <t>ローレットﾈｼﾞ</t>
    <phoneticPr fontId="9"/>
  </si>
  <si>
    <t>MVSHM-ZZ99000000000-JPA226D52111AB</t>
    <phoneticPr fontId="9"/>
  </si>
  <si>
    <t>SETB-0004-Z03　ｶｯﾌﾟﾎﾙﾀﾞｰ</t>
    <phoneticPr fontId="9"/>
  </si>
  <si>
    <t>MVSHM-3N02050-3RL-CRXZF</t>
    <phoneticPr fontId="9"/>
  </si>
  <si>
    <t>SETB-0211-Z02　ｶｯﾌﾟﾎﾙﾀﾞｰＬ字ﾌﾞﾗｹｯﾄ</t>
    <phoneticPr fontId="9"/>
  </si>
  <si>
    <t>MVTUP-SUB-3GK-HD2S8</t>
    <phoneticPr fontId="9"/>
  </si>
  <si>
    <t>SETB0178-Z06　30ccｶｯﾌﾟ202300803</t>
    <phoneticPr fontId="9"/>
  </si>
  <si>
    <r>
      <t xml:space="preserve">PC601 </t>
    </r>
    <r>
      <rPr>
        <b/>
        <sz val="11"/>
        <color rgb="FFFF0000"/>
        <rFont val="ＭＳ Ｐゴシック"/>
        <family val="3"/>
        <charset val="128"/>
      </rPr>
      <t>次回は発注しない</t>
    </r>
    <rPh sb="6" eb="8">
      <t>ジカイ</t>
    </rPh>
    <rPh sb="9" eb="11">
      <t>ハッチュウ</t>
    </rPh>
    <phoneticPr fontId="4"/>
  </si>
  <si>
    <t>AB24887ACE</t>
    <phoneticPr fontId="9"/>
  </si>
  <si>
    <t>平座金－単品販売－ 2個+6個</t>
    <rPh sb="11" eb="12">
      <t>コ</t>
    </rPh>
    <rPh sb="14" eb="15">
      <t>コ</t>
    </rPh>
    <phoneticPr fontId="4"/>
  </si>
  <si>
    <t>平座金－単品販売－　2個+12個</t>
    <rPh sb="11" eb="12">
      <t>コ</t>
    </rPh>
    <rPh sb="15" eb="16">
      <t>コ</t>
    </rPh>
    <phoneticPr fontId="4"/>
  </si>
  <si>
    <t>後入れバネナット　　2+8+2</t>
    <phoneticPr fontId="4"/>
  </si>
  <si>
    <t>　突起付反転ブラケット　44+24+20</t>
    <phoneticPr fontId="4"/>
  </si>
  <si>
    <t>パネルサポートブラケット　　12+12+17</t>
    <phoneticPr fontId="4"/>
  </si>
  <si>
    <t>６シリーズ（溝幅８ｍｍ）　アルミフレーム用フレームキャップ　4+8+4</t>
    <phoneticPr fontId="4"/>
  </si>
  <si>
    <t>HFPAL4H-3-503-383-481-361-D7</t>
    <phoneticPr fontId="4"/>
  </si>
  <si>
    <t>カバープレート (ｱﾙﾐ表面処理）</t>
    <rPh sb="12" eb="14">
      <t>ヒョウメン</t>
    </rPh>
    <rPh sb="14" eb="16">
      <t>ショリ</t>
    </rPh>
    <phoneticPr fontId="4"/>
  </si>
  <si>
    <t>HFPAL6H-3-798-478-388-456-D7</t>
    <phoneticPr fontId="4"/>
  </si>
  <si>
    <t>HFPAL6H-3-988-503-483-481-D7</t>
    <phoneticPr fontId="4"/>
  </si>
  <si>
    <t>0.9kg/m</t>
    <phoneticPr fontId="4"/>
  </si>
  <si>
    <t>HFS6-3030-385</t>
    <phoneticPr fontId="4"/>
  </si>
  <si>
    <t>照明ﾕﾆｯﾄ</t>
    <rPh sb="0" eb="2">
      <t>ショウメイ</t>
    </rPh>
    <phoneticPr fontId="4"/>
  </si>
  <si>
    <t>LEAB1</t>
    <phoneticPr fontId="4"/>
  </si>
  <si>
    <t>六角穴付ボルト－ステンレス　 (M4×10)　　8本使用+2</t>
    <rPh sb="25" eb="26">
      <t>ホン</t>
    </rPh>
    <rPh sb="26" eb="28">
      <t>シヨウ</t>
    </rPh>
    <phoneticPr fontId="4"/>
  </si>
  <si>
    <t>六角穴付ボルト－ステンレス　 (M4×8)　　4本使用+4</t>
    <rPh sb="24" eb="25">
      <t>ホン</t>
    </rPh>
    <rPh sb="25" eb="27">
      <t>シヨウ</t>
    </rPh>
    <phoneticPr fontId="4"/>
  </si>
  <si>
    <t>後入れバネナット　　2+24+4</t>
    <phoneticPr fontId="4"/>
  </si>
  <si>
    <t>SETB0290-Z01-1　PETｶﾊﾞｰ　裏下段パネル</t>
    <phoneticPr fontId="4"/>
  </si>
  <si>
    <t>ﾄﾗｽﾄﾈｼﾞ　　40+38</t>
    <phoneticPr fontId="4"/>
  </si>
  <si>
    <t>ﾄﾗｽﾄﾈｼﾞ　　12+27</t>
    <phoneticPr fontId="4"/>
  </si>
  <si>
    <t>CBM5-25</t>
    <phoneticPr fontId="4"/>
  </si>
  <si>
    <t>観音扉ﾕﾆｯﾄ部</t>
    <phoneticPr fontId="4"/>
  </si>
  <si>
    <t>５シリーズ（溝幅６ｍｍ）　アルミフレーム用フレームキャップ</t>
    <phoneticPr fontId="4"/>
  </si>
  <si>
    <t>HFS5-2020-354.5-TPW</t>
    <phoneticPr fontId="4"/>
  </si>
  <si>
    <t>アルミフレーム　５シリーズ　正方形　２０×２０ｍｍ　１列溝　4面溝</t>
    <phoneticPr fontId="4"/>
  </si>
  <si>
    <t>HFS5-2020-981-Z5-XA7.5-XB490.5-XC973.5</t>
    <phoneticPr fontId="4"/>
  </si>
  <si>
    <t>HHDF19-SSP 　</t>
    <phoneticPr fontId="4"/>
  </si>
  <si>
    <t>アルミ取手 ｾｯﾄ</t>
    <phoneticPr fontId="4"/>
  </si>
  <si>
    <t>HHPFDLN6-SET　</t>
    <phoneticPr fontId="4"/>
  </si>
  <si>
    <t>ハタ蝶番　L側</t>
    <rPh sb="6" eb="7">
      <t>ガワ</t>
    </rPh>
    <phoneticPr fontId="4"/>
  </si>
  <si>
    <t>HHPFDRN6-SET　</t>
    <phoneticPr fontId="4"/>
  </si>
  <si>
    <t>ハタ蝶番　R側</t>
    <rPh sb="6" eb="7">
      <t>ガワ</t>
    </rPh>
    <phoneticPr fontId="4"/>
  </si>
  <si>
    <t>HMEN6-5　</t>
    <phoneticPr fontId="4"/>
  </si>
  <si>
    <t>HMER6-5　</t>
    <phoneticPr fontId="4"/>
  </si>
  <si>
    <t>HSCPF3H-S-345</t>
    <phoneticPr fontId="4"/>
  </si>
  <si>
    <t>HSCPF3H-S-459</t>
    <phoneticPr fontId="4"/>
  </si>
  <si>
    <t>PYA-474-365-3</t>
    <phoneticPr fontId="4"/>
  </si>
  <si>
    <t>ＰＥＴプレート</t>
    <phoneticPr fontId="4"/>
  </si>
  <si>
    <t>６シリーズ（溝幅８ｍｍ）－２列溝用－　押出厚型ブラケット　　58+2</t>
    <phoneticPr fontId="4"/>
  </si>
  <si>
    <t>６シリーズ（溝幅８ｍｍ）　アルミフレーム用フレームキャップ　8+1個</t>
    <rPh sb="33" eb="34">
      <t>コ</t>
    </rPh>
    <phoneticPr fontId="4"/>
  </si>
  <si>
    <t>2.63kg/m</t>
    <phoneticPr fontId="4"/>
  </si>
  <si>
    <t>MVSHM-8N01500-34B-8A3GF</t>
    <phoneticPr fontId="4"/>
  </si>
  <si>
    <t>SETB0108-Z04  元圧エアー部ｶﾊﾞｰ</t>
    <phoneticPr fontId="4"/>
  </si>
  <si>
    <t>MVSHM-8N01500-34B-24JH2</t>
    <phoneticPr fontId="4"/>
  </si>
  <si>
    <t>SETB0108-Z05  配電BOX上ｶﾊﾞｰ</t>
    <phoneticPr fontId="4"/>
  </si>
  <si>
    <t>MVSHM-8N01500-34B-H237C</t>
    <phoneticPr fontId="4"/>
  </si>
  <si>
    <t>SETB0108-Z06  架台前面部ｶﾊﾞｰ:2</t>
    <phoneticPr fontId="4"/>
  </si>
  <si>
    <t>PHSUS6H-540-473-1.5-F259-G451-N6</t>
    <phoneticPr fontId="4"/>
  </si>
  <si>
    <t>SETB0108-Z07  架台ｶﾊﾞｰ</t>
    <phoneticPr fontId="4"/>
  </si>
  <si>
    <t>六角穴付皿ボルト　－ステンレス　24+4</t>
    <phoneticPr fontId="4"/>
  </si>
  <si>
    <t>後入れバネナット 4個+20</t>
    <rPh sb="10" eb="11">
      <t>コ</t>
    </rPh>
    <phoneticPr fontId="4"/>
  </si>
  <si>
    <t>LED照明ｺﾝﾄﾛｰﾗ　架台前面固定用　2本</t>
    <phoneticPr fontId="4"/>
  </si>
  <si>
    <t>ｻｲﾚﾝｻ</t>
    <phoneticPr fontId="9"/>
  </si>
  <si>
    <t>ウレタン　クッションタイプ　フリー指定タイプ</t>
    <phoneticPr fontId="9"/>
  </si>
  <si>
    <t>SS300UCR-21-3-10</t>
    <phoneticPr fontId="4"/>
  </si>
  <si>
    <t>SS300UCR UL/CE対応（シールド無し(３芯）</t>
    <rPh sb="21" eb="22">
      <t>ナ</t>
    </rPh>
    <rPh sb="25" eb="26">
      <t>シン</t>
    </rPh>
    <phoneticPr fontId="4"/>
  </si>
  <si>
    <t>SS300CM-22-2-16</t>
    <phoneticPr fontId="4"/>
  </si>
  <si>
    <t>SS300CM CM（UL LISTED規格・NEPA対応） 細径</t>
    <phoneticPr fontId="4"/>
  </si>
  <si>
    <t>37303-2165-000FL</t>
    <phoneticPr fontId="9"/>
  </si>
  <si>
    <t>e-CON　ソケットコネクタ(青)</t>
    <phoneticPr fontId="9"/>
  </si>
  <si>
    <t>37103-2165-000FL</t>
    <phoneticPr fontId="9"/>
  </si>
  <si>
    <t>37304-2165-000FL-8P</t>
    <phoneticPr fontId="9"/>
  </si>
  <si>
    <t>37104-2165-000FL-8P</t>
    <phoneticPr fontId="9"/>
  </si>
  <si>
    <t>BHDN30BK</t>
    <phoneticPr fontId="9"/>
  </si>
  <si>
    <t>HDMIケーブル ベーシック HIGH SPEED ブラック　AXAモニター画面用</t>
    <rPh sb="38" eb="40">
      <t>ガメン</t>
    </rPh>
    <rPh sb="40" eb="41">
      <t>ヨウ</t>
    </rPh>
    <phoneticPr fontId="9"/>
  </si>
  <si>
    <t>3P-W-3</t>
    <phoneticPr fontId="9"/>
  </si>
  <si>
    <t>ACコード 固定長（PSE）両端付き,プラグ形状：A-3　　AXAモニター画面用</t>
    <phoneticPr fontId="9"/>
  </si>
  <si>
    <t>ESP20-60-24</t>
    <phoneticPr fontId="9"/>
  </si>
  <si>
    <t>スイッチング電源（ＤＩＮレール取付、DC24V出力）</t>
    <phoneticPr fontId="9"/>
  </si>
  <si>
    <t>LED照明用</t>
    <rPh sb="0" eb="5">
      <t>リイシショウメイ</t>
    </rPh>
    <rPh sb="5" eb="6">
      <t>ヨウ</t>
    </rPh>
    <phoneticPr fontId="9"/>
  </si>
  <si>
    <t>AB249AC14D</t>
    <phoneticPr fontId="9"/>
  </si>
  <si>
    <t xml:space="preserve"> Berna Electronics Mexico</t>
    <phoneticPr fontId="4"/>
  </si>
  <si>
    <t>ケシール(則包)</t>
    <phoneticPr fontId="4"/>
  </si>
  <si>
    <t>AXELIAｼﾘｰｽﾞAXA-HV(200角)</t>
    <phoneticPr fontId="4"/>
  </si>
  <si>
    <t>227667(NORIKANE)で発注済。</t>
    <rPh sb="17" eb="19">
      <t>ハッチュウ</t>
    </rPh>
    <rPh sb="19" eb="20">
      <t>スミ</t>
    </rPh>
    <phoneticPr fontId="4"/>
  </si>
  <si>
    <t>MVSHM-3N02058-42F-U58R6</t>
    <phoneticPr fontId="4"/>
  </si>
  <si>
    <t>Dsub9Pｺﾈｸﾀﾊｰﾈｽ(ｵｽ)</t>
    <phoneticPr fontId="4"/>
  </si>
  <si>
    <t>DB-37SS</t>
    <phoneticPr fontId="4"/>
  </si>
  <si>
    <t>Dsub37Pｺﾈｸﾀ(ﾒｽ)</t>
    <phoneticPr fontId="4"/>
  </si>
  <si>
    <t>MDA-37H-M2.6</t>
    <phoneticPr fontId="4"/>
  </si>
  <si>
    <t>Dsub37Pｺﾈｸﾀ樹脂ﾌｰﾄﾞ</t>
    <rPh sb="11" eb="13">
      <t>ジュシ</t>
    </rPh>
    <phoneticPr fontId="4"/>
  </si>
  <si>
    <t>MVSHM-3N02048-4BP-2LJRY</t>
    <phoneticPr fontId="4"/>
  </si>
  <si>
    <t>SETE0276-Y01カメラブラケット</t>
    <phoneticPr fontId="4"/>
  </si>
  <si>
    <t>見積No.25DO-356</t>
    <rPh sb="0" eb="2">
      <t>ミツモリ</t>
    </rPh>
    <phoneticPr fontId="4"/>
  </si>
  <si>
    <t>227834(NORIKANE)で発注済み。</t>
    <rPh sb="17" eb="20">
      <t>ハッチュウズ</t>
    </rPh>
    <phoneticPr fontId="4"/>
  </si>
  <si>
    <t>ｽﾀﾝﾚｰ電気㈱(YKｱｷｭﾗｼｰ㈱)</t>
    <rPh sb="5" eb="7">
      <t>デンキ</t>
    </rPh>
    <phoneticPr fontId="4"/>
  </si>
  <si>
    <t>MVSHM-3N02050005013-JPA25G7CB111AA</t>
  </si>
  <si>
    <t>SETA0010-Z04位置決めベース</t>
  </si>
  <si>
    <t>227941(NORIKANE)で発注済み。</t>
    <rPh sb="17" eb="19">
      <t>ハッチュウ</t>
    </rPh>
    <rPh sb="19" eb="20">
      <t>ズ</t>
    </rPh>
    <phoneticPr fontId="4"/>
  </si>
  <si>
    <t>MVSHM-3N03002003003-JPA25GYD1111AA</t>
  </si>
  <si>
    <t>SETA0010-Z02角度切替ベース</t>
  </si>
  <si>
    <t>MVSHM-3N02050002004-JPA25GP0K111AA</t>
  </si>
  <si>
    <t>SETA0010-Z03角度切替ブラケット</t>
  </si>
  <si>
    <t>JTDA-SUD-A27-B12-T2-X6-Y6-M4-L15-MA4</t>
  </si>
  <si>
    <t>押え板</t>
  </si>
  <si>
    <t>ASFCS-A27-B14-T0.3-D4.5-E6-C6-P15</t>
  </si>
  <si>
    <t>シム</t>
  </si>
  <si>
    <t>MRB-360</t>
    <phoneticPr fontId="4"/>
  </si>
  <si>
    <t>228365(NORIKANE)で手配済み。</t>
    <rPh sb="17" eb="20">
      <t>テハイズ</t>
    </rPh>
    <phoneticPr fontId="4"/>
  </si>
  <si>
    <t>ｽﾘｯﾄ付ｶｯﾁﾝﾀﾞｸﾄ</t>
  </si>
  <si>
    <t>CSH-SUS-M4-15</t>
    <phoneticPr fontId="4"/>
  </si>
  <si>
    <t>CSPTRT-SUSTBS-M4-5</t>
    <phoneticPr fontId="4"/>
  </si>
  <si>
    <t>ﾄﾗｽ小ﾈｼﾞ</t>
  </si>
  <si>
    <t>CSPTRT-SUS-M5-6</t>
    <phoneticPr fontId="4"/>
  </si>
  <si>
    <t>Dsub9Pｺﾈｸﾀﾊｰﾈｽ(3m)</t>
  </si>
  <si>
    <t>Dsub37Pｺﾈｸﾀﾊｰﾈｽ(1.5m)</t>
  </si>
  <si>
    <t>MVSHM-3N0204A-4CL-RBFAU</t>
    <phoneticPr fontId="4"/>
  </si>
  <si>
    <t>SETE0279-Z01背面板金</t>
    <phoneticPr fontId="4"/>
  </si>
  <si>
    <t>接着接合展東京2025</t>
    <rPh sb="0" eb="2">
      <t>セッチャク</t>
    </rPh>
    <rPh sb="2" eb="5">
      <t>セツゴウテン</t>
    </rPh>
    <rPh sb="5" eb="7">
      <t>トウキョウ</t>
    </rPh>
    <phoneticPr fontId="4"/>
  </si>
  <si>
    <t>型　式</t>
    <rPh sb="0" eb="1">
      <t>カタ</t>
    </rPh>
    <rPh sb="2" eb="3">
      <t>シキ</t>
    </rPh>
    <phoneticPr fontId="4"/>
  </si>
  <si>
    <t>品名／詳細</t>
    <rPh sb="0" eb="2">
      <t>ヒンメイ</t>
    </rPh>
    <rPh sb="3" eb="5">
      <t>ショウサイ</t>
    </rPh>
    <phoneticPr fontId="4"/>
  </si>
  <si>
    <t>手配済み</t>
    <rPh sb="0" eb="3">
      <t>テハイズ</t>
    </rPh>
    <phoneticPr fontId="4"/>
  </si>
  <si>
    <t>オリエンタルモーター</t>
    <phoneticPr fontId="4"/>
  </si>
  <si>
    <t>BLM230-AC2</t>
  </si>
  <si>
    <t>ｽﾋﾟｰﾄﾞｺﾝﾄﾛｰﾙ ﾌﾞﾗｼﾚｽ BLM</t>
  </si>
  <si>
    <t>10/15</t>
    <phoneticPr fontId="4"/>
  </si>
  <si>
    <t xml:space="preserve">BMUD30-A2 </t>
    <phoneticPr fontId="4"/>
  </si>
  <si>
    <t>ｽﾋﾟｰﾄﾞｺﾝﾄﾛｰﾙBLM</t>
    <phoneticPr fontId="4"/>
  </si>
  <si>
    <t>10/16ラボへ</t>
    <phoneticPr fontId="4"/>
  </si>
  <si>
    <t>注文書発行願います</t>
    <rPh sb="0" eb="3">
      <t>チュウモンショ</t>
    </rPh>
    <rPh sb="3" eb="5">
      <t>ハッコウ</t>
    </rPh>
    <rPh sb="5" eb="6">
      <t>ネガ</t>
    </rPh>
    <phoneticPr fontId="4"/>
  </si>
  <si>
    <t xml:space="preserve">SSTT0441 </t>
  </si>
  <si>
    <t>AXSDレーザーツール取付板</t>
    <phoneticPr fontId="4"/>
  </si>
  <si>
    <t>10/16</t>
    <phoneticPr fontId="4"/>
  </si>
  <si>
    <t>10/31ラボへ</t>
    <phoneticPr fontId="4"/>
  </si>
  <si>
    <t>SSTT0442</t>
    <phoneticPr fontId="4"/>
  </si>
  <si>
    <t>ecoPEN450ホルダー</t>
    <phoneticPr fontId="4"/>
  </si>
  <si>
    <t>SSTT0436</t>
    <phoneticPr fontId="4"/>
  </si>
  <si>
    <t>ワークベース</t>
    <phoneticPr fontId="4"/>
  </si>
  <si>
    <t>SSTT0438</t>
    <phoneticPr fontId="4"/>
  </si>
  <si>
    <t>AXGﾂｰﾙ取付板</t>
    <phoneticPr fontId="4"/>
  </si>
  <si>
    <t>SSTT0350</t>
    <phoneticPr fontId="4"/>
  </si>
  <si>
    <t xml:space="preserve"> SV01固定ホルダ</t>
    <phoneticPr fontId="4"/>
  </si>
  <si>
    <t>SSTT0443</t>
    <phoneticPr fontId="4"/>
  </si>
  <si>
    <t xml:space="preserve"> SV01 50°ツール取付板</t>
    <phoneticPr fontId="4"/>
  </si>
  <si>
    <t>SSTT0444　</t>
    <phoneticPr fontId="4"/>
  </si>
  <si>
    <t>ベース治具</t>
    <phoneticPr fontId="4"/>
  </si>
  <si>
    <t xml:space="preserve">SSTT0445 </t>
    <phoneticPr fontId="4"/>
  </si>
  <si>
    <t>ケーブルベア稼働側板金</t>
    <phoneticPr fontId="4"/>
  </si>
  <si>
    <t xml:space="preserve">SSTT0446 </t>
    <phoneticPr fontId="4"/>
  </si>
  <si>
    <t>ケーブルベア固定側板金</t>
  </si>
  <si>
    <t xml:space="preserve">SSTT0447 </t>
    <phoneticPr fontId="4"/>
  </si>
  <si>
    <t>φ200ワーク治具</t>
    <phoneticPr fontId="4"/>
  </si>
  <si>
    <t xml:space="preserve">SSTT0448 </t>
    <phoneticPr fontId="4"/>
  </si>
  <si>
    <t>ドライバコントローラ固定板金</t>
    <phoneticPr fontId="4"/>
  </si>
  <si>
    <t>SSTT0213</t>
    <phoneticPr fontId="4"/>
  </si>
  <si>
    <t>スタンドベース</t>
  </si>
  <si>
    <t>SSTT0305</t>
    <phoneticPr fontId="4"/>
  </si>
  <si>
    <t>スタンド取付板</t>
  </si>
  <si>
    <t>EFS6-3030-790</t>
    <phoneticPr fontId="4"/>
  </si>
  <si>
    <t>アルミフレーム</t>
    <phoneticPr fontId="4"/>
  </si>
  <si>
    <t>10/20ラボへ</t>
    <phoneticPr fontId="4"/>
  </si>
  <si>
    <t>EFS6-3030-740</t>
  </si>
  <si>
    <t>EFS6-3030-180</t>
  </si>
  <si>
    <t>EFS6-3030-150</t>
    <phoneticPr fontId="4"/>
  </si>
  <si>
    <t>EFS6-3060-790</t>
  </si>
  <si>
    <t>後入れブラケットセット</t>
    <rPh sb="0" eb="2">
      <t>アトイ</t>
    </rPh>
    <phoneticPr fontId="4"/>
  </si>
  <si>
    <t>SHCFT6-60-SSP</t>
  </si>
  <si>
    <t>ストッパ付き台車</t>
    <rPh sb="4" eb="5">
      <t>ツ</t>
    </rPh>
    <rPh sb="6" eb="8">
      <t>ダイシャ</t>
    </rPh>
    <phoneticPr fontId="4"/>
  </si>
  <si>
    <t>10/22ラボへ</t>
    <phoneticPr fontId="4"/>
  </si>
  <si>
    <t>AFLOCK65A</t>
    <phoneticPr fontId="4"/>
  </si>
  <si>
    <t>フロアストッパ</t>
    <phoneticPr fontId="4"/>
  </si>
  <si>
    <t>ATBH20-786-796-L-E25-S30-X30-Y25</t>
    <phoneticPr fontId="4"/>
  </si>
  <si>
    <t>ゴム片面貼付合板</t>
    <phoneticPr fontId="4"/>
  </si>
  <si>
    <t>10/21ラボへ</t>
    <phoneticPr fontId="4"/>
  </si>
  <si>
    <t>HFPAL6H-3-856-180-410-150-D7</t>
  </si>
  <si>
    <t>ﾊﾟﾈﾙｶﾊﾞｰ</t>
  </si>
  <si>
    <t>10/17</t>
    <phoneticPr fontId="4"/>
  </si>
  <si>
    <t>HFPAL4H-3-260-180-230-150-D7</t>
  </si>
  <si>
    <t>TRSS6-12</t>
  </si>
  <si>
    <t>ｼﾞｭｳｼﾞｱﾅﾂｷﾄﾗｽｺﾈｼﾞ</t>
    <phoneticPr fontId="4"/>
  </si>
  <si>
    <t>MFSS20</t>
    <phoneticPr fontId="4"/>
  </si>
  <si>
    <t>ｽﾀﾝﾄﾞ MFSS</t>
    <phoneticPr fontId="4"/>
  </si>
  <si>
    <t>SSFJ20-450</t>
  </si>
  <si>
    <t>SUSｼｬﾌﾄ</t>
    <phoneticPr fontId="4"/>
  </si>
  <si>
    <t>SQK20</t>
    <phoneticPr fontId="4"/>
  </si>
  <si>
    <t>ｼﾁｭｳｸﾗﾝﾌﾟ</t>
    <phoneticPr fontId="4"/>
  </si>
  <si>
    <t>C-30-RK-20-EP-UL-BLACK</t>
    <phoneticPr fontId="4"/>
  </si>
  <si>
    <t>ｺﾞﾑｱｼ ｸﾞﾛﾒｯﾄ</t>
    <phoneticPr fontId="4"/>
  </si>
  <si>
    <t>HB30C3AGEPD</t>
    <phoneticPr fontId="4"/>
  </si>
  <si>
    <t>ｽｲｯﾁﾝｸﾞﾊﾌﾞ</t>
    <phoneticPr fontId="4"/>
  </si>
  <si>
    <t>10/22</t>
    <phoneticPr fontId="4"/>
  </si>
  <si>
    <t>10/27ラボへ</t>
    <phoneticPr fontId="4"/>
  </si>
  <si>
    <t>10/24手配済み</t>
    <rPh sb="5" eb="8">
      <t>テハイズ</t>
    </rPh>
    <phoneticPr fontId="4"/>
  </si>
  <si>
    <t>SETDSUB-N-M-PP-37</t>
  </si>
  <si>
    <t>DSUBｺﾈｸﾀ(ｺﾝﾌﾟﾘｰﾄｾｯﾄ</t>
    <phoneticPr fontId="4"/>
  </si>
  <si>
    <t>10/24</t>
    <phoneticPr fontId="4"/>
  </si>
  <si>
    <t>10/28ラボへ</t>
    <phoneticPr fontId="4"/>
  </si>
  <si>
    <t>GRPD-9PH-9PH-4</t>
  </si>
  <si>
    <t>GL_RS232Cﾊｰﾈｽ</t>
  </si>
  <si>
    <t>10/29手配済み</t>
    <rPh sb="5" eb="8">
      <t>テハイズ</t>
    </rPh>
    <phoneticPr fontId="4"/>
  </si>
  <si>
    <t>SETGR8-70</t>
    <phoneticPr fontId="4"/>
  </si>
  <si>
    <t>ｴﾝｹｲｼﾁｭｳ SETGR</t>
    <phoneticPr fontId="4"/>
  </si>
  <si>
    <t>10/29</t>
    <phoneticPr fontId="4"/>
  </si>
  <si>
    <t>11/4 谷田川Mへ</t>
    <rPh sb="5" eb="8">
      <t>ヤタガワ</t>
    </rPh>
    <phoneticPr fontId="4"/>
  </si>
  <si>
    <t>10/30手配済み</t>
    <rPh sb="5" eb="8">
      <t>テハイズ</t>
    </rPh>
    <phoneticPr fontId="4"/>
  </si>
  <si>
    <t>NSDJ-PT-SB-15-2</t>
  </si>
  <si>
    <t>PLCﾛｰﾀﾞｰﾊｰﾈｽ</t>
    <phoneticPr fontId="4"/>
  </si>
  <si>
    <t>10/30</t>
    <phoneticPr fontId="4"/>
  </si>
  <si>
    <t>C03BL2R</t>
    <phoneticPr fontId="4"/>
  </si>
  <si>
    <t>延長ケーブル</t>
    <rPh sb="0" eb="2">
      <t>エンチョウ</t>
    </rPh>
    <phoneticPr fontId="4"/>
  </si>
  <si>
    <t>10/31</t>
    <phoneticPr fontId="4"/>
  </si>
  <si>
    <t>SZ08F-30-048-40</t>
    <phoneticPr fontId="4"/>
  </si>
  <si>
    <t>SZ08F ｹｰﾌﾞﾙｷｬﾘｱ</t>
    <phoneticPr fontId="4"/>
  </si>
  <si>
    <t>SSTHRT8M-MB</t>
    <phoneticPr fontId="4"/>
  </si>
  <si>
    <t>ｼｬﾌﾄﾎﾙﾀﾞ</t>
    <phoneticPr fontId="4"/>
  </si>
  <si>
    <t>GLMF-130-5　</t>
    <phoneticPr fontId="4"/>
  </si>
  <si>
    <t>ｶﾞﾗｽ ｺﾃｲ</t>
    <phoneticPr fontId="4"/>
  </si>
  <si>
    <t>11/6追加手配済み</t>
    <rPh sb="4" eb="6">
      <t>ツイカ</t>
    </rPh>
    <rPh sb="6" eb="8">
      <t>テハイ</t>
    </rPh>
    <rPh sb="8" eb="9">
      <t>ズ</t>
    </rPh>
    <phoneticPr fontId="4"/>
  </si>
  <si>
    <t>11/6</t>
    <phoneticPr fontId="4"/>
  </si>
  <si>
    <t>11/7ラボへ</t>
    <phoneticPr fontId="4"/>
  </si>
  <si>
    <t>BVHVU4-3</t>
  </si>
  <si>
    <t>EPG6-4</t>
    <phoneticPr fontId="4"/>
  </si>
  <si>
    <t>EPG8-6</t>
  </si>
  <si>
    <t>PUT6-20-B</t>
    <phoneticPr fontId="4"/>
  </si>
  <si>
    <t>φ6ﾎｰｽ</t>
    <phoneticPr fontId="4"/>
  </si>
  <si>
    <t>チューブ用継手</t>
    <rPh sb="4" eb="5">
      <t>ヨウ</t>
    </rPh>
    <rPh sb="5" eb="7">
      <t>ツギテ</t>
    </rPh>
    <phoneticPr fontId="4"/>
  </si>
  <si>
    <t>■STSG2025TKO用治具数量</t>
    <rPh sb="12" eb="13">
      <t>ヨウ</t>
    </rPh>
    <rPh sb="13" eb="15">
      <t>ジグ</t>
    </rPh>
    <rPh sb="15" eb="17">
      <t>スウリョウ</t>
    </rPh>
    <phoneticPr fontId="4"/>
  </si>
  <si>
    <t>【224063】① 1工程　JR3403＋SV51＋3L圧送ﾀﾝｸ＋浸け置き捨て射ち＋ｹｰﾌﾞﾙﾍﾞ ｱ20250523</t>
    <phoneticPr fontId="4"/>
  </si>
  <si>
    <t>NO.224063</t>
    <phoneticPr fontId="4"/>
  </si>
  <si>
    <t>SETB0263-A01</t>
    <phoneticPr fontId="4"/>
  </si>
  <si>
    <r>
      <rPr>
        <b/>
        <sz val="11"/>
        <color indexed="8"/>
        <rFont val="ＭＳ Ｐゴシック"/>
        <family val="3"/>
        <charset val="128"/>
      </rPr>
      <t>JR3403NｰBJ　　</t>
    </r>
    <r>
      <rPr>
        <sz val="11"/>
        <color theme="1"/>
        <rFont val="游ゴシック"/>
        <family val="2"/>
        <charset val="128"/>
        <scheme val="minor"/>
      </rPr>
      <t>　 3軸ﾛﾎﾞｯﾄ 　両門ﾀｲﾌﾟ</t>
    </r>
    <rPh sb="23" eb="25">
      <t>リョウモン</t>
    </rPh>
    <phoneticPr fontId="4"/>
  </si>
  <si>
    <t>見積もり　 TQ24-1275　Rev.03</t>
    <rPh sb="0" eb="2">
      <t>ミツ</t>
    </rPh>
    <phoneticPr fontId="4"/>
  </si>
  <si>
    <t>8/4･ﾌｫｰﾜｰﾄﾞ着</t>
    <rPh sb="11" eb="12">
      <t>チャク</t>
    </rPh>
    <phoneticPr fontId="4"/>
  </si>
  <si>
    <t>3軸ばね150(11kgf/cm) JR3403用</t>
    <phoneticPr fontId="4"/>
  </si>
  <si>
    <t>※納期確定次第、松丸Mﾁｬｰﾀｰ便手配</t>
    <phoneticPr fontId="4"/>
  </si>
  <si>
    <t>出荷日：8月初旬→フォーワード宛　　【直送先】
〒448-0804
愛知県刈谷市半城土町大組２９番地１
株式会社フォーワード
第二工場　吉村 正行様宛
TEL: 0566-91-3020</t>
    <rPh sb="6" eb="7">
      <t>ショ</t>
    </rPh>
    <phoneticPr fontId="4"/>
  </si>
  <si>
    <t>ﾌｫｰﾜ-ﾄﾞ</t>
    <phoneticPr fontId="4"/>
  </si>
  <si>
    <t>1工程</t>
    <rPh sb="1" eb="3">
      <t>コウテイ</t>
    </rPh>
    <phoneticPr fontId="4"/>
  </si>
  <si>
    <t>SETB0263-A01　JR3403＋SV51＋3L圧送ﾀﾝｸ＋浸け置き捨て射ち＋ｹｰﾌﾞﾙﾍﾞ ｱ</t>
    <phoneticPr fontId="4"/>
  </si>
  <si>
    <t>MVBLK-AMW-483-CMRKB</t>
    <phoneticPr fontId="4"/>
  </si>
  <si>
    <t>SETB0263-Y01　SV70+画像　ﾂｰﾙﾍﾞｰｽ</t>
    <phoneticPr fontId="4"/>
  </si>
  <si>
    <t>AB245G535B</t>
    <phoneticPr fontId="4"/>
  </si>
  <si>
    <t>MVBLK-AMW-37P-K2487</t>
    <phoneticPr fontId="4"/>
  </si>
  <si>
    <t>SETB0113-Y02　SV5916 ﾊﾞﾙﾌﾞﾎﾙﾀﾞ 変換板</t>
    <phoneticPr fontId="4"/>
  </si>
  <si>
    <t>SETB0178-Z06　30ccｶｯﾌﾟsus材　20230803</t>
    <phoneticPr fontId="4"/>
  </si>
  <si>
    <t>六角穴付きボルト（キャップスクリュー）（小頭）</t>
    <phoneticPr fontId="4"/>
  </si>
  <si>
    <t>皿ﾈｼﾞ</t>
    <phoneticPr fontId="4"/>
  </si>
  <si>
    <t>袋ﾅｯﾄ</t>
    <phoneticPr fontId="4"/>
  </si>
  <si>
    <t>ノックピン　－プラス公差－　2本+1本</t>
    <rPh sb="15" eb="16">
      <t>ホン</t>
    </rPh>
    <rPh sb="18" eb="19">
      <t>ホン</t>
    </rPh>
    <phoneticPr fontId="4"/>
  </si>
  <si>
    <t>MVSHM-3N02058-3TE-PZ96X</t>
    <phoneticPr fontId="4"/>
  </si>
  <si>
    <t>SETB0198-Z01　カップ受け板金1</t>
    <phoneticPr fontId="4"/>
  </si>
  <si>
    <t>B-1100-3</t>
    <phoneticPr fontId="4"/>
  </si>
  <si>
    <t xml:space="preserve">平型蝶番（B-1100・ステンレス製） </t>
    <phoneticPr fontId="4"/>
  </si>
  <si>
    <t>MVSHM-3N02006-3Y4-4YZ2U</t>
    <phoneticPr fontId="4"/>
  </si>
  <si>
    <r>
      <t>SETB0177-Z08</t>
    </r>
    <r>
      <rPr>
        <b/>
        <sz val="11"/>
        <color indexed="10"/>
        <rFont val="ＭＳ Ｐゴシック"/>
        <family val="3"/>
        <charset val="128"/>
      </rPr>
      <t>-1</t>
    </r>
    <r>
      <rPr>
        <sz val="11"/>
        <rFont val="ＭＳ Ｐゴシック"/>
        <family val="3"/>
        <charset val="128"/>
      </rPr>
      <t>　カップ受け板金3</t>
    </r>
    <phoneticPr fontId="4"/>
  </si>
  <si>
    <t>MSC2-4</t>
    <phoneticPr fontId="4"/>
  </si>
  <si>
    <t>ノックピン　プラス公差　端部形状</t>
    <phoneticPr fontId="4"/>
  </si>
  <si>
    <t>MVTUP-ACW-3Y4-FDYX7</t>
    <phoneticPr fontId="4"/>
  </si>
  <si>
    <r>
      <t>SETB0177-Z09</t>
    </r>
    <r>
      <rPr>
        <b/>
        <sz val="11"/>
        <color indexed="10"/>
        <rFont val="ＭＳ Ｐゴシック"/>
        <family val="3"/>
        <charset val="128"/>
      </rPr>
      <t>-2</t>
    </r>
    <r>
      <rPr>
        <sz val="11"/>
        <rFont val="ＭＳ Ｐゴシック"/>
        <family val="3"/>
        <charset val="128"/>
      </rPr>
      <t>　カップ受け板金4</t>
    </r>
    <phoneticPr fontId="4"/>
  </si>
  <si>
    <t>MVSHM-3N03054-3AM-PACME</t>
    <phoneticPr fontId="4"/>
  </si>
  <si>
    <t>SETB0134-Z02 金属BOX受皿</t>
    <phoneticPr fontId="4"/>
  </si>
  <si>
    <t>MVSHM-3N02050-483-NP4YD</t>
    <phoneticPr fontId="4"/>
  </si>
  <si>
    <r>
      <t>SETB0</t>
    </r>
    <r>
      <rPr>
        <b/>
        <sz val="11"/>
        <color indexed="10"/>
        <rFont val="ＭＳ Ｐゴシック"/>
        <family val="3"/>
        <charset val="128"/>
      </rPr>
      <t>263</t>
    </r>
    <r>
      <rPr>
        <sz val="11"/>
        <rFont val="ＭＳ Ｐゴシック"/>
        <family val="3"/>
        <charset val="128"/>
      </rPr>
      <t>-Z03　カップ受け板金2</t>
    </r>
    <phoneticPr fontId="4"/>
  </si>
  <si>
    <t>ノックピン　－プラス公差－　5本×2</t>
    <rPh sb="15" eb="16">
      <t>ホン</t>
    </rPh>
    <phoneticPr fontId="4"/>
  </si>
  <si>
    <t>MVSHM-3N02052-483-HJP1X</t>
  </si>
  <si>
    <r>
      <t>SETB0</t>
    </r>
    <r>
      <rPr>
        <b/>
        <sz val="11"/>
        <color indexed="10"/>
        <rFont val="ＭＳ Ｐゴシック"/>
        <family val="3"/>
        <charset val="128"/>
      </rPr>
      <t>263</t>
    </r>
    <r>
      <rPr>
        <sz val="11"/>
        <rFont val="ＭＳ Ｐゴシック"/>
        <family val="3"/>
        <charset val="128"/>
      </rPr>
      <t>-Z04</t>
    </r>
    <r>
      <rPr>
        <b/>
        <sz val="11"/>
        <color indexed="10"/>
        <rFont val="ＭＳ Ｐゴシック"/>
        <family val="3"/>
        <charset val="128"/>
      </rPr>
      <t>　</t>
    </r>
    <r>
      <rPr>
        <sz val="11"/>
        <rFont val="ＭＳ Ｐゴシック"/>
        <family val="3"/>
        <charset val="128"/>
      </rPr>
      <t>金属BOX受け板金3</t>
    </r>
    <rPh sb="13" eb="15">
      <t>キンゾク</t>
    </rPh>
    <phoneticPr fontId="4"/>
  </si>
  <si>
    <t>MVSHM-3N02052-3S8-K6W4F</t>
    <phoneticPr fontId="4"/>
  </si>
  <si>
    <t>SETB0198-Z05　カップ受け板金3</t>
  </si>
  <si>
    <t>UNST5-40</t>
    <phoneticPr fontId="4"/>
  </si>
  <si>
    <t>低弾性ラバー付ボルト</t>
    <phoneticPr fontId="4"/>
  </si>
  <si>
    <t>ｹｰﾌﾞﾙﾍﾞｱ関連 (両門用）</t>
    <rPh sb="12" eb="14">
      <t>リョウモン</t>
    </rPh>
    <rPh sb="14" eb="15">
      <t>ヨウ</t>
    </rPh>
    <phoneticPr fontId="4"/>
  </si>
  <si>
    <t>FWZAA-D20-V8.0-P4.5-H4.5-T7.0</t>
    <phoneticPr fontId="4"/>
  </si>
  <si>
    <t>M4ﾈｼﾞ×5　3個</t>
    <rPh sb="9" eb="10">
      <t>コ</t>
    </rPh>
    <phoneticPr fontId="4"/>
  </si>
  <si>
    <t>SETB-0023-Z24　ケーブルベアヘッド横板金</t>
    <phoneticPr fontId="4"/>
  </si>
  <si>
    <t>SETB-0023-Z25　ケーブルベア下板左側</t>
    <phoneticPr fontId="4"/>
  </si>
  <si>
    <t>MVSHM-3N03058-44H-GKB8X</t>
    <phoneticPr fontId="4"/>
  </si>
  <si>
    <t>SETB-0257-Z26　ケーブルベア下板右側</t>
    <phoneticPr fontId="4"/>
  </si>
  <si>
    <t>MVSHM-3N03002-44G-HWPF3</t>
    <phoneticPr fontId="4"/>
  </si>
  <si>
    <t>SETB-0257-Z27　ケーブルベア下板</t>
    <phoneticPr fontId="4"/>
  </si>
  <si>
    <t>SS300R-22-6-4</t>
    <phoneticPr fontId="4"/>
  </si>
  <si>
    <t>SS300R　UL規格　小径 6本　TYPE　　eco-CONTROL
EC200 2.0とﾛﾎﾞｯﾄ接続用</t>
    <rPh sb="16" eb="17">
      <t>ホン</t>
    </rPh>
    <rPh sb="51" eb="53">
      <t>セツゾク</t>
    </rPh>
    <rPh sb="53" eb="54">
      <t>ヨウ</t>
    </rPh>
    <phoneticPr fontId="4"/>
  </si>
  <si>
    <t>SS300R-22-8-4</t>
    <phoneticPr fontId="4"/>
  </si>
  <si>
    <t>SS300R　UL規格　小径 8本　TYPE　　eco-CONTROL
EC200 2.0とﾛﾎﾞｯﾄ接続用</t>
    <phoneticPr fontId="4"/>
  </si>
  <si>
    <t xml:space="preserve">	M8PS-44VFBK-3</t>
    <phoneticPr fontId="4"/>
  </si>
  <si>
    <t>AB246E827G</t>
    <phoneticPr fontId="4"/>
  </si>
  <si>
    <t>【224064】2工程　JR3403＋ecpPEN600＋ﾁﾙﾄ＋ATP300-HZ＋浸け置き捨て射ち＋ｹｰﾌﾞﾙﾍﾞ ｱ20250523</t>
    <phoneticPr fontId="4"/>
  </si>
  <si>
    <t>NO.224064</t>
    <phoneticPr fontId="4"/>
  </si>
  <si>
    <t>SETB0267-A01</t>
    <phoneticPr fontId="4"/>
  </si>
  <si>
    <r>
      <rPr>
        <b/>
        <sz val="11"/>
        <color indexed="8"/>
        <rFont val="ＭＳ Ｐゴシック"/>
        <family val="3"/>
        <charset val="128"/>
      </rPr>
      <t>JR3403NｰBJ　　</t>
    </r>
    <r>
      <rPr>
        <sz val="11"/>
        <color theme="1"/>
        <rFont val="游ゴシック"/>
        <family val="2"/>
        <charset val="128"/>
        <scheme val="minor"/>
      </rPr>
      <t>　 3軸ﾛﾎﾞｯﾄ  　両門ﾀｲﾌﾟ</t>
    </r>
    <phoneticPr fontId="4"/>
  </si>
  <si>
    <t>I/O-MT増設費用</t>
    <phoneticPr fontId="4"/>
  </si>
  <si>
    <t>2工程</t>
    <rPh sb="1" eb="3">
      <t>コウテイ</t>
    </rPh>
    <phoneticPr fontId="4"/>
  </si>
  <si>
    <t>SETB0267-A01　JR3403+ecoPEN600 チルドモーター＋ATP300-HZ＋浸け置き捨て射ち</t>
    <rPh sb="48" eb="49">
      <t>ツ</t>
    </rPh>
    <rPh sb="50" eb="51">
      <t>オ</t>
    </rPh>
    <rPh sb="52" eb="53">
      <t>ス</t>
    </rPh>
    <rPh sb="54" eb="55">
      <t>ウ</t>
    </rPh>
    <phoneticPr fontId="4"/>
  </si>
  <si>
    <t>OP-88343</t>
    <phoneticPr fontId="4"/>
  </si>
  <si>
    <r>
      <t>取付金具</t>
    </r>
    <r>
      <rPr>
        <b/>
        <sz val="9"/>
        <color indexed="10"/>
        <rFont val="ＭＳ Ｐゴシック"/>
        <family val="3"/>
        <charset val="128"/>
      </rPr>
      <t>　</t>
    </r>
    <rPh sb="0" eb="2">
      <t>トリツケ</t>
    </rPh>
    <rPh sb="2" eb="4">
      <t>カナグ</t>
    </rPh>
    <phoneticPr fontId="4"/>
  </si>
  <si>
    <t>8月中</t>
    <rPh sb="1" eb="3">
      <t>ガツチュウ</t>
    </rPh>
    <phoneticPr fontId="4"/>
  </si>
  <si>
    <r>
      <t>SETB0088-Z02</t>
    </r>
    <r>
      <rPr>
        <b/>
        <sz val="11"/>
        <color indexed="10"/>
        <rFont val="ＭＳ Ｐゴシック"/>
        <family val="3"/>
        <charset val="128"/>
      </rPr>
      <t>-2　</t>
    </r>
    <r>
      <rPr>
        <b/>
        <sz val="11"/>
        <color indexed="40"/>
        <rFont val="ＭＳ Ｐゴシック"/>
        <family val="3"/>
        <charset val="128"/>
      </rPr>
      <t>8分の3変更</t>
    </r>
    <r>
      <rPr>
        <sz val="11"/>
        <color indexed="8"/>
        <rFont val="ＭＳ Ｐゴシック"/>
        <family val="3"/>
        <charset val="128"/>
      </rPr>
      <t xml:space="preserve"> ﾄﾞﾛｯﾌﾟｲﾝｱﾀﾞﾌﾟﾀ　　580091A改　 ﾄﾞﾛｯﾌﾟｲﾝｱﾀﾞﾌﾟﾀ　 材料　A2017</t>
    </r>
    <phoneticPr fontId="4"/>
  </si>
  <si>
    <t>ﾄﾞﾛｯﾌﾟｲﾝｱﾀﾞﾌﾟﾀ　　　17アルマイト　8分の3</t>
    <phoneticPr fontId="4"/>
  </si>
  <si>
    <r>
      <t>SETB0089-Z05</t>
    </r>
    <r>
      <rPr>
        <b/>
        <sz val="11"/>
        <color indexed="10"/>
        <rFont val="ＭＳ Ｐゴシック"/>
        <family val="3"/>
        <charset val="128"/>
      </rPr>
      <t>-1</t>
    </r>
    <r>
      <rPr>
        <sz val="11"/>
        <color indexed="8"/>
        <rFont val="ＭＳ Ｐゴシック"/>
        <family val="3"/>
        <charset val="128"/>
      </rPr>
      <t>　ATP300　蓋改良版2　スペーサ　材料　A2017</t>
    </r>
    <phoneticPr fontId="4"/>
  </si>
  <si>
    <t>ATP300　蓋</t>
    <phoneticPr fontId="4"/>
  </si>
  <si>
    <t xml:space="preserve">5-079-04　   </t>
    <phoneticPr fontId="4"/>
  </si>
  <si>
    <t>ﾐﾆｶｯﾌﾟ（30cc）　</t>
    <phoneticPr fontId="4"/>
  </si>
  <si>
    <t>CC040VZRB2　</t>
    <phoneticPr fontId="4"/>
  </si>
  <si>
    <r>
      <t>電磁ブレーキ付用可動モーターケーブルセット</t>
    </r>
    <r>
      <rPr>
        <sz val="11"/>
        <color indexed="10"/>
        <rFont val="ＭＳ Ｐゴシック"/>
        <family val="3"/>
        <charset val="128"/>
      </rPr>
      <t>　4m</t>
    </r>
    <phoneticPr fontId="4"/>
  </si>
  <si>
    <r>
      <t>AZM46</t>
    </r>
    <r>
      <rPr>
        <sz val="11"/>
        <rFont val="ＭＳ Ｐゴシック"/>
        <family val="3"/>
        <charset val="128"/>
      </rPr>
      <t>MK-FC20</t>
    </r>
    <r>
      <rPr>
        <b/>
        <sz val="11"/>
        <color indexed="10"/>
        <rFont val="ＭＳ Ｐゴシック"/>
        <family val="3"/>
        <charset val="128"/>
      </rPr>
      <t>U</t>
    </r>
    <r>
      <rPr>
        <sz val="11"/>
        <rFont val="ＭＳ Ｐゴシック"/>
        <family val="3"/>
        <charset val="128"/>
      </rPr>
      <t>A</t>
    </r>
    <phoneticPr fontId="4"/>
  </si>
  <si>
    <t>MVBLK-AMW-3PL-J66BT</t>
  </si>
  <si>
    <t>AB245G52F7</t>
    <phoneticPr fontId="4"/>
  </si>
  <si>
    <t>MVBLK-AMW-48M-CHG8K</t>
  </si>
  <si>
    <r>
      <t>SE</t>
    </r>
    <r>
      <rPr>
        <sz val="11"/>
        <rFont val="ＭＳ Ｐゴシック"/>
        <family val="3"/>
        <charset val="128"/>
      </rPr>
      <t>TB</t>
    </r>
    <r>
      <rPr>
        <b/>
        <sz val="11"/>
        <rFont val="ＭＳ Ｐゴシック"/>
        <family val="3"/>
        <charset val="128"/>
      </rPr>
      <t>0267</t>
    </r>
    <r>
      <rPr>
        <b/>
        <sz val="11"/>
        <rFont val="ＭＳ Ｐゴシック"/>
        <family val="3"/>
        <charset val="128"/>
      </rPr>
      <t>-Y03</t>
    </r>
    <r>
      <rPr>
        <sz val="11"/>
        <rFont val="ＭＳ Ｐゴシック"/>
        <family val="3"/>
        <charset val="128"/>
      </rPr>
      <t>　</t>
    </r>
    <r>
      <rPr>
        <sz val="11"/>
        <color theme="1"/>
        <rFont val="游ゴシック"/>
        <family val="2"/>
        <charset val="128"/>
        <scheme val="minor"/>
      </rPr>
      <t>Aバルブベース</t>
    </r>
    <phoneticPr fontId="4"/>
  </si>
  <si>
    <t>MVBLK-AMW-48M-57SAH</t>
  </si>
  <si>
    <r>
      <rPr>
        <b/>
        <sz val="11"/>
        <color indexed="8"/>
        <rFont val="ＭＳ Ｐゴシック"/>
        <family val="3"/>
        <charset val="128"/>
      </rPr>
      <t>SETB267-Ｙ01</t>
    </r>
    <r>
      <rPr>
        <b/>
        <sz val="11"/>
        <color indexed="10"/>
        <rFont val="ＭＳ Ｐゴシック"/>
        <family val="3"/>
        <charset val="128"/>
      </rPr>
      <t xml:space="preserve"> </t>
    </r>
    <r>
      <rPr>
        <sz val="11"/>
        <color theme="1"/>
        <rFont val="游ゴシック"/>
        <family val="2"/>
        <charset val="128"/>
        <scheme val="minor"/>
      </rPr>
      <t>ﾊﾞﾙﾌﾞ固定モーターﾌﾞﾗｹｯﾄ</t>
    </r>
    <phoneticPr fontId="4"/>
  </si>
  <si>
    <t>ﾂｰﾙ治具　回転部分</t>
    <rPh sb="6" eb="8">
      <t>カイテン</t>
    </rPh>
    <rPh sb="8" eb="10">
      <t>ブブン</t>
    </rPh>
    <phoneticPr fontId="4"/>
  </si>
  <si>
    <t>ノックピン　－プラス公差　2本</t>
    <rPh sb="14" eb="15">
      <t>ホン</t>
    </rPh>
    <phoneticPr fontId="4"/>
  </si>
  <si>
    <t>CBSST3-6</t>
    <phoneticPr fontId="4"/>
  </si>
  <si>
    <t>ミスミ1</t>
    <phoneticPr fontId="4"/>
  </si>
  <si>
    <t>六角穴付きﾎﾞﾙﾄ　 (M4×25)　1本</t>
    <rPh sb="20" eb="21">
      <t>ホン</t>
    </rPh>
    <phoneticPr fontId="4"/>
  </si>
  <si>
    <t>ナット　　1個</t>
    <rPh sb="6" eb="7">
      <t>コ</t>
    </rPh>
    <phoneticPr fontId="4"/>
  </si>
  <si>
    <t>sunco</t>
    <phoneticPr fontId="4"/>
  </si>
  <si>
    <t>SSHNI-ST-M4-14</t>
    <phoneticPr fontId="4"/>
  </si>
  <si>
    <t>六角穴付 止めねじ 棒先 アンスコ製　　1個</t>
    <rPh sb="21" eb="22">
      <t>コ</t>
    </rPh>
    <phoneticPr fontId="4"/>
  </si>
  <si>
    <t>WSSS12-3-1</t>
    <phoneticPr fontId="4"/>
  </si>
  <si>
    <t>MVTUP-ACW-48W-9WESY</t>
  </si>
  <si>
    <r>
      <t>SETB</t>
    </r>
    <r>
      <rPr>
        <b/>
        <sz val="11"/>
        <rFont val="ＭＳ Ｐゴシック"/>
        <family val="3"/>
        <charset val="128"/>
      </rPr>
      <t>0267</t>
    </r>
    <r>
      <rPr>
        <b/>
        <sz val="11"/>
        <rFont val="ＭＳ Ｐゴシック"/>
        <family val="3"/>
        <charset val="128"/>
      </rPr>
      <t>-Ｙ05</t>
    </r>
    <r>
      <rPr>
        <sz val="11"/>
        <color theme="1"/>
        <rFont val="游ゴシック"/>
        <family val="2"/>
        <charset val="128"/>
        <scheme val="minor"/>
      </rPr>
      <t xml:space="preserve"> モータとﾛﾎﾞｯﾄ取付板</t>
    </r>
    <phoneticPr fontId="4"/>
  </si>
  <si>
    <t>ALSBG8-52-M4-N4</t>
    <phoneticPr fontId="4"/>
  </si>
  <si>
    <t>DCLS-D17-V10-H22-T1.5-L5.5</t>
    <phoneticPr fontId="4"/>
  </si>
  <si>
    <t>段付スペーサ</t>
    <phoneticPr fontId="4"/>
  </si>
  <si>
    <t>FL6903ZZ</t>
    <phoneticPr fontId="4"/>
  </si>
  <si>
    <t>小径玉軸受　フランジ付両シールド形</t>
    <phoneticPr fontId="4"/>
  </si>
  <si>
    <t>ノックピン　－プラス公差　8本</t>
    <rPh sb="14" eb="15">
      <t>ホン</t>
    </rPh>
    <phoneticPr fontId="4"/>
  </si>
  <si>
    <t>六角穴付きﾎﾞﾙﾄ　 (M4×45)　4本</t>
    <rPh sb="20" eb="21">
      <t>ホン</t>
    </rPh>
    <phoneticPr fontId="4"/>
  </si>
  <si>
    <t>ﾓｰﾀｰ固定用ﾂｰﾙ治具</t>
    <rPh sb="4" eb="6">
      <t>コテイ</t>
    </rPh>
    <rPh sb="6" eb="7">
      <t>ヨウ</t>
    </rPh>
    <rPh sb="10" eb="12">
      <t>ジグ</t>
    </rPh>
    <phoneticPr fontId="4"/>
  </si>
  <si>
    <t>MVBLK-AMW-48M-KRAUP</t>
  </si>
  <si>
    <r>
      <rPr>
        <b/>
        <sz val="11"/>
        <color indexed="8"/>
        <rFont val="ＭＳ Ｐゴシック"/>
        <family val="3"/>
        <charset val="128"/>
      </rPr>
      <t>SETB0</t>
    </r>
    <r>
      <rPr>
        <b/>
        <sz val="11"/>
        <rFont val="ＭＳ Ｐゴシック"/>
        <family val="3"/>
        <charset val="128"/>
      </rPr>
      <t>267</t>
    </r>
    <r>
      <rPr>
        <b/>
        <sz val="11"/>
        <rFont val="ＭＳ Ｐゴシック"/>
        <family val="3"/>
        <charset val="128"/>
      </rPr>
      <t>-Y</t>
    </r>
    <r>
      <rPr>
        <b/>
        <sz val="11"/>
        <color indexed="8"/>
        <rFont val="ＭＳ Ｐゴシック"/>
        <family val="3"/>
        <charset val="128"/>
      </rPr>
      <t>09</t>
    </r>
    <r>
      <rPr>
        <sz val="11"/>
        <color theme="1"/>
        <rFont val="游ゴシック"/>
        <family val="2"/>
        <charset val="128"/>
        <scheme val="minor"/>
      </rPr>
      <t xml:space="preserve"> ﾊﾞﾙﾌﾞ固定ﾌﾞﾛｯｸ3-1　　</t>
    </r>
    <phoneticPr fontId="4"/>
  </si>
  <si>
    <t>MVSHM-3N03006-3PL-4WM1H</t>
    <phoneticPr fontId="4"/>
  </si>
  <si>
    <r>
      <t>SETB0</t>
    </r>
    <r>
      <rPr>
        <b/>
        <sz val="11"/>
        <color indexed="8"/>
        <rFont val="ＭＳ Ｐゴシック"/>
        <family val="3"/>
        <charset val="128"/>
      </rPr>
      <t>198-Ｙ08</t>
    </r>
    <r>
      <rPr>
        <sz val="11"/>
        <color theme="1"/>
        <rFont val="游ゴシック"/>
        <family val="2"/>
        <charset val="128"/>
        <scheme val="minor"/>
      </rPr>
      <t xml:space="preserve"> ﾊﾞﾙﾌﾞ固定ﾌﾞﾛｯｸ2</t>
    </r>
    <phoneticPr fontId="4"/>
  </si>
  <si>
    <t>APMMS-T3-T4</t>
    <phoneticPr fontId="4"/>
  </si>
  <si>
    <t>ecpPEN600　液送部</t>
    <rPh sb="10" eb="12">
      <t>エキソウ</t>
    </rPh>
    <rPh sb="12" eb="13">
      <t>ブ</t>
    </rPh>
    <phoneticPr fontId="4"/>
  </si>
  <si>
    <t xml:space="preserve">APMTS-G2-T3 </t>
    <phoneticPr fontId="4"/>
  </si>
  <si>
    <t>C-CFUA4-12</t>
    <phoneticPr fontId="4"/>
  </si>
  <si>
    <t>ｴｺﾉﾐｰｼﾘｰｽﾞ_ｶﾑﾌｫﾛｱ</t>
    <phoneticPr fontId="4"/>
  </si>
  <si>
    <t>ecpPEN600ﾂｰﾙ治具</t>
    <rPh sb="12" eb="14">
      <t>ジグ</t>
    </rPh>
    <phoneticPr fontId="4"/>
  </si>
  <si>
    <t>WSSS8-4-3</t>
    <phoneticPr fontId="4"/>
  </si>
  <si>
    <t>ノックピン　－プラス公差　6本+6本+4本</t>
    <rPh sb="14" eb="15">
      <t>ホン</t>
    </rPh>
    <rPh sb="17" eb="18">
      <t>ホン</t>
    </rPh>
    <rPh sb="20" eb="21">
      <t>ホン</t>
    </rPh>
    <phoneticPr fontId="4"/>
  </si>
  <si>
    <t>先入れナットｱﾙﾐﾌﾚｰﾑﾖｳﾅｯﾄ  3+3個</t>
    <rPh sb="23" eb="24">
      <t>コ</t>
    </rPh>
    <phoneticPr fontId="4"/>
  </si>
  <si>
    <t>ﾛｯｶｸｱﾅﾂｷﾎﾞﾙﾄ(SCB)　3個</t>
    <rPh sb="19" eb="20">
      <t>コ</t>
    </rPh>
    <phoneticPr fontId="4"/>
  </si>
  <si>
    <t>ﾛｯｶｸｱﾅﾂｷﾎﾞﾙﾄ(SCB)　2本+2本</t>
    <rPh sb="19" eb="20">
      <t>ホン</t>
    </rPh>
    <rPh sb="22" eb="23">
      <t>ホン</t>
    </rPh>
    <phoneticPr fontId="4"/>
  </si>
  <si>
    <t>SFB5-12</t>
    <phoneticPr fontId="4"/>
  </si>
  <si>
    <t>六角穴付皿ボルト　－ステンレス　3本</t>
    <rPh sb="17" eb="18">
      <t>ホン</t>
    </rPh>
    <phoneticPr fontId="4"/>
  </si>
  <si>
    <t>MVSHM-3N03004-48M-TKX4F</t>
  </si>
  <si>
    <r>
      <rPr>
        <b/>
        <sz val="11"/>
        <color indexed="8"/>
        <rFont val="ＭＳ Ｐゴシック"/>
        <family val="3"/>
        <charset val="128"/>
      </rPr>
      <t>SETB0267-Y07</t>
    </r>
    <r>
      <rPr>
        <sz val="11"/>
        <color theme="1"/>
        <rFont val="游ゴシック"/>
        <family val="2"/>
        <charset val="128"/>
        <scheme val="minor"/>
      </rPr>
      <t>　ATP300-HZの固定用　板金</t>
    </r>
    <phoneticPr fontId="4"/>
  </si>
  <si>
    <t>MVBLK-AMW-48M-PYUL8</t>
    <phoneticPr fontId="4"/>
  </si>
  <si>
    <r>
      <rPr>
        <b/>
        <sz val="11"/>
        <rFont val="ＭＳ Ｐゴシック"/>
        <family val="3"/>
        <charset val="128"/>
      </rPr>
      <t>SETB0267-Z11　</t>
    </r>
    <r>
      <rPr>
        <sz val="11"/>
        <rFont val="ＭＳ Ｐゴシック"/>
        <family val="3"/>
        <charset val="128"/>
      </rPr>
      <t>Aカートリッジベース</t>
    </r>
    <phoneticPr fontId="4"/>
  </si>
  <si>
    <t>MVSHM-3N03050-48M-K2M2U</t>
  </si>
  <si>
    <r>
      <rPr>
        <b/>
        <sz val="11"/>
        <rFont val="ＭＳ Ｐゴシック"/>
        <family val="3"/>
        <charset val="128"/>
      </rPr>
      <t>SETB0</t>
    </r>
    <r>
      <rPr>
        <b/>
        <sz val="11"/>
        <rFont val="ＭＳ Ｐゴシック"/>
        <family val="3"/>
        <charset val="128"/>
      </rPr>
      <t>267-Y06</t>
    </r>
    <r>
      <rPr>
        <sz val="11"/>
        <rFont val="ＭＳ Ｐゴシック"/>
        <family val="3"/>
        <charset val="128"/>
      </rPr>
      <t>　共用ﾀｲﾌﾟ　板金</t>
    </r>
    <phoneticPr fontId="4"/>
  </si>
  <si>
    <t>MVBLK-AMW-48S-KRBYE</t>
    <phoneticPr fontId="4"/>
  </si>
  <si>
    <r>
      <rPr>
        <b/>
        <sz val="10"/>
        <rFont val="ＭＳ Ｐゴシック"/>
        <family val="3"/>
        <charset val="128"/>
      </rPr>
      <t>SETB0267-Y08</t>
    </r>
    <r>
      <rPr>
        <sz val="10"/>
        <rFont val="ＭＳ Ｐゴシック"/>
        <family val="3"/>
        <charset val="128"/>
      </rPr>
      <t>　ﾛﾎﾞｯﾄ固定ﾌﾞﾗｹｯﾄ</t>
    </r>
    <phoneticPr fontId="4"/>
  </si>
  <si>
    <t>六角穴付きﾎﾞﾙﾄ　 (M5×12)　4本</t>
    <rPh sb="20" eb="21">
      <t>ホン</t>
    </rPh>
    <phoneticPr fontId="4"/>
  </si>
  <si>
    <t>APMTS-T4-T4</t>
    <phoneticPr fontId="4"/>
  </si>
  <si>
    <t>ねじ変換継手　　　ｵｽ　1/2、メス1/2</t>
    <phoneticPr fontId="4"/>
  </si>
  <si>
    <t>ATP300-HZから継ぎ手</t>
    <rPh sb="11" eb="12">
      <t>ツ</t>
    </rPh>
    <rPh sb="13" eb="14">
      <t>テ</t>
    </rPh>
    <phoneticPr fontId="4"/>
  </si>
  <si>
    <t>APMMSL-T3-T4-L25</t>
    <phoneticPr fontId="4"/>
  </si>
  <si>
    <r>
      <t>ねじ変換継手　　</t>
    </r>
    <r>
      <rPr>
        <b/>
        <sz val="9"/>
        <color indexed="10"/>
        <rFont val="ＭＳ Ｐゴシック"/>
        <family val="3"/>
        <charset val="128"/>
      </rPr>
      <t>　1/2B(15A)</t>
    </r>
    <phoneticPr fontId="4"/>
  </si>
  <si>
    <t>BL-2400   (OPWL)</t>
    <phoneticPr fontId="4"/>
  </si>
  <si>
    <r>
      <t xml:space="preserve">エースボール ストレート型（黄銅製） BL 外ネジ・ドレン型 </t>
    </r>
    <r>
      <rPr>
        <b/>
        <sz val="9"/>
        <color indexed="10"/>
        <rFont val="ＭＳ Ｐゴシック"/>
        <family val="3"/>
        <charset val="128"/>
      </rPr>
      <t>　1/2B(15A)</t>
    </r>
    <phoneticPr fontId="4"/>
  </si>
  <si>
    <t>SGSTL15A</t>
    <phoneticPr fontId="4"/>
  </si>
  <si>
    <r>
      <t>低圧用ねじ込み継手　同径　３方向エルボ　　</t>
    </r>
    <r>
      <rPr>
        <b/>
        <sz val="9"/>
        <color indexed="10"/>
        <rFont val="ＭＳ Ｐゴシック"/>
        <family val="3"/>
        <charset val="128"/>
      </rPr>
      <t>1/2B(15A)</t>
    </r>
    <phoneticPr fontId="4"/>
  </si>
  <si>
    <r>
      <rPr>
        <b/>
        <sz val="11"/>
        <color indexed="30"/>
        <rFont val="ＭＳ Ｐゴシック"/>
        <family val="3"/>
        <charset val="128"/>
      </rPr>
      <t>FWRBF</t>
    </r>
    <r>
      <rPr>
        <sz val="11"/>
        <color indexed="8"/>
        <rFont val="ＭＳ Ｐゴシック"/>
        <family val="3"/>
        <charset val="128"/>
      </rPr>
      <t>-D23-V1</t>
    </r>
    <r>
      <rPr>
        <b/>
        <sz val="11"/>
        <color indexed="10"/>
        <rFont val="ＭＳ Ｐゴシック"/>
        <family val="3"/>
        <charset val="128"/>
      </rPr>
      <t>5</t>
    </r>
    <r>
      <rPr>
        <sz val="11"/>
        <color indexed="8"/>
        <rFont val="ＭＳ Ｐゴシック"/>
        <family val="3"/>
        <charset val="128"/>
      </rPr>
      <t>-T3</t>
    </r>
    <r>
      <rPr>
        <sz val="11"/>
        <color indexed="8"/>
        <rFont val="ＭＳ Ｐゴシック"/>
        <family val="3"/>
        <charset val="128"/>
      </rPr>
      <t xml:space="preserve">       元々はFWRBN　材質確認</t>
    </r>
    <rPh sb="23" eb="25">
      <t>モトモト</t>
    </rPh>
    <rPh sb="32" eb="34">
      <t>ザイシツ</t>
    </rPh>
    <rPh sb="34" eb="36">
      <t>カクニン</t>
    </rPh>
    <phoneticPr fontId="4"/>
  </si>
  <si>
    <t>ゴムワッシャ　　フッ素ゴム</t>
    <rPh sb="10" eb="11">
      <t>ソ</t>
    </rPh>
    <phoneticPr fontId="4"/>
  </si>
  <si>
    <t>MVSHM-3N02050-48N-AFUZM</t>
    <phoneticPr fontId="4"/>
  </si>
  <si>
    <t>SETB0267-Z04　 ｶｯﾌﾟﾎﾙﾀﾞｰＬ字ﾌﾞﾗｹｯﾄ</t>
    <phoneticPr fontId="4"/>
  </si>
  <si>
    <t>KCC7-18600-210226-405</t>
    <phoneticPr fontId="4"/>
  </si>
  <si>
    <t>特注ﾊｰﾈｽ　　IO-M　4m　MWS-MDR50-HT50用</t>
    <rPh sb="0" eb="2">
      <t>トクチュウ</t>
    </rPh>
    <rPh sb="30" eb="31">
      <t>ヨウ</t>
    </rPh>
    <phoneticPr fontId="4"/>
  </si>
  <si>
    <t>SS300UCRSB-21-3-5</t>
    <phoneticPr fontId="4"/>
  </si>
  <si>
    <t>【224065】3工程　JR3303＋ecpPEN600＋6ozｶｰﾄﾘｯﾁ＋浸け置き捨て射ち＋ｹｰﾌﾞﾙﾍﾞ ｱ20250523</t>
    <phoneticPr fontId="4"/>
  </si>
  <si>
    <t>NO.224065</t>
    <phoneticPr fontId="4"/>
  </si>
  <si>
    <t>SETB0268-A01</t>
    <phoneticPr fontId="4"/>
  </si>
  <si>
    <r>
      <rPr>
        <b/>
        <sz val="11"/>
        <color indexed="8"/>
        <rFont val="ＭＳ Ｐゴシック"/>
        <family val="3"/>
        <charset val="128"/>
      </rPr>
      <t>JR3303NｰBJ　　</t>
    </r>
    <r>
      <rPr>
        <sz val="11"/>
        <color theme="1"/>
        <rFont val="游ゴシック"/>
        <family val="2"/>
        <charset val="128"/>
        <scheme val="minor"/>
      </rPr>
      <t xml:space="preserve">　 3軸ﾛﾎﾞｯﾄ </t>
    </r>
    <phoneticPr fontId="4"/>
  </si>
  <si>
    <t>JR3303　　　SRS-S303　</t>
    <phoneticPr fontId="4"/>
  </si>
  <si>
    <t>3工程</t>
    <rPh sb="1" eb="3">
      <t>コウテイ</t>
    </rPh>
    <phoneticPr fontId="4"/>
  </si>
  <si>
    <t>SETB0268-A01　JR3303+ecoPEN600＋6ozｶｰﾄﾘｯﾁ＋浸け置き捨て射ち+ｹｰﾌﾞﾙﾍﾞｱ</t>
    <rPh sb="40" eb="41">
      <t>ツ</t>
    </rPh>
    <rPh sb="42" eb="43">
      <t>オ</t>
    </rPh>
    <rPh sb="44" eb="45">
      <t>ス</t>
    </rPh>
    <rPh sb="46" eb="47">
      <t>ウ</t>
    </rPh>
    <phoneticPr fontId="4"/>
  </si>
  <si>
    <t>AB245G5229</t>
    <phoneticPr fontId="4"/>
  </si>
  <si>
    <r>
      <t>SETB</t>
    </r>
    <r>
      <rPr>
        <b/>
        <sz val="11"/>
        <rFont val="ＭＳ Ｐゴシック"/>
        <family val="3"/>
        <charset val="128"/>
      </rPr>
      <t>0</t>
    </r>
    <r>
      <rPr>
        <b/>
        <sz val="11"/>
        <rFont val="ＭＳ Ｐゴシック"/>
        <family val="3"/>
        <charset val="128"/>
      </rPr>
      <t>267</t>
    </r>
    <r>
      <rPr>
        <b/>
        <sz val="11"/>
        <rFont val="ＭＳ Ｐゴシック"/>
        <family val="3"/>
        <charset val="128"/>
      </rPr>
      <t>-Y03</t>
    </r>
    <r>
      <rPr>
        <sz val="11"/>
        <rFont val="ＭＳ Ｐゴシック"/>
        <family val="3"/>
        <charset val="128"/>
      </rPr>
      <t>　</t>
    </r>
    <r>
      <rPr>
        <sz val="11"/>
        <color theme="1"/>
        <rFont val="游ゴシック"/>
        <family val="2"/>
        <charset val="128"/>
        <scheme val="minor"/>
      </rPr>
      <t>Aバルブベース</t>
    </r>
    <phoneticPr fontId="4"/>
  </si>
  <si>
    <t>MVBLK-AMW-48S-KRBYE</t>
  </si>
  <si>
    <r>
      <rPr>
        <b/>
        <sz val="11"/>
        <rFont val="ＭＳ Ｐゴシック"/>
        <family val="3"/>
        <charset val="128"/>
      </rPr>
      <t>SETB0267-Y08</t>
    </r>
    <r>
      <rPr>
        <sz val="11"/>
        <color theme="1"/>
        <rFont val="游ゴシック"/>
        <family val="2"/>
        <charset val="128"/>
        <scheme val="minor"/>
      </rPr>
      <t>　ﾛﾎﾞｯﾄ固定ﾌﾞﾗｹｯﾄ</t>
    </r>
    <phoneticPr fontId="4"/>
  </si>
  <si>
    <r>
      <t>S</t>
    </r>
    <r>
      <rPr>
        <b/>
        <sz val="11"/>
        <rFont val="ＭＳ Ｐゴシック"/>
        <family val="3"/>
        <charset val="128"/>
      </rPr>
      <t>ETB0</t>
    </r>
    <r>
      <rPr>
        <b/>
        <sz val="11"/>
        <rFont val="ＭＳ Ｐゴシック"/>
        <family val="3"/>
        <charset val="128"/>
      </rPr>
      <t>267</t>
    </r>
    <r>
      <rPr>
        <b/>
        <sz val="11"/>
        <rFont val="ＭＳ Ｐゴシック"/>
        <family val="3"/>
        <charset val="128"/>
      </rPr>
      <t>-Y0</t>
    </r>
    <r>
      <rPr>
        <b/>
        <sz val="11"/>
        <color indexed="8"/>
        <rFont val="ＭＳ Ｐゴシック"/>
        <family val="3"/>
        <charset val="128"/>
      </rPr>
      <t>9</t>
    </r>
    <r>
      <rPr>
        <sz val="11"/>
        <color theme="1"/>
        <rFont val="游ゴシック"/>
        <family val="2"/>
        <charset val="128"/>
        <scheme val="minor"/>
      </rPr>
      <t xml:space="preserve"> ﾊﾞﾙﾌﾞ固定ﾌﾞﾛｯｸ3-1　　</t>
    </r>
    <phoneticPr fontId="4"/>
  </si>
  <si>
    <t>MVBLK-AMW-48S-6M6AL</t>
  </si>
  <si>
    <t>SETB0268-Y01　ﾂｰﾙ治具ﾍﾞｰｽﾌﾞﾗｹｯﾄ</t>
    <phoneticPr fontId="4"/>
  </si>
  <si>
    <t>ノックピン　－プラス公差　7本+2本</t>
    <rPh sb="14" eb="15">
      <t>ホン</t>
    </rPh>
    <rPh sb="17" eb="18">
      <t>ホン</t>
    </rPh>
    <phoneticPr fontId="4"/>
  </si>
  <si>
    <t>MVBLK-AMW-48S-ARXYW</t>
    <phoneticPr fontId="4"/>
  </si>
  <si>
    <t>SETB0268-Ｙ07 ﾊﾞﾙﾌﾞ固定ﾌﾞﾗｹｯﾄ</t>
    <phoneticPr fontId="4"/>
  </si>
  <si>
    <r>
      <t xml:space="preserve">APMMS-T3-T4 </t>
    </r>
    <r>
      <rPr>
        <sz val="11"/>
        <color indexed="10"/>
        <rFont val="ＭＳ Ｐゴシック"/>
        <family val="3"/>
        <charset val="128"/>
      </rPr>
      <t>次回は注文しない　下の物を頼む</t>
    </r>
    <rPh sb="12" eb="14">
      <t>ジカイ</t>
    </rPh>
    <rPh sb="15" eb="17">
      <t>チュウモン</t>
    </rPh>
    <rPh sb="21" eb="22">
      <t>シタ</t>
    </rPh>
    <rPh sb="23" eb="24">
      <t>モノ</t>
    </rPh>
    <rPh sb="25" eb="26">
      <t>タノ</t>
    </rPh>
    <phoneticPr fontId="4"/>
  </si>
  <si>
    <t>APMTS-T4-T3</t>
    <phoneticPr fontId="4"/>
  </si>
  <si>
    <t>AB246BA654</t>
    <phoneticPr fontId="4"/>
  </si>
  <si>
    <t>6ozから継ぎ手</t>
    <rPh sb="5" eb="6">
      <t>ツ</t>
    </rPh>
    <rPh sb="7" eb="8">
      <t>テ</t>
    </rPh>
    <phoneticPr fontId="4"/>
  </si>
  <si>
    <r>
      <t>FCLJHJ-V49.5-D78-H82-T15-L30-SLC　</t>
    </r>
    <r>
      <rPr>
        <b/>
        <sz val="11"/>
        <color indexed="10"/>
        <rFont val="ＭＳ Ｐゴシック"/>
        <family val="3"/>
        <charset val="128"/>
      </rPr>
      <t>次回は下記の物を発注</t>
    </r>
    <rPh sb="33" eb="35">
      <t>ジカイ</t>
    </rPh>
    <rPh sb="36" eb="38">
      <t>カキ</t>
    </rPh>
    <rPh sb="39" eb="40">
      <t>モノ</t>
    </rPh>
    <rPh sb="41" eb="43">
      <t>ハッチュウ</t>
    </rPh>
    <phoneticPr fontId="4"/>
  </si>
  <si>
    <t>樹脂カラー</t>
    <phoneticPr fontId="4"/>
  </si>
  <si>
    <t>FCLJHJ-V49.5-D65-H75-T15-L30-SLC</t>
    <phoneticPr fontId="4"/>
  </si>
  <si>
    <t>AB246D783E</t>
    <phoneticPr fontId="4"/>
  </si>
  <si>
    <t>HFS5-2020-200</t>
    <phoneticPr fontId="4"/>
  </si>
  <si>
    <t>ノックピン　－プラス公差　6本+6本</t>
    <rPh sb="14" eb="15">
      <t>ホン</t>
    </rPh>
    <rPh sb="17" eb="18">
      <t>ホン</t>
    </rPh>
    <phoneticPr fontId="4"/>
  </si>
  <si>
    <t>先入れナットｱﾙﾐﾌﾚｰﾑﾖｳﾅｯﾄ</t>
    <phoneticPr fontId="4"/>
  </si>
  <si>
    <t>金属カラー　　並級・精密級</t>
    <phoneticPr fontId="4"/>
  </si>
  <si>
    <t>MVSHM-3N03050-48S-L1YCH</t>
  </si>
  <si>
    <t>SETB0268-Y02　180ccｶｰﾄﾘｯﾁ受けＬ字ﾌﾞﾗｹｯﾄ</t>
    <phoneticPr fontId="4"/>
  </si>
  <si>
    <t>MVSHM-3N03050-48S-NURT1</t>
  </si>
  <si>
    <t>SETB0268-Y03板金</t>
    <phoneticPr fontId="4"/>
  </si>
  <si>
    <t>MVSHM-3N02052-48S-D7YJG</t>
  </si>
  <si>
    <t>SETB0268-Y04　センサ板金</t>
    <phoneticPr fontId="4"/>
  </si>
  <si>
    <t>ＭＳ2-10</t>
    <phoneticPr fontId="4"/>
  </si>
  <si>
    <t>ﾉｯｸﾋﾟﾝφ2-10mm</t>
    <phoneticPr fontId="4"/>
  </si>
  <si>
    <t>MVSHM-3N03052-48S-YHJHS</t>
  </si>
  <si>
    <t>SETB0268-Y05　180ccｶｰﾄﾘｯﾁ受けﾍﾞｰｽﾌﾞﾗｹｯﾄ</t>
    <phoneticPr fontId="4"/>
  </si>
  <si>
    <t>ＭＳ3-8</t>
    <phoneticPr fontId="4"/>
  </si>
  <si>
    <t>ﾉｯｸﾋﾟﾝφ3-8mm</t>
    <phoneticPr fontId="4"/>
  </si>
  <si>
    <t>MVSHM-AN03000-48S-193TX</t>
  </si>
  <si>
    <t>SETB0268-Y06　ｾﾝｻｰ板金ｽﾍﾟｰｻ</t>
    <phoneticPr fontId="4"/>
  </si>
  <si>
    <t>フラット型近接センサ TL-W</t>
    <phoneticPr fontId="4"/>
  </si>
  <si>
    <t>ﾛｯｶｸｱﾅﾂｷﾎﾞﾙﾄ(SCB)　2本</t>
    <rPh sb="19" eb="20">
      <t>ホン</t>
    </rPh>
    <phoneticPr fontId="4"/>
  </si>
  <si>
    <t>MVSHM-3N02052-3G3-18Y5C　</t>
    <phoneticPr fontId="4"/>
  </si>
  <si>
    <r>
      <t xml:space="preserve">148710-Z001-1 ｶｯﾌﾟﾎﾙﾀﾞｰﾍﾞｰｽＬ字ﾌﾞﾗｹｯﾄ　　L板金        </t>
    </r>
    <r>
      <rPr>
        <b/>
        <sz val="11"/>
        <color indexed="30"/>
        <rFont val="ＭＳ Ｐゴシック"/>
        <family val="3"/>
        <charset val="128"/>
      </rPr>
      <t xml:space="preserve">   </t>
    </r>
    <rPh sb="38" eb="40">
      <t>バンキン</t>
    </rPh>
    <phoneticPr fontId="4"/>
  </si>
  <si>
    <t>MVSHM-3N02050-48S-L3M7R</t>
  </si>
  <si>
    <t>SETB0268-Z02 ｶｯﾌﾟﾎﾙﾀﾞｰＬ字ﾌﾞﾗｹｯﾄ</t>
    <phoneticPr fontId="4"/>
  </si>
  <si>
    <t>MVSHM-3N02052-48N-8UGNH</t>
    <phoneticPr fontId="4"/>
  </si>
  <si>
    <t>SETB0267-Z03　ｶｯﾌﾟﾎﾙﾀﾞｰ</t>
    <phoneticPr fontId="4"/>
  </si>
  <si>
    <r>
      <t xml:space="preserve">5-079-04　   </t>
    </r>
    <r>
      <rPr>
        <b/>
        <sz val="11"/>
        <color indexed="10"/>
        <rFont val="ＭＳ Ｐゴシック"/>
        <family val="3"/>
        <charset val="128"/>
      </rPr>
      <t>在庫使用の為発注せず</t>
    </r>
    <phoneticPr fontId="4"/>
  </si>
  <si>
    <t>ｹｰﾌﾞﾙﾍﾞｱ関連</t>
    <phoneticPr fontId="4"/>
  </si>
  <si>
    <t>六角穴付きﾎﾞﾙﾄ　 (M4×16)　　2本</t>
    <rPh sb="21" eb="22">
      <t>ホン</t>
    </rPh>
    <phoneticPr fontId="4"/>
  </si>
  <si>
    <t>MVSHM-3N02052013017-2D1-ARXWG</t>
    <phoneticPr fontId="4"/>
  </si>
  <si>
    <t>159096-Z002　ケーブルベアヘッド横板金</t>
    <rPh sb="21" eb="22">
      <t>ヨコ</t>
    </rPh>
    <rPh sb="22" eb="24">
      <t>バンキン</t>
    </rPh>
    <phoneticPr fontId="4"/>
  </si>
  <si>
    <t>MVBLK-AMW-JPA226DKY111AB</t>
    <phoneticPr fontId="4"/>
  </si>
  <si>
    <t>159096-Z003　ケーブルベア下板</t>
    <rPh sb="18" eb="20">
      <t>シタイタ</t>
    </rPh>
    <phoneticPr fontId="4"/>
  </si>
  <si>
    <t>【224066】4工程　JR3403-H100＋ecpPEN600＋ﾁﾙﾄ＋ATP300-HZ＋浸け置き捨て射ち＋ｹｰﾌﾞﾙﾍﾞ ｱ20250523</t>
    <phoneticPr fontId="4"/>
  </si>
  <si>
    <t>NO.224066</t>
    <phoneticPr fontId="4"/>
  </si>
  <si>
    <t>SETB0269-A01</t>
    <phoneticPr fontId="4"/>
  </si>
  <si>
    <t xml:space="preserve">柱嵩上げ費用(OH400mm) </t>
    <phoneticPr fontId="4"/>
  </si>
  <si>
    <t>4工程</t>
    <rPh sb="1" eb="3">
      <t>コウテイ</t>
    </rPh>
    <phoneticPr fontId="4"/>
  </si>
  <si>
    <t>SETB0269-A01　JR3403+ecoPEN600 チルドモーター＋ATP300-HZ＋浸け置き捨て射ち</t>
    <rPh sb="48" eb="49">
      <t>ツ</t>
    </rPh>
    <rPh sb="50" eb="51">
      <t>オ</t>
    </rPh>
    <rPh sb="52" eb="53">
      <t>ス</t>
    </rPh>
    <rPh sb="54" eb="55">
      <t>ウ</t>
    </rPh>
    <phoneticPr fontId="4"/>
  </si>
  <si>
    <t>AB245G51AE</t>
    <phoneticPr fontId="4"/>
  </si>
  <si>
    <t>MVTUP-ACW-48W-9WESY</t>
    <phoneticPr fontId="4"/>
  </si>
  <si>
    <t>MVSHM-3N03050-48W-FUMPH</t>
  </si>
  <si>
    <t>SETB0269-Y01　IV4　固定ﾌﾞﾗｹｯﾄ　T=3</t>
    <phoneticPr fontId="4"/>
  </si>
  <si>
    <t>先入れナットｱﾙﾐﾌﾚｰﾑﾖｳﾅｯﾄ  3個</t>
    <rPh sb="21" eb="22">
      <t>コ</t>
    </rPh>
    <phoneticPr fontId="4"/>
  </si>
  <si>
    <t>HBLFSN5-C-SSP</t>
    <phoneticPr fontId="4"/>
  </si>
  <si>
    <t>HFS5-2020-180</t>
    <phoneticPr fontId="4"/>
  </si>
  <si>
    <t>HFS5-2020-325</t>
    <phoneticPr fontId="4"/>
  </si>
  <si>
    <t>MVSHM-AN03002-48W-9EP24</t>
  </si>
  <si>
    <t>SETB0269-Y02　IV4　固定ﾌﾞﾗｹｯﾄ</t>
    <phoneticPr fontId="4"/>
  </si>
  <si>
    <t>CBSST5-8</t>
    <phoneticPr fontId="4"/>
  </si>
  <si>
    <t>【224067】5工程　JR3403-H100+ecpPEN600＋ATP300-HZ＋浸け置き捨て射ち＋ｹｰﾌﾞﾙﾍﾞ ｱ20250523</t>
    <phoneticPr fontId="4"/>
  </si>
  <si>
    <t>NO.224067</t>
    <phoneticPr fontId="4"/>
  </si>
  <si>
    <t>SETB0270-A01</t>
    <phoneticPr fontId="4"/>
  </si>
  <si>
    <t>5工程</t>
    <rPh sb="1" eb="3">
      <t>コウテイ</t>
    </rPh>
    <phoneticPr fontId="4"/>
  </si>
  <si>
    <t>SETB0271-A01　JR3403+ecoPEN600 ＋ATP300-HZ＋浸け置き捨て射ち</t>
    <rPh sb="41" eb="42">
      <t>ツ</t>
    </rPh>
    <rPh sb="43" eb="44">
      <t>オ</t>
    </rPh>
    <rPh sb="45" eb="46">
      <t>ス</t>
    </rPh>
    <rPh sb="47" eb="48">
      <t>ウ</t>
    </rPh>
    <phoneticPr fontId="4"/>
  </si>
  <si>
    <t>ﾄﾞﾛｯﾌﾟｲﾝｱﾀﾞﾌﾟﾀ　　　17アルマイト</t>
    <phoneticPr fontId="4"/>
  </si>
  <si>
    <t>AB245G272E</t>
    <phoneticPr fontId="4"/>
  </si>
  <si>
    <t xml:space="preserve"> MVBLK-AMW-47X-7D6S8  </t>
    <phoneticPr fontId="4"/>
  </si>
  <si>
    <r>
      <t>SETB</t>
    </r>
    <r>
      <rPr>
        <b/>
        <sz val="11"/>
        <rFont val="ＭＳ Ｐゴシック"/>
        <family val="3"/>
        <charset val="128"/>
      </rPr>
      <t>0</t>
    </r>
    <r>
      <rPr>
        <b/>
        <sz val="11"/>
        <color indexed="10"/>
        <rFont val="ＭＳ Ｐゴシック"/>
        <family val="3"/>
        <charset val="128"/>
      </rPr>
      <t>279</t>
    </r>
    <r>
      <rPr>
        <b/>
        <sz val="11"/>
        <rFont val="ＭＳ Ｐゴシック"/>
        <family val="3"/>
        <charset val="128"/>
      </rPr>
      <t>-Ｙ01-1</t>
    </r>
    <r>
      <rPr>
        <sz val="11"/>
        <color theme="1"/>
        <rFont val="游ゴシック"/>
        <family val="2"/>
        <charset val="128"/>
        <scheme val="minor"/>
      </rPr>
      <t xml:space="preserve"> ﾂｰﾙ治具ﾍﾞｰｽ板　</t>
    </r>
    <phoneticPr fontId="4"/>
  </si>
  <si>
    <t>ノックピン　－プラス公差　2本+　2本+　2本</t>
    <rPh sb="14" eb="15">
      <t>ホン</t>
    </rPh>
    <phoneticPr fontId="4"/>
  </si>
  <si>
    <t>【224068】6工程　JR3403-H100＋兵神ﾐｷｼﾝｸﾞﾉｽﾞﾙ＋兵神圧送＋浸け置き捨て射ち＋ｹｰﾌﾞﾙﾍﾞ ｱ20250523</t>
    <phoneticPr fontId="4"/>
  </si>
  <si>
    <t>NO.224068</t>
    <phoneticPr fontId="4"/>
  </si>
  <si>
    <t>SETB0271-A01</t>
    <phoneticPr fontId="4"/>
  </si>
  <si>
    <t>※納期確定次第、松丸Mﾁｬｰﾀｰ便手配</t>
    <rPh sb="1" eb="3">
      <t>ノウキ</t>
    </rPh>
    <rPh sb="3" eb="7">
      <t>カクテイシダイ</t>
    </rPh>
    <rPh sb="8" eb="10">
      <t>マツマル</t>
    </rPh>
    <rPh sb="16" eb="17">
      <t>ビン</t>
    </rPh>
    <rPh sb="17" eb="19">
      <t>テハイ</t>
    </rPh>
    <phoneticPr fontId="4"/>
  </si>
  <si>
    <t>6工程</t>
    <rPh sb="1" eb="3">
      <t>コウテイ</t>
    </rPh>
    <phoneticPr fontId="4"/>
  </si>
  <si>
    <t>SETB0271-A01　JR3403+兵神ﾐｷｼﾝｸﾞﾉｽﾞﾙ＋兵神圧送＋浸け置き捨て射ち</t>
    <rPh sb="20" eb="22">
      <t>ヘイシン</t>
    </rPh>
    <rPh sb="33" eb="35">
      <t>ヘイシン</t>
    </rPh>
    <rPh sb="35" eb="37">
      <t>アッソウ</t>
    </rPh>
    <rPh sb="38" eb="39">
      <t>ツ</t>
    </rPh>
    <rPh sb="40" eb="41">
      <t>オ</t>
    </rPh>
    <rPh sb="42" eb="43">
      <t>ス</t>
    </rPh>
    <rPh sb="44" eb="45">
      <t>ウ</t>
    </rPh>
    <phoneticPr fontId="4"/>
  </si>
  <si>
    <t>AB245G2554</t>
    <phoneticPr fontId="4"/>
  </si>
  <si>
    <t>スタンレー電気様(明伸工機株式会社)</t>
    <rPh sb="5" eb="7">
      <t>デンキ</t>
    </rPh>
    <rPh sb="7" eb="8">
      <t>サマ</t>
    </rPh>
    <phoneticPr fontId="4"/>
  </si>
  <si>
    <t>227707</t>
    <phoneticPr fontId="4"/>
  </si>
  <si>
    <t>SETB0294-A01　AXA300+SV51+SV01S＋ｼﾘﾝｼﾞ撹拌+取り置き治具+SVC720F+引き出し付き下架台</t>
    <phoneticPr fontId="9"/>
  </si>
  <si>
    <t>1カ月</t>
    <rPh sb="2" eb="3">
      <t>ゲツ</t>
    </rPh>
    <phoneticPr fontId="9"/>
  </si>
  <si>
    <t>AXA300-ＨV</t>
    <phoneticPr fontId="9"/>
  </si>
  <si>
    <t>AXELIAｼﾘｰｽﾞAXA-ＨV（300角）</t>
    <phoneticPr fontId="9"/>
  </si>
  <si>
    <t>見積もり、発注依頼分</t>
    <rPh sb="0" eb="2">
      <t>ミツ</t>
    </rPh>
    <rPh sb="5" eb="7">
      <t>ハッチュウ</t>
    </rPh>
    <rPh sb="7" eb="9">
      <t>イライ</t>
    </rPh>
    <rPh sb="9" eb="10">
      <t>ブン</t>
    </rPh>
    <phoneticPr fontId="9"/>
  </si>
  <si>
    <t>ｼﾘﾝｼﾞ加圧ﾚｷﾞｭﾚｰﾀ</t>
    <rPh sb="5" eb="7">
      <t>カアツ</t>
    </rPh>
    <phoneticPr fontId="4"/>
  </si>
  <si>
    <t>6日以内</t>
    <rPh sb="1" eb="2">
      <t>ヒ</t>
    </rPh>
    <rPh sb="2" eb="4">
      <t>イナイ</t>
    </rPh>
    <phoneticPr fontId="13"/>
  </si>
  <si>
    <t>ACS株式会社</t>
  </si>
  <si>
    <t>ISE20-N-M-M5-L</t>
    <phoneticPr fontId="4"/>
  </si>
  <si>
    <t xml:space="preserve">デジタル圧力スイッチ（SMC） </t>
    <phoneticPr fontId="4"/>
  </si>
  <si>
    <t>見積もり22-25-01352A</t>
    <rPh sb="0" eb="2">
      <t>ミツ</t>
    </rPh>
    <phoneticPr fontId="9"/>
  </si>
  <si>
    <t>シリンジ加圧レギュレータユニット（0.0～1Mpa）</t>
    <rPh sb="4" eb="6">
      <t>カアツ</t>
    </rPh>
    <phoneticPr fontId="4"/>
  </si>
  <si>
    <t>8日以内</t>
    <rPh sb="1" eb="2">
      <t>ヒ</t>
    </rPh>
    <rPh sb="2" eb="4">
      <t>イナイ</t>
    </rPh>
    <phoneticPr fontId="13"/>
  </si>
  <si>
    <t>逆流機能付直動精密レギュレータ（SMC）</t>
    <phoneticPr fontId="4"/>
  </si>
  <si>
    <t>シリンジ加圧レギュレータユニット（0.4Mpa）</t>
    <rPh sb="4" eb="6">
      <t>カアツ</t>
    </rPh>
    <phoneticPr fontId="4"/>
  </si>
  <si>
    <t>ﾃｰﾌﾞﾙﾀｯﾌﾟとIOｹｰﾌﾞﾙ</t>
    <phoneticPr fontId="4"/>
  </si>
  <si>
    <t>エレコム</t>
    <phoneticPr fontId="9"/>
  </si>
  <si>
    <t>モノタロウ</t>
    <phoneticPr fontId="9"/>
  </si>
  <si>
    <t xml:space="preserve"> USB3-E20BK</t>
    <phoneticPr fontId="9"/>
  </si>
  <si>
    <t>USB延長ケーブル A-A 3.0 3重シールドケーブル RoHS 2m</t>
    <phoneticPr fontId="9"/>
  </si>
  <si>
    <t>https://www.monotaro.com/p/1798/4146/?t.q=usb3.0+%E5%BB%B6%E9%95%B7%E3%82%B1%E3%83%BC%E3%83%96%E3%83%AB</t>
    <phoneticPr fontId="9"/>
  </si>
  <si>
    <t>ﾛﾎﾞｯﾄ附属分</t>
    <rPh sb="5" eb="7">
      <t>フゾク</t>
    </rPh>
    <rPh sb="7" eb="8">
      <t>ブン</t>
    </rPh>
    <phoneticPr fontId="4"/>
  </si>
  <si>
    <t>ACS株式会社</t>
    <phoneticPr fontId="4"/>
  </si>
  <si>
    <t>ﾐｽﾐ品お客様注文No.</t>
    <rPh sb="3" eb="4">
      <t>ヒン</t>
    </rPh>
    <rPh sb="5" eb="7">
      <t>キャクサマ</t>
    </rPh>
    <rPh sb="7" eb="9">
      <t>チュウモン</t>
    </rPh>
    <phoneticPr fontId="9"/>
  </si>
  <si>
    <t xml:space="preserve">227707-1 H-SAITOU </t>
    <phoneticPr fontId="9"/>
  </si>
  <si>
    <t xml:space="preserve">
AB249679A3</t>
    <phoneticPr fontId="9"/>
  </si>
  <si>
    <t>MVSHM-3N03050-4BZ-XHUDP</t>
  </si>
  <si>
    <r>
      <t>SETB</t>
    </r>
    <r>
      <rPr>
        <b/>
        <sz val="11"/>
        <color rgb="FFFF0000"/>
        <rFont val="游ゴシック"/>
        <family val="3"/>
        <charset val="128"/>
        <scheme val="minor"/>
      </rPr>
      <t>0294</t>
    </r>
    <r>
      <rPr>
        <sz val="11"/>
        <color theme="1"/>
        <rFont val="游ゴシック"/>
        <family val="2"/>
        <charset val="128"/>
        <scheme val="minor"/>
      </rPr>
      <t>-Z10 AXAﾛﾎﾞｯﾄ足固定5</t>
    </r>
    <phoneticPr fontId="9"/>
  </si>
  <si>
    <t>HFS5-2020-460</t>
    <phoneticPr fontId="9"/>
  </si>
  <si>
    <t xml:space="preserve">227707-2 H-SAITOU </t>
    <phoneticPr fontId="9"/>
  </si>
  <si>
    <t>ﾉｯｸピン　φ4-10　2本</t>
    <rPh sb="13" eb="14">
      <t>ホン</t>
    </rPh>
    <phoneticPr fontId="4"/>
  </si>
  <si>
    <t>MVBLK-AMW-4C1-A8RA6</t>
  </si>
  <si>
    <r>
      <rPr>
        <b/>
        <sz val="11"/>
        <color indexed="8"/>
        <rFont val="ＭＳ Ｐゴシック"/>
        <family val="3"/>
        <charset val="128"/>
      </rPr>
      <t>SETB0294-Y01</t>
    </r>
    <r>
      <rPr>
        <sz val="11"/>
        <color theme="1"/>
        <rFont val="游ゴシック"/>
        <family val="2"/>
        <charset val="128"/>
        <scheme val="minor"/>
      </rPr>
      <t>　ﾂｰﾙ治具ﾌﾞﾗｹｯﾄ</t>
    </r>
    <phoneticPr fontId="4"/>
  </si>
  <si>
    <t>BSS16-40C</t>
    <phoneticPr fontId="4"/>
  </si>
  <si>
    <t>リニアボールガイド SSステージ 無電解ニッケルメッキ</t>
    <phoneticPr fontId="4"/>
  </si>
  <si>
    <t>ﾉｯｸピン　φ3-10　4本</t>
    <rPh sb="13" eb="14">
      <t>ホン</t>
    </rPh>
    <phoneticPr fontId="4"/>
  </si>
  <si>
    <t>ﾉｯｸピン　φ4-8　1本+1本+2本</t>
    <rPh sb="12" eb="13">
      <t>ホン</t>
    </rPh>
    <rPh sb="15" eb="16">
      <t>ホン</t>
    </rPh>
    <rPh sb="18" eb="19">
      <t>ホン</t>
    </rPh>
    <phoneticPr fontId="4"/>
  </si>
  <si>
    <t xml:space="preserve">SCB3-8 </t>
    <phoneticPr fontId="4"/>
  </si>
  <si>
    <t>六角穴付ボルト　M3ﾈｼﾞ×8mm　4本</t>
    <phoneticPr fontId="4"/>
  </si>
  <si>
    <t>MVSHM-3N02052-42R-RWB57</t>
    <phoneticPr fontId="4"/>
  </si>
  <si>
    <r>
      <rPr>
        <b/>
        <sz val="11"/>
        <color indexed="8"/>
        <rFont val="ＭＳ Ｐゴシック"/>
        <family val="3"/>
        <charset val="128"/>
      </rPr>
      <t>SETB0242-Y02</t>
    </r>
    <r>
      <rPr>
        <sz val="11"/>
        <color theme="1"/>
        <rFont val="游ゴシック"/>
        <family val="2"/>
        <charset val="128"/>
        <scheme val="minor"/>
      </rPr>
      <t>　ﾂｰﾙ治具AXA-HV　ﾌﾞﾗｹｯﾄ　</t>
    </r>
    <phoneticPr fontId="4"/>
  </si>
  <si>
    <t>ﾉｯｸピン　φ2-6　11本</t>
    <rPh sb="13" eb="14">
      <t>ホン</t>
    </rPh>
    <phoneticPr fontId="4"/>
  </si>
  <si>
    <t>六角穴付ボルト　M4ﾈｼﾞ×6mm　4本</t>
    <phoneticPr fontId="4"/>
  </si>
  <si>
    <t>MVSHM-3N03002-4C1-PMJPM</t>
    <phoneticPr fontId="9"/>
  </si>
  <si>
    <r>
      <rPr>
        <b/>
        <sz val="11"/>
        <color indexed="8"/>
        <rFont val="ＭＳ Ｐゴシック"/>
        <family val="3"/>
        <charset val="128"/>
      </rPr>
      <t>SETB0294-Y07</t>
    </r>
    <r>
      <rPr>
        <sz val="11"/>
        <color theme="1"/>
        <rFont val="游ゴシック"/>
        <family val="2"/>
        <charset val="128"/>
        <scheme val="minor"/>
      </rPr>
      <t xml:space="preserve"> ｶﾒﾗ変換ﾌﾞﾗｹｯﾄ</t>
    </r>
    <phoneticPr fontId="4"/>
  </si>
  <si>
    <t>ﾉｯｸピン　φ2-8　3本</t>
    <rPh sb="12" eb="13">
      <t>ホン</t>
    </rPh>
    <phoneticPr fontId="4"/>
  </si>
  <si>
    <t>六角穴付ボルト　M4ﾈｼﾞ×8mm　4本</t>
    <phoneticPr fontId="4"/>
  </si>
  <si>
    <t>MVBLK-AMW-46E-E85NM</t>
    <phoneticPr fontId="4"/>
  </si>
  <si>
    <r>
      <rPr>
        <b/>
        <sz val="11"/>
        <color indexed="8"/>
        <rFont val="ＭＳ Ｐゴシック"/>
        <family val="3"/>
        <charset val="128"/>
      </rPr>
      <t>SETB027</t>
    </r>
    <r>
      <rPr>
        <b/>
        <sz val="11"/>
        <color indexed="10"/>
        <rFont val="ＭＳ Ｐゴシック"/>
        <family val="3"/>
        <charset val="128"/>
      </rPr>
      <t>6-</t>
    </r>
    <r>
      <rPr>
        <b/>
        <sz val="11"/>
        <color indexed="8"/>
        <rFont val="ＭＳ Ｐゴシック"/>
        <family val="3"/>
        <charset val="128"/>
      </rPr>
      <t>Y01</t>
    </r>
    <r>
      <rPr>
        <sz val="11"/>
        <color theme="1"/>
        <rFont val="游ゴシック"/>
        <family val="2"/>
        <charset val="128"/>
        <scheme val="minor"/>
      </rPr>
      <t xml:space="preserve"> 変換ﾊﾞﾙﾌﾞﾌﾞﾗｹｯﾄ</t>
    </r>
    <phoneticPr fontId="4"/>
  </si>
  <si>
    <t>ﾉｯｸピン　φ3-10　7本</t>
    <rPh sb="13" eb="14">
      <t>ホン</t>
    </rPh>
    <phoneticPr fontId="4"/>
  </si>
  <si>
    <t>六角穴付ボルト　M3ﾈｼﾞ×10mm　4本</t>
    <phoneticPr fontId="4"/>
  </si>
  <si>
    <t>MVBLK-POW-44B-K525A</t>
    <phoneticPr fontId="4"/>
  </si>
  <si>
    <r>
      <rPr>
        <b/>
        <sz val="11"/>
        <color indexed="8"/>
        <rFont val="ＭＳ Ｐゴシック"/>
        <family val="3"/>
        <charset val="128"/>
      </rPr>
      <t>SETB0242-Y08</t>
    </r>
    <r>
      <rPr>
        <sz val="11"/>
        <color theme="1"/>
        <rFont val="游ゴシック"/>
        <family val="2"/>
        <charset val="128"/>
        <scheme val="minor"/>
      </rPr>
      <t xml:space="preserve"> ｶﾒﾗ変換ﾌﾞﾗｹｯﾄｽﾍﾟｰｻ</t>
    </r>
    <phoneticPr fontId="4"/>
  </si>
  <si>
    <t>六角穴付ボルト　M4ﾈｼﾞ×14mm　2本</t>
    <phoneticPr fontId="4"/>
  </si>
  <si>
    <t>3日目</t>
    <rPh sb="1" eb="2">
      <t>ヒ</t>
    </rPh>
    <rPh sb="2" eb="3">
      <t>メ</t>
    </rPh>
    <phoneticPr fontId="13"/>
  </si>
  <si>
    <t xml:space="preserve">227707-3 H-SAITOU </t>
    <phoneticPr fontId="9"/>
  </si>
  <si>
    <t>MVSHM-3N02050-32J-7GYH8</t>
    <phoneticPr fontId="4"/>
  </si>
  <si>
    <t>SETB-0073-Z20　ARP20K取付板金3</t>
    <phoneticPr fontId="4"/>
  </si>
  <si>
    <t>シリンジ加圧レギュレータユニット</t>
    <rPh sb="4" eb="6">
      <t>カアツ</t>
    </rPh>
    <phoneticPr fontId="4"/>
  </si>
  <si>
    <t>MVSHM-3N03050-33N-3R94Z</t>
    <phoneticPr fontId="9"/>
  </si>
  <si>
    <t>SETB-0073-Z23 ｼﾘﾝｼﾞﾚｷﾞｭｰﾚﾀﾕﾆｯﾄﾌﾞﾗｹｯﾄ</t>
    <phoneticPr fontId="4"/>
  </si>
  <si>
    <t>ﾉｯｸピン　φ3-8　2本</t>
    <rPh sb="12" eb="13">
      <t>ホン</t>
    </rPh>
    <phoneticPr fontId="4"/>
  </si>
  <si>
    <t>1日目</t>
    <rPh sb="1" eb="2">
      <t>ヒ</t>
    </rPh>
    <rPh sb="2" eb="3">
      <t>メ</t>
    </rPh>
    <phoneticPr fontId="13"/>
  </si>
  <si>
    <t>MSYL4-M5</t>
    <phoneticPr fontId="4"/>
  </si>
  <si>
    <t>Φ4分岐継手</t>
    <phoneticPr fontId="4"/>
  </si>
  <si>
    <t>Φ4ミニチュアワンタッチ継手</t>
    <phoneticPr fontId="4"/>
  </si>
  <si>
    <t>小型切替バルブ トグルタイプ</t>
    <phoneticPr fontId="4"/>
  </si>
  <si>
    <t xml:space="preserve">Φ4ミニチュアワンタッチ継手 </t>
    <phoneticPr fontId="4"/>
  </si>
  <si>
    <t>MNCNP6-M5</t>
    <phoneticPr fontId="4"/>
  </si>
  <si>
    <t xml:space="preserve">SBCB4-8  </t>
    <phoneticPr fontId="9"/>
  </si>
  <si>
    <r>
      <t>30ccｼﾘﾝｼﾞ撹拌　</t>
    </r>
    <r>
      <rPr>
        <sz val="16"/>
        <color rgb="FF0070C0"/>
        <rFont val="游ゴシック"/>
        <family val="3"/>
        <charset val="128"/>
        <scheme val="minor"/>
      </rPr>
      <t>取り置き</t>
    </r>
    <r>
      <rPr>
        <sz val="16"/>
        <color theme="1"/>
        <rFont val="游ゴシック"/>
        <family val="3"/>
        <charset val="128"/>
        <scheme val="minor"/>
      </rPr>
      <t>　ﾕﾆｯﾄ</t>
    </r>
    <phoneticPr fontId="4"/>
  </si>
  <si>
    <t xml:space="preserve">227707-4 H-SAITOU </t>
    <phoneticPr fontId="9"/>
  </si>
  <si>
    <t>MVSHM-3N03052-4C1-JZ557</t>
    <phoneticPr fontId="9"/>
  </si>
  <si>
    <t>SETB0294－Z06　レギュレーター取付板金</t>
    <phoneticPr fontId="4"/>
  </si>
  <si>
    <t>撹拌ユニット</t>
    <rPh sb="0" eb="2">
      <t>カクハン</t>
    </rPh>
    <phoneticPr fontId="4"/>
  </si>
  <si>
    <t>MVSHM-3N03052-4DD-7F2MA</t>
    <phoneticPr fontId="9"/>
  </si>
  <si>
    <r>
      <t>SETB0294－Z06</t>
    </r>
    <r>
      <rPr>
        <b/>
        <sz val="11"/>
        <color rgb="FFFF0000"/>
        <rFont val="游ゴシック"/>
        <family val="3"/>
        <charset val="128"/>
        <scheme val="minor"/>
      </rPr>
      <t>-1</t>
    </r>
    <r>
      <rPr>
        <sz val="11"/>
        <color theme="1"/>
        <rFont val="游ゴシック"/>
        <family val="2"/>
        <charset val="128"/>
        <scheme val="minor"/>
      </rPr>
      <t>　レギュレーター取付板金</t>
    </r>
    <phoneticPr fontId="4"/>
  </si>
  <si>
    <t>AB24AE1DGC</t>
    <phoneticPr fontId="9"/>
  </si>
  <si>
    <t>MVSHM-3N02050-3PG-F4J1T</t>
    <phoneticPr fontId="4"/>
  </si>
  <si>
    <t>SETB0164-Z07-1 ｼﾘﾝｼﾞ撹拌取り置きｽﾃｰ</t>
    <phoneticPr fontId="4"/>
  </si>
  <si>
    <t>B19-2</t>
    <phoneticPr fontId="9"/>
  </si>
  <si>
    <t>ケーブルブッシュ（グロメット・オープンタイプ）</t>
    <phoneticPr fontId="9"/>
  </si>
  <si>
    <t>ﾉｯｸﾋﾟﾝ　φ4-10mm　2本</t>
    <rPh sb="16" eb="17">
      <t>ホン</t>
    </rPh>
    <phoneticPr fontId="4"/>
  </si>
  <si>
    <t>六角穴付きﾎﾞﾙﾄ　 (M4×12)　　6本</t>
    <rPh sb="21" eb="22">
      <t>ホン</t>
    </rPh>
    <phoneticPr fontId="4"/>
  </si>
  <si>
    <t>当日出荷</t>
    <rPh sb="0" eb="2">
      <t>トウジツ</t>
    </rPh>
    <rPh sb="2" eb="4">
      <t>シュッカ</t>
    </rPh>
    <phoneticPr fontId="13"/>
  </si>
  <si>
    <t>37103-3101-000FL</t>
    <phoneticPr fontId="4"/>
  </si>
  <si>
    <t>e-CONコネクタ(プラグ)</t>
    <phoneticPr fontId="4"/>
  </si>
  <si>
    <t>2日目</t>
    <rPh sb="1" eb="2">
      <t>ヒ</t>
    </rPh>
    <rPh sb="2" eb="3">
      <t>メ</t>
    </rPh>
    <phoneticPr fontId="13"/>
  </si>
  <si>
    <t>SECON-S-R-3-3</t>
    <phoneticPr fontId="4"/>
  </si>
  <si>
    <t>e-CON(ソケット)コネクタ付ケーブル</t>
    <phoneticPr fontId="4"/>
  </si>
  <si>
    <t>USRDS4-6</t>
    <phoneticPr fontId="9"/>
  </si>
  <si>
    <t>ワンタッチ継手　レデューサ</t>
    <phoneticPr fontId="9"/>
  </si>
  <si>
    <t>AB24AB46C7</t>
    <phoneticPr fontId="9"/>
  </si>
  <si>
    <t xml:space="preserve">ﾜｰｸ治具用ﾍﾞｰｽ板 </t>
    <rPh sb="3" eb="5">
      <t>ジグ</t>
    </rPh>
    <rPh sb="5" eb="6">
      <t>ヨウ</t>
    </rPh>
    <rPh sb="10" eb="11">
      <t>イタ</t>
    </rPh>
    <phoneticPr fontId="4"/>
  </si>
  <si>
    <t xml:space="preserve">227707-5 H-SAITOU </t>
    <phoneticPr fontId="9"/>
  </si>
  <si>
    <t>MVBLK-AMW-4C1-78RHT</t>
  </si>
  <si>
    <t>SETB0294-X01　ﾜｰｸ治具ﾍﾞｰｽ</t>
  </si>
  <si>
    <t>六角穴付ボルト    8本 在庫使用</t>
    <rPh sb="12" eb="13">
      <t>ホン</t>
    </rPh>
    <phoneticPr fontId="4"/>
  </si>
  <si>
    <t xml:space="preserve">227707-6 H-SAITOU </t>
    <phoneticPr fontId="9"/>
  </si>
  <si>
    <t>バッファロー</t>
    <phoneticPr fontId="4"/>
  </si>
  <si>
    <t>BTMSKL3750WH</t>
    <phoneticPr fontId="4"/>
  </si>
  <si>
    <t>電源タップ 3ピン式 7個口 ホワイト 集中スイッチ 変換アダプター付　15A</t>
    <phoneticPr fontId="4"/>
  </si>
  <si>
    <t>HDMIケーブル ベーシック HIGH SPEED ブラック　ｵｽ、ｵｽ</t>
    <phoneticPr fontId="9"/>
  </si>
  <si>
    <t>2日目</t>
    <rPh sb="1" eb="3">
      <t>ヒメ</t>
    </rPh>
    <phoneticPr fontId="4"/>
  </si>
  <si>
    <t>DSDJ-SS-MS-9-2.5</t>
    <phoneticPr fontId="9"/>
  </si>
  <si>
    <t>Dsubコネクタ付ケーブル　　メス、メス</t>
    <phoneticPr fontId="9"/>
  </si>
  <si>
    <t>U02-AM-AF-2</t>
    <phoneticPr fontId="9"/>
  </si>
  <si>
    <t>USB2.0 Aタイプ延長ケーブル　　ｵｽ、メス</t>
    <phoneticPr fontId="9"/>
  </si>
  <si>
    <t>DB-37SP</t>
    <phoneticPr fontId="9"/>
  </si>
  <si>
    <t>Dsubコネクタ ハンダ付けタイプ/プレスコンタクト</t>
    <phoneticPr fontId="9"/>
  </si>
  <si>
    <t>MDA-37H-M2.6</t>
    <phoneticPr fontId="9"/>
  </si>
  <si>
    <t>Dsubコネクタ EMI対策品/汎用品　樹脂フード</t>
    <phoneticPr fontId="9"/>
  </si>
  <si>
    <t>PDDU-PT-MS-9-2.5</t>
    <phoneticPr fontId="9"/>
  </si>
  <si>
    <t xml:space="preserve">Dsubコネクタ付ケーブル </t>
    <phoneticPr fontId="9"/>
  </si>
  <si>
    <t xml:space="preserve">227707-7 H-SAITOU </t>
    <phoneticPr fontId="9"/>
  </si>
  <si>
    <t>デュアルシステムアーム　ﾃｰﾌﾞﾙ部無し</t>
    <phoneticPr fontId="9"/>
  </si>
  <si>
    <t>HCHJS65-N</t>
    <phoneticPr fontId="4"/>
  </si>
  <si>
    <t>アルミフレーム用キャスタ　コーナー取付タイプ　重荷重用</t>
    <phoneticPr fontId="4"/>
  </si>
  <si>
    <t>HFS6-3030-300</t>
    <phoneticPr fontId="4"/>
  </si>
  <si>
    <t>HFS6-3030-335</t>
    <phoneticPr fontId="4"/>
  </si>
  <si>
    <t>HFS6-3030-730</t>
    <phoneticPr fontId="4"/>
  </si>
  <si>
    <t>HFS6-3060-589</t>
    <phoneticPr fontId="4"/>
  </si>
  <si>
    <r>
      <t>アルミフレーム　６シリーズ　正方形　３０×</t>
    </r>
    <r>
      <rPr>
        <b/>
        <sz val="11"/>
        <color rgb="FFFF0000"/>
        <rFont val="游ゴシック"/>
        <family val="3"/>
        <charset val="128"/>
        <scheme val="minor"/>
      </rPr>
      <t>6０</t>
    </r>
    <r>
      <rPr>
        <sz val="11"/>
        <rFont val="游ゴシック"/>
        <family val="3"/>
        <charset val="128"/>
        <scheme val="minor"/>
      </rPr>
      <t>ｍｍ　１列溝　４面溝</t>
    </r>
    <phoneticPr fontId="4"/>
  </si>
  <si>
    <t>HFS6-6060-335</t>
    <phoneticPr fontId="4"/>
  </si>
  <si>
    <t>HFS6-6060-588</t>
    <phoneticPr fontId="4"/>
  </si>
  <si>
    <t xml:space="preserve">HFS6-6060-630 </t>
    <phoneticPr fontId="4"/>
  </si>
  <si>
    <t>HFS6-6060-844</t>
    <phoneticPr fontId="4"/>
  </si>
  <si>
    <t>MVSHM-3N03002-4BZ-8XRB3</t>
    <phoneticPr fontId="9"/>
  </si>
  <si>
    <t>SETB0294-Z11　ﾏｸﾞﾈｯﾄｷｬｯﾁｬﾌﾞﾗｹｯﾄ</t>
    <phoneticPr fontId="9"/>
  </si>
  <si>
    <t>HMEN6-6-SEP</t>
    <phoneticPr fontId="9"/>
  </si>
  <si>
    <t>フレーム取付用マグネットキャッチセット</t>
    <phoneticPr fontId="9"/>
  </si>
  <si>
    <t>HTUC6-PY-721-428</t>
    <phoneticPr fontId="9"/>
  </si>
  <si>
    <t>扉ユニット</t>
    <phoneticPr fontId="9"/>
  </si>
  <si>
    <t>観音扉　PET材</t>
    <rPh sb="0" eb="3">
      <t>カンノントビラ</t>
    </rPh>
    <rPh sb="4" eb="8">
      <t>セイカザイ</t>
    </rPh>
    <phoneticPr fontId="9"/>
  </si>
  <si>
    <t>HHPFLN6-SSP　</t>
    <phoneticPr fontId="9"/>
  </si>
  <si>
    <t>左用　ハタ蝶番・異形用ハタ蝶番</t>
    <phoneticPr fontId="9"/>
  </si>
  <si>
    <t>HHPFRN6-SSP　</t>
    <phoneticPr fontId="9"/>
  </si>
  <si>
    <t>右用　ハタ蝶番・異形用ハタ蝶番</t>
    <phoneticPr fontId="9"/>
  </si>
  <si>
    <t>PHSUS6H-586-298-1.5-F282-G276-N6</t>
    <phoneticPr fontId="9"/>
  </si>
  <si>
    <t>カバープレート (SUS材　t=1.5）</t>
    <phoneticPr fontId="4"/>
  </si>
  <si>
    <t>パネルサポートブラケット　樹脂タイプ　6個</t>
    <rPh sb="20" eb="21">
      <t>コ</t>
    </rPh>
    <phoneticPr fontId="4"/>
  </si>
  <si>
    <t>SHCBM5-10</t>
    <phoneticPr fontId="4"/>
  </si>
  <si>
    <t>十字穴付トラス小ねじ　　M5ﾈｼﾞ×10mm  12個</t>
    <phoneticPr fontId="4"/>
  </si>
  <si>
    <t>十字穴付トラス小ねじ　　M5ﾈｼﾞ×15mm　　6個</t>
    <rPh sb="25" eb="26">
      <t>コ</t>
    </rPh>
    <phoneticPr fontId="4"/>
  </si>
  <si>
    <t>MVSHM-3N03050-346-FBZBJ</t>
    <phoneticPr fontId="9"/>
  </si>
  <si>
    <t>SETB0108-Z1　スイッチBOX固定ﾌﾞﾗｹｯﾄ</t>
    <phoneticPr fontId="9"/>
  </si>
  <si>
    <t xml:space="preserve">SCB4-8  </t>
    <phoneticPr fontId="9"/>
  </si>
  <si>
    <t>六角穴付ボルト－ステンレス　 (M5×10)　2本</t>
    <rPh sb="24" eb="25">
      <t>ホン</t>
    </rPh>
    <phoneticPr fontId="4"/>
  </si>
  <si>
    <t>アルミフレーム用後入れバネナット</t>
    <phoneticPr fontId="9"/>
  </si>
  <si>
    <t>MVSHM-3N01500-4BZ-NE43A</t>
  </si>
  <si>
    <t>SETB0294-Z02　側面ｶﾊﾞｰ</t>
    <phoneticPr fontId="9"/>
  </si>
  <si>
    <t>パネルサポートブラケット　樹脂タイプ　2個</t>
    <rPh sb="20" eb="21">
      <t>コ</t>
    </rPh>
    <phoneticPr fontId="4"/>
  </si>
  <si>
    <t>十字穴付トラス小ねじ　　M5ﾈｼﾞ×10mm  4個</t>
    <phoneticPr fontId="4"/>
  </si>
  <si>
    <t>十字穴付トラス小ねじ　　M5ﾈｼﾞ×15mm　　2個</t>
    <rPh sb="25" eb="26">
      <t>コ</t>
    </rPh>
    <phoneticPr fontId="4"/>
  </si>
  <si>
    <t>MVSHM-3N03006-4BZ-TBB7W</t>
  </si>
  <si>
    <r>
      <t>SETB0</t>
    </r>
    <r>
      <rPr>
        <sz val="11"/>
        <rFont val="ＭＳ Ｐゴシック"/>
        <family val="3"/>
        <charset val="128"/>
      </rPr>
      <t>294-Z03-1　天板</t>
    </r>
    <phoneticPr fontId="4"/>
  </si>
  <si>
    <t>MVSHM-3N02000-4BZ-GGAPK</t>
  </si>
  <si>
    <t>SETB0294-Z07 架台下段棚板</t>
    <phoneticPr fontId="4"/>
  </si>
  <si>
    <t>十字穴付トラス小ねじ　　M5ﾈｼﾞ×10mm  16個</t>
    <phoneticPr fontId="4"/>
  </si>
  <si>
    <t>十字穴付トラス小ねじ　　M5ﾈｼﾞ×15mm　　8個</t>
    <rPh sb="25" eb="26">
      <t>コ</t>
    </rPh>
    <phoneticPr fontId="4"/>
  </si>
  <si>
    <t>パネルサポートブラケット　樹脂タイプ　8個</t>
    <rPh sb="20" eb="21">
      <t>コ</t>
    </rPh>
    <phoneticPr fontId="4"/>
  </si>
  <si>
    <t>MVSHM-3N02000-4BZ-RZ4SE</t>
  </si>
  <si>
    <t>SETB0294-Z08 架台ｺﾝﾄﾛｰﾗ棚板</t>
    <phoneticPr fontId="4"/>
  </si>
  <si>
    <t>十字穴付トラス小ねじ　　M5ﾈｼﾞ×10mm  4個</t>
    <rPh sb="25" eb="26">
      <t>コ</t>
    </rPh>
    <phoneticPr fontId="4"/>
  </si>
  <si>
    <t>SHBLBSL6</t>
    <phoneticPr fontId="9"/>
  </si>
  <si>
    <t>６シリーズ（溝幅８ｍｍ）　３０・６０角アルミフレーム用ブラインドブラケット</t>
    <phoneticPr fontId="9"/>
  </si>
  <si>
    <t>HBLFSN6-C-SSP</t>
    <phoneticPr fontId="9"/>
  </si>
  <si>
    <t>６シリーズ（溝幅８ｍｍ）－１列溝用－　突起付反転ブラケット</t>
    <phoneticPr fontId="9"/>
  </si>
  <si>
    <t>引き出し部分</t>
    <rPh sb="0" eb="1">
      <t>ヒ</t>
    </rPh>
    <rPh sb="2" eb="3">
      <t>ダ</t>
    </rPh>
    <rPh sb="4" eb="6">
      <t>ブブン</t>
    </rPh>
    <phoneticPr fontId="9"/>
  </si>
  <si>
    <t>HFS6-3030-280</t>
    <phoneticPr fontId="9"/>
  </si>
  <si>
    <t>アルミフレーム 6シリーズ 正方形 30×30mm 1列溝 4面溝</t>
    <phoneticPr fontId="9"/>
  </si>
  <si>
    <t>HFS6-3060-693</t>
    <phoneticPr fontId="9"/>
  </si>
  <si>
    <t>アルミフレーム 6シリーズ 正方形 30×60mm 1列溝 4面溝</t>
    <phoneticPr fontId="9"/>
  </si>
  <si>
    <r>
      <t>HFC6-3030-S</t>
    </r>
    <r>
      <rPr>
        <b/>
        <sz val="11"/>
        <color rgb="FFFF0000"/>
        <rFont val="游ゴシック"/>
        <family val="3"/>
        <charset val="128"/>
        <scheme val="minor"/>
      </rPr>
      <t xml:space="preserve">  次回は下記の物</t>
    </r>
    <rPh sb="13" eb="15">
      <t>ジカイ</t>
    </rPh>
    <rPh sb="16" eb="18">
      <t>カキ</t>
    </rPh>
    <rPh sb="19" eb="20">
      <t>モノ</t>
    </rPh>
    <phoneticPr fontId="4"/>
  </si>
  <si>
    <t>HFC6-3060-S</t>
    <phoneticPr fontId="4"/>
  </si>
  <si>
    <t>AB24A73143</t>
    <phoneticPr fontId="9"/>
  </si>
  <si>
    <t>MVSHM-3N03004-4BZ-6EALE</t>
    <phoneticPr fontId="9"/>
  </si>
  <si>
    <t>SETB0294-Z01-1　引き出し底板</t>
    <phoneticPr fontId="9"/>
  </si>
  <si>
    <t>SFB5-15</t>
    <phoneticPr fontId="4"/>
  </si>
  <si>
    <t>MVSHM-3N03002-4BZ-3K4X3</t>
  </si>
  <si>
    <t>SETB0294-Z04　引き出し奥側面板</t>
    <rPh sb="17" eb="18">
      <t>オク</t>
    </rPh>
    <rPh sb="18" eb="19">
      <t>ソク</t>
    </rPh>
    <rPh sb="19" eb="20">
      <t>メン</t>
    </rPh>
    <phoneticPr fontId="9"/>
  </si>
  <si>
    <t>六角穴付ボルト－ステンレス　 (M6×10)  6本使用</t>
    <rPh sb="25" eb="26">
      <t>ホン</t>
    </rPh>
    <rPh sb="26" eb="28">
      <t>シヨウ</t>
    </rPh>
    <phoneticPr fontId="4"/>
  </si>
  <si>
    <t>MVSHM-3N03006-4BZ-Y37HJ</t>
  </si>
  <si>
    <t>SETB0294-Z05　引き出し手前側面板　左</t>
    <rPh sb="17" eb="19">
      <t>テマエ</t>
    </rPh>
    <rPh sb="19" eb="20">
      <t>ソク</t>
    </rPh>
    <rPh sb="20" eb="21">
      <t>メン</t>
    </rPh>
    <phoneticPr fontId="9"/>
  </si>
  <si>
    <t>MVSHM-3N03006-4BZ-2JKKR</t>
  </si>
  <si>
    <t>SETB0294-Z09　引き出し手前側面板　右</t>
    <rPh sb="17" eb="19">
      <t>テマエ</t>
    </rPh>
    <rPh sb="19" eb="20">
      <t>ソク</t>
    </rPh>
    <rPh sb="20" eb="21">
      <t>メン</t>
    </rPh>
    <phoneticPr fontId="9"/>
  </si>
  <si>
    <t>SR3614</t>
    <phoneticPr fontId="9"/>
  </si>
  <si>
    <t>スライドレール　２段引　中荷重・スチールタイプ</t>
    <phoneticPr fontId="9"/>
  </si>
  <si>
    <t xml:space="preserve">
AB2497C95F</t>
    <phoneticPr fontId="9"/>
  </si>
  <si>
    <t>東京時計精密</t>
    <rPh sb="0" eb="4">
      <t>トウキョウトケイ</t>
    </rPh>
    <rPh sb="4" eb="6">
      <t>セイミツ</t>
    </rPh>
    <phoneticPr fontId="4"/>
  </si>
  <si>
    <t>吉鶴</t>
    <rPh sb="0" eb="2">
      <t>ヨシヅル</t>
    </rPh>
    <phoneticPr fontId="4"/>
  </si>
  <si>
    <t>AXELIAｼﾘｰｽﾞ 200</t>
    <phoneticPr fontId="4"/>
  </si>
  <si>
    <t>在庫なき場合は発注願います</t>
    <rPh sb="0" eb="2">
      <t>ザイコ</t>
    </rPh>
    <rPh sb="4" eb="6">
      <t>バアイ</t>
    </rPh>
    <rPh sb="7" eb="10">
      <t>ハッチュウネガ</t>
    </rPh>
    <phoneticPr fontId="4"/>
  </si>
  <si>
    <t>3
ﾂｰﾙｼﾞｸﾞ</t>
    <phoneticPr fontId="4"/>
  </si>
  <si>
    <t>MISUMI</t>
    <phoneticPr fontId="2"/>
  </si>
  <si>
    <t>MVBLK-AMW-41L-WS3TG</t>
  </si>
  <si>
    <t>■SETA0236-Y01-A(ﾂｰﾙﾌﾟﾚｰﾄ)</t>
  </si>
  <si>
    <t>Web発注済</t>
    <rPh sb="3" eb="6">
      <t>ハッチュウスミ</t>
    </rPh>
    <phoneticPr fontId="4"/>
  </si>
  <si>
    <t>MVBLK-AMW-41J-DMBJJ</t>
  </si>
  <si>
    <t>■SETA0236-Y02-A(ｼﾘﾝﾀﾞﾌﾟﾚｰﾄ)</t>
  </si>
  <si>
    <t>MVBLK-AMW-41J-94SHU</t>
  </si>
  <si>
    <t>■SETA0236-Y03-A(延長ﾌﾞﾛｯｸ)</t>
    <phoneticPr fontId="4"/>
  </si>
  <si>
    <t>IAI</t>
    <phoneticPr fontId="2"/>
  </si>
  <si>
    <t>日伝</t>
    <rPh sb="0" eb="2">
      <t>ニチデン</t>
    </rPh>
    <phoneticPr fontId="4"/>
  </si>
  <si>
    <t>RCA2-TCA3NA-I-10-2-30-A3-S</t>
    <phoneticPr fontId="4"/>
  </si>
  <si>
    <t>ﾛﾎﾞｼﾘﾝﾀﾞ</t>
    <phoneticPr fontId="4"/>
  </si>
  <si>
    <t>発注願います</t>
    <rPh sb="0" eb="3">
      <t>ハッチュウネガ</t>
    </rPh>
    <phoneticPr fontId="4"/>
  </si>
  <si>
    <t>ACON-CYB-10WAI-NP-3-0-DN</t>
    <phoneticPr fontId="4"/>
  </si>
  <si>
    <t>ｺﾝﾄﾛｰﾗｰ</t>
    <phoneticPr fontId="4"/>
  </si>
  <si>
    <t>3
電気関係</t>
    <rPh sb="3" eb="7">
      <t>デンキカンケイ</t>
    </rPh>
    <phoneticPr fontId="4"/>
  </si>
  <si>
    <t>MVSHM-3N02002-41J-N1RH3</t>
  </si>
  <si>
    <t>■SETA0236-Z01-A(背面ﾌﾟﾚｰﾄ)</t>
  </si>
  <si>
    <t>SDR-120-24</t>
  </si>
  <si>
    <t>SWﾃﾞﾝｹﾞﾝ ﾚｰﾙﾂｷ(MEANWELL)</t>
  </si>
  <si>
    <t>3M-3</t>
  </si>
  <si>
    <t>ACｺｰﾄﾞ</t>
  </si>
  <si>
    <t>ﾈｼﾞﾍﾝｶﾝｼｷﾀﾝｼﾀﾞｲ</t>
  </si>
  <si>
    <t>MWI-COM-P10N10</t>
  </si>
  <si>
    <t>ｺﾓﾝﾀﾝｼﾀﾞｲ</t>
  </si>
  <si>
    <t>NEDJL-PS-SB-37-1</t>
  </si>
  <si>
    <t>DSUBﾊｰﾈｽ</t>
  </si>
  <si>
    <t>TWSSS10-4.5-5</t>
  </si>
  <si>
    <t>ｷﾝｿﾞｸﾜｯｼｬ (TWSSS)</t>
  </si>
  <si>
    <t>TKR-TWE1</t>
  </si>
  <si>
    <t>ｱｸｾｻﾘｰ ﾌﾟﾘﾝﾄｷﾊﾞﾝTKRｼﾘｰｽﾞ</t>
  </si>
  <si>
    <t>MRB-310</t>
  </si>
  <si>
    <t>MRB-90</t>
  </si>
  <si>
    <t>MR7706TJ3</t>
  </si>
  <si>
    <t>ﾀｯﾌﾟ ｺ-ﾄﾞﾘｰﾙ ｽｲﾝｸﾞﾌﾟﾗｸﾞ</t>
  </si>
  <si>
    <t>NEDUL-PT-JS-9-3</t>
  </si>
  <si>
    <t>Dｻﾌﾞﾊｰﾈｽ(ﾏﾙ)</t>
  </si>
  <si>
    <t>Web発注済</t>
    <rPh sb="0" eb="6">
      <t>ウェBハッチュウスミ</t>
    </rPh>
    <phoneticPr fontId="4"/>
  </si>
  <si>
    <t>5
ﾜｰｸｼﾞｸﾞ</t>
    <phoneticPr fontId="4"/>
  </si>
  <si>
    <t>MVBLK-AMW-41L-7KKR4</t>
  </si>
  <si>
    <t>■SETA0236-X01-A(ﾜｰｸｼﾞｸﾞﾍﾞｰｽ-1)</t>
  </si>
  <si>
    <t>MVBLK-AMW-41L-EYUF4</t>
  </si>
  <si>
    <t>■SETA0236-X02-A(ﾜｰｸｼﾞｸﾞﾍﾞｰｽ-2)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</si>
</sst>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quot;¥&quot;\-#,##0"/>
    <numFmt numFmtId="41" formatCode="_ * #,##0_ ;_ * \-#,##0_ ;_ * &quot;-&quot;_ ;_ @_ "/>
    <numFmt numFmtId="176" formatCode="#,##0_);[Red]\(#,##0\)"/>
    <numFmt numFmtId="177" formatCode="m&quot;月&quot;d&quot;日&quot;;@"/>
    <numFmt numFmtId="178" formatCode="m/d;@"/>
    <numFmt numFmtId="179" formatCode="yyyy&quot;年&quot;m&quot;月&quot;d&quot;日&quot;;@"/>
    <numFmt numFmtId="180" formatCode="0_ ;[Red]\-0\ "/>
    <numFmt numFmtId="181" formatCode="#,##0_ "/>
    <numFmt numFmtId="182" formatCode="0_);[Red]\(0\)"/>
    <numFmt numFmtId="183" formatCode="0_ "/>
    <numFmt numFmtId="184" formatCode="&quot;¥&quot;#,##0_);[Red]\(&quot;¥&quot;#,##0\)"/>
    <numFmt numFmtId="185" formatCode="yyyy/m/d;@"/>
  </numFmts>
  <fonts count="146">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b/>
      <sz val="14"/>
      <color indexed="8"/>
      <name val="ＭＳ Ｐゴシック"/>
      <family val="3"/>
      <charset val="128"/>
    </font>
    <font>
      <sz val="6"/>
      <name val="ＭＳ Ｐゴシック"/>
      <family val="3"/>
      <charset val="128"/>
    </font>
    <font>
      <b/>
      <sz val="11"/>
      <color indexed="8"/>
      <name val="ＭＳ Ｐゴシック"/>
      <family val="3"/>
      <charset val="128"/>
    </font>
    <font>
      <b/>
      <sz val="14"/>
      <color theme="1"/>
      <name val="游ゴシック"/>
      <family val="3"/>
      <charset val="128"/>
      <scheme val="minor"/>
    </font>
    <font>
      <sz val="22"/>
      <color theme="1"/>
      <name val="游ゴシック"/>
      <family val="3"/>
      <charset val="128"/>
      <scheme val="minor"/>
    </font>
    <font>
      <b/>
      <sz val="13.95"/>
      <color rgb="FF000000"/>
      <name val="ＭＳ Ｐゴシック"/>
      <family val="3"/>
      <charset val="128"/>
    </font>
    <font>
      <sz val="6"/>
      <name val="游ゴシック"/>
      <family val="3"/>
      <charset val="128"/>
      <scheme val="minor"/>
    </font>
    <font>
      <b/>
      <sz val="11"/>
      <color theme="1"/>
      <name val="游ゴシック"/>
      <family val="3"/>
      <charset val="128"/>
      <scheme val="minor"/>
    </font>
    <font>
      <sz val="11"/>
      <color rgb="FF000000"/>
      <name val="ＭＳ Ｐゴシック"/>
      <family val="3"/>
      <charset val="128"/>
    </font>
    <font>
      <b/>
      <sz val="16"/>
      <color theme="1"/>
      <name val="游ゴシック"/>
      <family val="3"/>
      <charset val="128"/>
      <scheme val="minor"/>
    </font>
    <font>
      <sz val="11"/>
      <color indexed="8"/>
      <name val="ＭＳ Ｐゴシック"/>
      <family val="3"/>
      <charset val="128"/>
    </font>
    <font>
      <sz val="11"/>
      <color theme="1"/>
      <name val="ＭＳ Ｐゴシック"/>
      <family val="3"/>
      <charset val="128"/>
    </font>
    <font>
      <sz val="11"/>
      <name val="ＭＳ Ｐゴシック"/>
      <family val="3"/>
      <charset val="128"/>
    </font>
    <font>
      <sz val="11"/>
      <color rgb="FFFF0000"/>
      <name val="游ゴシック"/>
      <family val="3"/>
      <charset val="128"/>
      <scheme val="minor"/>
    </font>
    <font>
      <u/>
      <sz val="11"/>
      <color theme="10"/>
      <name val="游ゴシック"/>
      <family val="3"/>
      <charset val="128"/>
      <scheme val="minor"/>
    </font>
    <font>
      <sz val="11"/>
      <color rgb="FF000000"/>
      <name val="游ゴシック"/>
      <family val="3"/>
      <charset val="128"/>
      <scheme val="minor"/>
    </font>
    <font>
      <sz val="9.9499999999999993"/>
      <color rgb="FF000000"/>
      <name val="ＭＳ Ｐゴシック"/>
      <family val="3"/>
      <charset val="128"/>
    </font>
    <font>
      <sz val="11"/>
      <name val="游ゴシック"/>
      <family val="3"/>
      <charset val="128"/>
      <scheme val="minor"/>
    </font>
    <font>
      <sz val="10"/>
      <color indexed="8"/>
      <name val="ＭＳ Ｐゴシック"/>
      <family val="3"/>
      <charset val="128"/>
    </font>
    <font>
      <b/>
      <sz val="12"/>
      <color theme="9" tint="-0.499984740745262"/>
      <name val="游ゴシック"/>
      <family val="3"/>
      <charset val="128"/>
      <scheme val="minor"/>
    </font>
    <font>
      <sz val="10"/>
      <name val="ＭＳ Ｐゴシック"/>
      <family val="3"/>
      <charset val="128"/>
    </font>
    <font>
      <b/>
      <sz val="11"/>
      <color rgb="FFFF0000"/>
      <name val="游ゴシック"/>
      <family val="3"/>
      <charset val="128"/>
      <scheme val="minor"/>
    </font>
    <font>
      <sz val="16"/>
      <color theme="1"/>
      <name val="游ゴシック"/>
      <family val="3"/>
      <charset val="128"/>
      <scheme val="minor"/>
    </font>
    <font>
      <b/>
      <sz val="11"/>
      <color indexed="10"/>
      <name val="ＭＳ Ｐゴシック"/>
      <family val="3"/>
      <charset val="128"/>
    </font>
    <font>
      <b/>
      <sz val="11"/>
      <color rgb="FFFF0000"/>
      <name val="ＭＳ Ｐゴシック"/>
      <family val="3"/>
      <charset val="128"/>
    </font>
    <font>
      <b/>
      <sz val="16"/>
      <color indexed="8"/>
      <name val="ＭＳ Ｐゴシック"/>
      <family val="3"/>
      <charset val="128"/>
    </font>
    <font>
      <sz val="16"/>
      <color indexed="8"/>
      <name val="ＭＳ Ｐゴシック"/>
      <family val="3"/>
      <charset val="128"/>
    </font>
    <font>
      <b/>
      <sz val="11"/>
      <color indexed="30"/>
      <name val="ＭＳ Ｐゴシック"/>
      <family val="3"/>
      <charset val="128"/>
    </font>
    <font>
      <b/>
      <sz val="11"/>
      <color rgb="FF0070C0"/>
      <name val="游ゴシック"/>
      <family val="3"/>
      <charset val="128"/>
      <scheme val="minor"/>
    </font>
    <font>
      <b/>
      <sz val="14"/>
      <name val="ＭＳ Ｐゴシック"/>
      <family val="3"/>
      <charset val="128"/>
    </font>
    <font>
      <sz val="12"/>
      <name val="游ゴシック"/>
      <family val="3"/>
      <charset val="128"/>
      <scheme val="minor"/>
    </font>
    <font>
      <sz val="20"/>
      <color theme="1"/>
      <name val="游ゴシック"/>
      <family val="3"/>
      <charset val="128"/>
      <scheme val="minor"/>
    </font>
    <font>
      <b/>
      <sz val="11"/>
      <color rgb="FFC00000"/>
      <name val="游ゴシック"/>
      <family val="3"/>
      <charset val="128"/>
      <scheme val="minor"/>
    </font>
    <font>
      <sz val="11"/>
      <color indexed="10"/>
      <name val="ＭＳ Ｐゴシック"/>
      <family val="3"/>
      <charset val="128"/>
    </font>
    <font>
      <b/>
      <sz val="11"/>
      <name val="ＭＳ Ｐゴシック"/>
      <family val="3"/>
      <charset val="128"/>
    </font>
    <font>
      <sz val="14"/>
      <color indexed="8"/>
      <name val="ＭＳ Ｐゴシック"/>
      <family val="3"/>
      <charset val="128"/>
    </font>
    <font>
      <b/>
      <sz val="12"/>
      <color rgb="FF0070C0"/>
      <name val="游ゴシック"/>
      <family val="3"/>
      <charset val="128"/>
      <scheme val="minor"/>
    </font>
    <font>
      <b/>
      <sz val="14"/>
      <color rgb="FFC00000"/>
      <name val="游ゴシック"/>
      <family val="3"/>
      <charset val="128"/>
      <scheme val="minor"/>
    </font>
    <font>
      <sz val="8"/>
      <color indexed="8"/>
      <name val="ＭＳ Ｐゴシック"/>
      <family val="3"/>
      <charset val="128"/>
    </font>
    <font>
      <b/>
      <sz val="14"/>
      <color rgb="FF00B050"/>
      <name val="游ゴシック"/>
      <family val="3"/>
      <charset val="128"/>
      <scheme val="minor"/>
    </font>
    <font>
      <b/>
      <sz val="16"/>
      <color indexed="10"/>
      <name val="ＭＳ Ｐゴシック"/>
      <family val="3"/>
      <charset val="128"/>
    </font>
    <font>
      <sz val="8"/>
      <color theme="1"/>
      <name val="游ゴシック"/>
      <family val="3"/>
      <charset val="128"/>
      <scheme val="minor"/>
    </font>
    <font>
      <sz val="11"/>
      <color rgb="FFFF0000"/>
      <name val="ＭＳ Ｐゴシック"/>
      <family val="3"/>
      <charset val="128"/>
    </font>
    <font>
      <b/>
      <sz val="11"/>
      <color theme="5" tint="-0.249977111117893"/>
      <name val="游ゴシック"/>
      <family val="3"/>
      <charset val="128"/>
      <scheme val="minor"/>
    </font>
    <font>
      <sz val="11"/>
      <color theme="9" tint="-0.249977111117893"/>
      <name val="游ゴシック"/>
      <family val="3"/>
      <charset val="128"/>
      <scheme val="minor"/>
    </font>
    <font>
      <sz val="11"/>
      <color rgb="FF0070C0"/>
      <name val="游ゴシック"/>
      <family val="3"/>
      <charset val="128"/>
      <scheme val="minor"/>
    </font>
    <font>
      <sz val="11"/>
      <color rgb="FF7030A0"/>
      <name val="游ゴシック"/>
      <family val="3"/>
      <charset val="128"/>
      <scheme val="minor"/>
    </font>
    <font>
      <sz val="11"/>
      <color rgb="FF00B050"/>
      <name val="游ゴシック"/>
      <family val="3"/>
      <charset val="128"/>
      <scheme val="minor"/>
    </font>
    <font>
      <b/>
      <sz val="9"/>
      <color indexed="81"/>
      <name val="MS P ゴシック"/>
      <family val="3"/>
      <charset val="128"/>
    </font>
    <font>
      <sz val="9"/>
      <color indexed="81"/>
      <name val="MS P ゴシック"/>
      <family val="3"/>
      <charset val="128"/>
    </font>
    <font>
      <b/>
      <sz val="12"/>
      <color rgb="FF000000"/>
      <name val="ＭＳ Ｐゴシック"/>
      <family val="3"/>
      <charset val="128"/>
    </font>
    <font>
      <b/>
      <sz val="11"/>
      <color rgb="FF000000"/>
      <name val="ＭＳ Ｐゴシック"/>
      <family val="3"/>
      <charset val="128"/>
    </font>
    <font>
      <b/>
      <sz val="13.95"/>
      <color theme="1"/>
      <name val="游ゴシック"/>
      <family val="3"/>
      <charset val="128"/>
      <scheme val="minor"/>
    </font>
    <font>
      <b/>
      <sz val="22"/>
      <name val="游ゴシック"/>
      <family val="3"/>
      <charset val="128"/>
      <scheme val="minor"/>
    </font>
    <font>
      <b/>
      <sz val="14"/>
      <color rgb="FF0070C0"/>
      <name val="游ゴシック"/>
      <family val="3"/>
      <charset val="128"/>
      <scheme val="minor"/>
    </font>
    <font>
      <sz val="10"/>
      <name val="游ゴシック"/>
      <family val="3"/>
      <charset val="128"/>
      <scheme val="minor"/>
    </font>
    <font>
      <sz val="10"/>
      <color theme="1"/>
      <name val="ＭＳ Ｐゴシック"/>
      <family val="3"/>
      <charset val="128"/>
    </font>
    <font>
      <sz val="11"/>
      <name val="游ゴシック Light"/>
      <family val="3"/>
      <charset val="128"/>
      <scheme val="major"/>
    </font>
    <font>
      <sz val="11"/>
      <color rgb="FFC00000"/>
      <name val="游ゴシック"/>
      <family val="3"/>
      <charset val="128"/>
      <scheme val="minor"/>
    </font>
    <font>
      <b/>
      <sz val="14"/>
      <color theme="9" tint="-0.499984740745262"/>
      <name val="游ゴシック"/>
      <family val="3"/>
      <charset val="128"/>
      <scheme val="minor"/>
    </font>
    <font>
      <b/>
      <sz val="18"/>
      <color theme="1"/>
      <name val="游ゴシック"/>
      <family val="3"/>
      <charset val="128"/>
      <scheme val="minor"/>
    </font>
    <font>
      <b/>
      <sz val="11"/>
      <color theme="9" tint="-0.499984740745262"/>
      <name val="游ゴシック"/>
      <family val="3"/>
      <charset val="128"/>
      <scheme val="minor"/>
    </font>
    <font>
      <b/>
      <u/>
      <sz val="14"/>
      <color theme="1"/>
      <name val="游ゴシック"/>
      <family val="3"/>
      <charset val="128"/>
      <scheme val="minor"/>
    </font>
    <font>
      <sz val="12"/>
      <color indexed="8"/>
      <name val="ＭＳ Ｐゴシック"/>
      <family val="3"/>
      <charset val="128"/>
    </font>
    <font>
      <b/>
      <sz val="14"/>
      <color rgb="FF7030A0"/>
      <name val="游ゴシック"/>
      <family val="3"/>
      <charset val="128"/>
      <scheme val="minor"/>
    </font>
    <font>
      <b/>
      <sz val="16"/>
      <color rgb="FF00B050"/>
      <name val="游ゴシック"/>
      <family val="3"/>
      <charset val="128"/>
      <scheme val="minor"/>
    </font>
    <font>
      <b/>
      <sz val="16"/>
      <color rgb="FF0070C0"/>
      <name val="游ゴシック"/>
      <family val="3"/>
      <charset val="128"/>
      <scheme val="minor"/>
    </font>
    <font>
      <b/>
      <sz val="22"/>
      <color rgb="FF0070C0"/>
      <name val="游ゴシック"/>
      <family val="3"/>
      <charset val="128"/>
      <scheme val="minor"/>
    </font>
    <font>
      <b/>
      <sz val="16"/>
      <color theme="6" tint="-0.249977111117893"/>
      <name val="游ゴシック"/>
      <family val="3"/>
      <charset val="128"/>
      <scheme val="minor"/>
    </font>
    <font>
      <b/>
      <sz val="11"/>
      <color rgb="FF0070C0"/>
      <name val="ＭＳ Ｐゴシック"/>
      <family val="3"/>
      <charset val="128"/>
    </font>
    <font>
      <b/>
      <sz val="16"/>
      <color rgb="FFC00000"/>
      <name val="游ゴシック"/>
      <family val="3"/>
      <charset val="128"/>
      <scheme val="minor"/>
    </font>
    <font>
      <sz val="9"/>
      <name val="游ゴシック"/>
      <family val="3"/>
      <charset val="128"/>
      <scheme val="minor"/>
    </font>
    <font>
      <b/>
      <sz val="11"/>
      <color rgb="FF00B050"/>
      <name val="游ゴシック"/>
      <family val="3"/>
      <charset val="128"/>
      <scheme val="minor"/>
    </font>
    <font>
      <sz val="10.5"/>
      <color theme="1"/>
      <name val="ＭＳ ゴシック"/>
      <family val="3"/>
      <charset val="128"/>
    </font>
    <font>
      <b/>
      <sz val="12"/>
      <color indexed="8"/>
      <name val="ＭＳ Ｐゴシック"/>
      <family val="3"/>
      <charset val="128"/>
    </font>
    <font>
      <sz val="10"/>
      <color rgb="FFC00000"/>
      <name val="游ゴシック"/>
      <family val="3"/>
      <charset val="128"/>
      <scheme val="minor"/>
    </font>
    <font>
      <b/>
      <sz val="11"/>
      <color theme="9" tint="-0.249977111117893"/>
      <name val="游ゴシック"/>
      <family val="3"/>
      <charset val="128"/>
      <scheme val="minor"/>
    </font>
    <font>
      <sz val="12"/>
      <name val="ＭＳ Ｐ明朝"/>
      <family val="1"/>
      <charset val="128"/>
    </font>
    <font>
      <sz val="9"/>
      <color indexed="8"/>
      <name val="ＭＳ Ｐゴシック"/>
      <family val="3"/>
      <charset val="128"/>
    </font>
    <font>
      <sz val="10"/>
      <color indexed="56"/>
      <name val="Arial"/>
      <family val="2"/>
    </font>
    <font>
      <sz val="10"/>
      <color indexed="56"/>
      <name val="ＭＳ ゴシック"/>
      <family val="3"/>
      <charset val="128"/>
    </font>
    <font>
      <sz val="14"/>
      <color theme="1"/>
      <name val="游ゴシック"/>
      <family val="3"/>
      <charset val="128"/>
      <scheme val="minor"/>
    </font>
    <font>
      <sz val="14"/>
      <color indexed="53"/>
      <name val="ＭＳ Ｐゴシック"/>
      <family val="3"/>
      <charset val="128"/>
    </font>
    <font>
      <sz val="14"/>
      <name val="ＭＳ Ｐゴシック"/>
      <family val="3"/>
      <charset val="128"/>
    </font>
    <font>
      <sz val="11"/>
      <color indexed="30"/>
      <name val="ＭＳ Ｐゴシック"/>
      <family val="3"/>
      <charset val="128"/>
    </font>
    <font>
      <b/>
      <sz val="12"/>
      <color rgb="FFC00000"/>
      <name val="游ゴシック"/>
      <family val="3"/>
      <charset val="128"/>
      <scheme val="minor"/>
    </font>
    <font>
      <b/>
      <sz val="11"/>
      <name val="游ゴシック"/>
      <family val="3"/>
      <charset val="128"/>
      <scheme val="minor"/>
    </font>
    <font>
      <b/>
      <sz val="16"/>
      <color indexed="30"/>
      <name val="ＭＳ Ｐゴシック"/>
      <family val="3"/>
      <charset val="128"/>
    </font>
    <font>
      <b/>
      <sz val="12"/>
      <color rgb="FFFF0000"/>
      <name val="游ゴシック"/>
      <family val="3"/>
      <charset val="128"/>
      <scheme val="minor"/>
    </font>
    <font>
      <sz val="11"/>
      <color rgb="FF333333"/>
      <name val="游ゴシック"/>
      <family val="3"/>
      <charset val="128"/>
      <scheme val="minor"/>
    </font>
    <font>
      <b/>
      <sz val="11"/>
      <color theme="9" tint="-0.249977111117893"/>
      <name val="ＭＳ Ｐゴシック"/>
      <family val="3"/>
      <charset val="128"/>
    </font>
    <font>
      <b/>
      <sz val="12"/>
      <color theme="2" tint="-0.499984740745262"/>
      <name val="游ゴシック"/>
      <family val="3"/>
      <charset val="128"/>
      <scheme val="minor"/>
    </font>
    <font>
      <sz val="10"/>
      <color rgb="FF020024"/>
      <name val="Arial"/>
      <family val="2"/>
    </font>
    <font>
      <b/>
      <sz val="12"/>
      <color rgb="FFFF0000"/>
      <name val="ＭＳ Ｐゴシック"/>
      <family val="3"/>
      <charset val="128"/>
    </font>
    <font>
      <b/>
      <sz val="14"/>
      <color theme="9" tint="-0.249977111117893"/>
      <name val="游ゴシック"/>
      <family val="3"/>
      <charset val="128"/>
      <scheme val="minor"/>
    </font>
    <font>
      <u/>
      <sz val="11"/>
      <color theme="1"/>
      <name val="游ゴシック"/>
      <family val="3"/>
      <charset val="128"/>
      <scheme val="minor"/>
    </font>
    <font>
      <sz val="22"/>
      <color rgb="FF0070C0"/>
      <name val="游ゴシック"/>
      <family val="3"/>
      <charset val="128"/>
      <scheme val="minor"/>
    </font>
    <font>
      <sz val="20"/>
      <color theme="9" tint="-0.499984740745262"/>
      <name val="游ゴシック"/>
      <family val="3"/>
      <charset val="128"/>
      <scheme val="minor"/>
    </font>
    <font>
      <b/>
      <sz val="11"/>
      <color theme="1"/>
      <name val="ＭＳ Ｐゴシック"/>
      <family val="3"/>
      <charset val="128"/>
    </font>
    <font>
      <sz val="19.95"/>
      <color theme="1"/>
      <name val="游ゴシック"/>
      <family val="3"/>
      <charset val="128"/>
      <scheme val="minor"/>
    </font>
    <font>
      <b/>
      <sz val="12"/>
      <color theme="9" tint="-0.249977111117893"/>
      <name val="游ゴシック"/>
      <family val="3"/>
      <charset val="128"/>
      <scheme val="minor"/>
    </font>
    <font>
      <sz val="10"/>
      <color indexed="10"/>
      <name val="ＭＳ Ｐゴシック"/>
      <family val="3"/>
      <charset val="128"/>
    </font>
    <font>
      <u/>
      <sz val="11"/>
      <name val="游ゴシック"/>
      <family val="3"/>
      <charset val="128"/>
      <scheme val="minor"/>
    </font>
    <font>
      <b/>
      <sz val="14"/>
      <color rgb="FF0070C0"/>
      <name val="ＭＳ Ｐゴシック"/>
      <family val="3"/>
      <charset val="128"/>
    </font>
    <font>
      <b/>
      <sz val="14"/>
      <color indexed="81"/>
      <name val="MS P ゴシック"/>
      <family val="3"/>
      <charset val="128"/>
    </font>
    <font>
      <b/>
      <sz val="14"/>
      <color theme="5" tint="-0.249977111117893"/>
      <name val="游ゴシック"/>
      <family val="3"/>
      <charset val="128"/>
      <scheme val="minor"/>
    </font>
    <font>
      <sz val="9"/>
      <color rgb="FF000000"/>
      <name val="ＭＳ Ｐゴシック"/>
      <family val="3"/>
      <charset val="128"/>
    </font>
    <font>
      <sz val="8"/>
      <color rgb="FF000000"/>
      <name val="ＭＳ Ｐゴシック"/>
      <family val="3"/>
      <charset val="128"/>
    </font>
    <font>
      <sz val="10"/>
      <color rgb="FF262626"/>
      <name val="Arial"/>
      <family val="2"/>
    </font>
    <font>
      <b/>
      <sz val="11"/>
      <color indexed="60"/>
      <name val="ＭＳ Ｐゴシック"/>
      <family val="3"/>
      <charset val="128"/>
    </font>
    <font>
      <b/>
      <sz val="14"/>
      <color theme="6" tint="-0.249977111117893"/>
      <name val="游ゴシック"/>
      <family val="3"/>
      <charset val="128"/>
      <scheme val="minor"/>
    </font>
    <font>
      <b/>
      <sz val="14"/>
      <color theme="8" tint="-0.249977111117893"/>
      <name val="游ゴシック"/>
      <family val="3"/>
      <charset val="128"/>
      <scheme val="minor"/>
    </font>
    <font>
      <b/>
      <sz val="12"/>
      <color theme="1"/>
      <name val="游ゴシック"/>
      <family val="3"/>
      <charset val="128"/>
      <scheme val="minor"/>
    </font>
    <font>
      <b/>
      <sz val="11"/>
      <color theme="7" tint="-0.249977111117893"/>
      <name val="游ゴシック"/>
      <family val="3"/>
      <charset val="128"/>
      <scheme val="minor"/>
    </font>
    <font>
      <b/>
      <sz val="12"/>
      <name val="游ゴシック"/>
      <family val="3"/>
      <charset val="128"/>
      <scheme val="minor"/>
    </font>
    <font>
      <b/>
      <sz val="11"/>
      <color theme="8" tint="-0.249977111117893"/>
      <name val="游ゴシック"/>
      <family val="3"/>
      <charset val="128"/>
      <scheme val="minor"/>
    </font>
    <font>
      <b/>
      <sz val="14"/>
      <color theme="2" tint="-0.749992370372631"/>
      <name val="游ゴシック"/>
      <family val="3"/>
      <charset val="128"/>
      <scheme val="minor"/>
    </font>
    <font>
      <sz val="12"/>
      <color rgb="FF333333"/>
      <name val="游ゴシック"/>
      <family val="3"/>
      <charset val="128"/>
      <scheme val="minor"/>
    </font>
    <font>
      <sz val="18"/>
      <color theme="1"/>
      <name val="游ゴシック"/>
      <family val="3"/>
      <charset val="128"/>
      <scheme val="minor"/>
    </font>
    <font>
      <sz val="16"/>
      <color theme="6" tint="-0.499984740745262"/>
      <name val="游ゴシック"/>
      <family val="3"/>
      <charset val="128"/>
      <scheme val="minor"/>
    </font>
    <font>
      <b/>
      <sz val="14"/>
      <color theme="4" tint="-0.249977111117893"/>
      <name val="游ゴシック"/>
      <family val="3"/>
      <charset val="128"/>
      <scheme val="minor"/>
    </font>
    <font>
      <sz val="11"/>
      <color theme="9" tint="-0.249977111117893"/>
      <name val="ＭＳ Ｐゴシック"/>
      <family val="3"/>
      <charset val="128"/>
    </font>
    <font>
      <sz val="16"/>
      <color rgb="FF0070C0"/>
      <name val="游ゴシック"/>
      <family val="3"/>
      <charset val="128"/>
      <scheme val="minor"/>
    </font>
    <font>
      <b/>
      <sz val="14"/>
      <color theme="6" tint="-0.499984740745262"/>
      <name val="游ゴシック"/>
      <family val="3"/>
      <charset val="128"/>
      <scheme val="minor"/>
    </font>
    <font>
      <sz val="14"/>
      <color rgb="FF333333"/>
      <name val="Arial"/>
      <family val="2"/>
    </font>
    <font>
      <b/>
      <sz val="11"/>
      <color rgb="FF00B0F0"/>
      <name val="游ゴシック"/>
      <family val="3"/>
      <charset val="128"/>
      <scheme val="minor"/>
    </font>
    <font>
      <b/>
      <sz val="12"/>
      <color indexed="30"/>
      <name val="ＭＳ Ｐゴシック"/>
      <family val="3"/>
      <charset val="128"/>
    </font>
    <font>
      <sz val="12"/>
      <color theme="1"/>
      <name val="游ゴシック"/>
      <family val="3"/>
      <charset val="128"/>
      <scheme val="minor"/>
    </font>
    <font>
      <b/>
      <sz val="20"/>
      <color indexed="8"/>
      <name val="ＭＳ Ｐゴシック"/>
      <family val="3"/>
      <charset val="128"/>
    </font>
    <font>
      <b/>
      <sz val="12"/>
      <color rgb="FF00B0F0"/>
      <name val="游ゴシック"/>
      <family val="3"/>
      <charset val="128"/>
      <scheme val="minor"/>
    </font>
    <font>
      <b/>
      <sz val="14"/>
      <color theme="7" tint="-0.249977111117893"/>
      <name val="游ゴシック"/>
      <family val="3"/>
      <charset val="128"/>
      <scheme val="minor"/>
    </font>
    <font>
      <sz val="11"/>
      <color theme="1"/>
      <name val="游ゴシック Light"/>
      <family val="3"/>
      <charset val="128"/>
      <scheme val="major"/>
    </font>
    <font>
      <b/>
      <sz val="9"/>
      <color indexed="10"/>
      <name val="ＭＳ Ｐゴシック"/>
      <family val="3"/>
      <charset val="128"/>
    </font>
    <font>
      <b/>
      <sz val="11"/>
      <color indexed="40"/>
      <name val="ＭＳ Ｐゴシック"/>
      <family val="3"/>
      <charset val="128"/>
    </font>
    <font>
      <b/>
      <sz val="10"/>
      <name val="ＭＳ Ｐゴシック"/>
      <family val="3"/>
      <charset val="128"/>
    </font>
    <font>
      <b/>
      <sz val="12"/>
      <color rgb="FF7030A0"/>
      <name val="游ゴシック"/>
      <family val="3"/>
      <charset val="128"/>
      <scheme val="minor"/>
    </font>
    <font>
      <b/>
      <sz val="12"/>
      <color rgb="FF00B050"/>
      <name val="游ゴシック"/>
      <family val="3"/>
      <charset val="128"/>
      <scheme val="minor"/>
    </font>
    <font>
      <b/>
      <sz val="12"/>
      <color theme="6" tint="-0.249977111117893"/>
      <name val="游ゴシック"/>
      <family val="3"/>
      <charset val="128"/>
      <scheme val="minor"/>
    </font>
    <font>
      <b/>
      <sz val="16"/>
      <color theme="9" tint="-0.249977111117893"/>
      <name val="游ゴシック"/>
      <family val="3"/>
      <charset val="128"/>
      <scheme val="minor"/>
    </font>
    <font>
      <sz val="10"/>
      <color theme="1"/>
      <name val="游ゴシック"/>
      <family val="3"/>
      <charset val="128"/>
      <scheme val="minor"/>
    </font>
    <font>
      <b/>
      <sz val="14"/>
      <color theme="4"/>
      <name val="游ゴシック"/>
      <family val="3"/>
      <charset val="128"/>
      <scheme val="minor"/>
    </font>
    <font>
      <b/>
      <sz val="20"/>
      <color rgb="FFFF0000"/>
      <name val="游ゴシック"/>
      <family val="3"/>
      <charset val="128"/>
      <scheme val="minor"/>
    </font>
    <font>
      <b/>
      <u/>
      <sz val="16"/>
      <color rgb="FFFF0000"/>
      <name val="游ゴシック"/>
      <family val="3"/>
      <charset val="128"/>
      <scheme val="minor"/>
    </font>
  </fonts>
  <fills count="46">
    <fill>
      <patternFill patternType="none"/>
    </fill>
    <fill>
      <patternFill patternType="gray125"/>
    </fill>
    <fill>
      <patternFill patternType="solid">
        <fgColor indexed="43"/>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99"/>
        <bgColor indexed="64"/>
      </patternFill>
    </fill>
    <fill>
      <patternFill patternType="solid">
        <fgColor rgb="FF00B05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8" tint="0.79998168889431442"/>
        <bgColor theme="4" tint="0.79998168889431442"/>
      </patternFill>
    </fill>
    <fill>
      <patternFill patternType="solid">
        <fgColor theme="4" tint="0.79998168889431442"/>
        <bgColor theme="4" tint="0.79998168889431442"/>
      </patternFill>
    </fill>
    <fill>
      <patternFill patternType="solid">
        <fgColor rgb="FFFFC000"/>
        <bgColor theme="4" tint="0.79998168889431442"/>
      </patternFill>
    </fill>
    <fill>
      <patternFill patternType="solid">
        <fgColor theme="8" tint="0.79998168889431442"/>
        <bgColor theme="4" tint="0.59999389629810485"/>
      </patternFill>
    </fill>
    <fill>
      <patternFill patternType="solid">
        <fgColor theme="4" tint="0.59999389629810485"/>
        <bgColor theme="4" tint="0.59999389629810485"/>
      </patternFill>
    </fill>
    <fill>
      <patternFill patternType="solid">
        <fgColor rgb="FFFFC000"/>
        <bgColor theme="4" tint="0.59999389629810485"/>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99"/>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92D050"/>
      </patternFill>
    </fill>
    <fill>
      <patternFill patternType="solid">
        <fgColor theme="8" tint="0.58998382518997772"/>
        <bgColor indexed="64"/>
      </patternFill>
    </fill>
    <fill>
      <patternFill patternType="solid">
        <fgColor rgb="FF00B0F0"/>
        <bgColor indexed="64"/>
      </patternFill>
    </fill>
    <fill>
      <patternFill patternType="solid">
        <fgColor rgb="FFFFFF00"/>
      </patternFill>
    </fill>
    <fill>
      <patternFill patternType="solid">
        <fgColor rgb="FFFFC000"/>
      </patternFill>
    </fill>
    <fill>
      <patternFill patternType="solid">
        <fgColor theme="0" tint="-0.249977111117893"/>
        <bgColor indexed="64"/>
      </patternFill>
    </fill>
    <fill>
      <patternFill patternType="solid">
        <fgColor theme="5" tint="0.39997558519241921"/>
        <bgColor indexed="64"/>
      </patternFill>
    </fill>
    <fill>
      <patternFill patternType="solid">
        <fgColor theme="1" tint="0.49998474074526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style="hair">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right style="thin">
        <color rgb="FF000000"/>
      </right>
      <top style="thin">
        <color rgb="FF000000"/>
      </top>
      <bottom/>
      <diagonal/>
    </border>
    <border>
      <left style="hair">
        <color indexed="64"/>
      </left>
      <right/>
      <top style="hair">
        <color indexed="64"/>
      </top>
      <bottom style="hair">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rgb="FF000000"/>
      </left>
      <right/>
      <top/>
      <bottom/>
      <diagonal/>
    </border>
    <border>
      <left/>
      <right/>
      <top/>
      <bottom style="thin">
        <color indexed="64"/>
      </bottom>
      <diagonal/>
    </border>
    <border>
      <left style="thin">
        <color rgb="FF000000"/>
      </left>
      <right/>
      <top style="thin">
        <color rgb="FF000000"/>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15" fillId="0" borderId="0"/>
    <xf numFmtId="0" fontId="17" fillId="0" borderId="0" applyNumberFormat="0" applyFill="0" applyBorder="0" applyAlignment="0" applyProtection="0">
      <alignment vertical="center"/>
    </xf>
    <xf numFmtId="0" fontId="105" fillId="0" borderId="0">
      <alignment vertical="center"/>
    </xf>
  </cellStyleXfs>
  <cellXfs count="2222">
    <xf numFmtId="0" fontId="0" fillId="0" borderId="0" xfId="0">
      <alignment vertical="center"/>
    </xf>
    <xf numFmtId="0" fontId="1" fillId="0" borderId="0" xfId="1">
      <alignment vertical="center"/>
    </xf>
    <xf numFmtId="0" fontId="3" fillId="2" borderId="1" xfId="1" applyFont="1" applyFill="1" applyBorder="1" applyAlignment="1">
      <alignment horizontal="center" vertical="center"/>
    </xf>
    <xf numFmtId="0" fontId="3" fillId="0" borderId="1" xfId="1" applyFont="1" applyBorder="1" applyAlignment="1">
      <alignment horizontal="center" vertical="center" shrinkToFit="1"/>
    </xf>
    <xf numFmtId="0" fontId="1" fillId="0" borderId="0" xfId="1" applyAlignment="1">
      <alignment horizontal="center"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176" fontId="5" fillId="0" borderId="1" xfId="1" applyNumberFormat="1" applyFont="1" applyBorder="1">
      <alignment vertical="center"/>
    </xf>
    <xf numFmtId="177" fontId="1" fillId="0" borderId="0" xfId="1" applyNumberFormat="1" applyAlignment="1">
      <alignment horizontal="center" vertical="center"/>
    </xf>
    <xf numFmtId="0" fontId="1" fillId="0" borderId="0" xfId="1" applyAlignment="1">
      <alignment horizontal="right" vertical="center"/>
    </xf>
    <xf numFmtId="177" fontId="1" fillId="0" borderId="0" xfId="1" applyNumberFormat="1">
      <alignment vertical="center"/>
    </xf>
    <xf numFmtId="178" fontId="1" fillId="0" borderId="0" xfId="1" applyNumberFormat="1">
      <alignment vertical="center"/>
    </xf>
    <xf numFmtId="0" fontId="3" fillId="0" borderId="1" xfId="1" applyFont="1" applyBorder="1" applyAlignment="1">
      <alignment horizontal="center" vertical="center"/>
    </xf>
    <xf numFmtId="49" fontId="3" fillId="0" borderId="1" xfId="1" applyNumberFormat="1" applyFont="1" applyBorder="1" applyAlignment="1">
      <alignment horizontal="center" vertical="center"/>
    </xf>
    <xf numFmtId="56" fontId="1" fillId="0" borderId="0" xfId="1" applyNumberFormat="1" applyAlignment="1">
      <alignment horizontal="right" vertical="center"/>
    </xf>
    <xf numFmtId="38" fontId="6" fillId="3" borderId="5" xfId="1" applyNumberFormat="1" applyFont="1" applyFill="1" applyBorder="1" applyAlignment="1">
      <alignment horizontal="left" vertical="center" shrinkToFit="1"/>
    </xf>
    <xf numFmtId="38" fontId="6" fillId="3" borderId="6" xfId="1" applyNumberFormat="1" applyFont="1" applyFill="1" applyBorder="1" applyAlignment="1">
      <alignment horizontal="left" vertical="center" shrinkToFit="1"/>
    </xf>
    <xf numFmtId="179" fontId="3" fillId="0" borderId="1" xfId="1" applyNumberFormat="1" applyFont="1" applyBorder="1" applyAlignment="1">
      <alignment horizontal="center" vertical="center"/>
    </xf>
    <xf numFmtId="0" fontId="7" fillId="4" borderId="1" xfId="1" applyFont="1" applyFill="1" applyBorder="1" applyAlignment="1">
      <alignment horizontal="center" vertical="center"/>
    </xf>
    <xf numFmtId="38" fontId="6" fillId="3" borderId="7" xfId="1" applyNumberFormat="1" applyFont="1" applyFill="1" applyBorder="1" applyAlignment="1">
      <alignment horizontal="left" vertical="center" shrinkToFit="1"/>
    </xf>
    <xf numFmtId="38" fontId="6" fillId="3" borderId="8" xfId="1" applyNumberFormat="1" applyFont="1" applyFill="1" applyBorder="1" applyAlignment="1">
      <alignment horizontal="left" vertical="center" shrinkToFit="1"/>
    </xf>
    <xf numFmtId="38" fontId="1" fillId="0" borderId="0" xfId="1" applyNumberFormat="1">
      <alignment vertical="center"/>
    </xf>
    <xf numFmtId="3" fontId="1" fillId="0" borderId="0" xfId="1" applyNumberFormat="1">
      <alignment vertical="center"/>
    </xf>
    <xf numFmtId="0" fontId="3" fillId="0" borderId="0" xfId="1" applyFont="1" applyAlignment="1">
      <alignment horizontal="center" vertical="center"/>
    </xf>
    <xf numFmtId="179" fontId="3" fillId="0" borderId="0" xfId="1" applyNumberFormat="1" applyFont="1" applyAlignment="1">
      <alignment horizontal="center" vertical="center"/>
    </xf>
    <xf numFmtId="180" fontId="1" fillId="0" borderId="0" xfId="1" applyNumberFormat="1" applyAlignment="1">
      <alignment horizontal="center" vertical="center"/>
    </xf>
    <xf numFmtId="0" fontId="1" fillId="0" borderId="1" xfId="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right" vertical="center"/>
    </xf>
    <xf numFmtId="0" fontId="1" fillId="0" borderId="2" xfId="1" applyBorder="1" applyAlignment="1">
      <alignment horizontal="right" vertical="center"/>
    </xf>
    <xf numFmtId="0" fontId="1" fillId="0" borderId="2" xfId="1" applyBorder="1" applyAlignment="1">
      <alignment horizontal="center" vertical="center"/>
    </xf>
    <xf numFmtId="177" fontId="1" fillId="0" borderId="1" xfId="1" applyNumberFormat="1" applyBorder="1" applyAlignment="1">
      <alignment horizontal="center" vertical="center"/>
    </xf>
    <xf numFmtId="178" fontId="1" fillId="0" borderId="1" xfId="1" applyNumberFormat="1" applyBorder="1" applyAlignment="1">
      <alignment horizontal="center" vertical="center"/>
    </xf>
    <xf numFmtId="0" fontId="1" fillId="0" borderId="9" xfId="1" applyBorder="1" applyAlignment="1">
      <alignment horizontal="center" vertical="center"/>
    </xf>
    <xf numFmtId="49" fontId="1" fillId="0" borderId="1" xfId="1" applyNumberFormat="1" applyBorder="1" applyAlignment="1">
      <alignment horizontal="left" vertical="center"/>
    </xf>
    <xf numFmtId="38" fontId="1" fillId="0" borderId="1" xfId="1" applyNumberFormat="1" applyBorder="1" applyAlignment="1">
      <alignment horizontal="right" vertical="center"/>
    </xf>
    <xf numFmtId="181" fontId="1" fillId="0" borderId="1" xfId="1" applyNumberFormat="1" applyBorder="1" applyAlignment="1">
      <alignment horizontal="right" vertical="center"/>
    </xf>
    <xf numFmtId="0" fontId="1" fillId="0" borderId="1" xfId="1" applyBorder="1">
      <alignment vertical="center"/>
    </xf>
    <xf numFmtId="38" fontId="1" fillId="0" borderId="1" xfId="1" applyNumberFormat="1" applyBorder="1">
      <alignment vertical="center"/>
    </xf>
    <xf numFmtId="56" fontId="1" fillId="0" borderId="1" xfId="1" applyNumberFormat="1" applyBorder="1" applyAlignment="1">
      <alignment horizontal="center" vertical="center"/>
    </xf>
    <xf numFmtId="0" fontId="8" fillId="5" borderId="10" xfId="1" applyFont="1" applyFill="1" applyBorder="1" applyAlignment="1">
      <alignment horizontal="center" vertical="center"/>
    </xf>
    <xf numFmtId="0" fontId="8" fillId="5" borderId="11" xfId="1" applyFont="1" applyFill="1" applyBorder="1" applyAlignment="1">
      <alignment horizontal="center" vertical="center"/>
    </xf>
    <xf numFmtId="0" fontId="8" fillId="5" borderId="12" xfId="1" applyFont="1" applyFill="1" applyBorder="1" applyAlignment="1">
      <alignment horizontal="center" vertical="center"/>
    </xf>
    <xf numFmtId="176" fontId="1" fillId="0" borderId="13" xfId="1" applyNumberFormat="1" applyBorder="1" applyAlignment="1">
      <alignment horizontal="center" vertical="center"/>
    </xf>
    <xf numFmtId="176" fontId="1" fillId="0" borderId="13" xfId="1" applyNumberFormat="1" applyBorder="1" applyAlignment="1"/>
    <xf numFmtId="0" fontId="1" fillId="0" borderId="13" xfId="1" applyBorder="1" applyAlignment="1">
      <alignment horizontal="left" vertical="center" shrinkToFit="1"/>
    </xf>
    <xf numFmtId="0" fontId="1" fillId="0" borderId="13" xfId="1" applyBorder="1" applyAlignment="1">
      <alignment horizontal="center" vertical="center"/>
    </xf>
    <xf numFmtId="177" fontId="1" fillId="0" borderId="13" xfId="1" applyNumberFormat="1" applyBorder="1" applyAlignment="1">
      <alignment horizontal="center" vertical="center"/>
    </xf>
    <xf numFmtId="3" fontId="1" fillId="0" borderId="13" xfId="1" applyNumberFormat="1" applyBorder="1" applyAlignment="1">
      <alignment horizontal="center" vertical="center"/>
    </xf>
    <xf numFmtId="179" fontId="1" fillId="0" borderId="13" xfId="1" applyNumberFormat="1" applyBorder="1" applyAlignment="1">
      <alignment horizontal="center" vertical="center"/>
    </xf>
    <xf numFmtId="0" fontId="10" fillId="6" borderId="1" xfId="1" applyFont="1" applyFill="1" applyBorder="1" applyAlignment="1">
      <alignment horizontal="center" vertical="center"/>
    </xf>
    <xf numFmtId="3" fontId="1" fillId="7" borderId="14" xfId="1" applyNumberFormat="1" applyFill="1" applyBorder="1" applyAlignment="1">
      <alignment horizontal="center" vertical="center"/>
    </xf>
    <xf numFmtId="3" fontId="1" fillId="0" borderId="1" xfId="2" applyNumberFormat="1" applyBorder="1" applyAlignment="1">
      <alignment horizontal="center" vertical="center"/>
    </xf>
    <xf numFmtId="0" fontId="1" fillId="0" borderId="1" xfId="2" applyBorder="1" applyAlignment="1">
      <alignment horizontal="left" vertical="center"/>
    </xf>
    <xf numFmtId="0" fontId="1" fillId="8" borderId="1" xfId="2" applyFill="1" applyBorder="1" applyAlignment="1">
      <alignment horizontal="center" vertical="center"/>
    </xf>
    <xf numFmtId="3" fontId="1" fillId="0" borderId="2" xfId="2" applyNumberFormat="1" applyBorder="1" applyAlignment="1">
      <alignment horizontal="center" vertical="center"/>
    </xf>
    <xf numFmtId="0" fontId="1" fillId="0" borderId="2" xfId="2" applyBorder="1" applyAlignment="1">
      <alignment horizontal="center" vertical="center"/>
    </xf>
    <xf numFmtId="0" fontId="1" fillId="0" borderId="1" xfId="2" applyBorder="1" applyAlignment="1">
      <alignment horizontal="center" vertical="center"/>
    </xf>
    <xf numFmtId="178" fontId="1" fillId="0" borderId="13" xfId="1" applyNumberFormat="1" applyBorder="1" applyAlignment="1">
      <alignment horizontal="center" vertical="center"/>
    </xf>
    <xf numFmtId="3" fontId="11" fillId="7" borderId="15" xfId="1" applyNumberFormat="1" applyFont="1" applyFill="1" applyBorder="1" applyAlignment="1">
      <alignment horizontal="center" vertical="center"/>
    </xf>
    <xf numFmtId="49" fontId="1" fillId="0" borderId="1" xfId="2" applyNumberFormat="1" applyBorder="1" applyAlignment="1">
      <alignment horizontal="left" vertical="center"/>
    </xf>
    <xf numFmtId="3" fontId="11" fillId="7" borderId="16" xfId="1" applyNumberFormat="1" applyFont="1" applyFill="1" applyBorder="1" applyAlignment="1">
      <alignment horizontal="center" vertical="center"/>
    </xf>
    <xf numFmtId="3" fontId="1" fillId="0" borderId="17" xfId="2" applyNumberFormat="1" applyBorder="1" applyAlignment="1">
      <alignment horizontal="center" vertical="center"/>
    </xf>
    <xf numFmtId="49" fontId="1" fillId="0" borderId="17" xfId="2" applyNumberFormat="1" applyBorder="1" applyAlignment="1">
      <alignment horizontal="left" vertical="center"/>
    </xf>
    <xf numFmtId="0" fontId="1" fillId="8" borderId="17" xfId="2" applyFill="1" applyBorder="1" applyAlignment="1">
      <alignment horizontal="center" vertical="center"/>
    </xf>
    <xf numFmtId="38" fontId="1" fillId="0" borderId="17" xfId="2" applyNumberFormat="1" applyBorder="1" applyAlignment="1">
      <alignment horizontal="center" vertical="center"/>
    </xf>
    <xf numFmtId="0" fontId="1" fillId="0" borderId="5" xfId="2" applyBorder="1" applyAlignment="1">
      <alignment horizontal="center" vertical="center"/>
    </xf>
    <xf numFmtId="0" fontId="1" fillId="0" borderId="1" xfId="2" applyBorder="1">
      <alignment vertical="center"/>
    </xf>
    <xf numFmtId="0" fontId="1" fillId="0" borderId="18" xfId="1" applyBorder="1" applyAlignment="1">
      <alignment vertical="center" shrinkToFit="1"/>
    </xf>
    <xf numFmtId="176" fontId="12" fillId="9" borderId="16" xfId="1" applyNumberFormat="1" applyFont="1" applyFill="1" applyBorder="1" applyAlignment="1">
      <alignment horizontal="center" vertical="center"/>
    </xf>
    <xf numFmtId="0" fontId="13" fillId="0" borderId="1" xfId="1" applyFont="1" applyBorder="1" applyAlignment="1">
      <alignment horizontal="center" vertical="center"/>
    </xf>
    <xf numFmtId="0" fontId="14" fillId="0" borderId="1" xfId="1" applyFont="1" applyBorder="1" applyAlignment="1">
      <alignment horizontal="center" vertical="center"/>
    </xf>
    <xf numFmtId="0" fontId="1" fillId="0" borderId="1" xfId="1" applyBorder="1" applyAlignment="1">
      <alignment horizontal="left" vertical="center"/>
    </xf>
    <xf numFmtId="182" fontId="13" fillId="0" borderId="1" xfId="1" applyNumberFormat="1" applyFont="1" applyBorder="1" applyAlignment="1">
      <alignment horizontal="center" vertical="center"/>
    </xf>
    <xf numFmtId="176" fontId="15" fillId="0" borderId="1" xfId="3" applyNumberFormat="1" applyBorder="1" applyAlignment="1">
      <alignment horizontal="right" vertical="center"/>
    </xf>
    <xf numFmtId="176" fontId="1" fillId="0" borderId="1" xfId="1" applyNumberFormat="1" applyBorder="1" applyAlignment="1">
      <alignment horizontal="right" vertical="center"/>
    </xf>
    <xf numFmtId="176" fontId="1" fillId="0" borderId="1" xfId="1" applyNumberFormat="1" applyBorder="1" applyAlignment="1">
      <alignment horizontal="center" vertical="center"/>
    </xf>
    <xf numFmtId="0" fontId="15" fillId="0" borderId="1" xfId="3" applyBorder="1" applyAlignment="1">
      <alignment horizontal="left" vertical="center"/>
    </xf>
    <xf numFmtId="3" fontId="15" fillId="0" borderId="17" xfId="1" applyNumberFormat="1" applyFont="1" applyBorder="1" applyAlignment="1">
      <alignment horizontal="center" vertical="center"/>
    </xf>
    <xf numFmtId="176" fontId="1" fillId="0" borderId="1" xfId="1" applyNumberFormat="1" applyBorder="1" applyAlignment="1">
      <alignment horizontal="right"/>
    </xf>
    <xf numFmtId="0" fontId="14" fillId="0" borderId="19" xfId="1" applyFont="1" applyBorder="1" applyAlignment="1">
      <alignment horizontal="center" vertical="center"/>
    </xf>
    <xf numFmtId="176" fontId="14" fillId="0" borderId="19" xfId="1" applyNumberFormat="1" applyFont="1" applyBorder="1" applyAlignment="1">
      <alignment horizontal="right" vertical="center"/>
    </xf>
    <xf numFmtId="176" fontId="14" fillId="0" borderId="7" xfId="1" applyNumberFormat="1" applyFont="1" applyBorder="1">
      <alignment vertical="center"/>
    </xf>
    <xf numFmtId="0" fontId="1" fillId="0" borderId="19" xfId="1" applyBorder="1">
      <alignment vertical="center"/>
    </xf>
    <xf numFmtId="0" fontId="1" fillId="0" borderId="1" xfId="1" applyBorder="1" applyAlignment="1">
      <alignment vertical="center" wrapText="1"/>
    </xf>
    <xf numFmtId="176" fontId="6" fillId="0" borderId="1" xfId="1" applyNumberFormat="1" applyFont="1" applyBorder="1" applyAlignment="1">
      <alignment horizontal="center" vertical="center"/>
    </xf>
    <xf numFmtId="176" fontId="1" fillId="0" borderId="2" xfId="1" applyNumberFormat="1" applyBorder="1">
      <alignment vertical="center"/>
    </xf>
    <xf numFmtId="0" fontId="14" fillId="0" borderId="1" xfId="1" applyFont="1" applyBorder="1">
      <alignment vertical="center"/>
    </xf>
    <xf numFmtId="56" fontId="16" fillId="0" borderId="1" xfId="1" applyNumberFormat="1" applyFont="1" applyBorder="1" applyAlignment="1">
      <alignment horizontal="center" vertical="center"/>
    </xf>
    <xf numFmtId="0" fontId="1" fillId="0" borderId="20" xfId="1" applyBorder="1" applyAlignment="1">
      <alignment horizontal="center" vertical="center"/>
    </xf>
    <xf numFmtId="176" fontId="1" fillId="0" borderId="0" xfId="1" applyNumberFormat="1" applyAlignment="1">
      <alignment horizontal="right" vertical="center"/>
    </xf>
    <xf numFmtId="0" fontId="7" fillId="10" borderId="1" xfId="1" applyFont="1" applyFill="1" applyBorder="1" applyAlignment="1">
      <alignment horizontal="center" vertical="center"/>
    </xf>
    <xf numFmtId="0" fontId="10" fillId="0" borderId="1" xfId="1" applyFont="1" applyBorder="1" applyAlignment="1">
      <alignment horizontal="center" vertical="center"/>
    </xf>
    <xf numFmtId="3" fontId="11" fillId="0" borderId="1" xfId="1" applyNumberFormat="1" applyFont="1" applyBorder="1" applyAlignment="1">
      <alignment horizontal="center" vertical="center"/>
    </xf>
    <xf numFmtId="38" fontId="1" fillId="0" borderId="1" xfId="2" applyNumberFormat="1" applyBorder="1" applyAlignment="1">
      <alignment horizontal="center" vertical="center"/>
    </xf>
    <xf numFmtId="3" fontId="1" fillId="0" borderId="18" xfId="1" applyNumberFormat="1" applyBorder="1" applyAlignment="1">
      <alignment horizontal="center" vertical="center"/>
    </xf>
    <xf numFmtId="0" fontId="11" fillId="0" borderId="21" xfId="1" applyFont="1" applyBorder="1" applyAlignment="1">
      <alignment horizontal="center" vertical="center"/>
    </xf>
    <xf numFmtId="176" fontId="1" fillId="0" borderId="21" xfId="1" applyNumberFormat="1" applyBorder="1" applyAlignment="1">
      <alignment horizontal="center" vertical="center"/>
    </xf>
    <xf numFmtId="176" fontId="1" fillId="0" borderId="21" xfId="1" applyNumberFormat="1" applyBorder="1" applyAlignment="1"/>
    <xf numFmtId="0" fontId="11" fillId="0" borderId="13" xfId="1" applyFont="1" applyBorder="1" applyAlignment="1">
      <alignment horizontal="left" vertical="center"/>
    </xf>
    <xf numFmtId="0" fontId="1" fillId="0" borderId="13" xfId="1" applyBorder="1" applyAlignment="1">
      <alignment vertical="center" shrinkToFit="1"/>
    </xf>
    <xf numFmtId="0" fontId="1" fillId="4" borderId="1" xfId="1" applyFill="1" applyBorder="1">
      <alignment vertical="center"/>
    </xf>
    <xf numFmtId="0" fontId="10" fillId="7" borderId="1" xfId="1" applyFont="1" applyFill="1" applyBorder="1" applyAlignment="1">
      <alignment horizontal="center" vertical="center"/>
    </xf>
    <xf numFmtId="0" fontId="11" fillId="0" borderId="15" xfId="1" applyFont="1" applyBorder="1" applyAlignment="1">
      <alignment horizontal="center" vertical="center"/>
    </xf>
    <xf numFmtId="3" fontId="1" fillId="10" borderId="1" xfId="1" applyNumberFormat="1" applyFill="1" applyBorder="1" applyAlignment="1">
      <alignment horizontal="center" vertical="center"/>
    </xf>
    <xf numFmtId="49" fontId="1" fillId="10" borderId="1" xfId="1" applyNumberFormat="1" applyFill="1" applyBorder="1" applyAlignment="1">
      <alignment horizontal="left" vertical="center"/>
    </xf>
    <xf numFmtId="176" fontId="1" fillId="10" borderId="1" xfId="1" applyNumberFormat="1" applyFill="1" applyBorder="1" applyAlignment="1">
      <alignment horizontal="center" vertical="center"/>
    </xf>
    <xf numFmtId="176" fontId="1" fillId="10" borderId="1" xfId="1" applyNumberFormat="1" applyFill="1" applyBorder="1" applyAlignment="1"/>
    <xf numFmtId="0" fontId="1" fillId="10" borderId="1" xfId="1" applyFill="1" applyBorder="1" applyAlignment="1">
      <alignment horizontal="left" vertical="center" shrinkToFit="1"/>
    </xf>
    <xf numFmtId="0" fontId="17" fillId="0" borderId="0" xfId="4">
      <alignment vertical="center"/>
    </xf>
    <xf numFmtId="56" fontId="1" fillId="0" borderId="13" xfId="1" applyNumberFormat="1" applyBorder="1" applyAlignment="1">
      <alignment horizontal="center" vertical="center"/>
    </xf>
    <xf numFmtId="0" fontId="1" fillId="4" borderId="1" xfId="1" applyFill="1" applyBorder="1" applyAlignment="1">
      <alignment horizontal="center" vertical="center"/>
    </xf>
    <xf numFmtId="49" fontId="14" fillId="10" borderId="1" xfId="1" applyNumberFormat="1" applyFont="1" applyFill="1" applyBorder="1" applyAlignment="1">
      <alignment horizontal="left" vertical="center"/>
    </xf>
    <xf numFmtId="0" fontId="1" fillId="10" borderId="1" xfId="1" applyFill="1" applyBorder="1" applyAlignment="1">
      <alignment horizontal="center" vertical="center"/>
    </xf>
    <xf numFmtId="38" fontId="1" fillId="10" borderId="1" xfId="1" applyNumberFormat="1" applyFill="1" applyBorder="1" applyAlignment="1">
      <alignment horizontal="center" vertical="center"/>
    </xf>
    <xf numFmtId="0" fontId="1" fillId="10" borderId="2" xfId="1" applyFill="1" applyBorder="1" applyAlignment="1">
      <alignment horizontal="center" vertical="center"/>
    </xf>
    <xf numFmtId="0" fontId="1" fillId="0" borderId="1" xfId="1" applyBorder="1" applyAlignment="1">
      <alignment vertical="center" shrinkToFit="1"/>
    </xf>
    <xf numFmtId="0" fontId="11" fillId="0" borderId="18" xfId="1" applyFont="1" applyBorder="1" applyAlignment="1">
      <alignment horizontal="center" vertical="center"/>
    </xf>
    <xf numFmtId="0" fontId="11" fillId="0" borderId="22" xfId="1" applyFont="1" applyBorder="1">
      <alignment vertical="center"/>
    </xf>
    <xf numFmtId="0" fontId="11" fillId="0" borderId="0" xfId="1" applyFont="1" applyAlignment="1">
      <alignment horizontal="center" vertical="center"/>
    </xf>
    <xf numFmtId="176" fontId="18" fillId="0" borderId="0" xfId="1" applyNumberFormat="1" applyFont="1" applyAlignment="1">
      <alignment horizontal="center" vertical="center"/>
    </xf>
    <xf numFmtId="176" fontId="1" fillId="0" borderId="23" xfId="1" applyNumberFormat="1" applyBorder="1" applyAlignment="1">
      <alignment horizontal="center" vertical="center"/>
    </xf>
    <xf numFmtId="176" fontId="1" fillId="0" borderId="15" xfId="1" applyNumberFormat="1" applyBorder="1">
      <alignment vertical="center"/>
    </xf>
    <xf numFmtId="0" fontId="1" fillId="0" borderId="13" xfId="1" applyBorder="1" applyAlignment="1">
      <alignment horizontal="left" vertical="center"/>
    </xf>
    <xf numFmtId="0" fontId="19" fillId="0" borderId="18" xfId="1" applyFont="1" applyBorder="1" applyAlignment="1">
      <alignment horizontal="center" vertical="center"/>
    </xf>
    <xf numFmtId="176" fontId="1" fillId="0" borderId="13" xfId="1" applyNumberFormat="1" applyBorder="1">
      <alignment vertical="center"/>
    </xf>
    <xf numFmtId="176" fontId="12" fillId="9" borderId="22" xfId="1" applyNumberFormat="1" applyFont="1" applyFill="1" applyBorder="1" applyAlignment="1">
      <alignment horizontal="center" vertical="center"/>
    </xf>
    <xf numFmtId="176" fontId="12" fillId="9" borderId="16" xfId="1" applyNumberFormat="1" applyFont="1" applyFill="1" applyBorder="1" applyAlignment="1">
      <alignment horizontal="center" vertical="center"/>
    </xf>
    <xf numFmtId="176" fontId="12" fillId="9" borderId="24" xfId="1" applyNumberFormat="1" applyFont="1" applyFill="1" applyBorder="1" applyAlignment="1">
      <alignment horizontal="center" vertical="center"/>
    </xf>
    <xf numFmtId="176" fontId="1" fillId="0" borderId="15" xfId="1" applyNumberFormat="1" applyBorder="1" applyAlignment="1"/>
    <xf numFmtId="3" fontId="20" fillId="0" borderId="1" xfId="1" applyNumberFormat="1" applyFont="1" applyBorder="1" applyAlignment="1">
      <alignment horizontal="center" vertical="center"/>
    </xf>
    <xf numFmtId="0" fontId="21" fillId="0" borderId="17" xfId="1" applyFont="1" applyBorder="1" applyAlignment="1">
      <alignment horizontal="center" vertical="center"/>
    </xf>
    <xf numFmtId="0" fontId="21" fillId="0" borderId="1" xfId="1" applyFont="1" applyBorder="1" applyAlignment="1">
      <alignment horizontal="center" vertical="center"/>
    </xf>
    <xf numFmtId="0" fontId="13" fillId="0" borderId="1" xfId="1" applyFont="1" applyBorder="1">
      <alignment vertical="center"/>
    </xf>
    <xf numFmtId="176" fontId="1" fillId="0" borderId="1" xfId="1" applyNumberFormat="1" applyBorder="1" applyAlignment="1"/>
    <xf numFmtId="0" fontId="1" fillId="0" borderId="1" xfId="1" applyBorder="1" applyAlignment="1">
      <alignment horizontal="left" vertical="center" shrinkToFit="1"/>
    </xf>
    <xf numFmtId="3" fontId="1" fillId="0" borderId="0" xfId="1" applyNumberFormat="1" applyAlignment="1">
      <alignment horizontal="center" vertical="center"/>
    </xf>
    <xf numFmtId="56" fontId="1" fillId="0" borderId="0" xfId="1" applyNumberFormat="1" applyAlignment="1">
      <alignment horizontal="center" vertical="center"/>
    </xf>
    <xf numFmtId="178" fontId="1" fillId="0" borderId="0" xfId="1" applyNumberFormat="1" applyAlignment="1">
      <alignment horizontal="center" vertical="center"/>
    </xf>
    <xf numFmtId="0" fontId="1" fillId="0" borderId="25" xfId="1" applyBorder="1" applyAlignment="1">
      <alignment horizontal="center" vertical="center"/>
    </xf>
    <xf numFmtId="0" fontId="7" fillId="7" borderId="1" xfId="1" applyFont="1" applyFill="1" applyBorder="1" applyAlignment="1">
      <alignment horizontal="center" vertical="center"/>
    </xf>
    <xf numFmtId="3" fontId="11" fillId="4" borderId="15" xfId="1" applyNumberFormat="1" applyFont="1" applyFill="1" applyBorder="1" applyAlignment="1">
      <alignment horizontal="center" vertical="center"/>
    </xf>
    <xf numFmtId="176" fontId="1" fillId="4" borderId="1" xfId="1" applyNumberFormat="1" applyFill="1" applyBorder="1" applyAlignment="1">
      <alignment horizontal="center" vertical="center"/>
    </xf>
    <xf numFmtId="0" fontId="22" fillId="0" borderId="1" xfId="2" applyFont="1" applyBorder="1" applyAlignment="1">
      <alignment horizontal="center" vertical="center"/>
    </xf>
    <xf numFmtId="0" fontId="11" fillId="4" borderId="15" xfId="1" applyFont="1" applyFill="1" applyBorder="1" applyAlignment="1">
      <alignment horizontal="center" vertical="center"/>
    </xf>
    <xf numFmtId="3" fontId="1" fillId="4" borderId="1" xfId="1" applyNumberFormat="1" applyFill="1" applyBorder="1" applyAlignment="1">
      <alignment horizontal="center" vertical="center"/>
    </xf>
    <xf numFmtId="176" fontId="1" fillId="0" borderId="2" xfId="1" applyNumberFormat="1" applyBorder="1" applyAlignment="1"/>
    <xf numFmtId="49" fontId="20" fillId="0" borderId="1" xfId="1" applyNumberFormat="1" applyFont="1" applyBorder="1" applyAlignment="1">
      <alignment horizontal="left" vertical="center"/>
    </xf>
    <xf numFmtId="176" fontId="20" fillId="0" borderId="1" xfId="1" applyNumberFormat="1" applyFont="1" applyBorder="1" applyAlignment="1">
      <alignment horizontal="center" vertical="center"/>
    </xf>
    <xf numFmtId="0" fontId="1" fillId="0" borderId="1" xfId="1" applyBorder="1" applyAlignment="1">
      <alignment horizontal="left" vertical="center" wrapText="1" shrinkToFit="1"/>
    </xf>
    <xf numFmtId="49" fontId="1" fillId="0" borderId="1" xfId="1" applyNumberFormat="1" applyBorder="1" applyAlignment="1">
      <alignment horizontal="left" vertical="center" wrapText="1"/>
    </xf>
    <xf numFmtId="176" fontId="23" fillId="4" borderId="1" xfId="1" applyNumberFormat="1" applyFont="1" applyFill="1" applyBorder="1" applyAlignment="1">
      <alignment horizontal="center" vertical="center"/>
    </xf>
    <xf numFmtId="0" fontId="20" fillId="0" borderId="1" xfId="1" applyFont="1" applyBorder="1" applyAlignment="1">
      <alignment horizontal="left" vertical="center" shrinkToFit="1"/>
    </xf>
    <xf numFmtId="38" fontId="1" fillId="0" borderId="1" xfId="1" applyNumberFormat="1" applyBorder="1" applyAlignment="1">
      <alignment horizontal="center" vertical="center"/>
    </xf>
    <xf numFmtId="38" fontId="1" fillId="4" borderId="1" xfId="1" applyNumberFormat="1" applyFill="1" applyBorder="1" applyAlignment="1">
      <alignment horizontal="center" vertical="center"/>
    </xf>
    <xf numFmtId="0" fontId="20" fillId="0" borderId="1" xfId="1" applyFont="1" applyBorder="1" applyAlignment="1">
      <alignment horizontal="left" vertical="center"/>
    </xf>
    <xf numFmtId="0" fontId="20" fillId="0" borderId="1" xfId="1" applyFont="1" applyBorder="1" applyAlignment="1">
      <alignment horizontal="center" vertical="center"/>
    </xf>
    <xf numFmtId="0" fontId="20" fillId="4" borderId="2" xfId="1" applyFont="1" applyFill="1" applyBorder="1" applyAlignment="1">
      <alignment horizontal="center" vertical="center"/>
    </xf>
    <xf numFmtId="0" fontId="20" fillId="0" borderId="2" xfId="1" applyFont="1" applyBorder="1" applyAlignment="1">
      <alignment horizontal="center" vertical="center"/>
    </xf>
    <xf numFmtId="0" fontId="1" fillId="0" borderId="0" xfId="1" applyAlignment="1">
      <alignment vertical="center" shrinkToFit="1"/>
    </xf>
    <xf numFmtId="3" fontId="25" fillId="5" borderId="2" xfId="1" applyNumberFormat="1" applyFont="1" applyFill="1" applyBorder="1" applyAlignment="1">
      <alignment horizontal="center" vertical="center"/>
    </xf>
    <xf numFmtId="3" fontId="25" fillId="5" borderId="3" xfId="1" applyNumberFormat="1" applyFont="1" applyFill="1" applyBorder="1" applyAlignment="1">
      <alignment horizontal="center" vertical="center"/>
    </xf>
    <xf numFmtId="3" fontId="25" fillId="5" borderId="4" xfId="1" applyNumberFormat="1" applyFont="1" applyFill="1" applyBorder="1" applyAlignment="1">
      <alignment horizontal="center" vertical="center"/>
    </xf>
    <xf numFmtId="183" fontId="20" fillId="0" borderId="17" xfId="1" applyNumberFormat="1" applyFont="1" applyBorder="1" applyAlignment="1">
      <alignment horizontal="center" vertical="center"/>
    </xf>
    <xf numFmtId="0" fontId="1" fillId="0" borderId="17" xfId="1" applyBorder="1" applyAlignment="1">
      <alignment horizontal="center" vertical="center"/>
    </xf>
    <xf numFmtId="0" fontId="20" fillId="0" borderId="1" xfId="1" applyFont="1" applyBorder="1">
      <alignment vertical="center"/>
    </xf>
    <xf numFmtId="0" fontId="11" fillId="4" borderId="14" xfId="1" applyFont="1" applyFill="1" applyBorder="1" applyAlignment="1">
      <alignment horizontal="center" vertical="center"/>
    </xf>
    <xf numFmtId="38" fontId="20" fillId="0" borderId="1" xfId="1" applyNumberFormat="1" applyFont="1" applyBorder="1" applyAlignment="1">
      <alignment horizontal="center" vertical="center"/>
    </xf>
    <xf numFmtId="38" fontId="20" fillId="4" borderId="1" xfId="1" applyNumberFormat="1" applyFont="1" applyFill="1" applyBorder="1" applyAlignment="1">
      <alignment horizontal="center" vertical="center"/>
    </xf>
    <xf numFmtId="0" fontId="11" fillId="4" borderId="16" xfId="1" applyFont="1" applyFill="1" applyBorder="1" applyAlignment="1">
      <alignment horizontal="center" vertical="center"/>
    </xf>
    <xf numFmtId="38" fontId="20" fillId="4" borderId="4" xfId="1" applyNumberFormat="1" applyFont="1" applyFill="1" applyBorder="1" applyAlignment="1">
      <alignment horizontal="center" vertical="center"/>
    </xf>
    <xf numFmtId="3" fontId="1" fillId="0" borderId="17" xfId="1" applyNumberFormat="1" applyBorder="1" applyAlignment="1">
      <alignment horizontal="center" vertical="center"/>
    </xf>
    <xf numFmtId="176" fontId="12" fillId="0" borderId="1" xfId="1" applyNumberFormat="1" applyFont="1" applyBorder="1" applyAlignment="1">
      <alignment horizontal="center" vertical="center"/>
    </xf>
    <xf numFmtId="176" fontId="12" fillId="9" borderId="2" xfId="1" applyNumberFormat="1" applyFont="1" applyFill="1" applyBorder="1">
      <alignment vertical="center"/>
    </xf>
    <xf numFmtId="176" fontId="12" fillId="9" borderId="3" xfId="1" applyNumberFormat="1" applyFont="1" applyFill="1" applyBorder="1">
      <alignment vertical="center"/>
    </xf>
    <xf numFmtId="176" fontId="12" fillId="9" borderId="4" xfId="1" applyNumberFormat="1" applyFont="1" applyFill="1" applyBorder="1">
      <alignment vertical="center"/>
    </xf>
    <xf numFmtId="0" fontId="1" fillId="0" borderId="13" xfId="1" applyBorder="1" applyAlignment="1">
      <alignment horizontal="center" vertical="center" shrinkToFit="1"/>
    </xf>
    <xf numFmtId="0" fontId="1" fillId="0" borderId="16" xfId="1" applyBorder="1" applyAlignment="1">
      <alignment horizontal="center" vertical="center"/>
    </xf>
    <xf numFmtId="3" fontId="25" fillId="11" borderId="2" xfId="1" applyNumberFormat="1" applyFont="1" applyFill="1" applyBorder="1" applyAlignment="1">
      <alignment horizontal="center" vertical="center"/>
    </xf>
    <xf numFmtId="3" fontId="25" fillId="11" borderId="3" xfId="1" applyNumberFormat="1" applyFont="1" applyFill="1" applyBorder="1" applyAlignment="1">
      <alignment horizontal="center" vertical="center"/>
    </xf>
    <xf numFmtId="3" fontId="25" fillId="11" borderId="4" xfId="1" applyNumberFormat="1" applyFont="1" applyFill="1" applyBorder="1" applyAlignment="1">
      <alignment horizontal="center" vertical="center"/>
    </xf>
    <xf numFmtId="178" fontId="1" fillId="0" borderId="26" xfId="1" applyNumberFormat="1" applyBorder="1" applyAlignment="1">
      <alignment horizontal="center" vertical="center"/>
    </xf>
    <xf numFmtId="3" fontId="1" fillId="4" borderId="4" xfId="1" applyNumberFormat="1" applyFill="1" applyBorder="1" applyAlignment="1">
      <alignment horizontal="center" vertical="center"/>
    </xf>
    <xf numFmtId="180" fontId="20" fillId="0" borderId="1" xfId="1" applyNumberFormat="1" applyFont="1" applyBorder="1" applyAlignment="1">
      <alignment horizontal="center" vertical="center"/>
    </xf>
    <xf numFmtId="180" fontId="1" fillId="0" borderId="1" xfId="1" applyNumberFormat="1" applyBorder="1" applyAlignment="1">
      <alignment horizontal="center" vertical="center"/>
    </xf>
    <xf numFmtId="0" fontId="16" fillId="0" borderId="13" xfId="1" applyFont="1" applyBorder="1" applyAlignment="1">
      <alignment vertical="center" shrinkToFit="1"/>
    </xf>
    <xf numFmtId="0" fontId="15" fillId="0" borderId="1" xfId="3" applyBorder="1" applyAlignment="1">
      <alignment vertical="center"/>
    </xf>
    <xf numFmtId="0" fontId="23" fillId="0" borderId="1" xfId="3" applyFont="1" applyBorder="1" applyAlignment="1">
      <alignment horizontal="center" vertical="center"/>
    </xf>
    <xf numFmtId="176" fontId="21" fillId="4" borderId="1" xfId="1" applyNumberFormat="1" applyFont="1" applyFill="1" applyBorder="1" applyAlignment="1">
      <alignment horizontal="center" vertical="center"/>
    </xf>
    <xf numFmtId="49" fontId="13" fillId="0" borderId="1" xfId="1" applyNumberFormat="1" applyFont="1" applyBorder="1" applyAlignment="1">
      <alignment horizontal="left" vertical="center"/>
    </xf>
    <xf numFmtId="183" fontId="13" fillId="0" borderId="1" xfId="1" applyNumberFormat="1" applyFont="1" applyBorder="1" applyAlignment="1">
      <alignment horizontal="center" vertical="center"/>
    </xf>
    <xf numFmtId="38" fontId="13" fillId="0" borderId="1" xfId="1" applyNumberFormat="1" applyFont="1" applyBorder="1" applyAlignment="1">
      <alignment horizontal="center" vertical="center"/>
    </xf>
    <xf numFmtId="38" fontId="13" fillId="4" borderId="2" xfId="1" applyNumberFormat="1" applyFont="1" applyFill="1" applyBorder="1" applyAlignment="1">
      <alignment horizontal="center" vertical="center"/>
    </xf>
    <xf numFmtId="0" fontId="13" fillId="0" borderId="2" xfId="1" applyFont="1" applyBorder="1" applyAlignment="1">
      <alignment horizontal="center" vertical="center"/>
    </xf>
    <xf numFmtId="0" fontId="13" fillId="0" borderId="1" xfId="1" applyFont="1" applyBorder="1" applyAlignment="1">
      <alignment horizontal="left" vertical="center"/>
    </xf>
    <xf numFmtId="3" fontId="13" fillId="0" borderId="1" xfId="1" applyNumberFormat="1" applyFont="1" applyBorder="1" applyAlignment="1">
      <alignment horizontal="left" vertical="center"/>
    </xf>
    <xf numFmtId="0" fontId="20" fillId="0" borderId="13" xfId="1" applyFont="1" applyBorder="1" applyAlignment="1">
      <alignment vertical="center" shrinkToFit="1"/>
    </xf>
    <xf numFmtId="3" fontId="1" fillId="0" borderId="1" xfId="1" applyNumberFormat="1" applyBorder="1" applyAlignment="1">
      <alignment horizontal="left" vertical="center"/>
    </xf>
    <xf numFmtId="183" fontId="20" fillId="0" borderId="1" xfId="1" applyNumberFormat="1" applyFont="1" applyBorder="1" applyAlignment="1">
      <alignment horizontal="center" vertical="center"/>
    </xf>
    <xf numFmtId="3" fontId="15" fillId="0" borderId="1" xfId="1" applyNumberFormat="1" applyFont="1" applyBorder="1" applyAlignment="1">
      <alignment horizontal="center" vertical="center"/>
    </xf>
    <xf numFmtId="0" fontId="15" fillId="0" borderId="1" xfId="1" applyFont="1" applyBorder="1">
      <alignment vertical="center"/>
    </xf>
    <xf numFmtId="182" fontId="15" fillId="0" borderId="1" xfId="1" applyNumberFormat="1" applyFont="1" applyBorder="1" applyAlignment="1">
      <alignment horizontal="center" vertical="center"/>
    </xf>
    <xf numFmtId="176" fontId="15" fillId="0" borderId="1" xfId="1" applyNumberFormat="1" applyFont="1" applyBorder="1" applyAlignment="1">
      <alignment horizontal="center" vertical="center"/>
    </xf>
    <xf numFmtId="176" fontId="15" fillId="4" borderId="1" xfId="1" applyNumberFormat="1" applyFont="1" applyFill="1" applyBorder="1" applyAlignment="1">
      <alignment horizontal="center" vertical="center"/>
    </xf>
    <xf numFmtId="176" fontId="15" fillId="0" borderId="1" xfId="1" applyNumberFormat="1" applyFont="1" applyBorder="1" applyAlignment="1"/>
    <xf numFmtId="0" fontId="15" fillId="0" borderId="1" xfId="1" applyFont="1" applyBorder="1" applyAlignment="1">
      <alignment horizontal="left" vertical="center" shrinkToFit="1"/>
    </xf>
    <xf numFmtId="0" fontId="10" fillId="0" borderId="0" xfId="1" applyFont="1" applyAlignment="1">
      <alignment horizontal="center" vertical="center"/>
    </xf>
    <xf numFmtId="0" fontId="27" fillId="0" borderId="1" xfId="1" applyFont="1" applyBorder="1">
      <alignment vertical="center"/>
    </xf>
    <xf numFmtId="176" fontId="15" fillId="0" borderId="2" xfId="1" applyNumberFormat="1" applyFont="1" applyBorder="1" applyAlignment="1"/>
    <xf numFmtId="177" fontId="1" fillId="0" borderId="15" xfId="1" applyNumberFormat="1" applyBorder="1" applyAlignment="1">
      <alignment horizontal="center" vertical="center"/>
    </xf>
    <xf numFmtId="3" fontId="1" fillId="12" borderId="17" xfId="1" applyNumberFormat="1" applyFill="1" applyBorder="1" applyAlignment="1">
      <alignment horizontal="center" vertical="center"/>
    </xf>
    <xf numFmtId="176" fontId="12" fillId="9" borderId="2" xfId="1" applyNumberFormat="1" applyFont="1" applyFill="1" applyBorder="1" applyAlignment="1">
      <alignment horizontal="center" vertical="center"/>
    </xf>
    <xf numFmtId="176" fontId="12" fillId="9" borderId="3" xfId="1" applyNumberFormat="1" applyFont="1" applyFill="1" applyBorder="1" applyAlignment="1">
      <alignment horizontal="center" vertical="center"/>
    </xf>
    <xf numFmtId="176" fontId="12" fillId="9" borderId="4" xfId="1" applyNumberFormat="1" applyFont="1" applyFill="1" applyBorder="1" applyAlignment="1">
      <alignment horizontal="center" vertical="center"/>
    </xf>
    <xf numFmtId="0" fontId="1" fillId="12" borderId="2" xfId="1" applyFill="1" applyBorder="1" applyAlignment="1">
      <alignment horizontal="center" vertical="center"/>
    </xf>
    <xf numFmtId="0" fontId="20" fillId="12" borderId="1" xfId="1" applyFont="1" applyFill="1" applyBorder="1">
      <alignment vertical="center"/>
    </xf>
    <xf numFmtId="0" fontId="1" fillId="0" borderId="2" xfId="1" applyBorder="1" applyAlignment="1">
      <alignment horizontal="left" vertical="center"/>
    </xf>
    <xf numFmtId="0" fontId="1" fillId="12" borderId="1" xfId="1" applyFill="1" applyBorder="1" applyAlignment="1">
      <alignment horizontal="left" vertical="center"/>
    </xf>
    <xf numFmtId="177" fontId="1" fillId="12" borderId="1" xfId="1" applyNumberFormat="1" applyFill="1" applyBorder="1" applyAlignment="1">
      <alignment horizontal="center" vertical="center"/>
    </xf>
    <xf numFmtId="3" fontId="1" fillId="12" borderId="1" xfId="1" applyNumberFormat="1" applyFill="1" applyBorder="1" applyAlignment="1">
      <alignment horizontal="center" vertical="center"/>
    </xf>
    <xf numFmtId="0" fontId="1" fillId="12" borderId="1" xfId="1" applyFill="1" applyBorder="1" applyAlignment="1">
      <alignment horizontal="center" vertical="center"/>
    </xf>
    <xf numFmtId="178" fontId="1" fillId="12" borderId="1" xfId="1" applyNumberFormat="1" applyFill="1" applyBorder="1" applyAlignment="1">
      <alignment horizontal="center" vertical="center"/>
    </xf>
    <xf numFmtId="0" fontId="1" fillId="12" borderId="0" xfId="1" applyFill="1" applyAlignment="1">
      <alignment horizontal="center" vertical="center"/>
    </xf>
    <xf numFmtId="3" fontId="15" fillId="0" borderId="19" xfId="1" applyNumberFormat="1" applyFont="1" applyBorder="1" applyAlignment="1">
      <alignment horizontal="center" vertical="center"/>
    </xf>
    <xf numFmtId="0" fontId="1" fillId="0" borderId="19" xfId="1" applyBorder="1" applyAlignment="1">
      <alignment horizontal="left" vertical="center"/>
    </xf>
    <xf numFmtId="183" fontId="1" fillId="0" borderId="19" xfId="1" applyNumberFormat="1" applyBorder="1">
      <alignment vertical="center"/>
    </xf>
    <xf numFmtId="0" fontId="1" fillId="0" borderId="19" xfId="1" applyBorder="1" applyAlignment="1">
      <alignment horizontal="center" vertical="center"/>
    </xf>
    <xf numFmtId="176" fontId="1" fillId="4" borderId="19" xfId="1" applyNumberFormat="1" applyFill="1" applyBorder="1">
      <alignment vertical="center"/>
    </xf>
    <xf numFmtId="183" fontId="1" fillId="0" borderId="1" xfId="1" applyNumberFormat="1" applyBorder="1">
      <alignment vertical="center"/>
    </xf>
    <xf numFmtId="176" fontId="1" fillId="4" borderId="1" xfId="1" applyNumberFormat="1" applyFill="1" applyBorder="1">
      <alignment vertical="center"/>
    </xf>
    <xf numFmtId="0" fontId="20" fillId="0" borderId="17" xfId="1" applyFont="1" applyBorder="1" applyAlignment="1">
      <alignment horizontal="left" vertical="center"/>
    </xf>
    <xf numFmtId="183" fontId="20" fillId="0" borderId="17" xfId="1" applyNumberFormat="1" applyFont="1" applyBorder="1">
      <alignment vertical="center"/>
    </xf>
    <xf numFmtId="0" fontId="20" fillId="0" borderId="17" xfId="1" applyFont="1" applyBorder="1" applyAlignment="1">
      <alignment horizontal="center" vertical="center"/>
    </xf>
    <xf numFmtId="176" fontId="20" fillId="4" borderId="17" xfId="1" applyNumberFormat="1" applyFont="1" applyFill="1" applyBorder="1">
      <alignment vertical="center"/>
    </xf>
    <xf numFmtId="0" fontId="16" fillId="0" borderId="5" xfId="1" applyFont="1" applyBorder="1" applyAlignment="1">
      <alignment horizontal="center" vertical="center"/>
    </xf>
    <xf numFmtId="183" fontId="20" fillId="0" borderId="1" xfId="1" applyNumberFormat="1" applyFont="1" applyBorder="1">
      <alignment vertical="center"/>
    </xf>
    <xf numFmtId="176" fontId="20" fillId="4" borderId="1" xfId="1" applyNumberFormat="1" applyFont="1" applyFill="1" applyBorder="1">
      <alignment vertical="center"/>
    </xf>
    <xf numFmtId="0" fontId="14" fillId="0" borderId="1" xfId="1" applyFont="1" applyBorder="1" applyAlignment="1">
      <alignment horizontal="left" vertical="center"/>
    </xf>
    <xf numFmtId="0" fontId="19" fillId="0" borderId="1" xfId="1" applyFont="1" applyBorder="1" applyAlignment="1">
      <alignment horizontal="center" vertical="center"/>
    </xf>
    <xf numFmtId="0" fontId="11" fillId="0" borderId="1" xfId="1" applyFont="1" applyBorder="1">
      <alignment vertical="center"/>
    </xf>
    <xf numFmtId="0" fontId="11" fillId="0" borderId="1" xfId="1" applyFont="1" applyBorder="1" applyAlignment="1">
      <alignment horizontal="center" vertical="center"/>
    </xf>
    <xf numFmtId="176" fontId="1" fillId="4" borderId="1" xfId="1" applyNumberFormat="1" applyFill="1" applyBorder="1" applyAlignment="1">
      <alignment horizontal="right" vertical="center"/>
    </xf>
    <xf numFmtId="0" fontId="11" fillId="0" borderId="1" xfId="1" applyFont="1" applyBorder="1" applyAlignment="1">
      <alignment horizontal="left" vertical="center"/>
    </xf>
    <xf numFmtId="0" fontId="20" fillId="0" borderId="19" xfId="1" applyFont="1" applyBorder="1" applyAlignment="1">
      <alignment horizontal="left" vertical="center"/>
    </xf>
    <xf numFmtId="183" fontId="20" fillId="0" borderId="19" xfId="1" applyNumberFormat="1" applyFont="1" applyBorder="1">
      <alignment vertical="center"/>
    </xf>
    <xf numFmtId="0" fontId="20" fillId="0" borderId="19" xfId="1" applyFont="1" applyBorder="1" applyAlignment="1">
      <alignment horizontal="center" vertical="center"/>
    </xf>
    <xf numFmtId="176" fontId="20" fillId="4" borderId="19" xfId="1" applyNumberFormat="1" applyFont="1" applyFill="1" applyBorder="1">
      <alignment vertical="center"/>
    </xf>
    <xf numFmtId="0" fontId="20" fillId="0" borderId="7" xfId="1" applyFont="1" applyBorder="1" applyAlignment="1">
      <alignment horizontal="center" vertical="center"/>
    </xf>
    <xf numFmtId="0" fontId="32" fillId="5" borderId="2" xfId="3" applyFont="1" applyFill="1" applyBorder="1" applyAlignment="1">
      <alignment horizontal="center" vertical="center"/>
    </xf>
    <xf numFmtId="0" fontId="32" fillId="5" borderId="3" xfId="3" applyFont="1" applyFill="1" applyBorder="1" applyAlignment="1">
      <alignment horizontal="center" vertical="center"/>
    </xf>
    <xf numFmtId="0" fontId="32" fillId="5" borderId="4" xfId="3" applyFont="1" applyFill="1" applyBorder="1" applyAlignment="1">
      <alignment horizontal="center" vertical="center"/>
    </xf>
    <xf numFmtId="0" fontId="20" fillId="0" borderId="1" xfId="2" applyFont="1" applyBorder="1" applyAlignment="1">
      <alignment horizontal="left" vertical="center"/>
    </xf>
    <xf numFmtId="183" fontId="20" fillId="0" borderId="1" xfId="2" applyNumberFormat="1" applyFont="1" applyBorder="1" applyAlignment="1">
      <alignment horizontal="center" vertical="center"/>
    </xf>
    <xf numFmtId="0" fontId="20" fillId="0" borderId="1" xfId="2" applyFont="1" applyBorder="1" applyAlignment="1">
      <alignment horizontal="center" vertical="center"/>
    </xf>
    <xf numFmtId="0" fontId="11" fillId="4" borderId="1" xfId="1" applyFont="1" applyFill="1" applyBorder="1" applyAlignment="1">
      <alignment horizontal="center" vertical="center"/>
    </xf>
    <xf numFmtId="0" fontId="15" fillId="0" borderId="1" xfId="3" applyBorder="1" applyAlignment="1">
      <alignment horizontal="center" vertical="center"/>
    </xf>
    <xf numFmtId="176" fontId="1" fillId="0" borderId="1" xfId="1" applyNumberFormat="1" applyBorder="1">
      <alignment vertical="center"/>
    </xf>
    <xf numFmtId="0" fontId="20" fillId="0" borderId="1" xfId="1" applyFont="1" applyBorder="1" applyAlignment="1">
      <alignment horizontal="right" vertical="center"/>
    </xf>
    <xf numFmtId="176" fontId="20" fillId="4" borderId="1" xfId="1" applyNumberFormat="1" applyFont="1" applyFill="1" applyBorder="1" applyAlignment="1">
      <alignment horizontal="center" vertical="center"/>
    </xf>
    <xf numFmtId="176" fontId="20" fillId="0" borderId="2" xfId="1" applyNumberFormat="1" applyFont="1" applyBorder="1" applyAlignment="1">
      <alignment horizontal="left" vertical="center"/>
    </xf>
    <xf numFmtId="0" fontId="20" fillId="0" borderId="2" xfId="1" applyFont="1" applyBorder="1">
      <alignment vertical="center"/>
    </xf>
    <xf numFmtId="176" fontId="20" fillId="4" borderId="13" xfId="1" applyNumberFormat="1" applyFont="1" applyFill="1" applyBorder="1" applyAlignment="1">
      <alignment horizontal="center" vertical="center"/>
    </xf>
    <xf numFmtId="0" fontId="15" fillId="0" borderId="2" xfId="1" applyFont="1" applyBorder="1" applyAlignment="1">
      <alignment horizontal="left" vertical="center" shrinkToFit="1"/>
    </xf>
    <xf numFmtId="0" fontId="15" fillId="0" borderId="1" xfId="1" applyFont="1" applyBorder="1" applyAlignment="1">
      <alignment horizontal="left" vertical="center"/>
    </xf>
    <xf numFmtId="176" fontId="1" fillId="4" borderId="13" xfId="1" applyNumberFormat="1" applyFill="1" applyBorder="1" applyAlignment="1">
      <alignment horizontal="center" vertical="center"/>
    </xf>
    <xf numFmtId="3" fontId="15" fillId="0" borderId="2" xfId="1" applyNumberFormat="1" applyFont="1" applyBorder="1" applyAlignment="1">
      <alignment horizontal="center" vertical="center"/>
    </xf>
    <xf numFmtId="0" fontId="15" fillId="0" borderId="1" xfId="1" applyFont="1" applyBorder="1" applyAlignment="1">
      <alignment horizontal="center" vertical="center"/>
    </xf>
    <xf numFmtId="181" fontId="20" fillId="4" borderId="1" xfId="1" applyNumberFormat="1" applyFont="1" applyFill="1" applyBorder="1" applyAlignment="1">
      <alignment horizontal="center" vertical="center"/>
    </xf>
    <xf numFmtId="176" fontId="15" fillId="0" borderId="2" xfId="1" applyNumberFormat="1" applyFont="1" applyBorder="1">
      <alignment vertical="center"/>
    </xf>
    <xf numFmtId="0" fontId="33" fillId="0" borderId="1" xfId="1" applyFont="1" applyBorder="1">
      <alignment vertical="center"/>
    </xf>
    <xf numFmtId="0" fontId="20" fillId="0" borderId="2" xfId="1" applyFont="1" applyBorder="1" applyAlignment="1">
      <alignment horizontal="left" vertical="center"/>
    </xf>
    <xf numFmtId="3" fontId="1" fillId="0" borderId="24" xfId="1" applyNumberFormat="1" applyBorder="1" applyAlignment="1">
      <alignment horizontal="center" vertical="center"/>
    </xf>
    <xf numFmtId="56" fontId="1" fillId="0" borderId="27" xfId="1" applyNumberFormat="1" applyBorder="1" applyAlignment="1">
      <alignment horizontal="center" vertical="center"/>
    </xf>
    <xf numFmtId="177" fontId="1" fillId="0" borderId="22" xfId="1" applyNumberFormat="1" applyBorder="1" applyAlignment="1">
      <alignment horizontal="center" vertical="center"/>
    </xf>
    <xf numFmtId="0" fontId="15" fillId="0" borderId="19" xfId="3" applyBorder="1"/>
    <xf numFmtId="176" fontId="15" fillId="0" borderId="19" xfId="1" applyNumberFormat="1" applyFont="1" applyBorder="1" applyAlignment="1">
      <alignment horizontal="center" vertical="center"/>
    </xf>
    <xf numFmtId="0" fontId="15" fillId="0" borderId="19" xfId="3" applyBorder="1" applyAlignment="1">
      <alignment horizontal="center" vertical="center"/>
    </xf>
    <xf numFmtId="176" fontId="15" fillId="0" borderId="7" xfId="1" applyNumberFormat="1" applyFont="1" applyBorder="1" applyAlignment="1"/>
    <xf numFmtId="0" fontId="15" fillId="0" borderId="19" xfId="3" applyBorder="1" applyAlignment="1">
      <alignment vertical="center"/>
    </xf>
    <xf numFmtId="176" fontId="12" fillId="9" borderId="15" xfId="1" applyNumberFormat="1" applyFont="1" applyFill="1" applyBorder="1" applyAlignment="1">
      <alignment horizontal="center" vertical="center"/>
    </xf>
    <xf numFmtId="176" fontId="12" fillId="9" borderId="14" xfId="1" applyNumberFormat="1" applyFont="1" applyFill="1" applyBorder="1" applyAlignment="1">
      <alignment horizontal="center" vertical="center"/>
    </xf>
    <xf numFmtId="176" fontId="12" fillId="9" borderId="18" xfId="1" applyNumberFormat="1" applyFont="1" applyFill="1" applyBorder="1" applyAlignment="1">
      <alignment horizontal="center" vertical="center"/>
    </xf>
    <xf numFmtId="3" fontId="1" fillId="0" borderId="12" xfId="1" applyNumberFormat="1" applyBorder="1" applyAlignment="1">
      <alignment horizontal="center" vertical="center"/>
    </xf>
    <xf numFmtId="0" fontId="1" fillId="0" borderId="21" xfId="1" applyBorder="1" applyAlignment="1">
      <alignment horizontal="center" vertical="center"/>
    </xf>
    <xf numFmtId="177" fontId="1" fillId="0" borderId="21" xfId="1" applyNumberFormat="1" applyBorder="1" applyAlignment="1">
      <alignment horizontal="center" vertical="center"/>
    </xf>
    <xf numFmtId="179" fontId="1" fillId="0" borderId="21" xfId="1" applyNumberFormat="1" applyBorder="1" applyAlignment="1">
      <alignment horizontal="center" vertical="center"/>
    </xf>
    <xf numFmtId="56" fontId="1" fillId="0" borderId="0" xfId="1" applyNumberFormat="1">
      <alignment vertical="center"/>
    </xf>
    <xf numFmtId="38" fontId="6" fillId="13" borderId="5" xfId="1" applyNumberFormat="1" applyFont="1" applyFill="1" applyBorder="1" applyAlignment="1">
      <alignment horizontal="center" vertical="center" shrinkToFit="1"/>
    </xf>
    <xf numFmtId="38" fontId="6" fillId="13" borderId="6" xfId="1" applyNumberFormat="1" applyFont="1" applyFill="1" applyBorder="1" applyAlignment="1">
      <alignment horizontal="center" vertical="center" shrinkToFit="1"/>
    </xf>
    <xf numFmtId="38" fontId="6" fillId="13" borderId="7" xfId="1" applyNumberFormat="1" applyFont="1" applyFill="1" applyBorder="1" applyAlignment="1">
      <alignment horizontal="center" vertical="center" shrinkToFit="1"/>
    </xf>
    <xf numFmtId="38" fontId="6" fillId="13" borderId="8" xfId="1" applyNumberFormat="1" applyFont="1" applyFill="1" applyBorder="1" applyAlignment="1">
      <alignment horizontal="center" vertical="center" shrinkToFit="1"/>
    </xf>
    <xf numFmtId="0" fontId="1" fillId="5" borderId="0" xfId="1" applyFill="1">
      <alignment vertical="center"/>
    </xf>
    <xf numFmtId="0" fontId="34" fillId="0" borderId="0" xfId="1" applyFont="1" applyAlignment="1">
      <alignment horizontal="center" vertical="center"/>
    </xf>
    <xf numFmtId="0" fontId="1" fillId="11" borderId="0" xfId="1" applyFill="1">
      <alignment vertical="center"/>
    </xf>
    <xf numFmtId="0" fontId="1" fillId="3" borderId="0" xfId="1" applyFill="1">
      <alignment vertical="center"/>
    </xf>
    <xf numFmtId="0" fontId="35" fillId="0" borderId="0" xfId="1" applyFont="1">
      <alignment vertical="center"/>
    </xf>
    <xf numFmtId="0" fontId="1" fillId="13" borderId="1" xfId="1" applyFill="1" applyBorder="1" applyAlignment="1">
      <alignment horizontal="left" vertical="center"/>
    </xf>
    <xf numFmtId="3" fontId="1" fillId="0" borderId="2" xfId="1" applyNumberFormat="1" applyBorder="1">
      <alignment vertical="center"/>
    </xf>
    <xf numFmtId="3" fontId="21" fillId="0" borderId="1" xfId="1" applyNumberFormat="1" applyFont="1" applyBorder="1" applyAlignment="1">
      <alignment horizontal="center" vertical="center"/>
    </xf>
    <xf numFmtId="0" fontId="15" fillId="13" borderId="1" xfId="3" applyFill="1" applyBorder="1" applyAlignment="1">
      <alignment vertical="center"/>
    </xf>
    <xf numFmtId="0" fontId="37" fillId="0" borderId="1" xfId="3" applyFont="1" applyBorder="1" applyAlignment="1">
      <alignment vertical="center"/>
    </xf>
    <xf numFmtId="3" fontId="13" fillId="0" borderId="1" xfId="1" applyNumberFormat="1" applyFont="1" applyBorder="1" applyAlignment="1">
      <alignment horizontal="center" vertical="center"/>
    </xf>
    <xf numFmtId="0" fontId="15" fillId="13" borderId="4" xfId="3" applyFill="1" applyBorder="1" applyAlignment="1">
      <alignment horizontal="left" vertical="center"/>
    </xf>
    <xf numFmtId="0" fontId="15" fillId="0" borderId="4" xfId="3" applyBorder="1" applyAlignment="1">
      <alignment horizontal="left" vertical="center"/>
    </xf>
    <xf numFmtId="5" fontId="14" fillId="0" borderId="2" xfId="1" applyNumberFormat="1" applyFont="1" applyBorder="1" applyAlignment="1">
      <alignment horizontal="center" vertical="center"/>
    </xf>
    <xf numFmtId="176" fontId="12" fillId="9" borderId="1" xfId="1" applyNumberFormat="1" applyFont="1" applyFill="1" applyBorder="1" applyAlignment="1">
      <alignment horizontal="center" vertical="center"/>
    </xf>
    <xf numFmtId="0" fontId="34" fillId="8" borderId="1" xfId="1" applyFont="1" applyFill="1" applyBorder="1" applyAlignment="1">
      <alignment horizontal="center" vertical="center"/>
    </xf>
    <xf numFmtId="0" fontId="38" fillId="0" borderId="0" xfId="1" applyFont="1" applyAlignment="1">
      <alignment horizontal="center" vertical="center"/>
    </xf>
    <xf numFmtId="3" fontId="25" fillId="0" borderId="2" xfId="1" applyNumberFormat="1" applyFont="1" applyBorder="1">
      <alignment vertical="center"/>
    </xf>
    <xf numFmtId="3" fontId="25" fillId="0" borderId="3" xfId="1" applyNumberFormat="1" applyFont="1" applyBorder="1">
      <alignment vertical="center"/>
    </xf>
    <xf numFmtId="3" fontId="25" fillId="0" borderId="4" xfId="1" applyNumberFormat="1" applyFont="1" applyBorder="1">
      <alignment vertical="center"/>
    </xf>
    <xf numFmtId="0" fontId="1" fillId="0" borderId="1" xfId="1" applyBorder="1" applyAlignment="1">
      <alignment horizontal="center" vertical="center" shrinkToFit="1"/>
    </xf>
    <xf numFmtId="0" fontId="1" fillId="8" borderId="1" xfId="1" applyFill="1" applyBorder="1" applyAlignment="1">
      <alignment horizontal="center" vertical="center"/>
    </xf>
    <xf numFmtId="3" fontId="14" fillId="14" borderId="1" xfId="1" applyNumberFormat="1" applyFont="1" applyFill="1" applyBorder="1" applyAlignment="1">
      <alignment horizontal="center" vertical="center"/>
    </xf>
    <xf numFmtId="0" fontId="1" fillId="14" borderId="1" xfId="1" applyFill="1" applyBorder="1">
      <alignment vertical="center"/>
    </xf>
    <xf numFmtId="38" fontId="1" fillId="14" borderId="1" xfId="1" applyNumberFormat="1" applyFill="1" applyBorder="1" applyAlignment="1">
      <alignment horizontal="center" vertical="center"/>
    </xf>
    <xf numFmtId="176" fontId="14" fillId="0" borderId="1" xfId="1" applyNumberFormat="1" applyFont="1" applyBorder="1" applyAlignment="1"/>
    <xf numFmtId="0" fontId="15" fillId="14" borderId="1" xfId="1" applyFont="1" applyFill="1" applyBorder="1" applyAlignment="1">
      <alignment horizontal="left" vertical="center" shrinkToFit="1"/>
    </xf>
    <xf numFmtId="176" fontId="14" fillId="14" borderId="1" xfId="1" applyNumberFormat="1" applyFont="1" applyFill="1" applyBorder="1">
      <alignment vertical="center"/>
    </xf>
    <xf numFmtId="0" fontId="14" fillId="0" borderId="1" xfId="1" applyFont="1" applyBorder="1" applyAlignment="1">
      <alignment horizontal="left" vertical="center" shrinkToFit="1"/>
    </xf>
    <xf numFmtId="0" fontId="14" fillId="14" borderId="1" xfId="1" applyFont="1" applyFill="1" applyBorder="1" applyAlignment="1">
      <alignment horizontal="left" vertical="center" shrinkToFit="1"/>
    </xf>
    <xf numFmtId="5" fontId="1" fillId="14" borderId="1" xfId="1" applyNumberFormat="1" applyFill="1" applyBorder="1">
      <alignment vertical="center"/>
    </xf>
    <xf numFmtId="0" fontId="15" fillId="14" borderId="1" xfId="3" applyFill="1" applyBorder="1" applyAlignment="1">
      <alignment vertical="center"/>
    </xf>
    <xf numFmtId="176" fontId="1" fillId="14" borderId="1" xfId="1" applyNumberFormat="1" applyFill="1" applyBorder="1">
      <alignment vertical="center"/>
    </xf>
    <xf numFmtId="0" fontId="14" fillId="0" borderId="1" xfId="3" applyFont="1" applyBorder="1" applyAlignment="1">
      <alignment vertical="center"/>
    </xf>
    <xf numFmtId="0" fontId="1" fillId="14" borderId="1" xfId="1" applyFill="1" applyBorder="1" applyAlignment="1">
      <alignment horizontal="left" vertical="center"/>
    </xf>
    <xf numFmtId="0" fontId="1" fillId="14" borderId="1" xfId="1" applyFill="1" applyBorder="1" applyAlignment="1">
      <alignment horizontal="center" vertical="center"/>
    </xf>
    <xf numFmtId="176" fontId="1" fillId="14" borderId="1" xfId="1" applyNumberFormat="1" applyFill="1" applyBorder="1" applyAlignment="1">
      <alignment horizontal="center" vertical="center"/>
    </xf>
    <xf numFmtId="176" fontId="14" fillId="0" borderId="2" xfId="1" applyNumberFormat="1" applyFont="1" applyBorder="1" applyAlignment="1">
      <alignment horizontal="left" vertical="center"/>
    </xf>
    <xf numFmtId="0" fontId="15" fillId="14" borderId="1" xfId="1" applyFont="1" applyFill="1" applyBorder="1" applyAlignment="1">
      <alignment horizontal="left" vertical="center"/>
    </xf>
    <xf numFmtId="3" fontId="14" fillId="12" borderId="1" xfId="1" applyNumberFormat="1" applyFont="1" applyFill="1" applyBorder="1" applyAlignment="1">
      <alignment horizontal="center" vertical="center"/>
    </xf>
    <xf numFmtId="0" fontId="1" fillId="12" borderId="4" xfId="1" applyFill="1" applyBorder="1" applyAlignment="1">
      <alignment horizontal="center" vertical="center"/>
    </xf>
    <xf numFmtId="176" fontId="1" fillId="12" borderId="1" xfId="1" applyNumberFormat="1" applyFill="1" applyBorder="1" applyAlignment="1">
      <alignment horizontal="center" vertical="center"/>
    </xf>
    <xf numFmtId="176" fontId="14" fillId="12" borderId="2" xfId="1" applyNumberFormat="1" applyFont="1" applyFill="1" applyBorder="1" applyAlignment="1">
      <alignment horizontal="left" vertical="center"/>
    </xf>
    <xf numFmtId="0" fontId="14" fillId="10" borderId="1" xfId="1" applyFont="1" applyFill="1" applyBorder="1" applyAlignment="1">
      <alignment horizontal="center" vertical="center" shrinkToFit="1"/>
    </xf>
    <xf numFmtId="0" fontId="14" fillId="10" borderId="1" xfId="1" applyFont="1" applyFill="1" applyBorder="1" applyAlignment="1">
      <alignment horizontal="center" vertical="center"/>
    </xf>
    <xf numFmtId="0" fontId="14" fillId="10" borderId="1" xfId="1" applyFont="1" applyFill="1" applyBorder="1" applyAlignment="1">
      <alignment horizontal="left" vertical="center" shrinkToFit="1"/>
    </xf>
    <xf numFmtId="176" fontId="14" fillId="10" borderId="4" xfId="1" applyNumberFormat="1" applyFont="1" applyFill="1" applyBorder="1">
      <alignment vertical="center"/>
    </xf>
    <xf numFmtId="176" fontId="1" fillId="10" borderId="1" xfId="1" applyNumberFormat="1" applyFill="1" applyBorder="1">
      <alignment vertical="center"/>
    </xf>
    <xf numFmtId="0" fontId="14" fillId="0" borderId="1" xfId="1" applyFont="1" applyBorder="1" applyAlignment="1">
      <alignment horizontal="center" vertical="center" shrinkToFit="1"/>
    </xf>
    <xf numFmtId="176" fontId="14" fillId="0" borderId="4" xfId="1" applyNumberFormat="1" applyFont="1" applyBorder="1">
      <alignment vertical="center"/>
    </xf>
    <xf numFmtId="176" fontId="14" fillId="0" borderId="2" xfId="1" applyNumberFormat="1" applyFont="1" applyBorder="1" applyAlignment="1"/>
    <xf numFmtId="0" fontId="32" fillId="0" borderId="1" xfId="3" applyFont="1" applyBorder="1" applyAlignment="1">
      <alignment horizontal="center" vertical="center"/>
    </xf>
    <xf numFmtId="176" fontId="6" fillId="9" borderId="1" xfId="1" applyNumberFormat="1" applyFont="1" applyFill="1" applyBorder="1" applyAlignment="1">
      <alignment horizontal="center" vertical="center"/>
    </xf>
    <xf numFmtId="0" fontId="20" fillId="8" borderId="1" xfId="1" applyFont="1" applyFill="1" applyBorder="1" applyAlignment="1">
      <alignment horizontal="center" vertical="center"/>
    </xf>
    <xf numFmtId="0" fontId="20" fillId="15" borderId="1" xfId="1" applyFont="1" applyFill="1" applyBorder="1" applyAlignment="1">
      <alignment horizontal="center" vertical="center"/>
    </xf>
    <xf numFmtId="3" fontId="20" fillId="4" borderId="1" xfId="1" applyNumberFormat="1" applyFont="1" applyFill="1" applyBorder="1" applyAlignment="1">
      <alignment horizontal="center" vertical="center"/>
    </xf>
    <xf numFmtId="3" fontId="20" fillId="14" borderId="5" xfId="1" applyNumberFormat="1" applyFont="1" applyFill="1" applyBorder="1" applyAlignment="1">
      <alignment horizontal="center" vertical="center"/>
    </xf>
    <xf numFmtId="49" fontId="20" fillId="14" borderId="1" xfId="1" applyNumberFormat="1" applyFont="1" applyFill="1" applyBorder="1" applyAlignment="1">
      <alignment horizontal="left" vertical="center"/>
    </xf>
    <xf numFmtId="0" fontId="20" fillId="8" borderId="5" xfId="1" applyFont="1" applyFill="1" applyBorder="1" applyAlignment="1">
      <alignment horizontal="center" vertical="center"/>
    </xf>
    <xf numFmtId="38" fontId="20" fillId="14" borderId="5" xfId="1" applyNumberFormat="1" applyFont="1" applyFill="1" applyBorder="1" applyAlignment="1">
      <alignment horizontal="right" vertical="center"/>
    </xf>
    <xf numFmtId="38" fontId="20" fillId="14" borderId="1" xfId="1" applyNumberFormat="1" applyFont="1" applyFill="1" applyBorder="1" applyAlignment="1">
      <alignment horizontal="right" vertical="center"/>
    </xf>
    <xf numFmtId="0" fontId="20" fillId="0" borderId="5" xfId="1" applyFont="1" applyBorder="1" applyAlignment="1">
      <alignment horizontal="center" vertical="center"/>
    </xf>
    <xf numFmtId="49" fontId="20" fillId="0" borderId="5" xfId="1" applyNumberFormat="1" applyFont="1" applyBorder="1" applyAlignment="1">
      <alignment horizontal="left" vertical="center"/>
    </xf>
    <xf numFmtId="0" fontId="20" fillId="4" borderId="1" xfId="1" applyFont="1" applyFill="1" applyBorder="1" applyAlignment="1">
      <alignment horizontal="center" vertical="center"/>
    </xf>
    <xf numFmtId="38" fontId="20" fillId="14" borderId="5" xfId="1" applyNumberFormat="1" applyFont="1" applyFill="1" applyBorder="1">
      <alignment vertical="center"/>
    </xf>
    <xf numFmtId="0" fontId="20" fillId="0" borderId="5" xfId="1" applyFont="1" applyBorder="1">
      <alignment vertical="center"/>
    </xf>
    <xf numFmtId="0" fontId="16" fillId="0" borderId="1" xfId="1" applyFont="1" applyBorder="1" applyAlignment="1">
      <alignment horizontal="center" vertical="center"/>
    </xf>
    <xf numFmtId="0" fontId="16" fillId="15" borderId="1" xfId="1" applyFont="1" applyFill="1" applyBorder="1" applyAlignment="1">
      <alignment horizontal="center" vertical="center"/>
    </xf>
    <xf numFmtId="3" fontId="1" fillId="14" borderId="1" xfId="1" applyNumberFormat="1" applyFill="1" applyBorder="1" applyAlignment="1">
      <alignment horizontal="center" vertical="center"/>
    </xf>
    <xf numFmtId="49" fontId="1" fillId="14" borderId="1" xfId="1" applyNumberFormat="1" applyFill="1" applyBorder="1" applyAlignment="1">
      <alignment horizontal="left" vertical="center"/>
    </xf>
    <xf numFmtId="180" fontId="20" fillId="14" borderId="1" xfId="1" applyNumberFormat="1" applyFont="1" applyFill="1" applyBorder="1" applyAlignment="1">
      <alignment horizontal="center" vertical="center"/>
    </xf>
    <xf numFmtId="38" fontId="20" fillId="14" borderId="1" xfId="1" applyNumberFormat="1" applyFont="1" applyFill="1" applyBorder="1" applyAlignment="1">
      <alignment horizontal="center" vertical="center"/>
    </xf>
    <xf numFmtId="49" fontId="1" fillId="13" borderId="1" xfId="1" applyNumberFormat="1" applyFill="1" applyBorder="1" applyAlignment="1">
      <alignment horizontal="left" vertical="center"/>
    </xf>
    <xf numFmtId="183" fontId="20" fillId="12" borderId="1" xfId="1" applyNumberFormat="1" applyFont="1" applyFill="1" applyBorder="1" applyAlignment="1">
      <alignment horizontal="center" vertical="center"/>
    </xf>
    <xf numFmtId="182" fontId="20" fillId="0" borderId="1" xfId="1" applyNumberFormat="1" applyFont="1" applyBorder="1" applyAlignment="1">
      <alignment horizontal="center" vertical="center"/>
    </xf>
    <xf numFmtId="0" fontId="1" fillId="8" borderId="9" xfId="1" applyFill="1" applyBorder="1" applyAlignment="1">
      <alignment horizontal="center" vertical="center"/>
    </xf>
    <xf numFmtId="0" fontId="13" fillId="14" borderId="1" xfId="1" applyFont="1" applyFill="1" applyBorder="1" applyAlignment="1">
      <alignment horizontal="center" vertical="center"/>
    </xf>
    <xf numFmtId="0" fontId="14" fillId="14" borderId="1" xfId="1" applyFont="1" applyFill="1" applyBorder="1" applyAlignment="1">
      <alignment horizontal="center" vertical="center"/>
    </xf>
    <xf numFmtId="0" fontId="15" fillId="14" borderId="1" xfId="1" applyFont="1" applyFill="1" applyBorder="1">
      <alignment vertical="center"/>
    </xf>
    <xf numFmtId="0" fontId="13" fillId="8" borderId="1" xfId="1" applyFont="1" applyFill="1" applyBorder="1" applyAlignment="1">
      <alignment horizontal="center" vertical="center"/>
    </xf>
    <xf numFmtId="176" fontId="13" fillId="14" borderId="1" xfId="1" applyNumberFormat="1" applyFont="1" applyFill="1" applyBorder="1" applyAlignment="1">
      <alignment horizontal="center" vertical="center"/>
    </xf>
    <xf numFmtId="176" fontId="14" fillId="14" borderId="1" xfId="1" applyNumberFormat="1" applyFont="1" applyFill="1" applyBorder="1" applyAlignment="1">
      <alignment horizontal="center" vertical="center"/>
    </xf>
    <xf numFmtId="176" fontId="13" fillId="0" borderId="2" xfId="1" applyNumberFormat="1" applyFont="1" applyBorder="1" applyAlignment="1">
      <alignment horizontal="left" vertical="center"/>
    </xf>
    <xf numFmtId="0" fontId="15" fillId="16" borderId="2" xfId="1" applyFont="1" applyFill="1" applyBorder="1">
      <alignment vertical="center"/>
    </xf>
    <xf numFmtId="0" fontId="15" fillId="14" borderId="2" xfId="1" applyFont="1" applyFill="1" applyBorder="1">
      <alignment vertical="center"/>
    </xf>
    <xf numFmtId="176" fontId="1" fillId="0" borderId="1" xfId="1" applyNumberFormat="1" applyBorder="1" applyAlignment="1">
      <alignment horizontal="left" vertical="center"/>
    </xf>
    <xf numFmtId="183" fontId="1" fillId="8" borderId="1" xfId="1" applyNumberFormat="1" applyFill="1" applyBorder="1" applyAlignment="1">
      <alignment horizontal="center" vertical="center"/>
    </xf>
    <xf numFmtId="38" fontId="1" fillId="16" borderId="1" xfId="1" applyNumberFormat="1" applyFill="1" applyBorder="1" applyAlignment="1">
      <alignment horizontal="center" vertical="center"/>
    </xf>
    <xf numFmtId="176" fontId="1" fillId="14" borderId="13" xfId="1" applyNumberFormat="1" applyFill="1" applyBorder="1" applyAlignment="1">
      <alignment horizontal="center" vertical="center"/>
    </xf>
    <xf numFmtId="0" fontId="20" fillId="14" borderId="1" xfId="1" applyFont="1" applyFill="1" applyBorder="1" applyAlignment="1">
      <alignment horizontal="center" vertical="center"/>
    </xf>
    <xf numFmtId="0" fontId="15" fillId="14" borderId="19" xfId="3" applyFill="1" applyBorder="1"/>
    <xf numFmtId="176" fontId="15" fillId="8" borderId="19" xfId="1" applyNumberFormat="1" applyFont="1" applyFill="1" applyBorder="1" applyAlignment="1">
      <alignment horizontal="center" vertical="center"/>
    </xf>
    <xf numFmtId="0" fontId="15" fillId="16" borderId="19" xfId="3" applyFill="1" applyBorder="1" applyAlignment="1">
      <alignment horizontal="center" vertical="center"/>
    </xf>
    <xf numFmtId="176" fontId="15" fillId="14" borderId="2" xfId="1" applyNumberFormat="1" applyFont="1" applyFill="1" applyBorder="1" applyAlignment="1">
      <alignment horizontal="center" vertical="center"/>
    </xf>
    <xf numFmtId="0" fontId="39" fillId="0" borderId="1" xfId="1" applyFont="1" applyBorder="1">
      <alignment vertical="center"/>
    </xf>
    <xf numFmtId="183" fontId="20" fillId="12" borderId="1" xfId="1" applyNumberFormat="1" applyFont="1" applyFill="1" applyBorder="1" applyAlignment="1">
      <alignment horizontal="right" vertical="center"/>
    </xf>
    <xf numFmtId="0" fontId="1" fillId="12" borderId="1" xfId="1" applyFill="1" applyBorder="1" applyAlignment="1">
      <alignment horizontal="right" vertical="center"/>
    </xf>
    <xf numFmtId="38" fontId="14" fillId="0" borderId="1" xfId="1" applyNumberFormat="1" applyFont="1" applyBorder="1" applyAlignment="1">
      <alignment horizontal="right" vertical="center"/>
    </xf>
    <xf numFmtId="0" fontId="16" fillId="0" borderId="1" xfId="1" applyFont="1" applyBorder="1">
      <alignment vertical="center"/>
    </xf>
    <xf numFmtId="183" fontId="20" fillId="0" borderId="1" xfId="1" applyNumberFormat="1" applyFont="1" applyBorder="1" applyAlignment="1">
      <alignment horizontal="right" vertical="center"/>
    </xf>
    <xf numFmtId="0" fontId="7" fillId="17" borderId="1" xfId="1" applyFont="1" applyFill="1" applyBorder="1" applyAlignment="1">
      <alignment horizontal="center" vertical="center"/>
    </xf>
    <xf numFmtId="0" fontId="1" fillId="0" borderId="4" xfId="1" applyBorder="1" applyAlignment="1">
      <alignment horizontal="center" vertical="center"/>
    </xf>
    <xf numFmtId="0" fontId="1" fillId="7" borderId="9" xfId="1" applyFill="1" applyBorder="1" applyAlignment="1">
      <alignment horizontal="center" vertical="center"/>
    </xf>
    <xf numFmtId="0" fontId="1" fillId="13" borderId="20" xfId="1" applyFill="1" applyBorder="1" applyAlignment="1">
      <alignment horizontal="center" vertical="center"/>
    </xf>
    <xf numFmtId="3" fontId="1" fillId="13" borderId="1" xfId="1" applyNumberFormat="1" applyFill="1" applyBorder="1" applyAlignment="1">
      <alignment horizontal="center" vertical="center"/>
    </xf>
    <xf numFmtId="0" fontId="1" fillId="7" borderId="1" xfId="1" applyFill="1" applyBorder="1">
      <alignment vertical="center"/>
    </xf>
    <xf numFmtId="0" fontId="1" fillId="13" borderId="1" xfId="1" applyFill="1" applyBorder="1" applyAlignment="1">
      <alignment horizontal="center" vertical="center"/>
    </xf>
    <xf numFmtId="0" fontId="1" fillId="13" borderId="1" xfId="1" applyFill="1" applyBorder="1">
      <alignment vertical="center"/>
    </xf>
    <xf numFmtId="176" fontId="15" fillId="13" borderId="1" xfId="1" applyNumberFormat="1" applyFont="1" applyFill="1" applyBorder="1">
      <alignment vertical="center"/>
    </xf>
    <xf numFmtId="176" fontId="13" fillId="0" borderId="1" xfId="1" applyNumberFormat="1" applyFont="1" applyBorder="1" applyAlignment="1"/>
    <xf numFmtId="3" fontId="40" fillId="0" borderId="1" xfId="1" applyNumberFormat="1" applyFont="1" applyBorder="1" applyAlignment="1">
      <alignment horizontal="center" vertical="center"/>
    </xf>
    <xf numFmtId="0" fontId="20" fillId="13" borderId="1" xfId="1" applyFont="1" applyFill="1" applyBorder="1" applyAlignment="1">
      <alignment horizontal="center" vertical="center"/>
    </xf>
    <xf numFmtId="0" fontId="15" fillId="7" borderId="1" xfId="3" applyFill="1" applyBorder="1" applyAlignment="1">
      <alignment horizontal="left"/>
    </xf>
    <xf numFmtId="0" fontId="15" fillId="13" borderId="1" xfId="1" applyFont="1" applyFill="1" applyBorder="1" applyAlignment="1">
      <alignment horizontal="center" vertical="center"/>
    </xf>
    <xf numFmtId="0" fontId="15" fillId="0" borderId="1" xfId="3" applyBorder="1" applyAlignment="1">
      <alignment horizontal="left"/>
    </xf>
    <xf numFmtId="38" fontId="16" fillId="0" borderId="1" xfId="1" applyNumberFormat="1" applyFont="1" applyBorder="1">
      <alignment vertical="center"/>
    </xf>
    <xf numFmtId="0" fontId="20" fillId="0" borderId="9" xfId="1" applyFont="1" applyBorder="1" applyAlignment="1">
      <alignment horizontal="center" vertical="center"/>
    </xf>
    <xf numFmtId="0" fontId="20" fillId="13" borderId="20" xfId="1" applyFont="1" applyFill="1" applyBorder="1" applyAlignment="1">
      <alignment horizontal="center" vertical="center"/>
    </xf>
    <xf numFmtId="3" fontId="20" fillId="13" borderId="1" xfId="1" applyNumberFormat="1" applyFont="1" applyFill="1" applyBorder="1" applyAlignment="1">
      <alignment horizontal="center" vertical="center"/>
    </xf>
    <xf numFmtId="0" fontId="15" fillId="7" borderId="1" xfId="1" applyFont="1" applyFill="1" applyBorder="1">
      <alignment vertical="center"/>
    </xf>
    <xf numFmtId="176" fontId="20" fillId="13" borderId="1" xfId="1" applyNumberFormat="1" applyFont="1" applyFill="1" applyBorder="1">
      <alignment vertical="center"/>
    </xf>
    <xf numFmtId="176" fontId="20" fillId="0" borderId="1" xfId="1" applyNumberFormat="1" applyFont="1" applyBorder="1">
      <alignment vertical="center"/>
    </xf>
    <xf numFmtId="3" fontId="13" fillId="13" borderId="1" xfId="1" applyNumberFormat="1" applyFont="1" applyFill="1" applyBorder="1" applyAlignment="1">
      <alignment horizontal="center" vertical="center"/>
    </xf>
    <xf numFmtId="0" fontId="13" fillId="7" borderId="1" xfId="1" applyFont="1" applyFill="1" applyBorder="1">
      <alignment vertical="center"/>
    </xf>
    <xf numFmtId="0" fontId="13" fillId="13" borderId="1" xfId="1" applyFont="1" applyFill="1" applyBorder="1" applyAlignment="1">
      <alignment horizontal="center" vertical="center"/>
    </xf>
    <xf numFmtId="176" fontId="13" fillId="13" borderId="1" xfId="1" applyNumberFormat="1" applyFont="1" applyFill="1" applyBorder="1">
      <alignment vertical="center"/>
    </xf>
    <xf numFmtId="176" fontId="13" fillId="0" borderId="2" xfId="1" applyNumberFormat="1" applyFont="1" applyBorder="1">
      <alignment vertical="center"/>
    </xf>
    <xf numFmtId="0" fontId="1" fillId="7" borderId="1" xfId="1" applyFill="1" applyBorder="1" applyAlignment="1">
      <alignment horizontal="left" vertical="center"/>
    </xf>
    <xf numFmtId="5" fontId="14" fillId="13" borderId="1" xfId="1" applyNumberFormat="1" applyFont="1" applyFill="1" applyBorder="1">
      <alignment vertical="center"/>
    </xf>
    <xf numFmtId="0" fontId="15" fillId="7" borderId="1" xfId="3" applyFill="1" applyBorder="1" applyAlignment="1">
      <alignment horizontal="left" vertical="center"/>
    </xf>
    <xf numFmtId="0" fontId="15" fillId="13" borderId="1" xfId="3" applyFill="1" applyBorder="1" applyAlignment="1">
      <alignment horizontal="center" vertical="center"/>
    </xf>
    <xf numFmtId="176" fontId="1" fillId="13" borderId="1" xfId="1" applyNumberFormat="1" applyFill="1" applyBorder="1">
      <alignment vertical="center"/>
    </xf>
    <xf numFmtId="176" fontId="21" fillId="0" borderId="1" xfId="1" applyNumberFormat="1" applyFont="1" applyBorder="1" applyAlignment="1"/>
    <xf numFmtId="0" fontId="23" fillId="0" borderId="1" xfId="3" applyFont="1" applyBorder="1" applyAlignment="1">
      <alignment horizontal="left" vertical="center"/>
    </xf>
    <xf numFmtId="176" fontId="13" fillId="13" borderId="1" xfId="1" applyNumberFormat="1" applyFont="1" applyFill="1" applyBorder="1" applyAlignment="1">
      <alignment horizontal="center" vertical="center"/>
    </xf>
    <xf numFmtId="176" fontId="20" fillId="13" borderId="1" xfId="1" applyNumberFormat="1" applyFont="1" applyFill="1" applyBorder="1" applyAlignment="1">
      <alignment horizontal="center" vertical="center"/>
    </xf>
    <xf numFmtId="0" fontId="20" fillId="7" borderId="1" xfId="1" applyFont="1" applyFill="1" applyBorder="1">
      <alignment vertical="center"/>
    </xf>
    <xf numFmtId="0" fontId="20" fillId="13" borderId="1" xfId="1" applyFont="1" applyFill="1" applyBorder="1">
      <alignment vertical="center"/>
    </xf>
    <xf numFmtId="176" fontId="13" fillId="0" borderId="2" xfId="1" applyNumberFormat="1" applyFont="1" applyBorder="1" applyAlignment="1"/>
    <xf numFmtId="0" fontId="1" fillId="7" borderId="1" xfId="1" applyFill="1" applyBorder="1" applyAlignment="1">
      <alignment horizontal="center" vertical="center"/>
    </xf>
    <xf numFmtId="176" fontId="20" fillId="13" borderId="1" xfId="1" applyNumberFormat="1" applyFont="1" applyFill="1" applyBorder="1" applyAlignment="1">
      <alignment horizontal="right" vertical="center"/>
    </xf>
    <xf numFmtId="0" fontId="1" fillId="13" borderId="1" xfId="1" applyFill="1" applyBorder="1" applyAlignment="1">
      <alignment horizontal="right" vertical="center"/>
    </xf>
    <xf numFmtId="0" fontId="23" fillId="13" borderId="1" xfId="1" applyFont="1" applyFill="1" applyBorder="1" applyAlignment="1">
      <alignment horizontal="center" vertical="center"/>
    </xf>
    <xf numFmtId="0" fontId="23" fillId="13" borderId="1" xfId="3" applyFont="1" applyFill="1" applyBorder="1" applyAlignment="1">
      <alignment vertical="center"/>
    </xf>
    <xf numFmtId="3" fontId="41" fillId="0" borderId="1" xfId="1" applyNumberFormat="1" applyFont="1" applyBorder="1" applyAlignment="1">
      <alignment horizontal="center" vertical="center"/>
    </xf>
    <xf numFmtId="3" fontId="1" fillId="11" borderId="1" xfId="1" applyNumberFormat="1" applyFill="1" applyBorder="1" applyAlignment="1">
      <alignment horizontal="center" vertical="center"/>
    </xf>
    <xf numFmtId="0" fontId="14" fillId="13" borderId="1" xfId="1" applyFont="1" applyFill="1" applyBorder="1" applyAlignment="1">
      <alignment horizontal="center" vertical="center"/>
    </xf>
    <xf numFmtId="0" fontId="14" fillId="13" borderId="1" xfId="1" applyFont="1" applyFill="1" applyBorder="1" applyAlignment="1">
      <alignment horizontal="left" vertical="center" shrinkToFit="1"/>
    </xf>
    <xf numFmtId="176" fontId="1" fillId="13" borderId="1" xfId="1" applyNumberFormat="1" applyFill="1" applyBorder="1" applyAlignment="1">
      <alignment horizontal="center"/>
    </xf>
    <xf numFmtId="176" fontId="14" fillId="13" borderId="4" xfId="1" applyNumberFormat="1" applyFont="1" applyFill="1" applyBorder="1">
      <alignment vertical="center"/>
    </xf>
    <xf numFmtId="0" fontId="21" fillId="13" borderId="1" xfId="1" applyFont="1" applyFill="1" applyBorder="1" applyAlignment="1">
      <alignment horizontal="center" vertical="center"/>
    </xf>
    <xf numFmtId="0" fontId="13" fillId="13" borderId="1" xfId="1" applyFont="1" applyFill="1" applyBorder="1">
      <alignment vertical="center"/>
    </xf>
    <xf numFmtId="176" fontId="1" fillId="13" borderId="1" xfId="1" applyNumberFormat="1" applyFill="1" applyBorder="1" applyAlignment="1">
      <alignment horizontal="center" vertical="center"/>
    </xf>
    <xf numFmtId="5" fontId="14" fillId="0" borderId="1" xfId="1" applyNumberFormat="1" applyFont="1" applyBorder="1">
      <alignment vertical="center"/>
    </xf>
    <xf numFmtId="3" fontId="15" fillId="4" borderId="1" xfId="1" applyNumberFormat="1" applyFont="1" applyFill="1" applyBorder="1" applyAlignment="1">
      <alignment horizontal="center" vertical="center"/>
    </xf>
    <xf numFmtId="38" fontId="20" fillId="13" borderId="1" xfId="1" applyNumberFormat="1" applyFont="1" applyFill="1" applyBorder="1" applyAlignment="1">
      <alignment horizontal="right" vertical="center"/>
    </xf>
    <xf numFmtId="180" fontId="1" fillId="13" borderId="1" xfId="1" applyNumberFormat="1" applyFill="1" applyBorder="1" applyAlignment="1">
      <alignment horizontal="center" vertical="center"/>
    </xf>
    <xf numFmtId="3" fontId="20" fillId="0" borderId="5" xfId="1" applyNumberFormat="1" applyFont="1" applyBorder="1" applyAlignment="1">
      <alignment horizontal="center" vertical="center"/>
    </xf>
    <xf numFmtId="38" fontId="1" fillId="13" borderId="1" xfId="1" applyNumberFormat="1" applyFill="1" applyBorder="1" applyAlignment="1">
      <alignment horizontal="right" vertical="center"/>
    </xf>
    <xf numFmtId="49" fontId="1" fillId="0" borderId="1" xfId="1" applyNumberFormat="1" applyBorder="1" applyAlignment="1">
      <alignment horizontal="left" vertical="center" shrinkToFit="1"/>
    </xf>
    <xf numFmtId="49" fontId="1" fillId="8" borderId="1" xfId="1" applyNumberFormat="1" applyFill="1" applyBorder="1" applyAlignment="1">
      <alignment horizontal="left" vertical="center" shrinkToFit="1"/>
    </xf>
    <xf numFmtId="0" fontId="15" fillId="16" borderId="1" xfId="3" applyFill="1" applyBorder="1" applyAlignment="1">
      <alignment horizontal="left" vertical="center"/>
    </xf>
    <xf numFmtId="0" fontId="42" fillId="0" borderId="1" xfId="1" applyFont="1" applyBorder="1" applyAlignment="1">
      <alignment horizontal="center" vertical="center"/>
    </xf>
    <xf numFmtId="0" fontId="20" fillId="0" borderId="0" xfId="1" applyFont="1" applyAlignment="1">
      <alignment vertical="center" shrinkToFit="1"/>
    </xf>
    <xf numFmtId="0" fontId="23" fillId="13" borderId="1" xfId="3" applyFont="1" applyFill="1" applyBorder="1" applyAlignment="1">
      <alignment horizontal="center" vertical="center"/>
    </xf>
    <xf numFmtId="176" fontId="14" fillId="0" borderId="2" xfId="1" applyNumberFormat="1" applyFont="1" applyBorder="1">
      <alignment vertical="center"/>
    </xf>
    <xf numFmtId="0" fontId="15" fillId="13" borderId="1" xfId="1" applyFont="1" applyFill="1" applyBorder="1">
      <alignment vertical="center"/>
    </xf>
    <xf numFmtId="182" fontId="15" fillId="13" borderId="1" xfId="1" applyNumberFormat="1" applyFont="1" applyFill="1" applyBorder="1" applyAlignment="1">
      <alignment horizontal="center" vertical="center"/>
    </xf>
    <xf numFmtId="176" fontId="15" fillId="13" borderId="1" xfId="1" applyNumberFormat="1" applyFont="1" applyFill="1" applyBorder="1" applyAlignment="1">
      <alignment horizontal="center" vertical="center"/>
    </xf>
    <xf numFmtId="183" fontId="20" fillId="13" borderId="1" xfId="1" applyNumberFormat="1" applyFont="1" applyFill="1" applyBorder="1" applyAlignment="1">
      <alignment horizontal="center" vertical="center"/>
    </xf>
    <xf numFmtId="0" fontId="20" fillId="0" borderId="1" xfId="1" applyFont="1" applyBorder="1" applyAlignment="1">
      <alignment vertical="center" wrapText="1"/>
    </xf>
    <xf numFmtId="0" fontId="13" fillId="4" borderId="1" xfId="1" applyFont="1" applyFill="1" applyBorder="1" applyAlignment="1">
      <alignment horizontal="center" vertical="center"/>
    </xf>
    <xf numFmtId="176" fontId="20" fillId="0" borderId="1" xfId="1" applyNumberFormat="1" applyFont="1" applyBorder="1" applyAlignment="1">
      <alignment horizontal="left" vertical="center"/>
    </xf>
    <xf numFmtId="0" fontId="1" fillId="13" borderId="2" xfId="1" applyFill="1" applyBorder="1" applyAlignment="1">
      <alignment horizontal="center" vertical="center"/>
    </xf>
    <xf numFmtId="176" fontId="13" fillId="0" borderId="1" xfId="1" applyNumberFormat="1" applyFont="1" applyBorder="1" applyAlignment="1">
      <alignment horizontal="center"/>
    </xf>
    <xf numFmtId="3" fontId="12" fillId="5" borderId="2" xfId="1" applyNumberFormat="1" applyFont="1" applyFill="1" applyBorder="1" applyAlignment="1">
      <alignment horizontal="center" vertical="center"/>
    </xf>
    <xf numFmtId="3" fontId="12" fillId="5" borderId="3" xfId="1" applyNumberFormat="1" applyFont="1" applyFill="1" applyBorder="1" applyAlignment="1">
      <alignment horizontal="center" vertical="center"/>
    </xf>
    <xf numFmtId="3" fontId="12" fillId="5" borderId="4" xfId="1" applyNumberFormat="1" applyFont="1" applyFill="1" applyBorder="1" applyAlignment="1">
      <alignment horizontal="center" vertical="center"/>
    </xf>
    <xf numFmtId="181" fontId="1" fillId="13" borderId="1" xfId="1" applyNumberFormat="1" applyFill="1" applyBorder="1" applyAlignment="1">
      <alignment horizontal="center" vertical="center"/>
    </xf>
    <xf numFmtId="38" fontId="1" fillId="13" borderId="1" xfId="1" applyNumberFormat="1" applyFill="1" applyBorder="1" applyAlignment="1">
      <alignment horizontal="center" vertical="center"/>
    </xf>
    <xf numFmtId="3" fontId="1" fillId="16" borderId="1" xfId="1" applyNumberFormat="1" applyFill="1" applyBorder="1" applyAlignment="1">
      <alignment horizontal="center" vertical="center"/>
    </xf>
    <xf numFmtId="49" fontId="1" fillId="16" borderId="1" xfId="1" applyNumberFormat="1" applyFill="1" applyBorder="1" applyAlignment="1">
      <alignment horizontal="left" vertical="center"/>
    </xf>
    <xf numFmtId="0" fontId="1" fillId="16" borderId="2" xfId="1" applyFill="1" applyBorder="1" applyAlignment="1">
      <alignment horizontal="left" vertical="center"/>
    </xf>
    <xf numFmtId="0" fontId="1" fillId="16" borderId="1" xfId="1" applyFill="1" applyBorder="1">
      <alignment vertical="center"/>
    </xf>
    <xf numFmtId="176" fontId="1" fillId="0" borderId="2" xfId="1" applyNumberFormat="1" applyBorder="1" applyAlignment="1">
      <alignment horizontal="left"/>
    </xf>
    <xf numFmtId="0" fontId="1" fillId="12" borderId="1" xfId="1" applyFill="1" applyBorder="1">
      <alignment vertical="center"/>
    </xf>
    <xf numFmtId="0" fontId="15" fillId="0" borderId="2" xfId="1" applyFont="1" applyBorder="1">
      <alignment vertical="center"/>
    </xf>
    <xf numFmtId="0" fontId="20" fillId="13" borderId="2" xfId="1" applyFont="1" applyFill="1" applyBorder="1" applyAlignment="1">
      <alignment horizontal="center" vertical="center"/>
    </xf>
    <xf numFmtId="38" fontId="20" fillId="13" borderId="1" xfId="1" applyNumberFormat="1" applyFont="1" applyFill="1" applyBorder="1" applyAlignment="1">
      <alignment horizontal="center" vertical="center"/>
    </xf>
    <xf numFmtId="0" fontId="20" fillId="13" borderId="2" xfId="1" applyFont="1" applyFill="1" applyBorder="1">
      <alignment vertical="center"/>
    </xf>
    <xf numFmtId="3" fontId="1" fillId="7" borderId="1" xfId="1" applyNumberFormat="1" applyFill="1" applyBorder="1" applyAlignment="1">
      <alignment horizontal="center" vertical="center"/>
    </xf>
    <xf numFmtId="0" fontId="20" fillId="8" borderId="1" xfId="1" applyFont="1" applyFill="1" applyBorder="1">
      <alignment vertical="center"/>
    </xf>
    <xf numFmtId="3" fontId="20" fillId="7" borderId="1" xfId="1" applyNumberFormat="1" applyFont="1" applyFill="1" applyBorder="1" applyAlignment="1">
      <alignment horizontal="center" vertical="center"/>
    </xf>
    <xf numFmtId="49" fontId="1" fillId="8" borderId="1" xfId="1" applyNumberFormat="1" applyFill="1" applyBorder="1" applyAlignment="1">
      <alignment horizontal="left" vertical="center"/>
    </xf>
    <xf numFmtId="0" fontId="20" fillId="8" borderId="1" xfId="1" applyFont="1" applyFill="1" applyBorder="1" applyAlignment="1">
      <alignment horizontal="left" vertical="center"/>
    </xf>
    <xf numFmtId="0" fontId="1" fillId="16" borderId="1" xfId="1" applyFill="1" applyBorder="1" applyAlignment="1">
      <alignment horizontal="center" vertical="center"/>
    </xf>
    <xf numFmtId="38" fontId="1" fillId="16" borderId="1" xfId="1" applyNumberFormat="1" applyFill="1" applyBorder="1" applyAlignment="1">
      <alignment horizontal="right" vertical="center"/>
    </xf>
    <xf numFmtId="0" fontId="1" fillId="16" borderId="2" xfId="1" applyFill="1" applyBorder="1" applyAlignment="1">
      <alignment horizontal="center" vertical="center"/>
    </xf>
    <xf numFmtId="0" fontId="6" fillId="0" borderId="1" xfId="1" applyFont="1" applyBorder="1" applyAlignment="1">
      <alignment horizontal="center" vertical="center"/>
    </xf>
    <xf numFmtId="0" fontId="21" fillId="7" borderId="1" xfId="1" applyFont="1" applyFill="1" applyBorder="1" applyAlignment="1">
      <alignment horizontal="center" vertical="center"/>
    </xf>
    <xf numFmtId="0" fontId="13" fillId="8" borderId="1" xfId="1" applyFont="1" applyFill="1" applyBorder="1">
      <alignment vertical="center"/>
    </xf>
    <xf numFmtId="3" fontId="15" fillId="7" borderId="1" xfId="1" applyNumberFormat="1" applyFont="1" applyFill="1" applyBorder="1" applyAlignment="1">
      <alignment horizontal="center" vertical="center"/>
    </xf>
    <xf numFmtId="0" fontId="15" fillId="8" borderId="1" xfId="1" applyFont="1" applyFill="1" applyBorder="1">
      <alignment vertical="center"/>
    </xf>
    <xf numFmtId="176" fontId="20" fillId="13" borderId="13" xfId="1" applyNumberFormat="1" applyFont="1" applyFill="1" applyBorder="1" applyAlignment="1">
      <alignment horizontal="center" vertical="center"/>
    </xf>
    <xf numFmtId="0" fontId="15" fillId="13" borderId="1" xfId="3" applyFill="1" applyBorder="1" applyAlignment="1">
      <alignment horizontal="left" vertical="center"/>
    </xf>
    <xf numFmtId="49" fontId="20" fillId="8" borderId="1" xfId="1" applyNumberFormat="1" applyFont="1" applyFill="1" applyBorder="1" applyAlignment="1">
      <alignment horizontal="left" vertical="center"/>
    </xf>
    <xf numFmtId="3" fontId="13" fillId="7" borderId="1" xfId="1" applyNumberFormat="1" applyFont="1" applyFill="1" applyBorder="1" applyAlignment="1">
      <alignment horizontal="center" vertical="center"/>
    </xf>
    <xf numFmtId="176" fontId="14" fillId="13" borderId="1" xfId="1" applyNumberFormat="1" applyFont="1" applyFill="1" applyBorder="1" applyAlignment="1">
      <alignment horizontal="center" vertical="center"/>
    </xf>
    <xf numFmtId="0" fontId="20" fillId="8" borderId="1" xfId="1" applyFont="1" applyFill="1" applyBorder="1" applyAlignment="1">
      <alignment vertical="center" wrapText="1"/>
    </xf>
    <xf numFmtId="176" fontId="20" fillId="0" borderId="2" xfId="1" applyNumberFormat="1" applyFont="1" applyBorder="1" applyAlignment="1">
      <alignment horizontal="center" vertical="center"/>
    </xf>
    <xf numFmtId="0" fontId="1" fillId="8" borderId="1" xfId="1" applyFill="1" applyBorder="1" applyAlignment="1">
      <alignment horizontal="left" vertical="center"/>
    </xf>
    <xf numFmtId="3" fontId="1" fillId="18" borderId="1" xfId="1" applyNumberFormat="1" applyFill="1" applyBorder="1" applyAlignment="1">
      <alignment horizontal="center" vertical="center"/>
    </xf>
    <xf numFmtId="38" fontId="1" fillId="19" borderId="1" xfId="1" applyNumberFormat="1" applyFill="1" applyBorder="1" applyAlignment="1">
      <alignment horizontal="center" vertical="center"/>
    </xf>
    <xf numFmtId="0" fontId="1" fillId="20" borderId="1" xfId="1" applyFill="1" applyBorder="1" applyAlignment="1">
      <alignment horizontal="center" vertical="center"/>
    </xf>
    <xf numFmtId="0" fontId="1" fillId="20" borderId="1" xfId="1" applyFill="1" applyBorder="1" applyAlignment="1">
      <alignment horizontal="left" vertical="center"/>
    </xf>
    <xf numFmtId="0" fontId="20" fillId="16" borderId="1" xfId="1" applyFont="1" applyFill="1" applyBorder="1" applyAlignment="1">
      <alignment horizontal="left" vertical="center"/>
    </xf>
    <xf numFmtId="38" fontId="1" fillId="21" borderId="1" xfId="1" applyNumberFormat="1" applyFill="1" applyBorder="1" applyAlignment="1">
      <alignment horizontal="center" vertical="center"/>
    </xf>
    <xf numFmtId="0" fontId="1" fillId="21" borderId="1" xfId="1" applyFill="1" applyBorder="1" applyAlignment="1">
      <alignment horizontal="center" vertical="center"/>
    </xf>
    <xf numFmtId="0" fontId="1" fillId="21" borderId="1" xfId="1" applyFill="1" applyBorder="1" applyAlignment="1">
      <alignment horizontal="left" vertical="center"/>
    </xf>
    <xf numFmtId="38" fontId="1" fillId="22" borderId="1" xfId="1" applyNumberFormat="1" applyFill="1" applyBorder="1" applyAlignment="1">
      <alignment horizontal="center" vertical="center"/>
    </xf>
    <xf numFmtId="0" fontId="1" fillId="23" borderId="1" xfId="1" applyFill="1" applyBorder="1" applyAlignment="1">
      <alignment horizontal="center" vertical="center"/>
    </xf>
    <xf numFmtId="0" fontId="1" fillId="23" borderId="1" xfId="1" applyFill="1" applyBorder="1" applyAlignment="1">
      <alignment horizontal="left" vertical="center"/>
    </xf>
    <xf numFmtId="38" fontId="1" fillId="24" borderId="1" xfId="1" applyNumberFormat="1" applyFill="1" applyBorder="1" applyAlignment="1">
      <alignment horizontal="center" vertical="center"/>
    </xf>
    <xf numFmtId="0" fontId="1" fillId="24" borderId="1" xfId="1" applyFill="1" applyBorder="1" applyAlignment="1">
      <alignment horizontal="center" vertical="center"/>
    </xf>
    <xf numFmtId="0" fontId="1" fillId="24" borderId="1" xfId="1" applyFill="1" applyBorder="1" applyAlignment="1">
      <alignment horizontal="left" vertical="center"/>
    </xf>
    <xf numFmtId="176" fontId="1" fillId="0" borderId="2" xfId="1" applyNumberFormat="1" applyBorder="1" applyAlignment="1">
      <alignment horizontal="left" vertical="center"/>
    </xf>
    <xf numFmtId="0" fontId="15" fillId="8" borderId="2" xfId="3" applyFill="1" applyBorder="1" applyAlignment="1">
      <alignment horizontal="left" vertical="center"/>
    </xf>
    <xf numFmtId="3" fontId="1" fillId="25" borderId="1" xfId="1" applyNumberFormat="1" applyFill="1" applyBorder="1" applyAlignment="1">
      <alignment horizontal="center" vertical="center"/>
    </xf>
    <xf numFmtId="0" fontId="15" fillId="8" borderId="1" xfId="1" applyFont="1" applyFill="1" applyBorder="1" applyAlignment="1">
      <alignment horizontal="left" vertical="center"/>
    </xf>
    <xf numFmtId="38" fontId="15" fillId="13" borderId="1" xfId="1" applyNumberFormat="1" applyFont="1" applyFill="1" applyBorder="1" applyAlignment="1">
      <alignment horizontal="center" vertical="center"/>
    </xf>
    <xf numFmtId="0" fontId="1" fillId="8" borderId="1" xfId="1" applyFill="1" applyBorder="1" applyAlignment="1">
      <alignment horizontal="left" vertical="center" wrapText="1"/>
    </xf>
    <xf numFmtId="0" fontId="1" fillId="8" borderId="28" xfId="1" applyFill="1" applyBorder="1" applyAlignment="1">
      <alignment horizontal="center" vertical="center"/>
    </xf>
    <xf numFmtId="0" fontId="1" fillId="0" borderId="28" xfId="1" applyBorder="1" applyAlignment="1">
      <alignment horizontal="center" vertical="center"/>
    </xf>
    <xf numFmtId="0" fontId="1" fillId="0" borderId="29" xfId="1" applyBorder="1" applyAlignment="1">
      <alignment horizontal="center" vertical="center"/>
    </xf>
    <xf numFmtId="176" fontId="5" fillId="0" borderId="0" xfId="1" applyNumberFormat="1" applyFont="1">
      <alignment vertical="center"/>
    </xf>
    <xf numFmtId="176" fontId="1" fillId="0" borderId="0" xfId="1" applyNumberFormat="1">
      <alignment vertical="center"/>
    </xf>
    <xf numFmtId="176" fontId="1" fillId="0" borderId="2" xfId="1" applyNumberFormat="1" applyBorder="1" applyAlignment="1">
      <alignment horizontal="center" vertical="center"/>
    </xf>
    <xf numFmtId="3" fontId="1" fillId="0" borderId="17" xfId="1" applyNumberFormat="1" applyBorder="1" applyAlignment="1">
      <alignment horizontal="center" vertical="center" wrapText="1"/>
    </xf>
    <xf numFmtId="0" fontId="20" fillId="0" borderId="5" xfId="1" applyFont="1" applyBorder="1" applyAlignment="1">
      <alignment horizontal="left" vertical="center"/>
    </xf>
    <xf numFmtId="3" fontId="1" fillId="0" borderId="30" xfId="1" applyNumberFormat="1" applyBorder="1" applyAlignment="1">
      <alignment horizontal="center" vertical="center"/>
    </xf>
    <xf numFmtId="3" fontId="1" fillId="0" borderId="19" xfId="1" applyNumberFormat="1" applyBorder="1" applyAlignment="1">
      <alignment horizontal="center" vertical="center"/>
    </xf>
    <xf numFmtId="176" fontId="14" fillId="0" borderId="1" xfId="1" applyNumberFormat="1" applyFont="1" applyBorder="1">
      <alignment vertical="center"/>
    </xf>
    <xf numFmtId="3"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1" fillId="0" borderId="5" xfId="1" applyBorder="1" applyAlignment="1">
      <alignment horizontal="left" vertical="center"/>
    </xf>
    <xf numFmtId="3" fontId="1" fillId="0" borderId="5" xfId="1" applyNumberFormat="1" applyBorder="1" applyAlignment="1">
      <alignment horizontal="center" vertical="center"/>
    </xf>
    <xf numFmtId="0" fontId="1" fillId="0" borderId="5" xfId="1" applyBorder="1" applyAlignment="1">
      <alignment horizontal="center" vertical="center"/>
    </xf>
    <xf numFmtId="49" fontId="1" fillId="0" borderId="5" xfId="1" applyNumberFormat="1" applyBorder="1" applyAlignment="1">
      <alignment horizontal="left" vertical="center"/>
    </xf>
    <xf numFmtId="0" fontId="16" fillId="0" borderId="5" xfId="1" applyFont="1" applyBorder="1">
      <alignment vertical="center"/>
    </xf>
    <xf numFmtId="3" fontId="1" fillId="0" borderId="30" xfId="1" applyNumberFormat="1" applyBorder="1" applyAlignment="1">
      <alignment horizontal="center" vertical="center" wrapText="1"/>
    </xf>
    <xf numFmtId="0" fontId="1" fillId="0" borderId="5" xfId="1" applyBorder="1">
      <alignment vertical="center"/>
    </xf>
    <xf numFmtId="0" fontId="1" fillId="10" borderId="1" xfId="1" applyFill="1" applyBorder="1">
      <alignment vertical="center"/>
    </xf>
    <xf numFmtId="0" fontId="20" fillId="10" borderId="5" xfId="1" applyFont="1" applyFill="1" applyBorder="1" applyAlignment="1">
      <alignment horizontal="center" vertical="center"/>
    </xf>
    <xf numFmtId="0" fontId="20" fillId="10" borderId="1" xfId="1" applyFont="1" applyFill="1" applyBorder="1">
      <alignment vertical="center"/>
    </xf>
    <xf numFmtId="0" fontId="20" fillId="10" borderId="5" xfId="1" applyFont="1" applyFill="1" applyBorder="1" applyAlignment="1">
      <alignment horizontal="left" vertical="center"/>
    </xf>
    <xf numFmtId="0" fontId="1" fillId="10" borderId="1" xfId="1" applyFill="1" applyBorder="1" applyAlignment="1">
      <alignment horizontal="left" vertical="center"/>
    </xf>
    <xf numFmtId="177" fontId="1" fillId="10" borderId="1" xfId="1" applyNumberFormat="1" applyFill="1" applyBorder="1" applyAlignment="1">
      <alignment horizontal="center" vertical="center"/>
    </xf>
    <xf numFmtId="178" fontId="1" fillId="10" borderId="1" xfId="1" applyNumberFormat="1" applyFill="1" applyBorder="1" applyAlignment="1">
      <alignment horizontal="center" vertical="center"/>
    </xf>
    <xf numFmtId="0" fontId="1" fillId="10" borderId="0" xfId="1" applyFill="1" applyAlignment="1">
      <alignment horizontal="center" vertical="center"/>
    </xf>
    <xf numFmtId="3" fontId="1" fillId="0" borderId="19" xfId="1" applyNumberFormat="1" applyBorder="1" applyAlignment="1">
      <alignment horizontal="center" vertical="center" wrapText="1"/>
    </xf>
    <xf numFmtId="0" fontId="3" fillId="2" borderId="1" xfId="1" applyFont="1" applyFill="1" applyBorder="1" applyAlignment="1">
      <alignment horizontal="center" vertical="center"/>
    </xf>
    <xf numFmtId="3" fontId="1" fillId="0" borderId="1" xfId="1" applyNumberFormat="1" applyBorder="1" applyAlignment="1">
      <alignment horizontal="right" vertical="center"/>
    </xf>
    <xf numFmtId="38" fontId="20" fillId="0" borderId="1" xfId="1" applyNumberFormat="1" applyFont="1" applyBorder="1" applyAlignment="1">
      <alignment horizontal="right" vertical="center"/>
    </xf>
    <xf numFmtId="177" fontId="20" fillId="0" borderId="1" xfId="1" applyNumberFormat="1" applyFont="1" applyBorder="1" applyAlignment="1">
      <alignment horizontal="center" vertical="center"/>
    </xf>
    <xf numFmtId="178" fontId="20" fillId="0" borderId="1" xfId="1" applyNumberFormat="1" applyFont="1" applyBorder="1" applyAlignment="1">
      <alignment horizontal="center" vertical="center"/>
    </xf>
    <xf numFmtId="0" fontId="20" fillId="0" borderId="0" xfId="1" applyFont="1" applyAlignment="1">
      <alignment horizontal="center" vertical="center"/>
    </xf>
    <xf numFmtId="56" fontId="20" fillId="0" borderId="1" xfId="1" applyNumberFormat="1" applyFont="1" applyBorder="1" applyAlignment="1">
      <alignment horizontal="center" vertical="center"/>
    </xf>
    <xf numFmtId="38" fontId="15" fillId="0" borderId="1" xfId="1" applyNumberFormat="1" applyFont="1" applyBorder="1" applyAlignment="1">
      <alignment horizontal="right" vertical="center"/>
    </xf>
    <xf numFmtId="38" fontId="15" fillId="0" borderId="2" xfId="1" applyNumberFormat="1" applyFont="1" applyBorder="1" applyAlignment="1">
      <alignment horizontal="right" vertical="center"/>
    </xf>
    <xf numFmtId="0" fontId="15" fillId="0" borderId="2" xfId="1" applyFont="1" applyBorder="1" applyAlignment="1">
      <alignment horizontal="center" vertical="center"/>
    </xf>
    <xf numFmtId="49" fontId="15" fillId="0" borderId="1" xfId="1" applyNumberFormat="1" applyFont="1" applyBorder="1" applyAlignment="1">
      <alignment horizontal="left" vertical="center"/>
    </xf>
    <xf numFmtId="183" fontId="15" fillId="0" borderId="1" xfId="1" applyNumberFormat="1" applyFont="1" applyBorder="1" applyAlignment="1">
      <alignment horizontal="center" vertical="center"/>
    </xf>
    <xf numFmtId="49" fontId="15" fillId="0" borderId="1" xfId="1" applyNumberFormat="1" applyFont="1" applyBorder="1">
      <alignment vertical="center"/>
    </xf>
    <xf numFmtId="49" fontId="20" fillId="0" borderId="1" xfId="1" applyNumberFormat="1" applyFont="1" applyBorder="1">
      <alignment vertical="center"/>
    </xf>
    <xf numFmtId="38" fontId="13" fillId="0" borderId="2" xfId="1" applyNumberFormat="1" applyFont="1" applyBorder="1" applyAlignment="1">
      <alignment horizontal="right" vertical="center"/>
    </xf>
    <xf numFmtId="177" fontId="13" fillId="0" borderId="1" xfId="1" applyNumberFormat="1" applyFont="1" applyBorder="1" applyAlignment="1">
      <alignment horizontal="center" vertical="center"/>
    </xf>
    <xf numFmtId="56" fontId="13" fillId="0" borderId="1" xfId="1" applyNumberFormat="1" applyFont="1" applyBorder="1" applyAlignment="1">
      <alignment horizontal="center" vertical="center"/>
    </xf>
    <xf numFmtId="177" fontId="15" fillId="0" borderId="1" xfId="1" applyNumberFormat="1" applyFont="1" applyBorder="1" applyAlignment="1">
      <alignment horizontal="center" vertical="center"/>
    </xf>
    <xf numFmtId="178" fontId="13" fillId="0" borderId="1" xfId="1" applyNumberFormat="1" applyFont="1" applyBorder="1" applyAlignment="1">
      <alignment horizontal="center" vertical="center"/>
    </xf>
    <xf numFmtId="0" fontId="13" fillId="0" borderId="0" xfId="1" applyFont="1">
      <alignment vertical="center"/>
    </xf>
    <xf numFmtId="179" fontId="1" fillId="0" borderId="0" xfId="1" applyNumberFormat="1">
      <alignment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179" fontId="1" fillId="0" borderId="1" xfId="1" applyNumberFormat="1" applyBorder="1" applyAlignment="1">
      <alignment horizontal="center" vertical="center"/>
    </xf>
    <xf numFmtId="176" fontId="13" fillId="0" borderId="1" xfId="1" applyNumberFormat="1" applyFont="1" applyBorder="1">
      <alignment vertical="center"/>
    </xf>
    <xf numFmtId="0" fontId="1" fillId="0" borderId="4" xfId="1" applyBorder="1" applyAlignment="1">
      <alignment horizontal="center" vertical="center" shrinkToFit="1"/>
    </xf>
    <xf numFmtId="3" fontId="10" fillId="0" borderId="1" xfId="1" applyNumberFormat="1" applyFont="1" applyBorder="1" applyAlignment="1">
      <alignment horizontal="center" vertical="center"/>
    </xf>
    <xf numFmtId="176" fontId="1" fillId="0" borderId="2" xfId="1" applyNumberFormat="1" applyBorder="1" applyAlignment="1">
      <alignment horizontal="right" vertical="center"/>
    </xf>
    <xf numFmtId="3" fontId="13" fillId="0" borderId="17" xfId="1" applyNumberFormat="1" applyFont="1" applyBorder="1" applyAlignment="1">
      <alignment horizontal="center" vertical="center"/>
    </xf>
    <xf numFmtId="0" fontId="15" fillId="0" borderId="17" xfId="3" applyBorder="1" applyAlignment="1">
      <alignment horizontal="left" vertical="center"/>
    </xf>
    <xf numFmtId="0" fontId="13" fillId="0" borderId="17" xfId="1" applyFont="1" applyBorder="1" applyAlignment="1">
      <alignment horizontal="right" vertical="center"/>
    </xf>
    <xf numFmtId="176" fontId="15" fillId="0" borderId="1" xfId="3" applyNumberFormat="1" applyBorder="1" applyAlignment="1">
      <alignment vertical="center"/>
    </xf>
    <xf numFmtId="0" fontId="24" fillId="0" borderId="1" xfId="1" applyFont="1" applyBorder="1" applyAlignment="1">
      <alignment horizontal="center" vertical="center" wrapText="1"/>
    </xf>
    <xf numFmtId="0" fontId="44" fillId="0" borderId="1" xfId="1" applyFont="1" applyBorder="1" applyAlignment="1">
      <alignment horizontal="center" vertical="center"/>
    </xf>
    <xf numFmtId="0" fontId="13" fillId="0" borderId="1" xfId="1" applyFont="1" applyBorder="1" applyAlignment="1">
      <alignment horizontal="right" vertical="center"/>
    </xf>
    <xf numFmtId="176" fontId="45" fillId="0" borderId="1" xfId="3" applyNumberFormat="1" applyFont="1" applyBorder="1" applyAlignment="1">
      <alignment vertical="center"/>
    </xf>
    <xf numFmtId="177" fontId="1" fillId="0" borderId="4" xfId="1" applyNumberFormat="1" applyBorder="1" applyAlignment="1">
      <alignment horizontal="center" vertical="center"/>
    </xf>
    <xf numFmtId="0" fontId="1" fillId="0" borderId="2" xfId="1" applyBorder="1" applyAlignment="1">
      <alignment horizontal="left" vertical="center" shrinkToFit="1"/>
    </xf>
    <xf numFmtId="176" fontId="1" fillId="0" borderId="1" xfId="1" applyNumberFormat="1" applyBorder="1" applyAlignment="1">
      <alignment horizontal="center"/>
    </xf>
    <xf numFmtId="3" fontId="1" fillId="0" borderId="19" xfId="1" applyNumberFormat="1" applyBorder="1" applyAlignment="1">
      <alignment horizontal="center" vertical="center"/>
    </xf>
    <xf numFmtId="0" fontId="1" fillId="0" borderId="19" xfId="1" applyBorder="1" applyAlignment="1">
      <alignment horizontal="right" vertical="center"/>
    </xf>
    <xf numFmtId="176" fontId="1" fillId="0" borderId="19" xfId="1" applyNumberFormat="1" applyBorder="1">
      <alignment vertical="center"/>
    </xf>
    <xf numFmtId="176" fontId="1" fillId="0" borderId="7" xfId="1" applyNumberFormat="1" applyBorder="1" applyAlignment="1"/>
    <xf numFmtId="0" fontId="24" fillId="0" borderId="19" xfId="1" applyFont="1" applyBorder="1">
      <alignment vertical="center"/>
    </xf>
    <xf numFmtId="177" fontId="1" fillId="0" borderId="19" xfId="1" applyNumberFormat="1" applyBorder="1" applyAlignment="1">
      <alignment horizontal="center" vertical="center"/>
    </xf>
    <xf numFmtId="56" fontId="1" fillId="0" borderId="19" xfId="1" applyNumberFormat="1" applyBorder="1" applyAlignment="1">
      <alignment horizontal="center" vertical="center"/>
    </xf>
    <xf numFmtId="49" fontId="14" fillId="0" borderId="1" xfId="1" applyNumberFormat="1" applyFont="1" applyBorder="1">
      <alignment vertical="center"/>
    </xf>
    <xf numFmtId="38" fontId="16" fillId="0" borderId="1" xfId="1" applyNumberFormat="1" applyFont="1" applyBorder="1" applyAlignment="1">
      <alignment horizontal="right" vertical="center"/>
    </xf>
    <xf numFmtId="38" fontId="20" fillId="0" borderId="1" xfId="1" applyNumberFormat="1" applyFont="1" applyBorder="1">
      <alignment vertical="center"/>
    </xf>
    <xf numFmtId="0" fontId="20" fillId="0" borderId="1" xfId="3" applyFont="1" applyBorder="1" applyAlignment="1">
      <alignment horizontal="left" vertical="center"/>
    </xf>
    <xf numFmtId="3" fontId="16" fillId="0" borderId="1" xfId="1" applyNumberFormat="1" applyFont="1" applyBorder="1" applyAlignment="1">
      <alignment horizontal="center" vertical="center"/>
    </xf>
    <xf numFmtId="49" fontId="16" fillId="0" borderId="1" xfId="1" applyNumberFormat="1" applyFont="1" applyBorder="1" applyAlignment="1">
      <alignment horizontal="left" vertical="center"/>
    </xf>
    <xf numFmtId="3" fontId="1" fillId="0" borderId="1" xfId="1" applyNumberFormat="1" applyBorder="1" applyAlignment="1">
      <alignment horizontal="center" vertical="center" shrinkToFit="1"/>
    </xf>
    <xf numFmtId="0" fontId="17" fillId="0" borderId="1" xfId="4" applyFill="1" applyBorder="1" applyAlignment="1">
      <alignment horizontal="left" vertical="center"/>
    </xf>
    <xf numFmtId="0" fontId="16" fillId="10" borderId="1" xfId="1" applyFont="1" applyFill="1" applyBorder="1" applyAlignment="1">
      <alignment horizontal="center" vertical="center"/>
    </xf>
    <xf numFmtId="38" fontId="6" fillId="13" borderId="5" xfId="1" applyNumberFormat="1" applyFont="1" applyFill="1" applyBorder="1" applyAlignment="1">
      <alignment horizontal="center" vertical="center" wrapText="1" shrinkToFit="1"/>
    </xf>
    <xf numFmtId="38" fontId="6" fillId="13" borderId="6" xfId="1" applyNumberFormat="1" applyFont="1" applyFill="1" applyBorder="1" applyAlignment="1">
      <alignment horizontal="center" vertical="center" wrapText="1" shrinkToFit="1"/>
    </xf>
    <xf numFmtId="38" fontId="6" fillId="13" borderId="31" xfId="1" applyNumberFormat="1" applyFont="1" applyFill="1" applyBorder="1" applyAlignment="1">
      <alignment horizontal="center" vertical="center" wrapText="1" shrinkToFit="1"/>
    </xf>
    <xf numFmtId="38" fontId="6" fillId="13" borderId="32" xfId="1" applyNumberFormat="1" applyFont="1" applyFill="1" applyBorder="1" applyAlignment="1">
      <alignment horizontal="center" vertical="center" wrapText="1" shrinkToFit="1"/>
    </xf>
    <xf numFmtId="0" fontId="34" fillId="13" borderId="17" xfId="1" applyFont="1" applyFill="1" applyBorder="1" applyAlignment="1">
      <alignment horizontal="center" vertical="center"/>
    </xf>
    <xf numFmtId="38" fontId="6" fillId="13" borderId="7" xfId="1" applyNumberFormat="1" applyFont="1" applyFill="1" applyBorder="1" applyAlignment="1">
      <alignment horizontal="center" vertical="center" wrapText="1" shrinkToFit="1"/>
    </xf>
    <xf numFmtId="38" fontId="6" fillId="13" borderId="8" xfId="1" applyNumberFormat="1" applyFont="1" applyFill="1" applyBorder="1" applyAlignment="1">
      <alignment horizontal="center" vertical="center" wrapText="1" shrinkToFit="1"/>
    </xf>
    <xf numFmtId="0" fontId="34" fillId="13" borderId="19" xfId="1" applyFont="1" applyFill="1" applyBorder="1" applyAlignment="1">
      <alignment horizontal="center" vertical="center"/>
    </xf>
    <xf numFmtId="0" fontId="32" fillId="5" borderId="2" xfId="3" applyFont="1" applyFill="1" applyBorder="1" applyAlignment="1">
      <alignment vertical="center"/>
    </xf>
    <xf numFmtId="0" fontId="32" fillId="5" borderId="3" xfId="3" applyFont="1" applyFill="1" applyBorder="1" applyAlignment="1">
      <alignment vertical="center"/>
    </xf>
    <xf numFmtId="0" fontId="32" fillId="5" borderId="4" xfId="3" applyFont="1" applyFill="1" applyBorder="1" applyAlignment="1">
      <alignment vertical="center"/>
    </xf>
    <xf numFmtId="3" fontId="1" fillId="26" borderId="1" xfId="1" applyNumberFormat="1" applyFill="1" applyBorder="1" applyAlignment="1">
      <alignment horizontal="center" vertical="center"/>
    </xf>
    <xf numFmtId="3" fontId="13" fillId="10" borderId="17" xfId="1" applyNumberFormat="1" applyFont="1" applyFill="1" applyBorder="1" applyAlignment="1">
      <alignment horizontal="center" vertical="center"/>
    </xf>
    <xf numFmtId="3" fontId="15" fillId="10" borderId="17" xfId="1" applyNumberFormat="1" applyFont="1" applyFill="1" applyBorder="1" applyAlignment="1">
      <alignment horizontal="center" vertical="center"/>
    </xf>
    <xf numFmtId="0" fontId="14" fillId="10" borderId="1" xfId="1" applyFont="1" applyFill="1" applyBorder="1">
      <alignment vertical="center"/>
    </xf>
    <xf numFmtId="0" fontId="10" fillId="0" borderId="1" xfId="1" applyFont="1" applyBorder="1">
      <alignment vertical="center"/>
    </xf>
    <xf numFmtId="3" fontId="46" fillId="0" borderId="1" xfId="1" applyNumberFormat="1" applyFont="1" applyBorder="1" applyAlignment="1">
      <alignment horizontal="center" vertical="center"/>
    </xf>
    <xf numFmtId="3" fontId="41" fillId="16" borderId="1" xfId="1" applyNumberFormat="1" applyFont="1" applyFill="1" applyBorder="1" applyAlignment="1">
      <alignment horizontal="center" vertical="center"/>
    </xf>
    <xf numFmtId="0" fontId="1" fillId="16" borderId="1" xfId="1" applyFill="1" applyBorder="1" applyAlignment="1">
      <alignment horizontal="left" vertical="center"/>
    </xf>
    <xf numFmtId="182" fontId="13" fillId="16" borderId="1" xfId="1" applyNumberFormat="1" applyFont="1" applyFill="1" applyBorder="1" applyAlignment="1">
      <alignment horizontal="center" vertical="center"/>
    </xf>
    <xf numFmtId="176" fontId="15" fillId="16" borderId="1" xfId="3" applyNumberFormat="1" applyFill="1" applyBorder="1" applyAlignment="1">
      <alignment vertical="center"/>
    </xf>
    <xf numFmtId="176" fontId="13" fillId="16" borderId="1" xfId="1" applyNumberFormat="1" applyFont="1" applyFill="1" applyBorder="1">
      <alignment vertical="center"/>
    </xf>
    <xf numFmtId="0" fontId="47" fillId="0" borderId="1" xfId="1" applyFont="1" applyBorder="1" applyAlignment="1">
      <alignment horizontal="left" vertical="center" shrinkToFit="1"/>
    </xf>
    <xf numFmtId="0" fontId="14" fillId="16" borderId="1" xfId="1" applyFont="1" applyFill="1" applyBorder="1">
      <alignment vertical="center"/>
    </xf>
    <xf numFmtId="176" fontId="1" fillId="16" borderId="1" xfId="1" applyNumberFormat="1" applyFill="1" applyBorder="1">
      <alignment vertical="center"/>
    </xf>
    <xf numFmtId="0" fontId="48" fillId="0" borderId="1" xfId="1" applyFont="1" applyBorder="1" applyAlignment="1">
      <alignment horizontal="left" vertical="center" shrinkToFit="1"/>
    </xf>
    <xf numFmtId="0" fontId="49" fillId="0" borderId="1" xfId="1" applyFont="1" applyBorder="1" applyAlignment="1">
      <alignment horizontal="left" vertical="center" shrinkToFit="1"/>
    </xf>
    <xf numFmtId="0" fontId="50" fillId="0" borderId="1" xfId="1" applyFont="1" applyBorder="1" applyAlignment="1">
      <alignment horizontal="left" vertical="center" shrinkToFit="1"/>
    </xf>
    <xf numFmtId="3" fontId="1" fillId="0" borderId="2" xfId="1" applyNumberFormat="1" applyBorder="1" applyAlignment="1">
      <alignment horizontal="center" vertical="center"/>
    </xf>
    <xf numFmtId="3" fontId="1" fillId="0" borderId="3" xfId="1" applyNumberFormat="1" applyBorder="1" applyAlignment="1">
      <alignment horizontal="center" vertical="center"/>
    </xf>
    <xf numFmtId="0" fontId="8" fillId="27" borderId="13" xfId="1" applyFont="1" applyFill="1" applyBorder="1" applyAlignment="1">
      <alignment horizontal="center" vertical="center"/>
    </xf>
    <xf numFmtId="0" fontId="53" fillId="0" borderId="13" xfId="1" applyFont="1" applyBorder="1" applyAlignment="1">
      <alignment horizontal="center" vertical="center"/>
    </xf>
    <xf numFmtId="0" fontId="54" fillId="27" borderId="15" xfId="1" applyFont="1" applyFill="1" applyBorder="1" applyAlignment="1">
      <alignment horizontal="center" vertical="center"/>
    </xf>
    <xf numFmtId="0" fontId="54" fillId="27" borderId="14" xfId="1" applyFont="1" applyFill="1" applyBorder="1" applyAlignment="1">
      <alignment horizontal="center" vertical="center"/>
    </xf>
    <xf numFmtId="0" fontId="54" fillId="27" borderId="18" xfId="1" applyFont="1" applyFill="1" applyBorder="1" applyAlignment="1">
      <alignment horizontal="center" vertical="center"/>
    </xf>
    <xf numFmtId="176" fontId="54" fillId="0" borderId="13" xfId="1" applyNumberFormat="1" applyFont="1" applyBorder="1">
      <alignment vertical="center"/>
    </xf>
    <xf numFmtId="179" fontId="1" fillId="0" borderId="0" xfId="1" applyNumberFormat="1" applyAlignment="1">
      <alignment horizontal="center" vertical="center"/>
    </xf>
    <xf numFmtId="0" fontId="8" fillId="0" borderId="13" xfId="1" applyFont="1" applyBorder="1" applyAlignment="1">
      <alignment horizontal="center" vertical="center"/>
    </xf>
    <xf numFmtId="0" fontId="1" fillId="0" borderId="0" xfId="1" applyAlignment="1">
      <alignment horizontal="left" vertical="center" wrapText="1"/>
    </xf>
    <xf numFmtId="179" fontId="8" fillId="0" borderId="13" xfId="1" applyNumberFormat="1" applyFont="1" applyBorder="1" applyAlignment="1">
      <alignment horizontal="center" vertical="center"/>
    </xf>
    <xf numFmtId="0" fontId="6" fillId="0" borderId="0" xfId="1" applyFont="1" applyAlignment="1">
      <alignment horizontal="center" vertical="center"/>
    </xf>
    <xf numFmtId="0" fontId="1" fillId="0" borderId="15" xfId="1" applyBorder="1" applyAlignment="1">
      <alignment horizontal="center" vertical="center"/>
    </xf>
    <xf numFmtId="3" fontId="1" fillId="28" borderId="14" xfId="1" applyNumberFormat="1" applyFill="1" applyBorder="1" applyAlignment="1">
      <alignment horizontal="center" vertical="center"/>
    </xf>
    <xf numFmtId="0" fontId="10" fillId="8" borderId="1" xfId="1" applyFont="1" applyFill="1" applyBorder="1" applyAlignment="1">
      <alignment horizontal="center" vertical="center"/>
    </xf>
    <xf numFmtId="3" fontId="11" fillId="28" borderId="15" xfId="1" applyNumberFormat="1" applyFont="1" applyFill="1" applyBorder="1" applyAlignment="1">
      <alignment horizontal="center" vertical="center"/>
    </xf>
    <xf numFmtId="0" fontId="10" fillId="4" borderId="17" xfId="1" applyFont="1" applyFill="1" applyBorder="1" applyAlignment="1">
      <alignment horizontal="center" vertical="center"/>
    </xf>
    <xf numFmtId="3" fontId="11" fillId="28" borderId="16" xfId="1" applyNumberFormat="1" applyFont="1" applyFill="1" applyBorder="1" applyAlignment="1">
      <alignment horizontal="center" vertical="center"/>
    </xf>
    <xf numFmtId="3" fontId="1" fillId="0" borderId="5" xfId="2" applyNumberFormat="1" applyBorder="1" applyAlignment="1">
      <alignment horizontal="center" vertical="center"/>
    </xf>
    <xf numFmtId="0" fontId="1" fillId="0" borderId="17" xfId="2" applyBorder="1">
      <alignment vertical="center"/>
    </xf>
    <xf numFmtId="0" fontId="1" fillId="0" borderId="17" xfId="2" applyBorder="1" applyAlignment="1">
      <alignment horizontal="center" vertical="center"/>
    </xf>
    <xf numFmtId="177" fontId="1" fillId="0" borderId="27" xfId="1" applyNumberFormat="1" applyBorder="1" applyAlignment="1">
      <alignment horizontal="center" vertical="center"/>
    </xf>
    <xf numFmtId="3" fontId="11" fillId="28" borderId="1" xfId="1" applyNumberFormat="1" applyFont="1" applyFill="1" applyBorder="1" applyAlignment="1">
      <alignment horizontal="center" vertical="center"/>
    </xf>
    <xf numFmtId="3" fontId="1" fillId="0" borderId="10" xfId="1" applyNumberFormat="1" applyBorder="1" applyAlignment="1">
      <alignment horizontal="center" vertical="center"/>
    </xf>
    <xf numFmtId="3" fontId="1" fillId="0" borderId="11" xfId="1" applyNumberFormat="1" applyBorder="1" applyAlignment="1">
      <alignment horizontal="center" vertical="center"/>
    </xf>
    <xf numFmtId="176" fontId="12" fillId="9" borderId="33" xfId="1" applyNumberFormat="1" applyFont="1" applyFill="1" applyBorder="1" applyAlignment="1">
      <alignment horizontal="center" vertical="center"/>
    </xf>
    <xf numFmtId="0" fontId="1" fillId="0" borderId="21" xfId="1" applyBorder="1" applyAlignment="1">
      <alignment horizontal="left" vertical="center" shrinkToFit="1"/>
    </xf>
    <xf numFmtId="3" fontId="1" fillId="0" borderId="15" xfId="1" applyNumberFormat="1" applyBorder="1" applyAlignment="1">
      <alignment horizontal="center" vertical="center"/>
    </xf>
    <xf numFmtId="3" fontId="1" fillId="0" borderId="14" xfId="1" applyNumberFormat="1" applyBorder="1" applyAlignment="1">
      <alignment horizontal="center" vertical="center"/>
    </xf>
    <xf numFmtId="0" fontId="1" fillId="0" borderId="13" xfId="1" applyBorder="1">
      <alignment vertical="center"/>
    </xf>
    <xf numFmtId="0" fontId="10" fillId="17" borderId="1" xfId="1" applyFont="1" applyFill="1" applyBorder="1" applyAlignment="1">
      <alignment horizontal="center" vertical="center"/>
    </xf>
    <xf numFmtId="0" fontId="1" fillId="0" borderId="18" xfId="1" applyBorder="1" applyAlignment="1">
      <alignment horizontal="center" vertical="center"/>
    </xf>
    <xf numFmtId="176" fontId="55" fillId="0" borderId="15" xfId="1" applyNumberFormat="1" applyFont="1" applyBorder="1" applyAlignment="1">
      <alignment horizontal="center" vertical="center"/>
    </xf>
    <xf numFmtId="176" fontId="55" fillId="0" borderId="14" xfId="1" applyNumberFormat="1" applyFont="1" applyBorder="1" applyAlignment="1">
      <alignment horizontal="center" vertical="center"/>
    </xf>
    <xf numFmtId="176" fontId="55" fillId="0" borderId="18" xfId="1" applyNumberFormat="1" applyFont="1" applyBorder="1" applyAlignment="1">
      <alignment horizontal="center" vertical="center"/>
    </xf>
    <xf numFmtId="0" fontId="8" fillId="27" borderId="13" xfId="1" applyFont="1" applyFill="1" applyBorder="1" applyAlignment="1">
      <alignment horizontal="center" vertical="center"/>
    </xf>
    <xf numFmtId="184" fontId="28" fillId="0" borderId="1" xfId="1" applyNumberFormat="1" applyFont="1" applyBorder="1">
      <alignment vertical="center"/>
    </xf>
    <xf numFmtId="5" fontId="6" fillId="0" borderId="1" xfId="1" applyNumberFormat="1" applyFont="1" applyBorder="1" applyAlignment="1">
      <alignment horizontal="right" vertical="center"/>
    </xf>
    <xf numFmtId="0" fontId="56" fillId="29" borderId="0" xfId="1" applyFont="1" applyFill="1" applyAlignment="1">
      <alignment horizontal="center" vertical="center"/>
    </xf>
    <xf numFmtId="38" fontId="6" fillId="3" borderId="5" xfId="1" applyNumberFormat="1" applyFont="1" applyFill="1" applyBorder="1" applyAlignment="1">
      <alignment horizontal="left" vertical="center"/>
    </xf>
    <xf numFmtId="38" fontId="6" fillId="3" borderId="6" xfId="1" applyNumberFormat="1" applyFont="1" applyFill="1" applyBorder="1" applyAlignment="1">
      <alignment horizontal="left" vertical="center"/>
    </xf>
    <xf numFmtId="38" fontId="6" fillId="3" borderId="7" xfId="1" applyNumberFormat="1" applyFont="1" applyFill="1" applyBorder="1" applyAlignment="1">
      <alignment horizontal="left" vertical="center"/>
    </xf>
    <xf numFmtId="38" fontId="6" fillId="3" borderId="8" xfId="1" applyNumberFormat="1" applyFont="1" applyFill="1" applyBorder="1" applyAlignment="1">
      <alignment horizontal="left" vertical="center"/>
    </xf>
    <xf numFmtId="0" fontId="57" fillId="0" borderId="0" xfId="1" applyFont="1">
      <alignment vertical="center"/>
    </xf>
    <xf numFmtId="0" fontId="10" fillId="25" borderId="1" xfId="1" applyFont="1" applyFill="1" applyBorder="1" applyAlignment="1">
      <alignment horizontal="center" vertical="center"/>
    </xf>
    <xf numFmtId="0" fontId="1" fillId="0" borderId="2" xfId="1" applyBorder="1">
      <alignment vertical="center"/>
    </xf>
    <xf numFmtId="181" fontId="1" fillId="0" borderId="1" xfId="1" applyNumberFormat="1" applyBorder="1">
      <alignment vertical="center"/>
    </xf>
    <xf numFmtId="0" fontId="32" fillId="8" borderId="2" xfId="3" applyFont="1" applyFill="1" applyBorder="1" applyAlignment="1">
      <alignment horizontal="center" vertical="center"/>
    </xf>
    <xf numFmtId="0" fontId="32" fillId="8" borderId="3" xfId="3" applyFont="1" applyFill="1" applyBorder="1" applyAlignment="1">
      <alignment horizontal="center" vertical="center"/>
    </xf>
    <xf numFmtId="0" fontId="32" fillId="8" borderId="4" xfId="3" applyFont="1" applyFill="1" applyBorder="1" applyAlignment="1">
      <alignment horizontal="center" vertical="center"/>
    </xf>
    <xf numFmtId="0" fontId="1" fillId="4" borderId="9" xfId="1" applyFill="1" applyBorder="1">
      <alignment vertical="center"/>
    </xf>
    <xf numFmtId="0" fontId="10" fillId="3" borderId="1" xfId="1" applyFont="1" applyFill="1" applyBorder="1" applyAlignment="1">
      <alignment horizontal="center" vertical="center"/>
    </xf>
    <xf numFmtId="3" fontId="11" fillId="6" borderId="15" xfId="1" applyNumberFormat="1" applyFont="1" applyFill="1" applyBorder="1" applyAlignment="1">
      <alignment horizontal="center" vertical="center"/>
    </xf>
    <xf numFmtId="0" fontId="1" fillId="4" borderId="9" xfId="1" applyFill="1" applyBorder="1" applyAlignment="1">
      <alignment horizontal="center" vertical="center"/>
    </xf>
    <xf numFmtId="0" fontId="11" fillId="6" borderId="15" xfId="1" applyFont="1" applyFill="1" applyBorder="1" applyAlignment="1">
      <alignment horizontal="center" vertical="center"/>
    </xf>
    <xf numFmtId="3" fontId="14" fillId="0" borderId="1" xfId="1" applyNumberFormat="1" applyFont="1" applyBorder="1" applyAlignment="1">
      <alignment horizontal="center" vertical="center"/>
    </xf>
    <xf numFmtId="176" fontId="1" fillId="0" borderId="4" xfId="1" applyNumberFormat="1" applyBorder="1">
      <alignment vertical="center"/>
    </xf>
    <xf numFmtId="0" fontId="45" fillId="0" borderId="1" xfId="1" applyFont="1" applyBorder="1" applyAlignment="1">
      <alignment horizontal="left" vertical="center" shrinkToFit="1"/>
    </xf>
    <xf numFmtId="3" fontId="10" fillId="5" borderId="1" xfId="1" applyNumberFormat="1" applyFont="1" applyFill="1" applyBorder="1" applyAlignment="1">
      <alignment horizontal="center" vertical="center"/>
    </xf>
    <xf numFmtId="184" fontId="12" fillId="5" borderId="1" xfId="1" applyNumberFormat="1" applyFont="1" applyFill="1" applyBorder="1" applyAlignment="1">
      <alignment horizontal="right" vertical="center"/>
    </xf>
    <xf numFmtId="0" fontId="58" fillId="0" borderId="1" xfId="1" applyFont="1" applyBorder="1" applyAlignment="1">
      <alignment horizontal="left" vertical="center"/>
    </xf>
    <xf numFmtId="180" fontId="20" fillId="0" borderId="1" xfId="3" applyNumberFormat="1" applyFont="1" applyBorder="1" applyAlignment="1">
      <alignment vertical="center"/>
    </xf>
    <xf numFmtId="3" fontId="6" fillId="8" borderId="2" xfId="1" applyNumberFormat="1" applyFont="1" applyFill="1" applyBorder="1" applyAlignment="1">
      <alignment horizontal="center" vertical="center"/>
    </xf>
    <xf numFmtId="3" fontId="6" fillId="8" borderId="3" xfId="1" applyNumberFormat="1" applyFont="1" applyFill="1" applyBorder="1" applyAlignment="1">
      <alignment horizontal="center" vertical="center"/>
    </xf>
    <xf numFmtId="3" fontId="6" fillId="8" borderId="4" xfId="1" applyNumberFormat="1" applyFont="1" applyFill="1" applyBorder="1" applyAlignment="1">
      <alignment horizontal="center" vertical="center"/>
    </xf>
    <xf numFmtId="0" fontId="10" fillId="30" borderId="1" xfId="1" applyFont="1" applyFill="1" applyBorder="1" applyAlignment="1">
      <alignment horizontal="center" vertical="center"/>
    </xf>
    <xf numFmtId="3" fontId="1" fillId="6" borderId="1" xfId="1" applyNumberFormat="1" applyFill="1" applyBorder="1" applyAlignment="1">
      <alignment horizontal="center" vertical="center"/>
    </xf>
    <xf numFmtId="176" fontId="1" fillId="16" borderId="1" xfId="1" applyNumberFormat="1" applyFill="1" applyBorder="1" applyAlignment="1">
      <alignment horizontal="center" vertical="center"/>
    </xf>
    <xf numFmtId="0" fontId="45" fillId="0" borderId="1" xfId="1" applyFont="1" applyBorder="1">
      <alignment vertical="center"/>
    </xf>
    <xf numFmtId="0" fontId="45" fillId="0" borderId="1" xfId="1" applyFont="1" applyBorder="1" applyAlignment="1">
      <alignment horizontal="center" vertical="center"/>
    </xf>
    <xf numFmtId="176" fontId="16" fillId="0" borderId="1" xfId="1" applyNumberFormat="1" applyFont="1" applyBorder="1" applyAlignment="1">
      <alignment horizontal="center" vertical="center"/>
    </xf>
    <xf numFmtId="176" fontId="16" fillId="0" borderId="1" xfId="1" applyNumberFormat="1" applyFont="1" applyBorder="1">
      <alignment vertical="center"/>
    </xf>
    <xf numFmtId="0" fontId="16" fillId="0" borderId="1" xfId="1" applyFont="1" applyBorder="1" applyAlignment="1">
      <alignment horizontal="left" vertical="center"/>
    </xf>
    <xf numFmtId="0" fontId="16" fillId="0" borderId="0" xfId="1" applyFont="1">
      <alignment vertical="center"/>
    </xf>
    <xf numFmtId="3" fontId="14" fillId="5" borderId="2" xfId="1" applyNumberFormat="1" applyFont="1" applyFill="1" applyBorder="1" applyAlignment="1">
      <alignment horizontal="center" vertical="center"/>
    </xf>
    <xf numFmtId="176" fontId="13" fillId="0" borderId="1" xfId="1" applyNumberFormat="1" applyFont="1" applyBorder="1" applyAlignment="1">
      <alignment horizontal="center" vertical="center"/>
    </xf>
    <xf numFmtId="181" fontId="1" fillId="0" borderId="1" xfId="1" applyNumberFormat="1" applyBorder="1" applyAlignment="1">
      <alignment horizontal="center" vertical="center"/>
    </xf>
    <xf numFmtId="38" fontId="14" fillId="0" borderId="1" xfId="1" applyNumberFormat="1" applyFont="1" applyBorder="1">
      <alignment vertical="center"/>
    </xf>
    <xf numFmtId="176" fontId="59" fillId="0" borderId="1" xfId="1" applyNumberFormat="1" applyFont="1" applyBorder="1" applyAlignment="1"/>
    <xf numFmtId="0" fontId="10" fillId="0" borderId="20" xfId="1" applyFont="1" applyBorder="1" applyAlignment="1">
      <alignment horizontal="center" vertical="center"/>
    </xf>
    <xf numFmtId="0" fontId="14" fillId="0" borderId="19" xfId="1" applyFont="1" applyBorder="1">
      <alignment vertical="center"/>
    </xf>
    <xf numFmtId="176" fontId="14" fillId="0" borderId="19" xfId="1" applyNumberFormat="1" applyFont="1" applyBorder="1">
      <alignment vertical="center"/>
    </xf>
    <xf numFmtId="0" fontId="1" fillId="0" borderId="9" xfId="1" applyBorder="1">
      <alignment vertical="center"/>
    </xf>
    <xf numFmtId="0" fontId="1" fillId="0" borderId="25" xfId="1" applyBorder="1">
      <alignment vertical="center"/>
    </xf>
    <xf numFmtId="0" fontId="56" fillId="30" borderId="0" xfId="1" applyFont="1" applyFill="1" applyAlignment="1">
      <alignment horizontal="center" vertical="center"/>
    </xf>
    <xf numFmtId="3" fontId="1" fillId="31" borderId="1" xfId="1" applyNumberFormat="1" applyFill="1" applyBorder="1" applyAlignment="1">
      <alignment horizontal="center" vertical="center"/>
    </xf>
    <xf numFmtId="0" fontId="1" fillId="4" borderId="1" xfId="1" applyFill="1" applyBorder="1" applyAlignment="1">
      <alignment horizontal="left" vertical="center"/>
    </xf>
    <xf numFmtId="3" fontId="31" fillId="0" borderId="1" xfId="1" applyNumberFormat="1" applyFont="1" applyBorder="1" applyAlignment="1">
      <alignment horizontal="center" vertical="center"/>
    </xf>
    <xf numFmtId="0" fontId="1" fillId="4" borderId="17" xfId="1" applyFill="1" applyBorder="1" applyAlignment="1">
      <alignment horizontal="left" vertical="center"/>
    </xf>
    <xf numFmtId="0" fontId="1" fillId="4" borderId="17" xfId="1" applyFill="1" applyBorder="1" applyAlignment="1">
      <alignment horizontal="center" vertical="center"/>
    </xf>
    <xf numFmtId="181" fontId="1" fillId="4" borderId="1" xfId="1" applyNumberFormat="1" applyFill="1" applyBorder="1" applyAlignment="1">
      <alignment horizontal="center" vertical="center"/>
    </xf>
    <xf numFmtId="0" fontId="1" fillId="0" borderId="17" xfId="1" applyBorder="1" applyAlignment="1">
      <alignment horizontal="left" vertical="center"/>
    </xf>
    <xf numFmtId="0" fontId="15" fillId="4" borderId="1" xfId="1" applyFont="1" applyFill="1" applyBorder="1">
      <alignment vertical="center"/>
    </xf>
    <xf numFmtId="0" fontId="20" fillId="7" borderId="1" xfId="1" applyFont="1" applyFill="1" applyBorder="1" applyAlignment="1">
      <alignment horizontal="center" vertical="center"/>
    </xf>
    <xf numFmtId="0" fontId="20" fillId="4" borderId="17" xfId="1" applyFont="1" applyFill="1" applyBorder="1" applyAlignment="1">
      <alignment horizontal="left" vertical="center"/>
    </xf>
    <xf numFmtId="0" fontId="15" fillId="4" borderId="17" xfId="1" applyFont="1" applyFill="1" applyBorder="1">
      <alignment vertical="center"/>
    </xf>
    <xf numFmtId="0" fontId="15" fillId="4" borderId="17" xfId="1" applyFont="1" applyFill="1" applyBorder="1" applyAlignment="1">
      <alignment horizontal="center" vertical="center"/>
    </xf>
    <xf numFmtId="176" fontId="1" fillId="4" borderId="17" xfId="1" applyNumberFormat="1" applyFill="1" applyBorder="1" applyAlignment="1">
      <alignment horizontal="center" vertical="center"/>
    </xf>
    <xf numFmtId="176" fontId="1" fillId="0" borderId="17" xfId="1" applyNumberFormat="1" applyBorder="1">
      <alignment vertical="center"/>
    </xf>
    <xf numFmtId="49" fontId="1" fillId="4" borderId="1" xfId="1" applyNumberFormat="1" applyFill="1" applyBorder="1" applyAlignment="1">
      <alignment horizontal="left" vertical="center"/>
    </xf>
    <xf numFmtId="176" fontId="1" fillId="7" borderId="1" xfId="1" applyNumberFormat="1" applyFill="1" applyBorder="1" applyAlignment="1">
      <alignment horizontal="center" vertical="center"/>
    </xf>
    <xf numFmtId="49" fontId="20" fillId="4" borderId="1" xfId="1" applyNumberFormat="1" applyFont="1" applyFill="1" applyBorder="1" applyAlignment="1">
      <alignment horizontal="left" vertical="center"/>
    </xf>
    <xf numFmtId="176" fontId="20" fillId="7" borderId="1" xfId="1" applyNumberFormat="1" applyFont="1" applyFill="1" applyBorder="1" applyAlignment="1">
      <alignment horizontal="center" vertical="center"/>
    </xf>
    <xf numFmtId="0" fontId="11" fillId="4" borderId="22" xfId="1" applyFont="1" applyFill="1" applyBorder="1">
      <alignment vertical="center"/>
    </xf>
    <xf numFmtId="176" fontId="18" fillId="7" borderId="1" xfId="1" applyNumberFormat="1" applyFont="1" applyFill="1" applyBorder="1" applyAlignment="1">
      <alignment horizontal="center" vertical="center"/>
    </xf>
    <xf numFmtId="176" fontId="1" fillId="0" borderId="14" xfId="1" applyNumberFormat="1" applyBorder="1">
      <alignment vertical="center"/>
    </xf>
    <xf numFmtId="0" fontId="15" fillId="7" borderId="1" xfId="3" applyFill="1" applyBorder="1" applyAlignment="1">
      <alignment horizontal="right" vertical="center"/>
    </xf>
    <xf numFmtId="0" fontId="1" fillId="13" borderId="1" xfId="1" applyFill="1" applyBorder="1" applyAlignment="1">
      <alignment vertical="center" shrinkToFit="1"/>
    </xf>
    <xf numFmtId="0" fontId="15" fillId="4" borderId="1" xfId="3" applyFill="1" applyBorder="1" applyAlignment="1">
      <alignment horizontal="right" vertical="center"/>
    </xf>
    <xf numFmtId="49" fontId="15" fillId="0" borderId="1" xfId="1" applyNumberFormat="1" applyFont="1" applyBorder="1" applyAlignment="1">
      <alignment vertical="center" shrinkToFit="1"/>
    </xf>
    <xf numFmtId="3" fontId="14" fillId="0" borderId="2" xfId="1" applyNumberFormat="1" applyFont="1" applyBorder="1" applyAlignment="1">
      <alignment horizontal="center" vertical="center"/>
    </xf>
    <xf numFmtId="176" fontId="13" fillId="7" borderId="1" xfId="1" applyNumberFormat="1" applyFont="1" applyFill="1" applyBorder="1" applyAlignment="1">
      <alignment horizontal="center" vertical="center"/>
    </xf>
    <xf numFmtId="182" fontId="15" fillId="4" borderId="1" xfId="1" applyNumberFormat="1" applyFont="1" applyFill="1" applyBorder="1" applyAlignment="1">
      <alignment horizontal="center" vertical="center"/>
    </xf>
    <xf numFmtId="176" fontId="13" fillId="4" borderId="1" xfId="1" applyNumberFormat="1" applyFont="1" applyFill="1" applyBorder="1" applyAlignment="1">
      <alignment horizontal="center" vertical="center"/>
    </xf>
    <xf numFmtId="0" fontId="15" fillId="7" borderId="1" xfId="3" applyFill="1" applyBorder="1" applyAlignment="1">
      <alignment horizontal="center" vertical="center"/>
    </xf>
    <xf numFmtId="0" fontId="1" fillId="0" borderId="21" xfId="1" applyBorder="1" applyAlignment="1">
      <alignment vertical="center" shrinkToFit="1"/>
    </xf>
    <xf numFmtId="0" fontId="15" fillId="4" borderId="1" xfId="1" applyFont="1" applyFill="1" applyBorder="1" applyAlignment="1">
      <alignment horizontal="center" vertical="center"/>
    </xf>
    <xf numFmtId="0" fontId="1" fillId="4" borderId="0" xfId="1" applyFill="1" applyAlignment="1">
      <alignment horizontal="center" vertical="center"/>
    </xf>
    <xf numFmtId="0" fontId="60" fillId="4" borderId="1" xfId="1" applyFont="1" applyFill="1" applyBorder="1">
      <alignment vertical="center"/>
    </xf>
    <xf numFmtId="38" fontId="1" fillId="7" borderId="1" xfId="1" applyNumberFormat="1" applyFill="1" applyBorder="1" applyAlignment="1">
      <alignment horizontal="center" vertical="center"/>
    </xf>
    <xf numFmtId="0" fontId="15" fillId="4" borderId="1" xfId="3" applyFill="1" applyBorder="1" applyAlignment="1">
      <alignment horizontal="center" vertical="center"/>
    </xf>
    <xf numFmtId="0" fontId="15" fillId="16" borderId="19" xfId="3" applyFill="1" applyBorder="1"/>
    <xf numFmtId="176" fontId="15" fillId="4" borderId="19" xfId="1" applyNumberFormat="1" applyFont="1" applyFill="1" applyBorder="1" applyAlignment="1">
      <alignment horizontal="center" vertical="center"/>
    </xf>
    <xf numFmtId="0" fontId="15" fillId="4" borderId="19" xfId="3" applyFill="1" applyBorder="1" applyAlignment="1">
      <alignment horizontal="center" vertical="center"/>
    </xf>
    <xf numFmtId="176" fontId="15" fillId="4" borderId="2" xfId="1" applyNumberFormat="1" applyFont="1" applyFill="1" applyBorder="1" applyAlignment="1">
      <alignment horizontal="center" vertical="center"/>
    </xf>
    <xf numFmtId="3" fontId="20" fillId="12" borderId="1" xfId="1" applyNumberFormat="1" applyFont="1" applyFill="1" applyBorder="1" applyAlignment="1">
      <alignment horizontal="center" vertical="center"/>
    </xf>
    <xf numFmtId="0" fontId="20" fillId="12" borderId="1" xfId="1" applyFont="1" applyFill="1" applyBorder="1" applyAlignment="1">
      <alignment horizontal="left" vertical="center"/>
    </xf>
    <xf numFmtId="176" fontId="20" fillId="12" borderId="1" xfId="1" applyNumberFormat="1" applyFont="1" applyFill="1" applyBorder="1" applyAlignment="1">
      <alignment horizontal="right" vertical="center"/>
    </xf>
    <xf numFmtId="0" fontId="20" fillId="12" borderId="2" xfId="1" applyFont="1" applyFill="1" applyBorder="1">
      <alignment vertical="center"/>
    </xf>
    <xf numFmtId="0" fontId="20" fillId="12" borderId="13" xfId="1" applyFont="1" applyFill="1" applyBorder="1" applyAlignment="1">
      <alignment vertical="center" shrinkToFit="1"/>
    </xf>
    <xf numFmtId="3" fontId="15" fillId="12" borderId="1" xfId="1" applyNumberFormat="1" applyFont="1" applyFill="1" applyBorder="1" applyAlignment="1">
      <alignment horizontal="center" vertical="center"/>
    </xf>
    <xf numFmtId="0" fontId="15" fillId="12" borderId="1" xfId="1" applyFont="1" applyFill="1" applyBorder="1">
      <alignment vertical="center"/>
    </xf>
    <xf numFmtId="176" fontId="15" fillId="7" borderId="1" xfId="1" applyNumberFormat="1" applyFont="1" applyFill="1" applyBorder="1" applyAlignment="1">
      <alignment horizontal="center" vertical="center"/>
    </xf>
    <xf numFmtId="176" fontId="15" fillId="12" borderId="2" xfId="1" applyNumberFormat="1" applyFont="1" applyFill="1" applyBorder="1">
      <alignment vertical="center"/>
    </xf>
    <xf numFmtId="176" fontId="25" fillId="29" borderId="1" xfId="1" applyNumberFormat="1" applyFont="1" applyFill="1" applyBorder="1" applyAlignment="1">
      <alignment horizontal="center" vertical="center"/>
    </xf>
    <xf numFmtId="0" fontId="56" fillId="32" borderId="0" xfId="1" applyFont="1" applyFill="1" applyAlignment="1">
      <alignment horizontal="center" vertical="center"/>
    </xf>
    <xf numFmtId="0" fontId="10" fillId="13" borderId="1" xfId="1" applyFont="1" applyFill="1" applyBorder="1" applyAlignment="1">
      <alignment horizontal="center" vertical="center"/>
    </xf>
    <xf numFmtId="0" fontId="20" fillId="4" borderId="1" xfId="1" applyFont="1" applyFill="1" applyBorder="1" applyAlignment="1">
      <alignment horizontal="left" vertical="center"/>
    </xf>
    <xf numFmtId="0" fontId="61" fillId="0" borderId="1" xfId="1" applyFont="1" applyBorder="1">
      <alignment vertical="center"/>
    </xf>
    <xf numFmtId="0" fontId="40" fillId="0" borderId="1" xfId="1" applyFont="1" applyBorder="1">
      <alignment vertical="center"/>
    </xf>
    <xf numFmtId="0" fontId="10" fillId="18" borderId="1" xfId="1" applyFont="1" applyFill="1" applyBorder="1" applyAlignment="1">
      <alignment horizontal="center" vertical="center"/>
    </xf>
    <xf numFmtId="0" fontId="11" fillId="6" borderId="14" xfId="1" applyFont="1" applyFill="1" applyBorder="1" applyAlignment="1">
      <alignment horizontal="center" vertical="center"/>
    </xf>
    <xf numFmtId="38" fontId="20" fillId="4" borderId="1" xfId="1" applyNumberFormat="1" applyFont="1" applyFill="1" applyBorder="1" applyAlignment="1">
      <alignment horizontal="right" vertical="center"/>
    </xf>
    <xf numFmtId="0" fontId="11" fillId="6" borderId="16" xfId="1" applyFont="1" applyFill="1" applyBorder="1" applyAlignment="1">
      <alignment horizontal="center" vertical="center"/>
    </xf>
    <xf numFmtId="180" fontId="1" fillId="4" borderId="1" xfId="1" applyNumberFormat="1" applyFill="1" applyBorder="1" applyAlignment="1">
      <alignment horizontal="center" vertical="center"/>
    </xf>
    <xf numFmtId="0" fontId="21" fillId="4" borderId="1" xfId="1" applyFont="1" applyFill="1" applyBorder="1" applyAlignment="1">
      <alignment horizontal="center" vertical="center"/>
    </xf>
    <xf numFmtId="0" fontId="23" fillId="4" borderId="1" xfId="3" applyFont="1" applyFill="1" applyBorder="1" applyAlignment="1">
      <alignment horizontal="center" vertical="center"/>
    </xf>
    <xf numFmtId="0" fontId="15" fillId="4" borderId="1" xfId="1" applyFont="1" applyFill="1" applyBorder="1" applyAlignment="1">
      <alignment horizontal="left" vertical="center"/>
    </xf>
    <xf numFmtId="49" fontId="15" fillId="4" borderId="1" xfId="1" applyNumberFormat="1" applyFont="1" applyFill="1" applyBorder="1" applyAlignment="1">
      <alignment vertical="center" shrinkToFit="1"/>
    </xf>
    <xf numFmtId="0" fontId="20" fillId="4" borderId="1" xfId="1" applyFont="1" applyFill="1" applyBorder="1">
      <alignment vertical="center"/>
    </xf>
    <xf numFmtId="0" fontId="15" fillId="4" borderId="1" xfId="3" applyFill="1" applyBorder="1"/>
    <xf numFmtId="0" fontId="15" fillId="4" borderId="19" xfId="3" applyFill="1" applyBorder="1"/>
    <xf numFmtId="176" fontId="13" fillId="4" borderId="19" xfId="1" applyNumberFormat="1" applyFont="1" applyFill="1" applyBorder="1" applyAlignment="1">
      <alignment horizontal="center" vertical="center"/>
    </xf>
    <xf numFmtId="176" fontId="13" fillId="0" borderId="7" xfId="1" applyNumberFormat="1" applyFont="1" applyBorder="1" applyAlignment="1"/>
    <xf numFmtId="0" fontId="15" fillId="4" borderId="1" xfId="3" applyFill="1" applyBorder="1" applyAlignment="1">
      <alignment horizontal="left"/>
    </xf>
    <xf numFmtId="0" fontId="15" fillId="0" borderId="2" xfId="3" applyBorder="1" applyAlignment="1">
      <alignment horizontal="left" vertical="center"/>
    </xf>
    <xf numFmtId="3" fontId="1" fillId="6" borderId="14" xfId="1" applyNumberFormat="1" applyFill="1" applyBorder="1" applyAlignment="1">
      <alignment horizontal="center" vertical="center"/>
    </xf>
    <xf numFmtId="3" fontId="1" fillId="17" borderId="1" xfId="2" applyNumberFormat="1" applyFill="1" applyBorder="1" applyAlignment="1">
      <alignment horizontal="center" vertical="center"/>
    </xf>
    <xf numFmtId="0" fontId="1" fillId="17" borderId="1" xfId="2" applyFill="1" applyBorder="1" applyAlignment="1">
      <alignment horizontal="left" vertical="center"/>
    </xf>
    <xf numFmtId="0" fontId="1" fillId="17" borderId="1" xfId="2" applyFill="1" applyBorder="1" applyAlignment="1">
      <alignment horizontal="center" vertical="center"/>
    </xf>
    <xf numFmtId="56" fontId="10" fillId="0" borderId="1" xfId="1" applyNumberFormat="1" applyFont="1" applyBorder="1" applyAlignment="1">
      <alignment horizontal="center" vertical="center"/>
    </xf>
    <xf numFmtId="49" fontId="1" fillId="17" borderId="1" xfId="2" applyNumberFormat="1" applyFill="1" applyBorder="1" applyAlignment="1">
      <alignment horizontal="left" vertical="center"/>
    </xf>
    <xf numFmtId="3" fontId="1" fillId="17" borderId="17" xfId="2" applyNumberFormat="1" applyFill="1" applyBorder="1" applyAlignment="1">
      <alignment horizontal="center" vertical="center"/>
    </xf>
    <xf numFmtId="49" fontId="1" fillId="17" borderId="17" xfId="2" applyNumberFormat="1" applyFill="1" applyBorder="1" applyAlignment="1">
      <alignment horizontal="left" vertical="center"/>
    </xf>
    <xf numFmtId="0" fontId="1" fillId="17" borderId="17" xfId="2" applyFill="1" applyBorder="1" applyAlignment="1">
      <alignment horizontal="center" vertical="center"/>
    </xf>
    <xf numFmtId="5" fontId="12" fillId="5" borderId="1" xfId="1" applyNumberFormat="1" applyFont="1" applyFill="1" applyBorder="1">
      <alignment vertical="center"/>
    </xf>
    <xf numFmtId="38" fontId="20" fillId="0" borderId="4" xfId="1" applyNumberFormat="1" applyFont="1" applyBorder="1" applyAlignment="1">
      <alignment horizontal="center" vertical="center"/>
    </xf>
    <xf numFmtId="176" fontId="21" fillId="0" borderId="1" xfId="1" applyNumberFormat="1" applyFont="1" applyBorder="1" applyAlignment="1">
      <alignment horizontal="center" vertical="center"/>
    </xf>
    <xf numFmtId="0" fontId="15" fillId="18" borderId="1" xfId="3" applyFill="1" applyBorder="1" applyAlignment="1">
      <alignment horizontal="right" vertical="center"/>
    </xf>
    <xf numFmtId="0" fontId="15" fillId="0" borderId="1" xfId="3" applyBorder="1" applyAlignment="1">
      <alignment horizontal="right" vertical="center"/>
    </xf>
    <xf numFmtId="0" fontId="13" fillId="16" borderId="1" xfId="1" applyFont="1" applyFill="1" applyBorder="1" applyAlignment="1">
      <alignment horizontal="center" vertical="center"/>
    </xf>
    <xf numFmtId="0" fontId="15" fillId="16" borderId="1" xfId="1" applyFont="1" applyFill="1" applyBorder="1">
      <alignment vertical="center"/>
    </xf>
    <xf numFmtId="182" fontId="15" fillId="16" borderId="1" xfId="1" applyNumberFormat="1" applyFont="1" applyFill="1" applyBorder="1" applyAlignment="1">
      <alignment horizontal="center" vertical="center"/>
    </xf>
    <xf numFmtId="0" fontId="15" fillId="16" borderId="1" xfId="3" applyFill="1" applyBorder="1" applyAlignment="1">
      <alignment horizontal="left"/>
    </xf>
    <xf numFmtId="176" fontId="13" fillId="16" borderId="1" xfId="1" applyNumberFormat="1" applyFont="1" applyFill="1" applyBorder="1" applyAlignment="1">
      <alignment horizontal="center" vertical="center"/>
    </xf>
    <xf numFmtId="0" fontId="15" fillId="33" borderId="1" xfId="3" applyFill="1" applyBorder="1"/>
    <xf numFmtId="176" fontId="13" fillId="33" borderId="1" xfId="1" applyNumberFormat="1" applyFont="1" applyFill="1" applyBorder="1" applyAlignment="1">
      <alignment horizontal="center" vertical="center"/>
    </xf>
    <xf numFmtId="49" fontId="1" fillId="33" borderId="1" xfId="1" applyNumberFormat="1" applyFill="1" applyBorder="1" applyAlignment="1">
      <alignment horizontal="left" vertical="center"/>
    </xf>
    <xf numFmtId="176" fontId="1" fillId="33" borderId="1" xfId="1" applyNumberFormat="1" applyFill="1" applyBorder="1" applyAlignment="1">
      <alignment horizontal="center" vertical="center"/>
    </xf>
    <xf numFmtId="0" fontId="1" fillId="33" borderId="1" xfId="1" applyFill="1" applyBorder="1" applyAlignment="1">
      <alignment horizontal="center" vertical="center"/>
    </xf>
    <xf numFmtId="0" fontId="15" fillId="16" borderId="1" xfId="3" applyFill="1" applyBorder="1" applyAlignment="1">
      <alignment horizontal="center" vertical="center"/>
    </xf>
    <xf numFmtId="0" fontId="15" fillId="33" borderId="19" xfId="3" applyFill="1" applyBorder="1"/>
    <xf numFmtId="176" fontId="15" fillId="33" borderId="19" xfId="1" applyNumberFormat="1" applyFont="1" applyFill="1" applyBorder="1" applyAlignment="1">
      <alignment horizontal="center" vertical="center"/>
    </xf>
    <xf numFmtId="176" fontId="15" fillId="7" borderId="2" xfId="1" applyNumberFormat="1" applyFont="1" applyFill="1" applyBorder="1" applyAlignment="1">
      <alignment horizontal="center" vertical="center"/>
    </xf>
    <xf numFmtId="0" fontId="20" fillId="16" borderId="1" xfId="1" applyFont="1" applyFill="1" applyBorder="1" applyAlignment="1">
      <alignment horizontal="center" vertical="center"/>
    </xf>
    <xf numFmtId="176" fontId="20" fillId="12" borderId="1" xfId="1" applyNumberFormat="1" applyFont="1" applyFill="1" applyBorder="1" applyAlignment="1">
      <alignment horizontal="center" vertical="center"/>
    </xf>
    <xf numFmtId="176" fontId="20" fillId="12" borderId="13" xfId="1" applyNumberFormat="1" applyFont="1" applyFill="1" applyBorder="1" applyAlignment="1">
      <alignment horizontal="center" vertical="center"/>
    </xf>
    <xf numFmtId="0" fontId="15" fillId="16" borderId="1" xfId="1" applyFont="1" applyFill="1" applyBorder="1" applyAlignment="1">
      <alignment horizontal="center" vertical="center"/>
    </xf>
    <xf numFmtId="176" fontId="15" fillId="12" borderId="1" xfId="1" applyNumberFormat="1" applyFont="1" applyFill="1" applyBorder="1" applyAlignment="1">
      <alignment horizontal="center" vertical="center"/>
    </xf>
    <xf numFmtId="183" fontId="1" fillId="0" borderId="1" xfId="1" applyNumberFormat="1" applyBorder="1" applyAlignment="1">
      <alignment horizontal="center" vertical="center"/>
    </xf>
    <xf numFmtId="38" fontId="14" fillId="0" borderId="2" xfId="1" applyNumberFormat="1" applyFont="1" applyBorder="1" applyAlignment="1">
      <alignment horizontal="right" vertical="center"/>
    </xf>
    <xf numFmtId="0" fontId="14" fillId="0" borderId="2" xfId="1" applyFont="1" applyBorder="1" applyAlignment="1">
      <alignment horizontal="center" vertical="center"/>
    </xf>
    <xf numFmtId="49" fontId="14" fillId="0" borderId="1" xfId="1" applyNumberFormat="1" applyFont="1" applyBorder="1" applyAlignment="1">
      <alignment horizontal="left" vertical="center"/>
    </xf>
    <xf numFmtId="183" fontId="14" fillId="0" borderId="1" xfId="1" applyNumberFormat="1" applyFont="1" applyBorder="1" applyAlignment="1">
      <alignment horizontal="center" vertical="center"/>
    </xf>
    <xf numFmtId="0" fontId="34" fillId="0" borderId="33" xfId="1" applyFont="1" applyBorder="1" applyAlignment="1">
      <alignment horizontal="center" vertical="center"/>
    </xf>
    <xf numFmtId="0" fontId="25" fillId="0" borderId="0" xfId="1" applyFont="1" applyAlignment="1">
      <alignment horizontal="left" vertical="center" wrapText="1"/>
    </xf>
    <xf numFmtId="176" fontId="12" fillId="0" borderId="17" xfId="1" applyNumberFormat="1" applyFont="1" applyBorder="1" applyAlignment="1">
      <alignment horizontal="center" vertical="center"/>
    </xf>
    <xf numFmtId="0" fontId="62" fillId="0" borderId="13" xfId="1" applyFont="1" applyBorder="1" applyAlignment="1">
      <alignment horizontal="center" vertical="center" shrinkToFit="1"/>
    </xf>
    <xf numFmtId="56" fontId="1" fillId="0" borderId="2" xfId="1" applyNumberFormat="1" applyBorder="1" applyAlignment="1">
      <alignment horizontal="center" vertical="center"/>
    </xf>
    <xf numFmtId="0" fontId="63" fillId="34" borderId="1" xfId="1" applyFont="1" applyFill="1" applyBorder="1" applyAlignment="1">
      <alignment horizontal="center" vertical="center"/>
    </xf>
    <xf numFmtId="0" fontId="25" fillId="0" borderId="0" xfId="1" applyFont="1">
      <alignment vertical="center"/>
    </xf>
    <xf numFmtId="0" fontId="8" fillId="35" borderId="15" xfId="1" applyFont="1" applyFill="1" applyBorder="1" applyAlignment="1">
      <alignment horizontal="center" vertical="center"/>
    </xf>
    <xf numFmtId="0" fontId="8" fillId="35" borderId="14" xfId="1" applyFont="1" applyFill="1" applyBorder="1" applyAlignment="1">
      <alignment horizontal="center" vertical="center"/>
    </xf>
    <xf numFmtId="0" fontId="8" fillId="35" borderId="18" xfId="1" applyFont="1" applyFill="1" applyBorder="1" applyAlignment="1">
      <alignment horizontal="center" vertical="center"/>
    </xf>
    <xf numFmtId="0" fontId="11" fillId="0" borderId="13" xfId="1" applyFont="1" applyBorder="1" applyAlignment="1">
      <alignment horizontal="center" vertical="center"/>
    </xf>
    <xf numFmtId="0" fontId="11" fillId="11" borderId="15" xfId="1" applyFont="1" applyFill="1" applyBorder="1" applyAlignment="1">
      <alignment horizontal="center" vertical="center"/>
    </xf>
    <xf numFmtId="49" fontId="1" fillId="36" borderId="1" xfId="1" applyNumberFormat="1" applyFill="1" applyBorder="1" applyAlignment="1">
      <alignment horizontal="left" vertical="center"/>
    </xf>
    <xf numFmtId="176" fontId="1" fillId="36" borderId="1" xfId="1" applyNumberFormat="1" applyFill="1" applyBorder="1" applyAlignment="1">
      <alignment horizontal="center" vertical="center"/>
    </xf>
    <xf numFmtId="176" fontId="1" fillId="36" borderId="1" xfId="1" applyNumberFormat="1" applyFill="1" applyBorder="1">
      <alignment vertical="center"/>
    </xf>
    <xf numFmtId="0" fontId="64" fillId="0" borderId="1" xfId="1" applyFont="1" applyBorder="1" applyAlignment="1">
      <alignment horizontal="center" vertical="center"/>
    </xf>
    <xf numFmtId="176" fontId="1" fillId="37" borderId="1" xfId="1" applyNumberFormat="1" applyFill="1" applyBorder="1">
      <alignment vertical="center"/>
    </xf>
    <xf numFmtId="3" fontId="1" fillId="36" borderId="1" xfId="1" applyNumberFormat="1" applyFill="1" applyBorder="1" applyAlignment="1">
      <alignment horizontal="center" vertical="center"/>
    </xf>
    <xf numFmtId="176" fontId="55" fillId="38" borderId="16" xfId="1" applyNumberFormat="1" applyFont="1" applyFill="1" applyBorder="1" applyAlignment="1">
      <alignment horizontal="center" vertical="center"/>
    </xf>
    <xf numFmtId="176" fontId="55" fillId="38" borderId="24" xfId="1" applyNumberFormat="1" applyFont="1" applyFill="1" applyBorder="1" applyAlignment="1">
      <alignment horizontal="center" vertical="center"/>
    </xf>
    <xf numFmtId="176" fontId="55" fillId="0" borderId="6" xfId="1" applyNumberFormat="1" applyFont="1" applyBorder="1" applyAlignment="1">
      <alignment horizontal="center" vertical="center"/>
    </xf>
    <xf numFmtId="176" fontId="55" fillId="0" borderId="17" xfId="1" applyNumberFormat="1" applyFont="1" applyBorder="1" applyAlignment="1">
      <alignment horizontal="center" vertical="center"/>
    </xf>
    <xf numFmtId="0" fontId="11" fillId="0" borderId="4" xfId="1" applyFont="1" applyBorder="1" applyAlignment="1">
      <alignment horizontal="center" vertical="center"/>
    </xf>
    <xf numFmtId="3" fontId="27" fillId="0" borderId="1" xfId="1" applyNumberFormat="1" applyFont="1" applyBorder="1" applyAlignment="1">
      <alignment horizontal="center" vertical="center"/>
    </xf>
    <xf numFmtId="0" fontId="27" fillId="0" borderId="1" xfId="1" applyFont="1" applyBorder="1" applyAlignment="1">
      <alignment horizontal="center" vertical="center"/>
    </xf>
    <xf numFmtId="176" fontId="27" fillId="0" borderId="1" xfId="1" applyNumberFormat="1" applyFont="1" applyBorder="1" applyAlignment="1">
      <alignment horizontal="center" vertical="center"/>
    </xf>
    <xf numFmtId="176" fontId="24" fillId="0" borderId="0" xfId="1" applyNumberFormat="1" applyFont="1" applyAlignment="1">
      <alignment horizontal="center" vertical="center"/>
    </xf>
    <xf numFmtId="176" fontId="27" fillId="0" borderId="2" xfId="1" applyNumberFormat="1" applyFont="1" applyBorder="1">
      <alignment vertical="center"/>
    </xf>
    <xf numFmtId="0" fontId="27" fillId="0" borderId="2" xfId="1" applyFont="1" applyBorder="1">
      <alignment vertical="center"/>
    </xf>
    <xf numFmtId="0" fontId="16" fillId="0" borderId="0" xfId="1" applyFont="1" applyAlignment="1">
      <alignment vertical="center" shrinkToFit="1"/>
    </xf>
    <xf numFmtId="0" fontId="5" fillId="2" borderId="1" xfId="1" applyFont="1" applyFill="1" applyBorder="1" applyAlignment="1">
      <alignment horizontal="center" vertical="center"/>
    </xf>
    <xf numFmtId="176" fontId="5" fillId="0" borderId="1" xfId="1" applyNumberFormat="1" applyFont="1" applyBorder="1" applyAlignment="1">
      <alignment horizontal="center" vertical="center"/>
    </xf>
    <xf numFmtId="0" fontId="16" fillId="0" borderId="0" xfId="1" applyFont="1" applyAlignment="1">
      <alignment horizontal="right" vertical="center"/>
    </xf>
    <xf numFmtId="0" fontId="13" fillId="0" borderId="0" xfId="1" applyFont="1" applyAlignment="1">
      <alignment horizontal="center" vertical="center"/>
    </xf>
    <xf numFmtId="0" fontId="13" fillId="0" borderId="0" xfId="1" applyFont="1" applyAlignment="1">
      <alignment horizontal="right" vertical="center"/>
    </xf>
    <xf numFmtId="177" fontId="13" fillId="0" borderId="0" xfId="1" applyNumberFormat="1" applyFont="1">
      <alignment vertical="center"/>
    </xf>
    <xf numFmtId="178" fontId="13" fillId="0" borderId="0" xfId="1" applyNumberFormat="1" applyFont="1" applyAlignment="1">
      <alignment horizontal="center" vertical="center"/>
    </xf>
    <xf numFmtId="0" fontId="5" fillId="0" borderId="0" xfId="1" applyFont="1">
      <alignment vertical="center"/>
    </xf>
    <xf numFmtId="0" fontId="14" fillId="0" borderId="0" xfId="1" applyFont="1" applyAlignment="1">
      <alignment horizontal="center" vertical="center"/>
    </xf>
    <xf numFmtId="176" fontId="14" fillId="0" borderId="0" xfId="1" applyNumberFormat="1" applyFont="1" applyAlignment="1">
      <alignment vertical="center" wrapText="1"/>
    </xf>
    <xf numFmtId="176" fontId="5" fillId="0" borderId="0" xfId="1" applyNumberFormat="1" applyFont="1" applyAlignment="1">
      <alignment vertical="center" wrapText="1"/>
    </xf>
    <xf numFmtId="178" fontId="13" fillId="0" borderId="2" xfId="1" applyNumberFormat="1" applyFont="1" applyBorder="1" applyAlignment="1">
      <alignment horizontal="center" vertical="center"/>
    </xf>
    <xf numFmtId="0" fontId="13" fillId="12" borderId="1" xfId="1" applyFont="1" applyFill="1" applyBorder="1" applyAlignment="1">
      <alignment horizontal="center" vertical="center"/>
    </xf>
    <xf numFmtId="3" fontId="45" fillId="12" borderId="1" xfId="1" applyNumberFormat="1" applyFont="1" applyFill="1" applyBorder="1" applyAlignment="1">
      <alignment horizontal="center" vertical="center"/>
    </xf>
    <xf numFmtId="3" fontId="13" fillId="12" borderId="1" xfId="1" applyNumberFormat="1" applyFont="1" applyFill="1" applyBorder="1" applyAlignment="1">
      <alignment horizontal="center" vertical="center"/>
    </xf>
    <xf numFmtId="0" fontId="13" fillId="12" borderId="1" xfId="1" applyFont="1" applyFill="1" applyBorder="1" applyAlignment="1">
      <alignment horizontal="left" vertical="center"/>
    </xf>
    <xf numFmtId="0" fontId="13" fillId="12" borderId="1" xfId="1" applyFont="1" applyFill="1" applyBorder="1" applyAlignment="1">
      <alignment horizontal="right" vertical="center"/>
    </xf>
    <xf numFmtId="38" fontId="13" fillId="12" borderId="2" xfId="1" applyNumberFormat="1" applyFont="1" applyFill="1" applyBorder="1" applyAlignment="1">
      <alignment horizontal="right" vertical="center"/>
    </xf>
    <xf numFmtId="0" fontId="13" fillId="12" borderId="2" xfId="1" applyFont="1" applyFill="1" applyBorder="1" applyAlignment="1">
      <alignment horizontal="center" vertical="center"/>
    </xf>
    <xf numFmtId="0" fontId="13" fillId="12" borderId="19" xfId="1" applyFont="1" applyFill="1" applyBorder="1" applyAlignment="1">
      <alignment horizontal="center" vertical="center"/>
    </xf>
    <xf numFmtId="49" fontId="13" fillId="12" borderId="1" xfId="1" applyNumberFormat="1" applyFont="1" applyFill="1" applyBorder="1" applyAlignment="1">
      <alignment horizontal="center" vertical="center"/>
    </xf>
    <xf numFmtId="56" fontId="13" fillId="12" borderId="1" xfId="1" applyNumberFormat="1" applyFont="1" applyFill="1" applyBorder="1" applyAlignment="1">
      <alignment horizontal="center" vertical="center"/>
    </xf>
    <xf numFmtId="177" fontId="13" fillId="12" borderId="1" xfId="1" applyNumberFormat="1" applyFont="1" applyFill="1" applyBorder="1" applyAlignment="1">
      <alignment horizontal="center" vertical="center"/>
    </xf>
    <xf numFmtId="178" fontId="13" fillId="12" borderId="2" xfId="1" applyNumberFormat="1" applyFont="1" applyFill="1" applyBorder="1" applyAlignment="1">
      <alignment horizontal="center" vertical="center"/>
    </xf>
    <xf numFmtId="0" fontId="13" fillId="12" borderId="0" xfId="1" applyFont="1" applyFill="1" applyAlignment="1">
      <alignment horizontal="center" vertical="center"/>
    </xf>
    <xf numFmtId="0" fontId="13" fillId="12" borderId="1" xfId="1" applyFont="1" applyFill="1" applyBorder="1">
      <alignment vertical="center"/>
    </xf>
    <xf numFmtId="176" fontId="1" fillId="12" borderId="1" xfId="1" applyNumberFormat="1" applyFill="1" applyBorder="1" applyAlignment="1">
      <alignment horizontal="right" vertical="center"/>
    </xf>
    <xf numFmtId="0" fontId="13" fillId="12" borderId="0" xfId="1" applyFont="1" applyFill="1">
      <alignment vertical="center"/>
    </xf>
    <xf numFmtId="177" fontId="15" fillId="12" borderId="1" xfId="1" applyNumberFormat="1" applyFont="1" applyFill="1" applyBorder="1" applyAlignment="1">
      <alignment horizontal="center" vertical="center"/>
    </xf>
    <xf numFmtId="178" fontId="13" fillId="12" borderId="1" xfId="1" applyNumberFormat="1" applyFont="1" applyFill="1" applyBorder="1" applyAlignment="1">
      <alignment horizontal="center" vertical="center"/>
    </xf>
    <xf numFmtId="0" fontId="13" fillId="0" borderId="19" xfId="1" applyFont="1" applyBorder="1" applyAlignment="1">
      <alignment horizontal="center" vertical="center"/>
    </xf>
    <xf numFmtId="0" fontId="65" fillId="0" borderId="0" xfId="1" applyFont="1">
      <alignment vertical="center"/>
    </xf>
    <xf numFmtId="0" fontId="66" fillId="0" borderId="1" xfId="1" applyFont="1" applyBorder="1" applyAlignment="1">
      <alignment horizontal="center" vertical="center"/>
    </xf>
    <xf numFmtId="0" fontId="13" fillId="0" borderId="30" xfId="1" applyFont="1" applyBorder="1" applyAlignment="1">
      <alignment horizontal="center" vertical="center"/>
    </xf>
    <xf numFmtId="0" fontId="34" fillId="0" borderId="17" xfId="1" applyFont="1" applyBorder="1" applyAlignment="1">
      <alignment horizontal="center" vertical="center"/>
    </xf>
    <xf numFmtId="0" fontId="34" fillId="0" borderId="19" xfId="1" applyFont="1" applyBorder="1" applyAlignment="1">
      <alignment horizontal="center" vertical="center"/>
    </xf>
    <xf numFmtId="183" fontId="1" fillId="0" borderId="1" xfId="1" applyNumberFormat="1" applyBorder="1" applyAlignment="1">
      <alignment horizontal="right" vertical="center"/>
    </xf>
    <xf numFmtId="176" fontId="1" fillId="13" borderId="1" xfId="1" applyNumberFormat="1" applyFill="1" applyBorder="1" applyAlignment="1">
      <alignment horizontal="right" vertical="center"/>
    </xf>
    <xf numFmtId="3" fontId="1" fillId="13" borderId="1" xfId="1" applyNumberFormat="1" applyFill="1" applyBorder="1" applyAlignment="1">
      <alignment horizontal="right" vertical="center"/>
    </xf>
    <xf numFmtId="0" fontId="49" fillId="0" borderId="1" xfId="1" applyFont="1" applyBorder="1" applyAlignment="1">
      <alignment horizontal="left" vertical="center"/>
    </xf>
    <xf numFmtId="0" fontId="1" fillId="18" borderId="1" xfId="1" applyFill="1" applyBorder="1" applyAlignment="1">
      <alignment horizontal="left" vertical="center"/>
    </xf>
    <xf numFmtId="183" fontId="1" fillId="18" borderId="1" xfId="1" applyNumberFormat="1" applyFill="1" applyBorder="1" applyAlignment="1">
      <alignment horizontal="right" vertical="center"/>
    </xf>
    <xf numFmtId="176" fontId="20" fillId="18" borderId="1" xfId="1" applyNumberFormat="1" applyFont="1" applyFill="1" applyBorder="1" applyAlignment="1">
      <alignment horizontal="right" vertical="center"/>
    </xf>
    <xf numFmtId="176" fontId="20" fillId="18" borderId="1" xfId="1" applyNumberFormat="1" applyFont="1" applyFill="1" applyBorder="1">
      <alignment vertical="center"/>
    </xf>
    <xf numFmtId="0" fontId="16" fillId="0" borderId="1" xfId="1" applyFont="1" applyBorder="1" applyAlignment="1">
      <alignment horizontal="right" vertical="center"/>
    </xf>
    <xf numFmtId="176" fontId="20" fillId="0" borderId="1" xfId="1" applyNumberFormat="1" applyFont="1" applyBorder="1" applyAlignment="1">
      <alignment horizontal="right" vertical="center"/>
    </xf>
    <xf numFmtId="3" fontId="20" fillId="0" borderId="1" xfId="1" applyNumberFormat="1" applyFont="1" applyBorder="1" applyAlignment="1">
      <alignment horizontal="right" vertical="center"/>
    </xf>
    <xf numFmtId="176" fontId="1" fillId="12" borderId="1" xfId="1" applyNumberFormat="1" applyFill="1" applyBorder="1">
      <alignment vertical="center"/>
    </xf>
    <xf numFmtId="0" fontId="1" fillId="12" borderId="2" xfId="1" applyFill="1" applyBorder="1" applyAlignment="1">
      <alignment horizontal="left" vertical="center"/>
    </xf>
    <xf numFmtId="0" fontId="14" fillId="12" borderId="1" xfId="1" applyFont="1" applyFill="1" applyBorder="1" applyAlignment="1">
      <alignment horizontal="left" vertical="center"/>
    </xf>
    <xf numFmtId="0" fontId="67" fillId="0" borderId="0" xfId="1" applyFont="1">
      <alignment vertical="center"/>
    </xf>
    <xf numFmtId="3" fontId="31" fillId="12" borderId="1" xfId="1" applyNumberFormat="1" applyFont="1" applyFill="1" applyBorder="1" applyAlignment="1">
      <alignment horizontal="center" vertical="center"/>
    </xf>
    <xf numFmtId="182" fontId="1" fillId="12" borderId="1" xfId="1" applyNumberFormat="1" applyFill="1" applyBorder="1" applyAlignment="1">
      <alignment horizontal="right" vertical="center"/>
    </xf>
    <xf numFmtId="176" fontId="14" fillId="13" borderId="1" xfId="3" applyNumberFormat="1" applyFont="1" applyFill="1" applyBorder="1" applyAlignment="1">
      <alignment vertical="center"/>
    </xf>
    <xf numFmtId="176" fontId="14" fillId="12" borderId="1" xfId="3" applyNumberFormat="1" applyFont="1" applyFill="1" applyBorder="1" applyAlignment="1">
      <alignment vertical="center"/>
    </xf>
    <xf numFmtId="0" fontId="68" fillId="0" borderId="0" xfId="1" applyFont="1">
      <alignment vertical="center"/>
    </xf>
    <xf numFmtId="0" fontId="1" fillId="13" borderId="0" xfId="1" applyFill="1" applyAlignment="1">
      <alignment horizontal="center" vertical="center"/>
    </xf>
    <xf numFmtId="182" fontId="1" fillId="0" borderId="1" xfId="1" applyNumberFormat="1" applyBorder="1" applyAlignment="1">
      <alignment horizontal="right" vertical="center"/>
    </xf>
    <xf numFmtId="3" fontId="1" fillId="13" borderId="1" xfId="1" applyNumberFormat="1" applyFill="1" applyBorder="1">
      <alignment vertical="center"/>
    </xf>
    <xf numFmtId="0" fontId="31" fillId="0" borderId="1" xfId="1" applyFont="1" applyBorder="1" applyAlignment="1">
      <alignment horizontal="center" vertical="center"/>
    </xf>
    <xf numFmtId="49" fontId="14" fillId="12" borderId="1" xfId="3" applyNumberFormat="1" applyFont="1" applyFill="1" applyBorder="1" applyAlignment="1">
      <alignment horizontal="left" vertical="center"/>
    </xf>
    <xf numFmtId="176" fontId="13" fillId="4" borderId="1" xfId="1" applyNumberFormat="1" applyFont="1" applyFill="1" applyBorder="1">
      <alignment vertical="center"/>
    </xf>
    <xf numFmtId="182" fontId="1" fillId="0" borderId="1" xfId="3" applyNumberFormat="1" applyFont="1" applyBorder="1" applyAlignment="1">
      <alignment vertical="center"/>
    </xf>
    <xf numFmtId="0" fontId="14" fillId="12" borderId="1" xfId="3" applyFont="1" applyFill="1" applyBorder="1" applyAlignment="1">
      <alignment horizontal="left" vertical="center"/>
    </xf>
    <xf numFmtId="182" fontId="1" fillId="12" borderId="1" xfId="1" applyNumberFormat="1" applyFill="1" applyBorder="1">
      <alignment vertical="center"/>
    </xf>
    <xf numFmtId="49" fontId="1" fillId="12" borderId="1" xfId="1" applyNumberFormat="1" applyFill="1" applyBorder="1" applyAlignment="1">
      <alignment horizontal="left" vertical="center"/>
    </xf>
    <xf numFmtId="3" fontId="45" fillId="0" borderId="1" xfId="1" applyNumberFormat="1" applyFont="1" applyBorder="1" applyAlignment="1">
      <alignment horizontal="center" vertical="center"/>
    </xf>
    <xf numFmtId="49" fontId="45" fillId="0" borderId="1" xfId="1" applyNumberFormat="1" applyFont="1" applyBorder="1" applyAlignment="1">
      <alignment horizontal="left" vertical="center"/>
    </xf>
    <xf numFmtId="183" fontId="45" fillId="0" borderId="1" xfId="1" applyNumberFormat="1" applyFont="1" applyBorder="1" applyAlignment="1">
      <alignment horizontal="center" vertical="center"/>
    </xf>
    <xf numFmtId="38" fontId="13" fillId="0" borderId="1" xfId="1" applyNumberFormat="1" applyFont="1" applyBorder="1" applyAlignment="1">
      <alignment horizontal="right" vertical="center"/>
    </xf>
    <xf numFmtId="49" fontId="1" fillId="0" borderId="1" xfId="1" applyNumberFormat="1" applyBorder="1">
      <alignment vertical="center"/>
    </xf>
    <xf numFmtId="0" fontId="7" fillId="13" borderId="17" xfId="1" applyFont="1" applyFill="1" applyBorder="1" applyAlignment="1">
      <alignment horizontal="center" vertical="center"/>
    </xf>
    <xf numFmtId="0" fontId="69" fillId="0" borderId="0" xfId="1" applyFont="1">
      <alignment vertical="center"/>
    </xf>
    <xf numFmtId="0" fontId="7" fillId="13" borderId="19" xfId="1" applyFont="1" applyFill="1" applyBorder="1" applyAlignment="1">
      <alignment horizontal="center" vertical="center"/>
    </xf>
    <xf numFmtId="0" fontId="31" fillId="0" borderId="1" xfId="1" applyFont="1" applyBorder="1" applyAlignment="1">
      <alignment horizontal="left" vertical="center"/>
    </xf>
    <xf numFmtId="3" fontId="21" fillId="36" borderId="1" xfId="1" applyNumberFormat="1" applyFont="1" applyFill="1" applyBorder="1" applyAlignment="1">
      <alignment horizontal="center" vertical="center"/>
    </xf>
    <xf numFmtId="0" fontId="15" fillId="36" borderId="4" xfId="3" applyFill="1" applyBorder="1" applyAlignment="1">
      <alignment horizontal="left" vertical="center"/>
    </xf>
    <xf numFmtId="0" fontId="15" fillId="36" borderId="1" xfId="3" applyFill="1" applyBorder="1" applyAlignment="1">
      <alignment horizontal="center" vertical="center"/>
    </xf>
    <xf numFmtId="5" fontId="14" fillId="36" borderId="2" xfId="1" applyNumberFormat="1" applyFont="1" applyFill="1" applyBorder="1" applyAlignment="1">
      <alignment horizontal="center" vertical="center"/>
    </xf>
    <xf numFmtId="5" fontId="14" fillId="0" borderId="2" xfId="1" applyNumberFormat="1" applyFont="1" applyBorder="1">
      <alignment vertical="center"/>
    </xf>
    <xf numFmtId="181" fontId="14" fillId="0" borderId="1" xfId="1" applyNumberFormat="1" applyFont="1" applyBorder="1">
      <alignment vertical="center"/>
    </xf>
    <xf numFmtId="0" fontId="70" fillId="0" borderId="17" xfId="1" applyFont="1" applyBorder="1" applyAlignment="1">
      <alignment horizontal="center" vertical="center"/>
    </xf>
    <xf numFmtId="0" fontId="70" fillId="0" borderId="19" xfId="1" applyFont="1" applyBorder="1" applyAlignment="1">
      <alignment horizontal="center" vertical="center"/>
    </xf>
    <xf numFmtId="3" fontId="10" fillId="5" borderId="2" xfId="1" applyNumberFormat="1" applyFont="1" applyFill="1" applyBorder="1" applyAlignment="1">
      <alignment horizontal="center" vertical="center"/>
    </xf>
    <xf numFmtId="3" fontId="10" fillId="5" borderId="3" xfId="1" applyNumberFormat="1" applyFont="1" applyFill="1" applyBorder="1" applyAlignment="1">
      <alignment horizontal="center" vertical="center"/>
    </xf>
    <xf numFmtId="3" fontId="10" fillId="5" borderId="4" xfId="1" applyNumberFormat="1" applyFont="1" applyFill="1" applyBorder="1" applyAlignment="1">
      <alignment horizontal="center" vertical="center"/>
    </xf>
    <xf numFmtId="182" fontId="20" fillId="0" borderId="1" xfId="1" applyNumberFormat="1" applyFont="1" applyBorder="1">
      <alignment vertical="center"/>
    </xf>
    <xf numFmtId="0" fontId="35" fillId="0" borderId="1" xfId="1" applyFont="1" applyBorder="1">
      <alignment vertical="center"/>
    </xf>
    <xf numFmtId="0" fontId="71" fillId="0" borderId="1" xfId="1" applyFont="1" applyBorder="1" applyAlignment="1">
      <alignment horizontal="center" vertical="center"/>
    </xf>
    <xf numFmtId="176" fontId="14" fillId="0" borderId="1" xfId="1" applyNumberFormat="1" applyFont="1" applyBorder="1" applyAlignment="1">
      <alignment horizontal="center" vertical="center"/>
    </xf>
    <xf numFmtId="176" fontId="72" fillId="0" borderId="1" xfId="1" applyNumberFormat="1" applyFont="1" applyBorder="1">
      <alignment vertical="center"/>
    </xf>
    <xf numFmtId="0" fontId="1" fillId="4" borderId="19" xfId="1" applyFill="1" applyBorder="1" applyAlignment="1">
      <alignment horizontal="center" vertical="center"/>
    </xf>
    <xf numFmtId="0" fontId="73" fillId="0" borderId="1" xfId="1" applyFont="1" applyBorder="1" applyAlignment="1">
      <alignment horizontal="center" vertical="center"/>
    </xf>
    <xf numFmtId="0" fontId="14" fillId="4" borderId="1" xfId="1" applyFont="1" applyFill="1" applyBorder="1" applyAlignment="1">
      <alignment horizontal="center" vertical="center"/>
    </xf>
    <xf numFmtId="176" fontId="14" fillId="4" borderId="1" xfId="1" applyNumberFormat="1" applyFont="1" applyFill="1" applyBorder="1" applyAlignment="1">
      <alignment horizontal="center" vertical="center"/>
    </xf>
    <xf numFmtId="0" fontId="11" fillId="0" borderId="13" xfId="1" applyFont="1" applyBorder="1">
      <alignment vertical="center"/>
    </xf>
    <xf numFmtId="0" fontId="19" fillId="4" borderId="13" xfId="1" applyFont="1" applyFill="1" applyBorder="1" applyAlignment="1">
      <alignment horizontal="center" vertical="center"/>
    </xf>
    <xf numFmtId="182" fontId="11" fillId="4" borderId="13" xfId="1" applyNumberFormat="1" applyFont="1" applyFill="1" applyBorder="1" applyAlignment="1">
      <alignment horizontal="center" vertical="center"/>
    </xf>
    <xf numFmtId="176" fontId="19" fillId="4" borderId="13" xfId="1" applyNumberFormat="1" applyFont="1" applyFill="1" applyBorder="1" applyAlignment="1">
      <alignment horizontal="center" vertical="center"/>
    </xf>
    <xf numFmtId="0" fontId="11" fillId="0" borderId="0" xfId="1" applyFont="1">
      <alignment vertical="center"/>
    </xf>
    <xf numFmtId="38" fontId="14" fillId="4" borderId="1" xfId="1" applyNumberFormat="1" applyFont="1" applyFill="1" applyBorder="1" applyAlignment="1">
      <alignment horizontal="center" vertical="center"/>
    </xf>
    <xf numFmtId="0" fontId="74" fillId="0" borderId="7" xfId="1" applyFont="1" applyBorder="1" applyAlignment="1">
      <alignment horizontal="left" vertical="center"/>
    </xf>
    <xf numFmtId="0" fontId="74" fillId="0" borderId="1" xfId="1" applyFont="1" applyBorder="1" applyAlignment="1">
      <alignment horizontal="left" vertical="center"/>
    </xf>
    <xf numFmtId="0" fontId="75" fillId="0" borderId="1" xfId="1" applyFont="1" applyBorder="1" applyAlignment="1">
      <alignment horizontal="center" vertical="center"/>
    </xf>
    <xf numFmtId="3" fontId="11" fillId="13" borderId="1" xfId="1" applyNumberFormat="1" applyFont="1" applyFill="1" applyBorder="1" applyAlignment="1">
      <alignment horizontal="center" vertical="center"/>
    </xf>
    <xf numFmtId="0" fontId="11" fillId="13" borderId="1" xfId="1" applyFont="1" applyFill="1" applyBorder="1" applyAlignment="1">
      <alignment horizontal="center" vertical="center"/>
    </xf>
    <xf numFmtId="3" fontId="13" fillId="4" borderId="1" xfId="1" applyNumberFormat="1" applyFont="1" applyFill="1" applyBorder="1" applyAlignment="1">
      <alignment horizontal="center" vertical="center"/>
    </xf>
    <xf numFmtId="183" fontId="20" fillId="4" borderId="1" xfId="1" applyNumberFormat="1" applyFont="1" applyFill="1" applyBorder="1" applyAlignment="1">
      <alignment horizontal="center" vertical="center"/>
    </xf>
    <xf numFmtId="0" fontId="1" fillId="4" borderId="2" xfId="1" applyFill="1" applyBorder="1" applyAlignment="1">
      <alignment horizontal="center" vertical="center"/>
    </xf>
    <xf numFmtId="0" fontId="1" fillId="12" borderId="2" xfId="1" applyFill="1" applyBorder="1" applyAlignment="1">
      <alignment horizontal="right" vertical="center"/>
    </xf>
    <xf numFmtId="49" fontId="1" fillId="0" borderId="1" xfId="1" applyNumberFormat="1" applyBorder="1" applyAlignment="1">
      <alignment vertical="center" shrinkToFit="1"/>
    </xf>
    <xf numFmtId="0" fontId="24" fillId="0" borderId="1" xfId="1" applyFont="1" applyBorder="1">
      <alignment vertical="center"/>
    </xf>
    <xf numFmtId="176" fontId="72" fillId="0" borderId="1" xfId="1" applyNumberFormat="1" applyFont="1" applyBorder="1" applyAlignment="1">
      <alignment horizontal="center" vertical="center"/>
    </xf>
    <xf numFmtId="181" fontId="14" fillId="0" borderId="1" xfId="1" applyNumberFormat="1" applyFont="1" applyBorder="1" applyAlignment="1">
      <alignment horizontal="center" vertical="center"/>
    </xf>
    <xf numFmtId="0" fontId="63" fillId="29" borderId="5" xfId="1" applyFont="1" applyFill="1" applyBorder="1" applyAlignment="1">
      <alignment horizontal="center" vertical="center"/>
    </xf>
    <xf numFmtId="0" fontId="63" fillId="29" borderId="6" xfId="1" applyFont="1" applyFill="1" applyBorder="1" applyAlignment="1">
      <alignment horizontal="center" vertical="center"/>
    </xf>
    <xf numFmtId="0" fontId="34" fillId="0" borderId="5" xfId="1" applyFont="1" applyBorder="1" applyAlignment="1">
      <alignment horizontal="center" vertical="center"/>
    </xf>
    <xf numFmtId="0" fontId="34" fillId="0" borderId="6" xfId="1" applyFont="1" applyBorder="1" applyAlignment="1">
      <alignment horizontal="center" vertical="center"/>
    </xf>
    <xf numFmtId="0" fontId="63" fillId="29" borderId="7" xfId="1" applyFont="1" applyFill="1" applyBorder="1" applyAlignment="1">
      <alignment horizontal="center" vertical="center"/>
    </xf>
    <xf numFmtId="0" fontId="63" fillId="29" borderId="8" xfId="1" applyFont="1" applyFill="1" applyBorder="1" applyAlignment="1">
      <alignment horizontal="center" vertical="center"/>
    </xf>
    <xf numFmtId="0" fontId="34" fillId="0" borderId="7" xfId="1" applyFont="1" applyBorder="1" applyAlignment="1">
      <alignment horizontal="center" vertical="center"/>
    </xf>
    <xf numFmtId="0" fontId="34" fillId="0" borderId="8" xfId="1" applyFont="1" applyBorder="1" applyAlignment="1">
      <alignment horizontal="center" vertical="center"/>
    </xf>
    <xf numFmtId="0" fontId="1" fillId="10" borderId="0" xfId="1" applyFill="1" applyAlignment="1">
      <alignment horizontal="right" vertical="center"/>
    </xf>
    <xf numFmtId="0" fontId="75" fillId="0" borderId="0" xfId="1" applyFont="1">
      <alignment vertical="center"/>
    </xf>
    <xf numFmtId="0" fontId="1" fillId="17" borderId="0" xfId="1" applyFill="1" applyAlignment="1">
      <alignment horizontal="right" vertical="center"/>
    </xf>
    <xf numFmtId="0" fontId="39" fillId="0" borderId="0" xfId="1" applyFont="1">
      <alignment vertical="center"/>
    </xf>
    <xf numFmtId="0" fontId="76" fillId="0" borderId="1" xfId="1" applyFont="1" applyBorder="1">
      <alignment vertical="center"/>
    </xf>
    <xf numFmtId="0" fontId="77" fillId="0" borderId="0" xfId="1" applyFont="1" applyAlignment="1">
      <alignment horizontal="center" vertical="center"/>
    </xf>
    <xf numFmtId="177" fontId="21" fillId="0" borderId="1" xfId="1" applyNumberFormat="1" applyFont="1" applyBorder="1" applyAlignment="1">
      <alignment horizontal="center" vertical="center"/>
    </xf>
    <xf numFmtId="178" fontId="21" fillId="0" borderId="1" xfId="1" applyNumberFormat="1" applyFont="1" applyBorder="1" applyAlignment="1">
      <alignment horizontal="center" vertical="center"/>
    </xf>
    <xf numFmtId="3" fontId="10" fillId="26" borderId="2" xfId="1" applyNumberFormat="1" applyFont="1" applyFill="1" applyBorder="1" applyAlignment="1">
      <alignment horizontal="left" vertical="center"/>
    </xf>
    <xf numFmtId="3" fontId="10" fillId="26" borderId="3" xfId="1" applyNumberFormat="1" applyFont="1" applyFill="1" applyBorder="1" applyAlignment="1">
      <alignment horizontal="left" vertical="center"/>
    </xf>
    <xf numFmtId="3" fontId="10" fillId="26" borderId="4" xfId="1" applyNumberFormat="1" applyFont="1" applyFill="1" applyBorder="1" applyAlignment="1">
      <alignment horizontal="left" vertical="center"/>
    </xf>
    <xf numFmtId="0" fontId="1" fillId="32" borderId="1" xfId="1" applyFill="1" applyBorder="1" applyAlignment="1">
      <alignment horizontal="center" vertical="center"/>
    </xf>
    <xf numFmtId="0" fontId="66" fillId="4" borderId="1" xfId="1" applyFont="1" applyFill="1" applyBorder="1" applyAlignment="1">
      <alignment horizontal="center" vertical="center"/>
    </xf>
    <xf numFmtId="0" fontId="10" fillId="10" borderId="1" xfId="1" applyFont="1" applyFill="1" applyBorder="1" applyAlignment="1">
      <alignment horizontal="center" vertical="center"/>
    </xf>
    <xf numFmtId="0" fontId="78" fillId="0" borderId="1" xfId="1" applyFont="1" applyBorder="1" applyAlignment="1">
      <alignment horizontal="center" vertical="center"/>
    </xf>
    <xf numFmtId="3" fontId="41" fillId="4" borderId="1" xfId="1" applyNumberFormat="1" applyFont="1" applyFill="1" applyBorder="1" applyAlignment="1">
      <alignment horizontal="center" vertical="center"/>
    </xf>
    <xf numFmtId="182" fontId="5" fillId="4" borderId="1" xfId="1" applyNumberFormat="1" applyFont="1" applyFill="1" applyBorder="1" applyAlignment="1">
      <alignment horizontal="center" vertical="center"/>
    </xf>
    <xf numFmtId="176" fontId="15" fillId="4" borderId="1" xfId="3" applyNumberFormat="1" applyFill="1" applyBorder="1" applyAlignment="1">
      <alignment vertical="center"/>
    </xf>
    <xf numFmtId="0" fontId="14" fillId="4" borderId="1" xfId="1" applyFont="1" applyFill="1" applyBorder="1">
      <alignment vertical="center"/>
    </xf>
    <xf numFmtId="0" fontId="10" fillId="4" borderId="1" xfId="1" applyFont="1" applyFill="1" applyBorder="1" applyAlignment="1">
      <alignment horizontal="center" vertical="center"/>
    </xf>
    <xf numFmtId="0" fontId="79" fillId="0" borderId="1" xfId="1" applyFont="1" applyBorder="1" applyAlignment="1">
      <alignment horizontal="center" vertical="center" shrinkToFit="1"/>
    </xf>
    <xf numFmtId="38" fontId="63" fillId="9" borderId="1" xfId="1" applyNumberFormat="1" applyFont="1" applyFill="1" applyBorder="1" applyAlignment="1">
      <alignment horizontal="center" vertical="center"/>
    </xf>
    <xf numFmtId="3" fontId="10" fillId="0" borderId="1" xfId="1" applyNumberFormat="1" applyFont="1" applyBorder="1">
      <alignment vertical="center"/>
    </xf>
    <xf numFmtId="180" fontId="1" fillId="0" borderId="1" xfId="1" applyNumberFormat="1" applyBorder="1" applyAlignment="1">
      <alignment horizontal="right" vertical="center"/>
    </xf>
    <xf numFmtId="176" fontId="15" fillId="0" borderId="1" xfId="1" applyNumberFormat="1" applyFont="1" applyBorder="1">
      <alignment vertical="center"/>
    </xf>
    <xf numFmtId="184" fontId="12" fillId="0" borderId="1" xfId="1" applyNumberFormat="1" applyFont="1" applyBorder="1" applyAlignment="1">
      <alignment horizontal="center" vertical="center"/>
    </xf>
    <xf numFmtId="176" fontId="66" fillId="0" borderId="1" xfId="1" applyNumberFormat="1" applyFont="1" applyBorder="1" applyAlignment="1">
      <alignment horizontal="center" vertical="center"/>
    </xf>
    <xf numFmtId="0" fontId="80" fillId="0" borderId="1" xfId="1" applyFont="1" applyBorder="1" applyAlignment="1"/>
    <xf numFmtId="0" fontId="80" fillId="0" borderId="1" xfId="1" applyFont="1" applyBorder="1" applyAlignment="1">
      <alignment horizontal="center"/>
    </xf>
    <xf numFmtId="179" fontId="1" fillId="0" borderId="1" xfId="1" applyNumberFormat="1" applyBorder="1" applyAlignment="1">
      <alignment horizontal="right" vertical="center"/>
    </xf>
    <xf numFmtId="3" fontId="81" fillId="0" borderId="1" xfId="1" applyNumberFormat="1" applyFont="1" applyBorder="1" applyAlignment="1">
      <alignment horizontal="center" vertical="center"/>
    </xf>
    <xf numFmtId="0" fontId="15" fillId="0" borderId="1" xfId="3" applyBorder="1" applyAlignment="1">
      <alignment vertical="center" shrinkToFit="1"/>
    </xf>
    <xf numFmtId="0" fontId="15" fillId="0" borderId="1" xfId="3" applyBorder="1" applyAlignment="1">
      <alignment horizontal="center" vertical="center" shrinkToFit="1"/>
    </xf>
    <xf numFmtId="185" fontId="1" fillId="0" borderId="1" xfId="1" applyNumberFormat="1" applyBorder="1" applyAlignment="1">
      <alignment horizontal="center" vertical="center"/>
    </xf>
    <xf numFmtId="177" fontId="1" fillId="0" borderId="1" xfId="1" applyNumberFormat="1" applyBorder="1" applyAlignment="1">
      <alignment horizontal="right" vertical="center"/>
    </xf>
    <xf numFmtId="179" fontId="1" fillId="0" borderId="1" xfId="1" applyNumberFormat="1" applyBorder="1">
      <alignment vertical="center"/>
    </xf>
    <xf numFmtId="178" fontId="1" fillId="0" borderId="1" xfId="1" applyNumberFormat="1" applyBorder="1">
      <alignment vertical="center"/>
    </xf>
    <xf numFmtId="49" fontId="1" fillId="0" borderId="0" xfId="1" applyNumberFormat="1">
      <alignment vertical="center"/>
    </xf>
    <xf numFmtId="5" fontId="1" fillId="0" borderId="0" xfId="1" applyNumberFormat="1" applyAlignment="1">
      <alignment horizontal="center" vertical="center"/>
    </xf>
    <xf numFmtId="0" fontId="82" fillId="0" borderId="0" xfId="1" applyFont="1">
      <alignment vertical="center"/>
    </xf>
    <xf numFmtId="0" fontId="83" fillId="0" borderId="0" xfId="1" applyFont="1">
      <alignment vertical="center"/>
    </xf>
    <xf numFmtId="0" fontId="1" fillId="18" borderId="0" xfId="1" applyFill="1" applyAlignment="1">
      <alignment horizontal="right" vertical="center"/>
    </xf>
    <xf numFmtId="0" fontId="84" fillId="0" borderId="0" xfId="1" applyFont="1">
      <alignment vertical="center"/>
    </xf>
    <xf numFmtId="0" fontId="1" fillId="18" borderId="1" xfId="1" applyFill="1" applyBorder="1" applyAlignment="1">
      <alignment horizontal="center" vertical="center"/>
    </xf>
    <xf numFmtId="0" fontId="15" fillId="18" borderId="1" xfId="1" applyFont="1" applyFill="1" applyBorder="1">
      <alignment vertical="center"/>
    </xf>
    <xf numFmtId="176" fontId="1" fillId="18" borderId="1" xfId="1" applyNumberFormat="1" applyFill="1" applyBorder="1">
      <alignment vertical="center"/>
    </xf>
    <xf numFmtId="0" fontId="88" fillId="0" borderId="1" xfId="1" applyFont="1" applyBorder="1" applyAlignment="1">
      <alignment horizontal="center" vertical="center"/>
    </xf>
    <xf numFmtId="3" fontId="20" fillId="18" borderId="1" xfId="1" applyNumberFormat="1" applyFont="1" applyFill="1" applyBorder="1" applyAlignment="1">
      <alignment horizontal="center" vertical="center"/>
    </xf>
    <xf numFmtId="0" fontId="20" fillId="18" borderId="1" xfId="1" applyFont="1" applyFill="1" applyBorder="1" applyAlignment="1">
      <alignment horizontal="left" vertical="center"/>
    </xf>
    <xf numFmtId="0" fontId="20" fillId="18" borderId="1" xfId="1" applyFont="1" applyFill="1" applyBorder="1" applyAlignment="1">
      <alignment horizontal="center" vertical="center"/>
    </xf>
    <xf numFmtId="3" fontId="20" fillId="16" borderId="1" xfId="1" applyNumberFormat="1" applyFont="1" applyFill="1" applyBorder="1" applyAlignment="1">
      <alignment horizontal="right" vertical="center"/>
    </xf>
    <xf numFmtId="182" fontId="15" fillId="18" borderId="1" xfId="3" applyNumberFormat="1" applyFill="1" applyBorder="1" applyAlignment="1">
      <alignment horizontal="center" vertical="center"/>
    </xf>
    <xf numFmtId="176" fontId="15" fillId="18" borderId="1" xfId="3" applyNumberFormat="1" applyFill="1" applyBorder="1" applyAlignment="1">
      <alignment vertical="center"/>
    </xf>
    <xf numFmtId="0" fontId="1" fillId="0" borderId="1" xfId="3" applyFont="1" applyBorder="1" applyAlignment="1">
      <alignment horizontal="left" vertical="center"/>
    </xf>
    <xf numFmtId="0" fontId="15" fillId="18" borderId="1" xfId="1" applyFont="1" applyFill="1" applyBorder="1" applyAlignment="1">
      <alignment horizontal="left" vertical="center"/>
    </xf>
    <xf numFmtId="182" fontId="20" fillId="18" borderId="1" xfId="3" applyNumberFormat="1" applyFont="1" applyFill="1" applyBorder="1" applyAlignment="1">
      <alignment horizontal="center" vertical="center"/>
    </xf>
    <xf numFmtId="176" fontId="20" fillId="7" borderId="1" xfId="1" applyNumberFormat="1" applyFont="1" applyFill="1" applyBorder="1">
      <alignment vertical="center"/>
    </xf>
    <xf numFmtId="182" fontId="20" fillId="18" borderId="1" xfId="1" applyNumberFormat="1" applyFont="1" applyFill="1" applyBorder="1" applyAlignment="1">
      <alignment horizontal="center" vertical="center"/>
    </xf>
    <xf numFmtId="0" fontId="14" fillId="18" borderId="1" xfId="1" applyFont="1" applyFill="1" applyBorder="1">
      <alignment vertical="center"/>
    </xf>
    <xf numFmtId="176" fontId="1" fillId="7" borderId="1" xfId="1" applyNumberFormat="1" applyFill="1" applyBorder="1">
      <alignment vertical="center"/>
    </xf>
    <xf numFmtId="182" fontId="1" fillId="0" borderId="1" xfId="1" applyNumberFormat="1" applyBorder="1" applyAlignment="1">
      <alignment horizontal="center" vertical="center"/>
    </xf>
    <xf numFmtId="0" fontId="32" fillId="11" borderId="2" xfId="3" applyFont="1" applyFill="1" applyBorder="1" applyAlignment="1">
      <alignment horizontal="center" vertical="center"/>
    </xf>
    <xf numFmtId="0" fontId="32" fillId="11" borderId="3" xfId="3" applyFont="1" applyFill="1" applyBorder="1" applyAlignment="1">
      <alignment horizontal="center" vertical="center"/>
    </xf>
    <xf numFmtId="0" fontId="32" fillId="11" borderId="4" xfId="3" applyFont="1" applyFill="1" applyBorder="1" applyAlignment="1">
      <alignment horizontal="center" vertical="center"/>
    </xf>
    <xf numFmtId="180" fontId="20" fillId="4" borderId="1" xfId="3" applyNumberFormat="1" applyFont="1" applyFill="1" applyBorder="1" applyAlignment="1">
      <alignment vertical="center"/>
    </xf>
    <xf numFmtId="38" fontId="20" fillId="4" borderId="1" xfId="1" applyNumberFormat="1" applyFont="1" applyFill="1" applyBorder="1">
      <alignment vertical="center"/>
    </xf>
    <xf numFmtId="181" fontId="1" fillId="4" borderId="1" xfId="1" applyNumberFormat="1" applyFill="1" applyBorder="1">
      <alignment vertical="center"/>
    </xf>
    <xf numFmtId="38" fontId="89" fillId="0" borderId="1" xfId="1" applyNumberFormat="1" applyFont="1" applyBorder="1">
      <alignment vertical="center"/>
    </xf>
    <xf numFmtId="0" fontId="1" fillId="13" borderId="9" xfId="1" applyFill="1" applyBorder="1" applyAlignment="1">
      <alignment horizontal="center" vertical="center"/>
    </xf>
    <xf numFmtId="38" fontId="1" fillId="4" borderId="1" xfId="1" applyNumberFormat="1" applyFill="1" applyBorder="1">
      <alignment vertical="center"/>
    </xf>
    <xf numFmtId="0" fontId="23" fillId="4" borderId="1" xfId="1" applyFont="1" applyFill="1" applyBorder="1">
      <alignment vertical="center"/>
    </xf>
    <xf numFmtId="0" fontId="23" fillId="4" borderId="1" xfId="3" applyFont="1" applyFill="1" applyBorder="1" applyAlignment="1">
      <alignment vertical="center"/>
    </xf>
    <xf numFmtId="176" fontId="23" fillId="4" borderId="1" xfId="1" applyNumberFormat="1" applyFont="1" applyFill="1" applyBorder="1">
      <alignment vertical="center"/>
    </xf>
    <xf numFmtId="176" fontId="16" fillId="0" borderId="2" xfId="1" applyNumberFormat="1" applyFont="1" applyBorder="1">
      <alignment vertical="center"/>
    </xf>
    <xf numFmtId="0" fontId="32" fillId="11" borderId="7" xfId="3" applyFont="1" applyFill="1" applyBorder="1" applyAlignment="1">
      <alignment horizontal="center" vertical="center"/>
    </xf>
    <xf numFmtId="0" fontId="32" fillId="11" borderId="34" xfId="3" applyFont="1" applyFill="1" applyBorder="1" applyAlignment="1">
      <alignment horizontal="center" vertical="center"/>
    </xf>
    <xf numFmtId="0" fontId="32" fillId="11" borderId="8" xfId="3" applyFont="1" applyFill="1" applyBorder="1" applyAlignment="1">
      <alignment horizontal="center" vertical="center"/>
    </xf>
    <xf numFmtId="0" fontId="23" fillId="0" borderId="1" xfId="3" applyFont="1" applyBorder="1" applyAlignment="1">
      <alignment vertical="center"/>
    </xf>
    <xf numFmtId="176" fontId="21" fillId="0" borderId="1" xfId="1" applyNumberFormat="1" applyFont="1" applyBorder="1">
      <alignment vertical="center"/>
    </xf>
    <xf numFmtId="0" fontId="14" fillId="13" borderId="1" xfId="1" applyFont="1" applyFill="1" applyBorder="1">
      <alignment vertical="center"/>
    </xf>
    <xf numFmtId="0" fontId="14" fillId="4" borderId="1" xfId="1" applyFont="1" applyFill="1" applyBorder="1" applyAlignment="1">
      <alignment horizontal="right" vertical="center"/>
    </xf>
    <xf numFmtId="176" fontId="14" fillId="4" borderId="1" xfId="1" applyNumberFormat="1" applyFont="1" applyFill="1" applyBorder="1" applyAlignment="1">
      <alignment horizontal="right" vertical="center"/>
    </xf>
    <xf numFmtId="49" fontId="1" fillId="13" borderId="1" xfId="1" applyNumberFormat="1" applyFill="1" applyBorder="1" applyAlignment="1">
      <alignment horizontal="left" vertical="center" shrinkToFit="1"/>
    </xf>
    <xf numFmtId="0" fontId="13" fillId="4" borderId="1" xfId="1" applyFont="1" applyFill="1" applyBorder="1" applyAlignment="1">
      <alignment horizontal="right" vertical="center"/>
    </xf>
    <xf numFmtId="176" fontId="13" fillId="4" borderId="1" xfId="1" applyNumberFormat="1" applyFont="1" applyFill="1" applyBorder="1" applyAlignment="1">
      <alignment horizontal="right" vertical="center"/>
    </xf>
    <xf numFmtId="49" fontId="20" fillId="13" borderId="1" xfId="1" applyNumberFormat="1" applyFont="1" applyFill="1" applyBorder="1" applyAlignment="1">
      <alignment horizontal="left" vertical="center"/>
    </xf>
    <xf numFmtId="0" fontId="1" fillId="4" borderId="1" xfId="1" applyFill="1" applyBorder="1" applyAlignment="1">
      <alignment horizontal="right" vertical="center"/>
    </xf>
    <xf numFmtId="38" fontId="1" fillId="4" borderId="1" xfId="1" applyNumberFormat="1" applyFill="1" applyBorder="1" applyAlignment="1">
      <alignment horizontal="right" vertical="center"/>
    </xf>
    <xf numFmtId="0" fontId="20" fillId="4" borderId="1" xfId="1" applyFont="1" applyFill="1" applyBorder="1" applyAlignment="1">
      <alignment horizontal="right" vertical="center"/>
    </xf>
    <xf numFmtId="180" fontId="20" fillId="4" borderId="1" xfId="1" applyNumberFormat="1" applyFont="1" applyFill="1" applyBorder="1">
      <alignment vertical="center"/>
    </xf>
    <xf numFmtId="182" fontId="15" fillId="4" borderId="1" xfId="1" applyNumberFormat="1" applyFont="1" applyFill="1" applyBorder="1" applyAlignment="1">
      <alignment horizontal="right" vertical="center"/>
    </xf>
    <xf numFmtId="176" fontId="15" fillId="4" borderId="1" xfId="1" applyNumberFormat="1" applyFont="1" applyFill="1" applyBorder="1">
      <alignment vertical="center"/>
    </xf>
    <xf numFmtId="3" fontId="25" fillId="13" borderId="2" xfId="1" applyNumberFormat="1" applyFont="1" applyFill="1" applyBorder="1" applyAlignment="1">
      <alignment horizontal="center" vertical="center"/>
    </xf>
    <xf numFmtId="3" fontId="25" fillId="13" borderId="3" xfId="1" applyNumberFormat="1" applyFont="1" applyFill="1" applyBorder="1" applyAlignment="1">
      <alignment horizontal="center" vertical="center"/>
    </xf>
    <xf numFmtId="3" fontId="25" fillId="13" borderId="4" xfId="1" applyNumberFormat="1" applyFont="1" applyFill="1" applyBorder="1" applyAlignment="1">
      <alignment horizontal="center" vertical="center"/>
    </xf>
    <xf numFmtId="3" fontId="1" fillId="17" borderId="1" xfId="1" applyNumberFormat="1" applyFill="1" applyBorder="1" applyAlignment="1">
      <alignment horizontal="center" vertical="center"/>
    </xf>
    <xf numFmtId="3" fontId="15" fillId="4" borderId="19" xfId="1" applyNumberFormat="1" applyFont="1" applyFill="1" applyBorder="1" applyAlignment="1">
      <alignment horizontal="center" vertical="center"/>
    </xf>
    <xf numFmtId="0" fontId="1" fillId="13" borderId="19" xfId="1" applyFill="1" applyBorder="1" applyAlignment="1">
      <alignment horizontal="left" vertical="center"/>
    </xf>
    <xf numFmtId="183" fontId="1" fillId="4" borderId="19" xfId="1" applyNumberFormat="1" applyFill="1" applyBorder="1">
      <alignment vertical="center"/>
    </xf>
    <xf numFmtId="0" fontId="20" fillId="13" borderId="1" xfId="1" applyFont="1" applyFill="1" applyBorder="1" applyAlignment="1">
      <alignment horizontal="left" vertical="center"/>
    </xf>
    <xf numFmtId="183" fontId="1" fillId="4" borderId="1" xfId="1" applyNumberFormat="1" applyFill="1" applyBorder="1">
      <alignment vertical="center"/>
    </xf>
    <xf numFmtId="183" fontId="1" fillId="4" borderId="17" xfId="1" applyNumberFormat="1" applyFill="1" applyBorder="1">
      <alignment vertical="center"/>
    </xf>
    <xf numFmtId="3" fontId="15" fillId="4" borderId="17" xfId="1" applyNumberFormat="1" applyFont="1" applyFill="1" applyBorder="1" applyAlignment="1">
      <alignment horizontal="center" vertical="center"/>
    </xf>
    <xf numFmtId="0" fontId="20" fillId="13" borderId="17" xfId="1" applyFont="1" applyFill="1" applyBorder="1" applyAlignment="1">
      <alignment horizontal="left" vertical="center"/>
    </xf>
    <xf numFmtId="183" fontId="20" fillId="4" borderId="17" xfId="1" applyNumberFormat="1" applyFont="1" applyFill="1" applyBorder="1">
      <alignment vertical="center"/>
    </xf>
    <xf numFmtId="0" fontId="20" fillId="4" borderId="17" xfId="1" applyFont="1" applyFill="1" applyBorder="1" applyAlignment="1">
      <alignment horizontal="center" vertical="center"/>
    </xf>
    <xf numFmtId="183" fontId="20" fillId="4" borderId="1" xfId="1" applyNumberFormat="1" applyFont="1" applyFill="1" applyBorder="1">
      <alignment vertical="center"/>
    </xf>
    <xf numFmtId="0" fontId="19" fillId="4" borderId="1" xfId="1" applyFont="1" applyFill="1" applyBorder="1" applyAlignment="1">
      <alignment horizontal="center" vertical="center"/>
    </xf>
    <xf numFmtId="0" fontId="11" fillId="13" borderId="1" xfId="1" applyFont="1" applyFill="1" applyBorder="1">
      <alignment vertical="center"/>
    </xf>
    <xf numFmtId="0" fontId="11" fillId="4" borderId="1" xfId="1" applyFont="1" applyFill="1" applyBorder="1">
      <alignment vertical="center"/>
    </xf>
    <xf numFmtId="0" fontId="20" fillId="13" borderId="19" xfId="1" applyFont="1" applyFill="1" applyBorder="1" applyAlignment="1">
      <alignment horizontal="left" vertical="center"/>
    </xf>
    <xf numFmtId="183" fontId="20" fillId="4" borderId="19" xfId="1" applyNumberFormat="1" applyFont="1" applyFill="1" applyBorder="1">
      <alignment vertical="center"/>
    </xf>
    <xf numFmtId="0" fontId="20" fillId="4" borderId="19" xfId="1" applyFont="1" applyFill="1" applyBorder="1" applyAlignment="1">
      <alignment horizontal="center" vertical="center"/>
    </xf>
    <xf numFmtId="176" fontId="1" fillId="4" borderId="1" xfId="1" applyNumberFormat="1" applyFill="1" applyBorder="1" applyAlignment="1">
      <alignment horizontal="right"/>
    </xf>
    <xf numFmtId="176" fontId="1" fillId="4" borderId="1" xfId="1" applyNumberFormat="1" applyFill="1" applyBorder="1" applyAlignment="1"/>
    <xf numFmtId="0" fontId="20" fillId="4" borderId="1" xfId="2" applyFont="1" applyFill="1" applyBorder="1" applyAlignment="1">
      <alignment horizontal="center" vertical="center"/>
    </xf>
    <xf numFmtId="176" fontId="1" fillId="4" borderId="1" xfId="2" applyNumberFormat="1" applyFill="1" applyBorder="1">
      <alignment vertical="center"/>
    </xf>
    <xf numFmtId="176" fontId="1" fillId="0" borderId="1" xfId="2" applyNumberFormat="1" applyBorder="1">
      <alignment vertical="center"/>
    </xf>
    <xf numFmtId="176" fontId="20" fillId="4" borderId="1" xfId="1" applyNumberFormat="1" applyFont="1" applyFill="1" applyBorder="1" applyAlignment="1">
      <alignment horizontal="right" vertical="center"/>
    </xf>
    <xf numFmtId="176" fontId="15" fillId="4" borderId="1" xfId="1" applyNumberFormat="1" applyFont="1" applyFill="1" applyBorder="1" applyAlignment="1">
      <alignment horizontal="right" vertical="center"/>
    </xf>
    <xf numFmtId="176" fontId="1" fillId="4" borderId="13" xfId="1" applyNumberFormat="1" applyFill="1" applyBorder="1" applyAlignment="1">
      <alignment horizontal="right" vertical="center"/>
    </xf>
    <xf numFmtId="176" fontId="20" fillId="4" borderId="13" xfId="1" applyNumberFormat="1" applyFont="1" applyFill="1" applyBorder="1" applyAlignment="1">
      <alignment horizontal="right" vertical="center"/>
    </xf>
    <xf numFmtId="0" fontId="11" fillId="4" borderId="10" xfId="1" applyFont="1" applyFill="1" applyBorder="1" applyAlignment="1">
      <alignment horizontal="center" vertical="center"/>
    </xf>
    <xf numFmtId="0" fontId="15" fillId="25" borderId="1" xfId="3" applyFill="1" applyBorder="1" applyAlignment="1">
      <alignment vertical="center"/>
    </xf>
    <xf numFmtId="183" fontId="1" fillId="7" borderId="1" xfId="1" applyNumberFormat="1" applyFill="1" applyBorder="1">
      <alignment vertical="center"/>
    </xf>
    <xf numFmtId="0" fontId="62" fillId="12" borderId="1" xfId="1" applyFont="1" applyFill="1" applyBorder="1" applyAlignment="1">
      <alignment horizontal="left" vertical="center"/>
    </xf>
    <xf numFmtId="0" fontId="11" fillId="7" borderId="1" xfId="1" applyFont="1" applyFill="1" applyBorder="1">
      <alignment vertical="center"/>
    </xf>
    <xf numFmtId="49" fontId="13" fillId="0" borderId="1" xfId="1" applyNumberFormat="1" applyFont="1" applyBorder="1">
      <alignment vertical="center"/>
    </xf>
    <xf numFmtId="0" fontId="20" fillId="10" borderId="1" xfId="1" applyFont="1" applyFill="1" applyBorder="1" applyAlignment="1">
      <alignment horizontal="center" vertical="center"/>
    </xf>
    <xf numFmtId="0" fontId="14" fillId="0" borderId="0" xfId="1" applyFont="1">
      <alignment vertical="center"/>
    </xf>
    <xf numFmtId="0" fontId="25" fillId="0" borderId="0" xfId="1" applyFont="1" applyAlignment="1">
      <alignment vertical="center" wrapText="1"/>
    </xf>
    <xf numFmtId="0" fontId="25" fillId="0" borderId="0" xfId="1" applyFont="1" applyAlignment="1">
      <alignment horizontal="left" vertical="center"/>
    </xf>
    <xf numFmtId="0" fontId="34" fillId="25" borderId="17" xfId="1" applyFont="1" applyFill="1" applyBorder="1" applyAlignment="1">
      <alignment horizontal="center" vertical="center" wrapText="1"/>
    </xf>
    <xf numFmtId="0" fontId="34" fillId="25" borderId="19" xfId="1" applyFont="1" applyFill="1" applyBorder="1" applyAlignment="1">
      <alignment horizontal="center" vertical="center" wrapText="1"/>
    </xf>
    <xf numFmtId="0" fontId="6" fillId="0" borderId="0" xfId="1" applyFont="1">
      <alignment vertical="center"/>
    </xf>
    <xf numFmtId="3" fontId="6" fillId="5" borderId="2" xfId="1" applyNumberFormat="1" applyFont="1" applyFill="1" applyBorder="1" applyAlignment="1">
      <alignment horizontal="center" vertical="center"/>
    </xf>
    <xf numFmtId="3" fontId="6" fillId="5" borderId="3" xfId="1" applyNumberFormat="1" applyFont="1" applyFill="1" applyBorder="1" applyAlignment="1">
      <alignment horizontal="center" vertical="center"/>
    </xf>
    <xf numFmtId="3" fontId="6" fillId="5" borderId="4" xfId="1" applyNumberFormat="1" applyFont="1" applyFill="1" applyBorder="1" applyAlignment="1">
      <alignment horizontal="center" vertical="center"/>
    </xf>
    <xf numFmtId="0" fontId="1" fillId="36" borderId="1" xfId="1" applyFill="1" applyBorder="1" applyAlignment="1">
      <alignment horizontal="center" vertical="center"/>
    </xf>
    <xf numFmtId="3" fontId="11" fillId="0" borderId="15" xfId="1" applyNumberFormat="1" applyFont="1" applyBorder="1" applyAlignment="1">
      <alignment horizontal="center" vertical="center"/>
    </xf>
    <xf numFmtId="0" fontId="1" fillId="36" borderId="0" xfId="1" applyFill="1" applyAlignment="1">
      <alignment horizontal="center" vertical="center"/>
    </xf>
    <xf numFmtId="3" fontId="11" fillId="11" borderId="15" xfId="1" applyNumberFormat="1" applyFont="1" applyFill="1" applyBorder="1" applyAlignment="1">
      <alignment horizontal="center" vertical="center"/>
    </xf>
    <xf numFmtId="3" fontId="15" fillId="17" borderId="1" xfId="1" applyNumberFormat="1" applyFont="1" applyFill="1" applyBorder="1" applyAlignment="1">
      <alignment horizontal="center" vertical="center"/>
    </xf>
    <xf numFmtId="0" fontId="1" fillId="17" borderId="1" xfId="1" applyFill="1" applyBorder="1" applyAlignment="1">
      <alignment horizontal="left" vertical="center"/>
    </xf>
    <xf numFmtId="0" fontId="1" fillId="17" borderId="1" xfId="1" applyFill="1" applyBorder="1">
      <alignment vertical="center"/>
    </xf>
    <xf numFmtId="0" fontId="1" fillId="17" borderId="1" xfId="1" applyFill="1" applyBorder="1" applyAlignment="1">
      <alignment horizontal="center" vertical="center"/>
    </xf>
    <xf numFmtId="176" fontId="1" fillId="17" borderId="1" xfId="1" applyNumberFormat="1" applyFill="1" applyBorder="1">
      <alignment vertical="center"/>
    </xf>
    <xf numFmtId="3" fontId="20" fillId="10" borderId="1" xfId="1" applyNumberFormat="1" applyFont="1" applyFill="1" applyBorder="1" applyAlignment="1">
      <alignment horizontal="center" vertical="center"/>
    </xf>
    <xf numFmtId="180" fontId="20" fillId="10" borderId="1" xfId="1" applyNumberFormat="1" applyFont="1" applyFill="1" applyBorder="1" applyAlignment="1">
      <alignment horizontal="center" vertical="center"/>
    </xf>
    <xf numFmtId="180" fontId="1" fillId="10" borderId="1" xfId="1" applyNumberFormat="1" applyFill="1" applyBorder="1" applyAlignment="1">
      <alignment horizontal="right" vertical="center"/>
    </xf>
    <xf numFmtId="184" fontId="12" fillId="9" borderId="1" xfId="1" applyNumberFormat="1" applyFont="1" applyFill="1" applyBorder="1" applyAlignment="1">
      <alignment horizontal="center" vertical="center"/>
    </xf>
    <xf numFmtId="49" fontId="11" fillId="0" borderId="1" xfId="1" applyNumberFormat="1" applyFont="1" applyBorder="1" applyAlignment="1">
      <alignment vertical="center" shrinkToFit="1"/>
    </xf>
    <xf numFmtId="0" fontId="91" fillId="0" borderId="0" xfId="1" applyFont="1">
      <alignment vertical="center"/>
    </xf>
    <xf numFmtId="3" fontId="6" fillId="39" borderId="19" xfId="1" applyNumberFormat="1" applyFont="1" applyFill="1" applyBorder="1" applyAlignment="1">
      <alignment horizontal="center" vertical="center"/>
    </xf>
    <xf numFmtId="0" fontId="11" fillId="0" borderId="12" xfId="1" applyFont="1" applyBorder="1" applyAlignment="1">
      <alignment horizontal="center" vertical="center"/>
    </xf>
    <xf numFmtId="176" fontId="1" fillId="0" borderId="21" xfId="1" applyNumberFormat="1" applyBorder="1">
      <alignment vertical="center"/>
    </xf>
    <xf numFmtId="0" fontId="1" fillId="0" borderId="21" xfId="1" applyBorder="1" applyAlignment="1">
      <alignment horizontal="left" vertical="center"/>
    </xf>
    <xf numFmtId="0" fontId="1" fillId="36" borderId="9" xfId="1" applyFill="1" applyBorder="1" applyAlignment="1">
      <alignment horizontal="center" vertical="center"/>
    </xf>
    <xf numFmtId="0" fontId="1" fillId="8" borderId="25" xfId="1" applyFill="1" applyBorder="1" applyAlignment="1">
      <alignment horizontal="center" vertical="center"/>
    </xf>
    <xf numFmtId="0" fontId="20" fillId="10" borderId="1" xfId="1" applyFont="1" applyFill="1" applyBorder="1" applyAlignment="1">
      <alignment horizontal="left" vertical="center"/>
    </xf>
    <xf numFmtId="0" fontId="1" fillId="10" borderId="1" xfId="1" applyFill="1" applyBorder="1" applyAlignment="1">
      <alignment horizontal="right" vertical="center"/>
    </xf>
    <xf numFmtId="176" fontId="1" fillId="10" borderId="1" xfId="1" applyNumberFormat="1" applyFill="1" applyBorder="1" applyAlignment="1">
      <alignment horizontal="right" vertical="center"/>
    </xf>
    <xf numFmtId="176" fontId="12" fillId="9" borderId="15" xfId="1" applyNumberFormat="1" applyFont="1" applyFill="1" applyBorder="1" applyAlignment="1">
      <alignment horizontal="center" vertical="center"/>
    </xf>
    <xf numFmtId="176" fontId="55" fillId="0" borderId="1" xfId="1" applyNumberFormat="1" applyFont="1" applyBorder="1">
      <alignment vertical="center"/>
    </xf>
    <xf numFmtId="176" fontId="1" fillId="0" borderId="18" xfId="1" applyNumberFormat="1" applyBorder="1">
      <alignment vertical="center"/>
    </xf>
    <xf numFmtId="0" fontId="34" fillId="29" borderId="17" xfId="1" applyFont="1" applyFill="1" applyBorder="1" applyAlignment="1">
      <alignment horizontal="center" vertical="center" wrapText="1"/>
    </xf>
    <xf numFmtId="0" fontId="34" fillId="29" borderId="19" xfId="1" applyFont="1" applyFill="1" applyBorder="1" applyAlignment="1">
      <alignment horizontal="center" vertical="center" wrapText="1"/>
    </xf>
    <xf numFmtId="3" fontId="1" fillId="0" borderId="4" xfId="1" applyNumberFormat="1" applyBorder="1" applyAlignment="1">
      <alignment horizontal="center" vertical="center"/>
    </xf>
    <xf numFmtId="176" fontId="1" fillId="0" borderId="18" xfId="1" applyNumberFormat="1" applyBorder="1" applyAlignment="1">
      <alignment horizontal="center" vertical="center"/>
    </xf>
    <xf numFmtId="0" fontId="8" fillId="39" borderId="11" xfId="1" applyFont="1" applyFill="1" applyBorder="1" applyAlignment="1">
      <alignment horizontal="center" vertical="center"/>
    </xf>
    <xf numFmtId="0" fontId="8" fillId="39" borderId="12" xfId="1" applyFont="1" applyFill="1" applyBorder="1" applyAlignment="1">
      <alignment horizontal="center" vertical="center"/>
    </xf>
    <xf numFmtId="0" fontId="15" fillId="36" borderId="1" xfId="3" applyFill="1" applyBorder="1" applyAlignment="1">
      <alignment horizontal="left"/>
    </xf>
    <xf numFmtId="0" fontId="13" fillId="36" borderId="1" xfId="1" applyFont="1" applyFill="1" applyBorder="1" applyAlignment="1">
      <alignment horizontal="center" vertical="center"/>
    </xf>
    <xf numFmtId="0" fontId="92" fillId="36" borderId="1" xfId="1" applyFont="1" applyFill="1" applyBorder="1">
      <alignment vertical="center"/>
    </xf>
    <xf numFmtId="0" fontId="15" fillId="36" borderId="1" xfId="1" applyFont="1" applyFill="1" applyBorder="1" applyAlignment="1">
      <alignment horizontal="center" vertical="center"/>
    </xf>
    <xf numFmtId="176" fontId="1" fillId="7" borderId="17" xfId="1" applyNumberFormat="1" applyFill="1" applyBorder="1">
      <alignment vertical="center"/>
    </xf>
    <xf numFmtId="3" fontId="79" fillId="0" borderId="17" xfId="1" applyNumberFormat="1" applyFont="1" applyBorder="1" applyAlignment="1">
      <alignment horizontal="center" vertical="center"/>
    </xf>
    <xf numFmtId="0" fontId="79" fillId="36" borderId="1" xfId="1" applyFont="1" applyFill="1" applyBorder="1">
      <alignment vertical="center"/>
    </xf>
    <xf numFmtId="0" fontId="93" fillId="36" borderId="1" xfId="1" applyFont="1" applyFill="1" applyBorder="1" applyAlignment="1">
      <alignment horizontal="center" vertical="center"/>
    </xf>
    <xf numFmtId="176" fontId="79" fillId="36" borderId="1" xfId="1" applyNumberFormat="1" applyFont="1" applyFill="1" applyBorder="1" applyAlignment="1">
      <alignment horizontal="center" vertical="center"/>
    </xf>
    <xf numFmtId="176" fontId="79" fillId="7" borderId="17" xfId="1" applyNumberFormat="1" applyFont="1" applyFill="1" applyBorder="1">
      <alignment vertical="center"/>
    </xf>
    <xf numFmtId="176" fontId="79" fillId="0" borderId="2" xfId="1" applyNumberFormat="1" applyFont="1" applyBorder="1">
      <alignment vertical="center"/>
    </xf>
    <xf numFmtId="0" fontId="79" fillId="0" borderId="1" xfId="1" applyFont="1" applyBorder="1" applyAlignment="1">
      <alignment horizontal="left" vertical="center"/>
    </xf>
    <xf numFmtId="0" fontId="92" fillId="16" borderId="1" xfId="1" applyFont="1" applyFill="1" applyBorder="1">
      <alignment vertical="center"/>
    </xf>
    <xf numFmtId="176" fontId="1" fillId="0" borderId="7" xfId="1" applyNumberFormat="1" applyBorder="1">
      <alignment vertical="center"/>
    </xf>
    <xf numFmtId="0" fontId="75" fillId="0" borderId="1" xfId="1" applyFont="1" applyBorder="1" applyAlignment="1">
      <alignment horizontal="center" vertical="center" shrinkToFit="1"/>
    </xf>
    <xf numFmtId="3" fontId="11" fillId="0" borderId="14" xfId="1" applyNumberFormat="1" applyFont="1" applyBorder="1" applyAlignment="1">
      <alignment horizontal="center" vertical="center"/>
    </xf>
    <xf numFmtId="0" fontId="92" fillId="0" borderId="1" xfId="1" applyFont="1" applyBorder="1">
      <alignment vertical="center"/>
    </xf>
    <xf numFmtId="3" fontId="11" fillId="11" borderId="22" xfId="1" applyNumberFormat="1" applyFont="1" applyFill="1" applyBorder="1" applyAlignment="1">
      <alignment horizontal="center" vertical="center"/>
    </xf>
    <xf numFmtId="49" fontId="1" fillId="34" borderId="1" xfId="1" applyNumberFormat="1" applyFill="1" applyBorder="1" applyAlignment="1">
      <alignment horizontal="left" vertical="center"/>
    </xf>
    <xf numFmtId="0" fontId="1" fillId="34" borderId="1" xfId="1" applyFill="1" applyBorder="1" applyAlignment="1">
      <alignment horizontal="center" vertical="center"/>
    </xf>
    <xf numFmtId="38" fontId="1" fillId="34" borderId="1" xfId="1" applyNumberFormat="1" applyFill="1" applyBorder="1" applyAlignment="1">
      <alignment horizontal="center" vertical="center"/>
    </xf>
    <xf numFmtId="0" fontId="94" fillId="0" borderId="12" xfId="1" applyFont="1" applyBorder="1" applyAlignment="1">
      <alignment horizontal="center" vertical="center" shrinkToFit="1"/>
    </xf>
    <xf numFmtId="179" fontId="1" fillId="0" borderId="10" xfId="1" applyNumberFormat="1" applyBorder="1" applyAlignment="1">
      <alignment horizontal="center" vertical="center"/>
    </xf>
    <xf numFmtId="176" fontId="1" fillId="34" borderId="1" xfId="1" applyNumberFormat="1" applyFill="1" applyBorder="1" applyAlignment="1">
      <alignment horizontal="center" vertical="center"/>
    </xf>
    <xf numFmtId="0" fontId="75" fillId="0" borderId="0" xfId="1" applyFont="1" applyAlignment="1">
      <alignment horizontal="center" vertical="center" shrinkToFit="1"/>
    </xf>
    <xf numFmtId="0" fontId="11" fillId="0" borderId="14" xfId="1" applyFont="1" applyBorder="1" applyAlignment="1">
      <alignment horizontal="center" vertical="center"/>
    </xf>
    <xf numFmtId="0" fontId="1" fillId="0" borderId="21" xfId="1" applyBorder="1" applyAlignment="1">
      <alignment horizontal="center" vertical="center" shrinkToFit="1"/>
    </xf>
    <xf numFmtId="0" fontId="19" fillId="0" borderId="13" xfId="1" applyFont="1" applyBorder="1" applyAlignment="1">
      <alignment horizontal="center" vertical="center"/>
    </xf>
    <xf numFmtId="176" fontId="12" fillId="9" borderId="22" xfId="1" applyNumberFormat="1" applyFont="1" applyFill="1" applyBorder="1" applyAlignment="1">
      <alignment horizontal="center" vertical="center"/>
    </xf>
    <xf numFmtId="176" fontId="1" fillId="0" borderId="14" xfId="1" applyNumberFormat="1" applyBorder="1" applyAlignment="1"/>
    <xf numFmtId="3" fontId="1" fillId="0" borderId="27" xfId="1" applyNumberFormat="1" applyBorder="1" applyAlignment="1">
      <alignment horizontal="center" vertical="center"/>
    </xf>
    <xf numFmtId="176" fontId="1" fillId="0" borderId="22" xfId="1" applyNumberFormat="1" applyBorder="1">
      <alignment vertical="center"/>
    </xf>
    <xf numFmtId="176" fontId="1" fillId="0" borderId="16" xfId="1" applyNumberFormat="1" applyBorder="1" applyAlignment="1"/>
    <xf numFmtId="0" fontId="1" fillId="0" borderId="27" xfId="1" applyBorder="1" applyAlignment="1">
      <alignment horizontal="left" vertical="center"/>
    </xf>
    <xf numFmtId="3" fontId="1" fillId="0" borderId="35" xfId="1" applyNumberFormat="1" applyBorder="1" applyAlignment="1">
      <alignment horizontal="center" vertical="center"/>
    </xf>
    <xf numFmtId="176" fontId="55" fillId="0" borderId="1" xfId="1" applyNumberFormat="1" applyFont="1" applyBorder="1" applyAlignment="1">
      <alignment horizontal="center" vertical="center"/>
    </xf>
    <xf numFmtId="3" fontId="20" fillId="11" borderId="1" xfId="1" applyNumberFormat="1" applyFont="1" applyFill="1" applyBorder="1" applyAlignment="1">
      <alignment horizontal="center" vertical="center"/>
    </xf>
    <xf numFmtId="0" fontId="14" fillId="36" borderId="1" xfId="1" applyFont="1" applyFill="1" applyBorder="1">
      <alignment vertical="center"/>
    </xf>
    <xf numFmtId="0" fontId="14" fillId="36" borderId="1" xfId="1" applyFont="1" applyFill="1" applyBorder="1" applyAlignment="1">
      <alignment horizontal="center" vertical="center"/>
    </xf>
    <xf numFmtId="176" fontId="14" fillId="7" borderId="1" xfId="1" applyNumberFormat="1" applyFont="1" applyFill="1" applyBorder="1" applyAlignment="1">
      <alignment horizontal="center" vertical="center"/>
    </xf>
    <xf numFmtId="0" fontId="20" fillId="11" borderId="1" xfId="1" applyFont="1" applyFill="1" applyBorder="1" applyAlignment="1">
      <alignment horizontal="center" vertical="center"/>
    </xf>
    <xf numFmtId="49" fontId="1" fillId="36" borderId="1" xfId="1" applyNumberFormat="1" applyFill="1" applyBorder="1" applyAlignment="1">
      <alignment horizontal="left" vertical="center" shrinkToFit="1"/>
    </xf>
    <xf numFmtId="0" fontId="15" fillId="36" borderId="1" xfId="3" applyFill="1" applyBorder="1" applyAlignment="1">
      <alignment vertical="center"/>
    </xf>
    <xf numFmtId="176" fontId="21" fillId="7" borderId="1" xfId="1" applyNumberFormat="1" applyFont="1" applyFill="1" applyBorder="1" applyAlignment="1">
      <alignment horizontal="center" vertical="center"/>
    </xf>
    <xf numFmtId="180" fontId="1" fillId="36" borderId="1" xfId="1" applyNumberFormat="1" applyFill="1" applyBorder="1" applyAlignment="1">
      <alignment horizontal="center" vertical="center"/>
    </xf>
    <xf numFmtId="0" fontId="1" fillId="36" borderId="19" xfId="1" applyFill="1" applyBorder="1" applyAlignment="1">
      <alignment horizontal="left" vertical="center"/>
    </xf>
    <xf numFmtId="183" fontId="1" fillId="36" borderId="19" xfId="1" applyNumberFormat="1" applyFill="1" applyBorder="1">
      <alignment vertical="center"/>
    </xf>
    <xf numFmtId="0" fontId="1" fillId="36" borderId="19" xfId="1" applyFill="1" applyBorder="1" applyAlignment="1">
      <alignment horizontal="center" vertical="center"/>
    </xf>
    <xf numFmtId="176" fontId="1" fillId="7" borderId="19" xfId="1" applyNumberFormat="1" applyFill="1" applyBorder="1">
      <alignment vertical="center"/>
    </xf>
    <xf numFmtId="0" fontId="1" fillId="36" borderId="1" xfId="1" applyFill="1" applyBorder="1" applyAlignment="1">
      <alignment horizontal="left" vertical="center"/>
    </xf>
    <xf numFmtId="183" fontId="1" fillId="36" borderId="1" xfId="1" applyNumberFormat="1" applyFill="1" applyBorder="1">
      <alignment vertical="center"/>
    </xf>
    <xf numFmtId="0" fontId="20" fillId="36" borderId="1" xfId="1" applyFont="1" applyFill="1" applyBorder="1" applyAlignment="1">
      <alignment horizontal="center" vertical="center"/>
    </xf>
    <xf numFmtId="0" fontId="20" fillId="36" borderId="17" xfId="1" applyFont="1" applyFill="1" applyBorder="1" applyAlignment="1">
      <alignment horizontal="left" vertical="center"/>
    </xf>
    <xf numFmtId="183" fontId="20" fillId="36" borderId="17" xfId="1" applyNumberFormat="1" applyFont="1" applyFill="1" applyBorder="1">
      <alignment vertical="center"/>
    </xf>
    <xf numFmtId="0" fontId="20" fillId="36" borderId="17" xfId="1" applyFont="1" applyFill="1" applyBorder="1" applyAlignment="1">
      <alignment horizontal="center" vertical="center"/>
    </xf>
    <xf numFmtId="176" fontId="20" fillId="7" borderId="17" xfId="1" applyNumberFormat="1" applyFont="1" applyFill="1" applyBorder="1">
      <alignment vertical="center"/>
    </xf>
    <xf numFmtId="0" fontId="20" fillId="36" borderId="1" xfId="1" applyFont="1" applyFill="1" applyBorder="1" applyAlignment="1">
      <alignment horizontal="left" vertical="center"/>
    </xf>
    <xf numFmtId="183" fontId="20" fillId="36" borderId="1" xfId="1" applyNumberFormat="1" applyFont="1" applyFill="1" applyBorder="1">
      <alignment vertical="center"/>
    </xf>
    <xf numFmtId="0" fontId="11" fillId="36" borderId="1" xfId="1" applyFont="1" applyFill="1" applyBorder="1">
      <alignment vertical="center"/>
    </xf>
    <xf numFmtId="0" fontId="11" fillId="36" borderId="1" xfId="1" applyFont="1" applyFill="1" applyBorder="1" applyAlignment="1">
      <alignment horizontal="center" vertical="center"/>
    </xf>
    <xf numFmtId="176" fontId="1" fillId="7" borderId="1" xfId="1" applyNumberFormat="1" applyFill="1" applyBorder="1" applyAlignment="1">
      <alignment horizontal="right" vertical="center"/>
    </xf>
    <xf numFmtId="0" fontId="20" fillId="36" borderId="19" xfId="1" applyFont="1" applyFill="1" applyBorder="1" applyAlignment="1">
      <alignment horizontal="left" vertical="center"/>
    </xf>
    <xf numFmtId="183" fontId="20" fillId="36" borderId="19" xfId="1" applyNumberFormat="1" applyFont="1" applyFill="1" applyBorder="1">
      <alignment vertical="center"/>
    </xf>
    <xf numFmtId="0" fontId="20" fillId="36" borderId="19" xfId="1" applyFont="1" applyFill="1" applyBorder="1" applyAlignment="1">
      <alignment horizontal="center" vertical="center"/>
    </xf>
    <xf numFmtId="176" fontId="20" fillId="7" borderId="19" xfId="1" applyNumberFormat="1" applyFont="1" applyFill="1" applyBorder="1">
      <alignment vertical="center"/>
    </xf>
    <xf numFmtId="0" fontId="15" fillId="36" borderId="1" xfId="1" applyFont="1" applyFill="1" applyBorder="1">
      <alignment vertical="center"/>
    </xf>
    <xf numFmtId="182" fontId="15" fillId="36" borderId="1" xfId="3" applyNumberFormat="1" applyFill="1" applyBorder="1" applyAlignment="1">
      <alignment horizontal="center" vertical="center"/>
    </xf>
    <xf numFmtId="176" fontId="15" fillId="36" borderId="1" xfId="3" applyNumberFormat="1" applyFill="1" applyBorder="1" applyAlignment="1">
      <alignment vertical="center"/>
    </xf>
    <xf numFmtId="182" fontId="1" fillId="36" borderId="1" xfId="3" applyNumberFormat="1" applyFont="1" applyFill="1" applyBorder="1" applyAlignment="1">
      <alignment horizontal="center" vertical="center"/>
    </xf>
    <xf numFmtId="176" fontId="13" fillId="7" borderId="1" xfId="1" applyNumberFormat="1" applyFont="1" applyFill="1" applyBorder="1">
      <alignment vertical="center"/>
    </xf>
    <xf numFmtId="182" fontId="20" fillId="36" borderId="1" xfId="1" applyNumberFormat="1" applyFont="1" applyFill="1" applyBorder="1" applyAlignment="1">
      <alignment horizontal="center" vertical="center"/>
    </xf>
    <xf numFmtId="176" fontId="20" fillId="36" borderId="1" xfId="1" applyNumberFormat="1" applyFont="1" applyFill="1" applyBorder="1">
      <alignment vertical="center"/>
    </xf>
    <xf numFmtId="0" fontId="1" fillId="36" borderId="1" xfId="1" applyFill="1" applyBorder="1" applyAlignment="1">
      <alignment horizontal="right" vertical="center"/>
    </xf>
    <xf numFmtId="3" fontId="21" fillId="13" borderId="1" xfId="1" applyNumberFormat="1" applyFont="1" applyFill="1" applyBorder="1" applyAlignment="1">
      <alignment horizontal="center" vertical="center"/>
    </xf>
    <xf numFmtId="0" fontId="21" fillId="36" borderId="1" xfId="1" applyFont="1" applyFill="1" applyBorder="1" applyAlignment="1">
      <alignment horizontal="right" vertical="center"/>
    </xf>
    <xf numFmtId="0" fontId="1" fillId="36" borderId="1" xfId="1" applyFill="1" applyBorder="1">
      <alignment vertical="center"/>
    </xf>
    <xf numFmtId="0" fontId="1" fillId="32" borderId="0" xfId="1" applyFill="1" applyAlignment="1">
      <alignment horizontal="center" vertical="center"/>
    </xf>
    <xf numFmtId="0" fontId="13" fillId="36" borderId="1" xfId="1" applyFont="1" applyFill="1" applyBorder="1" applyAlignment="1">
      <alignment horizontal="right" vertical="center"/>
    </xf>
    <xf numFmtId="0" fontId="1" fillId="7" borderId="2" xfId="1" applyFill="1" applyBorder="1" applyAlignment="1">
      <alignment horizontal="right" vertical="center"/>
    </xf>
    <xf numFmtId="3" fontId="11" fillId="16" borderId="15" xfId="1" applyNumberFormat="1" applyFont="1" applyFill="1" applyBorder="1" applyAlignment="1">
      <alignment horizontal="center" vertical="center"/>
    </xf>
    <xf numFmtId="0" fontId="75" fillId="0" borderId="13" xfId="1" applyFont="1" applyBorder="1" applyAlignment="1">
      <alignment horizontal="center" vertical="center" shrinkToFit="1"/>
    </xf>
    <xf numFmtId="3" fontId="20" fillId="36" borderId="1" xfId="1" applyNumberFormat="1" applyFont="1" applyFill="1" applyBorder="1" applyAlignment="1">
      <alignment horizontal="center" vertical="center"/>
    </xf>
    <xf numFmtId="0" fontId="20" fillId="36" borderId="1" xfId="1" applyFont="1" applyFill="1" applyBorder="1">
      <alignment vertical="center"/>
    </xf>
    <xf numFmtId="180" fontId="20" fillId="36" borderId="1" xfId="1" applyNumberFormat="1" applyFont="1" applyFill="1" applyBorder="1" applyAlignment="1">
      <alignment horizontal="center" vertical="center"/>
    </xf>
    <xf numFmtId="180" fontId="1" fillId="36" borderId="1" xfId="1" applyNumberFormat="1" applyFill="1" applyBorder="1" applyAlignment="1">
      <alignment horizontal="right" vertical="center"/>
    </xf>
    <xf numFmtId="38" fontId="1" fillId="7" borderId="1" xfId="1" applyNumberFormat="1" applyFill="1" applyBorder="1">
      <alignment vertical="center"/>
    </xf>
    <xf numFmtId="0" fontId="95" fillId="0" borderId="1" xfId="1" applyFont="1" applyBorder="1">
      <alignment vertical="center"/>
    </xf>
    <xf numFmtId="3" fontId="10" fillId="39" borderId="19" xfId="1" applyNumberFormat="1" applyFont="1" applyFill="1" applyBorder="1" applyAlignment="1">
      <alignment horizontal="center" vertical="center"/>
    </xf>
    <xf numFmtId="0" fontId="1" fillId="32" borderId="25" xfId="1" applyFill="1" applyBorder="1" applyAlignment="1">
      <alignment horizontal="center" vertical="center"/>
    </xf>
    <xf numFmtId="38" fontId="1" fillId="36" borderId="1" xfId="1" applyNumberFormat="1" applyFill="1" applyBorder="1" applyAlignment="1">
      <alignment horizontal="right" vertical="center"/>
    </xf>
    <xf numFmtId="176" fontId="1" fillId="7" borderId="1" xfId="1" applyNumberFormat="1" applyFill="1" applyBorder="1" applyAlignment="1">
      <alignment horizontal="right"/>
    </xf>
    <xf numFmtId="0" fontId="1" fillId="36" borderId="25" xfId="1" applyFill="1" applyBorder="1" applyAlignment="1">
      <alignment horizontal="center" vertical="center"/>
    </xf>
    <xf numFmtId="0" fontId="1" fillId="13" borderId="1" xfId="1" applyFill="1" applyBorder="1" applyAlignment="1">
      <alignment vertical="center" wrapText="1"/>
    </xf>
    <xf numFmtId="0" fontId="15" fillId="36" borderId="1" xfId="1" applyFont="1" applyFill="1" applyBorder="1" applyAlignment="1">
      <alignment horizontal="left" vertical="center"/>
    </xf>
    <xf numFmtId="0" fontId="15" fillId="36" borderId="1" xfId="3" applyFill="1" applyBorder="1" applyAlignment="1">
      <alignment horizontal="right" vertical="center"/>
    </xf>
    <xf numFmtId="182" fontId="15" fillId="36" borderId="1" xfId="1" applyNumberFormat="1" applyFont="1" applyFill="1" applyBorder="1" applyAlignment="1">
      <alignment horizontal="center" vertical="center"/>
    </xf>
    <xf numFmtId="176" fontId="15" fillId="36" borderId="1" xfId="1" applyNumberFormat="1" applyFont="1" applyFill="1" applyBorder="1" applyAlignment="1">
      <alignment horizontal="right" vertical="center"/>
    </xf>
    <xf numFmtId="176" fontId="1" fillId="7" borderId="13" xfId="1" applyNumberFormat="1" applyFill="1" applyBorder="1" applyAlignment="1">
      <alignment horizontal="right" vertical="center"/>
    </xf>
    <xf numFmtId="0" fontId="15" fillId="13" borderId="2" xfId="1" applyFont="1" applyFill="1" applyBorder="1" applyAlignment="1">
      <alignment horizontal="left" vertical="center" shrinkToFit="1"/>
    </xf>
    <xf numFmtId="176" fontId="20" fillId="7" borderId="13" xfId="1" applyNumberFormat="1" applyFont="1" applyFill="1" applyBorder="1" applyAlignment="1">
      <alignment horizontal="right" vertical="center"/>
    </xf>
    <xf numFmtId="0" fontId="15" fillId="13" borderId="2" xfId="1" applyFont="1" applyFill="1" applyBorder="1">
      <alignment vertical="center"/>
    </xf>
    <xf numFmtId="0" fontId="20" fillId="36" borderId="1" xfId="1" applyFont="1" applyFill="1" applyBorder="1" applyAlignment="1">
      <alignment vertical="center" wrapText="1"/>
    </xf>
    <xf numFmtId="176" fontId="20" fillId="36" borderId="1" xfId="1" applyNumberFormat="1" applyFont="1" applyFill="1" applyBorder="1" applyAlignment="1">
      <alignment horizontal="right" vertical="center"/>
    </xf>
    <xf numFmtId="38" fontId="1" fillId="7" borderId="1" xfId="1" applyNumberFormat="1" applyFill="1" applyBorder="1" applyAlignment="1">
      <alignment horizontal="right" vertical="center"/>
    </xf>
    <xf numFmtId="176" fontId="1" fillId="7" borderId="13" xfId="1" applyNumberFormat="1" applyFill="1" applyBorder="1" applyAlignment="1">
      <alignment horizontal="center" vertical="center"/>
    </xf>
    <xf numFmtId="0" fontId="1" fillId="13" borderId="1" xfId="1" applyFill="1" applyBorder="1" applyAlignment="1">
      <alignment horizontal="left" vertical="center" shrinkToFit="1"/>
    </xf>
    <xf numFmtId="0" fontId="15" fillId="36" borderId="1" xfId="3" applyFill="1" applyBorder="1" applyAlignment="1">
      <alignment horizontal="left" vertical="center"/>
    </xf>
    <xf numFmtId="176" fontId="13" fillId="36" borderId="1" xfId="1" applyNumberFormat="1" applyFont="1" applyFill="1" applyBorder="1" applyAlignment="1">
      <alignment horizontal="center" vertical="center"/>
    </xf>
    <xf numFmtId="176" fontId="13" fillId="7" borderId="1" xfId="1" applyNumberFormat="1" applyFont="1" applyFill="1" applyBorder="1" applyAlignment="1">
      <alignment horizontal="right" vertical="center"/>
    </xf>
    <xf numFmtId="0" fontId="15" fillId="36" borderId="2" xfId="3" applyFill="1" applyBorder="1" applyAlignment="1">
      <alignment horizontal="left"/>
    </xf>
    <xf numFmtId="176" fontId="13" fillId="0" borderId="2" xfId="1" applyNumberFormat="1" applyFont="1" applyBorder="1" applyAlignment="1">
      <alignment horizontal="center"/>
    </xf>
    <xf numFmtId="0" fontId="1" fillId="36" borderId="2" xfId="1" applyFill="1" applyBorder="1">
      <alignment vertical="center"/>
    </xf>
    <xf numFmtId="0" fontId="15" fillId="36" borderId="19" xfId="3" applyFill="1" applyBorder="1"/>
    <xf numFmtId="176" fontId="15" fillId="36" borderId="19" xfId="1" applyNumberFormat="1" applyFont="1" applyFill="1" applyBorder="1" applyAlignment="1">
      <alignment horizontal="center" vertical="center"/>
    </xf>
    <xf numFmtId="0" fontId="15" fillId="36" borderId="19" xfId="3" applyFill="1" applyBorder="1" applyAlignment="1">
      <alignment horizontal="center" vertical="center"/>
    </xf>
    <xf numFmtId="0" fontId="13" fillId="36" borderId="1" xfId="1" applyFont="1" applyFill="1" applyBorder="1">
      <alignment vertical="center"/>
    </xf>
    <xf numFmtId="0" fontId="1" fillId="36" borderId="2" xfId="1" applyFill="1" applyBorder="1" applyAlignment="1">
      <alignment horizontal="center" vertical="center"/>
    </xf>
    <xf numFmtId="0" fontId="1" fillId="36" borderId="0" xfId="1" applyFill="1">
      <alignment vertical="center"/>
    </xf>
    <xf numFmtId="49" fontId="15" fillId="36" borderId="8" xfId="1" applyNumberFormat="1" applyFont="1" applyFill="1" applyBorder="1" applyAlignment="1">
      <alignment vertical="center" shrinkToFit="1"/>
    </xf>
    <xf numFmtId="176" fontId="20" fillId="36" borderId="19" xfId="1" applyNumberFormat="1" applyFont="1" applyFill="1" applyBorder="1" applyAlignment="1">
      <alignment horizontal="center" vertical="center"/>
    </xf>
    <xf numFmtId="176" fontId="20" fillId="36" borderId="1" xfId="1" applyNumberFormat="1" applyFont="1" applyFill="1" applyBorder="1" applyAlignment="1">
      <alignment horizontal="center" vertical="center"/>
    </xf>
    <xf numFmtId="176" fontId="1" fillId="7" borderId="2" xfId="1" applyNumberFormat="1" applyFill="1" applyBorder="1" applyAlignment="1">
      <alignment horizontal="center" vertical="center"/>
    </xf>
    <xf numFmtId="0" fontId="69" fillId="0" borderId="0" xfId="1" applyFont="1" applyAlignment="1">
      <alignment horizontal="center" vertical="center"/>
    </xf>
    <xf numFmtId="0" fontId="63" fillId="0" borderId="0" xfId="1" applyFont="1">
      <alignment vertical="center"/>
    </xf>
    <xf numFmtId="0" fontId="1" fillId="3" borderId="1" xfId="1" applyFill="1" applyBorder="1" applyAlignment="1">
      <alignment horizontal="center" vertical="center"/>
    </xf>
    <xf numFmtId="0" fontId="15" fillId="0" borderId="4" xfId="3" applyBorder="1" applyAlignment="1">
      <alignment horizontal="center" vertical="center"/>
    </xf>
    <xf numFmtId="5" fontId="14" fillId="0" borderId="1" xfId="1" applyNumberFormat="1" applyFont="1" applyBorder="1" applyAlignment="1">
      <alignment horizontal="center" vertical="center"/>
    </xf>
    <xf numFmtId="0" fontId="96" fillId="0" borderId="1" xfId="3" applyFont="1" applyBorder="1" applyAlignment="1">
      <alignment vertical="center"/>
    </xf>
    <xf numFmtId="3" fontId="12" fillId="14" borderId="2" xfId="1" applyNumberFormat="1" applyFont="1" applyFill="1" applyBorder="1" applyAlignment="1">
      <alignment horizontal="center" vertical="center"/>
    </xf>
    <xf numFmtId="0" fontId="97" fillId="0" borderId="1" xfId="1" applyFont="1" applyBorder="1" applyAlignment="1">
      <alignment horizontal="center" vertical="center"/>
    </xf>
    <xf numFmtId="0" fontId="15" fillId="18" borderId="1" xfId="3" applyFill="1" applyBorder="1" applyAlignment="1">
      <alignment horizontal="center" vertical="center"/>
    </xf>
    <xf numFmtId="176" fontId="20" fillId="18" borderId="1" xfId="1" applyNumberFormat="1" applyFont="1" applyFill="1" applyBorder="1" applyAlignment="1">
      <alignment horizontal="center" vertical="center"/>
    </xf>
    <xf numFmtId="176" fontId="12" fillId="14" borderId="1" xfId="1" applyNumberFormat="1" applyFont="1" applyFill="1" applyBorder="1" applyAlignment="1">
      <alignment horizontal="center" vertical="center"/>
    </xf>
    <xf numFmtId="183" fontId="1" fillId="12" borderId="1" xfId="1" applyNumberFormat="1" applyFill="1" applyBorder="1" applyAlignment="1">
      <alignment horizontal="center" vertical="center"/>
    </xf>
    <xf numFmtId="49" fontId="1" fillId="36" borderId="1" xfId="1" applyNumberFormat="1" applyFill="1" applyBorder="1">
      <alignment vertical="center"/>
    </xf>
    <xf numFmtId="176" fontId="1" fillId="18" borderId="1" xfId="1" applyNumberFormat="1" applyFill="1" applyBorder="1" applyAlignment="1">
      <alignment horizontal="center" vertical="center"/>
    </xf>
    <xf numFmtId="0" fontId="20" fillId="36" borderId="2" xfId="1" applyFont="1" applyFill="1" applyBorder="1" applyAlignment="1">
      <alignment horizontal="center" vertical="center"/>
    </xf>
    <xf numFmtId="0" fontId="20" fillId="0" borderId="2" xfId="1" applyFont="1" applyBorder="1" applyAlignment="1">
      <alignment horizontal="right" vertical="center"/>
    </xf>
    <xf numFmtId="49" fontId="20" fillId="36" borderId="1" xfId="1" applyNumberFormat="1" applyFont="1" applyFill="1" applyBorder="1" applyAlignment="1">
      <alignment horizontal="left" vertical="center"/>
    </xf>
    <xf numFmtId="38" fontId="20" fillId="36" borderId="1" xfId="1" applyNumberFormat="1" applyFont="1" applyFill="1" applyBorder="1" applyAlignment="1">
      <alignment horizontal="center" vertical="center"/>
    </xf>
    <xf numFmtId="3" fontId="12" fillId="5" borderId="19" xfId="1" applyNumberFormat="1" applyFont="1" applyFill="1" applyBorder="1" applyAlignment="1">
      <alignment horizontal="center" vertical="center"/>
    </xf>
    <xf numFmtId="56" fontId="1" fillId="13" borderId="0" xfId="1" applyNumberFormat="1" applyFill="1" applyAlignment="1">
      <alignment horizontal="center" vertical="center"/>
    </xf>
    <xf numFmtId="49" fontId="11" fillId="36" borderId="1" xfId="1" applyNumberFormat="1" applyFont="1" applyFill="1" applyBorder="1" applyAlignment="1">
      <alignment vertical="center" shrinkToFit="1"/>
    </xf>
    <xf numFmtId="183" fontId="20" fillId="10" borderId="1" xfId="1" applyNumberFormat="1" applyFont="1" applyFill="1" applyBorder="1" applyAlignment="1">
      <alignment horizontal="center" vertical="center"/>
    </xf>
    <xf numFmtId="0" fontId="98" fillId="0" borderId="1" xfId="4" applyFont="1" applyFill="1" applyBorder="1" applyAlignment="1">
      <alignment vertical="center"/>
    </xf>
    <xf numFmtId="56" fontId="1" fillId="0" borderId="1" xfId="1" applyNumberFormat="1" applyBorder="1">
      <alignment vertical="center"/>
    </xf>
    <xf numFmtId="56" fontId="1" fillId="10" borderId="1" xfId="1" applyNumberFormat="1" applyFill="1" applyBorder="1">
      <alignment vertical="center"/>
    </xf>
    <xf numFmtId="56" fontId="20" fillId="0" borderId="1" xfId="1" applyNumberFormat="1" applyFont="1" applyBorder="1">
      <alignment vertical="center"/>
    </xf>
    <xf numFmtId="38" fontId="1" fillId="10" borderId="1" xfId="1" applyNumberFormat="1" applyFill="1" applyBorder="1" applyAlignment="1">
      <alignment horizontal="right" vertical="center"/>
    </xf>
    <xf numFmtId="38" fontId="1" fillId="12" borderId="1" xfId="1" applyNumberFormat="1" applyFill="1" applyBorder="1" applyAlignment="1">
      <alignment horizontal="right" vertical="center"/>
    </xf>
    <xf numFmtId="0" fontId="34" fillId="31" borderId="0" xfId="1" applyFont="1" applyFill="1" applyAlignment="1">
      <alignment horizontal="left" vertical="center" shrinkToFit="1"/>
    </xf>
    <xf numFmtId="0" fontId="7" fillId="4" borderId="17" xfId="1" applyFont="1" applyFill="1" applyBorder="1" applyAlignment="1">
      <alignment horizontal="center" vertical="center"/>
    </xf>
    <xf numFmtId="0" fontId="99" fillId="0" borderId="17" xfId="1" applyFont="1" applyBorder="1" applyAlignment="1">
      <alignment horizontal="center" vertical="center"/>
    </xf>
    <xf numFmtId="0" fontId="100" fillId="10" borderId="1" xfId="1" applyFont="1" applyFill="1" applyBorder="1">
      <alignment vertical="center"/>
    </xf>
    <xf numFmtId="0" fontId="7" fillId="4" borderId="19" xfId="1" applyFont="1" applyFill="1" applyBorder="1" applyAlignment="1">
      <alignment horizontal="center" vertical="center"/>
    </xf>
    <xf numFmtId="0" fontId="99" fillId="0" borderId="19" xfId="1" applyFont="1" applyBorder="1" applyAlignment="1">
      <alignment horizontal="center" vertical="center"/>
    </xf>
    <xf numFmtId="0" fontId="100" fillId="0" borderId="1" xfId="1" applyFont="1" applyBorder="1">
      <alignment vertical="center"/>
    </xf>
    <xf numFmtId="0" fontId="101" fillId="0" borderId="1" xfId="1" applyFont="1" applyBorder="1">
      <alignment vertical="center"/>
    </xf>
    <xf numFmtId="3" fontId="25" fillId="5" borderId="2" xfId="1" applyNumberFormat="1" applyFont="1" applyFill="1" applyBorder="1" applyAlignment="1">
      <alignment horizontal="center" vertical="center"/>
    </xf>
    <xf numFmtId="3" fontId="25" fillId="5" borderId="3" xfId="1" applyNumberFormat="1" applyFont="1" applyFill="1" applyBorder="1" applyAlignment="1">
      <alignment horizontal="center" vertical="center"/>
    </xf>
    <xf numFmtId="3" fontId="25" fillId="5" borderId="4" xfId="1" applyNumberFormat="1" applyFont="1" applyFill="1" applyBorder="1" applyAlignment="1">
      <alignment horizontal="left" vertical="center"/>
    </xf>
    <xf numFmtId="49" fontId="20" fillId="10" borderId="1" xfId="1" applyNumberFormat="1" applyFont="1" applyFill="1" applyBorder="1" applyAlignment="1">
      <alignment horizontal="left" vertical="center"/>
    </xf>
    <xf numFmtId="49" fontId="15" fillId="10" borderId="1" xfId="1" applyNumberFormat="1" applyFont="1" applyFill="1" applyBorder="1" applyAlignment="1">
      <alignment horizontal="left" vertical="center"/>
    </xf>
    <xf numFmtId="38" fontId="1" fillId="0" borderId="2" xfId="1" applyNumberFormat="1" applyBorder="1" applyAlignment="1">
      <alignment horizontal="center" vertical="center"/>
    </xf>
    <xf numFmtId="3" fontId="1" fillId="40" borderId="1" xfId="1" applyNumberFormat="1" applyFill="1" applyBorder="1" applyAlignment="1">
      <alignment horizontal="center" vertical="center"/>
    </xf>
    <xf numFmtId="0" fontId="1" fillId="40" borderId="1" xfId="1" applyFill="1" applyBorder="1" applyAlignment="1">
      <alignment horizontal="left" vertical="center"/>
    </xf>
    <xf numFmtId="183" fontId="20" fillId="40" borderId="1" xfId="1" applyNumberFormat="1" applyFont="1" applyFill="1" applyBorder="1" applyAlignment="1">
      <alignment horizontal="center" vertical="center"/>
    </xf>
    <xf numFmtId="0" fontId="1" fillId="40" borderId="1" xfId="1" applyFill="1" applyBorder="1" applyAlignment="1">
      <alignment horizontal="center" vertical="center"/>
    </xf>
    <xf numFmtId="176" fontId="20" fillId="11" borderId="1" xfId="1" applyNumberFormat="1" applyFont="1" applyFill="1" applyBorder="1" applyAlignment="1">
      <alignment horizontal="center" vertical="center"/>
    </xf>
    <xf numFmtId="176" fontId="1" fillId="0" borderId="0" xfId="1" applyNumberFormat="1" applyAlignment="1">
      <alignment horizontal="center" vertical="center"/>
    </xf>
    <xf numFmtId="0" fontId="31" fillId="0" borderId="1" xfId="1" applyFont="1" applyBorder="1" applyAlignment="1">
      <alignment vertical="center" shrinkToFit="1"/>
    </xf>
    <xf numFmtId="0" fontId="18" fillId="0" borderId="1" xfId="1" applyFont="1" applyBorder="1">
      <alignment vertical="center"/>
    </xf>
    <xf numFmtId="176" fontId="25" fillId="9" borderId="1" xfId="1" applyNumberFormat="1" applyFont="1" applyFill="1" applyBorder="1" applyAlignment="1">
      <alignment horizontal="center" vertical="center"/>
    </xf>
    <xf numFmtId="0" fontId="15" fillId="0" borderId="0" xfId="3" applyAlignment="1">
      <alignment horizontal="center"/>
    </xf>
    <xf numFmtId="0" fontId="1" fillId="0" borderId="0" xfId="1" applyAlignment="1">
      <alignment horizontal="left" vertical="center"/>
    </xf>
    <xf numFmtId="183" fontId="14" fillId="10" borderId="1" xfId="1" applyNumberFormat="1" applyFont="1" applyFill="1" applyBorder="1" applyAlignment="1">
      <alignment horizontal="center" vertical="center"/>
    </xf>
    <xf numFmtId="0" fontId="1" fillId="0" borderId="8" xfId="1" applyBorder="1" applyAlignment="1">
      <alignment horizontal="left" vertical="center"/>
    </xf>
    <xf numFmtId="49" fontId="45" fillId="0" borderId="1" xfId="1" applyNumberFormat="1" applyFont="1" applyBorder="1">
      <alignment vertical="center"/>
    </xf>
    <xf numFmtId="38" fontId="1" fillId="12" borderId="36" xfId="1" applyNumberFormat="1" applyFill="1" applyBorder="1" applyAlignment="1">
      <alignment horizontal="right" vertical="center"/>
    </xf>
    <xf numFmtId="0" fontId="97" fillId="12" borderId="1" xfId="1" applyFont="1" applyFill="1" applyBorder="1" applyAlignment="1">
      <alignment horizontal="left" vertical="center"/>
    </xf>
    <xf numFmtId="56" fontId="1" fillId="12" borderId="1" xfId="1" applyNumberFormat="1" applyFill="1" applyBorder="1" applyAlignment="1">
      <alignment horizontal="center" vertical="center"/>
    </xf>
    <xf numFmtId="0" fontId="8" fillId="27" borderId="0" xfId="1" applyFont="1" applyFill="1" applyAlignment="1">
      <alignment horizontal="center" vertical="center"/>
    </xf>
    <xf numFmtId="0" fontId="102" fillId="11" borderId="1" xfId="1" applyFont="1" applyFill="1" applyBorder="1" applyAlignment="1">
      <alignment horizontal="center" vertical="center" shrinkToFit="1"/>
    </xf>
    <xf numFmtId="0" fontId="16" fillId="0" borderId="0" xfId="1" applyFont="1" applyAlignment="1">
      <alignment horizontal="center" vertical="center"/>
    </xf>
    <xf numFmtId="49" fontId="103" fillId="0" borderId="0" xfId="1" applyNumberFormat="1" applyFont="1" applyAlignment="1">
      <alignment horizontal="left" vertical="center" shrinkToFit="1"/>
    </xf>
    <xf numFmtId="0" fontId="31" fillId="0" borderId="0" xfId="1" applyFont="1">
      <alignment vertical="center"/>
    </xf>
    <xf numFmtId="0" fontId="1" fillId="8" borderId="1" xfId="1" applyFill="1" applyBorder="1" applyAlignment="1">
      <alignment vertical="center" shrinkToFit="1"/>
    </xf>
    <xf numFmtId="176" fontId="1" fillId="8" borderId="18" xfId="1" applyNumberFormat="1" applyFill="1" applyBorder="1" applyAlignment="1">
      <alignment horizontal="center" vertical="center"/>
    </xf>
    <xf numFmtId="176" fontId="1" fillId="8" borderId="13" xfId="1" applyNumberFormat="1" applyFill="1" applyBorder="1" applyAlignment="1">
      <alignment horizontal="center" vertical="center"/>
    </xf>
    <xf numFmtId="38" fontId="20" fillId="7" borderId="1" xfId="1" applyNumberFormat="1" applyFont="1" applyFill="1" applyBorder="1" applyAlignment="1">
      <alignment horizontal="center" vertical="center"/>
    </xf>
    <xf numFmtId="0" fontId="1" fillId="8" borderId="13" xfId="1" applyFill="1" applyBorder="1" applyAlignment="1">
      <alignment horizontal="left" vertical="center" shrinkToFit="1"/>
    </xf>
    <xf numFmtId="0" fontId="97" fillId="0" borderId="13" xfId="1" applyFont="1" applyBorder="1" applyAlignment="1">
      <alignment horizontal="center" vertical="center"/>
    </xf>
    <xf numFmtId="56" fontId="1" fillId="0" borderId="15" xfId="1" applyNumberFormat="1" applyBorder="1" applyAlignment="1">
      <alignment horizontal="center" vertical="center"/>
    </xf>
    <xf numFmtId="176" fontId="1" fillId="6" borderId="13" xfId="1" applyNumberFormat="1" applyFill="1" applyBorder="1" applyAlignment="1">
      <alignment horizontal="center" vertical="center"/>
    </xf>
    <xf numFmtId="3" fontId="12" fillId="17" borderId="2" xfId="1" applyNumberFormat="1" applyFont="1" applyFill="1" applyBorder="1" applyAlignment="1">
      <alignment horizontal="center" vertical="center"/>
    </xf>
    <xf numFmtId="3" fontId="12" fillId="17" borderId="3" xfId="1" applyNumberFormat="1" applyFont="1" applyFill="1" applyBorder="1" applyAlignment="1">
      <alignment horizontal="center" vertical="center"/>
    </xf>
    <xf numFmtId="3" fontId="12" fillId="17" borderId="4" xfId="1" applyNumberFormat="1" applyFont="1" applyFill="1" applyBorder="1" applyAlignment="1">
      <alignment horizontal="center" vertical="center"/>
    </xf>
    <xf numFmtId="38" fontId="20" fillId="8" borderId="1" xfId="1" applyNumberFormat="1" applyFont="1" applyFill="1" applyBorder="1" applyAlignment="1">
      <alignment horizontal="center" vertical="center"/>
    </xf>
    <xf numFmtId="176" fontId="1" fillId="7" borderId="18" xfId="1" applyNumberFormat="1" applyFill="1" applyBorder="1" applyAlignment="1">
      <alignment horizontal="center" vertical="center"/>
    </xf>
    <xf numFmtId="0" fontId="20" fillId="7" borderId="2" xfId="1" applyFont="1" applyFill="1" applyBorder="1" applyAlignment="1">
      <alignment horizontal="center" vertical="center"/>
    </xf>
    <xf numFmtId="38" fontId="20" fillId="6" borderId="1" xfId="1" applyNumberFormat="1" applyFont="1" applyFill="1" applyBorder="1" applyAlignment="1">
      <alignment horizontal="center" vertical="center"/>
    </xf>
    <xf numFmtId="0" fontId="20" fillId="8" borderId="2" xfId="1" applyFont="1" applyFill="1" applyBorder="1" applyAlignment="1">
      <alignment horizontal="center" vertical="center"/>
    </xf>
    <xf numFmtId="176" fontId="1" fillId="6" borderId="14" xfId="1" applyNumberFormat="1" applyFill="1" applyBorder="1" applyAlignment="1">
      <alignment horizontal="center" vertical="center"/>
    </xf>
    <xf numFmtId="0" fontId="1" fillId="0" borderId="18" xfId="1" applyBorder="1" applyAlignment="1">
      <alignment horizontal="left" vertical="center" shrinkToFit="1"/>
    </xf>
    <xf numFmtId="176" fontId="1" fillId="0" borderId="18" xfId="1" applyNumberFormat="1" applyBorder="1" applyAlignment="1"/>
    <xf numFmtId="3" fontId="1" fillId="8" borderId="1" xfId="1" applyNumberFormat="1" applyFill="1" applyBorder="1" applyAlignment="1">
      <alignment horizontal="center" vertical="center"/>
    </xf>
    <xf numFmtId="176" fontId="1" fillId="8" borderId="14" xfId="1" applyNumberFormat="1" applyFill="1" applyBorder="1" applyAlignment="1">
      <alignment horizontal="center" vertical="center"/>
    </xf>
    <xf numFmtId="0" fontId="1" fillId="16" borderId="1" xfId="1" applyFill="1" applyBorder="1" applyAlignment="1">
      <alignment vertical="center" shrinkToFit="1"/>
    </xf>
    <xf numFmtId="176" fontId="1" fillId="16" borderId="18" xfId="1" applyNumberFormat="1" applyFill="1" applyBorder="1" applyAlignment="1">
      <alignment horizontal="center" vertical="center"/>
    </xf>
    <xf numFmtId="176" fontId="1" fillId="16" borderId="13" xfId="1" applyNumberFormat="1" applyFill="1" applyBorder="1" applyAlignment="1">
      <alignment horizontal="center" vertical="center"/>
    </xf>
    <xf numFmtId="38" fontId="20" fillId="16" borderId="1" xfId="1" applyNumberFormat="1" applyFont="1" applyFill="1" applyBorder="1" applyAlignment="1">
      <alignment horizontal="center" vertical="center"/>
    </xf>
    <xf numFmtId="0" fontId="42" fillId="0" borderId="13" xfId="1" applyFont="1" applyBorder="1" applyAlignment="1">
      <alignment horizontal="center" vertical="center"/>
    </xf>
    <xf numFmtId="0" fontId="16" fillId="25" borderId="1" xfId="1" applyFont="1" applyFill="1" applyBorder="1" applyAlignment="1">
      <alignment vertical="center" shrinkToFit="1"/>
    </xf>
    <xf numFmtId="176" fontId="16" fillId="25" borderId="18" xfId="1" applyNumberFormat="1" applyFont="1" applyFill="1" applyBorder="1" applyAlignment="1">
      <alignment horizontal="center" vertical="center"/>
    </xf>
    <xf numFmtId="176" fontId="16" fillId="25" borderId="13" xfId="1" applyNumberFormat="1" applyFont="1" applyFill="1" applyBorder="1" applyAlignment="1">
      <alignment horizontal="center" vertical="center"/>
    </xf>
    <xf numFmtId="38" fontId="16" fillId="25" borderId="1" xfId="1" applyNumberFormat="1" applyFont="1" applyFill="1" applyBorder="1" applyAlignment="1">
      <alignment horizontal="center" vertical="center"/>
    </xf>
    <xf numFmtId="176" fontId="16" fillId="25" borderId="13" xfId="1" applyNumberFormat="1" applyFont="1" applyFill="1" applyBorder="1" applyAlignment="1"/>
    <xf numFmtId="0" fontId="16" fillId="25" borderId="13" xfId="1" applyFont="1" applyFill="1" applyBorder="1" applyAlignment="1">
      <alignment horizontal="left" vertical="center" shrinkToFit="1"/>
    </xf>
    <xf numFmtId="176" fontId="1" fillId="10" borderId="2" xfId="1" applyNumberFormat="1" applyFill="1" applyBorder="1">
      <alignment vertical="center"/>
    </xf>
    <xf numFmtId="0" fontId="15" fillId="10" borderId="1" xfId="3" applyFill="1" applyBorder="1" applyAlignment="1">
      <alignment horizontal="left" vertical="center"/>
    </xf>
    <xf numFmtId="0" fontId="17" fillId="0" borderId="1" xfId="4" applyFill="1" applyBorder="1" applyAlignment="1">
      <alignment horizontal="left" vertical="center" shrinkToFit="1"/>
    </xf>
    <xf numFmtId="182" fontId="15" fillId="0" borderId="1" xfId="3" applyNumberFormat="1" applyBorder="1" applyAlignment="1">
      <alignment horizontal="center" vertical="center"/>
    </xf>
    <xf numFmtId="182" fontId="13" fillId="4" borderId="1" xfId="1" applyNumberFormat="1" applyFont="1" applyFill="1" applyBorder="1" applyAlignment="1">
      <alignment horizontal="center" vertical="center"/>
    </xf>
    <xf numFmtId="3" fontId="10" fillId="26" borderId="2" xfId="1" applyNumberFormat="1" applyFont="1" applyFill="1" applyBorder="1" applyAlignment="1">
      <alignment horizontal="center" vertical="center"/>
    </xf>
    <xf numFmtId="3" fontId="10" fillId="26" borderId="3" xfId="1" applyNumberFormat="1" applyFont="1" applyFill="1" applyBorder="1" applyAlignment="1">
      <alignment horizontal="center" vertical="center"/>
    </xf>
    <xf numFmtId="3" fontId="10" fillId="26" borderId="4" xfId="1" applyNumberFormat="1" applyFont="1" applyFill="1" applyBorder="1" applyAlignment="1">
      <alignment horizontal="center" vertical="center"/>
    </xf>
    <xf numFmtId="0" fontId="66" fillId="8" borderId="1" xfId="1" applyFont="1" applyFill="1" applyBorder="1" applyAlignment="1">
      <alignment horizontal="center" vertical="center"/>
    </xf>
    <xf numFmtId="180" fontId="20" fillId="10" borderId="1" xfId="1" applyNumberFormat="1" applyFont="1" applyFill="1" applyBorder="1" applyAlignment="1">
      <alignment horizontal="right" vertical="center"/>
    </xf>
    <xf numFmtId="38" fontId="1" fillId="10" borderId="1" xfId="1" applyNumberFormat="1" applyFill="1" applyBorder="1">
      <alignment vertical="center"/>
    </xf>
    <xf numFmtId="0" fontId="20" fillId="10" borderId="2" xfId="1" applyFont="1" applyFill="1" applyBorder="1" applyAlignment="1">
      <alignment horizontal="center" vertical="center"/>
    </xf>
    <xf numFmtId="5" fontId="1" fillId="0" borderId="0" xfId="1" applyNumberFormat="1">
      <alignment vertical="center"/>
    </xf>
    <xf numFmtId="0" fontId="15" fillId="13" borderId="1" xfId="3" applyFill="1" applyBorder="1" applyAlignment="1">
      <alignment horizontal="left"/>
    </xf>
    <xf numFmtId="0" fontId="23" fillId="7" borderId="1" xfId="3" applyFont="1" applyFill="1" applyBorder="1" applyAlignment="1">
      <alignment vertical="center"/>
    </xf>
    <xf numFmtId="3" fontId="1" fillId="7" borderId="1" xfId="1" applyNumberFormat="1" applyFill="1" applyBorder="1" applyAlignment="1">
      <alignment horizontal="right" vertical="center"/>
    </xf>
    <xf numFmtId="49" fontId="15" fillId="13" borderId="1" xfId="1" applyNumberFormat="1" applyFont="1" applyFill="1" applyBorder="1">
      <alignment vertical="center"/>
    </xf>
    <xf numFmtId="182" fontId="15" fillId="13" borderId="1" xfId="3" applyNumberFormat="1" applyFill="1" applyBorder="1" applyAlignment="1">
      <alignment horizontal="center" vertical="center"/>
    </xf>
    <xf numFmtId="176" fontId="15" fillId="7" borderId="1" xfId="3" applyNumberFormat="1" applyFill="1" applyBorder="1" applyAlignment="1">
      <alignment vertical="center"/>
    </xf>
    <xf numFmtId="182" fontId="1" fillId="13" borderId="1" xfId="3" applyNumberFormat="1" applyFont="1" applyFill="1" applyBorder="1" applyAlignment="1">
      <alignment horizontal="center" vertical="center"/>
    </xf>
    <xf numFmtId="182" fontId="20" fillId="13" borderId="1" xfId="1" applyNumberFormat="1" applyFont="1" applyFill="1" applyBorder="1" applyAlignment="1">
      <alignment horizontal="center" vertical="center"/>
    </xf>
    <xf numFmtId="0" fontId="36" fillId="13" borderId="1" xfId="1" applyFont="1" applyFill="1" applyBorder="1">
      <alignment vertical="center"/>
    </xf>
    <xf numFmtId="180" fontId="20" fillId="13" borderId="1" xfId="1" applyNumberFormat="1" applyFont="1" applyFill="1" applyBorder="1" applyAlignment="1">
      <alignment horizontal="right" vertical="center"/>
    </xf>
    <xf numFmtId="180" fontId="1" fillId="7" borderId="1" xfId="1" applyNumberFormat="1" applyFill="1" applyBorder="1" applyAlignment="1">
      <alignment horizontal="right" vertical="center"/>
    </xf>
    <xf numFmtId="38" fontId="20" fillId="7" borderId="1" xfId="1" applyNumberFormat="1" applyFont="1" applyFill="1" applyBorder="1" applyAlignment="1">
      <alignment horizontal="right" vertical="center"/>
    </xf>
    <xf numFmtId="49" fontId="16" fillId="0" borderId="1" xfId="1" applyNumberFormat="1" applyFont="1" applyBorder="1">
      <alignment vertical="center"/>
    </xf>
    <xf numFmtId="183" fontId="16" fillId="0" borderId="1" xfId="1" applyNumberFormat="1" applyFont="1" applyBorder="1" applyAlignment="1">
      <alignment horizontal="center" vertical="center"/>
    </xf>
    <xf numFmtId="0" fontId="15" fillId="0" borderId="0" xfId="1" applyFont="1">
      <alignment vertical="center"/>
    </xf>
    <xf numFmtId="56" fontId="15" fillId="0" borderId="1" xfId="1" applyNumberFormat="1" applyFont="1" applyBorder="1" applyAlignment="1">
      <alignment horizontal="center" vertical="center"/>
    </xf>
    <xf numFmtId="178" fontId="15" fillId="0" borderId="1" xfId="1" applyNumberFormat="1" applyFont="1" applyBorder="1" applyAlignment="1">
      <alignment horizontal="center" vertical="center"/>
    </xf>
    <xf numFmtId="0" fontId="105" fillId="0" borderId="1" xfId="4" applyFont="1" applyFill="1" applyBorder="1" applyAlignment="1">
      <alignment horizontal="left" vertical="center"/>
    </xf>
    <xf numFmtId="177" fontId="20" fillId="10" borderId="1" xfId="1" applyNumberFormat="1" applyFont="1" applyFill="1" applyBorder="1" applyAlignment="1">
      <alignment horizontal="center" vertical="center"/>
    </xf>
    <xf numFmtId="179" fontId="106" fillId="0" borderId="1" xfId="1" applyNumberFormat="1" applyFont="1" applyBorder="1" applyAlignment="1">
      <alignment horizontal="center" vertical="center"/>
    </xf>
    <xf numFmtId="0" fontId="56" fillId="16" borderId="0" xfId="1" applyFont="1" applyFill="1" applyAlignment="1">
      <alignment horizontal="center" vertical="center"/>
    </xf>
    <xf numFmtId="3" fontId="108" fillId="0" borderId="1" xfId="1" applyNumberFormat="1" applyFont="1" applyBorder="1" applyAlignment="1">
      <alignment horizontal="center" vertical="center"/>
    </xf>
    <xf numFmtId="177" fontId="1" fillId="0" borderId="17" xfId="1" applyNumberFormat="1" applyBorder="1" applyAlignment="1">
      <alignment horizontal="center" vertical="center"/>
    </xf>
    <xf numFmtId="178" fontId="1" fillId="0" borderId="17" xfId="1" applyNumberFormat="1" applyBorder="1" applyAlignment="1">
      <alignment horizontal="center" vertical="center"/>
    </xf>
    <xf numFmtId="3" fontId="1" fillId="13" borderId="19" xfId="1" applyNumberFormat="1" applyFill="1" applyBorder="1" applyAlignment="1">
      <alignment horizontal="left" vertical="center"/>
    </xf>
    <xf numFmtId="0" fontId="20" fillId="7" borderId="7" xfId="1" applyFont="1" applyFill="1" applyBorder="1" applyAlignment="1">
      <alignment horizontal="center" vertical="center"/>
    </xf>
    <xf numFmtId="0" fontId="1" fillId="7" borderId="2" xfId="1" applyFill="1" applyBorder="1" applyAlignment="1">
      <alignment horizontal="center" vertical="center"/>
    </xf>
    <xf numFmtId="0" fontId="1" fillId="6" borderId="1" xfId="1" applyFill="1" applyBorder="1" applyAlignment="1">
      <alignment horizontal="center" vertical="center"/>
    </xf>
    <xf numFmtId="0" fontId="15" fillId="13" borderId="1" xfId="1" applyFont="1" applyFill="1" applyBorder="1" applyAlignment="1">
      <alignment horizontal="left" vertical="center"/>
    </xf>
    <xf numFmtId="0" fontId="45" fillId="25" borderId="1" xfId="1" applyFont="1" applyFill="1" applyBorder="1">
      <alignment vertical="center"/>
    </xf>
    <xf numFmtId="0" fontId="45" fillId="25" borderId="1" xfId="1" applyFont="1" applyFill="1" applyBorder="1" applyAlignment="1">
      <alignment horizontal="center" vertical="center"/>
    </xf>
    <xf numFmtId="176" fontId="16" fillId="25" borderId="1" xfId="1" applyNumberFormat="1" applyFont="1" applyFill="1" applyBorder="1" applyAlignment="1">
      <alignment horizontal="center" vertical="center"/>
    </xf>
    <xf numFmtId="0" fontId="16" fillId="25" borderId="2" xfId="1" applyFont="1" applyFill="1" applyBorder="1" applyAlignment="1">
      <alignment horizontal="center" vertical="center"/>
    </xf>
    <xf numFmtId="176" fontId="16" fillId="25" borderId="1" xfId="1" applyNumberFormat="1" applyFont="1" applyFill="1" applyBorder="1" applyAlignment="1">
      <alignment horizontal="left" vertical="center"/>
    </xf>
    <xf numFmtId="0" fontId="16" fillId="25" borderId="1" xfId="1" applyFont="1" applyFill="1" applyBorder="1" applyAlignment="1">
      <alignment horizontal="left" vertical="center"/>
    </xf>
    <xf numFmtId="0" fontId="16" fillId="25" borderId="1" xfId="1" applyFont="1" applyFill="1" applyBorder="1" applyAlignment="1">
      <alignment horizontal="center" vertical="center"/>
    </xf>
    <xf numFmtId="0" fontId="16" fillId="25" borderId="2" xfId="1" applyFont="1" applyFill="1" applyBorder="1" applyAlignment="1">
      <alignment horizontal="left" vertical="center"/>
    </xf>
    <xf numFmtId="3" fontId="20" fillId="4" borderId="4" xfId="1" applyNumberFormat="1" applyFont="1" applyFill="1" applyBorder="1" applyAlignment="1">
      <alignment horizontal="center" vertical="center"/>
    </xf>
    <xf numFmtId="0" fontId="62" fillId="0" borderId="1" xfId="1" applyFont="1" applyBorder="1" applyAlignment="1">
      <alignment horizontal="center" vertical="center"/>
    </xf>
    <xf numFmtId="49" fontId="102" fillId="0" borderId="0" xfId="1" applyNumberFormat="1" applyFont="1" applyAlignment="1">
      <alignment horizontal="center" vertical="center" shrinkToFit="1"/>
    </xf>
    <xf numFmtId="38" fontId="1" fillId="0" borderId="1" xfId="2" applyNumberFormat="1" applyBorder="1" applyAlignment="1">
      <alignment horizontal="right" vertical="center"/>
    </xf>
    <xf numFmtId="181" fontId="1" fillId="0" borderId="1" xfId="2" applyNumberFormat="1" applyBorder="1">
      <alignment vertical="center"/>
    </xf>
    <xf numFmtId="3" fontId="1" fillId="13" borderId="1" xfId="2" applyNumberFormat="1" applyFill="1" applyBorder="1" applyAlignment="1">
      <alignment horizontal="center" vertical="center"/>
    </xf>
    <xf numFmtId="0" fontId="11" fillId="13" borderId="15" xfId="1" applyFont="1" applyFill="1" applyBorder="1" applyAlignment="1">
      <alignment horizontal="center" vertical="center"/>
    </xf>
    <xf numFmtId="3" fontId="10" fillId="5" borderId="1" xfId="2" applyNumberFormat="1" applyFont="1" applyFill="1" applyBorder="1" applyAlignment="1">
      <alignment horizontal="center" vertical="center"/>
    </xf>
    <xf numFmtId="5" fontId="12" fillId="5" borderId="1" xfId="2" applyNumberFormat="1" applyFont="1" applyFill="1" applyBorder="1">
      <alignment vertical="center"/>
    </xf>
    <xf numFmtId="3" fontId="1" fillId="0" borderId="21" xfId="1" applyNumberFormat="1" applyBorder="1" applyAlignment="1">
      <alignment horizontal="center" vertical="center"/>
    </xf>
    <xf numFmtId="0" fontId="11" fillId="0" borderId="21" xfId="1" applyFont="1" applyBorder="1" applyAlignment="1">
      <alignment horizontal="left" vertical="center"/>
    </xf>
    <xf numFmtId="0" fontId="8" fillId="39" borderId="15" xfId="1" applyFont="1" applyFill="1" applyBorder="1" applyAlignment="1">
      <alignment horizontal="center" vertical="center"/>
    </xf>
    <xf numFmtId="0" fontId="8" fillId="39" borderId="14" xfId="1" applyFont="1" applyFill="1" applyBorder="1" applyAlignment="1">
      <alignment horizontal="center" vertical="center"/>
    </xf>
    <xf numFmtId="0" fontId="8" fillId="39" borderId="18" xfId="1" applyFont="1" applyFill="1" applyBorder="1" applyAlignment="1">
      <alignment horizontal="center" vertical="center"/>
    </xf>
    <xf numFmtId="179" fontId="1" fillId="0" borderId="13" xfId="1" applyNumberFormat="1" applyBorder="1" applyAlignment="1">
      <alignment horizontal="right" vertical="center"/>
    </xf>
    <xf numFmtId="0" fontId="11" fillId="41" borderId="13" xfId="1" applyFont="1" applyFill="1" applyBorder="1">
      <alignment vertical="center"/>
    </xf>
    <xf numFmtId="0" fontId="19" fillId="41" borderId="13" xfId="1" applyFont="1" applyFill="1" applyBorder="1">
      <alignment vertical="center"/>
    </xf>
    <xf numFmtId="176" fontId="19" fillId="0" borderId="13" xfId="1" applyNumberFormat="1" applyFont="1" applyBorder="1">
      <alignment vertical="center"/>
    </xf>
    <xf numFmtId="176" fontId="19" fillId="0" borderId="13" xfId="1" applyNumberFormat="1" applyFont="1" applyBorder="1" applyAlignment="1"/>
    <xf numFmtId="0" fontId="19" fillId="0" borderId="13" xfId="1" applyFont="1" applyBorder="1" applyAlignment="1">
      <alignment horizontal="left" vertical="center"/>
    </xf>
    <xf numFmtId="0" fontId="11" fillId="41" borderId="13" xfId="1" applyFont="1" applyFill="1" applyBorder="1" applyAlignment="1"/>
    <xf numFmtId="176" fontId="19" fillId="0" borderId="13" xfId="1" applyNumberFormat="1" applyFont="1" applyBorder="1" applyAlignment="1">
      <alignment horizontal="center" vertical="center"/>
    </xf>
    <xf numFmtId="0" fontId="19" fillId="41" borderId="13" xfId="1" applyFont="1" applyFill="1" applyBorder="1" applyAlignment="1">
      <alignment horizontal="center" vertical="center"/>
    </xf>
    <xf numFmtId="0" fontId="11" fillId="41" borderId="13" xfId="1" applyFont="1" applyFill="1" applyBorder="1" applyAlignment="1">
      <alignment horizontal="left"/>
    </xf>
    <xf numFmtId="0" fontId="11" fillId="0" borderId="13" xfId="1" applyFont="1" applyBorder="1" applyAlignment="1">
      <alignment horizontal="left"/>
    </xf>
    <xf numFmtId="176" fontId="1" fillId="41" borderId="13" xfId="1" applyNumberFormat="1" applyFill="1" applyBorder="1">
      <alignment vertical="center"/>
    </xf>
    <xf numFmtId="176" fontId="55" fillId="38" borderId="13" xfId="1" applyNumberFormat="1" applyFont="1" applyFill="1" applyBorder="1" applyAlignment="1">
      <alignment horizontal="center" vertical="center"/>
    </xf>
    <xf numFmtId="0" fontId="8" fillId="39" borderId="10" xfId="1" applyFont="1" applyFill="1" applyBorder="1" applyAlignment="1">
      <alignment horizontal="center" vertical="center"/>
    </xf>
    <xf numFmtId="0" fontId="19" fillId="0" borderId="21" xfId="1" applyFont="1" applyBorder="1" applyAlignment="1">
      <alignment horizontal="right" vertical="center"/>
    </xf>
    <xf numFmtId="0" fontId="19" fillId="0" borderId="10" xfId="1" applyFont="1" applyBorder="1" applyAlignment="1">
      <alignment horizontal="right" vertical="center"/>
    </xf>
    <xf numFmtId="0" fontId="1" fillId="0" borderId="10" xfId="1" applyBorder="1" applyAlignment="1">
      <alignment horizontal="center" vertical="center"/>
    </xf>
    <xf numFmtId="178" fontId="1" fillId="0" borderId="21" xfId="1" applyNumberFormat="1" applyBorder="1" applyAlignment="1">
      <alignment horizontal="center" vertical="center"/>
    </xf>
    <xf numFmtId="0" fontId="19" fillId="0" borderId="15" xfId="1" applyFont="1" applyBorder="1" applyAlignment="1">
      <alignment horizontal="right" vertical="center"/>
    </xf>
    <xf numFmtId="0" fontId="1" fillId="0" borderId="13" xfId="1" applyBorder="1" applyAlignment="1">
      <alignment horizontal="right" vertical="center"/>
    </xf>
    <xf numFmtId="3" fontId="19" fillId="0" borderId="13" xfId="1" applyNumberFormat="1" applyFont="1" applyBorder="1" applyAlignment="1">
      <alignment horizontal="center" vertical="center"/>
    </xf>
    <xf numFmtId="0" fontId="19" fillId="0" borderId="13" xfId="1" applyFont="1" applyBorder="1">
      <alignment vertical="center"/>
    </xf>
    <xf numFmtId="0" fontId="109" fillId="0" borderId="13" xfId="1" applyFont="1" applyBorder="1">
      <alignment vertical="center"/>
    </xf>
    <xf numFmtId="0" fontId="1" fillId="41" borderId="13" xfId="1" applyFill="1" applyBorder="1" applyAlignment="1">
      <alignment horizontal="center" vertical="center"/>
    </xf>
    <xf numFmtId="0" fontId="109" fillId="41" borderId="13" xfId="1" applyFont="1" applyFill="1" applyBorder="1" applyAlignment="1">
      <alignment horizontal="left"/>
    </xf>
    <xf numFmtId="0" fontId="11" fillId="41" borderId="13" xfId="1" applyFont="1" applyFill="1" applyBorder="1" applyAlignment="1">
      <alignment horizontal="center" vertical="center"/>
    </xf>
    <xf numFmtId="0" fontId="109" fillId="0" borderId="13" xfId="1" applyFont="1" applyBorder="1" applyAlignment="1">
      <alignment horizontal="left"/>
    </xf>
    <xf numFmtId="0" fontId="110" fillId="0" borderId="13" xfId="1" applyFont="1" applyBorder="1" applyAlignment="1">
      <alignment horizontal="left"/>
    </xf>
    <xf numFmtId="0" fontId="109" fillId="41" borderId="13" xfId="1" applyFont="1" applyFill="1" applyBorder="1">
      <alignment vertical="center"/>
    </xf>
    <xf numFmtId="0" fontId="109" fillId="0" borderId="13" xfId="1" applyFont="1" applyBorder="1" applyAlignment="1">
      <alignment horizontal="left" vertical="center"/>
    </xf>
    <xf numFmtId="176" fontId="8" fillId="38" borderId="13" xfId="1" applyNumberFormat="1" applyFont="1" applyFill="1" applyBorder="1" applyAlignment="1">
      <alignment horizontal="center" vertical="center"/>
    </xf>
    <xf numFmtId="0" fontId="11" fillId="39" borderId="13" xfId="1" applyFont="1" applyFill="1" applyBorder="1" applyAlignment="1">
      <alignment horizontal="center" vertical="center"/>
    </xf>
    <xf numFmtId="176" fontId="1" fillId="39" borderId="13" xfId="1" applyNumberFormat="1" applyFill="1" applyBorder="1">
      <alignment vertical="center"/>
    </xf>
    <xf numFmtId="176" fontId="1" fillId="39" borderId="13" xfId="1" applyNumberFormat="1" applyFill="1" applyBorder="1" applyAlignment="1"/>
    <xf numFmtId="0" fontId="109" fillId="39" borderId="13" xfId="1" applyFont="1" applyFill="1" applyBorder="1" applyAlignment="1">
      <alignment horizontal="left" vertical="center"/>
    </xf>
    <xf numFmtId="0" fontId="109" fillId="42" borderId="13" xfId="1" applyFont="1" applyFill="1" applyBorder="1">
      <alignment vertical="center"/>
    </xf>
    <xf numFmtId="0" fontId="109" fillId="42" borderId="13" xfId="1" applyFont="1" applyFill="1" applyBorder="1" applyAlignment="1">
      <alignment horizontal="left" vertical="center"/>
    </xf>
    <xf numFmtId="179" fontId="1" fillId="0" borderId="13" xfId="1" applyNumberFormat="1" applyBorder="1">
      <alignment vertical="center"/>
    </xf>
    <xf numFmtId="0" fontId="1" fillId="0" borderId="11" xfId="1" applyBorder="1" applyAlignment="1">
      <alignment horizontal="center" vertical="center"/>
    </xf>
    <xf numFmtId="0" fontId="1" fillId="0" borderId="11" xfId="1" applyBorder="1" applyAlignment="1">
      <alignment vertical="center" shrinkToFit="1"/>
    </xf>
    <xf numFmtId="176" fontId="1" fillId="0" borderId="11" xfId="1" applyNumberFormat="1" applyBorder="1">
      <alignment vertical="center"/>
    </xf>
    <xf numFmtId="176" fontId="1" fillId="0" borderId="11" xfId="1" applyNumberFormat="1" applyBorder="1" applyAlignment="1"/>
    <xf numFmtId="0" fontId="1" fillId="0" borderId="11" xfId="1" applyBorder="1" applyAlignment="1">
      <alignment horizontal="center" vertical="center" shrinkToFit="1"/>
    </xf>
    <xf numFmtId="0" fontId="1" fillId="0" borderId="11" xfId="1" applyBorder="1">
      <alignment vertical="center"/>
    </xf>
    <xf numFmtId="0" fontId="1" fillId="0" borderId="11" xfId="1" applyBorder="1" applyAlignment="1">
      <alignment horizontal="right" vertical="center"/>
    </xf>
    <xf numFmtId="179" fontId="1" fillId="0" borderId="11" xfId="1" applyNumberFormat="1" applyBorder="1">
      <alignment vertical="center"/>
    </xf>
    <xf numFmtId="0" fontId="24" fillId="0" borderId="0" xfId="1" applyFont="1" applyAlignment="1">
      <alignment horizontal="left" vertical="center"/>
    </xf>
    <xf numFmtId="0" fontId="10" fillId="35" borderId="1" xfId="1" applyFont="1" applyFill="1" applyBorder="1" applyAlignment="1">
      <alignment horizontal="center" vertical="center"/>
    </xf>
    <xf numFmtId="0" fontId="105" fillId="0" borderId="0" xfId="5">
      <alignment vertical="center"/>
    </xf>
    <xf numFmtId="3" fontId="16" fillId="10" borderId="1" xfId="1" applyNumberFormat="1" applyFont="1" applyFill="1" applyBorder="1" applyAlignment="1">
      <alignment horizontal="center" vertical="center"/>
    </xf>
    <xf numFmtId="0" fontId="15" fillId="10" borderId="1" xfId="1" applyFont="1" applyFill="1" applyBorder="1">
      <alignment vertical="center"/>
    </xf>
    <xf numFmtId="0" fontId="15" fillId="7" borderId="1" xfId="1" applyFont="1" applyFill="1" applyBorder="1" applyAlignment="1">
      <alignment horizontal="center" vertical="center"/>
    </xf>
    <xf numFmtId="176" fontId="20" fillId="16" borderId="1" xfId="1" applyNumberFormat="1" applyFont="1" applyFill="1" applyBorder="1" applyAlignment="1">
      <alignment horizontal="center" vertical="center"/>
    </xf>
    <xf numFmtId="176" fontId="55" fillId="38" borderId="22" xfId="1" applyNumberFormat="1" applyFont="1" applyFill="1" applyBorder="1" applyAlignment="1">
      <alignment horizontal="center" vertical="center"/>
    </xf>
    <xf numFmtId="0" fontId="100" fillId="0" borderId="17" xfId="1" applyFont="1" applyBorder="1" applyAlignment="1">
      <alignment horizontal="center" vertical="center"/>
    </xf>
    <xf numFmtId="0" fontId="100" fillId="0" borderId="19" xfId="1" applyFont="1" applyBorder="1" applyAlignment="1">
      <alignment horizontal="center" vertical="center"/>
    </xf>
    <xf numFmtId="49" fontId="63" fillId="10" borderId="1" xfId="1" applyNumberFormat="1" applyFont="1" applyFill="1" applyBorder="1" applyAlignment="1">
      <alignment horizontal="left" vertical="center"/>
    </xf>
    <xf numFmtId="0" fontId="1" fillId="10" borderId="4" xfId="1" applyFill="1" applyBorder="1">
      <alignment vertical="center"/>
    </xf>
    <xf numFmtId="0" fontId="1" fillId="29" borderId="1" xfId="1" applyFill="1" applyBorder="1" applyAlignment="1">
      <alignment horizontal="center" vertical="center"/>
    </xf>
    <xf numFmtId="0" fontId="1" fillId="0" borderId="1" xfId="1" applyBorder="1" applyAlignment="1">
      <alignment horizontal="left" vertical="center" wrapText="1"/>
    </xf>
    <xf numFmtId="176" fontId="15" fillId="0" borderId="4" xfId="1" applyNumberFormat="1" applyFont="1" applyBorder="1" applyAlignment="1">
      <alignment horizontal="center" vertical="center"/>
    </xf>
    <xf numFmtId="183" fontId="15" fillId="0" borderId="1" xfId="3" applyNumberFormat="1" applyBorder="1" applyAlignment="1">
      <alignment horizontal="center" vertical="center"/>
    </xf>
    <xf numFmtId="0" fontId="111" fillId="0" borderId="0" xfId="1" applyFont="1">
      <alignment vertical="center"/>
    </xf>
    <xf numFmtId="0" fontId="1" fillId="16" borderId="17" xfId="1" applyFill="1" applyBorder="1" applyAlignment="1">
      <alignment horizontal="left" vertical="center" wrapText="1"/>
    </xf>
    <xf numFmtId="0" fontId="1" fillId="16" borderId="30" xfId="1" applyFill="1" applyBorder="1" applyAlignment="1">
      <alignment horizontal="left" vertical="center"/>
    </xf>
    <xf numFmtId="0" fontId="1" fillId="16" borderId="19" xfId="1" applyFill="1" applyBorder="1" applyAlignment="1">
      <alignment horizontal="left" vertical="center"/>
    </xf>
    <xf numFmtId="0" fontId="7" fillId="34" borderId="17" xfId="1" applyFont="1" applyFill="1" applyBorder="1" applyAlignment="1">
      <alignment horizontal="center" vertical="center"/>
    </xf>
    <xf numFmtId="0" fontId="7" fillId="34" borderId="19" xfId="1" applyFont="1" applyFill="1" applyBorder="1" applyAlignment="1">
      <alignment horizontal="center" vertical="center"/>
    </xf>
    <xf numFmtId="49" fontId="63" fillId="0" borderId="1" xfId="1" applyNumberFormat="1" applyFont="1" applyBorder="1" applyAlignment="1">
      <alignment horizontal="left" vertical="center"/>
    </xf>
    <xf numFmtId="0" fontId="1" fillId="0" borderId="4" xfId="1" applyBorder="1">
      <alignment vertical="center"/>
    </xf>
    <xf numFmtId="0" fontId="77" fillId="0" borderId="1" xfId="1" applyFont="1" applyBorder="1" applyAlignment="1">
      <alignment horizontal="center" vertical="center"/>
    </xf>
    <xf numFmtId="3" fontId="12" fillId="5" borderId="2" xfId="1" applyNumberFormat="1" applyFont="1" applyFill="1" applyBorder="1">
      <alignment vertical="center"/>
    </xf>
    <xf numFmtId="3" fontId="12" fillId="5" borderId="3" xfId="1" applyNumberFormat="1" applyFont="1" applyFill="1" applyBorder="1">
      <alignment vertical="center"/>
    </xf>
    <xf numFmtId="3" fontId="12" fillId="5" borderId="4" xfId="1" applyNumberFormat="1" applyFont="1" applyFill="1" applyBorder="1">
      <alignment vertical="center"/>
    </xf>
    <xf numFmtId="0" fontId="13" fillId="43" borderId="1" xfId="1" applyFont="1" applyFill="1" applyBorder="1" applyAlignment="1">
      <alignment horizontal="center" vertical="center"/>
    </xf>
    <xf numFmtId="176" fontId="1" fillId="16" borderId="2" xfId="1" applyNumberFormat="1" applyFill="1" applyBorder="1">
      <alignment vertical="center"/>
    </xf>
    <xf numFmtId="0" fontId="48" fillId="16" borderId="1" xfId="1" applyFont="1" applyFill="1" applyBorder="1" applyAlignment="1">
      <alignment horizontal="left" vertical="center" shrinkToFit="1"/>
    </xf>
    <xf numFmtId="0" fontId="13" fillId="31" borderId="1" xfId="1" applyFont="1" applyFill="1" applyBorder="1" applyAlignment="1">
      <alignment horizontal="center" vertical="center"/>
    </xf>
    <xf numFmtId="3" fontId="21" fillId="10" borderId="1" xfId="1" applyNumberFormat="1" applyFont="1" applyFill="1" applyBorder="1" applyAlignment="1">
      <alignment horizontal="center" vertical="center"/>
    </xf>
    <xf numFmtId="0" fontId="15" fillId="10" borderId="1" xfId="3" applyFill="1" applyBorder="1" applyAlignment="1">
      <alignment horizontal="left"/>
    </xf>
    <xf numFmtId="0" fontId="13" fillId="10" borderId="1" xfId="1" applyFont="1" applyFill="1" applyBorder="1" applyAlignment="1">
      <alignment horizontal="center" vertical="center"/>
    </xf>
    <xf numFmtId="0" fontId="15" fillId="10" borderId="1" xfId="3" applyFill="1" applyBorder="1" applyAlignment="1">
      <alignment horizontal="center" vertical="center"/>
    </xf>
    <xf numFmtId="0" fontId="7" fillId="26" borderId="17" xfId="1" applyFont="1" applyFill="1" applyBorder="1" applyAlignment="1">
      <alignment horizontal="center" vertical="center"/>
    </xf>
    <xf numFmtId="0" fontId="7" fillId="26" borderId="19" xfId="1" applyFont="1" applyFill="1" applyBorder="1" applyAlignment="1">
      <alignment horizontal="center" vertical="center"/>
    </xf>
    <xf numFmtId="0" fontId="20" fillId="6" borderId="2" xfId="1" applyFont="1" applyFill="1" applyBorder="1" applyAlignment="1">
      <alignment horizontal="center" vertical="center"/>
    </xf>
    <xf numFmtId="3" fontId="1" fillId="29" borderId="1" xfId="1" applyNumberFormat="1" applyFill="1" applyBorder="1" applyAlignment="1">
      <alignment horizontal="center" vertical="center"/>
    </xf>
    <xf numFmtId="3" fontId="1" fillId="29" borderId="19" xfId="1" applyNumberFormat="1" applyFill="1" applyBorder="1" applyAlignment="1">
      <alignment horizontal="center" vertical="center"/>
    </xf>
    <xf numFmtId="0" fontId="20" fillId="6" borderId="7" xfId="1" applyFont="1" applyFill="1" applyBorder="1" applyAlignment="1">
      <alignment horizontal="center" vertical="center"/>
    </xf>
    <xf numFmtId="176" fontId="20" fillId="6" borderId="1" xfId="1" applyNumberFormat="1" applyFont="1" applyFill="1" applyBorder="1" applyAlignment="1">
      <alignment horizontal="center" vertical="center"/>
    </xf>
    <xf numFmtId="176" fontId="16" fillId="0" borderId="2" xfId="1" applyNumberFormat="1" applyFont="1" applyBorder="1" applyAlignment="1">
      <alignment horizontal="left" vertical="center"/>
    </xf>
    <xf numFmtId="0" fontId="1" fillId="13" borderId="19" xfId="1" applyFill="1" applyBorder="1" applyAlignment="1">
      <alignment horizontal="center" vertical="center"/>
    </xf>
    <xf numFmtId="0" fontId="1" fillId="7" borderId="19" xfId="1" applyFill="1" applyBorder="1" applyAlignment="1">
      <alignment horizontal="center" vertical="center"/>
    </xf>
    <xf numFmtId="0" fontId="1" fillId="0" borderId="7" xfId="1" applyBorder="1" applyAlignment="1">
      <alignment horizontal="left" vertical="center"/>
    </xf>
    <xf numFmtId="0" fontId="13" fillId="7" borderId="1" xfId="1" applyFont="1" applyFill="1" applyBorder="1" applyAlignment="1">
      <alignment horizontal="center" vertical="center"/>
    </xf>
    <xf numFmtId="176" fontId="13" fillId="6" borderId="1" xfId="1" applyNumberFormat="1" applyFont="1" applyFill="1" applyBorder="1" applyAlignment="1">
      <alignment horizontal="center" vertical="center"/>
    </xf>
    <xf numFmtId="3" fontId="1" fillId="17" borderId="19" xfId="1" applyNumberFormat="1" applyFill="1" applyBorder="1" applyAlignment="1">
      <alignment horizontal="left" vertical="center"/>
    </xf>
    <xf numFmtId="0" fontId="1" fillId="6" borderId="2" xfId="1" applyFill="1" applyBorder="1" applyAlignment="1">
      <alignment horizontal="center" vertical="center"/>
    </xf>
    <xf numFmtId="182" fontId="15" fillId="7" borderId="1" xfId="3" applyNumberFormat="1" applyFill="1" applyBorder="1" applyAlignment="1">
      <alignment horizontal="center" vertical="center"/>
    </xf>
    <xf numFmtId="182" fontId="1" fillId="7" borderId="1" xfId="3" applyNumberFormat="1" applyFont="1" applyFill="1" applyBorder="1" applyAlignment="1">
      <alignment horizontal="center" vertical="center"/>
    </xf>
    <xf numFmtId="182" fontId="20" fillId="7" borderId="1" xfId="1" applyNumberFormat="1" applyFont="1" applyFill="1" applyBorder="1" applyAlignment="1">
      <alignment horizontal="center" vertical="center"/>
    </xf>
    <xf numFmtId="0" fontId="30" fillId="13" borderId="1" xfId="1" applyFont="1" applyFill="1" applyBorder="1">
      <alignment vertical="center"/>
    </xf>
    <xf numFmtId="0" fontId="30" fillId="16" borderId="1" xfId="1" applyFont="1" applyFill="1" applyBorder="1">
      <alignment vertical="center"/>
    </xf>
    <xf numFmtId="0" fontId="113" fillId="0" borderId="1" xfId="1" applyFont="1" applyBorder="1" applyAlignment="1">
      <alignment horizontal="center" vertical="center"/>
    </xf>
    <xf numFmtId="0" fontId="14" fillId="7" borderId="1" xfId="1" applyFont="1" applyFill="1" applyBorder="1">
      <alignment vertical="center"/>
    </xf>
    <xf numFmtId="0" fontId="114" fillId="0" borderId="1" xfId="1" applyFont="1" applyBorder="1" applyAlignment="1">
      <alignment horizontal="center" vertical="center"/>
    </xf>
    <xf numFmtId="3" fontId="20" fillId="17" borderId="1" xfId="1" applyNumberFormat="1" applyFont="1" applyFill="1" applyBorder="1" applyAlignment="1">
      <alignment horizontal="center" vertical="center"/>
    </xf>
    <xf numFmtId="176" fontId="1" fillId="13" borderId="1" xfId="1" applyNumberFormat="1" applyFill="1" applyBorder="1" applyAlignment="1">
      <alignment horizontal="left" vertical="center"/>
    </xf>
    <xf numFmtId="183" fontId="20" fillId="7" borderId="1" xfId="1" applyNumberFormat="1" applyFont="1" applyFill="1" applyBorder="1">
      <alignment vertical="center"/>
    </xf>
    <xf numFmtId="176" fontId="20" fillId="13" borderId="1" xfId="1" applyNumberFormat="1" applyFont="1" applyFill="1" applyBorder="1" applyAlignment="1">
      <alignment horizontal="left" vertical="center"/>
    </xf>
    <xf numFmtId="0" fontId="1" fillId="7" borderId="2" xfId="1" applyFill="1" applyBorder="1">
      <alignment vertical="center"/>
    </xf>
    <xf numFmtId="176" fontId="13" fillId="0" borderId="1" xfId="1" applyNumberFormat="1" applyFont="1" applyBorder="1" applyAlignment="1">
      <alignment horizontal="left"/>
    </xf>
    <xf numFmtId="183" fontId="20" fillId="7" borderId="1" xfId="1" applyNumberFormat="1" applyFont="1" applyFill="1" applyBorder="1" applyAlignment="1">
      <alignment horizontal="right" vertical="center"/>
    </xf>
    <xf numFmtId="0" fontId="25" fillId="0" borderId="17" xfId="1" applyFont="1" applyBorder="1" applyAlignment="1">
      <alignment horizontal="center" vertical="center"/>
    </xf>
    <xf numFmtId="0" fontId="25" fillId="0" borderId="19" xfId="1" applyFont="1" applyBorder="1" applyAlignment="1">
      <alignment horizontal="center" vertical="center"/>
    </xf>
    <xf numFmtId="3" fontId="10" fillId="5" borderId="19" xfId="1" applyNumberFormat="1" applyFont="1" applyFill="1" applyBorder="1" applyAlignment="1">
      <alignment horizontal="center" vertical="center"/>
    </xf>
    <xf numFmtId="0" fontId="10" fillId="0" borderId="19" xfId="1" applyFont="1" applyBorder="1" applyAlignment="1">
      <alignment horizontal="center" vertical="center"/>
    </xf>
    <xf numFmtId="176" fontId="13" fillId="0" borderId="19" xfId="1" applyNumberFormat="1" applyFont="1" applyBorder="1" applyAlignment="1">
      <alignment horizontal="center" vertical="center"/>
    </xf>
    <xf numFmtId="3" fontId="45" fillId="44" borderId="1" xfId="1" applyNumberFormat="1" applyFont="1" applyFill="1" applyBorder="1" applyAlignment="1">
      <alignment horizontal="center" vertical="center"/>
    </xf>
    <xf numFmtId="0" fontId="16" fillId="44" borderId="1" xfId="1" applyFont="1" applyFill="1" applyBorder="1" applyAlignment="1">
      <alignment horizontal="left" vertical="center"/>
    </xf>
    <xf numFmtId="183" fontId="16" fillId="44" borderId="1" xfId="1" applyNumberFormat="1" applyFont="1" applyFill="1" applyBorder="1" applyAlignment="1">
      <alignment horizontal="right" vertical="center"/>
    </xf>
    <xf numFmtId="0" fontId="16" fillId="44" borderId="1" xfId="1" applyFont="1" applyFill="1" applyBorder="1" applyAlignment="1">
      <alignment horizontal="right" vertical="center"/>
    </xf>
    <xf numFmtId="0" fontId="16" fillId="0" borderId="2" xfId="1" applyFont="1" applyBorder="1" applyAlignment="1">
      <alignment horizontal="center" vertical="center"/>
    </xf>
    <xf numFmtId="0" fontId="16" fillId="12" borderId="1" xfId="1" applyFont="1" applyFill="1" applyBorder="1" applyAlignment="1">
      <alignment horizontal="left" vertical="center"/>
    </xf>
    <xf numFmtId="0" fontId="24" fillId="0" borderId="1" xfId="1" applyFont="1" applyBorder="1" applyAlignment="1">
      <alignment horizontal="left" vertical="center"/>
    </xf>
    <xf numFmtId="3" fontId="45" fillId="25" borderId="1" xfId="1" applyNumberFormat="1" applyFont="1" applyFill="1" applyBorder="1" applyAlignment="1">
      <alignment horizontal="center" vertical="center"/>
    </xf>
    <xf numFmtId="183" fontId="16" fillId="25" borderId="1" xfId="1" applyNumberFormat="1" applyFont="1" applyFill="1" applyBorder="1" applyAlignment="1">
      <alignment horizontal="right" vertical="center"/>
    </xf>
    <xf numFmtId="0" fontId="16" fillId="25" borderId="1" xfId="1" applyFont="1" applyFill="1" applyBorder="1" applyAlignment="1">
      <alignment horizontal="right" vertical="center"/>
    </xf>
    <xf numFmtId="176" fontId="16" fillId="25" borderId="1" xfId="1" applyNumberFormat="1" applyFont="1" applyFill="1" applyBorder="1">
      <alignment vertical="center"/>
    </xf>
    <xf numFmtId="176" fontId="16" fillId="25" borderId="1" xfId="1" applyNumberFormat="1" applyFont="1" applyFill="1" applyBorder="1" applyAlignment="1">
      <alignment horizontal="right" vertical="center"/>
    </xf>
    <xf numFmtId="0" fontId="45" fillId="0" borderId="1" xfId="1" applyFont="1" applyBorder="1" applyAlignment="1">
      <alignment horizontal="left" vertical="center"/>
    </xf>
    <xf numFmtId="0" fontId="15" fillId="12" borderId="1" xfId="1" applyFont="1" applyFill="1" applyBorder="1" applyAlignment="1">
      <alignment horizontal="left" vertical="center"/>
    </xf>
    <xf numFmtId="0" fontId="1" fillId="40" borderId="0" xfId="1" applyFill="1" applyAlignment="1">
      <alignment horizontal="center" vertical="center"/>
    </xf>
    <xf numFmtId="0" fontId="1" fillId="13" borderId="17" xfId="1" applyFill="1" applyBorder="1" applyAlignment="1">
      <alignment horizontal="left" vertical="center"/>
    </xf>
    <xf numFmtId="0" fontId="1" fillId="13" borderId="17" xfId="1" applyFill="1" applyBorder="1" applyAlignment="1">
      <alignment horizontal="center" vertical="center"/>
    </xf>
    <xf numFmtId="181" fontId="20" fillId="0" borderId="1" xfId="1" applyNumberFormat="1" applyFont="1" applyBorder="1" applyAlignment="1">
      <alignment horizontal="center" vertical="center"/>
    </xf>
    <xf numFmtId="0" fontId="15" fillId="13" borderId="17" xfId="1" applyFont="1" applyFill="1" applyBorder="1">
      <alignment vertical="center"/>
    </xf>
    <xf numFmtId="0" fontId="15" fillId="13" borderId="17" xfId="1" applyFont="1" applyFill="1" applyBorder="1" applyAlignment="1">
      <alignment horizontal="center" vertical="center"/>
    </xf>
    <xf numFmtId="176" fontId="1" fillId="13" borderId="17" xfId="1" applyNumberFormat="1" applyFill="1" applyBorder="1" applyAlignment="1">
      <alignment horizontal="center" vertical="center"/>
    </xf>
    <xf numFmtId="176" fontId="1" fillId="0" borderId="17" xfId="1" applyNumberFormat="1" applyBorder="1" applyAlignment="1">
      <alignment horizontal="center" vertical="center"/>
    </xf>
    <xf numFmtId="0" fontId="80" fillId="0" borderId="19" xfId="1" applyFont="1" applyBorder="1" applyAlignment="1"/>
    <xf numFmtId="0" fontId="80" fillId="0" borderId="19" xfId="1" applyFont="1" applyBorder="1" applyAlignment="1">
      <alignment horizontal="center"/>
    </xf>
    <xf numFmtId="0" fontId="16" fillId="0" borderId="19" xfId="1" applyFont="1" applyBorder="1" applyAlignment="1">
      <alignment horizontal="center" vertical="center"/>
    </xf>
    <xf numFmtId="0" fontId="1" fillId="0" borderId="7" xfId="1" applyBorder="1">
      <alignment vertical="center"/>
    </xf>
    <xf numFmtId="0" fontId="115" fillId="0" borderId="0" xfId="1" applyFont="1" applyAlignment="1">
      <alignment horizontal="center" vertical="center"/>
    </xf>
    <xf numFmtId="0" fontId="115" fillId="7" borderId="5" xfId="1" applyFont="1" applyFill="1" applyBorder="1" applyAlignment="1">
      <alignment horizontal="left" vertical="center"/>
    </xf>
    <xf numFmtId="0" fontId="115" fillId="7" borderId="6" xfId="1" applyFont="1" applyFill="1" applyBorder="1" applyAlignment="1">
      <alignment horizontal="left" vertical="center"/>
    </xf>
    <xf numFmtId="0" fontId="63" fillId="11" borderId="17" xfId="1" applyFont="1" applyFill="1" applyBorder="1" applyAlignment="1">
      <alignment horizontal="center" vertical="center"/>
    </xf>
    <xf numFmtId="0" fontId="39" fillId="0" borderId="0" xfId="1" applyFont="1" applyAlignment="1">
      <alignment horizontal="center" vertical="center"/>
    </xf>
    <xf numFmtId="0" fontId="115" fillId="7" borderId="7" xfId="1" applyFont="1" applyFill="1" applyBorder="1" applyAlignment="1">
      <alignment horizontal="left" vertical="center"/>
    </xf>
    <xf numFmtId="0" fontId="115" fillId="7" borderId="8" xfId="1" applyFont="1" applyFill="1" applyBorder="1" applyAlignment="1">
      <alignment horizontal="left" vertical="center"/>
    </xf>
    <xf numFmtId="0" fontId="63" fillId="11" borderId="19" xfId="1" applyFont="1" applyFill="1" applyBorder="1" applyAlignment="1">
      <alignment horizontal="center" vertical="center"/>
    </xf>
    <xf numFmtId="0" fontId="1" fillId="29" borderId="0" xfId="1" applyFill="1" applyAlignment="1">
      <alignment horizontal="center" vertical="center"/>
    </xf>
    <xf numFmtId="0" fontId="1" fillId="11" borderId="1" xfId="1" applyFill="1" applyBorder="1" applyAlignment="1">
      <alignment horizontal="center" vertical="center"/>
    </xf>
    <xf numFmtId="0" fontId="20" fillId="7" borderId="1" xfId="1" applyFont="1" applyFill="1" applyBorder="1" applyAlignment="1">
      <alignment horizontal="left" vertical="center"/>
    </xf>
    <xf numFmtId="0" fontId="92" fillId="7" borderId="0" xfId="1" applyFont="1" applyFill="1">
      <alignment vertical="center"/>
    </xf>
    <xf numFmtId="0" fontId="1" fillId="3" borderId="17" xfId="1" applyFill="1" applyBorder="1" applyAlignment="1">
      <alignment horizontal="center" vertical="center"/>
    </xf>
    <xf numFmtId="3" fontId="1" fillId="40" borderId="17" xfId="1" applyNumberFormat="1" applyFill="1" applyBorder="1" applyAlignment="1">
      <alignment horizontal="center" vertical="center"/>
    </xf>
    <xf numFmtId="3" fontId="20" fillId="0" borderId="17" xfId="1" applyNumberFormat="1" applyFont="1" applyBorder="1" applyAlignment="1">
      <alignment horizontal="center" vertical="center"/>
    </xf>
    <xf numFmtId="0" fontId="15" fillId="7" borderId="0" xfId="1" applyFont="1" applyFill="1">
      <alignment vertical="center"/>
    </xf>
    <xf numFmtId="0" fontId="20" fillId="7" borderId="17" xfId="1" applyFont="1" applyFill="1" applyBorder="1" applyAlignment="1">
      <alignment horizontal="center" vertical="center"/>
    </xf>
    <xf numFmtId="0" fontId="20" fillId="11" borderId="17" xfId="1" applyFont="1" applyFill="1" applyBorder="1" applyAlignment="1">
      <alignment horizontal="center" vertical="center"/>
    </xf>
    <xf numFmtId="176" fontId="20" fillId="0" borderId="17" xfId="1" applyNumberFormat="1" applyFont="1" applyBorder="1" applyAlignment="1">
      <alignment horizontal="left" vertical="center"/>
    </xf>
    <xf numFmtId="3" fontId="1" fillId="40" borderId="19" xfId="1" applyNumberFormat="1" applyFill="1" applyBorder="1" applyAlignment="1">
      <alignment horizontal="center" vertical="center"/>
    </xf>
    <xf numFmtId="0" fontId="1" fillId="7" borderId="19" xfId="1" applyFill="1" applyBorder="1" applyAlignment="1">
      <alignment horizontal="left" vertical="center"/>
    </xf>
    <xf numFmtId="0" fontId="1" fillId="11" borderId="19" xfId="1" applyFill="1" applyBorder="1" applyAlignment="1">
      <alignment horizontal="center" vertical="center"/>
    </xf>
    <xf numFmtId="0" fontId="1" fillId="0" borderId="7" xfId="1" applyBorder="1" applyAlignment="1">
      <alignment horizontal="center" vertical="center"/>
    </xf>
    <xf numFmtId="0" fontId="1" fillId="26" borderId="19" xfId="1" applyFill="1" applyBorder="1">
      <alignment vertical="center"/>
    </xf>
    <xf numFmtId="0" fontId="1" fillId="26" borderId="1" xfId="1" applyFill="1" applyBorder="1">
      <alignment vertical="center"/>
    </xf>
    <xf numFmtId="0" fontId="15" fillId="7" borderId="22" xfId="1" applyFont="1" applyFill="1" applyBorder="1">
      <alignment vertical="center"/>
    </xf>
    <xf numFmtId="0" fontId="11" fillId="7" borderId="1" xfId="1" applyFont="1" applyFill="1" applyBorder="1" applyAlignment="1">
      <alignment horizontal="center" vertical="center"/>
    </xf>
    <xf numFmtId="38" fontId="20" fillId="7" borderId="4" xfId="1" applyNumberFormat="1" applyFont="1" applyFill="1" applyBorder="1" applyAlignment="1">
      <alignment horizontal="center" vertical="center"/>
    </xf>
    <xf numFmtId="0" fontId="15" fillId="7" borderId="1" xfId="1" applyFont="1" applyFill="1" applyBorder="1" applyAlignment="1">
      <alignment horizontal="left" vertical="center"/>
    </xf>
    <xf numFmtId="0" fontId="20" fillId="7" borderId="1" xfId="1" applyFont="1" applyFill="1" applyBorder="1" applyAlignment="1">
      <alignment vertical="center" wrapText="1"/>
    </xf>
    <xf numFmtId="176" fontId="20" fillId="7" borderId="1" xfId="1" applyNumberFormat="1" applyFont="1" applyFill="1" applyBorder="1" applyAlignment="1">
      <alignment horizontal="right" vertical="center"/>
    </xf>
    <xf numFmtId="49" fontId="1" fillId="7" borderId="1" xfId="1" applyNumberFormat="1" applyFill="1" applyBorder="1" applyAlignment="1">
      <alignment horizontal="left" vertical="center"/>
    </xf>
    <xf numFmtId="0" fontId="1" fillId="13" borderId="2" xfId="1" applyFill="1" applyBorder="1">
      <alignment vertical="center"/>
    </xf>
    <xf numFmtId="176" fontId="15" fillId="7" borderId="1" xfId="1" applyNumberFormat="1" applyFont="1" applyFill="1" applyBorder="1" applyAlignment="1">
      <alignment horizontal="right" vertical="center"/>
    </xf>
    <xf numFmtId="0" fontId="15" fillId="7" borderId="19" xfId="3" applyFill="1" applyBorder="1"/>
    <xf numFmtId="176" fontId="15" fillId="7" borderId="19" xfId="1" applyNumberFormat="1" applyFont="1" applyFill="1" applyBorder="1" applyAlignment="1">
      <alignment horizontal="center" vertical="center"/>
    </xf>
    <xf numFmtId="0" fontId="15" fillId="7" borderId="19" xfId="3" applyFill="1" applyBorder="1" applyAlignment="1">
      <alignment horizontal="center" vertical="center"/>
    </xf>
    <xf numFmtId="183" fontId="20" fillId="7" borderId="1" xfId="1" applyNumberFormat="1" applyFont="1" applyFill="1" applyBorder="1" applyAlignment="1">
      <alignment horizontal="center" vertical="center"/>
    </xf>
    <xf numFmtId="0" fontId="24" fillId="10" borderId="0" xfId="1" applyFont="1" applyFill="1" applyAlignment="1">
      <alignment horizontal="right" vertical="center"/>
    </xf>
    <xf numFmtId="0" fontId="24" fillId="10" borderId="32" xfId="1" applyFont="1" applyFill="1" applyBorder="1" applyAlignment="1">
      <alignment horizontal="right" vertical="center"/>
    </xf>
    <xf numFmtId="183" fontId="20" fillId="10" borderId="1" xfId="1" applyNumberFormat="1" applyFont="1" applyFill="1" applyBorder="1" applyAlignment="1">
      <alignment horizontal="right" vertical="center"/>
    </xf>
    <xf numFmtId="56" fontId="1" fillId="10" borderId="1" xfId="1" applyNumberFormat="1" applyFill="1" applyBorder="1" applyAlignment="1">
      <alignment horizontal="center" vertical="center"/>
    </xf>
    <xf numFmtId="3" fontId="1" fillId="13" borderId="4" xfId="2" applyNumberFormat="1" applyFill="1" applyBorder="1" applyAlignment="1">
      <alignment horizontal="center" vertical="center"/>
    </xf>
    <xf numFmtId="0" fontId="62" fillId="0" borderId="13" xfId="1" applyFont="1" applyBorder="1" applyAlignment="1">
      <alignment horizontal="center" vertical="center"/>
    </xf>
    <xf numFmtId="0" fontId="11" fillId="13" borderId="14" xfId="1" applyFont="1" applyFill="1" applyBorder="1" applyAlignment="1">
      <alignment horizontal="center" vertical="center"/>
    </xf>
    <xf numFmtId="49" fontId="1" fillId="13" borderId="1" xfId="2" applyNumberFormat="1" applyFill="1" applyBorder="1" applyAlignment="1">
      <alignment horizontal="left" vertical="center"/>
    </xf>
    <xf numFmtId="0" fontId="1" fillId="13" borderId="1" xfId="2" applyFill="1" applyBorder="1" applyAlignment="1">
      <alignment horizontal="center" vertical="center"/>
    </xf>
    <xf numFmtId="38" fontId="116" fillId="0" borderId="0" xfId="1" applyNumberFormat="1" applyFont="1">
      <alignment vertical="center"/>
    </xf>
    <xf numFmtId="0" fontId="1" fillId="16" borderId="0" xfId="1" applyFill="1" applyAlignment="1">
      <alignment horizontal="right" vertical="center"/>
    </xf>
    <xf numFmtId="38" fontId="75" fillId="0" borderId="0" xfId="1" applyNumberFormat="1" applyFont="1">
      <alignment vertical="center"/>
    </xf>
    <xf numFmtId="0" fontId="1" fillId="7" borderId="0" xfId="1" applyFill="1">
      <alignment vertical="center"/>
    </xf>
    <xf numFmtId="0" fontId="1" fillId="7" borderId="16" xfId="1" applyFill="1" applyBorder="1" applyAlignment="1">
      <alignment horizontal="center" vertical="center"/>
    </xf>
    <xf numFmtId="176" fontId="15" fillId="16" borderId="1" xfId="1" applyNumberFormat="1" applyFont="1" applyFill="1" applyBorder="1" applyAlignment="1">
      <alignment horizontal="center" vertical="center"/>
    </xf>
    <xf numFmtId="0" fontId="1" fillId="16" borderId="18" xfId="1" applyFill="1" applyBorder="1" applyAlignment="1">
      <alignment vertical="center" shrinkToFit="1"/>
    </xf>
    <xf numFmtId="3" fontId="25" fillId="5" borderId="7" xfId="1" applyNumberFormat="1" applyFont="1" applyFill="1" applyBorder="1" applyAlignment="1">
      <alignment horizontal="center" vertical="center"/>
    </xf>
    <xf numFmtId="3" fontId="25" fillId="5" borderId="34" xfId="1" applyNumberFormat="1" applyFont="1" applyFill="1" applyBorder="1" applyAlignment="1">
      <alignment horizontal="center" vertical="center"/>
    </xf>
    <xf numFmtId="3" fontId="25" fillId="5" borderId="8" xfId="1" applyNumberFormat="1" applyFont="1" applyFill="1" applyBorder="1" applyAlignment="1">
      <alignment horizontal="center" vertical="center"/>
    </xf>
    <xf numFmtId="183" fontId="20" fillId="12" borderId="19" xfId="1" applyNumberFormat="1" applyFont="1" applyFill="1" applyBorder="1" applyAlignment="1">
      <alignment horizontal="right" vertical="center"/>
    </xf>
    <xf numFmtId="3" fontId="1" fillId="12" borderId="4" xfId="1" applyNumberFormat="1" applyFill="1" applyBorder="1" applyAlignment="1">
      <alignment horizontal="center" vertical="center"/>
    </xf>
    <xf numFmtId="0" fontId="15" fillId="10" borderId="2" xfId="1" applyFont="1" applyFill="1" applyBorder="1">
      <alignment vertical="center"/>
    </xf>
    <xf numFmtId="38" fontId="1" fillId="16" borderId="1" xfId="1" applyNumberFormat="1" applyFill="1" applyBorder="1">
      <alignment vertical="center"/>
    </xf>
    <xf numFmtId="0" fontId="1" fillId="7" borderId="0" xfId="1" applyFill="1" applyAlignment="1">
      <alignment horizontal="center" vertical="center"/>
    </xf>
    <xf numFmtId="0" fontId="10" fillId="16" borderId="37" xfId="1" applyFont="1" applyFill="1" applyBorder="1" applyAlignment="1">
      <alignment horizontal="center" vertical="center"/>
    </xf>
    <xf numFmtId="0" fontId="7" fillId="11" borderId="1" xfId="1" applyFont="1" applyFill="1" applyBorder="1" applyAlignment="1">
      <alignment horizontal="center" vertical="center"/>
    </xf>
    <xf numFmtId="3" fontId="11" fillId="4" borderId="1" xfId="1" applyNumberFormat="1" applyFont="1" applyFill="1" applyBorder="1" applyAlignment="1">
      <alignment horizontal="center" vertical="center"/>
    </xf>
    <xf numFmtId="49" fontId="1" fillId="7" borderId="1" xfId="2" applyNumberFormat="1" applyFill="1" applyBorder="1" applyAlignment="1">
      <alignment horizontal="left" vertical="center"/>
    </xf>
    <xf numFmtId="0" fontId="1" fillId="7" borderId="1" xfId="2" applyFill="1" applyBorder="1" applyAlignment="1">
      <alignment horizontal="center" vertical="center"/>
    </xf>
    <xf numFmtId="38" fontId="1" fillId="7" borderId="1" xfId="2" applyNumberFormat="1" applyFill="1" applyBorder="1" applyAlignment="1">
      <alignment horizontal="center" vertical="center"/>
    </xf>
    <xf numFmtId="0" fontId="79" fillId="0" borderId="1" xfId="2" applyFont="1" applyBorder="1" applyAlignment="1">
      <alignment horizontal="center" vertical="center"/>
    </xf>
    <xf numFmtId="49" fontId="20" fillId="7" borderId="1" xfId="1" applyNumberFormat="1" applyFont="1" applyFill="1" applyBorder="1" applyAlignment="1">
      <alignment horizontal="left" vertical="center"/>
    </xf>
    <xf numFmtId="49" fontId="20" fillId="7" borderId="2" xfId="1" applyNumberFormat="1" applyFont="1" applyFill="1" applyBorder="1" applyAlignment="1">
      <alignment horizontal="left" vertical="center"/>
    </xf>
    <xf numFmtId="180" fontId="1" fillId="7" borderId="1" xfId="1" applyNumberFormat="1" applyFill="1" applyBorder="1" applyAlignment="1">
      <alignment horizontal="center" vertical="center"/>
    </xf>
    <xf numFmtId="38" fontId="13" fillId="7" borderId="2" xfId="1" applyNumberFormat="1" applyFont="1" applyFill="1" applyBorder="1" applyAlignment="1">
      <alignment horizontal="center" vertical="center"/>
    </xf>
    <xf numFmtId="49" fontId="20" fillId="0" borderId="2" xfId="1" applyNumberFormat="1" applyFont="1" applyBorder="1" applyAlignment="1">
      <alignment horizontal="left" vertical="center"/>
    </xf>
    <xf numFmtId="176" fontId="20" fillId="0" borderId="3" xfId="1" applyNumberFormat="1" applyFont="1" applyBorder="1" applyAlignment="1">
      <alignment horizontal="center" vertical="center"/>
    </xf>
    <xf numFmtId="176" fontId="1" fillId="0" borderId="3" xfId="1" applyNumberFormat="1" applyBorder="1" applyAlignment="1">
      <alignment horizontal="center" vertical="center"/>
    </xf>
    <xf numFmtId="176" fontId="1" fillId="0" borderId="4" xfId="1" applyNumberFormat="1" applyBorder="1" applyAlignment="1">
      <alignment horizontal="center" vertical="center"/>
    </xf>
    <xf numFmtId="49" fontId="20" fillId="0" borderId="2" xfId="2" applyNumberFormat="1" applyFont="1" applyBorder="1" applyAlignment="1">
      <alignment horizontal="left" vertical="center"/>
    </xf>
    <xf numFmtId="0" fontId="20" fillId="0" borderId="3" xfId="2" applyFont="1" applyBorder="1" applyAlignment="1">
      <alignment horizontal="center" vertical="center"/>
    </xf>
    <xf numFmtId="38" fontId="1" fillId="0" borderId="3" xfId="2" applyNumberFormat="1" applyBorder="1" applyAlignment="1">
      <alignment horizontal="center" vertical="center"/>
    </xf>
    <xf numFmtId="3" fontId="1" fillId="0" borderId="4" xfId="2" applyNumberFormat="1" applyBorder="1" applyAlignment="1">
      <alignment horizontal="center" vertical="center"/>
    </xf>
    <xf numFmtId="49" fontId="1" fillId="7" borderId="1" xfId="1" applyNumberFormat="1" applyFill="1" applyBorder="1" applyAlignment="1">
      <alignment horizontal="left" vertical="center" wrapText="1"/>
    </xf>
    <xf numFmtId="176" fontId="23" fillId="7" borderId="1" xfId="1" applyNumberFormat="1" applyFont="1" applyFill="1" applyBorder="1" applyAlignment="1">
      <alignment horizontal="center" vertical="center"/>
    </xf>
    <xf numFmtId="0" fontId="117" fillId="8" borderId="1" xfId="1" applyFont="1" applyFill="1" applyBorder="1" applyAlignment="1">
      <alignment horizontal="center" vertical="center"/>
    </xf>
    <xf numFmtId="49" fontId="13" fillId="7" borderId="1" xfId="1" applyNumberFormat="1" applyFont="1" applyFill="1" applyBorder="1" applyAlignment="1">
      <alignment horizontal="left" vertical="center"/>
    </xf>
    <xf numFmtId="183" fontId="13" fillId="7" borderId="1" xfId="1" applyNumberFormat="1" applyFont="1" applyFill="1" applyBorder="1" applyAlignment="1">
      <alignment horizontal="center" vertical="center"/>
    </xf>
    <xf numFmtId="38" fontId="13" fillId="7" borderId="1" xfId="1" applyNumberFormat="1" applyFont="1" applyFill="1" applyBorder="1" applyAlignment="1">
      <alignment horizontal="center" vertical="center"/>
    </xf>
    <xf numFmtId="180" fontId="20" fillId="7" borderId="1" xfId="1" applyNumberFormat="1" applyFont="1" applyFill="1" applyBorder="1" applyAlignment="1">
      <alignment horizontal="center" vertical="center"/>
    </xf>
    <xf numFmtId="0" fontId="15" fillId="7" borderId="1" xfId="3" applyFill="1" applyBorder="1" applyAlignment="1">
      <alignment vertical="center"/>
    </xf>
    <xf numFmtId="0" fontId="23" fillId="7" borderId="1" xfId="3" applyFont="1" applyFill="1" applyBorder="1" applyAlignment="1">
      <alignment horizontal="center" vertical="center"/>
    </xf>
    <xf numFmtId="0" fontId="1" fillId="7" borderId="25" xfId="1" applyFill="1" applyBorder="1" applyAlignment="1">
      <alignment horizontal="center" vertical="center"/>
    </xf>
    <xf numFmtId="3" fontId="1" fillId="7" borderId="1" xfId="1" applyNumberFormat="1" applyFill="1" applyBorder="1" applyAlignment="1">
      <alignment horizontal="left" vertical="center"/>
    </xf>
    <xf numFmtId="182" fontId="15" fillId="7" borderId="1" xfId="1" applyNumberFormat="1" applyFont="1" applyFill="1" applyBorder="1" applyAlignment="1">
      <alignment horizontal="center" vertical="center"/>
    </xf>
    <xf numFmtId="0" fontId="10" fillId="28" borderId="1" xfId="1" applyFont="1" applyFill="1" applyBorder="1" applyAlignment="1">
      <alignment horizontal="center" vertical="center"/>
    </xf>
    <xf numFmtId="183" fontId="1" fillId="7" borderId="19" xfId="1" applyNumberFormat="1" applyFill="1" applyBorder="1">
      <alignment vertical="center"/>
    </xf>
    <xf numFmtId="0" fontId="20" fillId="7" borderId="17" xfId="1" applyFont="1" applyFill="1" applyBorder="1" applyAlignment="1">
      <alignment horizontal="left" vertical="center"/>
    </xf>
    <xf numFmtId="183" fontId="20" fillId="7" borderId="17" xfId="1" applyNumberFormat="1" applyFont="1" applyFill="1" applyBorder="1">
      <alignment vertical="center"/>
    </xf>
    <xf numFmtId="0" fontId="20" fillId="7" borderId="19" xfId="1" applyFont="1" applyFill="1" applyBorder="1" applyAlignment="1">
      <alignment horizontal="left" vertical="center"/>
    </xf>
    <xf numFmtId="183" fontId="20" fillId="7" borderId="19" xfId="1" applyNumberFormat="1" applyFont="1" applyFill="1" applyBorder="1">
      <alignment vertical="center"/>
    </xf>
    <xf numFmtId="0" fontId="20" fillId="7" borderId="19" xfId="1" applyFont="1" applyFill="1" applyBorder="1" applyAlignment="1">
      <alignment horizontal="center" vertical="center"/>
    </xf>
    <xf numFmtId="0" fontId="118" fillId="0" borderId="18" xfId="1" applyFont="1" applyBorder="1" applyAlignment="1">
      <alignment vertical="center" shrinkToFit="1"/>
    </xf>
    <xf numFmtId="0" fontId="42" fillId="0" borderId="13" xfId="1" applyFont="1" applyBorder="1" applyAlignment="1">
      <alignment horizontal="center" vertical="center" shrinkToFit="1"/>
    </xf>
    <xf numFmtId="0" fontId="20" fillId="7" borderId="1" xfId="2" applyFont="1" applyFill="1" applyBorder="1" applyAlignment="1">
      <alignment horizontal="left" vertical="center"/>
    </xf>
    <xf numFmtId="183" fontId="20" fillId="7" borderId="1" xfId="2" applyNumberFormat="1" applyFont="1" applyFill="1" applyBorder="1" applyAlignment="1">
      <alignment horizontal="center" vertical="center"/>
    </xf>
    <xf numFmtId="0" fontId="20" fillId="7" borderId="1" xfId="2" applyFont="1" applyFill="1" applyBorder="1" applyAlignment="1">
      <alignment horizontal="center" vertical="center"/>
    </xf>
    <xf numFmtId="0" fontId="95" fillId="0" borderId="0" xfId="1" applyFont="1">
      <alignment vertical="center"/>
    </xf>
    <xf numFmtId="0" fontId="20" fillId="7" borderId="1" xfId="1" applyFont="1" applyFill="1" applyBorder="1" applyAlignment="1">
      <alignment horizontal="right" vertical="center"/>
    </xf>
    <xf numFmtId="176" fontId="20" fillId="0" borderId="2" xfId="1" applyNumberFormat="1" applyFont="1" applyBorder="1">
      <alignment vertical="center"/>
    </xf>
    <xf numFmtId="0" fontId="20" fillId="7" borderId="2" xfId="1" applyFont="1" applyFill="1" applyBorder="1">
      <alignment vertical="center"/>
    </xf>
    <xf numFmtId="0" fontId="20" fillId="7" borderId="1" xfId="1" applyFont="1" applyFill="1" applyBorder="1" applyAlignment="1">
      <alignment vertical="center" shrinkToFit="1"/>
    </xf>
    <xf numFmtId="0" fontId="15" fillId="7" borderId="2" xfId="3" applyFill="1" applyBorder="1" applyAlignment="1">
      <alignment horizontal="left" vertical="center"/>
    </xf>
    <xf numFmtId="0" fontId="1" fillId="5" borderId="2" xfId="1" applyFill="1" applyBorder="1">
      <alignment vertical="center"/>
    </xf>
    <xf numFmtId="0" fontId="1" fillId="5" borderId="25" xfId="1" applyFill="1" applyBorder="1" applyAlignment="1">
      <alignment horizontal="center" vertical="center"/>
    </xf>
    <xf numFmtId="0" fontId="15" fillId="7" borderId="2" xfId="1" applyFont="1" applyFill="1" applyBorder="1">
      <alignment vertical="center"/>
    </xf>
    <xf numFmtId="0" fontId="20" fillId="5" borderId="1" xfId="1" applyFont="1" applyFill="1" applyBorder="1">
      <alignment vertical="center"/>
    </xf>
    <xf numFmtId="0" fontId="20" fillId="5" borderId="0" xfId="1" applyFont="1" applyFill="1">
      <alignment vertical="center"/>
    </xf>
    <xf numFmtId="183" fontId="1" fillId="7" borderId="1" xfId="1" applyNumberFormat="1" applyFill="1" applyBorder="1" applyAlignment="1">
      <alignment horizontal="center" vertical="center"/>
    </xf>
    <xf numFmtId="181" fontId="20" fillId="7" borderId="1" xfId="1" applyNumberFormat="1" applyFont="1" applyFill="1" applyBorder="1" applyAlignment="1">
      <alignment horizontal="center" vertical="center"/>
    </xf>
    <xf numFmtId="0" fontId="10" fillId="0" borderId="17" xfId="1" applyFont="1" applyBorder="1" applyAlignment="1">
      <alignment horizontal="center" vertical="center"/>
    </xf>
    <xf numFmtId="0" fontId="1" fillId="7" borderId="17" xfId="1" applyFill="1" applyBorder="1">
      <alignment vertical="center"/>
    </xf>
    <xf numFmtId="0" fontId="1" fillId="7" borderId="17" xfId="1" applyFill="1" applyBorder="1" applyAlignment="1">
      <alignment horizontal="center" vertical="center"/>
    </xf>
    <xf numFmtId="38" fontId="1" fillId="7" borderId="17" xfId="1" applyNumberFormat="1" applyFill="1" applyBorder="1">
      <alignment vertical="center"/>
    </xf>
    <xf numFmtId="0" fontId="20" fillId="16" borderId="17" xfId="1" applyFont="1" applyFill="1" applyBorder="1" applyAlignment="1">
      <alignment horizontal="left" vertical="center"/>
    </xf>
    <xf numFmtId="0" fontId="119" fillId="0" borderId="13" xfId="1" applyFont="1" applyBorder="1" applyAlignment="1">
      <alignment horizontal="center" vertical="center" shrinkToFit="1"/>
    </xf>
    <xf numFmtId="0" fontId="57" fillId="0" borderId="13" xfId="1" applyFont="1" applyBorder="1" applyAlignment="1">
      <alignment horizontal="center" vertical="center" shrinkToFit="1"/>
    </xf>
    <xf numFmtId="176" fontId="12" fillId="9" borderId="10" xfId="1" applyNumberFormat="1" applyFont="1" applyFill="1" applyBorder="1" applyAlignment="1">
      <alignment horizontal="center" vertical="center"/>
    </xf>
    <xf numFmtId="176" fontId="12" fillId="9" borderId="11" xfId="1" applyNumberFormat="1" applyFont="1" applyFill="1" applyBorder="1" applyAlignment="1">
      <alignment horizontal="center" vertical="center"/>
    </xf>
    <xf numFmtId="176" fontId="12" fillId="9" borderId="12" xfId="1" applyNumberFormat="1" applyFont="1" applyFill="1" applyBorder="1" applyAlignment="1">
      <alignment horizontal="center" vertical="center"/>
    </xf>
    <xf numFmtId="0" fontId="1" fillId="7" borderId="1" xfId="1" applyFill="1" applyBorder="1" applyAlignment="1">
      <alignment horizontal="right" vertical="center"/>
    </xf>
    <xf numFmtId="0" fontId="15" fillId="7" borderId="1" xfId="1" applyFont="1" applyFill="1" applyBorder="1" applyAlignment="1">
      <alignment horizontal="right" vertical="center"/>
    </xf>
    <xf numFmtId="0" fontId="1" fillId="7" borderId="1" xfId="1" applyFill="1" applyBorder="1" applyAlignment="1">
      <alignment vertical="center" wrapText="1"/>
    </xf>
    <xf numFmtId="0" fontId="1" fillId="7" borderId="17" xfId="1" applyFill="1" applyBorder="1" applyAlignment="1">
      <alignment horizontal="right" vertical="center"/>
    </xf>
    <xf numFmtId="3" fontId="20" fillId="0" borderId="19" xfId="1" applyNumberFormat="1" applyFont="1" applyBorder="1" applyAlignment="1">
      <alignment horizontal="center" vertical="center"/>
    </xf>
    <xf numFmtId="0" fontId="120" fillId="7" borderId="0" xfId="1" applyFont="1" applyFill="1">
      <alignment vertical="center"/>
    </xf>
    <xf numFmtId="0" fontId="1" fillId="5" borderId="1" xfId="1" applyFill="1" applyBorder="1" applyAlignment="1">
      <alignment horizontal="center" vertical="center"/>
    </xf>
    <xf numFmtId="3" fontId="20" fillId="29" borderId="1" xfId="1" applyNumberFormat="1" applyFont="1" applyFill="1" applyBorder="1" applyAlignment="1">
      <alignment horizontal="center" vertical="center"/>
    </xf>
    <xf numFmtId="0" fontId="20" fillId="29" borderId="2" xfId="1" applyFont="1" applyFill="1" applyBorder="1" applyAlignment="1">
      <alignment horizontal="center" vertical="center"/>
    </xf>
    <xf numFmtId="0" fontId="20" fillId="29" borderId="1" xfId="1" applyFont="1" applyFill="1" applyBorder="1">
      <alignment vertical="center"/>
    </xf>
    <xf numFmtId="0" fontId="34" fillId="0" borderId="1" xfId="1" applyFont="1" applyBorder="1" applyAlignment="1">
      <alignment horizontal="center" vertical="center"/>
    </xf>
    <xf numFmtId="0" fontId="1" fillId="0" borderId="0" xfId="1" applyAlignment="1">
      <alignment horizontal="center" vertical="center" wrapText="1"/>
    </xf>
    <xf numFmtId="0" fontId="97" fillId="0" borderId="0" xfId="1" applyFont="1" applyAlignment="1">
      <alignment horizontal="left" vertical="center"/>
    </xf>
    <xf numFmtId="3" fontId="1" fillId="0" borderId="7" xfId="1" applyNumberFormat="1" applyBorder="1" applyAlignment="1">
      <alignment horizontal="center" vertical="center"/>
    </xf>
    <xf numFmtId="176" fontId="1" fillId="0" borderId="34" xfId="1" applyNumberFormat="1" applyBorder="1">
      <alignment vertical="center"/>
    </xf>
    <xf numFmtId="3" fontId="6" fillId="5" borderId="7" xfId="1" applyNumberFormat="1" applyFont="1" applyFill="1" applyBorder="1" applyAlignment="1">
      <alignment horizontal="center" vertical="center"/>
    </xf>
    <xf numFmtId="3" fontId="6" fillId="5" borderId="34" xfId="1" applyNumberFormat="1" applyFont="1" applyFill="1" applyBorder="1" applyAlignment="1">
      <alignment horizontal="center" vertical="center"/>
    </xf>
    <xf numFmtId="0" fontId="1" fillId="4" borderId="17" xfId="1" applyFill="1" applyBorder="1" applyAlignment="1">
      <alignment horizontal="center" vertical="center"/>
    </xf>
    <xf numFmtId="0" fontId="1" fillId="4" borderId="18" xfId="1" applyFill="1" applyBorder="1" applyAlignment="1">
      <alignment vertical="center" shrinkToFit="1"/>
    </xf>
    <xf numFmtId="0" fontId="79" fillId="0" borderId="13" xfId="1" applyFont="1" applyBorder="1" applyAlignment="1">
      <alignment horizontal="center" vertical="center" shrinkToFit="1"/>
    </xf>
    <xf numFmtId="3" fontId="1" fillId="4" borderId="19" xfId="1" applyNumberFormat="1" applyFill="1" applyBorder="1" applyAlignment="1">
      <alignment horizontal="center" vertical="center"/>
    </xf>
    <xf numFmtId="0" fontId="1" fillId="4" borderId="19" xfId="1" applyFill="1" applyBorder="1" applyAlignment="1">
      <alignment horizontal="center" vertical="center"/>
    </xf>
    <xf numFmtId="176" fontId="63" fillId="9" borderId="1" xfId="1" applyNumberFormat="1" applyFont="1" applyFill="1" applyBorder="1" applyAlignment="1">
      <alignment horizontal="center" vertical="center"/>
    </xf>
    <xf numFmtId="176" fontId="15" fillId="10" borderId="1" xfId="1" applyNumberFormat="1" applyFont="1" applyFill="1" applyBorder="1">
      <alignment vertical="center"/>
    </xf>
    <xf numFmtId="176" fontId="1" fillId="10" borderId="2" xfId="1" applyNumberFormat="1" applyFill="1" applyBorder="1" applyAlignment="1"/>
    <xf numFmtId="184" fontId="63" fillId="9" borderId="1" xfId="1" applyNumberFormat="1" applyFont="1" applyFill="1" applyBorder="1" applyAlignment="1">
      <alignment horizontal="center" vertical="center"/>
    </xf>
    <xf numFmtId="0" fontId="13" fillId="10" borderId="1" xfId="1" applyFont="1" applyFill="1" applyBorder="1">
      <alignment vertical="center"/>
    </xf>
    <xf numFmtId="176" fontId="13" fillId="10" borderId="1" xfId="1" applyNumberFormat="1" applyFont="1" applyFill="1" applyBorder="1" applyAlignment="1">
      <alignment horizontal="right" vertical="center"/>
    </xf>
    <xf numFmtId="176" fontId="14" fillId="10" borderId="1" xfId="1" applyNumberFormat="1" applyFont="1" applyFill="1" applyBorder="1" applyAlignment="1">
      <alignment horizontal="right" vertical="center"/>
    </xf>
    <xf numFmtId="176" fontId="13" fillId="10" borderId="2" xfId="1" applyNumberFormat="1" applyFont="1" applyFill="1" applyBorder="1" applyAlignment="1">
      <alignment horizontal="left" vertical="center"/>
    </xf>
    <xf numFmtId="176" fontId="12" fillId="0" borderId="6" xfId="1" applyNumberFormat="1" applyFont="1" applyBorder="1" applyAlignment="1">
      <alignment horizontal="center" vertical="center"/>
    </xf>
    <xf numFmtId="179" fontId="1" fillId="0" borderId="15" xfId="1" applyNumberFormat="1" applyBorder="1" applyAlignment="1">
      <alignment horizontal="center" vertical="center"/>
    </xf>
    <xf numFmtId="0" fontId="91" fillId="4" borderId="0" xfId="1" applyFont="1" applyFill="1">
      <alignment vertical="center"/>
    </xf>
    <xf numFmtId="0" fontId="15" fillId="10" borderId="1" xfId="3" applyFill="1" applyBorder="1"/>
    <xf numFmtId="176" fontId="13" fillId="10" borderId="1" xfId="1" applyNumberFormat="1" applyFont="1" applyFill="1" applyBorder="1" applyAlignment="1">
      <alignment horizontal="center" vertical="center"/>
    </xf>
    <xf numFmtId="0" fontId="15" fillId="10" borderId="1" xfId="3" applyFill="1" applyBorder="1" applyAlignment="1">
      <alignment horizontal="right" vertical="center"/>
    </xf>
    <xf numFmtId="176" fontId="15" fillId="0" borderId="1" xfId="1" applyNumberFormat="1" applyFont="1" applyBorder="1" applyAlignment="1">
      <alignment horizontal="right" vertical="center"/>
    </xf>
    <xf numFmtId="176" fontId="12" fillId="9" borderId="10" xfId="1" applyNumberFormat="1" applyFont="1" applyFill="1" applyBorder="1" applyAlignment="1">
      <alignment horizontal="center" vertical="center"/>
    </xf>
    <xf numFmtId="176" fontId="55" fillId="0" borderId="19" xfId="1" applyNumberFormat="1" applyFont="1" applyBorder="1">
      <alignment vertical="center"/>
    </xf>
    <xf numFmtId="176" fontId="1" fillId="0" borderId="12" xfId="1" applyNumberFormat="1" applyBorder="1">
      <alignment vertical="center"/>
    </xf>
    <xf numFmtId="0" fontId="121" fillId="0" borderId="1" xfId="1" applyFont="1" applyBorder="1" applyAlignment="1">
      <alignment horizontal="center" vertical="center" wrapText="1"/>
    </xf>
    <xf numFmtId="0" fontId="1" fillId="0" borderId="0" xfId="1" applyAlignment="1">
      <alignment vertical="center" wrapText="1"/>
    </xf>
    <xf numFmtId="0" fontId="6" fillId="0" borderId="0" xfId="1" applyFont="1" applyAlignment="1">
      <alignment horizontal="center" vertical="center" wrapText="1"/>
    </xf>
    <xf numFmtId="0" fontId="8" fillId="5" borderId="15" xfId="1" applyFont="1" applyFill="1" applyBorder="1" applyAlignment="1">
      <alignment horizontal="center" vertical="center"/>
    </xf>
    <xf numFmtId="0" fontId="8" fillId="5" borderId="14" xfId="1" applyFont="1" applyFill="1" applyBorder="1" applyAlignment="1">
      <alignment horizontal="center" vertical="center"/>
    </xf>
    <xf numFmtId="0" fontId="8" fillId="5" borderId="18" xfId="1" applyFont="1" applyFill="1" applyBorder="1" applyAlignment="1">
      <alignment horizontal="center" vertical="center"/>
    </xf>
    <xf numFmtId="0" fontId="62" fillId="0" borderId="1" xfId="1" applyFont="1" applyBorder="1" applyAlignment="1">
      <alignment vertical="center" shrinkToFit="1"/>
    </xf>
    <xf numFmtId="176" fontId="23" fillId="7" borderId="1" xfId="1" applyNumberFormat="1" applyFont="1" applyFill="1" applyBorder="1" applyAlignment="1">
      <alignment horizontal="right" vertical="center"/>
    </xf>
    <xf numFmtId="0" fontId="122" fillId="0" borderId="1" xfId="1" applyFont="1" applyBorder="1" applyAlignment="1">
      <alignment horizontal="center" vertical="center" shrinkToFit="1"/>
    </xf>
    <xf numFmtId="0" fontId="11" fillId="4" borderId="22" xfId="1" applyFont="1" applyFill="1" applyBorder="1" applyAlignment="1">
      <alignment horizontal="center" vertical="center"/>
    </xf>
    <xf numFmtId="49" fontId="1" fillId="16" borderId="17" xfId="1" applyNumberFormat="1" applyFill="1" applyBorder="1" applyAlignment="1">
      <alignment horizontal="left" vertical="center"/>
    </xf>
    <xf numFmtId="0" fontId="1" fillId="16" borderId="17" xfId="1" applyFill="1" applyBorder="1" applyAlignment="1">
      <alignment horizontal="center" vertical="center"/>
    </xf>
    <xf numFmtId="38" fontId="1" fillId="0" borderId="17" xfId="1" applyNumberFormat="1" applyBorder="1" applyAlignment="1">
      <alignment horizontal="center" vertical="center"/>
    </xf>
    <xf numFmtId="176" fontId="1" fillId="7" borderId="17" xfId="1" applyNumberFormat="1" applyFill="1" applyBorder="1" applyAlignment="1">
      <alignment horizontal="right" vertical="center"/>
    </xf>
    <xf numFmtId="176" fontId="1" fillId="0" borderId="17" xfId="1" applyNumberFormat="1" applyBorder="1" applyAlignment="1"/>
    <xf numFmtId="0" fontId="1" fillId="0" borderId="17" xfId="1" applyBorder="1" applyAlignment="1">
      <alignment horizontal="left" vertical="center" shrinkToFit="1"/>
    </xf>
    <xf numFmtId="0" fontId="1" fillId="0" borderId="17" xfId="1" applyBorder="1" applyAlignment="1">
      <alignment vertical="center" shrinkToFit="1"/>
    </xf>
    <xf numFmtId="0" fontId="122" fillId="0" borderId="17" xfId="1" applyFont="1" applyBorder="1" applyAlignment="1">
      <alignment horizontal="center" vertical="center" shrinkToFit="1"/>
    </xf>
    <xf numFmtId="56" fontId="1" fillId="0" borderId="17" xfId="1" applyNumberFormat="1" applyBorder="1" applyAlignment="1">
      <alignment horizontal="center" vertical="center"/>
    </xf>
    <xf numFmtId="179" fontId="1" fillId="0" borderId="17" xfId="1" applyNumberFormat="1" applyBorder="1" applyAlignment="1">
      <alignment horizontal="center" vertical="center"/>
    </xf>
    <xf numFmtId="0" fontId="19" fillId="0" borderId="19" xfId="1" applyFont="1" applyBorder="1" applyAlignment="1">
      <alignment horizontal="center" vertical="center"/>
    </xf>
    <xf numFmtId="176" fontId="12" fillId="9" borderId="0" xfId="1" applyNumberFormat="1" applyFont="1" applyFill="1" applyAlignment="1">
      <alignment horizontal="center" vertical="center"/>
    </xf>
    <xf numFmtId="176" fontId="1" fillId="0" borderId="0" xfId="1" applyNumberFormat="1" applyAlignment="1"/>
    <xf numFmtId="0" fontId="1" fillId="0" borderId="26" xfId="1" applyBorder="1" applyAlignment="1">
      <alignment horizontal="left" vertical="center"/>
    </xf>
    <xf numFmtId="49" fontId="15" fillId="7" borderId="1" xfId="1" applyNumberFormat="1" applyFont="1" applyFill="1" applyBorder="1">
      <alignment vertical="center"/>
    </xf>
    <xf numFmtId="38" fontId="15" fillId="7" borderId="1" xfId="1" applyNumberFormat="1" applyFont="1" applyFill="1" applyBorder="1" applyAlignment="1">
      <alignment horizontal="right" vertical="center"/>
    </xf>
    <xf numFmtId="3" fontId="31" fillId="36" borderId="1" xfId="1" applyNumberFormat="1" applyFont="1" applyFill="1" applyBorder="1" applyAlignment="1">
      <alignment horizontal="center" vertical="center"/>
    </xf>
    <xf numFmtId="3" fontId="31" fillId="37" borderId="1" xfId="1" applyNumberFormat="1" applyFont="1" applyFill="1" applyBorder="1" applyAlignment="1">
      <alignment horizontal="center" vertical="center"/>
    </xf>
    <xf numFmtId="0" fontId="31" fillId="7" borderId="1" xfId="1" applyFont="1" applyFill="1" applyBorder="1" applyAlignment="1">
      <alignment horizontal="left" vertical="center"/>
    </xf>
    <xf numFmtId="0" fontId="31" fillId="7" borderId="1" xfId="1" applyFont="1" applyFill="1" applyBorder="1" applyAlignment="1">
      <alignment horizontal="center" vertical="center"/>
    </xf>
    <xf numFmtId="3" fontId="31" fillId="7" borderId="1" xfId="1" applyNumberFormat="1" applyFont="1" applyFill="1" applyBorder="1" applyAlignment="1">
      <alignment horizontal="right" vertical="center"/>
    </xf>
    <xf numFmtId="3" fontId="31" fillId="7" borderId="2" xfId="1" applyNumberFormat="1" applyFont="1" applyFill="1" applyBorder="1" applyAlignment="1">
      <alignment horizontal="right" vertical="center"/>
    </xf>
    <xf numFmtId="0" fontId="31" fillId="36" borderId="2" xfId="1" applyFont="1" applyFill="1" applyBorder="1" applyAlignment="1">
      <alignment horizontal="center" vertical="center"/>
    </xf>
    <xf numFmtId="0" fontId="31" fillId="36" borderId="1" xfId="1" applyFont="1" applyFill="1" applyBorder="1" applyAlignment="1">
      <alignment horizontal="left" vertical="center"/>
    </xf>
    <xf numFmtId="3" fontId="1" fillId="7" borderId="2" xfId="1" applyNumberFormat="1" applyFill="1" applyBorder="1" applyAlignment="1">
      <alignment horizontal="right" vertical="center"/>
    </xf>
    <xf numFmtId="49" fontId="20" fillId="16" borderId="1" xfId="1" applyNumberFormat="1" applyFont="1" applyFill="1" applyBorder="1" applyAlignment="1">
      <alignment horizontal="left" vertical="center"/>
    </xf>
    <xf numFmtId="38" fontId="20" fillId="16" borderId="1" xfId="1" applyNumberFormat="1" applyFont="1" applyFill="1" applyBorder="1" applyAlignment="1">
      <alignment horizontal="right" vertical="center"/>
    </xf>
    <xf numFmtId="0" fontId="57" fillId="0" borderId="1" xfId="1" applyFont="1" applyBorder="1" applyAlignment="1">
      <alignment vertical="center" shrinkToFit="1"/>
    </xf>
    <xf numFmtId="0" fontId="123" fillId="0" borderId="1" xfId="1" applyFont="1" applyBorder="1" applyAlignment="1">
      <alignment vertical="center" shrinkToFit="1"/>
    </xf>
    <xf numFmtId="0" fontId="1" fillId="4" borderId="2" xfId="1" applyFill="1" applyBorder="1" applyAlignment="1">
      <alignment horizontal="left" vertical="center"/>
    </xf>
    <xf numFmtId="181" fontId="1" fillId="7" borderId="1" xfId="1" applyNumberFormat="1" applyFill="1" applyBorder="1" applyAlignment="1">
      <alignment horizontal="right" vertical="center"/>
    </xf>
    <xf numFmtId="0" fontId="13" fillId="7" borderId="1" xfId="1" applyFont="1" applyFill="1" applyBorder="1" applyAlignment="1">
      <alignment horizontal="left" vertical="center"/>
    </xf>
    <xf numFmtId="176" fontId="14" fillId="7" borderId="1" xfId="1" applyNumberFormat="1" applyFont="1" applyFill="1" applyBorder="1" applyAlignment="1">
      <alignment horizontal="right" vertical="center"/>
    </xf>
    <xf numFmtId="0" fontId="13" fillId="13" borderId="1" xfId="1" applyFont="1" applyFill="1" applyBorder="1" applyAlignment="1">
      <alignment horizontal="left" vertical="center"/>
    </xf>
    <xf numFmtId="0" fontId="1" fillId="7" borderId="19" xfId="1" applyFill="1" applyBorder="1" applyAlignment="1">
      <alignment horizontal="right" vertical="center"/>
    </xf>
    <xf numFmtId="0" fontId="20" fillId="7" borderId="17" xfId="1" applyFont="1" applyFill="1" applyBorder="1" applyAlignment="1">
      <alignment horizontal="right" vertical="center"/>
    </xf>
    <xf numFmtId="0" fontId="11" fillId="7" borderId="1" xfId="1" applyFont="1" applyFill="1" applyBorder="1" applyAlignment="1">
      <alignment horizontal="right" vertical="center"/>
    </xf>
    <xf numFmtId="0" fontId="20" fillId="7" borderId="19" xfId="1" applyFont="1" applyFill="1" applyBorder="1" applyAlignment="1">
      <alignment horizontal="right" vertical="center"/>
    </xf>
    <xf numFmtId="176" fontId="1" fillId="7" borderId="17" xfId="1" applyNumberFormat="1" applyFill="1" applyBorder="1" applyAlignment="1">
      <alignment horizontal="left" vertical="center"/>
    </xf>
    <xf numFmtId="183" fontId="20" fillId="7" borderId="17" xfId="1" applyNumberFormat="1" applyFont="1" applyFill="1" applyBorder="1" applyAlignment="1">
      <alignment horizontal="center" vertical="center"/>
    </xf>
    <xf numFmtId="176" fontId="1" fillId="7" borderId="1" xfId="1" applyNumberFormat="1" applyFill="1" applyBorder="1" applyAlignment="1">
      <alignment horizontal="left" vertical="center"/>
    </xf>
    <xf numFmtId="183" fontId="20" fillId="7" borderId="19" xfId="1" applyNumberFormat="1" applyFont="1" applyFill="1" applyBorder="1" applyAlignment="1">
      <alignment horizontal="center" vertical="center"/>
    </xf>
    <xf numFmtId="178" fontId="1" fillId="0" borderId="27" xfId="1" applyNumberFormat="1" applyBorder="1" applyAlignment="1">
      <alignment horizontal="center" vertical="center"/>
    </xf>
    <xf numFmtId="0" fontId="91" fillId="7" borderId="0" xfId="1" applyFont="1" applyFill="1">
      <alignment vertical="center"/>
    </xf>
    <xf numFmtId="0" fontId="13" fillId="7" borderId="1" xfId="1" applyFont="1" applyFill="1" applyBorder="1" applyAlignment="1">
      <alignment horizontal="right" vertical="center"/>
    </xf>
    <xf numFmtId="0" fontId="15" fillId="7" borderId="19" xfId="3" applyFill="1" applyBorder="1" applyAlignment="1">
      <alignment horizontal="right" vertical="center"/>
    </xf>
    <xf numFmtId="0" fontId="15" fillId="13" borderId="19" xfId="3" applyFill="1" applyBorder="1" applyAlignment="1">
      <alignment vertical="center"/>
    </xf>
    <xf numFmtId="176" fontId="15" fillId="7" borderId="2" xfId="1" applyNumberFormat="1" applyFont="1" applyFill="1" applyBorder="1" applyAlignment="1">
      <alignment horizontal="right" vertical="center"/>
    </xf>
    <xf numFmtId="49" fontId="15" fillId="7" borderId="8" xfId="1" applyNumberFormat="1" applyFont="1" applyFill="1" applyBorder="1" applyAlignment="1">
      <alignment vertical="center" shrinkToFit="1"/>
    </xf>
    <xf numFmtId="176" fontId="20" fillId="7" borderId="19" xfId="1" applyNumberFormat="1" applyFont="1" applyFill="1" applyBorder="1" applyAlignment="1">
      <alignment horizontal="center" vertical="center"/>
    </xf>
    <xf numFmtId="176" fontId="1" fillId="7" borderId="2" xfId="1" applyNumberFormat="1" applyFill="1" applyBorder="1" applyAlignment="1">
      <alignment horizontal="right" vertical="center"/>
    </xf>
    <xf numFmtId="3" fontId="1" fillId="0" borderId="38" xfId="1" applyNumberFormat="1" applyBorder="1" applyAlignment="1">
      <alignment horizontal="center" vertical="center"/>
    </xf>
    <xf numFmtId="0" fontId="11" fillId="7" borderId="38" xfId="1" applyFont="1" applyFill="1" applyBorder="1">
      <alignment vertical="center"/>
    </xf>
    <xf numFmtId="0" fontId="11" fillId="7" borderId="38" xfId="1" applyFont="1" applyFill="1" applyBorder="1" applyAlignment="1">
      <alignment horizontal="center" vertical="center"/>
    </xf>
    <xf numFmtId="176" fontId="18" fillId="7" borderId="38" xfId="1" applyNumberFormat="1" applyFont="1" applyFill="1" applyBorder="1" applyAlignment="1">
      <alignment horizontal="right" vertical="center"/>
    </xf>
    <xf numFmtId="176" fontId="1" fillId="7" borderId="38" xfId="1" applyNumberFormat="1" applyFill="1" applyBorder="1" applyAlignment="1">
      <alignment horizontal="right" vertical="center"/>
    </xf>
    <xf numFmtId="176" fontId="1" fillId="0" borderId="38" xfId="1" applyNumberFormat="1" applyBorder="1">
      <alignment vertical="center"/>
    </xf>
    <xf numFmtId="0" fontId="1" fillId="13" borderId="38" xfId="1" applyFill="1" applyBorder="1" applyAlignment="1">
      <alignment horizontal="left" vertical="center"/>
    </xf>
    <xf numFmtId="176" fontId="13" fillId="7" borderId="19" xfId="1" applyNumberFormat="1" applyFont="1" applyFill="1" applyBorder="1" applyAlignment="1">
      <alignment horizontal="center" vertical="center"/>
    </xf>
    <xf numFmtId="176" fontId="11" fillId="7" borderId="19" xfId="1" applyNumberFormat="1" applyFont="1" applyFill="1" applyBorder="1" applyAlignment="1">
      <alignment horizontal="right" vertical="center"/>
    </xf>
    <xf numFmtId="0" fontId="15" fillId="16" borderId="1" xfId="3" applyFill="1" applyBorder="1"/>
    <xf numFmtId="0" fontId="15" fillId="16" borderId="1" xfId="3" applyFill="1" applyBorder="1" applyAlignment="1">
      <alignment horizontal="right" vertical="center"/>
    </xf>
    <xf numFmtId="176" fontId="15" fillId="16" borderId="1" xfId="1" applyNumberFormat="1" applyFont="1" applyFill="1" applyBorder="1" applyAlignment="1">
      <alignment horizontal="right" vertical="center"/>
    </xf>
    <xf numFmtId="0" fontId="125" fillId="0" borderId="13" xfId="1" applyFont="1" applyBorder="1" applyAlignment="1">
      <alignment horizontal="center" vertical="center" shrinkToFit="1"/>
    </xf>
    <xf numFmtId="3" fontId="13" fillId="4" borderId="17" xfId="1" applyNumberFormat="1" applyFont="1" applyFill="1" applyBorder="1" applyAlignment="1">
      <alignment horizontal="center" vertical="center"/>
    </xf>
    <xf numFmtId="3" fontId="20" fillId="13" borderId="1" xfId="1" applyNumberFormat="1" applyFont="1" applyFill="1" applyBorder="1">
      <alignment vertical="center"/>
    </xf>
    <xf numFmtId="3" fontId="1" fillId="18" borderId="2" xfId="1" applyNumberFormat="1" applyFill="1" applyBorder="1" applyAlignment="1">
      <alignment horizontal="center" vertical="center"/>
    </xf>
    <xf numFmtId="176" fontId="15" fillId="13" borderId="1" xfId="3" applyNumberFormat="1" applyFill="1" applyBorder="1" applyAlignment="1">
      <alignment vertical="center"/>
    </xf>
    <xf numFmtId="176" fontId="13" fillId="18" borderId="1" xfId="1" applyNumberFormat="1" applyFont="1" applyFill="1" applyBorder="1">
      <alignment vertical="center"/>
    </xf>
    <xf numFmtId="0" fontId="34" fillId="11" borderId="0" xfId="1" applyFont="1" applyFill="1" applyAlignment="1">
      <alignment horizontal="left" vertical="center"/>
    </xf>
    <xf numFmtId="178" fontId="1" fillId="0" borderId="7" xfId="1" applyNumberFormat="1" applyBorder="1" applyAlignment="1">
      <alignment horizontal="center" vertical="center"/>
    </xf>
    <xf numFmtId="178" fontId="1" fillId="0" borderId="2" xfId="1" applyNumberFormat="1" applyBorder="1" applyAlignment="1">
      <alignment horizontal="center" vertical="center"/>
    </xf>
    <xf numFmtId="3" fontId="25" fillId="5" borderId="4" xfId="1" applyNumberFormat="1" applyFont="1" applyFill="1" applyBorder="1" applyAlignment="1">
      <alignment horizontal="center" vertical="center"/>
    </xf>
    <xf numFmtId="0" fontId="48" fillId="0" borderId="1" xfId="1" applyFont="1" applyBorder="1" applyAlignment="1">
      <alignment horizontal="center" vertical="center"/>
    </xf>
    <xf numFmtId="183" fontId="15" fillId="0" borderId="1" xfId="3" applyNumberFormat="1" applyBorder="1" applyAlignment="1">
      <alignment vertical="center"/>
    </xf>
    <xf numFmtId="0" fontId="10" fillId="10" borderId="0" xfId="1" applyFont="1" applyFill="1" applyAlignment="1">
      <alignment horizontal="center" vertical="center"/>
    </xf>
    <xf numFmtId="0" fontId="15" fillId="0" borderId="0" xfId="3"/>
    <xf numFmtId="3" fontId="25" fillId="5" borderId="2" xfId="1" applyNumberFormat="1" applyFont="1" applyFill="1" applyBorder="1" applyAlignment="1">
      <alignment horizontal="left" vertical="center"/>
    </xf>
    <xf numFmtId="3" fontId="1" fillId="3" borderId="1" xfId="1" applyNumberFormat="1" applyFill="1" applyBorder="1" applyAlignment="1">
      <alignment horizontal="center" vertical="center"/>
    </xf>
    <xf numFmtId="38" fontId="20" fillId="10" borderId="1" xfId="1" applyNumberFormat="1" applyFont="1" applyFill="1" applyBorder="1" applyAlignment="1">
      <alignment horizontal="center" vertical="center"/>
    </xf>
    <xf numFmtId="183" fontId="20" fillId="10" borderId="1" xfId="1" applyNumberFormat="1" applyFont="1" applyFill="1" applyBorder="1">
      <alignment vertical="center"/>
    </xf>
    <xf numFmtId="0" fontId="1" fillId="25" borderId="1" xfId="1" applyFill="1" applyBorder="1">
      <alignment vertical="center"/>
    </xf>
    <xf numFmtId="38" fontId="20" fillId="30" borderId="1" xfId="1" applyNumberFormat="1" applyFont="1" applyFill="1" applyBorder="1" applyAlignment="1">
      <alignment horizontal="right" vertical="center"/>
    </xf>
    <xf numFmtId="0" fontId="17" fillId="0" borderId="1" xfId="4" applyFill="1" applyBorder="1" applyAlignment="1">
      <alignment horizontal="center" vertical="center"/>
    </xf>
    <xf numFmtId="0" fontId="20" fillId="10" borderId="1" xfId="1" applyFont="1" applyFill="1" applyBorder="1" applyAlignment="1">
      <alignment horizontal="right" vertical="center"/>
    </xf>
    <xf numFmtId="38" fontId="20" fillId="25" borderId="1" xfId="1" applyNumberFormat="1" applyFont="1" applyFill="1" applyBorder="1" applyAlignment="1">
      <alignment horizontal="right" vertical="center"/>
    </xf>
    <xf numFmtId="38" fontId="1" fillId="25" borderId="1" xfId="1" applyNumberFormat="1" applyFill="1" applyBorder="1" applyAlignment="1">
      <alignment horizontal="right" vertical="center"/>
    </xf>
    <xf numFmtId="0" fontId="17" fillId="0" borderId="1" xfId="4" applyBorder="1" applyAlignment="1">
      <alignment horizontal="center" vertical="center"/>
    </xf>
    <xf numFmtId="176" fontId="12" fillId="0" borderId="1" xfId="1" applyNumberFormat="1" applyFont="1" applyBorder="1" applyAlignment="1">
      <alignment horizontal="left" vertical="center"/>
    </xf>
    <xf numFmtId="3" fontId="1" fillId="5" borderId="1" xfId="1" applyNumberFormat="1" applyFill="1" applyBorder="1" applyAlignment="1">
      <alignment horizontal="center" vertical="center"/>
    </xf>
    <xf numFmtId="176" fontId="12" fillId="5" borderId="1" xfId="1" applyNumberFormat="1" applyFont="1" applyFill="1" applyBorder="1" applyAlignment="1">
      <alignment horizontal="left" vertical="center"/>
    </xf>
    <xf numFmtId="183" fontId="23" fillId="0" borderId="1" xfId="1" applyNumberFormat="1" applyFont="1" applyBorder="1" applyAlignment="1">
      <alignment horizontal="center" vertical="center"/>
    </xf>
    <xf numFmtId="3" fontId="69" fillId="5" borderId="4" xfId="1" applyNumberFormat="1" applyFont="1" applyFill="1" applyBorder="1" applyAlignment="1">
      <alignment horizontal="center" vertical="center"/>
    </xf>
    <xf numFmtId="0" fontId="20" fillId="29" borderId="1" xfId="1" applyFont="1" applyFill="1" applyBorder="1" applyAlignment="1">
      <alignment horizontal="left" vertical="center"/>
    </xf>
    <xf numFmtId="0" fontId="20" fillId="29" borderId="1" xfId="1" applyFont="1" applyFill="1" applyBorder="1" applyAlignment="1">
      <alignment horizontal="center" vertical="center"/>
    </xf>
    <xf numFmtId="0" fontId="20" fillId="13" borderId="7" xfId="1" applyFont="1" applyFill="1" applyBorder="1" applyAlignment="1">
      <alignment horizontal="center" vertical="center"/>
    </xf>
    <xf numFmtId="0" fontId="67" fillId="0" borderId="1" xfId="1" applyFont="1" applyBorder="1" applyAlignment="1">
      <alignment horizontal="center" vertical="center"/>
    </xf>
    <xf numFmtId="183" fontId="20" fillId="29" borderId="1" xfId="1" applyNumberFormat="1" applyFont="1" applyFill="1" applyBorder="1">
      <alignment vertical="center"/>
    </xf>
    <xf numFmtId="0" fontId="15" fillId="29" borderId="1" xfId="1" applyFont="1" applyFill="1" applyBorder="1">
      <alignment vertical="center"/>
    </xf>
    <xf numFmtId="0" fontId="15" fillId="29" borderId="1" xfId="1" applyFont="1" applyFill="1" applyBorder="1" applyAlignment="1">
      <alignment horizontal="center" vertical="center"/>
    </xf>
    <xf numFmtId="176" fontId="20" fillId="29" borderId="1" xfId="1" applyNumberFormat="1" applyFont="1" applyFill="1" applyBorder="1" applyAlignment="1">
      <alignment horizontal="center" vertical="center"/>
    </xf>
    <xf numFmtId="0" fontId="1" fillId="29" borderId="1" xfId="1" applyFill="1" applyBorder="1" applyAlignment="1">
      <alignment horizontal="left" vertical="center"/>
    </xf>
    <xf numFmtId="49" fontId="14" fillId="29" borderId="1" xfId="1" applyNumberFormat="1" applyFont="1" applyFill="1" applyBorder="1" applyAlignment="1">
      <alignment horizontal="left" vertical="center"/>
    </xf>
    <xf numFmtId="183" fontId="1" fillId="29" borderId="1" xfId="1" applyNumberFormat="1" applyFill="1" applyBorder="1" applyAlignment="1">
      <alignment horizontal="center" vertical="center"/>
    </xf>
    <xf numFmtId="38" fontId="14" fillId="29" borderId="1" xfId="1" applyNumberFormat="1" applyFont="1" applyFill="1" applyBorder="1" applyAlignment="1">
      <alignment horizontal="center" vertical="center"/>
    </xf>
    <xf numFmtId="0" fontId="15" fillId="29" borderId="1" xfId="3" applyFill="1" applyBorder="1" applyAlignment="1">
      <alignment vertical="center"/>
    </xf>
    <xf numFmtId="0" fontId="21" fillId="29" borderId="1" xfId="1" applyFont="1" applyFill="1" applyBorder="1" applyAlignment="1">
      <alignment horizontal="center" vertical="center"/>
    </xf>
    <xf numFmtId="0" fontId="23" fillId="29" borderId="1" xfId="3" applyFont="1" applyFill="1" applyBorder="1" applyAlignment="1">
      <alignment horizontal="center" vertical="center"/>
    </xf>
    <xf numFmtId="0" fontId="15" fillId="29" borderId="1" xfId="3" applyFill="1" applyBorder="1" applyAlignment="1">
      <alignment horizontal="left" vertical="center"/>
    </xf>
    <xf numFmtId="183" fontId="21" fillId="29" borderId="1" xfId="1" applyNumberFormat="1" applyFont="1" applyFill="1" applyBorder="1">
      <alignment vertical="center"/>
    </xf>
    <xf numFmtId="182" fontId="15" fillId="29" borderId="1" xfId="1" applyNumberFormat="1" applyFont="1" applyFill="1" applyBorder="1" applyAlignment="1">
      <alignment horizontal="center" vertical="center"/>
    </xf>
    <xf numFmtId="176" fontId="15" fillId="29" borderId="1" xfId="1" applyNumberFormat="1" applyFont="1" applyFill="1" applyBorder="1" applyAlignment="1">
      <alignment horizontal="center" vertical="center"/>
    </xf>
    <xf numFmtId="176" fontId="1" fillId="29" borderId="1" xfId="1" applyNumberFormat="1" applyFill="1" applyBorder="1" applyAlignment="1">
      <alignment horizontal="center" vertical="center"/>
    </xf>
    <xf numFmtId="49" fontId="20" fillId="29" borderId="1" xfId="1" applyNumberFormat="1" applyFont="1" applyFill="1" applyBorder="1" applyAlignment="1">
      <alignment horizontal="left" vertical="center"/>
    </xf>
    <xf numFmtId="38" fontId="20" fillId="29" borderId="1" xfId="1" applyNumberFormat="1" applyFont="1" applyFill="1" applyBorder="1" applyAlignment="1">
      <alignment horizontal="right" vertical="center"/>
    </xf>
    <xf numFmtId="0" fontId="13" fillId="29" borderId="1" xfId="1" applyFont="1" applyFill="1" applyBorder="1">
      <alignment vertical="center"/>
    </xf>
    <xf numFmtId="0" fontId="13" fillId="29" borderId="1" xfId="1" applyFont="1" applyFill="1" applyBorder="1" applyAlignment="1">
      <alignment horizontal="center" vertical="center"/>
    </xf>
    <xf numFmtId="176" fontId="1" fillId="29" borderId="1" xfId="1" applyNumberFormat="1" applyFill="1" applyBorder="1" applyAlignment="1">
      <alignment horizontal="right" vertical="center"/>
    </xf>
    <xf numFmtId="176" fontId="15" fillId="29" borderId="1" xfId="1" applyNumberFormat="1" applyFont="1" applyFill="1" applyBorder="1" applyAlignment="1">
      <alignment horizontal="right" vertical="center"/>
    </xf>
    <xf numFmtId="176" fontId="20" fillId="0" borderId="13" xfId="1" applyNumberFormat="1" applyFont="1" applyBorder="1" applyAlignment="1">
      <alignment horizontal="right" vertical="center"/>
    </xf>
    <xf numFmtId="0" fontId="13" fillId="29" borderId="1" xfId="3" applyFont="1" applyFill="1" applyBorder="1" applyAlignment="1">
      <alignment horizontal="left" vertical="center"/>
    </xf>
    <xf numFmtId="0" fontId="1" fillId="29" borderId="1" xfId="1" applyFill="1" applyBorder="1" applyAlignment="1">
      <alignment horizontal="right" vertical="center"/>
    </xf>
    <xf numFmtId="0" fontId="20" fillId="29" borderId="1" xfId="1" applyFont="1" applyFill="1" applyBorder="1" applyAlignment="1">
      <alignment vertical="center" wrapText="1"/>
    </xf>
    <xf numFmtId="176" fontId="20" fillId="29" borderId="1" xfId="1" applyNumberFormat="1" applyFont="1" applyFill="1" applyBorder="1" applyAlignment="1">
      <alignment horizontal="right" vertical="center"/>
    </xf>
    <xf numFmtId="0" fontId="20" fillId="29" borderId="1" xfId="1" applyFont="1" applyFill="1" applyBorder="1" applyAlignment="1">
      <alignment horizontal="right" vertical="center"/>
    </xf>
    <xf numFmtId="0" fontId="15" fillId="29" borderId="1" xfId="3" applyFill="1" applyBorder="1" applyAlignment="1">
      <alignment horizontal="right" vertical="center"/>
    </xf>
    <xf numFmtId="38" fontId="20" fillId="29" borderId="1" xfId="1" applyNumberFormat="1" applyFont="1" applyFill="1" applyBorder="1" applyAlignment="1">
      <alignment horizontal="center" vertical="center"/>
    </xf>
    <xf numFmtId="49" fontId="1" fillId="29" borderId="1" xfId="1" applyNumberFormat="1" applyFill="1" applyBorder="1" applyAlignment="1">
      <alignment horizontal="left" vertical="center"/>
    </xf>
    <xf numFmtId="38" fontId="1" fillId="29" borderId="1" xfId="1" applyNumberFormat="1" applyFill="1" applyBorder="1" applyAlignment="1">
      <alignment horizontal="right" vertical="center"/>
    </xf>
    <xf numFmtId="0" fontId="15" fillId="29" borderId="19" xfId="3" applyFill="1" applyBorder="1"/>
    <xf numFmtId="176" fontId="15" fillId="29" borderId="19" xfId="1" applyNumberFormat="1" applyFont="1" applyFill="1" applyBorder="1" applyAlignment="1">
      <alignment horizontal="center" vertical="center"/>
    </xf>
    <xf numFmtId="0" fontId="15" fillId="29" borderId="19" xfId="3" applyFill="1" applyBorder="1" applyAlignment="1">
      <alignment horizontal="center" vertical="center"/>
    </xf>
    <xf numFmtId="0" fontId="1" fillId="29" borderId="1" xfId="1" applyFill="1" applyBorder="1" applyAlignment="1">
      <alignment horizontal="left" vertical="center" wrapText="1"/>
    </xf>
    <xf numFmtId="183" fontId="20" fillId="29" borderId="1" xfId="1" applyNumberFormat="1" applyFont="1" applyFill="1" applyBorder="1" applyAlignment="1">
      <alignment horizontal="center" vertical="center"/>
    </xf>
    <xf numFmtId="0" fontId="1" fillId="29" borderId="2" xfId="1" applyFill="1" applyBorder="1">
      <alignment vertical="center"/>
    </xf>
    <xf numFmtId="183" fontId="1" fillId="29" borderId="1" xfId="1" applyNumberFormat="1" applyFill="1" applyBorder="1">
      <alignment vertical="center"/>
    </xf>
    <xf numFmtId="38" fontId="1" fillId="29" borderId="1" xfId="1" applyNumberFormat="1" applyFill="1" applyBorder="1" applyAlignment="1">
      <alignment horizontal="center" vertical="center"/>
    </xf>
    <xf numFmtId="181" fontId="1" fillId="7" borderId="1" xfId="1" applyNumberFormat="1" applyFill="1" applyBorder="1" applyAlignment="1">
      <alignment horizontal="center" vertical="center"/>
    </xf>
    <xf numFmtId="0" fontId="15" fillId="29" borderId="2" xfId="1" applyFont="1" applyFill="1" applyBorder="1">
      <alignment vertical="center"/>
    </xf>
    <xf numFmtId="0" fontId="20" fillId="29" borderId="0" xfId="1" applyFont="1" applyFill="1">
      <alignment vertical="center"/>
    </xf>
    <xf numFmtId="49" fontId="1" fillId="16" borderId="5" xfId="1" applyNumberFormat="1" applyFill="1" applyBorder="1" applyAlignment="1">
      <alignment horizontal="left" vertical="center"/>
    </xf>
    <xf numFmtId="0" fontId="1" fillId="16" borderId="5" xfId="1" applyFill="1" applyBorder="1" applyAlignment="1">
      <alignment horizontal="center" vertical="center"/>
    </xf>
    <xf numFmtId="38" fontId="1" fillId="0" borderId="5" xfId="1" applyNumberFormat="1" applyBorder="1" applyAlignment="1">
      <alignment horizontal="right" vertical="center"/>
    </xf>
    <xf numFmtId="38" fontId="1" fillId="0" borderId="5" xfId="1" applyNumberFormat="1" applyBorder="1">
      <alignment vertical="center"/>
    </xf>
    <xf numFmtId="3" fontId="12" fillId="5" borderId="2" xfId="1" applyNumberFormat="1" applyFont="1" applyFill="1" applyBorder="1" applyAlignment="1">
      <alignment horizontal="left" vertical="center"/>
    </xf>
    <xf numFmtId="3" fontId="20" fillId="29" borderId="1" xfId="1" applyNumberFormat="1" applyFont="1" applyFill="1" applyBorder="1" applyAlignment="1">
      <alignment horizontal="left" vertical="center"/>
    </xf>
    <xf numFmtId="3" fontId="20" fillId="16" borderId="1" xfId="1" applyNumberFormat="1" applyFont="1" applyFill="1" applyBorder="1" applyAlignment="1">
      <alignment horizontal="left" vertical="center"/>
    </xf>
    <xf numFmtId="183" fontId="1" fillId="16" borderId="1" xfId="1" applyNumberFormat="1" applyFill="1" applyBorder="1" applyAlignment="1">
      <alignment horizontal="center" vertical="center"/>
    </xf>
    <xf numFmtId="0" fontId="57" fillId="0" borderId="1" xfId="1" applyFont="1" applyBorder="1" applyAlignment="1">
      <alignment horizontal="center" vertical="center"/>
    </xf>
    <xf numFmtId="183" fontId="1" fillId="16" borderId="1" xfId="1" applyNumberFormat="1" applyFill="1" applyBorder="1">
      <alignment vertical="center"/>
    </xf>
    <xf numFmtId="0" fontId="126" fillId="0" borderId="1" xfId="1" applyFont="1" applyBorder="1" applyAlignment="1">
      <alignment horizontal="center" vertical="center"/>
    </xf>
    <xf numFmtId="3" fontId="20" fillId="18" borderId="1" xfId="1" applyNumberFormat="1" applyFont="1" applyFill="1" applyBorder="1" applyAlignment="1">
      <alignment horizontal="left" vertical="center"/>
    </xf>
    <xf numFmtId="183" fontId="20" fillId="29" borderId="1" xfId="1" applyNumberFormat="1" applyFont="1" applyFill="1" applyBorder="1" applyAlignment="1">
      <alignment horizontal="right" vertical="center"/>
    </xf>
    <xf numFmtId="0" fontId="15" fillId="29" borderId="1" xfId="1" applyFont="1" applyFill="1" applyBorder="1" applyAlignment="1">
      <alignment horizontal="right" vertical="center"/>
    </xf>
    <xf numFmtId="176" fontId="1" fillId="29" borderId="1" xfId="1" applyNumberFormat="1" applyFill="1" applyBorder="1">
      <alignment vertical="center"/>
    </xf>
    <xf numFmtId="0" fontId="23" fillId="0" borderId="1" xfId="1" applyFont="1" applyBorder="1" applyAlignment="1">
      <alignment horizontal="center" vertical="center"/>
    </xf>
    <xf numFmtId="183" fontId="20" fillId="16" borderId="1" xfId="1" applyNumberFormat="1" applyFont="1" applyFill="1" applyBorder="1">
      <alignment vertical="center"/>
    </xf>
    <xf numFmtId="0" fontId="108" fillId="0" borderId="1" xfId="1" applyFont="1" applyBorder="1" applyAlignment="1">
      <alignment horizontal="center" vertical="center"/>
    </xf>
    <xf numFmtId="183" fontId="1" fillId="29" borderId="1" xfId="1" applyNumberFormat="1" applyFill="1" applyBorder="1" applyAlignment="1">
      <alignment horizontal="right" vertical="center"/>
    </xf>
    <xf numFmtId="183" fontId="23" fillId="29" borderId="1" xfId="1" applyNumberFormat="1" applyFont="1" applyFill="1" applyBorder="1" applyAlignment="1">
      <alignment horizontal="right" vertical="center"/>
    </xf>
    <xf numFmtId="0" fontId="15" fillId="29" borderId="1" xfId="1" applyFont="1" applyFill="1" applyBorder="1" applyAlignment="1">
      <alignment horizontal="left" vertical="center"/>
    </xf>
    <xf numFmtId="0" fontId="127" fillId="0" borderId="1" xfId="1" applyFont="1" applyBorder="1">
      <alignment vertical="center"/>
    </xf>
    <xf numFmtId="38" fontId="1" fillId="29" borderId="1" xfId="1" applyNumberFormat="1" applyFill="1" applyBorder="1">
      <alignment vertical="center"/>
    </xf>
    <xf numFmtId="0" fontId="40" fillId="0" borderId="1" xfId="1" applyFont="1" applyBorder="1" applyAlignment="1">
      <alignment horizontal="center" vertical="center"/>
    </xf>
    <xf numFmtId="183" fontId="23" fillId="0" borderId="1" xfId="1" applyNumberFormat="1" applyFont="1" applyBorder="1">
      <alignment vertical="center"/>
    </xf>
    <xf numFmtId="0" fontId="128" fillId="0" borderId="1" xfId="1" applyFont="1" applyBorder="1">
      <alignment vertical="center"/>
    </xf>
    <xf numFmtId="0" fontId="1" fillId="7" borderId="1" xfId="1" applyFill="1" applyBorder="1" applyAlignment="1">
      <alignment horizontal="left" vertical="center" shrinkToFit="1"/>
    </xf>
    <xf numFmtId="0" fontId="5" fillId="0" borderId="1" xfId="1" applyFont="1" applyBorder="1" applyAlignment="1">
      <alignment horizontal="center" vertical="center"/>
    </xf>
    <xf numFmtId="3" fontId="129" fillId="10" borderId="1" xfId="1" applyNumberFormat="1" applyFont="1" applyFill="1" applyBorder="1" applyAlignment="1">
      <alignment horizontal="left" vertical="center"/>
    </xf>
    <xf numFmtId="176" fontId="1" fillId="16" borderId="1" xfId="1" applyNumberFormat="1" applyFill="1" applyBorder="1" applyAlignment="1">
      <alignment horizontal="right" vertical="center"/>
    </xf>
    <xf numFmtId="176" fontId="1" fillId="10" borderId="1" xfId="1" applyNumberFormat="1" applyFill="1" applyBorder="1" applyAlignment="1">
      <alignment horizontal="right"/>
    </xf>
    <xf numFmtId="0" fontId="10" fillId="0" borderId="1" xfId="1" applyFont="1" applyBorder="1" applyAlignment="1">
      <alignment horizontal="left" vertical="center"/>
    </xf>
    <xf numFmtId="0" fontId="1" fillId="7" borderId="1" xfId="1" applyFill="1" applyBorder="1" applyAlignment="1">
      <alignment vertical="center" shrinkToFit="1"/>
    </xf>
    <xf numFmtId="176" fontId="1" fillId="25" borderId="13" xfId="1" applyNumberFormat="1" applyFill="1" applyBorder="1" applyAlignment="1">
      <alignment horizontal="center" vertical="center"/>
    </xf>
    <xf numFmtId="183" fontId="21" fillId="7" borderId="1" xfId="1" applyNumberFormat="1" applyFont="1" applyFill="1" applyBorder="1" applyAlignment="1">
      <alignment horizontal="center" vertical="center"/>
    </xf>
    <xf numFmtId="176" fontId="1" fillId="0" borderId="13" xfId="1" applyNumberFormat="1" applyBorder="1" applyAlignment="1">
      <alignment horizontal="right" vertical="center"/>
    </xf>
    <xf numFmtId="176" fontId="13" fillId="0" borderId="1" xfId="1" applyNumberFormat="1" applyFont="1" applyBorder="1" applyAlignment="1">
      <alignment horizontal="right" vertical="center"/>
    </xf>
    <xf numFmtId="176" fontId="15" fillId="0" borderId="2" xfId="1" applyNumberFormat="1" applyFont="1" applyBorder="1" applyAlignment="1">
      <alignment horizontal="center" vertical="center"/>
    </xf>
    <xf numFmtId="3" fontId="130" fillId="7" borderId="1" xfId="1" applyNumberFormat="1" applyFont="1" applyFill="1" applyBorder="1" applyAlignment="1">
      <alignment horizontal="left" vertical="center"/>
    </xf>
    <xf numFmtId="0" fontId="1" fillId="0" borderId="0" xfId="2">
      <alignment vertical="center"/>
    </xf>
    <xf numFmtId="0" fontId="3" fillId="2" borderId="1" xfId="2" applyFont="1" applyFill="1" applyBorder="1" applyAlignment="1">
      <alignment horizontal="center" vertical="center"/>
    </xf>
    <xf numFmtId="0" fontId="1" fillId="0" borderId="0" xfId="2" applyAlignment="1">
      <alignment horizontal="right"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4" xfId="2" applyFont="1" applyFill="1" applyBorder="1" applyAlignment="1">
      <alignment horizontal="center" vertical="center"/>
    </xf>
    <xf numFmtId="176" fontId="131" fillId="4" borderId="1" xfId="2" applyNumberFormat="1" applyFont="1" applyFill="1" applyBorder="1" applyAlignment="1">
      <alignment horizontal="center" vertical="center"/>
    </xf>
    <xf numFmtId="0" fontId="1" fillId="0" borderId="0" xfId="2" applyAlignment="1">
      <alignment horizontal="left" vertical="center"/>
    </xf>
    <xf numFmtId="0" fontId="1" fillId="0" borderId="0" xfId="2" applyAlignment="1">
      <alignment horizontal="center" vertical="center"/>
    </xf>
    <xf numFmtId="177" fontId="1" fillId="0" borderId="0" xfId="2" applyNumberFormat="1" applyAlignment="1">
      <alignment horizontal="center" vertical="center"/>
    </xf>
    <xf numFmtId="177" fontId="1" fillId="0" borderId="0" xfId="2" applyNumberFormat="1">
      <alignment vertical="center"/>
    </xf>
    <xf numFmtId="178" fontId="1" fillId="0" borderId="0" xfId="2" applyNumberFormat="1">
      <alignment vertical="center"/>
    </xf>
    <xf numFmtId="0" fontId="69" fillId="0" borderId="0" xfId="2" applyFont="1">
      <alignment vertical="center"/>
    </xf>
    <xf numFmtId="0" fontId="1" fillId="0" borderId="4" xfId="2" applyBorder="1" applyAlignment="1">
      <alignment horizontal="center" vertical="center"/>
    </xf>
    <xf numFmtId="0" fontId="1" fillId="0" borderId="1" xfId="2" applyBorder="1" applyAlignment="1">
      <alignment horizontal="right" vertical="center"/>
    </xf>
    <xf numFmtId="177" fontId="1" fillId="0" borderId="1" xfId="2" applyNumberFormat="1" applyBorder="1" applyAlignment="1">
      <alignment horizontal="center" vertical="center"/>
    </xf>
    <xf numFmtId="178" fontId="1" fillId="0" borderId="1" xfId="2" applyNumberFormat="1" applyBorder="1" applyAlignment="1">
      <alignment horizontal="center" vertical="center"/>
    </xf>
    <xf numFmtId="3" fontId="1" fillId="12" borderId="1" xfId="2" applyNumberFormat="1" applyFill="1" applyBorder="1" applyAlignment="1">
      <alignment horizontal="center" vertical="center"/>
    </xf>
    <xf numFmtId="183" fontId="20" fillId="12" borderId="1" xfId="2" applyNumberFormat="1" applyFont="1" applyFill="1" applyBorder="1" applyAlignment="1">
      <alignment horizontal="right" vertical="center"/>
    </xf>
    <xf numFmtId="0" fontId="1" fillId="12" borderId="1" xfId="2" applyFill="1" applyBorder="1" applyAlignment="1">
      <alignment horizontal="right" vertical="center"/>
    </xf>
    <xf numFmtId="0" fontId="1" fillId="12" borderId="2" xfId="2" applyFill="1" applyBorder="1" applyAlignment="1">
      <alignment horizontal="center" vertical="center"/>
    </xf>
    <xf numFmtId="0" fontId="20" fillId="12" borderId="1" xfId="2" applyFont="1" applyFill="1" applyBorder="1">
      <alignment vertical="center"/>
    </xf>
    <xf numFmtId="0" fontId="1" fillId="12" borderId="1" xfId="2" applyFill="1" applyBorder="1" applyAlignment="1">
      <alignment horizontal="left" vertical="center"/>
    </xf>
    <xf numFmtId="177" fontId="1" fillId="12" borderId="1" xfId="2" applyNumberFormat="1" applyFill="1" applyBorder="1" applyAlignment="1">
      <alignment horizontal="center" vertical="center"/>
    </xf>
    <xf numFmtId="0" fontId="1" fillId="12" borderId="1" xfId="2" applyFill="1" applyBorder="1" applyAlignment="1">
      <alignment horizontal="center" vertical="center"/>
    </xf>
    <xf numFmtId="178" fontId="1" fillId="12" borderId="1" xfId="2" applyNumberFormat="1" applyFill="1" applyBorder="1" applyAlignment="1">
      <alignment horizontal="center" vertical="center"/>
    </xf>
    <xf numFmtId="0" fontId="1" fillId="12" borderId="0" xfId="2" applyFill="1" applyAlignment="1">
      <alignment horizontal="center" vertical="center"/>
    </xf>
    <xf numFmtId="56" fontId="1" fillId="12" borderId="1" xfId="2" applyNumberFormat="1" applyFill="1" applyBorder="1" applyAlignment="1">
      <alignment horizontal="center" vertical="center"/>
    </xf>
    <xf numFmtId="176" fontId="12" fillId="9" borderId="2" xfId="2" applyNumberFormat="1" applyFont="1" applyFill="1" applyBorder="1">
      <alignment vertical="center"/>
    </xf>
    <xf numFmtId="0" fontId="10" fillId="0" borderId="0" xfId="2" applyFont="1" applyAlignment="1">
      <alignment horizontal="center" vertical="center"/>
    </xf>
    <xf numFmtId="3" fontId="25" fillId="5" borderId="2" xfId="2" applyNumberFormat="1" applyFont="1" applyFill="1" applyBorder="1" applyAlignment="1">
      <alignment horizontal="center" vertical="center"/>
    </xf>
    <xf numFmtId="3" fontId="25" fillId="5" borderId="3" xfId="2" applyNumberFormat="1" applyFont="1" applyFill="1" applyBorder="1" applyAlignment="1">
      <alignment horizontal="center" vertical="center"/>
    </xf>
    <xf numFmtId="3" fontId="25" fillId="5" borderId="4" xfId="2" applyNumberFormat="1" applyFont="1" applyFill="1" applyBorder="1" applyAlignment="1">
      <alignment horizontal="center" vertical="center"/>
    </xf>
    <xf numFmtId="3" fontId="1" fillId="4" borderId="1" xfId="2" applyNumberFormat="1" applyFill="1" applyBorder="1" applyAlignment="1">
      <alignment horizontal="center" vertical="center"/>
    </xf>
    <xf numFmtId="3" fontId="89" fillId="0" borderId="1" xfId="2" applyNumberFormat="1" applyFont="1" applyBorder="1" applyAlignment="1">
      <alignment horizontal="center" vertical="center"/>
    </xf>
    <xf numFmtId="49" fontId="10" fillId="0" borderId="1" xfId="2" applyNumberFormat="1" applyFont="1" applyBorder="1" applyAlignment="1">
      <alignment horizontal="left" vertical="center"/>
    </xf>
    <xf numFmtId="0" fontId="10" fillId="0" borderId="1" xfId="2" applyFont="1" applyBorder="1" applyAlignment="1">
      <alignment horizontal="right" vertical="center"/>
    </xf>
    <xf numFmtId="38" fontId="10" fillId="0" borderId="1" xfId="2" applyNumberFormat="1" applyFont="1" applyBorder="1" applyAlignment="1">
      <alignment horizontal="right" vertical="center"/>
    </xf>
    <xf numFmtId="38" fontId="10" fillId="0" borderId="1" xfId="2" applyNumberFormat="1" applyFont="1" applyBorder="1">
      <alignment vertical="center"/>
    </xf>
    <xf numFmtId="0" fontId="1" fillId="0" borderId="1" xfId="2" applyBorder="1" applyAlignment="1">
      <alignment horizontal="left" vertical="center" shrinkToFit="1"/>
    </xf>
    <xf numFmtId="0" fontId="15" fillId="12" borderId="1" xfId="2" applyFont="1" applyFill="1" applyBorder="1" applyAlignment="1">
      <alignment horizontal="left" vertical="center"/>
    </xf>
    <xf numFmtId="183" fontId="20" fillId="0" borderId="1" xfId="2" applyNumberFormat="1" applyFont="1" applyBorder="1" applyAlignment="1">
      <alignment horizontal="right" vertical="center"/>
    </xf>
    <xf numFmtId="3" fontId="20" fillId="0" borderId="1" xfId="2" applyNumberFormat="1" applyFont="1" applyBorder="1" applyAlignment="1">
      <alignment horizontal="center" vertical="center"/>
    </xf>
    <xf numFmtId="176" fontId="12" fillId="9" borderId="1" xfId="2" applyNumberFormat="1" applyFont="1" applyFill="1" applyBorder="1" applyAlignment="1">
      <alignment horizontal="center" vertical="center"/>
    </xf>
    <xf numFmtId="0" fontId="20" fillId="0" borderId="1" xfId="2" applyFont="1" applyBorder="1">
      <alignment vertical="center"/>
    </xf>
    <xf numFmtId="176" fontId="1" fillId="0" borderId="2" xfId="2" applyNumberFormat="1" applyBorder="1" applyAlignment="1">
      <alignment horizontal="left" vertical="center"/>
    </xf>
    <xf numFmtId="0" fontId="10" fillId="10" borderId="1" xfId="2" applyFont="1" applyFill="1" applyBorder="1" applyAlignment="1">
      <alignment horizontal="center" vertical="center"/>
    </xf>
    <xf numFmtId="3" fontId="1" fillId="12" borderId="4" xfId="2" applyNumberFormat="1" applyFill="1" applyBorder="1" applyAlignment="1">
      <alignment horizontal="center" vertical="center"/>
    </xf>
    <xf numFmtId="0" fontId="10" fillId="16" borderId="37" xfId="2" applyFont="1" applyFill="1" applyBorder="1" applyAlignment="1">
      <alignment horizontal="center" vertical="center"/>
    </xf>
    <xf numFmtId="0" fontId="15" fillId="0" borderId="1" xfId="2" applyFont="1" applyBorder="1">
      <alignment vertical="center"/>
    </xf>
    <xf numFmtId="183" fontId="1" fillId="0" borderId="1" xfId="2" applyNumberFormat="1" applyBorder="1" applyAlignment="1">
      <alignment horizontal="right" vertical="center"/>
    </xf>
    <xf numFmtId="0" fontId="13" fillId="0" borderId="1" xfId="2" applyFont="1" applyBorder="1">
      <alignment vertical="center"/>
    </xf>
    <xf numFmtId="0" fontId="10" fillId="0" borderId="1" xfId="2" applyFont="1" applyBorder="1" applyAlignment="1">
      <alignment horizontal="center" vertical="center"/>
    </xf>
    <xf numFmtId="0" fontId="10" fillId="7" borderId="19" xfId="2" applyFont="1" applyFill="1" applyBorder="1" applyAlignment="1">
      <alignment horizontal="center" vertical="center"/>
    </xf>
    <xf numFmtId="0" fontId="8" fillId="5" borderId="10" xfId="2" applyFont="1" applyFill="1" applyBorder="1" applyAlignment="1">
      <alignment horizontal="center" vertical="center"/>
    </xf>
    <xf numFmtId="0" fontId="8" fillId="5" borderId="11" xfId="2" applyFont="1" applyFill="1" applyBorder="1" applyAlignment="1">
      <alignment horizontal="center" vertical="center"/>
    </xf>
    <xf numFmtId="0" fontId="8" fillId="5" borderId="12" xfId="2" applyFont="1" applyFill="1" applyBorder="1" applyAlignment="1">
      <alignment horizontal="center" vertical="center"/>
    </xf>
    <xf numFmtId="3" fontId="11" fillId="4" borderId="15" xfId="2" applyNumberFormat="1" applyFont="1" applyFill="1" applyBorder="1" applyAlignment="1">
      <alignment horizontal="center" vertical="center"/>
    </xf>
    <xf numFmtId="38" fontId="1" fillId="13" borderId="1" xfId="2" applyNumberFormat="1" applyFill="1" applyBorder="1" applyAlignment="1">
      <alignment horizontal="center" vertical="center"/>
    </xf>
    <xf numFmtId="176" fontId="1" fillId="7" borderId="1" xfId="2" applyNumberFormat="1" applyFill="1" applyBorder="1" applyAlignment="1">
      <alignment horizontal="center" vertical="center"/>
    </xf>
    <xf numFmtId="0" fontId="62" fillId="12" borderId="1" xfId="2" applyFont="1" applyFill="1" applyBorder="1" applyAlignment="1">
      <alignment horizontal="center" vertical="center"/>
    </xf>
    <xf numFmtId="0" fontId="11" fillId="4" borderId="15" xfId="2" applyFont="1" applyFill="1" applyBorder="1" applyAlignment="1">
      <alignment horizontal="center" vertical="center"/>
    </xf>
    <xf numFmtId="49" fontId="20" fillId="7" borderId="1" xfId="2" applyNumberFormat="1" applyFont="1" applyFill="1" applyBorder="1" applyAlignment="1">
      <alignment horizontal="left" vertical="center"/>
    </xf>
    <xf numFmtId="176" fontId="20" fillId="7" borderId="1" xfId="2" applyNumberFormat="1" applyFont="1" applyFill="1" applyBorder="1" applyAlignment="1">
      <alignment horizontal="center" vertical="center"/>
    </xf>
    <xf numFmtId="176" fontId="1" fillId="13" borderId="1" xfId="2" applyNumberFormat="1" applyFill="1" applyBorder="1" applyAlignment="1">
      <alignment horizontal="center" vertical="center"/>
    </xf>
    <xf numFmtId="176" fontId="1" fillId="0" borderId="2" xfId="2" applyNumberFormat="1" applyBorder="1" applyAlignment="1"/>
    <xf numFmtId="0" fontId="20" fillId="0" borderId="1" xfId="2" applyFont="1" applyBorder="1" applyAlignment="1">
      <alignment horizontal="left" vertical="center" shrinkToFit="1"/>
    </xf>
    <xf numFmtId="49" fontId="20" fillId="7" borderId="2" xfId="2" applyNumberFormat="1" applyFont="1" applyFill="1" applyBorder="1" applyAlignment="1">
      <alignment horizontal="left" vertical="center"/>
    </xf>
    <xf numFmtId="180" fontId="1" fillId="13" borderId="1" xfId="2" applyNumberFormat="1" applyFill="1" applyBorder="1" applyAlignment="1">
      <alignment horizontal="center" vertical="center"/>
    </xf>
    <xf numFmtId="38" fontId="13" fillId="7" borderId="2" xfId="2" applyNumberFormat="1" applyFont="1" applyFill="1" applyBorder="1" applyAlignment="1">
      <alignment horizontal="center" vertical="center"/>
    </xf>
    <xf numFmtId="3" fontId="11" fillId="0" borderId="1" xfId="2" applyNumberFormat="1" applyFont="1" applyBorder="1" applyAlignment="1">
      <alignment horizontal="center" vertical="center"/>
    </xf>
    <xf numFmtId="176" fontId="12" fillId="0" borderId="1" xfId="2" applyNumberFormat="1" applyFont="1" applyBorder="1">
      <alignment vertical="center"/>
    </xf>
    <xf numFmtId="3" fontId="25" fillId="5" borderId="7" xfId="2" applyNumberFormat="1" applyFont="1" applyFill="1" applyBorder="1" applyAlignment="1">
      <alignment horizontal="center" vertical="center"/>
    </xf>
    <xf numFmtId="3" fontId="25" fillId="5" borderId="34" xfId="2" applyNumberFormat="1" applyFont="1" applyFill="1" applyBorder="1" applyAlignment="1">
      <alignment horizontal="center" vertical="center"/>
    </xf>
    <xf numFmtId="3" fontId="25" fillId="5" borderId="8" xfId="2" applyNumberFormat="1" applyFont="1" applyFill="1" applyBorder="1" applyAlignment="1">
      <alignment horizontal="center" vertical="center"/>
    </xf>
    <xf numFmtId="0" fontId="1" fillId="7" borderId="1" xfId="2" applyFill="1" applyBorder="1" applyAlignment="1">
      <alignment horizontal="left" vertical="center"/>
    </xf>
    <xf numFmtId="183" fontId="20" fillId="7" borderId="1" xfId="2" applyNumberFormat="1" applyFont="1" applyFill="1" applyBorder="1">
      <alignment vertical="center"/>
    </xf>
    <xf numFmtId="0" fontId="1" fillId="13" borderId="1" xfId="2" applyFill="1" applyBorder="1">
      <alignment vertical="center"/>
    </xf>
    <xf numFmtId="176" fontId="1" fillId="7" borderId="1" xfId="2" applyNumberFormat="1" applyFill="1" applyBorder="1">
      <alignment vertical="center"/>
    </xf>
    <xf numFmtId="183" fontId="20" fillId="7" borderId="1" xfId="2" applyNumberFormat="1" applyFont="1" applyFill="1" applyBorder="1" applyAlignment="1">
      <alignment horizontal="right" vertical="center"/>
    </xf>
    <xf numFmtId="0" fontId="1" fillId="13" borderId="1" xfId="2" applyFill="1" applyBorder="1" applyAlignment="1">
      <alignment horizontal="right" vertical="center"/>
    </xf>
    <xf numFmtId="176" fontId="13" fillId="13" borderId="1" xfId="1" applyNumberFormat="1" applyFont="1" applyFill="1" applyBorder="1" applyAlignment="1">
      <alignment horizontal="right" vertical="center"/>
    </xf>
    <xf numFmtId="0" fontId="13" fillId="16" borderId="1" xfId="1" applyFont="1" applyFill="1" applyBorder="1" applyAlignment="1">
      <alignment horizontal="left" vertical="center"/>
    </xf>
    <xf numFmtId="183" fontId="13" fillId="16" borderId="1" xfId="1" applyNumberFormat="1" applyFont="1" applyFill="1" applyBorder="1" applyAlignment="1">
      <alignment horizontal="center" vertical="center"/>
    </xf>
    <xf numFmtId="176" fontId="13" fillId="16" borderId="1" xfId="1" applyNumberFormat="1" applyFont="1" applyFill="1" applyBorder="1" applyAlignment="1">
      <alignment horizontal="right" vertical="center"/>
    </xf>
    <xf numFmtId="0" fontId="57" fillId="12" borderId="1" xfId="2" applyFont="1" applyFill="1" applyBorder="1" applyAlignment="1">
      <alignment horizontal="center" vertical="center"/>
    </xf>
    <xf numFmtId="3" fontId="1" fillId="0" borderId="19" xfId="2" applyNumberFormat="1" applyBorder="1" applyAlignment="1">
      <alignment horizontal="center" vertical="center"/>
    </xf>
    <xf numFmtId="183" fontId="20" fillId="12" borderId="19" xfId="2" applyNumberFormat="1" applyFont="1" applyFill="1" applyBorder="1" applyAlignment="1">
      <alignment horizontal="right" vertical="center"/>
    </xf>
    <xf numFmtId="0" fontId="20" fillId="13" borderId="1" xfId="2" applyFont="1" applyFill="1" applyBorder="1">
      <alignment vertical="center"/>
    </xf>
    <xf numFmtId="176" fontId="20" fillId="0" borderId="1" xfId="2" applyNumberFormat="1" applyFont="1" applyBorder="1">
      <alignment vertical="center"/>
    </xf>
    <xf numFmtId="0" fontId="15" fillId="7" borderId="1" xfId="2" applyFont="1" applyFill="1" applyBorder="1">
      <alignment vertical="center"/>
    </xf>
    <xf numFmtId="0" fontId="15" fillId="7" borderId="1" xfId="2" applyFont="1" applyFill="1" applyBorder="1" applyAlignment="1">
      <alignment horizontal="right" vertical="center"/>
    </xf>
    <xf numFmtId="176" fontId="1" fillId="13" borderId="1" xfId="2" applyNumberFormat="1" applyFill="1" applyBorder="1">
      <alignment vertical="center"/>
    </xf>
    <xf numFmtId="176" fontId="1" fillId="0" borderId="2" xfId="2" applyNumberFormat="1" applyBorder="1">
      <alignment vertical="center"/>
    </xf>
    <xf numFmtId="0" fontId="1" fillId="18" borderId="1" xfId="2" applyFill="1" applyBorder="1" applyAlignment="1">
      <alignment horizontal="left" vertical="center"/>
    </xf>
    <xf numFmtId="0" fontId="20" fillId="13" borderId="1" xfId="2" applyFont="1" applyFill="1" applyBorder="1" applyAlignment="1">
      <alignment horizontal="right" vertical="center"/>
    </xf>
    <xf numFmtId="0" fontId="20" fillId="0" borderId="2" xfId="2" applyFont="1" applyBorder="1" applyAlignment="1">
      <alignment horizontal="center" vertical="center"/>
    </xf>
    <xf numFmtId="0" fontId="20" fillId="13" borderId="1" xfId="1" applyFont="1" applyFill="1" applyBorder="1" applyAlignment="1">
      <alignment horizontal="right" vertical="center"/>
    </xf>
    <xf numFmtId="0" fontId="1" fillId="13" borderId="17" xfId="1" applyFill="1" applyBorder="1">
      <alignment vertical="center"/>
    </xf>
    <xf numFmtId="0" fontId="1" fillId="7" borderId="1" xfId="2" applyFill="1" applyBorder="1">
      <alignment vertical="center"/>
    </xf>
    <xf numFmtId="0" fontId="1" fillId="7" borderId="1" xfId="2" applyFill="1" applyBorder="1" applyAlignment="1">
      <alignment horizontal="right" vertical="center"/>
    </xf>
    <xf numFmtId="0" fontId="20" fillId="7" borderId="1" xfId="2" applyFont="1" applyFill="1" applyBorder="1">
      <alignment vertical="center"/>
    </xf>
    <xf numFmtId="0" fontId="20" fillId="7" borderId="1" xfId="2" applyFont="1" applyFill="1" applyBorder="1" applyAlignment="1">
      <alignment horizontal="right" vertical="center"/>
    </xf>
    <xf numFmtId="38" fontId="1" fillId="13" borderId="1" xfId="1" applyNumberFormat="1" applyFill="1" applyBorder="1">
      <alignment vertical="center"/>
    </xf>
    <xf numFmtId="3" fontId="20" fillId="29" borderId="1" xfId="2" applyNumberFormat="1" applyFont="1" applyFill="1" applyBorder="1" applyAlignment="1">
      <alignment horizontal="center" vertical="center"/>
    </xf>
    <xf numFmtId="38" fontId="20" fillId="13" borderId="1" xfId="2" applyNumberFormat="1" applyFont="1" applyFill="1" applyBorder="1">
      <alignment vertical="center"/>
    </xf>
    <xf numFmtId="38" fontId="1" fillId="13" borderId="1" xfId="2" applyNumberFormat="1" applyFill="1" applyBorder="1" applyAlignment="1">
      <alignment horizontal="right" vertical="center"/>
    </xf>
    <xf numFmtId="0" fontId="20" fillId="13" borderId="1" xfId="2" applyFont="1" applyFill="1" applyBorder="1" applyAlignment="1">
      <alignment horizontal="center" vertical="center"/>
    </xf>
    <xf numFmtId="0" fontId="1" fillId="7" borderId="1" xfId="1" applyFill="1" applyBorder="1" applyAlignment="1">
      <alignment horizontal="left" vertical="center" wrapText="1"/>
    </xf>
    <xf numFmtId="0" fontId="15" fillId="13" borderId="19" xfId="3" applyFill="1" applyBorder="1" applyAlignment="1">
      <alignment horizontal="center" vertical="center"/>
    </xf>
    <xf numFmtId="0" fontId="20" fillId="7" borderId="0" xfId="1" applyFont="1" applyFill="1">
      <alignment vertical="center"/>
    </xf>
    <xf numFmtId="176" fontId="20" fillId="7" borderId="13" xfId="1" applyNumberFormat="1" applyFont="1" applyFill="1" applyBorder="1" applyAlignment="1">
      <alignment horizontal="center" vertical="center"/>
    </xf>
    <xf numFmtId="38" fontId="1" fillId="7" borderId="17" xfId="1" applyNumberFormat="1" applyFill="1" applyBorder="1" applyAlignment="1">
      <alignment horizontal="center" vertical="center"/>
    </xf>
    <xf numFmtId="0" fontId="20" fillId="16" borderId="1" xfId="2" applyFont="1" applyFill="1" applyBorder="1" applyAlignment="1">
      <alignment horizontal="left" vertical="center"/>
    </xf>
    <xf numFmtId="0" fontId="1" fillId="16" borderId="1" xfId="2" applyFill="1" applyBorder="1">
      <alignment vertical="center"/>
    </xf>
    <xf numFmtId="0" fontId="132" fillId="0" borderId="1" xfId="2" applyFont="1" applyBorder="1" applyAlignment="1">
      <alignment horizontal="left" vertical="center"/>
    </xf>
    <xf numFmtId="0" fontId="133" fillId="12" borderId="1" xfId="2" applyFont="1" applyFill="1" applyBorder="1" applyAlignment="1">
      <alignment horizontal="center" vertical="center"/>
    </xf>
    <xf numFmtId="0" fontId="134" fillId="0" borderId="1" xfId="1" applyFont="1" applyBorder="1">
      <alignment vertical="center"/>
    </xf>
    <xf numFmtId="49" fontId="13" fillId="0" borderId="1" xfId="1" applyNumberFormat="1" applyFont="1" applyBorder="1" applyAlignment="1">
      <alignment horizontal="center" vertical="center"/>
    </xf>
    <xf numFmtId="49" fontId="14" fillId="0" borderId="1" xfId="1" applyNumberFormat="1" applyFont="1" applyBorder="1" applyAlignment="1">
      <alignment horizontal="center" vertical="center"/>
    </xf>
    <xf numFmtId="56" fontId="14" fillId="0" borderId="1" xfId="1" applyNumberFormat="1" applyFont="1" applyBorder="1" applyAlignment="1">
      <alignment horizontal="center" vertical="center"/>
    </xf>
    <xf numFmtId="177" fontId="14" fillId="0" borderId="1" xfId="1" applyNumberFormat="1" applyFont="1" applyBorder="1" applyAlignment="1">
      <alignment horizontal="center" vertical="center"/>
    </xf>
    <xf numFmtId="178" fontId="14" fillId="0" borderId="1" xfId="1" applyNumberFormat="1" applyFont="1" applyBorder="1" applyAlignment="1">
      <alignment horizontal="center" vertical="center"/>
    </xf>
    <xf numFmtId="3" fontId="101" fillId="0" borderId="1" xfId="1" applyNumberFormat="1" applyFont="1" applyBorder="1" applyAlignment="1">
      <alignment horizontal="center" vertical="center"/>
    </xf>
    <xf numFmtId="3" fontId="27" fillId="12" borderId="1" xfId="1" applyNumberFormat="1" applyFont="1" applyFill="1" applyBorder="1" applyAlignment="1">
      <alignment horizontal="center" vertical="center"/>
    </xf>
    <xf numFmtId="0" fontId="10" fillId="0" borderId="0" xfId="1" applyFont="1">
      <alignment vertical="center"/>
    </xf>
    <xf numFmtId="0" fontId="34" fillId="3" borderId="17" xfId="1" applyFont="1" applyFill="1" applyBorder="1" applyAlignment="1">
      <alignment horizontal="center" vertical="center"/>
    </xf>
    <xf numFmtId="0" fontId="34" fillId="3" borderId="0" xfId="1" applyFont="1" applyFill="1" applyAlignment="1">
      <alignment horizontal="left" vertical="center" shrinkToFit="1"/>
    </xf>
    <xf numFmtId="0" fontId="34" fillId="3" borderId="19" xfId="1" applyFont="1" applyFill="1" applyBorder="1" applyAlignment="1">
      <alignment horizontal="center" vertical="center"/>
    </xf>
    <xf numFmtId="0" fontId="1" fillId="15" borderId="1" xfId="1" applyFill="1" applyBorder="1" applyAlignment="1">
      <alignment horizontal="center" vertical="center"/>
    </xf>
    <xf numFmtId="3" fontId="1" fillId="4" borderId="19" xfId="1" applyNumberFormat="1" applyFill="1" applyBorder="1" applyAlignment="1">
      <alignment horizontal="left" vertical="center"/>
    </xf>
    <xf numFmtId="0" fontId="20" fillId="4" borderId="7" xfId="1" applyFont="1" applyFill="1" applyBorder="1" applyAlignment="1">
      <alignment horizontal="center" vertical="center"/>
    </xf>
    <xf numFmtId="0" fontId="103" fillId="0" borderId="1" xfId="1" applyFont="1" applyBorder="1" applyAlignment="1">
      <alignment horizontal="left" vertical="center" wrapText="1"/>
    </xf>
    <xf numFmtId="178" fontId="1" fillId="0" borderId="19" xfId="1" applyNumberFormat="1" applyBorder="1" applyAlignment="1">
      <alignment horizontal="center" vertical="center"/>
    </xf>
    <xf numFmtId="0" fontId="10" fillId="15" borderId="1" xfId="1" applyFont="1" applyFill="1" applyBorder="1" applyAlignment="1">
      <alignment horizontal="center" vertical="center"/>
    </xf>
    <xf numFmtId="0" fontId="15" fillId="4" borderId="1" xfId="3" applyFill="1" applyBorder="1" applyAlignment="1">
      <alignment vertical="center"/>
    </xf>
    <xf numFmtId="49" fontId="13" fillId="4" borderId="1" xfId="1" applyNumberFormat="1" applyFont="1" applyFill="1" applyBorder="1" applyAlignment="1">
      <alignment horizontal="left" vertical="center"/>
    </xf>
    <xf numFmtId="183" fontId="13" fillId="4" borderId="1" xfId="1" applyNumberFormat="1" applyFont="1" applyFill="1" applyBorder="1" applyAlignment="1">
      <alignment horizontal="center" vertical="center"/>
    </xf>
    <xf numFmtId="38" fontId="13" fillId="4" borderId="1" xfId="1" applyNumberFormat="1" applyFont="1" applyFill="1" applyBorder="1" applyAlignment="1">
      <alignment horizontal="center" vertical="center"/>
    </xf>
    <xf numFmtId="3" fontId="1" fillId="4" borderId="1" xfId="1" applyNumberFormat="1" applyFill="1" applyBorder="1" applyAlignment="1">
      <alignment horizontal="left" vertical="center"/>
    </xf>
    <xf numFmtId="3" fontId="1" fillId="44" borderId="1" xfId="1" applyNumberFormat="1" applyFill="1" applyBorder="1" applyAlignment="1">
      <alignment horizontal="center" vertical="center"/>
    </xf>
    <xf numFmtId="49" fontId="1" fillId="44" borderId="1" xfId="1" applyNumberFormat="1" applyFill="1" applyBorder="1" applyAlignment="1">
      <alignment horizontal="left" vertical="center"/>
    </xf>
    <xf numFmtId="0" fontId="13" fillId="44" borderId="1" xfId="1" applyFont="1" applyFill="1" applyBorder="1" applyAlignment="1">
      <alignment horizontal="center" vertical="center"/>
    </xf>
    <xf numFmtId="0" fontId="1" fillId="44" borderId="2" xfId="1" applyFill="1" applyBorder="1" applyAlignment="1">
      <alignment horizontal="center" vertical="center"/>
    </xf>
    <xf numFmtId="0" fontId="15" fillId="44" borderId="1" xfId="3" applyFill="1" applyBorder="1" applyAlignment="1">
      <alignment vertical="center"/>
    </xf>
    <xf numFmtId="3" fontId="13" fillId="44" borderId="1" xfId="1" applyNumberFormat="1" applyFont="1" applyFill="1" applyBorder="1" applyAlignment="1">
      <alignment horizontal="left" vertical="center"/>
    </xf>
    <xf numFmtId="0" fontId="1" fillId="44" borderId="1" xfId="1" applyFill="1" applyBorder="1" applyAlignment="1">
      <alignment horizontal="center" vertical="center"/>
    </xf>
    <xf numFmtId="177" fontId="1" fillId="44" borderId="1" xfId="1" applyNumberFormat="1" applyFill="1" applyBorder="1" applyAlignment="1">
      <alignment horizontal="center" vertical="center"/>
    </xf>
    <xf numFmtId="56" fontId="1" fillId="44" borderId="1" xfId="1" applyNumberFormat="1" applyFill="1" applyBorder="1" applyAlignment="1">
      <alignment horizontal="center" vertical="center"/>
    </xf>
    <xf numFmtId="178" fontId="1" fillId="44" borderId="1" xfId="1" applyNumberFormat="1" applyFill="1" applyBorder="1" applyAlignment="1">
      <alignment horizontal="center" vertical="center"/>
    </xf>
    <xf numFmtId="0" fontId="25" fillId="0" borderId="1" xfId="1" applyFont="1" applyBorder="1" applyAlignment="1">
      <alignment horizontal="left" vertical="center"/>
    </xf>
    <xf numFmtId="3" fontId="12" fillId="11" borderId="2" xfId="1" applyNumberFormat="1" applyFont="1" applyFill="1" applyBorder="1" applyAlignment="1">
      <alignment horizontal="center" vertical="center"/>
    </xf>
    <xf numFmtId="3" fontId="12" fillId="11" borderId="3" xfId="1" applyNumberFormat="1" applyFont="1" applyFill="1" applyBorder="1" applyAlignment="1">
      <alignment horizontal="center" vertical="center"/>
    </xf>
    <xf numFmtId="3" fontId="12" fillId="11" borderId="4" xfId="1" applyNumberFormat="1" applyFont="1" applyFill="1" applyBorder="1" applyAlignment="1">
      <alignment horizontal="left" vertical="center"/>
    </xf>
    <xf numFmtId="0" fontId="1" fillId="15" borderId="19" xfId="1" applyFill="1" applyBorder="1" applyAlignment="1">
      <alignment horizontal="center" vertical="center"/>
    </xf>
    <xf numFmtId="183" fontId="20" fillId="4" borderId="1" xfId="1" applyNumberFormat="1" applyFont="1" applyFill="1" applyBorder="1" applyAlignment="1">
      <alignment horizontal="right" vertical="center"/>
    </xf>
    <xf numFmtId="183" fontId="1" fillId="4" borderId="1" xfId="1" applyNumberFormat="1" applyFill="1" applyBorder="1" applyAlignment="1">
      <alignment horizontal="center" vertical="center"/>
    </xf>
    <xf numFmtId="0" fontId="34" fillId="5" borderId="17" xfId="1" applyFont="1" applyFill="1" applyBorder="1" applyAlignment="1">
      <alignment horizontal="center" vertical="center"/>
    </xf>
    <xf numFmtId="0" fontId="34" fillId="5" borderId="0" xfId="1" applyFont="1" applyFill="1" applyAlignment="1">
      <alignment horizontal="left" vertical="center" shrinkToFit="1"/>
    </xf>
    <xf numFmtId="0" fontId="34" fillId="5" borderId="19" xfId="1" applyFont="1" applyFill="1" applyBorder="1" applyAlignment="1">
      <alignment horizontal="center" vertical="center"/>
    </xf>
    <xf numFmtId="0" fontId="10" fillId="16" borderId="1" xfId="1" applyFont="1" applyFill="1" applyBorder="1" applyAlignment="1">
      <alignment horizontal="center" vertical="center"/>
    </xf>
    <xf numFmtId="0" fontId="103" fillId="0" borderId="1" xfId="1" applyFont="1" applyBorder="1" applyAlignment="1">
      <alignment horizontal="left" vertical="center"/>
    </xf>
    <xf numFmtId="0" fontId="15" fillId="17" borderId="1" xfId="1" applyFont="1" applyFill="1" applyBorder="1">
      <alignment vertical="center"/>
    </xf>
    <xf numFmtId="3" fontId="1" fillId="6" borderId="19" xfId="1" applyNumberFormat="1" applyFill="1" applyBorder="1" applyAlignment="1">
      <alignment horizontal="center" vertical="center"/>
    </xf>
    <xf numFmtId="0" fontId="1" fillId="17" borderId="19" xfId="1" applyFill="1" applyBorder="1" applyAlignment="1">
      <alignment horizontal="left" vertical="center"/>
    </xf>
    <xf numFmtId="0" fontId="20" fillId="17" borderId="1" xfId="1" applyFont="1" applyFill="1" applyBorder="1" applyAlignment="1">
      <alignment horizontal="left" vertical="center"/>
    </xf>
    <xf numFmtId="3" fontId="1" fillId="44" borderId="19" xfId="1" applyNumberFormat="1" applyFill="1" applyBorder="1" applyAlignment="1">
      <alignment horizontal="left" vertical="center"/>
    </xf>
    <xf numFmtId="0" fontId="1" fillId="44" borderId="2" xfId="1" applyFill="1" applyBorder="1" applyAlignment="1">
      <alignment horizontal="left" vertical="center"/>
    </xf>
    <xf numFmtId="176" fontId="20" fillId="4" borderId="2" xfId="1" applyNumberFormat="1" applyFont="1" applyFill="1" applyBorder="1" applyAlignment="1">
      <alignment horizontal="center" vertical="center"/>
    </xf>
    <xf numFmtId="0" fontId="15" fillId="17" borderId="1" xfId="3" applyFill="1" applyBorder="1" applyAlignment="1">
      <alignment vertical="center"/>
    </xf>
    <xf numFmtId="182" fontId="15" fillId="4" borderId="1" xfId="3" applyNumberFormat="1" applyFill="1" applyBorder="1" applyAlignment="1">
      <alignment horizontal="center" vertical="center"/>
    </xf>
    <xf numFmtId="182" fontId="1" fillId="4" borderId="1" xfId="3" applyNumberFormat="1" applyFont="1" applyFill="1" applyBorder="1" applyAlignment="1">
      <alignment horizontal="center" vertical="center"/>
    </xf>
    <xf numFmtId="182" fontId="20" fillId="4" borderId="1" xfId="1" applyNumberFormat="1" applyFont="1" applyFill="1" applyBorder="1" applyAlignment="1">
      <alignment horizontal="center" vertical="center"/>
    </xf>
    <xf numFmtId="0" fontId="14" fillId="40" borderId="1" xfId="1" applyFont="1" applyFill="1" applyBorder="1">
      <alignment vertical="center"/>
    </xf>
    <xf numFmtId="176" fontId="1" fillId="40" borderId="1" xfId="1" applyNumberFormat="1" applyFill="1" applyBorder="1">
      <alignment vertical="center"/>
    </xf>
    <xf numFmtId="49" fontId="1" fillId="4" borderId="1" xfId="1" applyNumberFormat="1" applyFill="1" applyBorder="1" applyAlignment="1">
      <alignment horizontal="left" vertical="center" shrinkToFit="1"/>
    </xf>
    <xf numFmtId="3" fontId="1" fillId="4" borderId="2" xfId="1" applyNumberFormat="1" applyFill="1" applyBorder="1" applyAlignment="1">
      <alignment horizontal="center" vertical="center"/>
    </xf>
    <xf numFmtId="0" fontId="1" fillId="4" borderId="2" xfId="1" applyFill="1" applyBorder="1">
      <alignment vertical="center"/>
    </xf>
    <xf numFmtId="0" fontId="24" fillId="0" borderId="1" xfId="1" applyFont="1" applyBorder="1" applyAlignment="1">
      <alignment horizontal="center" vertical="center"/>
    </xf>
    <xf numFmtId="0" fontId="34" fillId="16" borderId="17" xfId="1" applyFont="1" applyFill="1" applyBorder="1" applyAlignment="1">
      <alignment horizontal="center" vertical="center"/>
    </xf>
    <xf numFmtId="0" fontId="34" fillId="16" borderId="0" xfId="1" applyFont="1" applyFill="1" applyAlignment="1">
      <alignment horizontal="left" vertical="center" shrinkToFit="1"/>
    </xf>
    <xf numFmtId="0" fontId="34" fillId="16" borderId="19" xfId="1" applyFont="1" applyFill="1" applyBorder="1" applyAlignment="1">
      <alignment horizontal="center" vertical="center"/>
    </xf>
    <xf numFmtId="0" fontId="15" fillId="17" borderId="1" xfId="1" applyFont="1" applyFill="1" applyBorder="1" applyAlignment="1">
      <alignment horizontal="center" vertical="center"/>
    </xf>
    <xf numFmtId="0" fontId="15" fillId="0" borderId="2" xfId="3" applyBorder="1" applyAlignment="1">
      <alignment vertical="center"/>
    </xf>
    <xf numFmtId="0" fontId="49" fillId="16" borderId="1" xfId="1" applyFont="1" applyFill="1" applyBorder="1" applyAlignment="1">
      <alignment horizontal="left" vertical="center"/>
    </xf>
    <xf numFmtId="0" fontId="138" fillId="0" borderId="1" xfId="1" applyFont="1" applyBorder="1" applyAlignment="1">
      <alignment horizontal="left" vertical="center" wrapText="1"/>
    </xf>
    <xf numFmtId="0" fontId="20" fillId="17" borderId="1" xfId="1" applyFont="1" applyFill="1" applyBorder="1" applyAlignment="1">
      <alignment horizontal="left" vertical="center" wrapText="1"/>
    </xf>
    <xf numFmtId="0" fontId="139" fillId="0" borderId="1" xfId="1" applyFont="1" applyBorder="1" applyAlignment="1">
      <alignment horizontal="left" vertical="center"/>
    </xf>
    <xf numFmtId="0" fontId="14" fillId="17" borderId="1" xfId="1" applyFont="1" applyFill="1" applyBorder="1">
      <alignment vertical="center"/>
    </xf>
    <xf numFmtId="176" fontId="14" fillId="4" borderId="1" xfId="1" applyNumberFormat="1" applyFont="1" applyFill="1" applyBorder="1">
      <alignment vertical="center"/>
    </xf>
    <xf numFmtId="182" fontId="1" fillId="0" borderId="1" xfId="3" applyNumberFormat="1" applyFont="1" applyBorder="1" applyAlignment="1">
      <alignment horizontal="center" vertical="center"/>
    </xf>
    <xf numFmtId="0" fontId="34" fillId="11" borderId="17" xfId="1" applyFont="1" applyFill="1" applyBorder="1" applyAlignment="1">
      <alignment horizontal="center" vertical="center"/>
    </xf>
    <xf numFmtId="0" fontId="34" fillId="11" borderId="19" xfId="1" applyFont="1" applyFill="1" applyBorder="1" applyAlignment="1">
      <alignment horizontal="center" vertical="center"/>
    </xf>
    <xf numFmtId="0" fontId="140" fillId="0" borderId="1" xfId="1" applyFont="1" applyBorder="1" applyAlignment="1">
      <alignment horizontal="center" vertical="center"/>
    </xf>
    <xf numFmtId="0" fontId="1" fillId="17" borderId="19" xfId="1" applyFill="1" applyBorder="1" applyAlignment="1">
      <alignment horizontal="center" vertical="center"/>
    </xf>
    <xf numFmtId="0" fontId="13" fillId="17" borderId="1" xfId="1" applyFont="1" applyFill="1" applyBorder="1" applyAlignment="1">
      <alignment horizontal="center" vertical="center"/>
    </xf>
    <xf numFmtId="0" fontId="20" fillId="17" borderId="1" xfId="1" applyFont="1" applyFill="1" applyBorder="1" applyAlignment="1">
      <alignment horizontal="center" vertical="center"/>
    </xf>
    <xf numFmtId="3" fontId="37" fillId="17" borderId="19" xfId="1" applyNumberFormat="1" applyFont="1" applyFill="1" applyBorder="1" applyAlignment="1">
      <alignment horizontal="left" vertical="center"/>
    </xf>
    <xf numFmtId="0" fontId="13" fillId="15" borderId="1" xfId="1" applyFont="1" applyFill="1" applyBorder="1" applyAlignment="1">
      <alignment horizontal="center" vertical="center"/>
    </xf>
    <xf numFmtId="176" fontId="1" fillId="17" borderId="1" xfId="1" applyNumberFormat="1" applyFill="1" applyBorder="1" applyAlignment="1">
      <alignment horizontal="center" vertical="center"/>
    </xf>
    <xf numFmtId="49" fontId="1" fillId="17" borderId="1" xfId="1" applyNumberFormat="1" applyFill="1" applyBorder="1" applyAlignment="1">
      <alignment horizontal="left" vertical="center" shrinkToFit="1"/>
    </xf>
    <xf numFmtId="49" fontId="1" fillId="17" borderId="1" xfId="1" applyNumberFormat="1" applyFill="1" applyBorder="1" applyAlignment="1">
      <alignment horizontal="left" vertical="center"/>
    </xf>
    <xf numFmtId="3" fontId="1" fillId="17" borderId="1" xfId="1" applyNumberFormat="1" applyFill="1" applyBorder="1" applyAlignment="1">
      <alignment horizontal="left" vertical="center"/>
    </xf>
    <xf numFmtId="0" fontId="1" fillId="17" borderId="2" xfId="1" applyFill="1" applyBorder="1">
      <alignment vertical="center"/>
    </xf>
    <xf numFmtId="0" fontId="34" fillId="28" borderId="17" xfId="1" applyFont="1" applyFill="1" applyBorder="1" applyAlignment="1">
      <alignment horizontal="center" vertical="center"/>
    </xf>
    <xf numFmtId="0" fontId="34" fillId="28" borderId="0" xfId="1" applyFont="1" applyFill="1" applyAlignment="1">
      <alignment horizontal="left" vertical="center" shrinkToFit="1"/>
    </xf>
    <xf numFmtId="0" fontId="34" fillId="28" borderId="19" xfId="1" applyFont="1" applyFill="1" applyBorder="1" applyAlignment="1">
      <alignment horizontal="center" vertical="center"/>
    </xf>
    <xf numFmtId="3" fontId="1" fillId="4" borderId="14" xfId="1" applyNumberFormat="1" applyFill="1" applyBorder="1" applyAlignment="1">
      <alignment horizontal="center" vertical="center"/>
    </xf>
    <xf numFmtId="0" fontId="1" fillId="4" borderId="1" xfId="2" applyFill="1" applyBorder="1" applyAlignment="1">
      <alignment horizontal="left" vertical="center"/>
    </xf>
    <xf numFmtId="0" fontId="1" fillId="4" borderId="1" xfId="2" applyFill="1" applyBorder="1" applyAlignment="1">
      <alignment horizontal="center" vertical="center"/>
    </xf>
    <xf numFmtId="3" fontId="11" fillId="4" borderId="22" xfId="1" applyNumberFormat="1" applyFont="1" applyFill="1" applyBorder="1" applyAlignment="1">
      <alignment horizontal="center" vertical="center"/>
    </xf>
    <xf numFmtId="49" fontId="1" fillId="4" borderId="1" xfId="2" applyNumberFormat="1" applyFill="1" applyBorder="1" applyAlignment="1">
      <alignment horizontal="left" vertical="center"/>
    </xf>
    <xf numFmtId="49" fontId="1" fillId="4" borderId="17" xfId="2" applyNumberFormat="1" applyFill="1" applyBorder="1" applyAlignment="1">
      <alignment horizontal="left" vertical="center"/>
    </xf>
    <xf numFmtId="0" fontId="1" fillId="4" borderId="17" xfId="2" applyFill="1" applyBorder="1" applyAlignment="1">
      <alignment horizontal="center" vertical="center"/>
    </xf>
    <xf numFmtId="0" fontId="7" fillId="9" borderId="1" xfId="1" applyFont="1" applyFill="1" applyBorder="1" applyAlignment="1">
      <alignment horizontal="center" vertical="center"/>
    </xf>
    <xf numFmtId="38" fontId="141" fillId="0" borderId="0" xfId="1" applyNumberFormat="1" applyFont="1">
      <alignment vertical="center"/>
    </xf>
    <xf numFmtId="0" fontId="20" fillId="10" borderId="8" xfId="1" applyFont="1" applyFill="1" applyBorder="1" applyAlignment="1">
      <alignment horizontal="left" vertical="center"/>
    </xf>
    <xf numFmtId="180" fontId="20" fillId="10" borderId="19" xfId="3" applyNumberFormat="1" applyFont="1" applyFill="1" applyBorder="1" applyAlignment="1">
      <alignment horizontal="right" vertical="center"/>
    </xf>
    <xf numFmtId="38" fontId="20" fillId="10" borderId="36" xfId="1" applyNumberFormat="1" applyFont="1" applyFill="1" applyBorder="1" applyAlignment="1">
      <alignment horizontal="right" vertical="center"/>
    </xf>
    <xf numFmtId="0" fontId="20" fillId="10" borderId="19" xfId="1" applyFont="1" applyFill="1" applyBorder="1" applyAlignment="1">
      <alignment horizontal="left" vertical="center"/>
    </xf>
    <xf numFmtId="0" fontId="20" fillId="0" borderId="1" xfId="4" applyFont="1" applyFill="1" applyBorder="1" applyAlignment="1">
      <alignment horizontal="left" vertical="center"/>
    </xf>
    <xf numFmtId="180" fontId="20" fillId="10" borderId="1" xfId="3" applyNumberFormat="1" applyFont="1" applyFill="1" applyBorder="1" applyAlignment="1">
      <alignment horizontal="right" vertical="center"/>
    </xf>
    <xf numFmtId="38" fontId="15" fillId="10" borderId="1" xfId="1" applyNumberFormat="1" applyFont="1" applyFill="1" applyBorder="1">
      <alignment vertical="center"/>
    </xf>
    <xf numFmtId="0" fontId="117" fillId="0" borderId="1" xfId="1" applyFont="1" applyBorder="1" applyAlignment="1">
      <alignment horizontal="center" vertical="center"/>
    </xf>
    <xf numFmtId="176" fontId="12" fillId="9" borderId="2" xfId="1" applyNumberFormat="1" applyFont="1" applyFill="1" applyBorder="1" applyAlignment="1">
      <alignment horizontal="center" vertical="center"/>
    </xf>
    <xf numFmtId="176" fontId="12" fillId="0" borderId="1" xfId="1" applyNumberFormat="1" applyFont="1" applyBorder="1">
      <alignment vertical="center"/>
    </xf>
    <xf numFmtId="3" fontId="1" fillId="16" borderId="1" xfId="2" applyNumberFormat="1" applyFill="1" applyBorder="1" applyAlignment="1">
      <alignment horizontal="center" vertical="center"/>
    </xf>
    <xf numFmtId="49" fontId="1" fillId="16" borderId="1" xfId="2" applyNumberFormat="1" applyFill="1" applyBorder="1" applyAlignment="1">
      <alignment horizontal="left" vertical="center"/>
    </xf>
    <xf numFmtId="0" fontId="1" fillId="16" borderId="1" xfId="2" applyFill="1" applyBorder="1" applyAlignment="1">
      <alignment horizontal="center" vertical="center"/>
    </xf>
    <xf numFmtId="38" fontId="1" fillId="16" borderId="1" xfId="2" applyNumberFormat="1" applyFill="1" applyBorder="1" applyAlignment="1">
      <alignment horizontal="center" vertical="center"/>
    </xf>
    <xf numFmtId="38" fontId="15" fillId="16" borderId="1" xfId="1" applyNumberFormat="1" applyFont="1" applyFill="1" applyBorder="1">
      <alignment vertical="center"/>
    </xf>
    <xf numFmtId="0" fontId="17" fillId="0" borderId="18" xfId="4" applyBorder="1" applyAlignment="1">
      <alignment vertical="center" wrapText="1" shrinkToFit="1"/>
    </xf>
    <xf numFmtId="3" fontId="20" fillId="0" borderId="4" xfId="1" applyNumberFormat="1" applyFont="1" applyBorder="1" applyAlignment="1">
      <alignment horizontal="center" vertical="center"/>
    </xf>
    <xf numFmtId="0" fontId="10" fillId="10" borderId="2" xfId="1" applyFont="1" applyFill="1" applyBorder="1" applyAlignment="1">
      <alignment horizontal="center" vertical="center"/>
    </xf>
    <xf numFmtId="0" fontId="1" fillId="0" borderId="39" xfId="1" applyBorder="1" applyAlignment="1">
      <alignment horizontal="center" vertical="center"/>
    </xf>
    <xf numFmtId="0" fontId="7" fillId="13" borderId="1" xfId="1" applyFont="1" applyFill="1" applyBorder="1" applyAlignment="1">
      <alignment horizontal="center" vertical="center"/>
    </xf>
    <xf numFmtId="0" fontId="142" fillId="8" borderId="1" xfId="1" applyFont="1" applyFill="1" applyBorder="1" applyAlignment="1">
      <alignment horizontal="center" vertical="center"/>
    </xf>
    <xf numFmtId="0" fontId="44" fillId="8" borderId="1" xfId="1" applyFont="1" applyFill="1" applyBorder="1" applyAlignment="1">
      <alignment horizontal="center" vertical="center"/>
    </xf>
    <xf numFmtId="0" fontId="114" fillId="0" borderId="1" xfId="2" applyFont="1" applyBorder="1" applyAlignment="1">
      <alignment horizontal="center" vertical="center"/>
    </xf>
    <xf numFmtId="0" fontId="0" fillId="0" borderId="1" xfId="2" applyFont="1" applyBorder="1">
      <alignment vertical="center"/>
    </xf>
    <xf numFmtId="0" fontId="44" fillId="4" borderId="1" xfId="1" applyFont="1" applyFill="1" applyBorder="1" applyAlignment="1">
      <alignment horizontal="center" vertical="center"/>
    </xf>
    <xf numFmtId="38" fontId="20" fillId="7" borderId="1" xfId="1" applyNumberFormat="1" applyFont="1" applyFill="1" applyBorder="1">
      <alignment vertical="center"/>
    </xf>
    <xf numFmtId="0" fontId="20" fillId="7" borderId="19" xfId="1" applyFont="1" applyFill="1" applyBorder="1">
      <alignment vertical="center"/>
    </xf>
    <xf numFmtId="49" fontId="1" fillId="7" borderId="4" xfId="1" applyNumberFormat="1" applyFill="1" applyBorder="1" applyAlignment="1">
      <alignment horizontal="left" vertical="center"/>
    </xf>
    <xf numFmtId="0" fontId="44" fillId="7" borderId="1" xfId="1" applyFont="1" applyFill="1" applyBorder="1" applyAlignment="1">
      <alignment horizontal="center" vertical="center"/>
    </xf>
    <xf numFmtId="3" fontId="11" fillId="4" borderId="14" xfId="1" applyNumberFormat="1" applyFont="1" applyFill="1" applyBorder="1" applyAlignment="1">
      <alignment horizontal="center" vertical="center"/>
    </xf>
    <xf numFmtId="180" fontId="20" fillId="7" borderId="1" xfId="1" applyNumberFormat="1" applyFont="1" applyFill="1" applyBorder="1">
      <alignment vertical="center"/>
    </xf>
    <xf numFmtId="180" fontId="20" fillId="7" borderId="1" xfId="1" applyNumberFormat="1" applyFont="1" applyFill="1" applyBorder="1" applyAlignment="1">
      <alignment horizontal="right" vertical="center"/>
    </xf>
    <xf numFmtId="0" fontId="44" fillId="13" borderId="1" xfId="1" applyFont="1" applyFill="1" applyBorder="1" applyAlignment="1">
      <alignment horizontal="center" vertical="center"/>
    </xf>
    <xf numFmtId="0" fontId="139" fillId="0" borderId="1" xfId="1" applyFont="1" applyBorder="1" applyAlignment="1">
      <alignment horizontal="center" vertical="center"/>
    </xf>
    <xf numFmtId="3" fontId="20" fillId="16" borderId="1" xfId="1" applyNumberFormat="1" applyFont="1" applyFill="1" applyBorder="1" applyAlignment="1">
      <alignment horizontal="center" vertical="center"/>
    </xf>
    <xf numFmtId="0" fontId="1" fillId="16" borderId="3" xfId="1" applyFill="1" applyBorder="1" applyAlignment="1">
      <alignment horizontal="center" vertical="center"/>
    </xf>
    <xf numFmtId="38" fontId="20" fillId="16" borderId="1" xfId="1" applyNumberFormat="1" applyFont="1" applyFill="1" applyBorder="1">
      <alignment vertical="center"/>
    </xf>
    <xf numFmtId="0" fontId="1" fillId="0" borderId="3" xfId="1" applyBorder="1" applyAlignment="1">
      <alignment horizontal="center" vertical="center"/>
    </xf>
    <xf numFmtId="0" fontId="44" fillId="18" borderId="1" xfId="1" applyFont="1" applyFill="1" applyBorder="1" applyAlignment="1">
      <alignment horizontal="center" vertical="center"/>
    </xf>
    <xf numFmtId="0" fontId="44" fillId="45" borderId="1" xfId="1" applyFont="1" applyFill="1" applyBorder="1" applyAlignment="1">
      <alignment horizontal="center" vertical="center"/>
    </xf>
    <xf numFmtId="0" fontId="21" fillId="16" borderId="17" xfId="1" applyFont="1" applyFill="1" applyBorder="1" applyAlignment="1">
      <alignment horizontal="center" vertical="center"/>
    </xf>
    <xf numFmtId="0" fontId="1" fillId="16" borderId="17" xfId="1" applyFill="1" applyBorder="1">
      <alignment vertical="center"/>
    </xf>
    <xf numFmtId="38" fontId="1" fillId="16" borderId="17" xfId="1" applyNumberFormat="1" applyFill="1" applyBorder="1">
      <alignment vertical="center"/>
    </xf>
    <xf numFmtId="0" fontId="1" fillId="0" borderId="12" xfId="1" applyBorder="1" applyAlignment="1">
      <alignment horizontal="center" vertical="center"/>
    </xf>
    <xf numFmtId="0" fontId="44" fillId="3" borderId="1" xfId="1" applyFont="1" applyFill="1" applyBorder="1" applyAlignment="1">
      <alignment horizontal="center" vertical="center"/>
    </xf>
    <xf numFmtId="3" fontId="20" fillId="16" borderId="19" xfId="1" applyNumberFormat="1" applyFont="1" applyFill="1" applyBorder="1" applyAlignment="1">
      <alignment horizontal="center" vertical="center"/>
    </xf>
    <xf numFmtId="0" fontId="1" fillId="16" borderId="1" xfId="1" applyFill="1" applyBorder="1" applyAlignment="1">
      <alignment horizontal="right" vertical="center"/>
    </xf>
    <xf numFmtId="0" fontId="62" fillId="0" borderId="1" xfId="2" applyFont="1" applyBorder="1" applyAlignment="1">
      <alignment horizontal="center" vertical="center"/>
    </xf>
    <xf numFmtId="0" fontId="1" fillId="16" borderId="1" xfId="2" applyFill="1" applyBorder="1" applyAlignment="1">
      <alignment horizontal="right" vertical="center"/>
    </xf>
    <xf numFmtId="38" fontId="1" fillId="16" borderId="1" xfId="2" applyNumberFormat="1" applyFill="1" applyBorder="1" applyAlignment="1">
      <alignment horizontal="right" vertical="center"/>
    </xf>
    <xf numFmtId="3" fontId="62" fillId="0" borderId="1" xfId="1" applyNumberFormat="1" applyFont="1" applyBorder="1" applyAlignment="1">
      <alignment horizontal="center" vertical="center"/>
    </xf>
    <xf numFmtId="0" fontId="1" fillId="0" borderId="40" xfId="1" applyBorder="1" applyAlignment="1">
      <alignment horizontal="center" vertical="center"/>
    </xf>
    <xf numFmtId="41" fontId="1" fillId="0" borderId="0" xfId="1" applyNumberFormat="1">
      <alignment vertical="center"/>
    </xf>
    <xf numFmtId="177" fontId="6" fillId="0" borderId="0" xfId="1" applyNumberFormat="1" applyFont="1" applyAlignment="1">
      <alignment horizontal="center" vertical="center"/>
    </xf>
    <xf numFmtId="0" fontId="143" fillId="0" borderId="0" xfId="1" applyFont="1">
      <alignment vertical="center"/>
    </xf>
    <xf numFmtId="0" fontId="10" fillId="0" borderId="0" xfId="1" applyFont="1" applyAlignment="1">
      <alignment horizontal="left" vertical="center"/>
    </xf>
    <xf numFmtId="41" fontId="1" fillId="0" borderId="0" xfId="1" applyNumberFormat="1" applyAlignment="1">
      <alignment horizontal="center" vertical="center"/>
    </xf>
    <xf numFmtId="0" fontId="144" fillId="0" borderId="0" xfId="1" applyFont="1" applyAlignment="1">
      <alignment horizontal="center" vertical="center"/>
    </xf>
    <xf numFmtId="0" fontId="145" fillId="0" borderId="0" xfId="1" applyFont="1">
      <alignment vertical="center"/>
    </xf>
    <xf numFmtId="38" fontId="24" fillId="0" borderId="0" xfId="1" applyNumberFormat="1" applyFont="1" applyAlignment="1">
      <alignment horizontal="left" vertical="center"/>
    </xf>
    <xf numFmtId="38" fontId="24" fillId="0" borderId="0" xfId="1" applyNumberFormat="1" applyFont="1">
      <alignment vertical="center"/>
    </xf>
    <xf numFmtId="38" fontId="1" fillId="0" borderId="0" xfId="1" applyNumberFormat="1" applyAlignment="1">
      <alignment horizontal="left" vertical="center"/>
    </xf>
    <xf numFmtId="41" fontId="1" fillId="0" borderId="1" xfId="1" applyNumberFormat="1" applyBorder="1" applyAlignment="1">
      <alignment horizontal="center" vertical="center"/>
    </xf>
    <xf numFmtId="41" fontId="1" fillId="0" borderId="2" xfId="1" applyNumberFormat="1" applyBorder="1" applyAlignment="1">
      <alignment horizontal="center" vertical="center"/>
    </xf>
    <xf numFmtId="41" fontId="1" fillId="0" borderId="2" xfId="1" applyNumberFormat="1" applyBorder="1" applyAlignment="1">
      <alignment horizontal="right" vertical="center"/>
    </xf>
    <xf numFmtId="177" fontId="1" fillId="0" borderId="1" xfId="1" applyNumberFormat="1" applyBorder="1" applyAlignment="1">
      <alignment horizontal="left" vertical="center"/>
    </xf>
    <xf numFmtId="41" fontId="1" fillId="12" borderId="2" xfId="1" applyNumberFormat="1" applyFill="1" applyBorder="1" applyAlignment="1">
      <alignment horizontal="right" vertical="center"/>
    </xf>
    <xf numFmtId="177" fontId="1" fillId="12" borderId="1" xfId="1" applyNumberFormat="1" applyFill="1" applyBorder="1" applyAlignment="1">
      <alignment horizontal="left" vertical="center"/>
    </xf>
    <xf numFmtId="3" fontId="1" fillId="0" borderId="17" xfId="1" applyNumberFormat="1" applyBorder="1" applyAlignment="1">
      <alignment horizontal="center" vertical="center"/>
    </xf>
    <xf numFmtId="41" fontId="1" fillId="12" borderId="1" xfId="1" applyNumberFormat="1" applyFill="1" applyBorder="1">
      <alignment vertical="center"/>
    </xf>
  </cellXfs>
  <cellStyles count="6">
    <cellStyle name="ハイパーリンク 2" xfId="4" xr:uid="{47E52076-F9FE-4677-9238-04D21D44EC02}"/>
    <cellStyle name="ハイパーリンク 3" xfId="5" xr:uid="{3E5FB251-9B52-4582-B389-211BB2C10528}"/>
    <cellStyle name="標準" xfId="0" builtinId="0"/>
    <cellStyle name="標準 2" xfId="1" xr:uid="{84B526FC-9AF9-4BB3-A95A-A73EB416711B}"/>
    <cellStyle name="標準 3" xfId="2" xr:uid="{71EBFD9F-5916-41E2-95F4-ECA315CA5FEA}"/>
    <cellStyle name="標準_発注管理表" xfId="3" xr:uid="{CFA646E9-1D83-4494-8C51-6BEAAB9C51D5}"/>
  </cellStyles>
  <dxfs count="66">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3"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theme" Target="theme/theme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4.png"/><Relationship Id="rId1" Type="http://schemas.openxmlformats.org/officeDocument/2006/relationships/image" Target="../media/image5.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editAs="oneCell">
    <xdr:from>
      <xdr:col>11</xdr:col>
      <xdr:colOff>876300</xdr:colOff>
      <xdr:row>24</xdr:row>
      <xdr:rowOff>152400</xdr:rowOff>
    </xdr:from>
    <xdr:to>
      <xdr:col>12</xdr:col>
      <xdr:colOff>923925</xdr:colOff>
      <xdr:row>36</xdr:row>
      <xdr:rowOff>66675</xdr:rowOff>
    </xdr:to>
    <xdr:pic>
      <xdr:nvPicPr>
        <xdr:cNvPr id="2" name="図 10">
          <a:extLst>
            <a:ext uri="{FF2B5EF4-FFF2-40B4-BE49-F238E27FC236}">
              <a16:creationId xmlns:a16="http://schemas.microsoft.com/office/drawing/2014/main" id="{C61B35EA-3633-4B59-9AAA-0650939536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0" y="5705475"/>
          <a:ext cx="2105025" cy="288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95250</xdr:colOff>
      <xdr:row>13</xdr:row>
      <xdr:rowOff>228600</xdr:rowOff>
    </xdr:from>
    <xdr:to>
      <xdr:col>12</xdr:col>
      <xdr:colOff>0</xdr:colOff>
      <xdr:row>28</xdr:row>
      <xdr:rowOff>142875</xdr:rowOff>
    </xdr:to>
    <xdr:pic>
      <xdr:nvPicPr>
        <xdr:cNvPr id="2" name="図 10">
          <a:extLst>
            <a:ext uri="{FF2B5EF4-FFF2-40B4-BE49-F238E27FC236}">
              <a16:creationId xmlns:a16="http://schemas.microsoft.com/office/drawing/2014/main" id="{20B820FC-7FA8-4D1E-B0C7-6E890C7478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54200" y="3124200"/>
          <a:ext cx="3009900" cy="362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1114425</xdr:colOff>
      <xdr:row>19</xdr:row>
      <xdr:rowOff>0</xdr:rowOff>
    </xdr:from>
    <xdr:to>
      <xdr:col>13</xdr:col>
      <xdr:colOff>219075</xdr:colOff>
      <xdr:row>34</xdr:row>
      <xdr:rowOff>19051</xdr:rowOff>
    </xdr:to>
    <xdr:pic>
      <xdr:nvPicPr>
        <xdr:cNvPr id="2" name="図 10">
          <a:extLst>
            <a:ext uri="{FF2B5EF4-FFF2-40B4-BE49-F238E27FC236}">
              <a16:creationId xmlns:a16="http://schemas.microsoft.com/office/drawing/2014/main" id="{A9975DF3-844C-4763-BDCC-CDB644CA3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3375" y="4552950"/>
          <a:ext cx="3143250" cy="3733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933450</xdr:colOff>
      <xdr:row>40</xdr:row>
      <xdr:rowOff>19050</xdr:rowOff>
    </xdr:from>
    <xdr:to>
      <xdr:col>12</xdr:col>
      <xdr:colOff>971550</xdr:colOff>
      <xdr:row>51</xdr:row>
      <xdr:rowOff>104776</xdr:rowOff>
    </xdr:to>
    <xdr:pic>
      <xdr:nvPicPr>
        <xdr:cNvPr id="3" name="図 1">
          <a:extLst>
            <a:ext uri="{FF2B5EF4-FFF2-40B4-BE49-F238E27FC236}">
              <a16:creationId xmlns:a16="http://schemas.microsoft.com/office/drawing/2014/main" id="{3323496D-EA2C-4C4B-9E0A-E269483AC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92400" y="9772650"/>
          <a:ext cx="2562225" cy="280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1409700</xdr:colOff>
      <xdr:row>37</xdr:row>
      <xdr:rowOff>19050</xdr:rowOff>
    </xdr:from>
    <xdr:to>
      <xdr:col>13</xdr:col>
      <xdr:colOff>266700</xdr:colOff>
      <xdr:row>52</xdr:row>
      <xdr:rowOff>19049</xdr:rowOff>
    </xdr:to>
    <xdr:pic>
      <xdr:nvPicPr>
        <xdr:cNvPr id="2" name="図 10">
          <a:extLst>
            <a:ext uri="{FF2B5EF4-FFF2-40B4-BE49-F238E27FC236}">
              <a16:creationId xmlns:a16="http://schemas.microsoft.com/office/drawing/2014/main" id="{295414C4-1FFF-4C1E-9D99-E86E7235CB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68650" y="9029700"/>
          <a:ext cx="2895600" cy="371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190500</xdr:colOff>
      <xdr:row>69</xdr:row>
      <xdr:rowOff>95250</xdr:rowOff>
    </xdr:from>
    <xdr:to>
      <xdr:col>12</xdr:col>
      <xdr:colOff>228600</xdr:colOff>
      <xdr:row>81</xdr:row>
      <xdr:rowOff>19050</xdr:rowOff>
    </xdr:to>
    <xdr:pic>
      <xdr:nvPicPr>
        <xdr:cNvPr id="3" name="図 1">
          <a:extLst>
            <a:ext uri="{FF2B5EF4-FFF2-40B4-BE49-F238E27FC236}">
              <a16:creationId xmlns:a16="http://schemas.microsoft.com/office/drawing/2014/main" id="{0A8DA49F-AB0E-45A5-9255-BD0D3CB62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49450" y="17030700"/>
          <a:ext cx="25622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2390775</xdr:colOff>
      <xdr:row>54</xdr:row>
      <xdr:rowOff>57150</xdr:rowOff>
    </xdr:from>
    <xdr:to>
      <xdr:col>11</xdr:col>
      <xdr:colOff>866775</xdr:colOff>
      <xdr:row>63</xdr:row>
      <xdr:rowOff>57150</xdr:rowOff>
    </xdr:to>
    <xdr:pic>
      <xdr:nvPicPr>
        <xdr:cNvPr id="4" name="図 2">
          <a:extLst>
            <a:ext uri="{FF2B5EF4-FFF2-40B4-BE49-F238E27FC236}">
              <a16:creationId xmlns:a16="http://schemas.microsoft.com/office/drawing/2014/main" id="{25CA275C-3850-4C0B-9F7A-D7710F81EF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0667" t="-6633" r="-20667" b="6633"/>
        <a:stretch>
          <a:fillRect/>
        </a:stretch>
      </xdr:blipFill>
      <xdr:spPr bwMode="auto">
        <a:xfrm>
          <a:off x="13430250" y="13277850"/>
          <a:ext cx="18954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904875</xdr:colOff>
      <xdr:row>57</xdr:row>
      <xdr:rowOff>47625</xdr:rowOff>
    </xdr:from>
    <xdr:to>
      <xdr:col>12</xdr:col>
      <xdr:colOff>438150</xdr:colOff>
      <xdr:row>61</xdr:row>
      <xdr:rowOff>171451</xdr:rowOff>
    </xdr:to>
    <xdr:pic>
      <xdr:nvPicPr>
        <xdr:cNvPr id="5" name="図 3">
          <a:extLst>
            <a:ext uri="{FF2B5EF4-FFF2-40B4-BE49-F238E27FC236}">
              <a16:creationId xmlns:a16="http://schemas.microsoft.com/office/drawing/2014/main" id="{6C42C94F-923D-4187-9ED5-B91A4BF0B65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r="21492" b="26788"/>
        <a:stretch>
          <a:fillRect/>
        </a:stretch>
      </xdr:blipFill>
      <xdr:spPr bwMode="auto">
        <a:xfrm>
          <a:off x="15363825" y="14011275"/>
          <a:ext cx="20574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361950</xdr:colOff>
      <xdr:row>9</xdr:row>
      <xdr:rowOff>9525</xdr:rowOff>
    </xdr:from>
    <xdr:to>
      <xdr:col>11</xdr:col>
      <xdr:colOff>2219325</xdr:colOff>
      <xdr:row>17</xdr:row>
      <xdr:rowOff>133351</xdr:rowOff>
    </xdr:to>
    <xdr:pic>
      <xdr:nvPicPr>
        <xdr:cNvPr id="6" name="図 4">
          <a:extLst>
            <a:ext uri="{FF2B5EF4-FFF2-40B4-BE49-F238E27FC236}">
              <a16:creationId xmlns:a16="http://schemas.microsoft.com/office/drawing/2014/main" id="{7D2C928C-AAEF-4CB2-9E73-3C577CC6591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20900" y="2085975"/>
          <a:ext cx="185737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76200</xdr:colOff>
      <xdr:row>21</xdr:row>
      <xdr:rowOff>0</xdr:rowOff>
    </xdr:from>
    <xdr:to>
      <xdr:col>12</xdr:col>
      <xdr:colOff>866775</xdr:colOff>
      <xdr:row>28</xdr:row>
      <xdr:rowOff>133350</xdr:rowOff>
    </xdr:to>
    <xdr:pic>
      <xdr:nvPicPr>
        <xdr:cNvPr id="7" name="図 5">
          <a:extLst>
            <a:ext uri="{FF2B5EF4-FFF2-40B4-BE49-F238E27FC236}">
              <a16:creationId xmlns:a16="http://schemas.microsoft.com/office/drawing/2014/main" id="{7EEA7A4A-9DF4-48A3-B129-47E5232646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535150" y="5048250"/>
          <a:ext cx="331470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152400</xdr:colOff>
      <xdr:row>46</xdr:row>
      <xdr:rowOff>47625</xdr:rowOff>
    </xdr:from>
    <xdr:to>
      <xdr:col>12</xdr:col>
      <xdr:colOff>0</xdr:colOff>
      <xdr:row>61</xdr:row>
      <xdr:rowOff>95250</xdr:rowOff>
    </xdr:to>
    <xdr:pic>
      <xdr:nvPicPr>
        <xdr:cNvPr id="2" name="図 10">
          <a:extLst>
            <a:ext uri="{FF2B5EF4-FFF2-40B4-BE49-F238E27FC236}">
              <a16:creationId xmlns:a16="http://schemas.microsoft.com/office/drawing/2014/main" id="{DF3E0724-25B7-486F-8650-2D7B4B4422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73450" y="11287125"/>
          <a:ext cx="3124200" cy="376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695325</xdr:colOff>
      <xdr:row>68</xdr:row>
      <xdr:rowOff>95250</xdr:rowOff>
    </xdr:from>
    <xdr:to>
      <xdr:col>11</xdr:col>
      <xdr:colOff>2152650</xdr:colOff>
      <xdr:row>77</xdr:row>
      <xdr:rowOff>123824</xdr:rowOff>
    </xdr:to>
    <xdr:pic>
      <xdr:nvPicPr>
        <xdr:cNvPr id="3" name="図 2">
          <a:extLst>
            <a:ext uri="{FF2B5EF4-FFF2-40B4-BE49-F238E27FC236}">
              <a16:creationId xmlns:a16="http://schemas.microsoft.com/office/drawing/2014/main" id="{26D36328-BFBB-445A-A177-55607854C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667" t="-6633" r="-20667" b="6633"/>
        <a:stretch>
          <a:fillRect/>
        </a:stretch>
      </xdr:blipFill>
      <xdr:spPr bwMode="auto">
        <a:xfrm>
          <a:off x="16716375" y="16783050"/>
          <a:ext cx="14573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762000</xdr:colOff>
      <xdr:row>80</xdr:row>
      <xdr:rowOff>180975</xdr:rowOff>
    </xdr:from>
    <xdr:to>
      <xdr:col>11</xdr:col>
      <xdr:colOff>2333625</xdr:colOff>
      <xdr:row>85</xdr:row>
      <xdr:rowOff>152400</xdr:rowOff>
    </xdr:to>
    <xdr:pic>
      <xdr:nvPicPr>
        <xdr:cNvPr id="4" name="図 3">
          <a:extLst>
            <a:ext uri="{FF2B5EF4-FFF2-40B4-BE49-F238E27FC236}">
              <a16:creationId xmlns:a16="http://schemas.microsoft.com/office/drawing/2014/main" id="{6B8A4EE5-FD75-44AB-BA5F-16F113F72D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21492" b="26788"/>
        <a:stretch>
          <a:fillRect/>
        </a:stretch>
      </xdr:blipFill>
      <xdr:spPr bwMode="auto">
        <a:xfrm>
          <a:off x="16783050" y="19840575"/>
          <a:ext cx="15716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876300</xdr:colOff>
      <xdr:row>24</xdr:row>
      <xdr:rowOff>152400</xdr:rowOff>
    </xdr:from>
    <xdr:to>
      <xdr:col>12</xdr:col>
      <xdr:colOff>933450</xdr:colOff>
      <xdr:row>36</xdr:row>
      <xdr:rowOff>66675</xdr:rowOff>
    </xdr:to>
    <xdr:pic>
      <xdr:nvPicPr>
        <xdr:cNvPr id="2" name="図 10">
          <a:extLst>
            <a:ext uri="{FF2B5EF4-FFF2-40B4-BE49-F238E27FC236}">
              <a16:creationId xmlns:a16="http://schemas.microsoft.com/office/drawing/2014/main" id="{56AE8A1B-570B-4111-BA6A-98A9A961E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0" y="5705475"/>
          <a:ext cx="2114550" cy="288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876300</xdr:colOff>
      <xdr:row>24</xdr:row>
      <xdr:rowOff>152400</xdr:rowOff>
    </xdr:from>
    <xdr:to>
      <xdr:col>12</xdr:col>
      <xdr:colOff>914400</xdr:colOff>
      <xdr:row>36</xdr:row>
      <xdr:rowOff>66675</xdr:rowOff>
    </xdr:to>
    <xdr:pic>
      <xdr:nvPicPr>
        <xdr:cNvPr id="2" name="図 10">
          <a:extLst>
            <a:ext uri="{FF2B5EF4-FFF2-40B4-BE49-F238E27FC236}">
              <a16:creationId xmlns:a16="http://schemas.microsoft.com/office/drawing/2014/main" id="{780C05E6-C4F4-4125-8ECC-AC7482B8FF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0" y="5705475"/>
          <a:ext cx="2095500" cy="288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76200</xdr:colOff>
      <xdr:row>13</xdr:row>
      <xdr:rowOff>190500</xdr:rowOff>
    </xdr:from>
    <xdr:to>
      <xdr:col>12</xdr:col>
      <xdr:colOff>0</xdr:colOff>
      <xdr:row>28</xdr:row>
      <xdr:rowOff>123825</xdr:rowOff>
    </xdr:to>
    <xdr:pic>
      <xdr:nvPicPr>
        <xdr:cNvPr id="2" name="図 10">
          <a:extLst>
            <a:ext uri="{FF2B5EF4-FFF2-40B4-BE49-F238E27FC236}">
              <a16:creationId xmlns:a16="http://schemas.microsoft.com/office/drawing/2014/main" id="{5C16810A-B3FA-4939-8461-F47F94B33A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06300" y="3086100"/>
          <a:ext cx="3028950" cy="3648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1095375</xdr:colOff>
      <xdr:row>24</xdr:row>
      <xdr:rowOff>190500</xdr:rowOff>
    </xdr:from>
    <xdr:to>
      <xdr:col>12</xdr:col>
      <xdr:colOff>1133475</xdr:colOff>
      <xdr:row>36</xdr:row>
      <xdr:rowOff>66675</xdr:rowOff>
    </xdr:to>
    <xdr:pic>
      <xdr:nvPicPr>
        <xdr:cNvPr id="2" name="図 10">
          <a:extLst>
            <a:ext uri="{FF2B5EF4-FFF2-40B4-BE49-F238E27FC236}">
              <a16:creationId xmlns:a16="http://schemas.microsoft.com/office/drawing/2014/main" id="{88DC83D6-91E6-48C9-80D3-0C7B4A03CD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54325" y="5743575"/>
          <a:ext cx="2095500" cy="284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4362450</xdr:colOff>
      <xdr:row>15</xdr:row>
      <xdr:rowOff>57150</xdr:rowOff>
    </xdr:from>
    <xdr:to>
      <xdr:col>11</xdr:col>
      <xdr:colOff>19050</xdr:colOff>
      <xdr:row>27</xdr:row>
      <xdr:rowOff>28575</xdr:rowOff>
    </xdr:to>
    <xdr:pic>
      <xdr:nvPicPr>
        <xdr:cNvPr id="2" name="図 10">
          <a:extLst>
            <a:ext uri="{FF2B5EF4-FFF2-40B4-BE49-F238E27FC236}">
              <a16:creationId xmlns:a16="http://schemas.microsoft.com/office/drawing/2014/main" id="{4FF0F59D-DCA7-4C4B-967F-F0D9AD14B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73075" y="3448050"/>
          <a:ext cx="1066800" cy="2943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864FDB-CF54-4CB0-8AE4-2AC0983B5A89}" name="テーブル11928293" displayName="テーブル11928293" ref="A8:S657" totalsRowShown="0" dataDxfId="65" headerRowBorderDxfId="63" tableBorderDxfId="64">
  <autoFilter ref="A8:S657" xr:uid="{00000000-0009-0000-0100-00001C000000}"/>
  <tableColumns count="19">
    <tableColumn id="1" xr3:uid="{858DE36E-8E6E-4B2E-80F1-EF3768A07DED}" name="列1" dataDxfId="62"/>
    <tableColumn id="19" xr3:uid="{21D1E39E-EDD3-4895-BCB7-C8F1ACE75487}" name="列19" dataDxfId="61"/>
    <tableColumn id="2" xr3:uid="{CA53A955-6017-47C8-98AA-58CDA2DF9E5E}" name="列2" dataDxfId="60"/>
    <tableColumn id="3" xr3:uid="{32208C5F-01EA-4E61-ACDB-77F7ADC7FCF7}" name="列3" dataDxfId="59"/>
    <tableColumn id="4" xr3:uid="{70F87D47-1C55-437A-935C-151360D1C708}" name="列4" dataDxfId="58"/>
    <tableColumn id="5" xr3:uid="{E81E95FE-0788-4D09-8792-157E04B2028D}" name="列5" dataDxfId="57"/>
    <tableColumn id="6" xr3:uid="{3AC07F34-66F1-4B89-8566-BC4CE5DA7B86}" name="列6" dataDxfId="56"/>
    <tableColumn id="7" xr3:uid="{78DA07C1-0F65-4E55-A05E-4ADC93F07BD0}" name="列7" dataDxfId="55"/>
    <tableColumn id="8" xr3:uid="{16E5510F-CA32-4DA1-B300-AA6F0103D209}" name="列8" dataDxfId="54"/>
    <tableColumn id="9" xr3:uid="{CD768F01-FBA4-48CE-A8D8-F0F3B495D886}" name="列9" dataDxfId="53"/>
    <tableColumn id="10" xr3:uid="{8767A8A2-872F-4B0F-8A01-A95EC5DFFEA2}" name="列10" dataDxfId="52"/>
    <tableColumn id="11" xr3:uid="{11CB02F8-DAF8-4DCA-B19E-9DB941DFBEE9}" name="列11" dataDxfId="51"/>
    <tableColumn id="12" xr3:uid="{A3A4C800-440A-49C0-BF25-195098E212C2}" name="列12" dataDxfId="50"/>
    <tableColumn id="13" xr3:uid="{49EE6A02-C67F-410E-9915-C974C8E36B7B}" name="列13" dataDxfId="49"/>
    <tableColumn id="14" xr3:uid="{EA0347D3-2694-4385-86F3-C14E5C9681D4}" name="列14" dataDxfId="48"/>
    <tableColumn id="15" xr3:uid="{8AAB473A-0D6F-4EAB-9ED2-BCA06D3A67A4}" name="列15" dataDxfId="47"/>
    <tableColumn id="16" xr3:uid="{6576CA9B-D8EB-4BC3-837E-EC9B258A27C9}" name="列16" dataDxfId="46"/>
    <tableColumn id="17" xr3:uid="{D3D12637-FB40-4E68-B1A3-D19F8FF983C6}" name="列17" dataDxfId="45"/>
    <tableColumn id="18" xr3:uid="{586E476F-8C1F-4A44-9CB6-6C758FEB29D8}" name="列18"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58387E-9491-4963-828E-7B6793C54FA5}" name="テーブル11928295" displayName="テーブル11928295" ref="A8:S671" totalsRowShown="0" dataDxfId="43" headerRowBorderDxfId="41" tableBorderDxfId="42">
  <autoFilter ref="A8:S671" xr:uid="{00000000-0009-0000-0100-00001C000000}"/>
  <tableColumns count="19">
    <tableColumn id="1" xr3:uid="{728C7A89-DE0D-4EFB-9433-01113050D149}" name="列1" dataDxfId="40"/>
    <tableColumn id="19" xr3:uid="{C3C6579A-8BE9-4724-97AF-D76D3ECD1189}" name="列19" dataDxfId="39"/>
    <tableColumn id="2" xr3:uid="{FDB261AF-6644-4E00-B7D9-F83F742E46AB}" name="列2" dataDxfId="38"/>
    <tableColumn id="3" xr3:uid="{862CEF2F-65C4-46E4-AC48-0BA1EF3D61ED}" name="列3" dataDxfId="37"/>
    <tableColumn id="4" xr3:uid="{F3636E76-92B4-4FB5-AFFE-C33032CFE39D}" name="列4" dataDxfId="36"/>
    <tableColumn id="5" xr3:uid="{E625FAD1-A214-4996-8A59-FF29AAA3D3AB}" name="列5" dataDxfId="35"/>
    <tableColumn id="6" xr3:uid="{53EE773B-215F-43B0-B0E1-4B972864E0CB}" name="列6" dataDxfId="34"/>
    <tableColumn id="7" xr3:uid="{959412D7-C2C5-466B-BD6A-DFC93140EC34}" name="列7" dataDxfId="33"/>
    <tableColumn id="8" xr3:uid="{F8DA2210-6CC4-4E8C-8D37-5EEAF5180269}" name="列8" dataDxfId="32"/>
    <tableColumn id="9" xr3:uid="{0983829D-1595-4365-BC81-A8E30D37B7F1}" name="列9" dataDxfId="31"/>
    <tableColumn id="10" xr3:uid="{8B3BFAA6-50BF-4EFF-B9C8-10EB2CA9F963}" name="列10" dataDxfId="30"/>
    <tableColumn id="11" xr3:uid="{7E98AABB-4B93-4FAD-8A44-2208DEAAB665}" name="列11" dataDxfId="29"/>
    <tableColumn id="12" xr3:uid="{5F524A27-24AA-416A-BF0C-FB1B8F36B3A2}" name="列12" dataDxfId="28"/>
    <tableColumn id="13" xr3:uid="{C2ECD9C4-4BD6-4DC5-B7BF-98C990978523}" name="列13" dataDxfId="27"/>
    <tableColumn id="14" xr3:uid="{B528EDA9-2D38-488C-8650-24D3CDB18370}" name="列14" dataDxfId="26"/>
    <tableColumn id="15" xr3:uid="{8B9387CD-D407-431B-BDAE-C16D137A92F2}" name="列15" dataDxfId="25"/>
    <tableColumn id="16" xr3:uid="{0E75EC9F-1422-4831-93E8-6EA6DDEBFC57}" name="列16" dataDxfId="24"/>
    <tableColumn id="17" xr3:uid="{9070F75E-1EE3-41A1-A1BC-68E610460B0B}" name="列17" dataDxfId="23"/>
    <tableColumn id="18" xr3:uid="{566CCDBF-9393-443D-B455-F6DEFD6085FD}" name="列18" dataDxfId="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48ABCB-AFE4-48E1-86B1-48DECBC4CC97}" name="テーブル11928294" displayName="テーブル11928294" ref="A8:S1082" totalsRowShown="0" dataDxfId="21" headerRowBorderDxfId="19" tableBorderDxfId="20">
  <autoFilter ref="A8:S1082" xr:uid="{00000000-0009-0000-0100-00001C000000}"/>
  <tableColumns count="19">
    <tableColumn id="1" xr3:uid="{298EFEB8-FC22-47B5-BE5D-EC187849BA7E}" name="列1" dataDxfId="18"/>
    <tableColumn id="19" xr3:uid="{4B6D07C7-FA20-4A17-8C8C-439D7CCCEB3D}" name="列19" dataDxfId="17"/>
    <tableColumn id="2" xr3:uid="{05EF13FD-4A38-478E-998E-369EADC47898}" name="列2" dataDxfId="16"/>
    <tableColumn id="3" xr3:uid="{859A02A7-92F8-4DFE-8C0F-2B9A315460D9}" name="列3" dataDxfId="15"/>
    <tableColumn id="4" xr3:uid="{B285C480-A561-4DCB-ADC3-1906738FB678}" name="列4" dataDxfId="14"/>
    <tableColumn id="5" xr3:uid="{7E14B502-C8B4-4BE6-8BB8-0C260DDFF6B8}" name="列5" dataDxfId="13"/>
    <tableColumn id="6" xr3:uid="{9F8156DB-DFA6-4FD1-8FD2-7C4070767390}" name="列6" dataDxfId="12"/>
    <tableColumn id="7" xr3:uid="{F02BEE09-A2E2-4DAC-A396-0E1B44B24697}" name="列7" dataDxfId="11"/>
    <tableColumn id="8" xr3:uid="{F3F628FE-3D82-474B-91F1-280EAC4E0984}" name="列8" dataDxfId="10"/>
    <tableColumn id="9" xr3:uid="{C2D622E8-9A42-45A3-AB1E-B385987A1B34}" name="列9" dataDxfId="9"/>
    <tableColumn id="10" xr3:uid="{D845EC81-6861-49F0-919D-78FA9097F1F1}" name="列10" dataDxfId="8"/>
    <tableColumn id="11" xr3:uid="{DA111267-DBD8-4A30-B67E-4E88F71F5A74}" name="列11" dataDxfId="7"/>
    <tableColumn id="12" xr3:uid="{C4F31346-2A5E-4E08-A4E1-7945E8A7FEFB}" name="列12" dataDxfId="6"/>
    <tableColumn id="13" xr3:uid="{F0B4AF67-F721-4286-964C-8E19DAA6D9AF}" name="列13" dataDxfId="5"/>
    <tableColumn id="14" xr3:uid="{96154C6D-FF69-4B13-BCD2-51BD06E72355}" name="列14" dataDxfId="4"/>
    <tableColumn id="15" xr3:uid="{18505BA8-0975-4E18-B4FF-0553E01ED240}" name="列15" dataDxfId="3"/>
    <tableColumn id="16" xr3:uid="{E2997F28-991C-474B-BFAE-184737847A8F}" name="列16" dataDxfId="2"/>
    <tableColumn id="17" xr3:uid="{2D845EE2-969D-4857-880D-5C0D1C8F2B7A}" name="列17" dataDxfId="1"/>
    <tableColumn id="18" xr3:uid="{4274219D-E76E-42B1-AB0A-E2A9CE0BABB6}" name="列18"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onotaro.com/p/3343/6225/?t.q=%83%7E%83j%83J%83b%83v"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monotaro.com/p/4090/448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www.monotaro.com/p/4090/4484/" TargetMode="External"/></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59.bin"/><Relationship Id="rId1" Type="http://schemas.openxmlformats.org/officeDocument/2006/relationships/hyperlink" Target="https://www.monotaro.com/g/04256341/" TargetMode="External"/><Relationship Id="rId4" Type="http://schemas.openxmlformats.org/officeDocument/2006/relationships/comments" Target="../comments3.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hyperlink" Target="https://www.monotaro.com/p/8964/0328/?t.mpn=bt-2333" TargetMode="External"/><Relationship Id="rId1" Type="http://schemas.openxmlformats.org/officeDocument/2006/relationships/hyperlink" Target="https://www.monotaro.com/p/5183/9426/?t.mpn=cdj2b16-200z-m9ns-b"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71.bin"/><Relationship Id="rId1" Type="http://schemas.openxmlformats.org/officeDocument/2006/relationships/hyperlink" Target="https://www.monotaro.com/p/4683/8626/?srsltid=AfmBOoqRhS2iJ4sSmGCwLCuY2OMeTWOnetOGiJmEFzSWkQvoh6rTqwy-" TargetMode="External"/></Relationships>
</file>

<file path=xl/worksheets/_rels/sheet7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3" Type="http://schemas.openxmlformats.org/officeDocument/2006/relationships/printerSettings" Target="../printerSettings/printerSettings79.bin"/><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84.bin"/><Relationship Id="rId4" Type="http://schemas.openxmlformats.org/officeDocument/2006/relationships/comments" Target="../comments6.xml"/></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hyperlink" Target="https://www.monotaro.com/p/4683/8626/?srsltid=AfmBOopd_uhtOExwFmWSyF_z0iB8bsn-riwKHbaOWX83FpOwJJiYik9b" TargetMode="External"/></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08.bin"/><Relationship Id="rId1" Type="http://schemas.openxmlformats.org/officeDocument/2006/relationships/hyperlink" Target="https://www.monotaro.com/p/6370/2233/?cq_plt=bp&amp;cq_net=o&amp;utm_source=bing&amp;utm_medium=cpc&amp;utm_campaign=180698424_424835292&amp;utm_content=1353500415386533&amp;utm_term=b_84594147979435_dat-2336393490182574:loc-96&amp;msclkid=ac195dc527fd140b1db63b282489ee45" TargetMode="External"/></Relationships>
</file>

<file path=xl/worksheets/_rels/sheet1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8.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hyperlink" Target="https://www.monotaro.com/g/04256341/" TargetMode="External"/></Relationships>
</file>

<file path=xl/worksheets/_rels/sheet13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7.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3.xml.rels><?xml version="1.0" encoding="UTF-8" standalone="yes"?>
<Relationships xmlns="http://schemas.openxmlformats.org/package/2006/relationships"><Relationship Id="rId2" Type="http://schemas.openxmlformats.org/officeDocument/2006/relationships/printerSettings" Target="../printerSettings/printerSettings141.bin"/><Relationship Id="rId1" Type="http://schemas.openxmlformats.org/officeDocument/2006/relationships/hyperlink" Target="https://www.monotaro.com/g/04256341/" TargetMode="External"/></Relationships>
</file>

<file path=xl/worksheets/_rels/sheet14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2.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5.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1.xml.rels><?xml version="1.0" encoding="UTF-8" standalone="yes"?>
<Relationships xmlns="http://schemas.openxmlformats.org/package/2006/relationships"><Relationship Id="rId2" Type="http://schemas.openxmlformats.org/officeDocument/2006/relationships/printerSettings" Target="../printerSettings/printerSettings149.bin"/><Relationship Id="rId1" Type="http://schemas.openxmlformats.org/officeDocument/2006/relationships/hyperlink" Target="https://www.monotaro.com/p/1798/4146/?t.q=usb3.0+%E5%BB%B6%E9%95%B7%E3%82%B1%E3%83%BC%E3%83%96%E3%83%AB" TargetMode="External"/></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8FC4-8B5D-4DC1-A6E6-AA1F704657BF}">
  <sheetPr>
    <tabColor theme="6" tint="0.59999389629810485"/>
  </sheetPr>
  <dimension ref="A2:R42"/>
  <sheetViews>
    <sheetView zoomScale="85" zoomScaleNormal="85" workbookViewId="0">
      <pane xSplit="11" ySplit="9" topLeftCell="N10" activePane="bottomRight" state="frozen"/>
      <selection pane="topRight" activeCell="K1" sqref="K1"/>
      <selection pane="bottomLeft" activeCell="A9" sqref="A9"/>
      <selection pane="bottomRight" activeCell="R12" sqref="R12"/>
    </sheetView>
  </sheetViews>
  <sheetFormatPr defaultRowHeight="18.75"/>
  <cols>
    <col min="1" max="1" width="9" style="1"/>
    <col min="2" max="2" width="17.25" style="1" customWidth="1"/>
    <col min="3" max="3" width="13.25" style="4" customWidth="1"/>
    <col min="4" max="4" width="14.375" style="1" bestFit="1" customWidth="1"/>
    <col min="5" max="5" width="13.125" style="1" bestFit="1" customWidth="1"/>
    <col min="6" max="6" width="52.375" style="1" customWidth="1"/>
    <col min="7" max="7" width="6.25" style="4" customWidth="1"/>
    <col min="8" max="9" width="9.875" style="10" bestFit="1" customWidth="1"/>
    <col min="10" max="10" width="5.75" style="10" customWidth="1"/>
    <col min="11" max="11" width="49" style="1" customWidth="1"/>
    <col min="12" max="12" width="41.625" style="1" customWidth="1"/>
    <col min="13" max="13" width="46.875" style="4" customWidth="1"/>
    <col min="14" max="14" width="13.75" style="9" customWidth="1"/>
    <col min="15" max="15" width="6.375" style="1" customWidth="1"/>
    <col min="16" max="16" width="13.25" style="10" customWidth="1"/>
    <col min="17" max="17" width="14.5" style="11" customWidth="1"/>
    <col min="18" max="18" width="15.625" style="12" customWidth="1"/>
    <col min="19" max="16384" width="9" style="1"/>
  </cols>
  <sheetData>
    <row r="2" spans="1:18" ht="20.100000000000001" customHeight="1">
      <c r="C2" s="2" t="s">
        <v>0</v>
      </c>
      <c r="D2" s="2"/>
      <c r="E2" s="2"/>
      <c r="F2" s="3" t="s">
        <v>1</v>
      </c>
      <c r="H2" s="5" t="s">
        <v>2</v>
      </c>
      <c r="I2" s="6"/>
      <c r="J2" s="7"/>
      <c r="K2" s="8">
        <f>SUM(I:I)</f>
        <v>1040000</v>
      </c>
    </row>
    <row r="3" spans="1:18" ht="20.100000000000001" customHeight="1">
      <c r="C3" s="2" t="s">
        <v>3</v>
      </c>
      <c r="D3" s="2"/>
      <c r="E3" s="2"/>
      <c r="F3" s="13" t="s">
        <v>4</v>
      </c>
    </row>
    <row r="4" spans="1:18" ht="20.100000000000001" customHeight="1">
      <c r="C4" s="2" t="s">
        <v>5</v>
      </c>
      <c r="D4" s="2"/>
      <c r="E4" s="2"/>
      <c r="F4" s="14" t="s">
        <v>6</v>
      </c>
      <c r="I4" s="15"/>
      <c r="K4" s="16" t="s">
        <v>7</v>
      </c>
      <c r="L4" s="17"/>
    </row>
    <row r="5" spans="1:18" ht="20.100000000000001" customHeight="1">
      <c r="C5" s="2" t="s">
        <v>8</v>
      </c>
      <c r="D5" s="2"/>
      <c r="E5" s="2"/>
      <c r="F5" s="18">
        <v>45615</v>
      </c>
      <c r="H5" s="19" t="s">
        <v>9</v>
      </c>
      <c r="K5" s="20"/>
      <c r="L5" s="21"/>
    </row>
    <row r="6" spans="1:18" ht="20.100000000000001" customHeight="1">
      <c r="C6" s="2" t="s">
        <v>10</v>
      </c>
      <c r="D6" s="2"/>
      <c r="E6" s="2"/>
      <c r="F6" s="18">
        <v>45617</v>
      </c>
      <c r="H6" s="19"/>
      <c r="K6" s="22"/>
      <c r="L6" s="23"/>
    </row>
    <row r="7" spans="1:18" ht="20.100000000000001" customHeight="1">
      <c r="C7" s="24"/>
      <c r="D7" s="24"/>
      <c r="E7" s="24"/>
      <c r="F7" s="25"/>
      <c r="K7" s="22"/>
      <c r="L7" s="23"/>
      <c r="M7" s="26"/>
    </row>
    <row r="9" spans="1:18" s="4" customFormat="1" ht="19.7" customHeight="1">
      <c r="B9" s="27" t="s">
        <v>11</v>
      </c>
      <c r="C9" s="28" t="s">
        <v>12</v>
      </c>
      <c r="D9" s="28" t="s">
        <v>13</v>
      </c>
      <c r="E9" s="28" t="s">
        <v>14</v>
      </c>
      <c r="F9" s="27" t="s">
        <v>15</v>
      </c>
      <c r="G9" s="27" t="s">
        <v>16</v>
      </c>
      <c r="H9" s="29" t="s">
        <v>17</v>
      </c>
      <c r="I9" s="30" t="s">
        <v>18</v>
      </c>
      <c r="J9" s="31" t="s">
        <v>19</v>
      </c>
      <c r="K9" s="27" t="s">
        <v>20</v>
      </c>
      <c r="L9" s="27" t="s">
        <v>21</v>
      </c>
      <c r="M9" s="27" t="s">
        <v>22</v>
      </c>
      <c r="N9" s="32" t="s">
        <v>23</v>
      </c>
      <c r="O9" s="28" t="s">
        <v>24</v>
      </c>
      <c r="P9" s="27" t="s">
        <v>25</v>
      </c>
      <c r="Q9" s="32" t="s">
        <v>26</v>
      </c>
      <c r="R9" s="33" t="s">
        <v>27</v>
      </c>
    </row>
    <row r="10" spans="1:18" s="4" customFormat="1" ht="19.7" customHeight="1">
      <c r="A10" s="34"/>
      <c r="B10" s="27"/>
      <c r="C10" s="28"/>
      <c r="D10" s="28"/>
      <c r="E10" s="28"/>
      <c r="F10" s="35"/>
      <c r="G10" s="27"/>
      <c r="H10" s="36"/>
      <c r="I10" s="37"/>
      <c r="J10" s="31"/>
      <c r="K10" s="38"/>
      <c r="L10" s="39"/>
      <c r="M10" s="28"/>
      <c r="N10" s="32"/>
      <c r="O10" s="28"/>
      <c r="P10" s="40"/>
      <c r="Q10" s="40"/>
      <c r="R10" s="33"/>
    </row>
    <row r="11" spans="1:18" s="4" customFormat="1" ht="19.5" customHeight="1">
      <c r="C11" s="41" t="s">
        <v>28</v>
      </c>
      <c r="D11" s="42"/>
      <c r="E11" s="42"/>
      <c r="F11" s="43"/>
      <c r="G11" s="44"/>
      <c r="H11" s="44"/>
      <c r="I11" s="44"/>
      <c r="J11" s="45"/>
      <c r="K11" s="46"/>
      <c r="L11" s="47"/>
      <c r="M11" s="47"/>
      <c r="N11" s="48"/>
      <c r="O11" s="49"/>
      <c r="P11" s="47"/>
      <c r="Q11" s="48"/>
      <c r="R11" s="50"/>
    </row>
    <row r="12" spans="1:18" s="4" customFormat="1" ht="19.5" customHeight="1">
      <c r="A12" s="27"/>
      <c r="B12" s="51">
        <v>1</v>
      </c>
      <c r="C12" s="52">
        <v>1</v>
      </c>
      <c r="D12" s="53" t="s">
        <v>29</v>
      </c>
      <c r="E12" s="53" t="s">
        <v>29</v>
      </c>
      <c r="F12" s="54" t="s">
        <v>30</v>
      </c>
      <c r="G12" s="55">
        <v>1</v>
      </c>
      <c r="H12" s="53">
        <v>1040000</v>
      </c>
      <c r="I12" s="56">
        <f>H12*G12</f>
        <v>1040000</v>
      </c>
      <c r="J12" s="57"/>
      <c r="K12" s="54" t="s">
        <v>31</v>
      </c>
      <c r="L12" s="58"/>
      <c r="M12" s="58"/>
      <c r="N12" s="48"/>
      <c r="O12" s="49"/>
      <c r="P12" s="47"/>
      <c r="Q12" s="48"/>
      <c r="R12" s="59">
        <v>45643</v>
      </c>
    </row>
    <row r="13" spans="1:18" s="4" customFormat="1" ht="19.5" customHeight="1">
      <c r="A13" s="27"/>
      <c r="B13" s="51">
        <v>1</v>
      </c>
      <c r="C13" s="60">
        <f>C12+1</f>
        <v>2</v>
      </c>
      <c r="D13" s="53" t="s">
        <v>29</v>
      </c>
      <c r="E13" s="53" t="s">
        <v>29</v>
      </c>
      <c r="F13" s="61" t="s">
        <v>32</v>
      </c>
      <c r="G13" s="55">
        <v>1</v>
      </c>
      <c r="H13" s="53">
        <v>0</v>
      </c>
      <c r="I13" s="56">
        <f t="shared" ref="I13:I14" si="0">H13*G13</f>
        <v>0</v>
      </c>
      <c r="J13" s="57"/>
      <c r="K13" s="54"/>
      <c r="L13" s="58"/>
      <c r="M13" s="58"/>
      <c r="N13" s="48"/>
      <c r="O13" s="49"/>
      <c r="P13" s="47"/>
      <c r="Q13" s="48"/>
      <c r="R13" s="50"/>
    </row>
    <row r="14" spans="1:18" s="4" customFormat="1" ht="19.5" customHeight="1">
      <c r="A14" s="27"/>
      <c r="B14" s="51">
        <v>1</v>
      </c>
      <c r="C14" s="62">
        <f t="shared" ref="C14" si="1">C13+1</f>
        <v>3</v>
      </c>
      <c r="D14" s="63" t="s">
        <v>29</v>
      </c>
      <c r="E14" s="63" t="s">
        <v>29</v>
      </c>
      <c r="F14" s="64" t="s">
        <v>33</v>
      </c>
      <c r="G14" s="65">
        <v>1</v>
      </c>
      <c r="H14" s="66">
        <v>0</v>
      </c>
      <c r="I14" s="56">
        <f t="shared" si="0"/>
        <v>0</v>
      </c>
      <c r="J14" s="67"/>
      <c r="K14" s="68"/>
      <c r="L14" s="58"/>
      <c r="M14" s="58"/>
      <c r="N14" s="48"/>
      <c r="O14" s="49"/>
      <c r="P14" s="47"/>
      <c r="Q14" s="48"/>
      <c r="R14" s="50"/>
    </row>
    <row r="15" spans="1:18" s="4" customFormat="1" ht="19.5" customHeight="1">
      <c r="C15" s="28"/>
      <c r="D15" s="28"/>
      <c r="E15" s="28"/>
      <c r="F15" s="69"/>
      <c r="G15" s="44"/>
      <c r="H15" s="44"/>
      <c r="I15" s="44"/>
      <c r="J15" s="45"/>
      <c r="K15" s="46"/>
      <c r="L15" s="47"/>
      <c r="M15" s="47"/>
      <c r="N15" s="48"/>
      <c r="O15" s="49"/>
      <c r="P15" s="47"/>
      <c r="Q15" s="48"/>
      <c r="R15" s="50"/>
    </row>
    <row r="16" spans="1:18" s="4" customFormat="1" ht="19.5" customHeight="1">
      <c r="C16" s="28"/>
      <c r="D16" s="28"/>
      <c r="E16" s="28"/>
      <c r="F16" s="70">
        <f>SUM(I12:I14)</f>
        <v>1040000</v>
      </c>
      <c r="G16" s="44"/>
      <c r="H16" s="44"/>
      <c r="I16" s="44"/>
      <c r="J16" s="45"/>
      <c r="K16" s="46"/>
      <c r="L16" s="47"/>
      <c r="M16" s="47"/>
      <c r="N16" s="48"/>
      <c r="O16" s="49"/>
      <c r="P16" s="47"/>
      <c r="Q16" s="48"/>
      <c r="R16" s="50"/>
    </row>
    <row r="17" spans="1:18" s="4" customFormat="1" ht="19.7" customHeight="1">
      <c r="A17" s="34"/>
      <c r="B17" s="27"/>
      <c r="C17" s="28"/>
      <c r="D17" s="28"/>
      <c r="E17" s="28"/>
      <c r="F17" s="35"/>
      <c r="G17" s="27"/>
      <c r="H17" s="36"/>
      <c r="I17" s="37"/>
      <c r="J17" s="31"/>
      <c r="K17" s="38"/>
      <c r="L17" s="39"/>
      <c r="M17" s="28"/>
      <c r="N17" s="32"/>
      <c r="O17" s="28"/>
      <c r="P17" s="40"/>
      <c r="Q17" s="40"/>
      <c r="R17" s="33"/>
    </row>
    <row r="18" spans="1:18" s="4" customFormat="1" ht="19.7" customHeight="1">
      <c r="A18" s="34"/>
      <c r="B18" s="27"/>
      <c r="C18" s="28"/>
      <c r="D18" s="71"/>
      <c r="E18" s="72"/>
      <c r="F18" s="73"/>
      <c r="G18" s="74"/>
      <c r="H18" s="75"/>
      <c r="I18" s="76"/>
      <c r="J18" s="77"/>
      <c r="K18" s="78"/>
      <c r="L18" s="39"/>
      <c r="M18" s="28"/>
      <c r="N18" s="32"/>
      <c r="O18" s="28"/>
      <c r="P18" s="40"/>
      <c r="Q18" s="40"/>
      <c r="R18" s="33"/>
    </row>
    <row r="19" spans="1:18" s="4" customFormat="1" ht="19.7" customHeight="1">
      <c r="A19" s="34"/>
      <c r="B19" s="27"/>
      <c r="C19" s="28"/>
      <c r="D19" s="28"/>
      <c r="E19" s="79"/>
      <c r="F19" s="73"/>
      <c r="G19" s="74"/>
      <c r="H19" s="75"/>
      <c r="I19" s="80"/>
      <c r="J19" s="77"/>
      <c r="K19" s="78"/>
      <c r="L19" s="39"/>
      <c r="M19" s="28"/>
      <c r="N19" s="32"/>
      <c r="O19" s="28"/>
      <c r="P19" s="40"/>
      <c r="Q19" s="40"/>
      <c r="R19" s="33"/>
    </row>
    <row r="20" spans="1:18" s="4" customFormat="1" ht="19.7" customHeight="1">
      <c r="A20" s="34"/>
      <c r="B20" s="27"/>
      <c r="C20" s="28"/>
      <c r="D20" s="28"/>
      <c r="E20" s="28"/>
      <c r="F20" s="35"/>
      <c r="G20" s="81"/>
      <c r="H20" s="82"/>
      <c r="I20" s="76"/>
      <c r="J20" s="83"/>
      <c r="K20" s="84"/>
      <c r="L20" s="38"/>
      <c r="M20" s="28"/>
      <c r="N20" s="32"/>
      <c r="O20" s="28"/>
      <c r="P20" s="40"/>
      <c r="Q20" s="40"/>
      <c r="R20" s="33"/>
    </row>
    <row r="21" spans="1:18" s="4" customFormat="1" ht="19.7" customHeight="1">
      <c r="A21" s="34"/>
      <c r="B21" s="27"/>
      <c r="C21" s="28"/>
      <c r="D21" s="28"/>
      <c r="E21" s="28"/>
      <c r="F21" s="85"/>
      <c r="G21" s="27"/>
      <c r="H21" s="76"/>
      <c r="I21" s="76"/>
      <c r="J21" s="31"/>
      <c r="K21" s="38"/>
      <c r="L21" s="39"/>
      <c r="M21" s="28"/>
      <c r="N21" s="32"/>
      <c r="O21" s="28"/>
      <c r="P21" s="40"/>
      <c r="Q21" s="40"/>
      <c r="R21" s="33"/>
    </row>
    <row r="22" spans="1:18" s="4" customFormat="1" ht="19.7" customHeight="1">
      <c r="A22" s="34"/>
      <c r="B22" s="27"/>
      <c r="C22" s="28"/>
      <c r="D22" s="28"/>
      <c r="E22" s="28"/>
      <c r="F22" s="86"/>
      <c r="G22" s="27"/>
      <c r="H22" s="76"/>
      <c r="I22" s="76"/>
      <c r="J22" s="31"/>
      <c r="K22" s="38"/>
      <c r="L22" s="39"/>
      <c r="M22" s="28"/>
      <c r="N22" s="32"/>
      <c r="O22" s="28"/>
      <c r="P22" s="40"/>
      <c r="Q22" s="40"/>
      <c r="R22" s="33"/>
    </row>
    <row r="23" spans="1:18" s="4" customFormat="1" ht="19.7" customHeight="1">
      <c r="A23" s="34"/>
      <c r="B23" s="27"/>
      <c r="C23" s="28"/>
      <c r="D23" s="28"/>
      <c r="E23" s="28"/>
      <c r="F23" s="35"/>
      <c r="G23" s="27"/>
      <c r="H23" s="36"/>
      <c r="I23" s="37"/>
      <c r="J23" s="31"/>
      <c r="K23" s="38"/>
      <c r="L23" s="38"/>
      <c r="M23" s="28"/>
      <c r="N23" s="32"/>
      <c r="O23" s="32"/>
      <c r="P23" s="32"/>
      <c r="Q23" s="40"/>
      <c r="R23" s="33"/>
    </row>
    <row r="24" spans="1:18" s="4" customFormat="1" ht="19.7" customHeight="1">
      <c r="A24" s="34"/>
      <c r="B24" s="27"/>
      <c r="C24" s="28"/>
      <c r="D24" s="28"/>
      <c r="E24" s="28"/>
      <c r="F24" s="73"/>
      <c r="G24" s="27"/>
      <c r="H24" s="76"/>
      <c r="I24" s="37"/>
      <c r="J24" s="87"/>
      <c r="K24" s="38"/>
      <c r="L24" s="38"/>
      <c r="M24" s="28"/>
      <c r="N24" s="32"/>
      <c r="O24" s="32"/>
      <c r="P24" s="32"/>
      <c r="Q24" s="40"/>
      <c r="R24" s="33"/>
    </row>
    <row r="25" spans="1:18" s="4" customFormat="1" ht="19.7" customHeight="1">
      <c r="A25" s="34"/>
      <c r="B25" s="27"/>
      <c r="C25" s="28"/>
      <c r="D25" s="28"/>
      <c r="E25" s="28"/>
      <c r="F25" s="73"/>
      <c r="G25" s="27"/>
      <c r="H25" s="76"/>
      <c r="I25" s="76"/>
      <c r="J25" s="87"/>
      <c r="K25" s="38"/>
      <c r="L25" s="38"/>
      <c r="M25" s="28"/>
      <c r="N25" s="32"/>
      <c r="O25" s="28"/>
      <c r="P25" s="40"/>
      <c r="Q25" s="40"/>
      <c r="R25" s="33"/>
    </row>
    <row r="26" spans="1:18" s="4" customFormat="1" ht="19.7" customHeight="1">
      <c r="A26" s="34"/>
      <c r="B26" s="27"/>
      <c r="C26" s="28"/>
      <c r="D26" s="28"/>
      <c r="E26" s="28"/>
      <c r="F26" s="73"/>
      <c r="G26" s="27"/>
      <c r="H26" s="76"/>
      <c r="I26" s="37"/>
      <c r="J26" s="87"/>
      <c r="K26" s="38"/>
      <c r="L26" s="38"/>
      <c r="M26" s="28"/>
      <c r="N26" s="32"/>
      <c r="O26" s="28"/>
      <c r="P26" s="40"/>
      <c r="Q26" s="40"/>
      <c r="R26" s="33"/>
    </row>
    <row r="27" spans="1:18" s="4" customFormat="1" ht="19.7" customHeight="1">
      <c r="A27" s="34"/>
      <c r="B27" s="27"/>
      <c r="C27" s="28"/>
      <c r="D27" s="28"/>
      <c r="E27" s="28"/>
      <c r="F27" s="73"/>
      <c r="G27" s="27"/>
      <c r="H27" s="76"/>
      <c r="I27" s="37"/>
      <c r="J27" s="87"/>
      <c r="K27" s="38"/>
      <c r="L27" s="38"/>
      <c r="M27" s="28"/>
      <c r="N27" s="32"/>
      <c r="O27" s="28"/>
      <c r="P27" s="40"/>
      <c r="Q27" s="40"/>
      <c r="R27" s="33"/>
    </row>
    <row r="28" spans="1:18" s="4" customFormat="1" ht="19.7" customHeight="1">
      <c r="A28" s="34"/>
      <c r="B28" s="27"/>
      <c r="C28" s="28"/>
      <c r="D28" s="28"/>
      <c r="E28" s="28"/>
      <c r="F28" s="73"/>
      <c r="G28" s="27"/>
      <c r="H28" s="76"/>
      <c r="I28" s="37"/>
      <c r="J28" s="87"/>
      <c r="K28" s="38"/>
      <c r="L28" s="38"/>
      <c r="M28" s="28"/>
      <c r="N28" s="32"/>
      <c r="O28" s="28"/>
      <c r="P28" s="40"/>
      <c r="Q28" s="40"/>
      <c r="R28" s="33"/>
    </row>
    <row r="29" spans="1:18" s="4" customFormat="1" ht="19.7" customHeight="1">
      <c r="A29" s="34"/>
      <c r="B29" s="27"/>
      <c r="C29" s="28"/>
      <c r="D29" s="28"/>
      <c r="E29" s="28"/>
      <c r="F29" s="35"/>
      <c r="G29" s="27"/>
      <c r="H29" s="36"/>
      <c r="I29" s="37"/>
      <c r="J29" s="31"/>
      <c r="K29" s="38"/>
      <c r="L29" s="38"/>
      <c r="M29" s="28"/>
      <c r="N29" s="32"/>
      <c r="O29" s="28"/>
      <c r="P29" s="40"/>
      <c r="Q29" s="40"/>
      <c r="R29" s="33"/>
    </row>
    <row r="30" spans="1:18" s="4" customFormat="1" ht="19.7" customHeight="1">
      <c r="A30" s="34"/>
      <c r="B30" s="27"/>
      <c r="C30" s="28"/>
      <c r="D30" s="28"/>
      <c r="E30" s="28"/>
      <c r="F30" s="35"/>
      <c r="G30" s="27"/>
      <c r="H30" s="36"/>
      <c r="I30" s="37"/>
      <c r="J30" s="31"/>
      <c r="K30" s="38"/>
      <c r="L30" s="38"/>
      <c r="M30" s="28"/>
      <c r="N30" s="32"/>
      <c r="O30" s="28"/>
      <c r="P30" s="40"/>
      <c r="Q30" s="40"/>
      <c r="R30" s="33"/>
    </row>
    <row r="31" spans="1:18" ht="19.7" customHeight="1">
      <c r="A31" s="34"/>
      <c r="B31" s="27"/>
      <c r="C31" s="28"/>
      <c r="D31" s="27"/>
      <c r="E31" s="27"/>
      <c r="F31" s="35"/>
      <c r="G31" s="27"/>
      <c r="H31" s="36"/>
      <c r="I31" s="37"/>
      <c r="J31" s="31"/>
      <c r="K31" s="38"/>
      <c r="L31" s="73"/>
      <c r="M31" s="28"/>
      <c r="N31" s="32"/>
      <c r="O31" s="28"/>
      <c r="P31" s="40"/>
      <c r="Q31" s="40"/>
      <c r="R31" s="33"/>
    </row>
    <row r="32" spans="1:18" ht="19.7" customHeight="1">
      <c r="A32" s="34"/>
      <c r="B32" s="27"/>
      <c r="C32" s="28"/>
      <c r="D32" s="28"/>
      <c r="E32" s="28"/>
      <c r="F32" s="88"/>
      <c r="G32" s="27"/>
      <c r="H32" s="36"/>
      <c r="I32" s="76"/>
      <c r="J32" s="31"/>
      <c r="K32" s="38"/>
      <c r="L32" s="38"/>
      <c r="M32" s="28"/>
      <c r="N32" s="32"/>
      <c r="O32" s="28"/>
      <c r="P32" s="40"/>
      <c r="Q32" s="40"/>
      <c r="R32" s="33"/>
    </row>
    <row r="33" spans="1:18" ht="19.7" customHeight="1">
      <c r="A33" s="34"/>
      <c r="B33" s="27"/>
      <c r="C33" s="28"/>
      <c r="D33" s="28"/>
      <c r="E33" s="28"/>
      <c r="F33" s="35"/>
      <c r="G33" s="27"/>
      <c r="H33" s="36"/>
      <c r="I33" s="37"/>
      <c r="J33" s="31"/>
      <c r="K33" s="38"/>
      <c r="L33" s="73"/>
      <c r="M33" s="28"/>
      <c r="N33" s="32"/>
      <c r="O33" s="28"/>
      <c r="P33" s="40"/>
      <c r="Q33" s="89"/>
      <c r="R33" s="33"/>
    </row>
    <row r="34" spans="1:18" ht="19.7" customHeight="1">
      <c r="A34" s="34"/>
      <c r="B34" s="27"/>
      <c r="C34" s="28"/>
      <c r="D34" s="28"/>
      <c r="E34" s="28"/>
      <c r="F34" s="35"/>
      <c r="G34" s="27"/>
      <c r="H34" s="36"/>
      <c r="I34" s="37"/>
      <c r="J34" s="31"/>
      <c r="K34" s="38"/>
      <c r="L34" s="73"/>
      <c r="M34" s="28"/>
      <c r="N34" s="32"/>
      <c r="O34" s="28"/>
      <c r="P34" s="40"/>
      <c r="Q34" s="40"/>
      <c r="R34" s="33"/>
    </row>
    <row r="35" spans="1:18" ht="19.7" customHeight="1">
      <c r="A35" s="34"/>
      <c r="B35" s="27"/>
      <c r="C35" s="28"/>
      <c r="D35" s="28"/>
      <c r="E35" s="28"/>
      <c r="F35" s="35"/>
      <c r="G35" s="27"/>
      <c r="H35" s="36"/>
      <c r="I35" s="37"/>
      <c r="J35" s="31"/>
      <c r="K35" s="38"/>
      <c r="L35" s="73"/>
      <c r="M35" s="28"/>
      <c r="N35" s="32"/>
      <c r="O35" s="28"/>
      <c r="P35" s="40"/>
      <c r="Q35" s="40"/>
      <c r="R35" s="33"/>
    </row>
    <row r="36" spans="1:18" ht="19.7" customHeight="1">
      <c r="A36" s="34"/>
      <c r="B36" s="27"/>
      <c r="C36" s="28"/>
      <c r="D36" s="28"/>
      <c r="E36" s="28"/>
      <c r="F36" s="35"/>
      <c r="G36" s="27"/>
      <c r="H36" s="36"/>
      <c r="I36" s="37">
        <f t="shared" ref="I36:I41" si="2">G36*H36</f>
        <v>0</v>
      </c>
      <c r="J36" s="31"/>
      <c r="K36" s="38"/>
      <c r="L36" s="73"/>
      <c r="M36" s="28"/>
      <c r="N36" s="32"/>
      <c r="O36" s="28"/>
      <c r="P36" s="40"/>
      <c r="Q36" s="40"/>
      <c r="R36" s="33"/>
    </row>
    <row r="37" spans="1:18" ht="19.7" customHeight="1">
      <c r="A37" s="34"/>
      <c r="B37" s="27"/>
      <c r="C37" s="28"/>
      <c r="D37" s="28"/>
      <c r="E37" s="28"/>
      <c r="F37" s="35"/>
      <c r="G37" s="27"/>
      <c r="H37" s="36"/>
      <c r="I37" s="37">
        <f t="shared" si="2"/>
        <v>0</v>
      </c>
      <c r="J37" s="31"/>
      <c r="K37" s="38"/>
      <c r="L37" s="73"/>
      <c r="M37" s="28"/>
      <c r="N37" s="32"/>
      <c r="O37" s="28"/>
      <c r="P37" s="40"/>
      <c r="Q37" s="40"/>
      <c r="R37" s="33"/>
    </row>
    <row r="38" spans="1:18" ht="19.7" customHeight="1">
      <c r="A38" s="34"/>
      <c r="B38" s="27"/>
      <c r="C38" s="28"/>
      <c r="D38" s="28"/>
      <c r="E38" s="28"/>
      <c r="F38" s="35"/>
      <c r="G38" s="27"/>
      <c r="H38" s="36"/>
      <c r="I38" s="37">
        <f t="shared" si="2"/>
        <v>0</v>
      </c>
      <c r="J38" s="31"/>
      <c r="K38" s="38"/>
      <c r="L38" s="73"/>
      <c r="M38" s="28"/>
      <c r="N38" s="32"/>
      <c r="O38" s="28"/>
      <c r="P38" s="40"/>
      <c r="Q38" s="40"/>
      <c r="R38" s="33"/>
    </row>
    <row r="39" spans="1:18" ht="19.7" customHeight="1">
      <c r="A39" s="34"/>
      <c r="B39" s="90"/>
      <c r="C39" s="28"/>
      <c r="D39" s="28"/>
      <c r="E39" s="28"/>
      <c r="F39" s="35"/>
      <c r="G39" s="27"/>
      <c r="H39" s="36"/>
      <c r="I39" s="37">
        <f t="shared" si="2"/>
        <v>0</v>
      </c>
      <c r="J39" s="31"/>
      <c r="K39" s="38"/>
      <c r="L39" s="73"/>
      <c r="M39" s="28"/>
      <c r="N39" s="32"/>
      <c r="O39" s="28"/>
      <c r="P39" s="40"/>
      <c r="Q39" s="40"/>
      <c r="R39" s="33"/>
    </row>
    <row r="40" spans="1:18" ht="19.7" customHeight="1">
      <c r="A40" s="34"/>
      <c r="B40" s="90"/>
      <c r="C40" s="28"/>
      <c r="D40" s="28"/>
      <c r="E40" s="28"/>
      <c r="F40" s="35"/>
      <c r="G40" s="27"/>
      <c r="H40" s="36"/>
      <c r="I40" s="37">
        <f t="shared" si="2"/>
        <v>0</v>
      </c>
      <c r="J40" s="31"/>
      <c r="K40" s="38"/>
      <c r="L40" s="73"/>
      <c r="M40" s="28"/>
      <c r="N40" s="32"/>
      <c r="O40" s="28"/>
      <c r="P40" s="40"/>
      <c r="Q40" s="40"/>
      <c r="R40" s="33"/>
    </row>
    <row r="41" spans="1:18" ht="19.7" customHeight="1">
      <c r="A41" s="34"/>
      <c r="B41" s="90"/>
      <c r="C41" s="28"/>
      <c r="D41" s="28"/>
      <c r="E41" s="28"/>
      <c r="F41" s="35"/>
      <c r="G41" s="27"/>
      <c r="H41" s="36"/>
      <c r="I41" s="37">
        <f t="shared" si="2"/>
        <v>0</v>
      </c>
      <c r="J41" s="31"/>
      <c r="K41" s="38"/>
      <c r="L41" s="73"/>
      <c r="M41" s="28"/>
      <c r="N41" s="32"/>
      <c r="O41" s="28"/>
      <c r="P41" s="40"/>
      <c r="Q41" s="40"/>
      <c r="R41" s="33"/>
    </row>
    <row r="42" spans="1:18">
      <c r="I42" s="91"/>
    </row>
  </sheetData>
  <autoFilter ref="C9:P19" xr:uid="{00000000-0009-0000-0000-000000000000}"/>
  <mergeCells count="9">
    <mergeCell ref="C11:F11"/>
    <mergeCell ref="C2:E2"/>
    <mergeCell ref="H2:J2"/>
    <mergeCell ref="C3:E3"/>
    <mergeCell ref="C4:E4"/>
    <mergeCell ref="K4:L5"/>
    <mergeCell ref="C5:E5"/>
    <mergeCell ref="H5:H6"/>
    <mergeCell ref="C6:E6"/>
  </mergeCells>
  <phoneticPr fontId="2"/>
  <pageMargins left="0.2" right="0.2" top="0.36" bottom="0.41"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FF25-5DDD-4F79-A536-7467A08918D0}">
  <sheetPr>
    <tabColor rgb="FFFFFF00"/>
  </sheetPr>
  <dimension ref="A2:S57"/>
  <sheetViews>
    <sheetView zoomScale="85" zoomScaleNormal="85" workbookViewId="0">
      <pane xSplit="12" ySplit="9" topLeftCell="P10" activePane="bottomRight" state="frozen"/>
      <selection pane="topRight" activeCell="K1" sqref="K1"/>
      <selection pane="bottomLeft" activeCell="A9" sqref="A9"/>
      <selection pane="bottomRight" activeCell="S15" sqref="S15"/>
    </sheetView>
  </sheetViews>
  <sheetFormatPr defaultRowHeight="18.75"/>
  <cols>
    <col min="1" max="2" width="9" style="1"/>
    <col min="3" max="3" width="17.125" style="1" customWidth="1"/>
    <col min="4" max="4" width="13.125" style="4" customWidth="1"/>
    <col min="5" max="5" width="14.375" style="1" bestFit="1" customWidth="1"/>
    <col min="6" max="6" width="13.125" style="1" bestFit="1" customWidth="1"/>
    <col min="7" max="7" width="52.375" style="1" customWidth="1"/>
    <col min="8" max="8" width="6.125" style="4" customWidth="1"/>
    <col min="9" max="10" width="9.875" style="10" bestFit="1" customWidth="1"/>
    <col min="11" max="11" width="5.875" style="10" customWidth="1"/>
    <col min="12" max="12" width="49" style="1" customWidth="1"/>
    <col min="13" max="13" width="41.625" style="1" customWidth="1"/>
    <col min="14" max="14" width="46.875" style="4" customWidth="1"/>
    <col min="15" max="15" width="13.875" style="9" customWidth="1"/>
    <col min="16" max="16" width="6.375" style="1" customWidth="1"/>
    <col min="17" max="17" width="13.125" style="10" customWidth="1"/>
    <col min="18" max="18" width="14.5" style="11" customWidth="1"/>
    <col min="19" max="19" width="15.625" style="12" customWidth="1"/>
    <col min="20" max="16384" width="9" style="1"/>
  </cols>
  <sheetData>
    <row r="2" spans="1:19" ht="20.100000000000001" customHeight="1">
      <c r="D2" s="2" t="s">
        <v>0</v>
      </c>
      <c r="E2" s="2"/>
      <c r="F2" s="2"/>
      <c r="G2" s="3" t="s">
        <v>1</v>
      </c>
      <c r="I2" s="5" t="s">
        <v>2</v>
      </c>
      <c r="J2" s="6"/>
      <c r="K2" s="7"/>
      <c r="L2" s="8">
        <f>SUM(J:J)</f>
        <v>44978</v>
      </c>
    </row>
    <row r="3" spans="1:19" ht="20.100000000000001" customHeight="1">
      <c r="D3" s="2" t="s">
        <v>3</v>
      </c>
      <c r="E3" s="2"/>
      <c r="F3" s="2"/>
      <c r="G3" s="13" t="s">
        <v>4</v>
      </c>
    </row>
    <row r="4" spans="1:19" ht="20.100000000000001" customHeight="1">
      <c r="D4" s="2" t="s">
        <v>5</v>
      </c>
      <c r="E4" s="2"/>
      <c r="F4" s="2"/>
      <c r="G4" s="14" t="s">
        <v>6</v>
      </c>
      <c r="J4" s="15"/>
      <c r="L4" s="16" t="s">
        <v>7</v>
      </c>
      <c r="M4" s="17"/>
    </row>
    <row r="5" spans="1:19" ht="20.100000000000001" customHeight="1">
      <c r="D5" s="2" t="s">
        <v>8</v>
      </c>
      <c r="E5" s="2"/>
      <c r="F5" s="2"/>
      <c r="G5" s="18">
        <v>45615</v>
      </c>
      <c r="I5" s="92" t="s">
        <v>34</v>
      </c>
      <c r="J5" s="92"/>
      <c r="L5" s="20"/>
      <c r="M5" s="21"/>
    </row>
    <row r="6" spans="1:19" ht="20.100000000000001" customHeight="1">
      <c r="D6" s="2" t="s">
        <v>10</v>
      </c>
      <c r="E6" s="2"/>
      <c r="F6" s="2"/>
      <c r="G6" s="18">
        <v>45617</v>
      </c>
      <c r="I6" s="92"/>
      <c r="J6" s="92"/>
      <c r="L6" s="22"/>
      <c r="M6" s="23"/>
    </row>
    <row r="7" spans="1:19" ht="20.100000000000001" customHeight="1">
      <c r="D7" s="24"/>
      <c r="E7" s="24"/>
      <c r="F7" s="24"/>
      <c r="G7" s="25"/>
      <c r="L7" s="22"/>
      <c r="M7" s="23"/>
      <c r="N7" s="26"/>
    </row>
    <row r="9" spans="1:19" s="4" customFormat="1" ht="19.7" customHeight="1">
      <c r="C9" s="27" t="s">
        <v>11</v>
      </c>
      <c r="D9" s="28" t="s">
        <v>12</v>
      </c>
      <c r="E9" s="28" t="s">
        <v>13</v>
      </c>
      <c r="F9" s="28" t="s">
        <v>14</v>
      </c>
      <c r="G9" s="27" t="s">
        <v>15</v>
      </c>
      <c r="H9" s="27" t="s">
        <v>16</v>
      </c>
      <c r="I9" s="29" t="s">
        <v>17</v>
      </c>
      <c r="J9" s="30" t="s">
        <v>18</v>
      </c>
      <c r="K9" s="31" t="s">
        <v>19</v>
      </c>
      <c r="L9" s="27" t="s">
        <v>20</v>
      </c>
      <c r="M9" s="27" t="s">
        <v>21</v>
      </c>
      <c r="N9" s="27" t="s">
        <v>22</v>
      </c>
      <c r="O9" s="32" t="s">
        <v>23</v>
      </c>
      <c r="P9" s="28" t="s">
        <v>24</v>
      </c>
      <c r="Q9" s="27" t="s">
        <v>25</v>
      </c>
      <c r="R9" s="32" t="s">
        <v>26</v>
      </c>
      <c r="S9" s="33" t="s">
        <v>27</v>
      </c>
    </row>
    <row r="10" spans="1:19" s="4" customFormat="1" ht="19.5" customHeight="1">
      <c r="C10" s="93"/>
      <c r="D10" s="94"/>
      <c r="E10" s="53"/>
      <c r="F10" s="53"/>
      <c r="G10" s="61"/>
      <c r="H10" s="58"/>
      <c r="I10" s="95"/>
      <c r="J10" s="53"/>
      <c r="K10" s="58"/>
      <c r="L10" s="68"/>
      <c r="M10" s="58"/>
      <c r="N10" s="58"/>
      <c r="O10" s="32"/>
      <c r="P10" s="96"/>
      <c r="Q10" s="47"/>
      <c r="R10" s="48"/>
      <c r="S10" s="50"/>
    </row>
    <row r="11" spans="1:19" s="4" customFormat="1" ht="19.5" customHeight="1">
      <c r="C11" s="93"/>
      <c r="D11" s="94"/>
      <c r="E11" s="53"/>
      <c r="F11" s="53"/>
      <c r="G11" s="61"/>
      <c r="H11" s="58"/>
      <c r="I11" s="95"/>
      <c r="J11" s="53"/>
      <c r="K11" s="58"/>
      <c r="L11" s="68"/>
      <c r="M11" s="58"/>
      <c r="N11" s="58"/>
      <c r="O11" s="32"/>
      <c r="P11" s="96"/>
      <c r="Q11" s="47"/>
      <c r="R11" s="48"/>
      <c r="S11" s="50"/>
    </row>
    <row r="12" spans="1:19" s="4" customFormat="1" ht="19.5" customHeight="1">
      <c r="A12" s="1"/>
      <c r="B12" s="1"/>
      <c r="C12" s="1"/>
      <c r="D12" s="41" t="s">
        <v>35</v>
      </c>
      <c r="E12" s="42"/>
      <c r="F12" s="42"/>
      <c r="G12" s="43"/>
      <c r="H12" s="97"/>
      <c r="I12" s="97"/>
      <c r="J12" s="98"/>
      <c r="K12" s="99"/>
      <c r="L12" s="100"/>
      <c r="M12" s="101"/>
      <c r="N12" s="58"/>
      <c r="O12" s="32"/>
      <c r="P12" s="96"/>
      <c r="Q12" s="47"/>
      <c r="R12" s="48"/>
      <c r="S12" s="50"/>
    </row>
    <row r="13" spans="1:19" s="4" customFormat="1" ht="19.5" customHeight="1">
      <c r="A13" s="38" t="s">
        <v>36</v>
      </c>
      <c r="B13" s="102"/>
      <c r="C13" s="103">
        <v>3</v>
      </c>
      <c r="D13" s="104">
        <v>1</v>
      </c>
      <c r="E13" s="105" t="s">
        <v>37</v>
      </c>
      <c r="F13" s="105" t="s">
        <v>38</v>
      </c>
      <c r="G13" s="106" t="s">
        <v>39</v>
      </c>
      <c r="H13" s="107">
        <v>1</v>
      </c>
      <c r="I13" s="107">
        <v>31930</v>
      </c>
      <c r="J13" s="107">
        <f t="shared" ref="J13:J17" si="0">H13*I13</f>
        <v>31930</v>
      </c>
      <c r="K13" s="108"/>
      <c r="L13" s="109" t="s">
        <v>40</v>
      </c>
      <c r="M13" s="110" t="s">
        <v>41</v>
      </c>
      <c r="N13" s="58"/>
      <c r="O13" s="32">
        <v>45602</v>
      </c>
      <c r="P13" s="96"/>
      <c r="Q13" s="111">
        <v>45615</v>
      </c>
      <c r="R13" s="48">
        <v>45614</v>
      </c>
      <c r="S13" s="59">
        <v>45614</v>
      </c>
    </row>
    <row r="14" spans="1:19" s="4" customFormat="1" ht="19.5" customHeight="1">
      <c r="A14" s="27" t="s">
        <v>42</v>
      </c>
      <c r="B14" s="112"/>
      <c r="C14" s="103">
        <v>3</v>
      </c>
      <c r="D14" s="104">
        <f t="shared" ref="D14:D16" si="1">D13+1</f>
        <v>2</v>
      </c>
      <c r="E14" s="105" t="s">
        <v>37</v>
      </c>
      <c r="F14" s="105" t="s">
        <v>38</v>
      </c>
      <c r="G14" s="113" t="s">
        <v>43</v>
      </c>
      <c r="H14" s="107">
        <v>1</v>
      </c>
      <c r="I14" s="107">
        <v>3040</v>
      </c>
      <c r="J14" s="107">
        <f t="shared" si="0"/>
        <v>3040</v>
      </c>
      <c r="K14" s="108"/>
      <c r="L14" s="109" t="s">
        <v>44</v>
      </c>
      <c r="M14" s="35"/>
      <c r="N14" s="58"/>
      <c r="O14" s="32">
        <v>45602</v>
      </c>
      <c r="P14" s="96"/>
      <c r="Q14" s="111">
        <v>45615</v>
      </c>
      <c r="R14" s="48">
        <v>45614</v>
      </c>
      <c r="S14" s="59">
        <v>45614</v>
      </c>
    </row>
    <row r="15" spans="1:19" s="4" customFormat="1" ht="19.5" customHeight="1">
      <c r="A15" s="38" t="s">
        <v>45</v>
      </c>
      <c r="B15" s="102"/>
      <c r="C15" s="103">
        <v>3</v>
      </c>
      <c r="D15" s="104">
        <f t="shared" si="1"/>
        <v>3</v>
      </c>
      <c r="E15" s="105" t="s">
        <v>37</v>
      </c>
      <c r="F15" s="105" t="s">
        <v>38</v>
      </c>
      <c r="G15" s="106" t="s">
        <v>46</v>
      </c>
      <c r="H15" s="107">
        <v>1</v>
      </c>
      <c r="I15" s="107">
        <v>8672</v>
      </c>
      <c r="J15" s="107">
        <f t="shared" si="0"/>
        <v>8672</v>
      </c>
      <c r="K15" s="108"/>
      <c r="L15" s="109" t="s">
        <v>47</v>
      </c>
      <c r="M15" s="110" t="s">
        <v>48</v>
      </c>
      <c r="N15" s="58"/>
      <c r="O15" s="32">
        <v>45602</v>
      </c>
      <c r="P15" s="96"/>
      <c r="Q15" s="111">
        <v>45615</v>
      </c>
      <c r="R15" s="48">
        <v>45621</v>
      </c>
      <c r="S15" s="59">
        <v>45621</v>
      </c>
    </row>
    <row r="16" spans="1:19" s="4" customFormat="1" ht="19.5" customHeight="1">
      <c r="A16" s="27" t="s">
        <v>42</v>
      </c>
      <c r="B16" s="112"/>
      <c r="C16" s="103">
        <v>3</v>
      </c>
      <c r="D16" s="104">
        <f t="shared" si="1"/>
        <v>4</v>
      </c>
      <c r="E16" s="105" t="s">
        <v>37</v>
      </c>
      <c r="F16" s="105" t="s">
        <v>38</v>
      </c>
      <c r="G16" s="106" t="s">
        <v>49</v>
      </c>
      <c r="H16" s="107">
        <v>2</v>
      </c>
      <c r="I16" s="107">
        <v>68</v>
      </c>
      <c r="J16" s="107">
        <f t="shared" si="0"/>
        <v>136</v>
      </c>
      <c r="K16" s="108"/>
      <c r="L16" s="109" t="s">
        <v>50</v>
      </c>
      <c r="M16" s="35"/>
      <c r="N16" s="58"/>
      <c r="O16" s="32">
        <v>45602</v>
      </c>
      <c r="P16" s="96"/>
      <c r="Q16" s="111">
        <v>45615</v>
      </c>
      <c r="R16" s="48">
        <v>45614</v>
      </c>
      <c r="S16" s="59">
        <v>45614</v>
      </c>
    </row>
    <row r="17" spans="1:19" s="4" customFormat="1" ht="19.5" customHeight="1">
      <c r="A17" s="27" t="s">
        <v>42</v>
      </c>
      <c r="B17" s="112"/>
      <c r="C17" s="103">
        <v>3</v>
      </c>
      <c r="D17" s="104">
        <f>D16+1</f>
        <v>5</v>
      </c>
      <c r="E17" s="105" t="s">
        <v>37</v>
      </c>
      <c r="F17" s="105" t="s">
        <v>38</v>
      </c>
      <c r="G17" s="106" t="s">
        <v>51</v>
      </c>
      <c r="H17" s="114">
        <v>2</v>
      </c>
      <c r="I17" s="115">
        <v>600</v>
      </c>
      <c r="J17" s="115">
        <f t="shared" si="0"/>
        <v>1200</v>
      </c>
      <c r="K17" s="116"/>
      <c r="L17" s="109" t="s">
        <v>52</v>
      </c>
      <c r="M17" s="117"/>
      <c r="N17" s="58"/>
      <c r="O17" s="32">
        <v>45602</v>
      </c>
      <c r="P17" s="96"/>
      <c r="Q17" s="111">
        <v>45615</v>
      </c>
      <c r="R17" s="48">
        <v>45614</v>
      </c>
      <c r="S17" s="59">
        <v>45614</v>
      </c>
    </row>
    <row r="18" spans="1:19" s="4" customFormat="1" ht="19.5" customHeight="1">
      <c r="A18" s="1"/>
      <c r="B18" s="1"/>
      <c r="C18" s="38"/>
      <c r="D18" s="118"/>
      <c r="E18" s="49"/>
      <c r="F18" s="49"/>
      <c r="G18" s="119"/>
      <c r="H18" s="120"/>
      <c r="I18" s="121"/>
      <c r="J18" s="122"/>
      <c r="K18" s="123"/>
      <c r="L18" s="124"/>
      <c r="M18" s="101"/>
      <c r="N18" s="58"/>
      <c r="O18" s="32"/>
      <c r="P18" s="96"/>
      <c r="Q18" s="47"/>
      <c r="R18" s="48"/>
      <c r="S18" s="50"/>
    </row>
    <row r="19" spans="1:19" s="4" customFormat="1" ht="19.5" customHeight="1">
      <c r="A19" s="1"/>
      <c r="B19" s="1"/>
      <c r="C19" s="38"/>
      <c r="D19" s="125"/>
      <c r="E19" s="49"/>
      <c r="F19" s="126"/>
      <c r="G19" s="127">
        <f>SUM(J13:J17)</f>
        <v>44978</v>
      </c>
      <c r="H19" s="128"/>
      <c r="I19" s="128"/>
      <c r="J19" s="129"/>
      <c r="K19" s="130"/>
      <c r="L19" s="124"/>
      <c r="M19" s="101"/>
      <c r="N19" s="58"/>
      <c r="O19" s="32"/>
      <c r="P19" s="96"/>
      <c r="Q19" s="47"/>
      <c r="R19" s="48"/>
      <c r="S19" s="50"/>
    </row>
    <row r="20" spans="1:19" s="4" customFormat="1" ht="19.5" customHeight="1">
      <c r="C20" s="93"/>
      <c r="D20" s="94"/>
      <c r="E20" s="53"/>
      <c r="F20" s="53"/>
      <c r="G20" s="61"/>
      <c r="H20" s="58"/>
      <c r="I20" s="95"/>
      <c r="J20" s="53"/>
      <c r="K20" s="58"/>
      <c r="L20" s="68"/>
      <c r="M20" s="58"/>
      <c r="N20" s="58"/>
      <c r="O20" s="32"/>
      <c r="P20" s="96"/>
      <c r="Q20" s="47"/>
      <c r="R20" s="48"/>
      <c r="S20" s="50"/>
    </row>
    <row r="21" spans="1:19" s="4" customFormat="1" ht="19.7" customHeight="1">
      <c r="C21" s="93"/>
      <c r="D21" s="131"/>
      <c r="E21" s="132"/>
      <c r="F21" s="133"/>
      <c r="G21" s="134"/>
      <c r="H21" s="71"/>
      <c r="I21" s="76"/>
      <c r="J21" s="76"/>
      <c r="K21" s="135"/>
      <c r="L21" s="136"/>
      <c r="M21" s="38"/>
      <c r="N21" s="28"/>
      <c r="O21" s="32"/>
      <c r="P21" s="137"/>
      <c r="Q21" s="138"/>
      <c r="R21" s="138"/>
      <c r="S21" s="139"/>
    </row>
    <row r="22" spans="1:19" s="4" customFormat="1" ht="19.7" customHeight="1">
      <c r="C22" s="93"/>
      <c r="D22" s="131"/>
      <c r="E22" s="132"/>
      <c r="F22" s="133"/>
      <c r="G22" s="134"/>
      <c r="H22" s="71"/>
      <c r="I22" s="76"/>
      <c r="J22" s="76"/>
      <c r="K22" s="135"/>
      <c r="L22" s="136"/>
      <c r="M22" s="38"/>
      <c r="N22" s="28"/>
      <c r="O22" s="32"/>
      <c r="P22" s="137"/>
      <c r="Q22" s="138"/>
      <c r="R22" s="138"/>
      <c r="S22" s="139"/>
    </row>
    <row r="23" spans="1:19" s="4" customFormat="1" ht="19.7" customHeight="1">
      <c r="C23" s="93"/>
      <c r="D23" s="131"/>
      <c r="E23" s="132"/>
      <c r="F23" s="133"/>
      <c r="G23" s="134"/>
      <c r="H23" s="71"/>
      <c r="I23" s="76"/>
      <c r="J23" s="76"/>
      <c r="K23" s="135"/>
      <c r="L23" s="136"/>
      <c r="M23" s="38"/>
      <c r="N23" s="28"/>
      <c r="O23" s="32"/>
      <c r="P23" s="137"/>
      <c r="Q23" s="138"/>
      <c r="R23" s="138"/>
      <c r="S23" s="139"/>
    </row>
    <row r="24" spans="1:19" s="4" customFormat="1" ht="19.7" customHeight="1">
      <c r="C24" s="93"/>
      <c r="D24" s="131"/>
      <c r="E24" s="132"/>
      <c r="F24" s="133"/>
      <c r="G24" s="134"/>
      <c r="H24" s="71"/>
      <c r="I24" s="76"/>
      <c r="J24" s="76"/>
      <c r="K24" s="135"/>
      <c r="L24" s="136"/>
      <c r="M24" s="38"/>
      <c r="N24" s="28"/>
      <c r="O24" s="32"/>
      <c r="P24" s="137"/>
      <c r="Q24" s="138"/>
      <c r="R24" s="138"/>
      <c r="S24" s="139"/>
    </row>
    <row r="25" spans="1:19" s="4" customFormat="1" ht="19.7" customHeight="1">
      <c r="C25" s="93"/>
      <c r="D25" s="131"/>
      <c r="E25" s="132"/>
      <c r="F25" s="133"/>
      <c r="G25" s="134"/>
      <c r="H25" s="71"/>
      <c r="I25" s="76"/>
      <c r="J25" s="76"/>
      <c r="K25" s="135"/>
      <c r="L25" s="136"/>
      <c r="M25" s="38"/>
      <c r="N25" s="28"/>
      <c r="O25" s="32"/>
      <c r="P25" s="137"/>
      <c r="Q25" s="138"/>
      <c r="R25" s="138"/>
      <c r="S25" s="139"/>
    </row>
    <row r="26" spans="1:19" s="4" customFormat="1" ht="19.7" customHeight="1">
      <c r="C26" s="93"/>
      <c r="D26" s="131"/>
      <c r="E26" s="132"/>
      <c r="F26" s="133"/>
      <c r="G26" s="134"/>
      <c r="H26" s="71"/>
      <c r="I26" s="76"/>
      <c r="J26" s="76"/>
      <c r="K26" s="135"/>
      <c r="L26" s="136"/>
      <c r="M26" s="38"/>
      <c r="N26" s="28"/>
      <c r="O26" s="32"/>
      <c r="P26" s="137"/>
      <c r="Q26" s="138"/>
      <c r="R26" s="138"/>
      <c r="S26" s="139"/>
    </row>
    <row r="27" spans="1:19" s="4" customFormat="1" ht="19.7" customHeight="1">
      <c r="C27" s="93"/>
      <c r="D27" s="131"/>
      <c r="E27" s="132"/>
      <c r="F27" s="133"/>
      <c r="G27" s="134"/>
      <c r="H27" s="71"/>
      <c r="I27" s="76"/>
      <c r="J27" s="76"/>
      <c r="K27" s="135"/>
      <c r="L27" s="136"/>
      <c r="M27" s="38"/>
      <c r="N27" s="28"/>
      <c r="O27" s="32"/>
      <c r="P27" s="137"/>
      <c r="Q27" s="138"/>
      <c r="R27" s="138"/>
      <c r="S27" s="139"/>
    </row>
    <row r="28" spans="1:19" s="4" customFormat="1" ht="19.5" customHeight="1">
      <c r="C28" s="93"/>
      <c r="D28" s="94"/>
      <c r="E28" s="63"/>
      <c r="F28" s="53"/>
      <c r="G28" s="61"/>
      <c r="H28" s="58"/>
      <c r="I28" s="95"/>
      <c r="J28" s="53"/>
      <c r="K28" s="58"/>
      <c r="L28" s="68"/>
      <c r="M28" s="58"/>
      <c r="N28" s="58"/>
      <c r="O28" s="32"/>
      <c r="P28" s="96"/>
      <c r="Q28" s="47"/>
      <c r="R28" s="48"/>
      <c r="S28" s="50"/>
    </row>
    <row r="29" spans="1:19" s="4" customFormat="1" ht="19.5" customHeight="1">
      <c r="C29" s="93"/>
      <c r="D29" s="94"/>
      <c r="E29" s="63"/>
      <c r="F29" s="53"/>
      <c r="G29" s="61"/>
      <c r="H29" s="58"/>
      <c r="I29" s="95"/>
      <c r="J29" s="53"/>
      <c r="K29" s="58"/>
      <c r="L29" s="68"/>
      <c r="M29" s="58"/>
      <c r="N29" s="58"/>
      <c r="O29" s="32"/>
      <c r="P29" s="96"/>
      <c r="Q29" s="47"/>
      <c r="R29" s="48"/>
      <c r="S29" s="50"/>
    </row>
    <row r="30" spans="1:19" s="4" customFormat="1" ht="19.5" customHeight="1">
      <c r="C30" s="93"/>
      <c r="D30" s="94"/>
      <c r="E30" s="63"/>
      <c r="F30" s="53"/>
      <c r="G30" s="61"/>
      <c r="H30" s="58"/>
      <c r="I30" s="95"/>
      <c r="J30" s="53"/>
      <c r="K30" s="58"/>
      <c r="L30" s="68"/>
      <c r="M30" s="58"/>
      <c r="N30" s="58"/>
      <c r="O30" s="32"/>
      <c r="P30" s="96"/>
      <c r="Q30" s="47"/>
      <c r="R30" s="48"/>
      <c r="S30" s="50"/>
    </row>
    <row r="31" spans="1:19" s="4" customFormat="1" ht="19.5" customHeight="1">
      <c r="C31" s="93"/>
      <c r="D31" s="94"/>
      <c r="E31" s="63"/>
      <c r="F31" s="53"/>
      <c r="G31" s="61"/>
      <c r="H31" s="58"/>
      <c r="I31" s="95"/>
      <c r="J31" s="53"/>
      <c r="K31" s="58"/>
      <c r="L31" s="68"/>
      <c r="M31" s="58"/>
      <c r="N31" s="58"/>
      <c r="O31" s="32"/>
      <c r="P31" s="96"/>
      <c r="Q31" s="47"/>
      <c r="R31" s="48"/>
      <c r="S31" s="50"/>
    </row>
    <row r="32" spans="1:19" s="4" customFormat="1" ht="19.5" customHeight="1">
      <c r="C32" s="27"/>
      <c r="D32" s="28"/>
      <c r="E32" s="28"/>
      <c r="F32" s="28"/>
      <c r="G32" s="117"/>
      <c r="H32" s="77"/>
      <c r="I32" s="77"/>
      <c r="J32" s="77"/>
      <c r="K32" s="135"/>
      <c r="L32" s="136"/>
      <c r="M32" s="27"/>
      <c r="N32" s="27"/>
      <c r="O32" s="32"/>
      <c r="P32" s="96"/>
      <c r="Q32" s="47"/>
      <c r="R32" s="48"/>
      <c r="S32" s="50"/>
    </row>
    <row r="33" spans="2:19" s="4" customFormat="1" ht="19.5" customHeight="1">
      <c r="C33" s="27"/>
      <c r="D33" s="28"/>
      <c r="E33" s="28"/>
      <c r="F33" s="28"/>
      <c r="G33" s="27"/>
      <c r="H33" s="77"/>
      <c r="I33" s="77"/>
      <c r="J33" s="77"/>
      <c r="K33" s="135"/>
      <c r="L33" s="136"/>
      <c r="M33" s="27"/>
      <c r="N33" s="27"/>
      <c r="O33" s="32"/>
      <c r="P33" s="96"/>
      <c r="Q33" s="47"/>
      <c r="R33" s="48"/>
      <c r="S33" s="50"/>
    </row>
    <row r="34" spans="2:19" s="4" customFormat="1" ht="19.7" customHeight="1">
      <c r="B34" s="140"/>
      <c r="C34" s="27"/>
      <c r="D34" s="28"/>
      <c r="E34" s="28"/>
      <c r="F34" s="28"/>
      <c r="G34" s="35"/>
      <c r="H34" s="27"/>
      <c r="I34" s="36"/>
      <c r="J34" s="37"/>
      <c r="K34" s="31"/>
      <c r="L34" s="38"/>
      <c r="M34" s="39"/>
      <c r="N34" s="28"/>
      <c r="O34" s="32"/>
      <c r="P34" s="28"/>
      <c r="Q34" s="40"/>
      <c r="R34" s="40"/>
      <c r="S34" s="33"/>
    </row>
    <row r="35" spans="2:19" s="4" customFormat="1" ht="19.7" customHeight="1">
      <c r="B35" s="140"/>
      <c r="C35" s="27"/>
      <c r="D35" s="28"/>
      <c r="E35" s="71"/>
      <c r="F35" s="72"/>
      <c r="G35" s="73"/>
      <c r="H35" s="74"/>
      <c r="I35" s="75"/>
      <c r="J35" s="76"/>
      <c r="K35" s="77"/>
      <c r="L35" s="78"/>
      <c r="M35" s="39"/>
      <c r="N35" s="28"/>
      <c r="O35" s="32"/>
      <c r="P35" s="28"/>
      <c r="Q35" s="40"/>
      <c r="R35" s="40"/>
      <c r="S35" s="33"/>
    </row>
    <row r="36" spans="2:19" s="4" customFormat="1" ht="19.7" customHeight="1">
      <c r="B36" s="34"/>
      <c r="C36" s="27"/>
      <c r="D36" s="28"/>
      <c r="E36" s="28"/>
      <c r="F36" s="79"/>
      <c r="G36" s="73"/>
      <c r="H36" s="74"/>
      <c r="I36" s="75"/>
      <c r="J36" s="80"/>
      <c r="K36" s="77"/>
      <c r="L36" s="78"/>
      <c r="M36" s="39"/>
      <c r="N36" s="28"/>
      <c r="O36" s="32"/>
      <c r="P36" s="28"/>
      <c r="Q36" s="40"/>
      <c r="R36" s="40"/>
      <c r="S36" s="33"/>
    </row>
    <row r="37" spans="2:19" s="4" customFormat="1" ht="18" customHeight="1">
      <c r="B37" s="34"/>
      <c r="C37" s="27"/>
      <c r="D37" s="28"/>
      <c r="E37" s="28"/>
      <c r="F37" s="28"/>
      <c r="G37" s="35"/>
      <c r="H37" s="81"/>
      <c r="I37" s="82"/>
      <c r="J37" s="76"/>
      <c r="K37" s="83"/>
      <c r="L37" s="84"/>
      <c r="M37" s="38"/>
      <c r="N37" s="28"/>
      <c r="O37" s="32"/>
      <c r="P37" s="28"/>
      <c r="Q37" s="40"/>
      <c r="R37" s="40"/>
      <c r="S37" s="33"/>
    </row>
    <row r="38" spans="2:19" s="4" customFormat="1" ht="18" customHeight="1">
      <c r="B38" s="34"/>
      <c r="C38" s="27"/>
      <c r="D38" s="28"/>
      <c r="E38" s="28"/>
      <c r="F38" s="28"/>
      <c r="G38" s="85"/>
      <c r="H38" s="27"/>
      <c r="I38" s="76"/>
      <c r="J38" s="76"/>
      <c r="K38" s="31"/>
      <c r="L38" s="38"/>
      <c r="M38" s="39"/>
      <c r="N38" s="28"/>
      <c r="O38" s="32"/>
      <c r="P38" s="28"/>
      <c r="Q38" s="40"/>
      <c r="R38" s="40"/>
      <c r="S38" s="33"/>
    </row>
    <row r="39" spans="2:19" s="4" customFormat="1" ht="18" customHeight="1">
      <c r="B39" s="34"/>
      <c r="C39" s="27"/>
      <c r="D39" s="28"/>
      <c r="E39" s="28"/>
      <c r="F39" s="28"/>
      <c r="G39" s="86"/>
      <c r="H39" s="27"/>
      <c r="I39" s="76"/>
      <c r="J39" s="76"/>
      <c r="K39" s="31"/>
      <c r="L39" s="38"/>
      <c r="M39" s="39"/>
      <c r="N39" s="28"/>
      <c r="O39" s="32"/>
      <c r="P39" s="28"/>
      <c r="Q39" s="40"/>
      <c r="R39" s="40"/>
      <c r="S39" s="33"/>
    </row>
    <row r="40" spans="2:19" s="4" customFormat="1" ht="18" customHeight="1">
      <c r="B40" s="34"/>
      <c r="C40" s="27"/>
      <c r="D40" s="28"/>
      <c r="E40" s="28"/>
      <c r="F40" s="28"/>
      <c r="G40" s="35"/>
      <c r="H40" s="27"/>
      <c r="I40" s="36"/>
      <c r="J40" s="37"/>
      <c r="K40" s="31"/>
      <c r="L40" s="38"/>
      <c r="M40" s="38"/>
      <c r="N40" s="28"/>
      <c r="O40" s="32"/>
      <c r="P40" s="32"/>
      <c r="Q40" s="32"/>
      <c r="R40" s="40"/>
      <c r="S40" s="33"/>
    </row>
    <row r="41" spans="2:19" s="4" customFormat="1" ht="19.7" customHeight="1">
      <c r="B41" s="34"/>
      <c r="C41" s="27"/>
      <c r="D41" s="28"/>
      <c r="E41" s="28"/>
      <c r="F41" s="28"/>
      <c r="G41" s="73"/>
      <c r="H41" s="27"/>
      <c r="I41" s="76"/>
      <c r="J41" s="37"/>
      <c r="K41" s="87"/>
      <c r="L41" s="38"/>
      <c r="M41" s="38"/>
      <c r="N41" s="28"/>
      <c r="O41" s="32"/>
      <c r="P41" s="28"/>
      <c r="Q41" s="40"/>
      <c r="R41" s="40"/>
      <c r="S41" s="33"/>
    </row>
    <row r="42" spans="2:19" s="4" customFormat="1" ht="19.7" customHeight="1">
      <c r="B42" s="34"/>
      <c r="C42" s="27"/>
      <c r="D42" s="28"/>
      <c r="E42" s="28"/>
      <c r="F42" s="28"/>
      <c r="G42" s="73"/>
      <c r="H42" s="27"/>
      <c r="I42" s="76"/>
      <c r="J42" s="37"/>
      <c r="K42" s="87"/>
      <c r="L42" s="38"/>
      <c r="M42" s="38"/>
      <c r="N42" s="28"/>
      <c r="O42" s="32"/>
      <c r="P42" s="28"/>
      <c r="Q42" s="40"/>
      <c r="R42" s="40"/>
      <c r="S42" s="33"/>
    </row>
    <row r="43" spans="2:19" s="4" customFormat="1" ht="19.7" customHeight="1">
      <c r="B43" s="34"/>
      <c r="C43" s="27"/>
      <c r="D43" s="28"/>
      <c r="E43" s="28"/>
      <c r="F43" s="28"/>
      <c r="G43" s="73"/>
      <c r="H43" s="27"/>
      <c r="I43" s="76"/>
      <c r="J43" s="37"/>
      <c r="K43" s="87"/>
      <c r="L43" s="38"/>
      <c r="M43" s="38"/>
      <c r="N43" s="28"/>
      <c r="O43" s="32"/>
      <c r="P43" s="28"/>
      <c r="Q43" s="40"/>
      <c r="R43" s="40"/>
      <c r="S43" s="33"/>
    </row>
    <row r="44" spans="2:19" s="4" customFormat="1" ht="19.7" customHeight="1">
      <c r="B44" s="34"/>
      <c r="C44" s="27"/>
      <c r="D44" s="28"/>
      <c r="E44" s="28"/>
      <c r="F44" s="28"/>
      <c r="G44" s="35"/>
      <c r="H44" s="27"/>
      <c r="I44" s="36"/>
      <c r="J44" s="37"/>
      <c r="K44" s="31"/>
      <c r="L44" s="38"/>
      <c r="M44" s="38"/>
      <c r="N44" s="28"/>
      <c r="O44" s="32"/>
      <c r="P44" s="28"/>
      <c r="Q44" s="40"/>
      <c r="R44" s="40"/>
      <c r="S44" s="33"/>
    </row>
    <row r="45" spans="2:19" s="4" customFormat="1" ht="19.7" customHeight="1">
      <c r="B45" s="34"/>
      <c r="C45" s="27"/>
      <c r="D45" s="28"/>
      <c r="E45" s="28"/>
      <c r="F45" s="28"/>
      <c r="G45" s="35"/>
      <c r="H45" s="27"/>
      <c r="I45" s="36"/>
      <c r="J45" s="37"/>
      <c r="K45" s="31"/>
      <c r="L45" s="38"/>
      <c r="M45" s="38"/>
      <c r="N45" s="28"/>
      <c r="O45" s="32"/>
      <c r="P45" s="28"/>
      <c r="Q45" s="40"/>
      <c r="R45" s="40"/>
      <c r="S45" s="33"/>
    </row>
    <row r="46" spans="2:19" ht="19.7" customHeight="1">
      <c r="B46" s="34"/>
      <c r="C46" s="27"/>
      <c r="D46" s="28"/>
      <c r="E46" s="27"/>
      <c r="F46" s="27"/>
      <c r="G46" s="35"/>
      <c r="H46" s="27"/>
      <c r="I46" s="36"/>
      <c r="J46" s="37"/>
      <c r="K46" s="31"/>
      <c r="L46" s="38"/>
      <c r="M46" s="73"/>
      <c r="N46" s="28"/>
      <c r="O46" s="32"/>
      <c r="P46" s="28"/>
      <c r="Q46" s="40"/>
      <c r="R46" s="40"/>
      <c r="S46" s="33"/>
    </row>
    <row r="47" spans="2:19" ht="19.7" customHeight="1">
      <c r="B47" s="34"/>
      <c r="C47" s="27"/>
      <c r="D47" s="28"/>
      <c r="E47" s="28"/>
      <c r="F47" s="28"/>
      <c r="G47" s="88"/>
      <c r="H47" s="27"/>
      <c r="I47" s="36"/>
      <c r="J47" s="76"/>
      <c r="K47" s="31"/>
      <c r="L47" s="38"/>
      <c r="M47" s="38"/>
      <c r="N47" s="28"/>
      <c r="O47" s="32"/>
      <c r="P47" s="28"/>
      <c r="Q47" s="40"/>
      <c r="R47" s="40"/>
      <c r="S47" s="33"/>
    </row>
    <row r="48" spans="2:19" ht="19.7" customHeight="1">
      <c r="B48" s="34"/>
      <c r="C48" s="27"/>
      <c r="D48" s="28"/>
      <c r="E48" s="28"/>
      <c r="F48" s="28"/>
      <c r="G48" s="35"/>
      <c r="H48" s="27"/>
      <c r="I48" s="36"/>
      <c r="J48" s="37"/>
      <c r="K48" s="31"/>
      <c r="L48" s="38"/>
      <c r="M48" s="73"/>
      <c r="N48" s="28"/>
      <c r="O48" s="32"/>
      <c r="P48" s="28"/>
      <c r="Q48" s="40"/>
      <c r="R48" s="89"/>
      <c r="S48" s="33"/>
    </row>
    <row r="49" spans="2:19" ht="19.7" customHeight="1">
      <c r="B49" s="34"/>
      <c r="C49" s="27"/>
      <c r="D49" s="28"/>
      <c r="E49" s="28"/>
      <c r="F49" s="28"/>
      <c r="G49" s="35"/>
      <c r="H49" s="27"/>
      <c r="I49" s="36"/>
      <c r="J49" s="37"/>
      <c r="K49" s="31"/>
      <c r="L49" s="38"/>
      <c r="M49" s="73"/>
      <c r="N49" s="28"/>
      <c r="O49" s="32"/>
      <c r="P49" s="28"/>
      <c r="Q49" s="40"/>
      <c r="R49" s="40"/>
      <c r="S49" s="33"/>
    </row>
    <row r="50" spans="2:19" ht="19.7" customHeight="1">
      <c r="B50" s="34"/>
      <c r="C50" s="27"/>
      <c r="D50" s="28"/>
      <c r="E50" s="28"/>
      <c r="F50" s="28"/>
      <c r="G50" s="35"/>
      <c r="H50" s="27"/>
      <c r="I50" s="36"/>
      <c r="J50" s="37"/>
      <c r="K50" s="31"/>
      <c r="L50" s="38"/>
      <c r="M50" s="73"/>
      <c r="N50" s="28"/>
      <c r="O50" s="32"/>
      <c r="P50" s="28"/>
      <c r="Q50" s="40"/>
      <c r="R50" s="40"/>
      <c r="S50" s="33"/>
    </row>
    <row r="51" spans="2:19" ht="19.7" customHeight="1">
      <c r="B51" s="34"/>
      <c r="C51" s="27"/>
      <c r="D51" s="28"/>
      <c r="E51" s="28"/>
      <c r="F51" s="28"/>
      <c r="G51" s="35"/>
      <c r="H51" s="27"/>
      <c r="I51" s="36"/>
      <c r="J51" s="37">
        <f t="shared" ref="J51:J56" si="2">H51*I51</f>
        <v>0</v>
      </c>
      <c r="K51" s="31"/>
      <c r="L51" s="38"/>
      <c r="M51" s="73"/>
      <c r="N51" s="28"/>
      <c r="O51" s="32"/>
      <c r="P51" s="28"/>
      <c r="Q51" s="40"/>
      <c r="R51" s="40"/>
      <c r="S51" s="33"/>
    </row>
    <row r="52" spans="2:19" ht="19.7" customHeight="1">
      <c r="B52" s="34"/>
      <c r="C52" s="27"/>
      <c r="D52" s="28"/>
      <c r="E52" s="28"/>
      <c r="F52" s="28"/>
      <c r="G52" s="35"/>
      <c r="H52" s="27"/>
      <c r="I52" s="36"/>
      <c r="J52" s="37">
        <f t="shared" si="2"/>
        <v>0</v>
      </c>
      <c r="K52" s="31"/>
      <c r="L52" s="38"/>
      <c r="M52" s="73"/>
      <c r="N52" s="28"/>
      <c r="O52" s="32"/>
      <c r="P52" s="28"/>
      <c r="Q52" s="40"/>
      <c r="R52" s="40"/>
      <c r="S52" s="33"/>
    </row>
    <row r="53" spans="2:19" ht="19.7" customHeight="1">
      <c r="B53" s="34"/>
      <c r="C53" s="27"/>
      <c r="D53" s="28"/>
      <c r="E53" s="28"/>
      <c r="F53" s="28"/>
      <c r="G53" s="35"/>
      <c r="H53" s="27"/>
      <c r="I53" s="36"/>
      <c r="J53" s="37">
        <f t="shared" si="2"/>
        <v>0</v>
      </c>
      <c r="K53" s="31"/>
      <c r="L53" s="38"/>
      <c r="M53" s="73"/>
      <c r="N53" s="28"/>
      <c r="O53" s="32"/>
      <c r="P53" s="28"/>
      <c r="Q53" s="40"/>
      <c r="R53" s="40"/>
      <c r="S53" s="33"/>
    </row>
    <row r="54" spans="2:19" ht="19.7" customHeight="1">
      <c r="B54" s="34"/>
      <c r="C54" s="90"/>
      <c r="D54" s="28"/>
      <c r="E54" s="28"/>
      <c r="F54" s="28"/>
      <c r="G54" s="35"/>
      <c r="H54" s="27"/>
      <c r="I54" s="36"/>
      <c r="J54" s="37">
        <f t="shared" si="2"/>
        <v>0</v>
      </c>
      <c r="K54" s="31"/>
      <c r="L54" s="38"/>
      <c r="M54" s="73"/>
      <c r="N54" s="28"/>
      <c r="O54" s="32"/>
      <c r="P54" s="28"/>
      <c r="Q54" s="40"/>
      <c r="R54" s="40"/>
      <c r="S54" s="33"/>
    </row>
    <row r="55" spans="2:19" ht="19.7" customHeight="1">
      <c r="B55" s="34"/>
      <c r="C55" s="90"/>
      <c r="D55" s="28"/>
      <c r="E55" s="28"/>
      <c r="F55" s="28"/>
      <c r="G55" s="35"/>
      <c r="H55" s="27"/>
      <c r="I55" s="36"/>
      <c r="J55" s="37">
        <f t="shared" si="2"/>
        <v>0</v>
      </c>
      <c r="K55" s="31"/>
      <c r="L55" s="38"/>
      <c r="M55" s="73"/>
      <c r="N55" s="28"/>
      <c r="O55" s="32"/>
      <c r="P55" s="28"/>
      <c r="Q55" s="40"/>
      <c r="R55" s="40"/>
      <c r="S55" s="33"/>
    </row>
    <row r="56" spans="2:19" ht="19.7" customHeight="1">
      <c r="B56" s="34"/>
      <c r="C56" s="90"/>
      <c r="D56" s="28"/>
      <c r="E56" s="28"/>
      <c r="F56" s="28"/>
      <c r="G56" s="35"/>
      <c r="H56" s="27"/>
      <c r="I56" s="36"/>
      <c r="J56" s="37">
        <f t="shared" si="2"/>
        <v>0</v>
      </c>
      <c r="K56" s="31"/>
      <c r="L56" s="38"/>
      <c r="M56" s="73"/>
      <c r="N56" s="28"/>
      <c r="O56" s="32"/>
      <c r="P56" s="28"/>
      <c r="Q56" s="40"/>
      <c r="R56" s="40"/>
      <c r="S56" s="33"/>
    </row>
    <row r="57" spans="2:19">
      <c r="J57" s="91"/>
    </row>
  </sheetData>
  <autoFilter ref="D9:Q36" xr:uid="{00000000-0009-0000-0000-000000000000}"/>
  <mergeCells count="10">
    <mergeCell ref="D12:G12"/>
    <mergeCell ref="G19:J19"/>
    <mergeCell ref="D2:F2"/>
    <mergeCell ref="I2:K2"/>
    <mergeCell ref="D3:F3"/>
    <mergeCell ref="D4:F4"/>
    <mergeCell ref="L4:M5"/>
    <mergeCell ref="D5:F5"/>
    <mergeCell ref="I5:J6"/>
    <mergeCell ref="D6:F6"/>
  </mergeCells>
  <phoneticPr fontId="2"/>
  <dataValidations count="1">
    <dataValidation allowBlank="1" showInputMessage="1" showErrorMessage="1" sqref="L18:L19" xr:uid="{D9A3F1C6-FAE8-4975-986A-D3AB507D2B62}"/>
  </dataValidations>
  <hyperlinks>
    <hyperlink ref="M15" r:id="rId1" xr:uid="{027EE922-D4F7-4C30-A587-96087FE6A33C}"/>
    <hyperlink ref="M13" r:id="rId2" xr:uid="{153DFB5A-F40A-4C5F-9BE4-5E13DC887AB4}"/>
  </hyperlinks>
  <pageMargins left="0.2" right="0.2" top="0.36" bottom="0.41" header="0.3" footer="0.3"/>
  <pageSetup paperSize="9" scale="7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538D-1EF4-4DCA-8682-B526F6E8602F}">
  <sheetPr>
    <tabColor theme="7" tint="0.59999389629810485"/>
  </sheetPr>
  <dimension ref="A2:S187"/>
  <sheetViews>
    <sheetView zoomScale="85" zoomScaleNormal="85" workbookViewId="0">
      <pane xSplit="12" ySplit="9" topLeftCell="N10" activePane="bottomRight" state="frozen"/>
      <selection pane="topRight" activeCell="K1" sqref="K1"/>
      <selection pane="bottomLeft" activeCell="A9" sqref="A9"/>
      <selection pane="bottomRight" activeCell="N12" sqref="N12"/>
    </sheetView>
  </sheetViews>
  <sheetFormatPr defaultRowHeight="18.75"/>
  <cols>
    <col min="1" max="2" width="9" style="1"/>
    <col min="3" max="3" width="17.25" style="1" customWidth="1"/>
    <col min="4" max="4" width="13.25" style="4" customWidth="1"/>
    <col min="5" max="5" width="14.375" style="1" bestFit="1" customWidth="1"/>
    <col min="6" max="6" width="13.125" style="1" bestFit="1" customWidth="1"/>
    <col min="7" max="7" width="52.375" style="1" customWidth="1"/>
    <col min="8" max="8" width="6.25" style="4" customWidth="1"/>
    <col min="9" max="10" width="9.875" style="10" bestFit="1" customWidth="1"/>
    <col min="11" max="11" width="5.75" style="10" customWidth="1"/>
    <col min="12" max="12" width="49" style="1" customWidth="1"/>
    <col min="13" max="13" width="29.625" style="1" customWidth="1"/>
    <col min="14" max="14" width="25.75" style="4" customWidth="1"/>
    <col min="15" max="15" width="13.75" style="9" customWidth="1"/>
    <col min="16" max="16" width="8.5" style="1" customWidth="1"/>
    <col min="17" max="17" width="13.25" style="10" customWidth="1"/>
    <col min="18" max="18" width="14.5" style="11" customWidth="1"/>
    <col min="19" max="19" width="15.625" style="12" customWidth="1"/>
    <col min="20" max="16384" width="9" style="1"/>
  </cols>
  <sheetData>
    <row r="2" spans="1:19" ht="20.100000000000001" customHeight="1">
      <c r="D2" s="2" t="s">
        <v>0</v>
      </c>
      <c r="E2" s="2"/>
      <c r="F2" s="2"/>
      <c r="G2" s="3" t="s">
        <v>1</v>
      </c>
      <c r="I2" s="5" t="s">
        <v>2</v>
      </c>
      <c r="J2" s="6"/>
      <c r="K2" s="7"/>
      <c r="L2" s="8">
        <f>SUM(J:J)</f>
        <v>339876</v>
      </c>
    </row>
    <row r="3" spans="1:19" ht="20.100000000000001" customHeight="1">
      <c r="D3" s="2" t="s">
        <v>3</v>
      </c>
      <c r="E3" s="2"/>
      <c r="F3" s="2"/>
      <c r="G3" s="13" t="s">
        <v>4</v>
      </c>
    </row>
    <row r="4" spans="1:19" ht="20.100000000000001" customHeight="1">
      <c r="D4" s="2" t="s">
        <v>5</v>
      </c>
      <c r="E4" s="2"/>
      <c r="F4" s="2"/>
      <c r="G4" s="14" t="s">
        <v>6</v>
      </c>
      <c r="J4" s="15"/>
      <c r="L4" s="16" t="s">
        <v>7</v>
      </c>
      <c r="M4" s="17"/>
    </row>
    <row r="5" spans="1:19" ht="20.100000000000001" customHeight="1">
      <c r="D5" s="2" t="s">
        <v>8</v>
      </c>
      <c r="E5" s="2"/>
      <c r="F5" s="2"/>
      <c r="G5" s="18">
        <v>45615</v>
      </c>
      <c r="I5" s="141" t="s">
        <v>53</v>
      </c>
      <c r="J5" s="141"/>
      <c r="L5" s="20"/>
      <c r="M5" s="21"/>
    </row>
    <row r="6" spans="1:19" ht="20.100000000000001" customHeight="1">
      <c r="D6" s="2" t="s">
        <v>10</v>
      </c>
      <c r="E6" s="2"/>
      <c r="F6" s="2"/>
      <c r="G6" s="18">
        <v>45617</v>
      </c>
      <c r="I6" s="141"/>
      <c r="J6" s="141"/>
      <c r="L6" s="22"/>
      <c r="M6" s="23"/>
    </row>
    <row r="7" spans="1:19" ht="20.100000000000001" customHeight="1">
      <c r="D7" s="24"/>
      <c r="E7" s="24"/>
      <c r="F7" s="24"/>
      <c r="G7" s="25"/>
      <c r="L7" s="22"/>
      <c r="M7" s="23"/>
      <c r="N7" s="26"/>
    </row>
    <row r="9" spans="1:19" s="4" customFormat="1" ht="19.7" customHeight="1">
      <c r="C9" s="27" t="s">
        <v>11</v>
      </c>
      <c r="D9" s="28" t="s">
        <v>12</v>
      </c>
      <c r="E9" s="28" t="s">
        <v>13</v>
      </c>
      <c r="F9" s="28" t="s">
        <v>14</v>
      </c>
      <c r="G9" s="27" t="s">
        <v>15</v>
      </c>
      <c r="H9" s="27" t="s">
        <v>16</v>
      </c>
      <c r="I9" s="29" t="s">
        <v>17</v>
      </c>
      <c r="J9" s="30" t="s">
        <v>18</v>
      </c>
      <c r="K9" s="31" t="s">
        <v>19</v>
      </c>
      <c r="L9" s="27" t="s">
        <v>20</v>
      </c>
      <c r="M9" s="27" t="s">
        <v>21</v>
      </c>
      <c r="N9" s="27" t="s">
        <v>22</v>
      </c>
      <c r="O9" s="32" t="s">
        <v>23</v>
      </c>
      <c r="P9" s="28" t="s">
        <v>24</v>
      </c>
      <c r="Q9" s="27" t="s">
        <v>25</v>
      </c>
      <c r="R9" s="32" t="s">
        <v>26</v>
      </c>
      <c r="S9" s="33" t="s">
        <v>27</v>
      </c>
    </row>
    <row r="10" spans="1:19" s="4" customFormat="1" ht="19.7" customHeight="1">
      <c r="B10" s="34"/>
      <c r="C10" s="27"/>
      <c r="D10" s="28"/>
      <c r="E10" s="28"/>
      <c r="F10" s="28"/>
      <c r="G10" s="35"/>
      <c r="H10" s="27"/>
      <c r="I10" s="36"/>
      <c r="J10" s="37"/>
      <c r="K10" s="31"/>
      <c r="L10" s="38"/>
      <c r="M10" s="39"/>
      <c r="N10" s="28"/>
      <c r="O10" s="32"/>
      <c r="P10" s="28"/>
      <c r="Q10" s="40"/>
      <c r="R10" s="40"/>
      <c r="S10" s="33"/>
    </row>
    <row r="11" spans="1:19" s="4" customFormat="1" ht="19.5" customHeight="1">
      <c r="A11" s="1"/>
      <c r="B11" s="1"/>
      <c r="C11" s="1"/>
      <c r="D11" s="41" t="s">
        <v>35</v>
      </c>
      <c r="E11" s="42"/>
      <c r="F11" s="42"/>
      <c r="G11" s="43"/>
      <c r="H11" s="97"/>
      <c r="I11" s="97"/>
      <c r="J11" s="98"/>
      <c r="K11" s="99"/>
      <c r="L11" s="100"/>
      <c r="M11" s="101"/>
      <c r="N11" s="58"/>
      <c r="O11" s="32"/>
      <c r="P11" s="96"/>
      <c r="Q11" s="47"/>
      <c r="R11" s="48"/>
      <c r="S11" s="50"/>
    </row>
    <row r="12" spans="1:19" s="4" customFormat="1" ht="19.5" customHeight="1">
      <c r="A12" s="27" t="s">
        <v>54</v>
      </c>
      <c r="B12" s="112"/>
      <c r="C12" s="93">
        <v>3</v>
      </c>
      <c r="D12" s="142">
        <v>1</v>
      </c>
      <c r="E12" s="28" t="s">
        <v>55</v>
      </c>
      <c r="F12" s="28" t="s">
        <v>55</v>
      </c>
      <c r="G12" s="35" t="s">
        <v>56</v>
      </c>
      <c r="H12" s="77">
        <v>2</v>
      </c>
      <c r="I12" s="77">
        <v>1200</v>
      </c>
      <c r="J12" s="143">
        <f t="shared" ref="J12:J51" si="0">H12*I12</f>
        <v>2400</v>
      </c>
      <c r="K12" s="135"/>
      <c r="L12" s="136" t="s">
        <v>57</v>
      </c>
      <c r="M12" s="117"/>
      <c r="N12" s="144" t="s">
        <v>58</v>
      </c>
      <c r="O12" s="32">
        <v>45602</v>
      </c>
      <c r="P12" s="96"/>
      <c r="Q12" s="111">
        <v>45614</v>
      </c>
      <c r="R12" s="48">
        <v>45615</v>
      </c>
      <c r="S12" s="50"/>
    </row>
    <row r="13" spans="1:19" s="4" customFormat="1" ht="19.5" customHeight="1">
      <c r="A13" s="27" t="s">
        <v>54</v>
      </c>
      <c r="B13" s="112"/>
      <c r="C13" s="93">
        <v>3</v>
      </c>
      <c r="D13" s="145">
        <f t="shared" ref="D13:D47" si="1">D12+1</f>
        <v>2</v>
      </c>
      <c r="E13" s="28" t="s">
        <v>55</v>
      </c>
      <c r="F13" s="28" t="s">
        <v>55</v>
      </c>
      <c r="G13" s="35" t="s">
        <v>59</v>
      </c>
      <c r="H13" s="77">
        <v>1</v>
      </c>
      <c r="I13" s="77">
        <v>1120</v>
      </c>
      <c r="J13" s="143">
        <f t="shared" si="0"/>
        <v>1120</v>
      </c>
      <c r="K13" s="135"/>
      <c r="L13" s="136" t="s">
        <v>60</v>
      </c>
      <c r="M13" s="117"/>
      <c r="N13" s="144" t="s">
        <v>58</v>
      </c>
      <c r="O13" s="32">
        <v>45602</v>
      </c>
      <c r="P13" s="96"/>
      <c r="Q13" s="111">
        <v>45614</v>
      </c>
      <c r="R13" s="48">
        <v>45615</v>
      </c>
      <c r="S13" s="50"/>
    </row>
    <row r="14" spans="1:19" s="4" customFormat="1" ht="19.5" customHeight="1">
      <c r="A14" s="27" t="s">
        <v>54</v>
      </c>
      <c r="B14" s="112"/>
      <c r="C14" s="93">
        <v>3</v>
      </c>
      <c r="D14" s="145">
        <f>D13+1</f>
        <v>3</v>
      </c>
      <c r="E14" s="146" t="s">
        <v>61</v>
      </c>
      <c r="F14" s="28" t="s">
        <v>55</v>
      </c>
      <c r="G14" s="35" t="s">
        <v>62</v>
      </c>
      <c r="H14" s="77">
        <v>1</v>
      </c>
      <c r="I14" s="77">
        <v>15321</v>
      </c>
      <c r="J14" s="143">
        <f t="shared" si="0"/>
        <v>15321</v>
      </c>
      <c r="K14" s="147"/>
      <c r="L14" s="136" t="s">
        <v>63</v>
      </c>
      <c r="M14" s="117"/>
      <c r="N14" s="144" t="s">
        <v>58</v>
      </c>
      <c r="O14" s="32">
        <v>45602</v>
      </c>
      <c r="P14" s="96"/>
      <c r="Q14" s="111">
        <v>45614</v>
      </c>
      <c r="R14" s="48">
        <v>45615</v>
      </c>
      <c r="S14" s="50"/>
    </row>
    <row r="15" spans="1:19" s="4" customFormat="1" ht="19.5" customHeight="1">
      <c r="A15" s="27" t="s">
        <v>64</v>
      </c>
      <c r="B15" s="112"/>
      <c r="C15" s="93">
        <v>3</v>
      </c>
      <c r="D15" s="145">
        <f t="shared" si="1"/>
        <v>4</v>
      </c>
      <c r="E15" s="28" t="s">
        <v>55</v>
      </c>
      <c r="F15" s="28" t="s">
        <v>55</v>
      </c>
      <c r="G15" s="35" t="s">
        <v>65</v>
      </c>
      <c r="H15" s="77">
        <v>2</v>
      </c>
      <c r="I15" s="77">
        <v>1320</v>
      </c>
      <c r="J15" s="143">
        <f t="shared" si="0"/>
        <v>2640</v>
      </c>
      <c r="K15" s="135"/>
      <c r="L15" s="136" t="s">
        <v>66</v>
      </c>
      <c r="M15" s="117"/>
      <c r="N15" s="144" t="s">
        <v>58</v>
      </c>
      <c r="O15" s="32">
        <v>45602</v>
      </c>
      <c r="P15" s="96"/>
      <c r="Q15" s="111">
        <v>45614</v>
      </c>
      <c r="R15" s="48">
        <v>45615</v>
      </c>
      <c r="S15" s="50"/>
    </row>
    <row r="16" spans="1:19" s="4" customFormat="1" ht="19.5" customHeight="1">
      <c r="A16" s="27" t="s">
        <v>42</v>
      </c>
      <c r="B16" s="112"/>
      <c r="C16" s="93">
        <v>3</v>
      </c>
      <c r="D16" s="145">
        <f>D15+1</f>
        <v>5</v>
      </c>
      <c r="E16" s="28" t="s">
        <v>55</v>
      </c>
      <c r="F16" s="28" t="s">
        <v>55</v>
      </c>
      <c r="G16" s="148" t="s">
        <v>67</v>
      </c>
      <c r="H16" s="149">
        <v>3</v>
      </c>
      <c r="I16" s="77">
        <v>121</v>
      </c>
      <c r="J16" s="143">
        <f t="shared" si="0"/>
        <v>363</v>
      </c>
      <c r="K16" s="147"/>
      <c r="L16" s="150" t="s">
        <v>68</v>
      </c>
      <c r="M16" s="117"/>
      <c r="N16" s="144" t="s">
        <v>58</v>
      </c>
      <c r="O16" s="32">
        <v>45602</v>
      </c>
      <c r="P16" s="96"/>
      <c r="Q16" s="111">
        <v>45614</v>
      </c>
      <c r="R16" s="48">
        <v>45615</v>
      </c>
      <c r="S16" s="50"/>
    </row>
    <row r="17" spans="1:19" s="4" customFormat="1" ht="19.5" customHeight="1">
      <c r="A17" s="27" t="s">
        <v>54</v>
      </c>
      <c r="B17" s="112"/>
      <c r="C17" s="93">
        <v>3</v>
      </c>
      <c r="D17" s="145">
        <f>D16+1</f>
        <v>6</v>
      </c>
      <c r="E17" s="146" t="s">
        <v>61</v>
      </c>
      <c r="F17" s="28" t="s">
        <v>55</v>
      </c>
      <c r="G17" s="35" t="s">
        <v>69</v>
      </c>
      <c r="H17" s="77">
        <v>1</v>
      </c>
      <c r="I17" s="77">
        <v>6380</v>
      </c>
      <c r="J17" s="143">
        <f t="shared" si="0"/>
        <v>6380</v>
      </c>
      <c r="K17" s="147"/>
      <c r="L17" s="136" t="s">
        <v>70</v>
      </c>
      <c r="M17" s="117"/>
      <c r="N17" s="144" t="s">
        <v>58</v>
      </c>
      <c r="O17" s="32">
        <v>45602</v>
      </c>
      <c r="P17" s="96"/>
      <c r="Q17" s="111">
        <v>45614</v>
      </c>
      <c r="R17" s="48">
        <v>45615</v>
      </c>
      <c r="S17" s="50"/>
    </row>
    <row r="18" spans="1:19" s="4" customFormat="1" ht="19.5" customHeight="1">
      <c r="A18" s="27" t="s">
        <v>42</v>
      </c>
      <c r="B18" s="112"/>
      <c r="C18" s="93">
        <v>3</v>
      </c>
      <c r="D18" s="145">
        <f t="shared" si="1"/>
        <v>7</v>
      </c>
      <c r="E18" s="28" t="s">
        <v>55</v>
      </c>
      <c r="F18" s="28" t="s">
        <v>55</v>
      </c>
      <c r="G18" s="35" t="s">
        <v>71</v>
      </c>
      <c r="H18" s="77">
        <v>2</v>
      </c>
      <c r="I18" s="77">
        <v>183</v>
      </c>
      <c r="J18" s="143">
        <f t="shared" si="0"/>
        <v>366</v>
      </c>
      <c r="K18" s="147"/>
      <c r="L18" s="136" t="s">
        <v>72</v>
      </c>
      <c r="M18" s="117"/>
      <c r="N18" s="144" t="s">
        <v>58</v>
      </c>
      <c r="O18" s="32">
        <v>45602</v>
      </c>
      <c r="P18" s="96"/>
      <c r="Q18" s="111">
        <v>45614</v>
      </c>
      <c r="R18" s="48">
        <v>45615</v>
      </c>
      <c r="S18" s="50"/>
    </row>
    <row r="19" spans="1:19" s="4" customFormat="1" ht="19.5" customHeight="1">
      <c r="A19" s="27" t="s">
        <v>54</v>
      </c>
      <c r="B19" s="112"/>
      <c r="C19" s="93">
        <v>3</v>
      </c>
      <c r="D19" s="145">
        <f>D18+1</f>
        <v>8</v>
      </c>
      <c r="E19" s="146" t="s">
        <v>61</v>
      </c>
      <c r="F19" s="28" t="s">
        <v>55</v>
      </c>
      <c r="G19" s="35" t="s">
        <v>73</v>
      </c>
      <c r="H19" s="77">
        <v>1</v>
      </c>
      <c r="I19" s="77">
        <v>6397</v>
      </c>
      <c r="J19" s="143">
        <f t="shared" si="0"/>
        <v>6397</v>
      </c>
      <c r="K19" s="147"/>
      <c r="L19" s="136" t="s">
        <v>74</v>
      </c>
      <c r="M19" s="117"/>
      <c r="N19" s="144" t="s">
        <v>58</v>
      </c>
      <c r="O19" s="32">
        <v>45602</v>
      </c>
      <c r="P19" s="96"/>
      <c r="Q19" s="111">
        <v>45614</v>
      </c>
      <c r="R19" s="48">
        <v>45615</v>
      </c>
      <c r="S19" s="50"/>
    </row>
    <row r="20" spans="1:19" s="4" customFormat="1" ht="19.5" customHeight="1">
      <c r="A20" s="27" t="s">
        <v>42</v>
      </c>
      <c r="B20" s="112"/>
      <c r="C20" s="93">
        <v>3</v>
      </c>
      <c r="D20" s="145">
        <f>D19+1</f>
        <v>9</v>
      </c>
      <c r="E20" s="28" t="s">
        <v>55</v>
      </c>
      <c r="F20" s="28" t="s">
        <v>55</v>
      </c>
      <c r="G20" s="35" t="s">
        <v>75</v>
      </c>
      <c r="H20" s="77">
        <v>4</v>
      </c>
      <c r="I20" s="77">
        <v>155</v>
      </c>
      <c r="J20" s="143">
        <f t="shared" si="0"/>
        <v>620</v>
      </c>
      <c r="K20" s="147"/>
      <c r="L20" s="136" t="s">
        <v>76</v>
      </c>
      <c r="M20" s="117"/>
      <c r="N20" s="144" t="s">
        <v>58</v>
      </c>
      <c r="O20" s="32">
        <v>45602</v>
      </c>
      <c r="P20" s="96"/>
      <c r="Q20" s="111">
        <v>45614</v>
      </c>
      <c r="R20" s="48">
        <v>45615</v>
      </c>
      <c r="S20" s="50"/>
    </row>
    <row r="21" spans="1:19" s="4" customFormat="1" ht="19.5" customHeight="1">
      <c r="A21" s="27" t="s">
        <v>77</v>
      </c>
      <c r="B21" s="112"/>
      <c r="C21" s="93">
        <v>3</v>
      </c>
      <c r="D21" s="145">
        <f>D20+1</f>
        <v>10</v>
      </c>
      <c r="E21" s="28" t="s">
        <v>55</v>
      </c>
      <c r="F21" s="28" t="s">
        <v>55</v>
      </c>
      <c r="G21" s="35" t="s">
        <v>78</v>
      </c>
      <c r="H21" s="77">
        <v>1</v>
      </c>
      <c r="I21" s="77">
        <v>2110</v>
      </c>
      <c r="J21" s="143">
        <f t="shared" si="0"/>
        <v>2110</v>
      </c>
      <c r="K21" s="147"/>
      <c r="L21" s="136" t="s">
        <v>79</v>
      </c>
      <c r="M21" s="117"/>
      <c r="N21" s="144" t="s">
        <v>58</v>
      </c>
      <c r="O21" s="32">
        <v>45602</v>
      </c>
      <c r="P21" s="96"/>
      <c r="Q21" s="111">
        <v>45614</v>
      </c>
      <c r="R21" s="48">
        <v>45615</v>
      </c>
      <c r="S21" s="50"/>
    </row>
    <row r="22" spans="1:19" s="4" customFormat="1" ht="19.5" customHeight="1">
      <c r="A22" s="27" t="s">
        <v>54</v>
      </c>
      <c r="B22" s="112"/>
      <c r="C22" s="93">
        <v>3</v>
      </c>
      <c r="D22" s="145">
        <f t="shared" si="1"/>
        <v>11</v>
      </c>
      <c r="E22" s="146" t="s">
        <v>61</v>
      </c>
      <c r="F22" s="28" t="s">
        <v>55</v>
      </c>
      <c r="G22" s="35" t="s">
        <v>80</v>
      </c>
      <c r="H22" s="77">
        <v>1</v>
      </c>
      <c r="I22" s="77">
        <v>5771</v>
      </c>
      <c r="J22" s="143">
        <f t="shared" si="0"/>
        <v>5771</v>
      </c>
      <c r="K22" s="147"/>
      <c r="L22" s="136" t="s">
        <v>81</v>
      </c>
      <c r="M22" s="117"/>
      <c r="N22" s="144" t="s">
        <v>58</v>
      </c>
      <c r="O22" s="32">
        <v>45602</v>
      </c>
      <c r="P22" s="96"/>
      <c r="Q22" s="111">
        <v>45614</v>
      </c>
      <c r="R22" s="48">
        <v>45615</v>
      </c>
      <c r="S22" s="50"/>
    </row>
    <row r="23" spans="1:19" s="4" customFormat="1" ht="19.5" customHeight="1">
      <c r="A23" s="27" t="s">
        <v>42</v>
      </c>
      <c r="B23" s="112"/>
      <c r="C23" s="93">
        <v>3</v>
      </c>
      <c r="D23" s="145">
        <f t="shared" si="1"/>
        <v>12</v>
      </c>
      <c r="E23" s="28" t="s">
        <v>55</v>
      </c>
      <c r="F23" s="28" t="s">
        <v>55</v>
      </c>
      <c r="G23" s="35" t="s">
        <v>82</v>
      </c>
      <c r="H23" s="77">
        <v>1</v>
      </c>
      <c r="I23" s="77">
        <v>165</v>
      </c>
      <c r="J23" s="143">
        <f t="shared" si="0"/>
        <v>165</v>
      </c>
      <c r="K23" s="147"/>
      <c r="L23" s="150" t="s">
        <v>83</v>
      </c>
      <c r="M23" s="117"/>
      <c r="N23" s="144" t="s">
        <v>58</v>
      </c>
      <c r="O23" s="32">
        <v>45602</v>
      </c>
      <c r="P23" s="96"/>
      <c r="Q23" s="111">
        <v>45614</v>
      </c>
      <c r="R23" s="48">
        <v>45615</v>
      </c>
      <c r="S23" s="50"/>
    </row>
    <row r="24" spans="1:19" s="4" customFormat="1" ht="19.5" customHeight="1">
      <c r="A24" s="27" t="s">
        <v>42</v>
      </c>
      <c r="B24" s="112"/>
      <c r="C24" s="93">
        <v>3</v>
      </c>
      <c r="D24" s="145">
        <f>D23+1</f>
        <v>13</v>
      </c>
      <c r="E24" s="28" t="s">
        <v>55</v>
      </c>
      <c r="F24" s="28" t="s">
        <v>55</v>
      </c>
      <c r="G24" s="35" t="s">
        <v>84</v>
      </c>
      <c r="H24" s="77">
        <v>1</v>
      </c>
      <c r="I24" s="77">
        <v>590</v>
      </c>
      <c r="J24" s="143">
        <f t="shared" si="0"/>
        <v>590</v>
      </c>
      <c r="K24" s="147"/>
      <c r="L24" s="136" t="s">
        <v>85</v>
      </c>
      <c r="M24" s="117"/>
      <c r="N24" s="144" t="s">
        <v>58</v>
      </c>
      <c r="O24" s="32">
        <v>45602</v>
      </c>
      <c r="P24" s="96"/>
      <c r="Q24" s="111">
        <v>45614</v>
      </c>
      <c r="R24" s="48">
        <v>45615</v>
      </c>
      <c r="S24" s="50"/>
    </row>
    <row r="25" spans="1:19" s="4" customFormat="1" ht="19.5" customHeight="1">
      <c r="A25" s="27" t="s">
        <v>54</v>
      </c>
      <c r="B25" s="112"/>
      <c r="C25" s="93">
        <v>3</v>
      </c>
      <c r="D25" s="145">
        <f t="shared" si="1"/>
        <v>14</v>
      </c>
      <c r="E25" s="146" t="s">
        <v>61</v>
      </c>
      <c r="F25" s="28" t="s">
        <v>55</v>
      </c>
      <c r="G25" s="35" t="s">
        <v>86</v>
      </c>
      <c r="H25" s="77">
        <v>1</v>
      </c>
      <c r="I25" s="77">
        <v>6289</v>
      </c>
      <c r="J25" s="143">
        <f t="shared" si="0"/>
        <v>6289</v>
      </c>
      <c r="K25" s="147"/>
      <c r="L25" s="136" t="s">
        <v>87</v>
      </c>
      <c r="M25" s="117"/>
      <c r="N25" s="144" t="s">
        <v>58</v>
      </c>
      <c r="O25" s="32">
        <v>45602</v>
      </c>
      <c r="P25" s="96"/>
      <c r="Q25" s="111">
        <v>45614</v>
      </c>
      <c r="R25" s="48">
        <v>45615</v>
      </c>
      <c r="S25" s="50"/>
    </row>
    <row r="26" spans="1:19" s="4" customFormat="1" ht="19.5" customHeight="1">
      <c r="A26" s="27" t="s">
        <v>54</v>
      </c>
      <c r="B26" s="112"/>
      <c r="C26" s="93">
        <v>3</v>
      </c>
      <c r="D26" s="145">
        <f t="shared" si="1"/>
        <v>15</v>
      </c>
      <c r="E26" s="146" t="s">
        <v>61</v>
      </c>
      <c r="F26" s="28" t="s">
        <v>55</v>
      </c>
      <c r="G26" s="151" t="s">
        <v>88</v>
      </c>
      <c r="H26" s="77">
        <v>1</v>
      </c>
      <c r="I26" s="77">
        <v>4957</v>
      </c>
      <c r="J26" s="143">
        <f t="shared" si="0"/>
        <v>4957</v>
      </c>
      <c r="K26" s="147"/>
      <c r="L26" s="136" t="s">
        <v>89</v>
      </c>
      <c r="M26" s="117"/>
      <c r="N26" s="144" t="s">
        <v>58</v>
      </c>
      <c r="O26" s="32">
        <v>45602</v>
      </c>
      <c r="P26" s="96"/>
      <c r="Q26" s="111">
        <v>45614</v>
      </c>
      <c r="R26" s="48">
        <v>45615</v>
      </c>
      <c r="S26" s="50"/>
    </row>
    <row r="27" spans="1:19" s="4" customFormat="1" ht="19.5" customHeight="1">
      <c r="A27" s="27" t="s">
        <v>42</v>
      </c>
      <c r="B27" s="112"/>
      <c r="C27" s="93">
        <v>3</v>
      </c>
      <c r="D27" s="145">
        <f t="shared" si="1"/>
        <v>16</v>
      </c>
      <c r="E27" s="28" t="s">
        <v>55</v>
      </c>
      <c r="F27" s="28" t="s">
        <v>55</v>
      </c>
      <c r="G27" s="35" t="s">
        <v>90</v>
      </c>
      <c r="H27" s="77">
        <v>45</v>
      </c>
      <c r="I27" s="77">
        <v>23</v>
      </c>
      <c r="J27" s="143">
        <f t="shared" si="0"/>
        <v>1035</v>
      </c>
      <c r="K27" s="147"/>
      <c r="L27" s="136" t="s">
        <v>91</v>
      </c>
      <c r="M27" s="117"/>
      <c r="N27" s="144" t="s">
        <v>58</v>
      </c>
      <c r="O27" s="32">
        <v>45602</v>
      </c>
      <c r="P27" s="96"/>
      <c r="Q27" s="111">
        <v>45614</v>
      </c>
      <c r="R27" s="48">
        <v>45615</v>
      </c>
      <c r="S27" s="50"/>
    </row>
    <row r="28" spans="1:19" s="4" customFormat="1" ht="19.5" customHeight="1">
      <c r="A28" s="27" t="s">
        <v>92</v>
      </c>
      <c r="B28" s="112"/>
      <c r="C28" s="93">
        <v>3</v>
      </c>
      <c r="D28" s="145">
        <f>D27+1</f>
        <v>17</v>
      </c>
      <c r="E28" s="146" t="s">
        <v>61</v>
      </c>
      <c r="F28" s="28" t="s">
        <v>55</v>
      </c>
      <c r="G28" s="35" t="s">
        <v>93</v>
      </c>
      <c r="H28" s="77">
        <v>1</v>
      </c>
      <c r="I28" s="77">
        <v>8216</v>
      </c>
      <c r="J28" s="152">
        <f t="shared" si="0"/>
        <v>8216</v>
      </c>
      <c r="K28" s="135"/>
      <c r="L28" s="38" t="s">
        <v>94</v>
      </c>
      <c r="M28" s="117"/>
      <c r="N28" s="144" t="s">
        <v>58</v>
      </c>
      <c r="O28" s="32">
        <v>45602</v>
      </c>
      <c r="P28" s="96"/>
      <c r="Q28" s="111">
        <v>45614</v>
      </c>
      <c r="R28" s="48">
        <v>45615</v>
      </c>
      <c r="S28" s="50"/>
    </row>
    <row r="29" spans="1:19" s="4" customFormat="1" ht="19.5" customHeight="1">
      <c r="A29" s="27" t="s">
        <v>42</v>
      </c>
      <c r="B29" s="112"/>
      <c r="C29" s="93">
        <v>3</v>
      </c>
      <c r="D29" s="145">
        <f>D28+1</f>
        <v>18</v>
      </c>
      <c r="E29" s="28" t="s">
        <v>55</v>
      </c>
      <c r="F29" s="28" t="s">
        <v>55</v>
      </c>
      <c r="G29" s="35" t="s">
        <v>95</v>
      </c>
      <c r="H29" s="77">
        <v>10</v>
      </c>
      <c r="I29" s="77">
        <v>25</v>
      </c>
      <c r="J29" s="152">
        <f t="shared" si="0"/>
        <v>250</v>
      </c>
      <c r="K29" s="135"/>
      <c r="L29" s="136" t="s">
        <v>96</v>
      </c>
      <c r="M29" s="117"/>
      <c r="N29" s="144" t="s">
        <v>58</v>
      </c>
      <c r="O29" s="32">
        <v>45602</v>
      </c>
      <c r="P29" s="96"/>
      <c r="Q29" s="111">
        <v>45614</v>
      </c>
      <c r="R29" s="48">
        <v>45615</v>
      </c>
      <c r="S29" s="50"/>
    </row>
    <row r="30" spans="1:19" s="4" customFormat="1" ht="19.5" customHeight="1">
      <c r="A30" s="27" t="s">
        <v>42</v>
      </c>
      <c r="B30" s="112"/>
      <c r="C30" s="93">
        <v>3</v>
      </c>
      <c r="D30" s="145">
        <f t="shared" si="1"/>
        <v>19</v>
      </c>
      <c r="E30" s="28" t="s">
        <v>55</v>
      </c>
      <c r="F30" s="28" t="s">
        <v>55</v>
      </c>
      <c r="G30" s="35" t="s">
        <v>97</v>
      </c>
      <c r="H30" s="77">
        <v>4</v>
      </c>
      <c r="I30" s="77">
        <v>155</v>
      </c>
      <c r="J30" s="152">
        <f t="shared" si="0"/>
        <v>620</v>
      </c>
      <c r="K30" s="135"/>
      <c r="L30" s="136" t="s">
        <v>98</v>
      </c>
      <c r="M30" s="117"/>
      <c r="N30" s="144" t="s">
        <v>58</v>
      </c>
      <c r="O30" s="32">
        <v>45602</v>
      </c>
      <c r="P30" s="96"/>
      <c r="Q30" s="111">
        <v>45614</v>
      </c>
      <c r="R30" s="48">
        <v>45615</v>
      </c>
      <c r="S30" s="50"/>
    </row>
    <row r="31" spans="1:19" s="4" customFormat="1" ht="19.5" customHeight="1">
      <c r="A31" s="27" t="s">
        <v>54</v>
      </c>
      <c r="B31" s="112"/>
      <c r="C31" s="93">
        <v>3</v>
      </c>
      <c r="D31" s="145">
        <f t="shared" si="1"/>
        <v>20</v>
      </c>
      <c r="E31" s="146" t="s">
        <v>61</v>
      </c>
      <c r="F31" s="28" t="s">
        <v>55</v>
      </c>
      <c r="G31" s="35" t="s">
        <v>99</v>
      </c>
      <c r="H31" s="77">
        <v>2</v>
      </c>
      <c r="I31" s="77">
        <v>4896</v>
      </c>
      <c r="J31" s="152">
        <f t="shared" si="0"/>
        <v>9792</v>
      </c>
      <c r="K31" s="135"/>
      <c r="L31" s="136" t="s">
        <v>100</v>
      </c>
      <c r="M31" s="117"/>
      <c r="N31" s="144" t="s">
        <v>58</v>
      </c>
      <c r="O31" s="32">
        <v>45602</v>
      </c>
      <c r="P31" s="96"/>
      <c r="Q31" s="111">
        <v>45614</v>
      </c>
      <c r="R31" s="48">
        <v>45615</v>
      </c>
      <c r="S31" s="50"/>
    </row>
    <row r="32" spans="1:19" s="4" customFormat="1" ht="19.5" customHeight="1">
      <c r="A32" s="27" t="s">
        <v>42</v>
      </c>
      <c r="B32" s="112"/>
      <c r="C32" s="93">
        <v>3</v>
      </c>
      <c r="D32" s="145">
        <f t="shared" si="1"/>
        <v>21</v>
      </c>
      <c r="E32" s="28" t="s">
        <v>55</v>
      </c>
      <c r="F32" s="28" t="s">
        <v>55</v>
      </c>
      <c r="G32" s="35" t="s">
        <v>101</v>
      </c>
      <c r="H32" s="77">
        <v>2</v>
      </c>
      <c r="I32" s="77">
        <v>870</v>
      </c>
      <c r="J32" s="152">
        <f t="shared" si="0"/>
        <v>1740</v>
      </c>
      <c r="K32" s="135"/>
      <c r="L32" s="136" t="s">
        <v>102</v>
      </c>
      <c r="M32" s="117"/>
      <c r="N32" s="144" t="s">
        <v>58</v>
      </c>
      <c r="O32" s="32">
        <v>45602</v>
      </c>
      <c r="P32" s="96"/>
      <c r="Q32" s="111">
        <v>45614</v>
      </c>
      <c r="R32" s="48">
        <v>45615</v>
      </c>
      <c r="S32" s="50"/>
    </row>
    <row r="33" spans="1:19" s="4" customFormat="1" ht="19.5" customHeight="1">
      <c r="A33" s="27" t="s">
        <v>77</v>
      </c>
      <c r="B33" s="112"/>
      <c r="C33" s="93">
        <v>3</v>
      </c>
      <c r="D33" s="145">
        <f t="shared" si="1"/>
        <v>22</v>
      </c>
      <c r="E33" s="28" t="s">
        <v>55</v>
      </c>
      <c r="F33" s="28" t="s">
        <v>55</v>
      </c>
      <c r="G33" s="35" t="s">
        <v>103</v>
      </c>
      <c r="H33" s="77">
        <v>2</v>
      </c>
      <c r="I33" s="77">
        <v>3680</v>
      </c>
      <c r="J33" s="152">
        <f t="shared" si="0"/>
        <v>7360</v>
      </c>
      <c r="K33" s="135"/>
      <c r="L33" s="136" t="s">
        <v>104</v>
      </c>
      <c r="M33" s="117"/>
      <c r="N33" s="144" t="s">
        <v>58</v>
      </c>
      <c r="O33" s="32">
        <v>45602</v>
      </c>
      <c r="P33" s="96"/>
      <c r="Q33" s="111">
        <v>45614</v>
      </c>
      <c r="R33" s="48">
        <v>45615</v>
      </c>
      <c r="S33" s="50"/>
    </row>
    <row r="34" spans="1:19" s="4" customFormat="1" ht="19.5" customHeight="1">
      <c r="A34" s="27" t="s">
        <v>42</v>
      </c>
      <c r="B34" s="112"/>
      <c r="C34" s="93">
        <v>3</v>
      </c>
      <c r="D34" s="145">
        <f t="shared" si="1"/>
        <v>23</v>
      </c>
      <c r="E34" s="28" t="s">
        <v>55</v>
      </c>
      <c r="F34" s="28" t="s">
        <v>55</v>
      </c>
      <c r="G34" s="35" t="s">
        <v>105</v>
      </c>
      <c r="H34" s="77">
        <v>4</v>
      </c>
      <c r="I34" s="77">
        <v>36</v>
      </c>
      <c r="J34" s="152">
        <f t="shared" si="0"/>
        <v>144</v>
      </c>
      <c r="K34" s="135"/>
      <c r="L34" s="136" t="s">
        <v>106</v>
      </c>
      <c r="M34" s="117"/>
      <c r="N34" s="144" t="s">
        <v>58</v>
      </c>
      <c r="O34" s="32">
        <v>45602</v>
      </c>
      <c r="P34" s="96"/>
      <c r="Q34" s="111">
        <v>45614</v>
      </c>
      <c r="R34" s="48">
        <v>45615</v>
      </c>
      <c r="S34" s="50"/>
    </row>
    <row r="35" spans="1:19" s="4" customFormat="1" ht="19.5" customHeight="1">
      <c r="A35" s="27" t="s">
        <v>54</v>
      </c>
      <c r="B35" s="112"/>
      <c r="C35" s="93">
        <v>3</v>
      </c>
      <c r="D35" s="145">
        <f>D34+1</f>
        <v>24</v>
      </c>
      <c r="E35" s="146" t="s">
        <v>61</v>
      </c>
      <c r="F35" s="28" t="s">
        <v>55</v>
      </c>
      <c r="G35" s="151" t="s">
        <v>107</v>
      </c>
      <c r="H35" s="77">
        <v>4</v>
      </c>
      <c r="I35" s="77">
        <v>3401</v>
      </c>
      <c r="J35" s="152">
        <f t="shared" si="0"/>
        <v>13604</v>
      </c>
      <c r="K35" s="135"/>
      <c r="L35" s="35" t="s">
        <v>108</v>
      </c>
      <c r="M35" s="117"/>
      <c r="N35" s="144" t="s">
        <v>58</v>
      </c>
      <c r="O35" s="32">
        <v>45602</v>
      </c>
      <c r="P35" s="96"/>
      <c r="Q35" s="111">
        <v>45614</v>
      </c>
      <c r="R35" s="48">
        <v>45615</v>
      </c>
      <c r="S35" s="50"/>
    </row>
    <row r="36" spans="1:19" s="4" customFormat="1" ht="19.5" customHeight="1">
      <c r="A36" s="27" t="s">
        <v>109</v>
      </c>
      <c r="B36" s="112"/>
      <c r="C36" s="93">
        <v>3</v>
      </c>
      <c r="D36" s="145">
        <f t="shared" si="1"/>
        <v>25</v>
      </c>
      <c r="E36" s="146" t="s">
        <v>61</v>
      </c>
      <c r="F36" s="28" t="s">
        <v>55</v>
      </c>
      <c r="G36" s="35" t="s">
        <v>110</v>
      </c>
      <c r="H36" s="77">
        <v>1</v>
      </c>
      <c r="I36" s="77">
        <v>4640</v>
      </c>
      <c r="J36" s="143">
        <f t="shared" si="0"/>
        <v>4640</v>
      </c>
      <c r="K36" s="135"/>
      <c r="L36" s="35" t="s">
        <v>111</v>
      </c>
      <c r="M36" s="117"/>
      <c r="N36" s="144" t="s">
        <v>58</v>
      </c>
      <c r="O36" s="32">
        <v>45602</v>
      </c>
      <c r="P36" s="96"/>
      <c r="Q36" s="111">
        <v>45614</v>
      </c>
      <c r="R36" s="48">
        <v>45615</v>
      </c>
      <c r="S36" s="50"/>
    </row>
    <row r="37" spans="1:19" s="4" customFormat="1" ht="19.5" customHeight="1">
      <c r="A37" s="27" t="s">
        <v>109</v>
      </c>
      <c r="B37" s="112"/>
      <c r="C37" s="93">
        <v>3</v>
      </c>
      <c r="D37" s="145">
        <f t="shared" si="1"/>
        <v>26</v>
      </c>
      <c r="E37" s="146" t="s">
        <v>61</v>
      </c>
      <c r="F37" s="28" t="s">
        <v>55</v>
      </c>
      <c r="G37" s="35" t="s">
        <v>112</v>
      </c>
      <c r="H37" s="77">
        <v>1</v>
      </c>
      <c r="I37" s="77">
        <v>4640</v>
      </c>
      <c r="J37" s="143">
        <f t="shared" si="0"/>
        <v>4640</v>
      </c>
      <c r="K37" s="135"/>
      <c r="L37" s="136" t="s">
        <v>113</v>
      </c>
      <c r="M37" s="117"/>
      <c r="N37" s="144" t="s">
        <v>58</v>
      </c>
      <c r="O37" s="32">
        <v>45602</v>
      </c>
      <c r="P37" s="96"/>
      <c r="Q37" s="111">
        <v>45614</v>
      </c>
      <c r="R37" s="48">
        <v>45615</v>
      </c>
      <c r="S37" s="50"/>
    </row>
    <row r="38" spans="1:19" s="4" customFormat="1" ht="19.5" customHeight="1">
      <c r="A38" s="27" t="s">
        <v>42</v>
      </c>
      <c r="B38" s="112"/>
      <c r="C38" s="93">
        <v>3</v>
      </c>
      <c r="D38" s="145">
        <f t="shared" si="1"/>
        <v>27</v>
      </c>
      <c r="E38" s="28" t="s">
        <v>114</v>
      </c>
      <c r="F38" s="28" t="s">
        <v>55</v>
      </c>
      <c r="G38" s="35" t="s">
        <v>115</v>
      </c>
      <c r="H38" s="77">
        <v>4</v>
      </c>
      <c r="I38" s="77">
        <v>50</v>
      </c>
      <c r="J38" s="143">
        <f t="shared" si="0"/>
        <v>200</v>
      </c>
      <c r="K38" s="135"/>
      <c r="L38" s="136" t="s">
        <v>116</v>
      </c>
      <c r="M38" s="117"/>
      <c r="N38" s="144" t="s">
        <v>58</v>
      </c>
      <c r="O38" s="32">
        <v>45602</v>
      </c>
      <c r="P38" s="96"/>
      <c r="Q38" s="111">
        <v>45614</v>
      </c>
      <c r="R38" s="48">
        <v>45615</v>
      </c>
      <c r="S38" s="50"/>
    </row>
    <row r="39" spans="1:19" s="4" customFormat="1" ht="19.5" customHeight="1">
      <c r="A39" s="27" t="s">
        <v>42</v>
      </c>
      <c r="B39" s="112"/>
      <c r="C39" s="93">
        <v>3</v>
      </c>
      <c r="D39" s="145">
        <f>D38+1</f>
        <v>28</v>
      </c>
      <c r="E39" s="28" t="s">
        <v>55</v>
      </c>
      <c r="F39" s="28" t="s">
        <v>55</v>
      </c>
      <c r="G39" s="35" t="s">
        <v>117</v>
      </c>
      <c r="H39" s="77">
        <v>20</v>
      </c>
      <c r="I39" s="77">
        <v>54</v>
      </c>
      <c r="J39" s="143">
        <f t="shared" si="0"/>
        <v>1080</v>
      </c>
      <c r="K39" s="135"/>
      <c r="L39" s="136" t="s">
        <v>118</v>
      </c>
      <c r="M39" s="117"/>
      <c r="N39" s="144" t="s">
        <v>58</v>
      </c>
      <c r="O39" s="32">
        <v>45602</v>
      </c>
      <c r="P39" s="96"/>
      <c r="Q39" s="111">
        <v>45614</v>
      </c>
      <c r="R39" s="48">
        <v>45615</v>
      </c>
      <c r="S39" s="50"/>
    </row>
    <row r="40" spans="1:19" s="4" customFormat="1" ht="19.5" customHeight="1">
      <c r="A40" s="27" t="s">
        <v>42</v>
      </c>
      <c r="B40" s="112"/>
      <c r="C40" s="93">
        <v>3</v>
      </c>
      <c r="D40" s="145">
        <f t="shared" si="1"/>
        <v>29</v>
      </c>
      <c r="E40" s="28" t="s">
        <v>55</v>
      </c>
      <c r="F40" s="28" t="s">
        <v>55</v>
      </c>
      <c r="G40" s="148" t="s">
        <v>119</v>
      </c>
      <c r="H40" s="149">
        <v>10</v>
      </c>
      <c r="I40" s="77">
        <v>29</v>
      </c>
      <c r="J40" s="143">
        <f t="shared" si="0"/>
        <v>290</v>
      </c>
      <c r="K40" s="135"/>
      <c r="L40" s="153" t="s">
        <v>120</v>
      </c>
      <c r="M40" s="117"/>
      <c r="N40" s="144" t="s">
        <v>58</v>
      </c>
      <c r="O40" s="32">
        <v>45602</v>
      </c>
      <c r="P40" s="96"/>
      <c r="Q40" s="111">
        <v>45614</v>
      </c>
      <c r="R40" s="48">
        <v>45615</v>
      </c>
      <c r="S40" s="50"/>
    </row>
    <row r="41" spans="1:19" s="4" customFormat="1" ht="19.5" customHeight="1">
      <c r="A41" s="27" t="s">
        <v>109</v>
      </c>
      <c r="B41" s="112"/>
      <c r="C41" s="93">
        <v>3</v>
      </c>
      <c r="D41" s="145">
        <f t="shared" si="1"/>
        <v>30</v>
      </c>
      <c r="E41" s="146" t="s">
        <v>61</v>
      </c>
      <c r="F41" s="28" t="s">
        <v>55</v>
      </c>
      <c r="G41" s="35" t="s">
        <v>121</v>
      </c>
      <c r="H41" s="77">
        <v>1</v>
      </c>
      <c r="I41" s="77">
        <v>2620</v>
      </c>
      <c r="J41" s="143">
        <f t="shared" si="0"/>
        <v>2620</v>
      </c>
      <c r="K41" s="135"/>
      <c r="L41" s="35" t="s">
        <v>122</v>
      </c>
      <c r="M41" s="117"/>
      <c r="N41" s="144" t="s">
        <v>58</v>
      </c>
      <c r="O41" s="32">
        <v>45602</v>
      </c>
      <c r="P41" s="96"/>
      <c r="Q41" s="111">
        <v>45614</v>
      </c>
      <c r="R41" s="48">
        <v>45615</v>
      </c>
      <c r="S41" s="50"/>
    </row>
    <row r="42" spans="1:19" s="4" customFormat="1" ht="19.5" customHeight="1">
      <c r="A42" s="27" t="s">
        <v>123</v>
      </c>
      <c r="B42" s="112"/>
      <c r="C42" s="93">
        <v>3</v>
      </c>
      <c r="D42" s="145">
        <f>D41+1</f>
        <v>31</v>
      </c>
      <c r="E42" s="28" t="s">
        <v>55</v>
      </c>
      <c r="F42" s="28" t="s">
        <v>55</v>
      </c>
      <c r="G42" s="35" t="s">
        <v>124</v>
      </c>
      <c r="H42" s="77">
        <v>2</v>
      </c>
      <c r="I42" s="77">
        <v>1600</v>
      </c>
      <c r="J42" s="143">
        <f t="shared" si="0"/>
        <v>3200</v>
      </c>
      <c r="K42" s="135"/>
      <c r="L42" s="136" t="s">
        <v>125</v>
      </c>
      <c r="M42" s="117"/>
      <c r="N42" s="144" t="s">
        <v>58</v>
      </c>
      <c r="O42" s="32">
        <v>45602</v>
      </c>
      <c r="P42" s="96"/>
      <c r="Q42" s="111">
        <v>45614</v>
      </c>
      <c r="R42" s="48">
        <v>45615</v>
      </c>
      <c r="S42" s="50"/>
    </row>
    <row r="43" spans="1:19" s="4" customFormat="1" ht="19.5" customHeight="1">
      <c r="A43" s="27" t="s">
        <v>109</v>
      </c>
      <c r="B43" s="112"/>
      <c r="C43" s="93">
        <v>3</v>
      </c>
      <c r="D43" s="145">
        <f t="shared" si="1"/>
        <v>32</v>
      </c>
      <c r="E43" s="28" t="s">
        <v>55</v>
      </c>
      <c r="F43" s="28" t="s">
        <v>55</v>
      </c>
      <c r="G43" s="35" t="s">
        <v>126</v>
      </c>
      <c r="H43" s="77">
        <v>1</v>
      </c>
      <c r="I43" s="77">
        <v>1960</v>
      </c>
      <c r="J43" s="143">
        <f t="shared" si="0"/>
        <v>1960</v>
      </c>
      <c r="K43" s="135"/>
      <c r="L43" s="136" t="s">
        <v>127</v>
      </c>
      <c r="M43" s="117"/>
      <c r="N43" s="144" t="s">
        <v>58</v>
      </c>
      <c r="O43" s="32">
        <v>45602</v>
      </c>
      <c r="P43" s="96"/>
      <c r="Q43" s="111">
        <v>45614</v>
      </c>
      <c r="R43" s="48">
        <v>45615</v>
      </c>
      <c r="S43" s="50"/>
    </row>
    <row r="44" spans="1:19" s="4" customFormat="1" ht="19.5" customHeight="1">
      <c r="A44" s="27" t="s">
        <v>109</v>
      </c>
      <c r="B44" s="112"/>
      <c r="C44" s="93">
        <v>3</v>
      </c>
      <c r="D44" s="145">
        <f>D43+1</f>
        <v>33</v>
      </c>
      <c r="E44" s="146" t="s">
        <v>61</v>
      </c>
      <c r="F44" s="28" t="s">
        <v>55</v>
      </c>
      <c r="G44" s="35" t="s">
        <v>128</v>
      </c>
      <c r="H44" s="77">
        <v>1</v>
      </c>
      <c r="I44" s="149">
        <v>4070</v>
      </c>
      <c r="J44" s="143">
        <f>H44*I44</f>
        <v>4070</v>
      </c>
      <c r="K44" s="135"/>
      <c r="L44" s="136" t="s">
        <v>129</v>
      </c>
      <c r="M44" s="117"/>
      <c r="N44" s="144" t="s">
        <v>58</v>
      </c>
      <c r="O44" s="32">
        <v>45602</v>
      </c>
      <c r="P44" s="96"/>
      <c r="Q44" s="111">
        <v>45614</v>
      </c>
      <c r="R44" s="48">
        <v>45615</v>
      </c>
      <c r="S44" s="50"/>
    </row>
    <row r="45" spans="1:19" s="4" customFormat="1" ht="19.5" customHeight="1">
      <c r="A45" s="27" t="s">
        <v>42</v>
      </c>
      <c r="B45" s="112"/>
      <c r="C45" s="93">
        <v>3</v>
      </c>
      <c r="D45" s="145">
        <f t="shared" si="1"/>
        <v>34</v>
      </c>
      <c r="E45" s="28" t="s">
        <v>55</v>
      </c>
      <c r="F45" s="28" t="s">
        <v>55</v>
      </c>
      <c r="G45" s="148" t="s">
        <v>130</v>
      </c>
      <c r="H45" s="149">
        <v>10</v>
      </c>
      <c r="I45" s="77">
        <v>35</v>
      </c>
      <c r="J45" s="143">
        <f t="shared" ref="J45:J47" si="2">H45*I45</f>
        <v>350</v>
      </c>
      <c r="K45" s="135"/>
      <c r="L45" s="153" t="s">
        <v>120</v>
      </c>
      <c r="M45" s="117"/>
      <c r="N45" s="144" t="s">
        <v>58</v>
      </c>
      <c r="O45" s="32">
        <v>45602</v>
      </c>
      <c r="P45" s="96"/>
      <c r="Q45" s="111">
        <v>45614</v>
      </c>
      <c r="R45" s="48">
        <v>45615</v>
      </c>
      <c r="S45" s="50"/>
    </row>
    <row r="46" spans="1:19" s="4" customFormat="1" ht="19.5" customHeight="1">
      <c r="A46" s="27" t="s">
        <v>42</v>
      </c>
      <c r="B46" s="112"/>
      <c r="C46" s="93">
        <v>3</v>
      </c>
      <c r="D46" s="145">
        <f t="shared" si="1"/>
        <v>35</v>
      </c>
      <c r="E46" s="28" t="s">
        <v>55</v>
      </c>
      <c r="F46" s="28" t="s">
        <v>55</v>
      </c>
      <c r="G46" s="35" t="s">
        <v>131</v>
      </c>
      <c r="H46" s="77">
        <v>6</v>
      </c>
      <c r="I46" s="149">
        <v>41</v>
      </c>
      <c r="J46" s="143">
        <f t="shared" si="2"/>
        <v>246</v>
      </c>
      <c r="K46" s="135"/>
      <c r="L46" s="136" t="s">
        <v>132</v>
      </c>
      <c r="M46" s="117"/>
      <c r="N46" s="144" t="s">
        <v>58</v>
      </c>
      <c r="O46" s="32">
        <v>45602</v>
      </c>
      <c r="P46" s="96"/>
      <c r="Q46" s="111">
        <v>45614</v>
      </c>
      <c r="R46" s="48">
        <v>45615</v>
      </c>
      <c r="S46" s="50"/>
    </row>
    <row r="47" spans="1:19" s="4" customFormat="1" ht="19.5" customHeight="1">
      <c r="A47" s="27" t="s">
        <v>42</v>
      </c>
      <c r="B47" s="112"/>
      <c r="C47" s="93">
        <v>3</v>
      </c>
      <c r="D47" s="145">
        <f t="shared" si="1"/>
        <v>36</v>
      </c>
      <c r="E47" s="28" t="s">
        <v>55</v>
      </c>
      <c r="F47" s="28" t="s">
        <v>55</v>
      </c>
      <c r="G47" s="35" t="s">
        <v>133</v>
      </c>
      <c r="H47" s="77">
        <v>10</v>
      </c>
      <c r="I47" s="149">
        <v>25</v>
      </c>
      <c r="J47" s="143">
        <f t="shared" si="2"/>
        <v>250</v>
      </c>
      <c r="K47" s="135"/>
      <c r="L47" s="136" t="s">
        <v>134</v>
      </c>
      <c r="M47" s="117"/>
      <c r="N47" s="144" t="s">
        <v>58</v>
      </c>
      <c r="O47" s="32">
        <v>45602</v>
      </c>
      <c r="P47" s="96"/>
      <c r="Q47" s="111">
        <v>45614</v>
      </c>
      <c r="R47" s="48">
        <v>45615</v>
      </c>
      <c r="S47" s="50"/>
    </row>
    <row r="48" spans="1:19" s="4" customFormat="1" ht="19.5" customHeight="1">
      <c r="A48" s="27" t="s">
        <v>42</v>
      </c>
      <c r="B48" s="112"/>
      <c r="C48" s="93">
        <v>3</v>
      </c>
      <c r="D48" s="145">
        <f>D47+1</f>
        <v>37</v>
      </c>
      <c r="E48" s="28" t="s">
        <v>55</v>
      </c>
      <c r="F48" s="28" t="s">
        <v>55</v>
      </c>
      <c r="G48" s="35" t="s">
        <v>135</v>
      </c>
      <c r="H48" s="27">
        <v>2</v>
      </c>
      <c r="I48" s="154">
        <v>290</v>
      </c>
      <c r="J48" s="155">
        <f t="shared" si="0"/>
        <v>580</v>
      </c>
      <c r="K48" s="135"/>
      <c r="L48" s="136" t="s">
        <v>136</v>
      </c>
      <c r="M48" s="117"/>
      <c r="N48" s="144" t="s">
        <v>58</v>
      </c>
      <c r="O48" s="32">
        <v>45602</v>
      </c>
      <c r="P48" s="96"/>
      <c r="Q48" s="111">
        <v>45614</v>
      </c>
      <c r="R48" s="48">
        <v>45615</v>
      </c>
      <c r="S48" s="50"/>
    </row>
    <row r="49" spans="1:19" s="4" customFormat="1" ht="19.5" customHeight="1">
      <c r="A49" s="27" t="s">
        <v>42</v>
      </c>
      <c r="B49" s="112"/>
      <c r="C49" s="93">
        <v>3</v>
      </c>
      <c r="D49" s="145">
        <f t="shared" ref="D49:D51" si="3">D48+1</f>
        <v>38</v>
      </c>
      <c r="E49" s="28" t="s">
        <v>55</v>
      </c>
      <c r="F49" s="28" t="s">
        <v>55</v>
      </c>
      <c r="G49" s="35" t="s">
        <v>137</v>
      </c>
      <c r="H49" s="27">
        <v>3</v>
      </c>
      <c r="I49" s="154">
        <v>290</v>
      </c>
      <c r="J49" s="155">
        <f t="shared" si="0"/>
        <v>870</v>
      </c>
      <c r="K49" s="135"/>
      <c r="L49" s="136" t="s">
        <v>138</v>
      </c>
      <c r="M49" s="117"/>
      <c r="N49" s="144" t="s">
        <v>58</v>
      </c>
      <c r="O49" s="32">
        <v>45602</v>
      </c>
      <c r="P49" s="96"/>
      <c r="Q49" s="111">
        <v>45614</v>
      </c>
      <c r="R49" s="48">
        <v>45615</v>
      </c>
      <c r="S49" s="50"/>
    </row>
    <row r="50" spans="1:19" s="4" customFormat="1" ht="19.5" customHeight="1">
      <c r="A50" s="27" t="s">
        <v>42</v>
      </c>
      <c r="B50" s="112"/>
      <c r="C50" s="93">
        <v>3</v>
      </c>
      <c r="D50" s="145">
        <f t="shared" si="3"/>
        <v>39</v>
      </c>
      <c r="E50" s="131" t="s">
        <v>55</v>
      </c>
      <c r="F50" s="131" t="s">
        <v>55</v>
      </c>
      <c r="G50" s="156" t="s">
        <v>139</v>
      </c>
      <c r="H50" s="157">
        <v>1</v>
      </c>
      <c r="I50" s="157">
        <v>1070</v>
      </c>
      <c r="J50" s="158">
        <f t="shared" si="0"/>
        <v>1070</v>
      </c>
      <c r="K50" s="159"/>
      <c r="L50" s="156" t="s">
        <v>140</v>
      </c>
      <c r="M50" s="160"/>
      <c r="N50" s="144" t="s">
        <v>58</v>
      </c>
      <c r="O50" s="32">
        <v>45602</v>
      </c>
      <c r="P50" s="96"/>
      <c r="Q50" s="111">
        <v>45614</v>
      </c>
      <c r="R50" s="48">
        <v>45615</v>
      </c>
      <c r="S50" s="50"/>
    </row>
    <row r="51" spans="1:19" s="4" customFormat="1" ht="19.5" customHeight="1">
      <c r="A51" s="27" t="s">
        <v>42</v>
      </c>
      <c r="B51" s="112"/>
      <c r="C51" s="93">
        <v>3</v>
      </c>
      <c r="D51" s="145">
        <f t="shared" si="3"/>
        <v>40</v>
      </c>
      <c r="E51" s="131" t="s">
        <v>55</v>
      </c>
      <c r="F51" s="131" t="s">
        <v>55</v>
      </c>
      <c r="G51" s="156" t="s">
        <v>141</v>
      </c>
      <c r="H51" s="157">
        <v>1</v>
      </c>
      <c r="I51" s="157">
        <v>1070</v>
      </c>
      <c r="J51" s="158">
        <f t="shared" si="0"/>
        <v>1070</v>
      </c>
      <c r="K51" s="159"/>
      <c r="L51" s="156" t="s">
        <v>142</v>
      </c>
      <c r="M51" s="101"/>
      <c r="N51" s="144" t="s">
        <v>58</v>
      </c>
      <c r="O51" s="32">
        <v>45602</v>
      </c>
      <c r="P51" s="96"/>
      <c r="Q51" s="111">
        <v>45614</v>
      </c>
      <c r="R51" s="48">
        <v>45615</v>
      </c>
      <c r="S51" s="50"/>
    </row>
    <row r="52" spans="1:19" s="4" customFormat="1" ht="19.5" customHeight="1">
      <c r="A52" s="1"/>
      <c r="B52" s="1"/>
      <c r="C52" s="38"/>
      <c r="D52" s="118"/>
      <c r="E52" s="49"/>
      <c r="F52" s="49"/>
      <c r="G52" s="119"/>
      <c r="H52" s="120"/>
      <c r="I52" s="121"/>
      <c r="J52" s="122"/>
      <c r="K52" s="123"/>
      <c r="L52" s="124"/>
      <c r="M52" s="101"/>
      <c r="N52" s="144" t="s">
        <v>58</v>
      </c>
      <c r="O52" s="32">
        <v>45602</v>
      </c>
      <c r="P52" s="96"/>
      <c r="Q52" s="111">
        <v>45614</v>
      </c>
      <c r="R52" s="48">
        <v>45615</v>
      </c>
      <c r="S52" s="50"/>
    </row>
    <row r="53" spans="1:19" s="4" customFormat="1" ht="19.5" customHeight="1">
      <c r="A53" s="1"/>
      <c r="B53" s="1"/>
      <c r="C53" s="38"/>
      <c r="D53" s="125"/>
      <c r="E53" s="49"/>
      <c r="F53" s="126"/>
      <c r="G53" s="127">
        <f>SUM(J12:J51)</f>
        <v>125386</v>
      </c>
      <c r="H53" s="128"/>
      <c r="I53" s="128"/>
      <c r="J53" s="129"/>
      <c r="K53" s="130"/>
      <c r="L53" s="124"/>
      <c r="M53" s="101"/>
      <c r="N53" s="144" t="s">
        <v>58</v>
      </c>
      <c r="O53" s="32">
        <v>45602</v>
      </c>
      <c r="P53" s="96"/>
      <c r="Q53" s="111">
        <v>45614</v>
      </c>
      <c r="R53" s="48">
        <v>45615</v>
      </c>
      <c r="S53" s="50"/>
    </row>
    <row r="54" spans="1:19" s="4" customFormat="1" ht="19.5" customHeight="1">
      <c r="C54" s="93"/>
      <c r="D54" s="94"/>
      <c r="E54" s="53"/>
      <c r="F54" s="53"/>
      <c r="G54" s="61"/>
      <c r="H54" s="58"/>
      <c r="I54" s="95"/>
      <c r="J54" s="53"/>
      <c r="K54" s="58"/>
      <c r="L54" s="68"/>
      <c r="M54" s="58"/>
      <c r="N54" s="144" t="s">
        <v>58</v>
      </c>
      <c r="O54" s="32">
        <v>45602</v>
      </c>
      <c r="P54" s="96"/>
      <c r="Q54" s="111">
        <v>45614</v>
      </c>
      <c r="R54" s="48">
        <v>45615</v>
      </c>
      <c r="S54" s="50"/>
    </row>
    <row r="55" spans="1:19" s="4" customFormat="1" ht="19.5" customHeight="1">
      <c r="C55" s="93"/>
      <c r="D55" s="94"/>
      <c r="E55" s="53"/>
      <c r="F55" s="53"/>
      <c r="G55" s="61"/>
      <c r="H55" s="58"/>
      <c r="I55" s="95"/>
      <c r="J55" s="53"/>
      <c r="K55" s="58"/>
      <c r="L55" s="68"/>
      <c r="M55" s="58"/>
      <c r="N55" s="144" t="s">
        <v>58</v>
      </c>
      <c r="O55" s="32">
        <v>45602</v>
      </c>
      <c r="P55" s="96"/>
      <c r="Q55" s="111">
        <v>45614</v>
      </c>
      <c r="R55" s="48">
        <v>45615</v>
      </c>
      <c r="S55" s="50"/>
    </row>
    <row r="56" spans="1:19" s="4" customFormat="1" ht="19.5" customHeight="1">
      <c r="C56" s="93"/>
      <c r="D56" s="94"/>
      <c r="E56" s="53"/>
      <c r="F56" s="53"/>
      <c r="G56" s="61"/>
      <c r="H56" s="58"/>
      <c r="I56" s="95"/>
      <c r="J56" s="53"/>
      <c r="K56" s="58"/>
      <c r="L56" s="68"/>
      <c r="M56" s="58"/>
      <c r="N56" s="144" t="s">
        <v>58</v>
      </c>
      <c r="O56" s="32">
        <v>45602</v>
      </c>
      <c r="P56" s="96"/>
      <c r="Q56" s="111">
        <v>45614</v>
      </c>
      <c r="R56" s="48">
        <v>45615</v>
      </c>
      <c r="S56" s="50"/>
    </row>
    <row r="57" spans="1:19" ht="18" customHeight="1">
      <c r="D57" s="27"/>
      <c r="E57" s="161" t="s">
        <v>143</v>
      </c>
      <c r="F57" s="162"/>
      <c r="G57" s="163"/>
      <c r="H57" s="164"/>
      <c r="I57" s="165"/>
      <c r="J57" s="77"/>
      <c r="K57" s="27"/>
      <c r="L57" s="166"/>
      <c r="M57" s="69"/>
      <c r="N57" s="144" t="s">
        <v>58</v>
      </c>
      <c r="O57" s="32">
        <v>45602</v>
      </c>
      <c r="P57" s="96"/>
      <c r="Q57" s="111">
        <v>45614</v>
      </c>
      <c r="R57" s="48">
        <v>45615</v>
      </c>
      <c r="S57" s="59"/>
    </row>
    <row r="58" spans="1:19" ht="18" customHeight="1">
      <c r="A58" s="27" t="s">
        <v>109</v>
      </c>
      <c r="B58" s="112"/>
      <c r="C58" s="38"/>
      <c r="D58" s="167">
        <f>+D51+1</f>
        <v>41</v>
      </c>
      <c r="E58" s="146" t="s">
        <v>61</v>
      </c>
      <c r="F58" s="28" t="s">
        <v>55</v>
      </c>
      <c r="G58" s="148" t="s">
        <v>144</v>
      </c>
      <c r="H58" s="157">
        <v>1</v>
      </c>
      <c r="I58" s="168">
        <v>2484</v>
      </c>
      <c r="J58" s="169">
        <f t="shared" ref="J58:J62" si="4">H58*I58</f>
        <v>2484</v>
      </c>
      <c r="K58" s="159"/>
      <c r="L58" s="166" t="s">
        <v>145</v>
      </c>
      <c r="M58" s="69"/>
      <c r="N58" s="144" t="s">
        <v>58</v>
      </c>
      <c r="O58" s="32">
        <v>45602</v>
      </c>
      <c r="P58" s="96"/>
      <c r="Q58" s="111">
        <v>45614</v>
      </c>
      <c r="R58" s="48">
        <v>45615</v>
      </c>
      <c r="S58" s="59"/>
    </row>
    <row r="59" spans="1:19" ht="18" customHeight="1">
      <c r="A59" s="27" t="s">
        <v>109</v>
      </c>
      <c r="B59" s="112"/>
      <c r="C59" s="38"/>
      <c r="D59" s="167">
        <f>+D58+1</f>
        <v>42</v>
      </c>
      <c r="E59" s="146" t="s">
        <v>61</v>
      </c>
      <c r="F59" s="28" t="s">
        <v>55</v>
      </c>
      <c r="G59" s="148" t="s">
        <v>146</v>
      </c>
      <c r="H59" s="157">
        <v>1</v>
      </c>
      <c r="I59" s="168">
        <v>2581</v>
      </c>
      <c r="J59" s="169">
        <f t="shared" si="4"/>
        <v>2581</v>
      </c>
      <c r="K59" s="159"/>
      <c r="L59" s="166" t="s">
        <v>147</v>
      </c>
      <c r="M59" s="69"/>
      <c r="N59" s="144" t="s">
        <v>58</v>
      </c>
      <c r="O59" s="32">
        <v>45602</v>
      </c>
      <c r="P59" s="96"/>
      <c r="Q59" s="111">
        <v>45614</v>
      </c>
      <c r="R59" s="48">
        <v>45615</v>
      </c>
      <c r="S59" s="59"/>
    </row>
    <row r="60" spans="1:19" ht="18" customHeight="1">
      <c r="A60" s="27" t="s">
        <v>123</v>
      </c>
      <c r="B60" s="112"/>
      <c r="C60" s="38"/>
      <c r="D60" s="167">
        <f t="shared" ref="D60:D66" si="5">+D59+1</f>
        <v>43</v>
      </c>
      <c r="E60" s="146" t="s">
        <v>61</v>
      </c>
      <c r="F60" s="28" t="s">
        <v>55</v>
      </c>
      <c r="G60" s="148" t="s">
        <v>148</v>
      </c>
      <c r="H60" s="157">
        <v>1</v>
      </c>
      <c r="I60" s="168">
        <v>6480</v>
      </c>
      <c r="J60" s="169">
        <f t="shared" si="4"/>
        <v>6480</v>
      </c>
      <c r="K60" s="159"/>
      <c r="L60" s="166" t="s">
        <v>149</v>
      </c>
      <c r="M60" s="69"/>
      <c r="N60" s="144" t="s">
        <v>58</v>
      </c>
      <c r="O60" s="32">
        <v>45602</v>
      </c>
      <c r="P60" s="96"/>
      <c r="Q60" s="111">
        <v>45614</v>
      </c>
      <c r="R60" s="48">
        <v>45615</v>
      </c>
      <c r="S60" s="59"/>
    </row>
    <row r="61" spans="1:19" ht="18" customHeight="1">
      <c r="A61" s="27" t="s">
        <v>64</v>
      </c>
      <c r="B61" s="112"/>
      <c r="C61" s="38"/>
      <c r="D61" s="167">
        <f t="shared" si="5"/>
        <v>44</v>
      </c>
      <c r="E61" s="28" t="s">
        <v>55</v>
      </c>
      <c r="F61" s="28" t="s">
        <v>55</v>
      </c>
      <c r="G61" s="148" t="s">
        <v>150</v>
      </c>
      <c r="H61" s="157">
        <v>2</v>
      </c>
      <c r="I61" s="168">
        <v>360</v>
      </c>
      <c r="J61" s="169">
        <f t="shared" si="4"/>
        <v>720</v>
      </c>
      <c r="K61" s="159"/>
      <c r="L61" s="166" t="s">
        <v>151</v>
      </c>
      <c r="M61" s="69"/>
      <c r="N61" s="144" t="s">
        <v>58</v>
      </c>
      <c r="O61" s="32">
        <v>45602</v>
      </c>
      <c r="P61" s="96"/>
      <c r="Q61" s="111">
        <v>45614</v>
      </c>
      <c r="R61" s="48">
        <v>45615</v>
      </c>
      <c r="S61" s="59"/>
    </row>
    <row r="62" spans="1:19" ht="18" customHeight="1">
      <c r="A62" s="27" t="s">
        <v>42</v>
      </c>
      <c r="B62" s="112"/>
      <c r="C62" s="38"/>
      <c r="D62" s="167">
        <f t="shared" si="5"/>
        <v>45</v>
      </c>
      <c r="E62" s="28" t="s">
        <v>55</v>
      </c>
      <c r="F62" s="28" t="s">
        <v>55</v>
      </c>
      <c r="G62" s="148" t="s">
        <v>152</v>
      </c>
      <c r="H62" s="157">
        <v>7</v>
      </c>
      <c r="I62" s="168">
        <v>94</v>
      </c>
      <c r="J62" s="169">
        <f t="shared" si="4"/>
        <v>658</v>
      </c>
      <c r="K62" s="159"/>
      <c r="L62" s="166" t="s">
        <v>153</v>
      </c>
      <c r="M62" s="69"/>
      <c r="N62" s="144" t="s">
        <v>58</v>
      </c>
      <c r="O62" s="32">
        <v>45602</v>
      </c>
      <c r="P62" s="96"/>
      <c r="Q62" s="111">
        <v>45614</v>
      </c>
      <c r="R62" s="48">
        <v>45615</v>
      </c>
      <c r="S62" s="59"/>
    </row>
    <row r="63" spans="1:19" ht="18" customHeight="1">
      <c r="A63" s="27" t="s">
        <v>109</v>
      </c>
      <c r="B63" s="112"/>
      <c r="C63" s="38"/>
      <c r="D63" s="167">
        <f t="shared" si="5"/>
        <v>46</v>
      </c>
      <c r="E63" s="28" t="s">
        <v>55</v>
      </c>
      <c r="F63" s="28" t="s">
        <v>55</v>
      </c>
      <c r="G63" s="35" t="s">
        <v>154</v>
      </c>
      <c r="H63" s="27">
        <v>1</v>
      </c>
      <c r="I63" s="154">
        <v>1016</v>
      </c>
      <c r="J63" s="155">
        <f>H63*I63</f>
        <v>1016</v>
      </c>
      <c r="K63" s="31"/>
      <c r="L63" s="38" t="s">
        <v>155</v>
      </c>
      <c r="M63" s="69"/>
      <c r="N63" s="144" t="s">
        <v>58</v>
      </c>
      <c r="O63" s="32">
        <v>45602</v>
      </c>
      <c r="P63" s="96"/>
      <c r="Q63" s="111">
        <v>45614</v>
      </c>
      <c r="R63" s="48">
        <v>45615</v>
      </c>
      <c r="S63" s="59"/>
    </row>
    <row r="64" spans="1:19" ht="18" customHeight="1">
      <c r="A64" s="27" t="s">
        <v>42</v>
      </c>
      <c r="B64" s="112"/>
      <c r="C64" s="38"/>
      <c r="D64" s="167">
        <f t="shared" si="5"/>
        <v>47</v>
      </c>
      <c r="E64" s="28" t="s">
        <v>55</v>
      </c>
      <c r="F64" s="28" t="s">
        <v>55</v>
      </c>
      <c r="G64" s="35" t="s">
        <v>156</v>
      </c>
      <c r="H64" s="27">
        <v>1</v>
      </c>
      <c r="I64" s="154">
        <v>750</v>
      </c>
      <c r="J64" s="155">
        <f>H64*I64</f>
        <v>750</v>
      </c>
      <c r="K64" s="31"/>
      <c r="L64" s="38" t="s">
        <v>157</v>
      </c>
      <c r="M64" s="69"/>
      <c r="N64" s="144" t="s">
        <v>58</v>
      </c>
      <c r="O64" s="32">
        <v>45602</v>
      </c>
      <c r="P64" s="96"/>
      <c r="Q64" s="111">
        <v>45614</v>
      </c>
      <c r="R64" s="48">
        <v>45615</v>
      </c>
      <c r="S64" s="59"/>
    </row>
    <row r="65" spans="1:19" ht="18" customHeight="1">
      <c r="A65" s="27" t="s">
        <v>42</v>
      </c>
      <c r="B65" s="112"/>
      <c r="C65" s="38"/>
      <c r="D65" s="167">
        <f t="shared" si="5"/>
        <v>48</v>
      </c>
      <c r="E65" s="131" t="s">
        <v>55</v>
      </c>
      <c r="F65" s="131" t="s">
        <v>55</v>
      </c>
      <c r="G65" s="166" t="s">
        <v>158</v>
      </c>
      <c r="H65" s="159">
        <v>10</v>
      </c>
      <c r="I65" s="168">
        <v>35</v>
      </c>
      <c r="J65" s="169">
        <f>H65*I65</f>
        <v>350</v>
      </c>
      <c r="K65" s="159"/>
      <c r="L65" s="166" t="s">
        <v>159</v>
      </c>
      <c r="M65" s="69"/>
      <c r="N65" s="144" t="s">
        <v>58</v>
      </c>
      <c r="O65" s="32">
        <v>45602</v>
      </c>
      <c r="P65" s="96"/>
      <c r="Q65" s="111">
        <v>45614</v>
      </c>
      <c r="R65" s="48">
        <v>45615</v>
      </c>
      <c r="S65" s="59"/>
    </row>
    <row r="66" spans="1:19" ht="18" customHeight="1">
      <c r="A66" s="27" t="s">
        <v>42</v>
      </c>
      <c r="B66" s="112"/>
      <c r="C66" s="38"/>
      <c r="D66" s="170">
        <f t="shared" si="5"/>
        <v>49</v>
      </c>
      <c r="E66" s="131" t="s">
        <v>55</v>
      </c>
      <c r="F66" s="131" t="s">
        <v>55</v>
      </c>
      <c r="G66" s="166" t="s">
        <v>160</v>
      </c>
      <c r="H66" s="159">
        <v>6</v>
      </c>
      <c r="I66" s="168">
        <v>92</v>
      </c>
      <c r="J66" s="171">
        <f>H66*I66</f>
        <v>552</v>
      </c>
      <c r="K66" s="159"/>
      <c r="L66" s="166" t="s">
        <v>161</v>
      </c>
      <c r="M66" s="69"/>
      <c r="N66" s="144" t="s">
        <v>58</v>
      </c>
      <c r="O66" s="32">
        <v>45602</v>
      </c>
      <c r="P66" s="96"/>
      <c r="Q66" s="111">
        <v>45614</v>
      </c>
      <c r="R66" s="48">
        <v>45615</v>
      </c>
      <c r="S66" s="59"/>
    </row>
    <row r="67" spans="1:19" ht="18" customHeight="1">
      <c r="C67" s="38"/>
      <c r="D67" s="27"/>
      <c r="E67" s="172"/>
      <c r="F67" s="172"/>
      <c r="G67" s="173"/>
      <c r="H67" s="164"/>
      <c r="I67" s="165"/>
      <c r="J67" s="77"/>
      <c r="K67" s="27"/>
      <c r="L67" s="166"/>
      <c r="M67" s="69"/>
      <c r="N67" s="144" t="s">
        <v>58</v>
      </c>
      <c r="O67" s="32">
        <v>45602</v>
      </c>
      <c r="P67" s="96"/>
      <c r="Q67" s="111">
        <v>45614</v>
      </c>
      <c r="R67" s="48">
        <v>45615</v>
      </c>
      <c r="S67" s="59"/>
    </row>
    <row r="68" spans="1:19" ht="18" customHeight="1">
      <c r="C68" s="38"/>
      <c r="D68" s="27"/>
      <c r="E68" s="172"/>
      <c r="F68" s="172"/>
      <c r="G68" s="174">
        <f>SUM(J58:J68)</f>
        <v>15591</v>
      </c>
      <c r="H68" s="175"/>
      <c r="I68" s="175"/>
      <c r="J68" s="176"/>
      <c r="K68" s="27"/>
      <c r="L68" s="166"/>
      <c r="M68" s="69"/>
      <c r="N68" s="177"/>
      <c r="O68" s="48"/>
      <c r="P68" s="50"/>
      <c r="Q68" s="50"/>
      <c r="R68" s="48"/>
      <c r="S68" s="59"/>
    </row>
    <row r="69" spans="1:19" s="4" customFormat="1" ht="19.5" customHeight="1">
      <c r="C69" s="27"/>
      <c r="D69" s="94"/>
      <c r="E69" s="53"/>
      <c r="F69" s="53"/>
      <c r="G69" s="61"/>
      <c r="H69" s="58"/>
      <c r="I69" s="95"/>
      <c r="J69" s="53"/>
      <c r="K69" s="58"/>
      <c r="L69" s="68"/>
      <c r="M69" s="58"/>
      <c r="N69" s="58"/>
      <c r="O69" s="32"/>
      <c r="P69" s="96"/>
      <c r="Q69" s="47"/>
      <c r="R69" s="48"/>
      <c r="S69" s="50"/>
    </row>
    <row r="70" spans="1:19" s="4" customFormat="1" ht="19.5" customHeight="1">
      <c r="C70" s="27"/>
      <c r="D70" s="94"/>
      <c r="E70" s="53"/>
      <c r="F70" s="53"/>
      <c r="G70" s="61"/>
      <c r="H70" s="58"/>
      <c r="I70" s="95"/>
      <c r="J70" s="53"/>
      <c r="K70" s="58"/>
      <c r="L70" s="68"/>
      <c r="M70" s="58"/>
      <c r="N70" s="58"/>
      <c r="O70" s="32"/>
      <c r="P70" s="96"/>
      <c r="Q70" s="47"/>
      <c r="R70" s="48"/>
      <c r="S70" s="50"/>
    </row>
    <row r="71" spans="1:19" s="4" customFormat="1" ht="19.5" customHeight="1">
      <c r="C71" s="27"/>
      <c r="D71" s="94"/>
      <c r="E71" s="53"/>
      <c r="F71" s="53"/>
      <c r="G71" s="61"/>
      <c r="H71" s="58"/>
      <c r="I71" s="95"/>
      <c r="J71" s="53"/>
      <c r="K71" s="58"/>
      <c r="L71" s="68"/>
      <c r="M71" s="58"/>
      <c r="N71" s="58"/>
      <c r="O71" s="32"/>
      <c r="P71" s="96"/>
      <c r="Q71" s="47"/>
      <c r="R71" s="48"/>
      <c r="S71" s="50"/>
    </row>
    <row r="72" spans="1:19" ht="18" customHeight="1">
      <c r="C72" s="38"/>
      <c r="D72" s="178"/>
      <c r="E72" s="179" t="s">
        <v>162</v>
      </c>
      <c r="F72" s="180"/>
      <c r="G72" s="181"/>
      <c r="H72" s="27"/>
      <c r="I72" s="27"/>
      <c r="J72" s="31"/>
      <c r="K72" s="31"/>
      <c r="L72" s="27"/>
      <c r="M72" s="101"/>
      <c r="N72" s="177"/>
      <c r="O72" s="48"/>
      <c r="P72" s="50"/>
      <c r="Q72" s="50"/>
      <c r="R72" s="48"/>
      <c r="S72" s="182"/>
    </row>
    <row r="73" spans="1:19" ht="18" customHeight="1">
      <c r="A73" s="34" t="s">
        <v>123</v>
      </c>
      <c r="B73" s="31"/>
      <c r="C73" s="27"/>
      <c r="D73" s="183">
        <f>+D66+1</f>
        <v>50</v>
      </c>
      <c r="E73" s="146" t="s">
        <v>61</v>
      </c>
      <c r="F73" s="28" t="s">
        <v>55</v>
      </c>
      <c r="G73" s="148" t="s">
        <v>163</v>
      </c>
      <c r="H73" s="157">
        <v>1</v>
      </c>
      <c r="I73" s="184">
        <v>3897</v>
      </c>
      <c r="J73" s="169">
        <f t="shared" ref="J73:J83" si="6">H73*I73</f>
        <v>3897</v>
      </c>
      <c r="K73" s="159"/>
      <c r="L73" s="148" t="s">
        <v>164</v>
      </c>
      <c r="M73" s="110"/>
      <c r="N73" s="144" t="s">
        <v>58</v>
      </c>
      <c r="O73" s="32">
        <v>45602</v>
      </c>
      <c r="P73" s="96"/>
      <c r="Q73" s="111">
        <v>45614</v>
      </c>
      <c r="R73" s="48">
        <v>45615</v>
      </c>
      <c r="S73" s="33"/>
    </row>
    <row r="74" spans="1:19" ht="18" customHeight="1">
      <c r="A74" s="27" t="s">
        <v>42</v>
      </c>
      <c r="B74" s="112"/>
      <c r="C74" s="93">
        <v>3</v>
      </c>
      <c r="D74" s="145">
        <f t="shared" ref="D74:D84" si="7">+D73+1</f>
        <v>51</v>
      </c>
      <c r="E74" s="28" t="s">
        <v>55</v>
      </c>
      <c r="F74" s="28" t="s">
        <v>55</v>
      </c>
      <c r="G74" s="35" t="s">
        <v>165</v>
      </c>
      <c r="H74" s="27">
        <v>2</v>
      </c>
      <c r="I74" s="185">
        <v>72</v>
      </c>
      <c r="J74" s="155">
        <f t="shared" si="6"/>
        <v>144</v>
      </c>
      <c r="K74" s="31"/>
      <c r="L74" s="38" t="s">
        <v>166</v>
      </c>
      <c r="M74" s="186"/>
      <c r="N74" s="144" t="s">
        <v>58</v>
      </c>
      <c r="O74" s="32">
        <v>45602</v>
      </c>
      <c r="P74" s="96"/>
      <c r="Q74" s="111">
        <v>45614</v>
      </c>
      <c r="R74" s="48">
        <v>45615</v>
      </c>
      <c r="S74" s="33"/>
    </row>
    <row r="75" spans="1:19" ht="18" customHeight="1">
      <c r="A75" s="27" t="s">
        <v>42</v>
      </c>
      <c r="B75" s="112"/>
      <c r="C75" s="93">
        <v>3</v>
      </c>
      <c r="D75" s="145">
        <f t="shared" si="7"/>
        <v>52</v>
      </c>
      <c r="E75" s="27" t="s">
        <v>55</v>
      </c>
      <c r="F75" s="27" t="s">
        <v>55</v>
      </c>
      <c r="G75" s="187" t="s">
        <v>167</v>
      </c>
      <c r="H75" s="133">
        <v>1</v>
      </c>
      <c r="I75" s="188">
        <v>70</v>
      </c>
      <c r="J75" s="189">
        <f t="shared" si="6"/>
        <v>70</v>
      </c>
      <c r="K75" s="31"/>
      <c r="L75" s="187" t="s">
        <v>168</v>
      </c>
      <c r="M75" s="186"/>
      <c r="N75" s="144" t="s">
        <v>58</v>
      </c>
      <c r="O75" s="32">
        <v>45602</v>
      </c>
      <c r="P75" s="96"/>
      <c r="Q75" s="111">
        <v>45614</v>
      </c>
      <c r="R75" s="48">
        <v>45615</v>
      </c>
      <c r="S75" s="33"/>
    </row>
    <row r="76" spans="1:19" ht="18" customHeight="1">
      <c r="A76" s="27" t="s">
        <v>42</v>
      </c>
      <c r="B76" s="112"/>
      <c r="C76" s="93">
        <v>3</v>
      </c>
      <c r="D76" s="145">
        <f>+D75+1</f>
        <v>53</v>
      </c>
      <c r="E76" s="28" t="s">
        <v>169</v>
      </c>
      <c r="F76" s="28" t="s">
        <v>170</v>
      </c>
      <c r="G76" s="190" t="s">
        <v>171</v>
      </c>
      <c r="H76" s="191">
        <v>2</v>
      </c>
      <c r="I76" s="192">
        <v>247</v>
      </c>
      <c r="J76" s="193">
        <f t="shared" si="6"/>
        <v>494</v>
      </c>
      <c r="K76" s="194"/>
      <c r="L76" s="195" t="s">
        <v>172</v>
      </c>
      <c r="M76" s="196" t="s">
        <v>173</v>
      </c>
      <c r="N76" s="144" t="s">
        <v>58</v>
      </c>
      <c r="O76" s="32">
        <v>45602</v>
      </c>
      <c r="P76" s="96"/>
      <c r="Q76" s="111">
        <v>45614</v>
      </c>
      <c r="R76" s="48">
        <v>45615</v>
      </c>
      <c r="S76" s="33"/>
    </row>
    <row r="77" spans="1:19" ht="18" customHeight="1">
      <c r="A77" s="27" t="s">
        <v>42</v>
      </c>
      <c r="B77" s="112"/>
      <c r="C77" s="93">
        <v>3</v>
      </c>
      <c r="D77" s="145">
        <f>+D76+1</f>
        <v>54</v>
      </c>
      <c r="E77" s="28" t="s">
        <v>170</v>
      </c>
      <c r="F77" s="28" t="s">
        <v>170</v>
      </c>
      <c r="G77" s="190" t="s">
        <v>174</v>
      </c>
      <c r="H77" s="191">
        <v>1</v>
      </c>
      <c r="I77" s="192">
        <v>5500</v>
      </c>
      <c r="J77" s="193">
        <f t="shared" si="6"/>
        <v>5500</v>
      </c>
      <c r="K77" s="194"/>
      <c r="L77" s="195" t="s">
        <v>175</v>
      </c>
      <c r="M77" s="196" t="s">
        <v>173</v>
      </c>
      <c r="N77" s="144" t="s">
        <v>58</v>
      </c>
      <c r="O77" s="32">
        <v>45602</v>
      </c>
      <c r="P77" s="96"/>
      <c r="Q77" s="111">
        <v>45614</v>
      </c>
      <c r="R77" s="48">
        <v>45615</v>
      </c>
      <c r="S77" s="33"/>
    </row>
    <row r="78" spans="1:19" ht="18" customHeight="1">
      <c r="A78" s="27" t="s">
        <v>42</v>
      </c>
      <c r="B78" s="112"/>
      <c r="C78" s="93">
        <v>3</v>
      </c>
      <c r="D78" s="145">
        <f t="shared" si="7"/>
        <v>55</v>
      </c>
      <c r="E78" s="28" t="s">
        <v>55</v>
      </c>
      <c r="F78" s="28" t="s">
        <v>55</v>
      </c>
      <c r="G78" s="35" t="s">
        <v>75</v>
      </c>
      <c r="H78" s="77">
        <v>4</v>
      </c>
      <c r="I78" s="77">
        <v>155</v>
      </c>
      <c r="J78" s="143">
        <f t="shared" si="6"/>
        <v>620</v>
      </c>
      <c r="K78" s="147"/>
      <c r="L78" s="136" t="s">
        <v>176</v>
      </c>
      <c r="M78" s="186"/>
      <c r="N78" s="144" t="s">
        <v>58</v>
      </c>
      <c r="O78" s="32">
        <v>45602</v>
      </c>
      <c r="P78" s="96"/>
      <c r="Q78" s="111">
        <v>45614</v>
      </c>
      <c r="R78" s="48">
        <v>45615</v>
      </c>
      <c r="S78" s="33"/>
    </row>
    <row r="79" spans="1:19" ht="18" customHeight="1">
      <c r="A79" s="27" t="s">
        <v>42</v>
      </c>
      <c r="B79" s="112"/>
      <c r="C79" s="93">
        <v>3</v>
      </c>
      <c r="D79" s="145">
        <f t="shared" si="7"/>
        <v>56</v>
      </c>
      <c r="E79" s="28" t="s">
        <v>55</v>
      </c>
      <c r="F79" s="28" t="s">
        <v>55</v>
      </c>
      <c r="G79" s="35" t="s">
        <v>177</v>
      </c>
      <c r="H79" s="27">
        <v>2</v>
      </c>
      <c r="I79" s="185">
        <v>31</v>
      </c>
      <c r="J79" s="155">
        <f t="shared" si="6"/>
        <v>62</v>
      </c>
      <c r="K79" s="31"/>
      <c r="L79" s="38" t="s">
        <v>178</v>
      </c>
      <c r="M79" s="186"/>
      <c r="N79" s="144" t="s">
        <v>58</v>
      </c>
      <c r="O79" s="32">
        <v>45602</v>
      </c>
      <c r="P79" s="96"/>
      <c r="Q79" s="111">
        <v>45614</v>
      </c>
      <c r="R79" s="48">
        <v>45615</v>
      </c>
      <c r="S79" s="33"/>
    </row>
    <row r="80" spans="1:19" ht="18" customHeight="1">
      <c r="A80" s="27" t="s">
        <v>109</v>
      </c>
      <c r="B80" s="112"/>
      <c r="C80" s="93">
        <v>3</v>
      </c>
      <c r="D80" s="145">
        <f t="shared" si="7"/>
        <v>57</v>
      </c>
      <c r="E80" s="28" t="s">
        <v>55</v>
      </c>
      <c r="F80" s="28" t="s">
        <v>55</v>
      </c>
      <c r="G80" s="35" t="s">
        <v>179</v>
      </c>
      <c r="H80" s="157">
        <v>4</v>
      </c>
      <c r="I80" s="184">
        <v>560</v>
      </c>
      <c r="J80" s="169">
        <f t="shared" si="6"/>
        <v>2240</v>
      </c>
      <c r="K80" s="159"/>
      <c r="L80" s="35" t="s">
        <v>180</v>
      </c>
      <c r="M80" s="197" t="s">
        <v>181</v>
      </c>
      <c r="N80" s="144" t="s">
        <v>58</v>
      </c>
      <c r="O80" s="32">
        <v>45602</v>
      </c>
      <c r="P80" s="96"/>
      <c r="Q80" s="111">
        <v>45614</v>
      </c>
      <c r="R80" s="48">
        <v>45615</v>
      </c>
      <c r="S80" s="33"/>
    </row>
    <row r="81" spans="1:19" ht="18" customHeight="1">
      <c r="A81" s="27" t="s">
        <v>182</v>
      </c>
      <c r="B81" s="112"/>
      <c r="C81" s="93">
        <v>3</v>
      </c>
      <c r="D81" s="145">
        <f t="shared" si="7"/>
        <v>58</v>
      </c>
      <c r="E81" s="146" t="s">
        <v>61</v>
      </c>
      <c r="F81" s="28" t="s">
        <v>55</v>
      </c>
      <c r="G81" s="198" t="s">
        <v>183</v>
      </c>
      <c r="H81" s="27">
        <v>1</v>
      </c>
      <c r="I81" s="27">
        <v>2580</v>
      </c>
      <c r="J81" s="143">
        <f t="shared" si="6"/>
        <v>2580</v>
      </c>
      <c r="K81" s="31"/>
      <c r="L81" s="73" t="s">
        <v>184</v>
      </c>
      <c r="M81" s="101"/>
      <c r="N81" s="144" t="s">
        <v>58</v>
      </c>
      <c r="O81" s="32">
        <v>45602</v>
      </c>
      <c r="P81" s="96"/>
      <c r="Q81" s="111">
        <v>45614</v>
      </c>
      <c r="R81" s="48">
        <v>45615</v>
      </c>
      <c r="S81" s="33"/>
    </row>
    <row r="82" spans="1:19" ht="18" customHeight="1">
      <c r="A82" s="27" t="s">
        <v>182</v>
      </c>
      <c r="B82" s="112"/>
      <c r="C82" s="93">
        <v>3</v>
      </c>
      <c r="D82" s="145">
        <f t="shared" si="7"/>
        <v>59</v>
      </c>
      <c r="E82" s="146" t="s">
        <v>61</v>
      </c>
      <c r="F82" s="28" t="s">
        <v>55</v>
      </c>
      <c r="G82" s="198" t="s">
        <v>185</v>
      </c>
      <c r="H82" s="27">
        <v>1</v>
      </c>
      <c r="I82" s="27">
        <v>3130</v>
      </c>
      <c r="J82" s="143">
        <f t="shared" si="6"/>
        <v>3130</v>
      </c>
      <c r="K82" s="31"/>
      <c r="L82" s="73" t="s">
        <v>186</v>
      </c>
      <c r="M82" s="101"/>
      <c r="N82" s="144" t="s">
        <v>58</v>
      </c>
      <c r="O82" s="32">
        <v>45602</v>
      </c>
      <c r="P82" s="96"/>
      <c r="Q82" s="111">
        <v>45614</v>
      </c>
      <c r="R82" s="48">
        <v>45615</v>
      </c>
      <c r="S82" s="33"/>
    </row>
    <row r="83" spans="1:19" ht="18" customHeight="1">
      <c r="A83" s="27" t="s">
        <v>182</v>
      </c>
      <c r="B83" s="112"/>
      <c r="C83" s="93">
        <v>3</v>
      </c>
      <c r="D83" s="145">
        <f t="shared" si="7"/>
        <v>60</v>
      </c>
      <c r="E83" s="146" t="s">
        <v>61</v>
      </c>
      <c r="F83" s="28" t="s">
        <v>55</v>
      </c>
      <c r="G83" s="198" t="s">
        <v>187</v>
      </c>
      <c r="H83" s="27">
        <v>1</v>
      </c>
      <c r="I83" s="27">
        <v>3920</v>
      </c>
      <c r="J83" s="143">
        <f t="shared" si="6"/>
        <v>3920</v>
      </c>
      <c r="K83" s="31"/>
      <c r="L83" s="73" t="s">
        <v>188</v>
      </c>
      <c r="M83" s="160"/>
      <c r="N83" s="144" t="s">
        <v>58</v>
      </c>
      <c r="O83" s="32">
        <v>45602</v>
      </c>
      <c r="P83" s="96"/>
      <c r="Q83" s="111">
        <v>45614</v>
      </c>
      <c r="R83" s="48">
        <v>45615</v>
      </c>
      <c r="S83" s="33"/>
    </row>
    <row r="84" spans="1:19" ht="18" customHeight="1">
      <c r="A84" s="27" t="s">
        <v>182</v>
      </c>
      <c r="B84" s="112"/>
      <c r="C84" s="93">
        <v>3</v>
      </c>
      <c r="D84" s="145">
        <f t="shared" si="7"/>
        <v>61</v>
      </c>
      <c r="E84" s="146" t="s">
        <v>61</v>
      </c>
      <c r="F84" s="28" t="s">
        <v>55</v>
      </c>
      <c r="G84" s="148" t="s">
        <v>189</v>
      </c>
      <c r="H84" s="199">
        <v>1</v>
      </c>
      <c r="I84" s="168">
        <v>3130</v>
      </c>
      <c r="J84" s="193">
        <f>H84*I84</f>
        <v>3130</v>
      </c>
      <c r="K84" s="194"/>
      <c r="L84" s="156" t="s">
        <v>190</v>
      </c>
      <c r="M84" s="196" t="s">
        <v>173</v>
      </c>
      <c r="N84" s="144" t="s">
        <v>58</v>
      </c>
      <c r="O84" s="32">
        <v>45602</v>
      </c>
      <c r="P84" s="96"/>
      <c r="Q84" s="111">
        <v>45614</v>
      </c>
      <c r="R84" s="48">
        <v>45615</v>
      </c>
      <c r="S84" s="33"/>
    </row>
    <row r="85" spans="1:19" ht="18" customHeight="1">
      <c r="A85" s="27" t="s">
        <v>42</v>
      </c>
      <c r="B85" s="112"/>
      <c r="C85" s="93">
        <v>3</v>
      </c>
      <c r="D85" s="145">
        <f>+D84+1</f>
        <v>62</v>
      </c>
      <c r="E85" s="200" t="s">
        <v>55</v>
      </c>
      <c r="F85" s="200" t="s">
        <v>55</v>
      </c>
      <c r="G85" s="201" t="s">
        <v>191</v>
      </c>
      <c r="H85" s="202">
        <v>1</v>
      </c>
      <c r="I85" s="203">
        <v>830</v>
      </c>
      <c r="J85" s="204">
        <f>H85*I85</f>
        <v>830</v>
      </c>
      <c r="K85" s="205"/>
      <c r="L85" s="206" t="s">
        <v>192</v>
      </c>
      <c r="M85" s="197"/>
      <c r="N85" s="144" t="s">
        <v>58</v>
      </c>
      <c r="O85" s="32">
        <v>45602</v>
      </c>
      <c r="P85" s="96"/>
      <c r="Q85" s="111">
        <v>45614</v>
      </c>
      <c r="R85" s="48">
        <v>45615</v>
      </c>
      <c r="S85" s="33"/>
    </row>
    <row r="86" spans="1:19" ht="18" customHeight="1">
      <c r="A86" s="27" t="s">
        <v>42</v>
      </c>
      <c r="B86" s="112"/>
      <c r="C86" s="93">
        <v>3</v>
      </c>
      <c r="D86" s="145">
        <f t="shared" ref="D86" si="8">+D85+1</f>
        <v>63</v>
      </c>
      <c r="E86" s="200" t="s">
        <v>55</v>
      </c>
      <c r="F86" s="200" t="s">
        <v>55</v>
      </c>
      <c r="G86" s="201" t="s">
        <v>193</v>
      </c>
      <c r="H86" s="202">
        <v>1</v>
      </c>
      <c r="I86" s="203">
        <v>1350</v>
      </c>
      <c r="J86" s="204">
        <f>H86*I86</f>
        <v>1350</v>
      </c>
      <c r="K86" s="205"/>
      <c r="L86" s="206" t="s">
        <v>192</v>
      </c>
      <c r="M86" s="197"/>
      <c r="N86" s="144" t="s">
        <v>58</v>
      </c>
      <c r="O86" s="32">
        <v>45602</v>
      </c>
      <c r="P86" s="96"/>
      <c r="Q86" s="111">
        <v>45614</v>
      </c>
      <c r="R86" s="48">
        <v>45615</v>
      </c>
      <c r="S86" s="33"/>
    </row>
    <row r="87" spans="1:19" ht="18" customHeight="1">
      <c r="A87" s="4"/>
      <c r="B87" s="4"/>
      <c r="C87" s="207"/>
      <c r="D87" s="104"/>
      <c r="E87" s="200"/>
      <c r="F87" s="200"/>
      <c r="G87" s="208"/>
      <c r="H87" s="202"/>
      <c r="I87" s="203"/>
      <c r="J87" s="203"/>
      <c r="K87" s="209"/>
      <c r="L87" s="206"/>
      <c r="M87" s="186"/>
      <c r="N87" s="177"/>
      <c r="P87" s="50"/>
      <c r="Q87" s="50"/>
      <c r="R87" s="210"/>
      <c r="S87" s="33"/>
    </row>
    <row r="88" spans="1:19" ht="18" customHeight="1">
      <c r="D88" s="27"/>
      <c r="E88" s="211"/>
      <c r="F88" s="211"/>
      <c r="G88" s="212">
        <f>SUM(J73:J87)</f>
        <v>27967</v>
      </c>
      <c r="H88" s="213"/>
      <c r="I88" s="213"/>
      <c r="J88" s="214"/>
      <c r="K88" s="215"/>
      <c r="L88" s="216"/>
      <c r="M88" s="101"/>
      <c r="N88" s="177"/>
      <c r="O88" s="48"/>
      <c r="P88" s="50"/>
      <c r="Q88" s="50"/>
      <c r="R88" s="48"/>
      <c r="S88" s="59"/>
    </row>
    <row r="89" spans="1:19" s="4" customFormat="1" ht="19.5" customHeight="1">
      <c r="C89" s="27"/>
      <c r="D89" s="94"/>
      <c r="E89" s="53"/>
      <c r="F89" s="53"/>
      <c r="G89" s="61"/>
      <c r="H89" s="58"/>
      <c r="I89" s="95"/>
      <c r="J89" s="53"/>
      <c r="K89" s="58"/>
      <c r="L89" s="68"/>
      <c r="M89" s="58"/>
      <c r="N89" s="58"/>
      <c r="O89" s="32"/>
      <c r="P89" s="96"/>
      <c r="Q89" s="47"/>
      <c r="R89" s="48"/>
      <c r="S89" s="50"/>
    </row>
    <row r="90" spans="1:19" s="4" customFormat="1" ht="19.5" customHeight="1">
      <c r="C90" s="27"/>
      <c r="D90" s="94"/>
      <c r="E90" s="53"/>
      <c r="F90" s="53"/>
      <c r="G90" s="61"/>
      <c r="H90" s="58"/>
      <c r="I90" s="95"/>
      <c r="J90" s="53"/>
      <c r="K90" s="58"/>
      <c r="L90" s="68"/>
      <c r="M90" s="58"/>
      <c r="N90" s="58"/>
      <c r="O90" s="32"/>
      <c r="P90" s="96"/>
      <c r="Q90" s="47"/>
      <c r="R90" s="48"/>
      <c r="S90" s="50"/>
    </row>
    <row r="91" spans="1:19" s="4" customFormat="1" ht="19.5" customHeight="1">
      <c r="C91" s="27"/>
      <c r="D91" s="94"/>
      <c r="E91" s="53"/>
      <c r="F91" s="53"/>
      <c r="G91" s="61"/>
      <c r="H91" s="58"/>
      <c r="I91" s="95"/>
      <c r="J91" s="53"/>
      <c r="K91" s="58"/>
      <c r="L91" s="68"/>
      <c r="M91" s="58"/>
      <c r="N91" s="58"/>
      <c r="O91" s="32"/>
      <c r="P91" s="96"/>
      <c r="Q91" s="47"/>
      <c r="R91" s="48"/>
      <c r="S91" s="50"/>
    </row>
    <row r="92" spans="1:19" s="223" customFormat="1" ht="19.7" customHeight="1">
      <c r="A92" s="27"/>
      <c r="B92" s="27"/>
      <c r="C92" s="27"/>
      <c r="D92" s="28"/>
      <c r="E92" s="161" t="s">
        <v>194</v>
      </c>
      <c r="F92" s="162"/>
      <c r="G92" s="163"/>
      <c r="H92" s="38"/>
      <c r="I92" s="27"/>
      <c r="J92" s="31"/>
      <c r="K92" s="217"/>
      <c r="L92" s="27"/>
      <c r="M92" s="218"/>
      <c r="N92" s="218"/>
      <c r="O92" s="219"/>
      <c r="P92" s="220"/>
      <c r="Q92" s="221"/>
      <c r="R92" s="219"/>
      <c r="S92" s="222"/>
    </row>
    <row r="93" spans="1:19" s="223" customFormat="1" ht="19.7" customHeight="1">
      <c r="A93" s="27" t="s">
        <v>195</v>
      </c>
      <c r="B93" s="112"/>
      <c r="C93" s="27"/>
      <c r="D93" s="146">
        <f>+D86+1</f>
        <v>64</v>
      </c>
      <c r="E93" s="224" t="s">
        <v>196</v>
      </c>
      <c r="F93" s="224" t="s">
        <v>196</v>
      </c>
      <c r="G93" s="225" t="s">
        <v>197</v>
      </c>
      <c r="H93" s="226">
        <v>4</v>
      </c>
      <c r="I93" s="227">
        <v>3210</v>
      </c>
      <c r="J93" s="228">
        <f t="shared" ref="J93:J118" si="9">H93*I93</f>
        <v>12840</v>
      </c>
      <c r="K93" s="31"/>
      <c r="L93" s="218" t="s">
        <v>198</v>
      </c>
      <c r="M93" s="218"/>
      <c r="N93" s="144" t="s">
        <v>58</v>
      </c>
      <c r="O93" s="32">
        <v>45602</v>
      </c>
      <c r="P93" s="96"/>
      <c r="Q93" s="111">
        <v>45614</v>
      </c>
      <c r="R93" s="48">
        <v>45615</v>
      </c>
      <c r="S93" s="222"/>
    </row>
    <row r="94" spans="1:19" s="223" customFormat="1" ht="19.7" customHeight="1">
      <c r="A94" s="27" t="s">
        <v>199</v>
      </c>
      <c r="B94" s="112"/>
      <c r="C94" s="27"/>
      <c r="D94" s="146">
        <f t="shared" ref="D94:D118" si="10">+D93+1</f>
        <v>65</v>
      </c>
      <c r="E94" s="200" t="s">
        <v>196</v>
      </c>
      <c r="F94" s="200" t="s">
        <v>196</v>
      </c>
      <c r="G94" s="156" t="s">
        <v>200</v>
      </c>
      <c r="H94" s="229">
        <v>4</v>
      </c>
      <c r="I94" s="157">
        <v>1183</v>
      </c>
      <c r="J94" s="230">
        <f t="shared" si="9"/>
        <v>4732</v>
      </c>
      <c r="K94" s="31"/>
      <c r="L94" s="73" t="s">
        <v>201</v>
      </c>
      <c r="M94" s="218"/>
      <c r="N94" s="144" t="s">
        <v>58</v>
      </c>
      <c r="O94" s="32">
        <v>45602</v>
      </c>
      <c r="P94" s="96"/>
      <c r="Q94" s="111">
        <v>45614</v>
      </c>
      <c r="R94" s="48">
        <v>45615</v>
      </c>
      <c r="S94" s="222"/>
    </row>
    <row r="95" spans="1:19" s="223" customFormat="1" ht="19.7" customHeight="1">
      <c r="A95" s="27" t="s">
        <v>202</v>
      </c>
      <c r="B95" s="112"/>
      <c r="C95" s="27"/>
      <c r="D95" s="146">
        <f t="shared" si="10"/>
        <v>66</v>
      </c>
      <c r="E95" s="200" t="s">
        <v>196</v>
      </c>
      <c r="F95" s="200" t="s">
        <v>196</v>
      </c>
      <c r="G95" s="73" t="s">
        <v>203</v>
      </c>
      <c r="H95" s="229">
        <v>4</v>
      </c>
      <c r="I95" s="27">
        <v>1130</v>
      </c>
      <c r="J95" s="230">
        <f t="shared" si="9"/>
        <v>4520</v>
      </c>
      <c r="K95" s="31"/>
      <c r="L95" s="73" t="s">
        <v>204</v>
      </c>
      <c r="M95" s="218"/>
      <c r="N95" s="144" t="s">
        <v>58</v>
      </c>
      <c r="O95" s="32">
        <v>45602</v>
      </c>
      <c r="P95" s="96"/>
      <c r="Q95" s="111">
        <v>45614</v>
      </c>
      <c r="R95" s="48">
        <v>45615</v>
      </c>
      <c r="S95" s="222"/>
    </row>
    <row r="96" spans="1:19" s="223" customFormat="1" ht="19.7" customHeight="1">
      <c r="A96" s="27" t="s">
        <v>42</v>
      </c>
      <c r="B96" s="112"/>
      <c r="C96" s="27"/>
      <c r="D96" s="146">
        <f t="shared" si="10"/>
        <v>67</v>
      </c>
      <c r="E96" s="200" t="s">
        <v>196</v>
      </c>
      <c r="F96" s="200" t="s">
        <v>196</v>
      </c>
      <c r="G96" s="73" t="s">
        <v>205</v>
      </c>
      <c r="H96" s="229">
        <v>4</v>
      </c>
      <c r="I96" s="27">
        <v>188</v>
      </c>
      <c r="J96" s="230">
        <f t="shared" si="9"/>
        <v>752</v>
      </c>
      <c r="K96" s="31"/>
      <c r="L96" s="73" t="s">
        <v>206</v>
      </c>
      <c r="M96" s="218"/>
      <c r="N96" s="144" t="s">
        <v>58</v>
      </c>
      <c r="O96" s="32">
        <v>45602</v>
      </c>
      <c r="P96" s="96"/>
      <c r="Q96" s="111">
        <v>45614</v>
      </c>
      <c r="R96" s="48">
        <v>45615</v>
      </c>
      <c r="S96" s="222"/>
    </row>
    <row r="97" spans="1:19" s="223" customFormat="1" ht="19.7" customHeight="1">
      <c r="A97" s="27" t="s">
        <v>42</v>
      </c>
      <c r="B97" s="112"/>
      <c r="C97" s="27"/>
      <c r="D97" s="146">
        <f>+D96+1</f>
        <v>68</v>
      </c>
      <c r="E97" s="200" t="s">
        <v>196</v>
      </c>
      <c r="F97" s="200" t="s">
        <v>196</v>
      </c>
      <c r="G97" s="73" t="s">
        <v>207</v>
      </c>
      <c r="H97" s="229">
        <v>4</v>
      </c>
      <c r="I97" s="27">
        <v>66</v>
      </c>
      <c r="J97" s="230">
        <f t="shared" si="9"/>
        <v>264</v>
      </c>
      <c r="K97" s="31"/>
      <c r="L97" s="218" t="s">
        <v>208</v>
      </c>
      <c r="M97" s="218"/>
      <c r="N97" s="144" t="s">
        <v>58</v>
      </c>
      <c r="O97" s="32">
        <v>45602</v>
      </c>
      <c r="P97" s="96"/>
      <c r="Q97" s="111">
        <v>45614</v>
      </c>
      <c r="R97" s="48">
        <v>45615</v>
      </c>
      <c r="S97" s="222"/>
    </row>
    <row r="98" spans="1:19" s="223" customFormat="1" ht="19.7" customHeight="1">
      <c r="A98" s="27" t="s">
        <v>42</v>
      </c>
      <c r="B98" s="112"/>
      <c r="C98" s="27"/>
      <c r="D98" s="146">
        <f t="shared" si="10"/>
        <v>69</v>
      </c>
      <c r="E98" s="200" t="s">
        <v>196</v>
      </c>
      <c r="F98" s="200" t="s">
        <v>196</v>
      </c>
      <c r="G98" s="73" t="s">
        <v>209</v>
      </c>
      <c r="H98" s="229">
        <v>4</v>
      </c>
      <c r="I98" s="27">
        <v>178</v>
      </c>
      <c r="J98" s="230">
        <f t="shared" si="9"/>
        <v>712</v>
      </c>
      <c r="K98" s="31"/>
      <c r="L98" s="218" t="s">
        <v>210</v>
      </c>
      <c r="M98" s="218"/>
      <c r="N98" s="144" t="s">
        <v>58</v>
      </c>
      <c r="O98" s="32">
        <v>45602</v>
      </c>
      <c r="P98" s="96"/>
      <c r="Q98" s="111">
        <v>45614</v>
      </c>
      <c r="R98" s="48">
        <v>45615</v>
      </c>
      <c r="S98" s="222"/>
    </row>
    <row r="99" spans="1:19" s="223" customFormat="1" ht="19.7" customHeight="1">
      <c r="A99" s="27" t="s">
        <v>42</v>
      </c>
      <c r="B99" s="112"/>
      <c r="C99" s="27"/>
      <c r="D99" s="146">
        <f t="shared" si="10"/>
        <v>70</v>
      </c>
      <c r="E99" s="200" t="s">
        <v>196</v>
      </c>
      <c r="F99" s="200" t="s">
        <v>196</v>
      </c>
      <c r="G99" s="73" t="s">
        <v>211</v>
      </c>
      <c r="H99" s="229">
        <v>4</v>
      </c>
      <c r="I99" s="27">
        <v>201</v>
      </c>
      <c r="J99" s="230">
        <f t="shared" si="9"/>
        <v>804</v>
      </c>
      <c r="K99" s="31"/>
      <c r="L99" s="218" t="s">
        <v>210</v>
      </c>
      <c r="M99" s="218"/>
      <c r="N99" s="144" t="s">
        <v>58</v>
      </c>
      <c r="O99" s="32">
        <v>45602</v>
      </c>
      <c r="P99" s="96"/>
      <c r="Q99" s="111">
        <v>45614</v>
      </c>
      <c r="R99" s="48">
        <v>45615</v>
      </c>
      <c r="S99" s="222"/>
    </row>
    <row r="100" spans="1:19" s="223" customFormat="1" ht="19.7" customHeight="1">
      <c r="A100" s="27" t="s">
        <v>212</v>
      </c>
      <c r="B100" s="112"/>
      <c r="C100" s="27"/>
      <c r="D100" s="146">
        <f t="shared" si="10"/>
        <v>71</v>
      </c>
      <c r="E100" s="200" t="s">
        <v>196</v>
      </c>
      <c r="F100" s="200" t="s">
        <v>196</v>
      </c>
      <c r="G100" s="73" t="s">
        <v>213</v>
      </c>
      <c r="H100" s="229">
        <v>4</v>
      </c>
      <c r="I100" s="27">
        <v>940</v>
      </c>
      <c r="J100" s="230">
        <f t="shared" si="9"/>
        <v>3760</v>
      </c>
      <c r="K100" s="31"/>
      <c r="L100" s="218" t="s">
        <v>214</v>
      </c>
      <c r="M100" s="218"/>
      <c r="N100" s="144" t="s">
        <v>58</v>
      </c>
      <c r="O100" s="32">
        <v>45602</v>
      </c>
      <c r="P100" s="96"/>
      <c r="Q100" s="111">
        <v>45614</v>
      </c>
      <c r="R100" s="48">
        <v>45615</v>
      </c>
      <c r="S100" s="222"/>
    </row>
    <row r="101" spans="1:19" s="223" customFormat="1" ht="19.7" customHeight="1">
      <c r="A101" s="27" t="s">
        <v>42</v>
      </c>
      <c r="B101" s="112"/>
      <c r="C101" s="27"/>
      <c r="D101" s="146">
        <f t="shared" si="10"/>
        <v>72</v>
      </c>
      <c r="E101" s="200" t="s">
        <v>196</v>
      </c>
      <c r="F101" s="200" t="s">
        <v>196</v>
      </c>
      <c r="G101" s="73" t="s">
        <v>215</v>
      </c>
      <c r="H101" s="229">
        <v>6</v>
      </c>
      <c r="I101" s="27">
        <v>47</v>
      </c>
      <c r="J101" s="230">
        <f t="shared" si="9"/>
        <v>282</v>
      </c>
      <c r="K101" s="31"/>
      <c r="L101" s="73" t="s">
        <v>216</v>
      </c>
      <c r="M101" s="218"/>
      <c r="N101" s="144" t="s">
        <v>58</v>
      </c>
      <c r="O101" s="32">
        <v>45602</v>
      </c>
      <c r="P101" s="96"/>
      <c r="Q101" s="111">
        <v>45614</v>
      </c>
      <c r="R101" s="48">
        <v>45615</v>
      </c>
      <c r="S101" s="222"/>
    </row>
    <row r="102" spans="1:19" s="223" customFormat="1" ht="19.7" customHeight="1">
      <c r="A102" s="27" t="s">
        <v>42</v>
      </c>
      <c r="B102" s="112"/>
      <c r="C102" s="27"/>
      <c r="D102" s="146">
        <f t="shared" si="10"/>
        <v>73</v>
      </c>
      <c r="E102" s="200" t="s">
        <v>196</v>
      </c>
      <c r="F102" s="200" t="s">
        <v>196</v>
      </c>
      <c r="G102" s="73" t="s">
        <v>217</v>
      </c>
      <c r="H102" s="229">
        <v>8</v>
      </c>
      <c r="I102" s="27">
        <v>47</v>
      </c>
      <c r="J102" s="230">
        <f t="shared" si="9"/>
        <v>376</v>
      </c>
      <c r="K102" s="31"/>
      <c r="L102" s="73" t="s">
        <v>218</v>
      </c>
      <c r="M102" s="218"/>
      <c r="N102" s="144" t="s">
        <v>58</v>
      </c>
      <c r="O102" s="32">
        <v>45602</v>
      </c>
      <c r="P102" s="96"/>
      <c r="Q102" s="111">
        <v>45614</v>
      </c>
      <c r="R102" s="48">
        <v>45615</v>
      </c>
      <c r="S102" s="222"/>
    </row>
    <row r="103" spans="1:19" s="223" customFormat="1" ht="19.7" customHeight="1">
      <c r="A103" s="27" t="s">
        <v>212</v>
      </c>
      <c r="B103" s="112"/>
      <c r="C103" s="27"/>
      <c r="D103" s="146">
        <f t="shared" si="10"/>
        <v>74</v>
      </c>
      <c r="E103" s="200" t="s">
        <v>196</v>
      </c>
      <c r="F103" s="200" t="s">
        <v>196</v>
      </c>
      <c r="G103" s="73" t="s">
        <v>219</v>
      </c>
      <c r="H103" s="229">
        <v>2</v>
      </c>
      <c r="I103" s="27">
        <v>990</v>
      </c>
      <c r="J103" s="230">
        <f t="shared" si="9"/>
        <v>1980</v>
      </c>
      <c r="K103" s="31"/>
      <c r="L103" s="218" t="s">
        <v>220</v>
      </c>
      <c r="M103" s="218"/>
      <c r="N103" s="144" t="s">
        <v>58</v>
      </c>
      <c r="O103" s="32">
        <v>45602</v>
      </c>
      <c r="P103" s="96"/>
      <c r="Q103" s="111">
        <v>45614</v>
      </c>
      <c r="R103" s="48">
        <v>45615</v>
      </c>
      <c r="S103" s="222"/>
    </row>
    <row r="104" spans="1:19" s="223" customFormat="1" ht="19.7" customHeight="1">
      <c r="A104" s="27" t="s">
        <v>221</v>
      </c>
      <c r="B104" s="112"/>
      <c r="C104" s="27"/>
      <c r="D104" s="146">
        <f>+D103+1</f>
        <v>75</v>
      </c>
      <c r="E104" s="200" t="s">
        <v>196</v>
      </c>
      <c r="F104" s="200" t="s">
        <v>196</v>
      </c>
      <c r="G104" s="73" t="s">
        <v>222</v>
      </c>
      <c r="H104" s="229">
        <v>6</v>
      </c>
      <c r="I104" s="27">
        <v>756</v>
      </c>
      <c r="J104" s="230">
        <f t="shared" si="9"/>
        <v>4536</v>
      </c>
      <c r="K104" s="31"/>
      <c r="L104" s="73" t="s">
        <v>223</v>
      </c>
      <c r="M104" s="218"/>
      <c r="N104" s="144" t="s">
        <v>58</v>
      </c>
      <c r="O104" s="32">
        <v>45602</v>
      </c>
      <c r="P104" s="96"/>
      <c r="Q104" s="111">
        <v>45614</v>
      </c>
      <c r="R104" s="48">
        <v>45615</v>
      </c>
      <c r="S104" s="222"/>
    </row>
    <row r="105" spans="1:19" s="223" customFormat="1" ht="19.7" customHeight="1">
      <c r="A105" s="27" t="s">
        <v>42</v>
      </c>
      <c r="B105" s="112"/>
      <c r="C105" s="27"/>
      <c r="D105" s="146">
        <f t="shared" si="10"/>
        <v>76</v>
      </c>
      <c r="E105" s="200" t="s">
        <v>196</v>
      </c>
      <c r="F105" s="200" t="s">
        <v>196</v>
      </c>
      <c r="G105" s="73" t="s">
        <v>224</v>
      </c>
      <c r="H105" s="229">
        <v>10</v>
      </c>
      <c r="I105" s="27">
        <v>29</v>
      </c>
      <c r="J105" s="230">
        <f t="shared" si="9"/>
        <v>290</v>
      </c>
      <c r="K105" s="31"/>
      <c r="L105" s="218" t="s">
        <v>225</v>
      </c>
      <c r="M105" s="218"/>
      <c r="N105" s="144" t="s">
        <v>58</v>
      </c>
      <c r="O105" s="32">
        <v>45602</v>
      </c>
      <c r="P105" s="96"/>
      <c r="Q105" s="111">
        <v>45614</v>
      </c>
      <c r="R105" s="48">
        <v>45615</v>
      </c>
      <c r="S105" s="222"/>
    </row>
    <row r="106" spans="1:19" s="223" customFormat="1" ht="19.7" customHeight="1">
      <c r="A106" s="27" t="s">
        <v>42</v>
      </c>
      <c r="B106" s="112"/>
      <c r="C106" s="27"/>
      <c r="D106" s="146">
        <f t="shared" si="10"/>
        <v>77</v>
      </c>
      <c r="E106" s="79" t="s">
        <v>196</v>
      </c>
      <c r="F106" s="79" t="s">
        <v>196</v>
      </c>
      <c r="G106" s="231" t="s">
        <v>226</v>
      </c>
      <c r="H106" s="232">
        <v>10</v>
      </c>
      <c r="I106" s="233">
        <v>26</v>
      </c>
      <c r="J106" s="234">
        <f t="shared" si="9"/>
        <v>260</v>
      </c>
      <c r="K106" s="235"/>
      <c r="L106" s="231" t="s">
        <v>227</v>
      </c>
      <c r="M106" s="218"/>
      <c r="N106" s="144" t="s">
        <v>58</v>
      </c>
      <c r="O106" s="32">
        <v>45602</v>
      </c>
      <c r="P106" s="96"/>
      <c r="Q106" s="111">
        <v>45614</v>
      </c>
      <c r="R106" s="48">
        <v>45615</v>
      </c>
      <c r="S106" s="222"/>
    </row>
    <row r="107" spans="1:19" s="223" customFormat="1" ht="19.7" customHeight="1">
      <c r="A107" s="27" t="s">
        <v>42</v>
      </c>
      <c r="B107" s="112"/>
      <c r="C107" s="27"/>
      <c r="D107" s="146">
        <f t="shared" si="10"/>
        <v>78</v>
      </c>
      <c r="E107" s="200" t="s">
        <v>196</v>
      </c>
      <c r="F107" s="200" t="s">
        <v>196</v>
      </c>
      <c r="G107" s="156" t="s">
        <v>228</v>
      </c>
      <c r="H107" s="236">
        <v>12</v>
      </c>
      <c r="I107" s="157">
        <v>29</v>
      </c>
      <c r="J107" s="237">
        <f t="shared" si="9"/>
        <v>348</v>
      </c>
      <c r="K107" s="159"/>
      <c r="L107" s="156" t="s">
        <v>229</v>
      </c>
      <c r="M107" s="218"/>
      <c r="N107" s="144" t="s">
        <v>58</v>
      </c>
      <c r="O107" s="32">
        <v>45602</v>
      </c>
      <c r="P107" s="96"/>
      <c r="Q107" s="111">
        <v>45614</v>
      </c>
      <c r="R107" s="48">
        <v>45615</v>
      </c>
      <c r="S107" s="222"/>
    </row>
    <row r="108" spans="1:19" s="223" customFormat="1" ht="19.7" customHeight="1">
      <c r="A108" s="27" t="s">
        <v>212</v>
      </c>
      <c r="B108" s="112"/>
      <c r="C108" s="27"/>
      <c r="D108" s="146">
        <f>+D107+1</f>
        <v>79</v>
      </c>
      <c r="E108" s="200" t="s">
        <v>196</v>
      </c>
      <c r="F108" s="200" t="s">
        <v>196</v>
      </c>
      <c r="G108" s="73" t="s">
        <v>230</v>
      </c>
      <c r="H108" s="229">
        <v>4</v>
      </c>
      <c r="I108" s="27">
        <v>3775</v>
      </c>
      <c r="J108" s="230">
        <f t="shared" si="9"/>
        <v>15100</v>
      </c>
      <c r="K108" s="31"/>
      <c r="L108" s="73" t="s">
        <v>231</v>
      </c>
      <c r="M108" s="218"/>
      <c r="N108" s="144" t="s">
        <v>58</v>
      </c>
      <c r="O108" s="32">
        <v>45602</v>
      </c>
      <c r="P108" s="96"/>
      <c r="Q108" s="111">
        <v>45614</v>
      </c>
      <c r="R108" s="48">
        <v>45615</v>
      </c>
      <c r="S108" s="222"/>
    </row>
    <row r="109" spans="1:19" s="223" customFormat="1" ht="19.7" customHeight="1">
      <c r="A109" s="27" t="s">
        <v>212</v>
      </c>
      <c r="B109" s="112"/>
      <c r="C109" s="27"/>
      <c r="D109" s="146">
        <f t="shared" si="10"/>
        <v>80</v>
      </c>
      <c r="E109" s="200" t="s">
        <v>196</v>
      </c>
      <c r="F109" s="200" t="s">
        <v>196</v>
      </c>
      <c r="G109" s="73" t="s">
        <v>232</v>
      </c>
      <c r="H109" s="229">
        <v>2</v>
      </c>
      <c r="I109" s="27">
        <v>2606</v>
      </c>
      <c r="J109" s="230">
        <f t="shared" si="9"/>
        <v>5212</v>
      </c>
      <c r="K109" s="31"/>
      <c r="L109" s="73" t="s">
        <v>233</v>
      </c>
      <c r="M109" s="218"/>
      <c r="N109" s="144" t="s">
        <v>58</v>
      </c>
      <c r="O109" s="32">
        <v>45602</v>
      </c>
      <c r="P109" s="96"/>
      <c r="Q109" s="111">
        <v>45614</v>
      </c>
      <c r="R109" s="48">
        <v>45615</v>
      </c>
      <c r="S109" s="222"/>
    </row>
    <row r="110" spans="1:19" s="223" customFormat="1" ht="19.7" customHeight="1">
      <c r="A110" s="27" t="s">
        <v>234</v>
      </c>
      <c r="B110" s="112"/>
      <c r="C110" s="27"/>
      <c r="D110" s="146">
        <f t="shared" si="10"/>
        <v>81</v>
      </c>
      <c r="E110" s="146" t="s">
        <v>61</v>
      </c>
      <c r="F110" s="28" t="s">
        <v>55</v>
      </c>
      <c r="G110" s="73" t="s">
        <v>235</v>
      </c>
      <c r="H110" s="229">
        <v>2</v>
      </c>
      <c r="I110" s="27">
        <v>7393</v>
      </c>
      <c r="J110" s="230">
        <f t="shared" si="9"/>
        <v>14786</v>
      </c>
      <c r="K110" s="27"/>
      <c r="L110" s="238" t="s">
        <v>236</v>
      </c>
      <c r="M110" s="218"/>
      <c r="N110" s="144" t="s">
        <v>58</v>
      </c>
      <c r="O110" s="32">
        <v>45602</v>
      </c>
      <c r="P110" s="96"/>
      <c r="Q110" s="111">
        <v>45614</v>
      </c>
      <c r="R110" s="48">
        <v>45615</v>
      </c>
      <c r="S110" s="222"/>
    </row>
    <row r="111" spans="1:19" s="223" customFormat="1" ht="19.7" customHeight="1">
      <c r="A111" s="27" t="s">
        <v>237</v>
      </c>
      <c r="B111" s="112"/>
      <c r="C111" s="27"/>
      <c r="D111" s="146">
        <f t="shared" si="10"/>
        <v>82</v>
      </c>
      <c r="E111" s="146" t="s">
        <v>61</v>
      </c>
      <c r="F111" s="28" t="s">
        <v>55</v>
      </c>
      <c r="G111" s="73" t="s">
        <v>238</v>
      </c>
      <c r="H111" s="229">
        <v>1</v>
      </c>
      <c r="I111" s="27">
        <v>27836</v>
      </c>
      <c r="J111" s="230">
        <f t="shared" si="9"/>
        <v>27836</v>
      </c>
      <c r="K111" s="27"/>
      <c r="L111" s="73" t="s">
        <v>239</v>
      </c>
      <c r="M111" s="218"/>
      <c r="N111" s="144" t="s">
        <v>58</v>
      </c>
      <c r="O111" s="32">
        <v>45602</v>
      </c>
      <c r="P111" s="96"/>
      <c r="Q111" s="111">
        <v>45614</v>
      </c>
      <c r="R111" s="48">
        <v>45615</v>
      </c>
      <c r="S111" s="222"/>
    </row>
    <row r="112" spans="1:19" s="223" customFormat="1" ht="19.7" customHeight="1">
      <c r="A112" s="27" t="s">
        <v>42</v>
      </c>
      <c r="B112" s="112"/>
      <c r="C112" s="27"/>
      <c r="D112" s="146">
        <f>+D111+1</f>
        <v>83</v>
      </c>
      <c r="E112" s="239" t="s">
        <v>196</v>
      </c>
      <c r="F112" s="239" t="s">
        <v>196</v>
      </c>
      <c r="G112" s="240" t="s">
        <v>240</v>
      </c>
      <c r="H112" s="240">
        <v>10</v>
      </c>
      <c r="I112" s="241">
        <v>69</v>
      </c>
      <c r="J112" s="242">
        <f t="shared" si="9"/>
        <v>690</v>
      </c>
      <c r="K112" s="135"/>
      <c r="L112" s="243" t="s">
        <v>241</v>
      </c>
      <c r="M112" s="218"/>
      <c r="N112" s="144" t="s">
        <v>58</v>
      </c>
      <c r="O112" s="32">
        <v>45602</v>
      </c>
      <c r="P112" s="96"/>
      <c r="Q112" s="111">
        <v>45614</v>
      </c>
      <c r="R112" s="48">
        <v>45615</v>
      </c>
      <c r="S112" s="222"/>
    </row>
    <row r="113" spans="1:19" s="223" customFormat="1" ht="19.7" customHeight="1">
      <c r="A113" s="27" t="s">
        <v>42</v>
      </c>
      <c r="B113" s="112"/>
      <c r="C113" s="27"/>
      <c r="D113" s="146">
        <f t="shared" si="10"/>
        <v>84</v>
      </c>
      <c r="E113" s="239" t="s">
        <v>196</v>
      </c>
      <c r="F113" s="239" t="s">
        <v>196</v>
      </c>
      <c r="G113" s="240" t="s">
        <v>242</v>
      </c>
      <c r="H113" s="240">
        <v>4</v>
      </c>
      <c r="I113" s="241">
        <v>155</v>
      </c>
      <c r="J113" s="242">
        <f t="shared" si="9"/>
        <v>620</v>
      </c>
      <c r="K113" s="135"/>
      <c r="L113" s="243" t="s">
        <v>243</v>
      </c>
      <c r="M113" s="218"/>
      <c r="N113" s="144" t="s">
        <v>58</v>
      </c>
      <c r="O113" s="32">
        <v>45602</v>
      </c>
      <c r="P113" s="96"/>
      <c r="Q113" s="111">
        <v>45614</v>
      </c>
      <c r="R113" s="48">
        <v>45615</v>
      </c>
      <c r="S113" s="222"/>
    </row>
    <row r="114" spans="1:19" s="223" customFormat="1" ht="19.7" customHeight="1">
      <c r="A114" s="27" t="s">
        <v>42</v>
      </c>
      <c r="B114" s="112"/>
      <c r="C114" s="27"/>
      <c r="D114" s="146">
        <f t="shared" si="10"/>
        <v>85</v>
      </c>
      <c r="E114" s="224" t="s">
        <v>196</v>
      </c>
      <c r="F114" s="224" t="s">
        <v>196</v>
      </c>
      <c r="G114" s="244" t="s">
        <v>244</v>
      </c>
      <c r="H114" s="245">
        <v>10</v>
      </c>
      <c r="I114" s="246">
        <v>25</v>
      </c>
      <c r="J114" s="247">
        <f t="shared" si="9"/>
        <v>250</v>
      </c>
      <c r="K114" s="248"/>
      <c r="L114" s="244" t="s">
        <v>245</v>
      </c>
      <c r="M114" s="218"/>
      <c r="N114" s="144" t="s">
        <v>58</v>
      </c>
      <c r="O114" s="32">
        <v>45602</v>
      </c>
      <c r="P114" s="96"/>
      <c r="Q114" s="111">
        <v>45614</v>
      </c>
      <c r="R114" s="48">
        <v>45615</v>
      </c>
      <c r="S114" s="222"/>
    </row>
    <row r="115" spans="1:19" s="223" customFormat="1" ht="19.7" customHeight="1">
      <c r="A115" s="27" t="s">
        <v>42</v>
      </c>
      <c r="B115" s="112"/>
      <c r="C115" s="27"/>
      <c r="D115" s="146">
        <f>+D114+1</f>
        <v>86</v>
      </c>
      <c r="E115" s="200" t="s">
        <v>196</v>
      </c>
      <c r="F115" s="200" t="s">
        <v>196</v>
      </c>
      <c r="G115" s="73" t="s">
        <v>246</v>
      </c>
      <c r="H115" s="229">
        <v>6</v>
      </c>
      <c r="I115" s="27">
        <v>51</v>
      </c>
      <c r="J115" s="230">
        <f t="shared" si="9"/>
        <v>306</v>
      </c>
      <c r="K115" s="31"/>
      <c r="L115" s="73" t="s">
        <v>247</v>
      </c>
      <c r="M115" s="218"/>
      <c r="N115" s="144" t="s">
        <v>58</v>
      </c>
      <c r="O115" s="32">
        <v>45602</v>
      </c>
      <c r="P115" s="96"/>
      <c r="Q115" s="111">
        <v>45614</v>
      </c>
      <c r="R115" s="48">
        <v>45615</v>
      </c>
      <c r="S115" s="222"/>
    </row>
    <row r="116" spans="1:19" s="223" customFormat="1" ht="19.7" customHeight="1">
      <c r="A116" s="27" t="s">
        <v>42</v>
      </c>
      <c r="B116" s="112"/>
      <c r="C116" s="27"/>
      <c r="D116" s="146">
        <f t="shared" si="10"/>
        <v>87</v>
      </c>
      <c r="E116" s="200" t="s">
        <v>196</v>
      </c>
      <c r="F116" s="200" t="s">
        <v>196</v>
      </c>
      <c r="G116" s="73" t="s">
        <v>248</v>
      </c>
      <c r="H116" s="229">
        <v>10</v>
      </c>
      <c r="I116" s="27">
        <v>57</v>
      </c>
      <c r="J116" s="230">
        <f t="shared" si="9"/>
        <v>570</v>
      </c>
      <c r="K116" s="31"/>
      <c r="L116" s="73" t="s">
        <v>249</v>
      </c>
      <c r="M116" s="218"/>
      <c r="N116" s="144" t="s">
        <v>58</v>
      </c>
      <c r="O116" s="32">
        <v>45602</v>
      </c>
      <c r="P116" s="96"/>
      <c r="Q116" s="111">
        <v>45614</v>
      </c>
      <c r="R116" s="48">
        <v>45615</v>
      </c>
      <c r="S116" s="222"/>
    </row>
    <row r="117" spans="1:19" s="223" customFormat="1" ht="19.7" customHeight="1">
      <c r="A117" s="27" t="s">
        <v>42</v>
      </c>
      <c r="B117" s="112"/>
      <c r="C117" s="27"/>
      <c r="D117" s="146">
        <f>+D116+1</f>
        <v>88</v>
      </c>
      <c r="E117" s="200" t="s">
        <v>196</v>
      </c>
      <c r="F117" s="200" t="s">
        <v>196</v>
      </c>
      <c r="G117" s="73" t="s">
        <v>250</v>
      </c>
      <c r="H117" s="229">
        <v>4</v>
      </c>
      <c r="I117" s="27">
        <v>210</v>
      </c>
      <c r="J117" s="230">
        <f t="shared" si="9"/>
        <v>840</v>
      </c>
      <c r="K117" s="31"/>
      <c r="L117" s="73" t="s">
        <v>251</v>
      </c>
      <c r="M117" s="218"/>
      <c r="N117" s="144" t="s">
        <v>58</v>
      </c>
      <c r="O117" s="32">
        <v>45602</v>
      </c>
      <c r="P117" s="96"/>
      <c r="Q117" s="111">
        <v>45614</v>
      </c>
      <c r="R117" s="48">
        <v>45615</v>
      </c>
      <c r="S117" s="222"/>
    </row>
    <row r="118" spans="1:19" s="223" customFormat="1" ht="19.7" customHeight="1">
      <c r="A118" s="27" t="s">
        <v>42</v>
      </c>
      <c r="B118" s="112"/>
      <c r="C118" s="27"/>
      <c r="D118" s="146">
        <f t="shared" si="10"/>
        <v>89</v>
      </c>
      <c r="E118" s="200" t="s">
        <v>196</v>
      </c>
      <c r="F118" s="200" t="s">
        <v>196</v>
      </c>
      <c r="G118" s="73" t="s">
        <v>252</v>
      </c>
      <c r="H118" s="229">
        <v>4</v>
      </c>
      <c r="I118" s="27">
        <v>210</v>
      </c>
      <c r="J118" s="230">
        <f t="shared" si="9"/>
        <v>840</v>
      </c>
      <c r="K118" s="31"/>
      <c r="L118" s="217" t="s">
        <v>253</v>
      </c>
      <c r="M118" s="218"/>
      <c r="N118" s="144" t="s">
        <v>58</v>
      </c>
      <c r="O118" s="32">
        <v>45602</v>
      </c>
      <c r="P118" s="96"/>
      <c r="Q118" s="111">
        <v>45614</v>
      </c>
      <c r="R118" s="48">
        <v>45615</v>
      </c>
      <c r="S118" s="222"/>
    </row>
    <row r="119" spans="1:19" s="223" customFormat="1" ht="19.7" customHeight="1">
      <c r="A119" s="27"/>
      <c r="B119" s="27"/>
      <c r="C119" s="27"/>
      <c r="D119" s="28"/>
      <c r="E119" s="28"/>
      <c r="F119" s="28"/>
      <c r="G119" s="27"/>
      <c r="H119" s="38"/>
      <c r="I119" s="27"/>
      <c r="J119" s="31"/>
      <c r="K119" s="217"/>
      <c r="L119" s="27"/>
      <c r="M119" s="218"/>
      <c r="N119" s="218"/>
      <c r="O119" s="219"/>
      <c r="P119" s="220"/>
      <c r="Q119" s="221"/>
      <c r="R119" s="219"/>
      <c r="S119" s="222"/>
    </row>
    <row r="120" spans="1:19" s="223" customFormat="1" ht="19.7" customHeight="1">
      <c r="A120" s="27"/>
      <c r="B120" s="27"/>
      <c r="C120" s="27"/>
      <c r="D120" s="28"/>
      <c r="E120" s="28"/>
      <c r="F120" s="28"/>
      <c r="G120" s="174">
        <f>SUM(J93:J118)</f>
        <v>103506</v>
      </c>
      <c r="H120" s="175"/>
      <c r="I120" s="175"/>
      <c r="J120" s="176"/>
      <c r="K120" s="217"/>
      <c r="L120" s="27"/>
      <c r="M120" s="218"/>
      <c r="N120" s="218"/>
      <c r="O120" s="219"/>
      <c r="P120" s="220"/>
      <c r="Q120" s="221"/>
      <c r="R120" s="219"/>
      <c r="S120" s="222"/>
    </row>
    <row r="121" spans="1:19" s="4" customFormat="1" ht="19.5" customHeight="1">
      <c r="C121" s="93"/>
      <c r="D121" s="94"/>
      <c r="E121" s="53"/>
      <c r="F121" s="53"/>
      <c r="G121" s="61"/>
      <c r="H121" s="58"/>
      <c r="I121" s="95"/>
      <c r="J121" s="53"/>
      <c r="K121" s="58"/>
      <c r="L121" s="68"/>
      <c r="M121" s="58"/>
      <c r="N121" s="58"/>
      <c r="O121" s="32"/>
      <c r="P121" s="96"/>
      <c r="Q121" s="47"/>
      <c r="R121" s="48"/>
      <c r="S121" s="50"/>
    </row>
    <row r="122" spans="1:19" s="4" customFormat="1" ht="19.5" customHeight="1">
      <c r="C122" s="93"/>
      <c r="D122" s="94"/>
      <c r="E122" s="53"/>
      <c r="F122" s="53"/>
      <c r="G122" s="61"/>
      <c r="H122" s="58"/>
      <c r="I122" s="95"/>
      <c r="J122" s="53"/>
      <c r="K122" s="58"/>
      <c r="L122" s="68"/>
      <c r="M122" s="58"/>
      <c r="N122" s="58"/>
      <c r="O122" s="32"/>
      <c r="P122" s="96"/>
      <c r="Q122" s="47"/>
      <c r="R122" s="48"/>
      <c r="S122" s="50"/>
    </row>
    <row r="123" spans="1:19" s="4" customFormat="1" ht="19.5" customHeight="1">
      <c r="C123" s="93"/>
      <c r="D123" s="94"/>
      <c r="E123" s="53"/>
      <c r="F123" s="53"/>
      <c r="G123" s="61"/>
      <c r="H123" s="58"/>
      <c r="I123" s="95"/>
      <c r="J123" s="53"/>
      <c r="K123" s="58"/>
      <c r="L123" s="68"/>
      <c r="M123" s="58"/>
      <c r="N123" s="58"/>
      <c r="O123" s="32"/>
      <c r="P123" s="96"/>
      <c r="Q123" s="47"/>
      <c r="R123" s="48"/>
      <c r="S123" s="50"/>
    </row>
    <row r="124" spans="1:19" s="4" customFormat="1" ht="19.7" customHeight="1">
      <c r="B124" s="34"/>
      <c r="C124" s="27"/>
      <c r="D124" s="249" t="s">
        <v>254</v>
      </c>
      <c r="E124" s="250"/>
      <c r="F124" s="250"/>
      <c r="G124" s="251"/>
      <c r="H124" s="27"/>
      <c r="I124" s="76"/>
      <c r="J124" s="37"/>
      <c r="K124" s="87"/>
      <c r="L124" s="38"/>
      <c r="M124" s="38"/>
      <c r="N124" s="28"/>
      <c r="O124" s="32"/>
      <c r="P124" s="32"/>
      <c r="Q124" s="32"/>
      <c r="R124" s="40"/>
      <c r="S124" s="33"/>
    </row>
    <row r="125" spans="1:19" s="4" customFormat="1" ht="19.7" customHeight="1">
      <c r="A125" s="27" t="s">
        <v>255</v>
      </c>
      <c r="B125" s="112"/>
      <c r="C125" s="93">
        <v>2</v>
      </c>
      <c r="D125" s="142">
        <f>+D118+1</f>
        <v>90</v>
      </c>
      <c r="E125" s="133" t="s">
        <v>55</v>
      </c>
      <c r="F125" s="133" t="s">
        <v>55</v>
      </c>
      <c r="G125" s="134" t="s">
        <v>256</v>
      </c>
      <c r="H125" s="71">
        <v>1</v>
      </c>
      <c r="I125" s="76">
        <v>4400</v>
      </c>
      <c r="J125" s="242">
        <f t="shared" ref="J125:J146" si="11">H125*I125</f>
        <v>4400</v>
      </c>
      <c r="K125" s="135"/>
      <c r="L125" s="136" t="s">
        <v>257</v>
      </c>
      <c r="M125" s="38"/>
      <c r="N125" s="144" t="s">
        <v>58</v>
      </c>
      <c r="O125" s="32">
        <v>45602</v>
      </c>
      <c r="P125" s="96"/>
      <c r="Q125" s="111">
        <v>45614</v>
      </c>
      <c r="R125" s="210">
        <v>45615</v>
      </c>
      <c r="S125" s="33"/>
    </row>
    <row r="126" spans="1:19" s="4" customFormat="1" ht="19.7" customHeight="1">
      <c r="A126" s="27" t="s">
        <v>182</v>
      </c>
      <c r="B126" s="112"/>
      <c r="C126" s="93">
        <v>2</v>
      </c>
      <c r="D126" s="142">
        <f>+D125+1</f>
        <v>91</v>
      </c>
      <c r="E126" s="28" t="s">
        <v>55</v>
      </c>
      <c r="F126" s="28" t="s">
        <v>55</v>
      </c>
      <c r="G126" s="252" t="s">
        <v>258</v>
      </c>
      <c r="H126" s="253">
        <v>1</v>
      </c>
      <c r="I126" s="254">
        <v>14290</v>
      </c>
      <c r="J126" s="155">
        <f t="shared" si="11"/>
        <v>14290</v>
      </c>
      <c r="K126" s="31"/>
      <c r="L126" s="166" t="s">
        <v>259</v>
      </c>
      <c r="M126" s="101"/>
      <c r="N126" s="144" t="s">
        <v>58</v>
      </c>
      <c r="O126" s="32">
        <v>45602</v>
      </c>
      <c r="P126" s="96"/>
      <c r="Q126" s="111">
        <v>45614</v>
      </c>
      <c r="R126" s="210">
        <v>45615</v>
      </c>
      <c r="S126" s="33"/>
    </row>
    <row r="127" spans="1:19" s="4" customFormat="1" ht="19.7" customHeight="1">
      <c r="A127" s="27" t="s">
        <v>260</v>
      </c>
      <c r="B127" s="112"/>
      <c r="C127" s="93">
        <v>2</v>
      </c>
      <c r="D127" s="255">
        <f t="shared" ref="D127:D144" si="12">+D126+1</f>
        <v>92</v>
      </c>
      <c r="E127" s="28" t="s">
        <v>55</v>
      </c>
      <c r="F127" s="28" t="s">
        <v>55</v>
      </c>
      <c r="G127" s="156" t="s">
        <v>261</v>
      </c>
      <c r="H127" s="157">
        <v>1</v>
      </c>
      <c r="I127" s="256">
        <v>1998</v>
      </c>
      <c r="J127" s="143">
        <f t="shared" si="11"/>
        <v>1998</v>
      </c>
      <c r="K127" s="257"/>
      <c r="L127" s="117" t="s">
        <v>262</v>
      </c>
      <c r="M127" s="101"/>
      <c r="N127" s="144" t="s">
        <v>58</v>
      </c>
      <c r="O127" s="32">
        <v>45602</v>
      </c>
      <c r="P127" s="96"/>
      <c r="Q127" s="111">
        <v>45614</v>
      </c>
      <c r="R127" s="210">
        <v>45615</v>
      </c>
      <c r="S127" s="33"/>
    </row>
    <row r="128" spans="1:19" s="4" customFormat="1" ht="19.7" customHeight="1">
      <c r="A128" s="27" t="s">
        <v>260</v>
      </c>
      <c r="B128" s="112"/>
      <c r="C128" s="93">
        <v>2</v>
      </c>
      <c r="D128" s="255">
        <f t="shared" si="12"/>
        <v>93</v>
      </c>
      <c r="E128" s="28" t="s">
        <v>55</v>
      </c>
      <c r="F128" s="28" t="s">
        <v>55</v>
      </c>
      <c r="G128" s="156" t="s">
        <v>263</v>
      </c>
      <c r="H128" s="157">
        <v>1</v>
      </c>
      <c r="I128" s="256">
        <v>5520</v>
      </c>
      <c r="J128" s="143">
        <f t="shared" si="11"/>
        <v>5520</v>
      </c>
      <c r="K128" s="257"/>
      <c r="L128" s="38" t="s">
        <v>264</v>
      </c>
      <c r="M128" s="38"/>
      <c r="N128" s="144" t="s">
        <v>58</v>
      </c>
      <c r="O128" s="32">
        <v>45602</v>
      </c>
      <c r="P128" s="96"/>
      <c r="Q128" s="111">
        <v>45614</v>
      </c>
      <c r="R128" s="210">
        <v>45615</v>
      </c>
      <c r="S128" s="33"/>
    </row>
    <row r="129" spans="1:19" s="4" customFormat="1" ht="19.7" customHeight="1">
      <c r="A129" s="27" t="s">
        <v>182</v>
      </c>
      <c r="B129" s="112"/>
      <c r="C129" s="93"/>
      <c r="D129" s="255">
        <f t="shared" si="12"/>
        <v>94</v>
      </c>
      <c r="E129" s="28" t="s">
        <v>196</v>
      </c>
      <c r="F129" s="28" t="s">
        <v>196</v>
      </c>
      <c r="G129" s="73" t="s">
        <v>265</v>
      </c>
      <c r="H129" s="199">
        <v>1</v>
      </c>
      <c r="I129" s="27">
        <v>3263</v>
      </c>
      <c r="J129" s="155">
        <f>H129*I129</f>
        <v>3263</v>
      </c>
      <c r="K129" s="217"/>
      <c r="L129" s="166" t="s">
        <v>266</v>
      </c>
      <c r="M129" s="38"/>
      <c r="N129" s="144" t="s">
        <v>58</v>
      </c>
      <c r="O129" s="32">
        <v>45602</v>
      </c>
      <c r="P129" s="96"/>
      <c r="Q129" s="111">
        <v>45614</v>
      </c>
      <c r="R129" s="210">
        <v>45615</v>
      </c>
      <c r="S129" s="33"/>
    </row>
    <row r="130" spans="1:19" s="4" customFormat="1" ht="19.7" customHeight="1">
      <c r="A130" s="27" t="s">
        <v>267</v>
      </c>
      <c r="B130" s="112"/>
      <c r="C130" s="93">
        <v>2</v>
      </c>
      <c r="D130" s="255">
        <f t="shared" si="12"/>
        <v>95</v>
      </c>
      <c r="E130" s="28" t="s">
        <v>55</v>
      </c>
      <c r="F130" s="28" t="s">
        <v>55</v>
      </c>
      <c r="G130" s="156" t="s">
        <v>268</v>
      </c>
      <c r="H130" s="157">
        <v>1</v>
      </c>
      <c r="I130" s="256">
        <v>5117</v>
      </c>
      <c r="J130" s="143">
        <f t="shared" si="11"/>
        <v>5117</v>
      </c>
      <c r="K130" s="257"/>
      <c r="L130" s="38" t="s">
        <v>269</v>
      </c>
      <c r="M130" s="38"/>
      <c r="N130" s="144" t="s">
        <v>58</v>
      </c>
      <c r="O130" s="32">
        <v>45602</v>
      </c>
      <c r="P130" s="96"/>
      <c r="Q130" s="111">
        <v>45614</v>
      </c>
      <c r="R130" s="210">
        <v>45615</v>
      </c>
      <c r="S130" s="33"/>
    </row>
    <row r="131" spans="1:19" s="4" customFormat="1" ht="19.7" customHeight="1">
      <c r="A131" s="27" t="s">
        <v>267</v>
      </c>
      <c r="B131" s="112"/>
      <c r="C131" s="93">
        <v>2</v>
      </c>
      <c r="D131" s="255">
        <f t="shared" si="12"/>
        <v>96</v>
      </c>
      <c r="E131" s="28" t="s">
        <v>55</v>
      </c>
      <c r="F131" s="28" t="s">
        <v>55</v>
      </c>
      <c r="G131" s="148" t="s">
        <v>270</v>
      </c>
      <c r="H131" s="258">
        <v>1</v>
      </c>
      <c r="I131" s="168">
        <v>4239</v>
      </c>
      <c r="J131" s="155">
        <f t="shared" si="11"/>
        <v>4239</v>
      </c>
      <c r="K131" s="159"/>
      <c r="L131" s="166" t="s">
        <v>271</v>
      </c>
      <c r="M131" s="73"/>
      <c r="N131" s="144" t="s">
        <v>58</v>
      </c>
      <c r="O131" s="32">
        <v>45602</v>
      </c>
      <c r="P131" s="96"/>
      <c r="Q131" s="111">
        <v>45614</v>
      </c>
      <c r="R131" s="210">
        <v>45615</v>
      </c>
      <c r="S131" s="33"/>
    </row>
    <row r="132" spans="1:19" s="4" customFormat="1" ht="19.7" customHeight="1">
      <c r="A132" s="27" t="s">
        <v>182</v>
      </c>
      <c r="B132" s="112"/>
      <c r="C132" s="93">
        <v>2</v>
      </c>
      <c r="D132" s="255">
        <f t="shared" si="12"/>
        <v>97</v>
      </c>
      <c r="E132" s="28" t="s">
        <v>55</v>
      </c>
      <c r="F132" s="28" t="s">
        <v>55</v>
      </c>
      <c r="G132" s="156" t="s">
        <v>272</v>
      </c>
      <c r="H132" s="157">
        <v>2</v>
      </c>
      <c r="I132" s="256">
        <v>1318</v>
      </c>
      <c r="J132" s="143">
        <f t="shared" si="11"/>
        <v>2636</v>
      </c>
      <c r="K132" s="87"/>
      <c r="L132" s="38" t="s">
        <v>273</v>
      </c>
      <c r="M132" s="38"/>
      <c r="N132" s="144" t="s">
        <v>58</v>
      </c>
      <c r="O132" s="32">
        <v>45602</v>
      </c>
      <c r="P132" s="96"/>
      <c r="Q132" s="111">
        <v>45614</v>
      </c>
      <c r="R132" s="210">
        <v>45615</v>
      </c>
      <c r="S132" s="33"/>
    </row>
    <row r="133" spans="1:19" s="4" customFormat="1" ht="19.7" customHeight="1">
      <c r="A133" s="27" t="s">
        <v>182</v>
      </c>
      <c r="B133" s="112"/>
      <c r="C133" s="93">
        <v>2</v>
      </c>
      <c r="D133" s="255">
        <f t="shared" si="12"/>
        <v>98</v>
      </c>
      <c r="E133" s="28" t="s">
        <v>55</v>
      </c>
      <c r="F133" s="28" t="s">
        <v>55</v>
      </c>
      <c r="G133" s="156" t="s">
        <v>274</v>
      </c>
      <c r="H133" s="157">
        <v>1</v>
      </c>
      <c r="I133" s="256">
        <v>1258</v>
      </c>
      <c r="J133" s="143">
        <f t="shared" si="11"/>
        <v>1258</v>
      </c>
      <c r="K133" s="87"/>
      <c r="L133" s="38" t="s">
        <v>273</v>
      </c>
      <c r="M133" s="1"/>
      <c r="N133" s="144" t="s">
        <v>58</v>
      </c>
      <c r="O133" s="32">
        <v>45602</v>
      </c>
      <c r="P133" s="96"/>
      <c r="Q133" s="111">
        <v>45614</v>
      </c>
      <c r="R133" s="210">
        <v>45615</v>
      </c>
      <c r="S133" s="33"/>
    </row>
    <row r="134" spans="1:19" s="4" customFormat="1" ht="19.7" customHeight="1">
      <c r="A134" s="27" t="s">
        <v>267</v>
      </c>
      <c r="B134" s="112"/>
      <c r="C134" s="93"/>
      <c r="D134" s="255">
        <f t="shared" si="12"/>
        <v>99</v>
      </c>
      <c r="E134" s="28" t="s">
        <v>275</v>
      </c>
      <c r="F134" s="28" t="s">
        <v>55</v>
      </c>
      <c r="G134" s="156">
        <v>620704006</v>
      </c>
      <c r="H134" s="157">
        <v>10</v>
      </c>
      <c r="I134" s="256">
        <v>36</v>
      </c>
      <c r="J134" s="143">
        <f t="shared" si="11"/>
        <v>360</v>
      </c>
      <c r="K134" s="87"/>
      <c r="L134" s="38" t="s">
        <v>276</v>
      </c>
      <c r="M134" s="1"/>
      <c r="N134" s="144" t="s">
        <v>58</v>
      </c>
      <c r="O134" s="32">
        <v>45602</v>
      </c>
      <c r="P134" s="96"/>
      <c r="Q134" s="111">
        <v>45614</v>
      </c>
      <c r="R134" s="210">
        <v>45615</v>
      </c>
      <c r="S134" s="33"/>
    </row>
    <row r="135" spans="1:19" s="4" customFormat="1" ht="19.7" customHeight="1">
      <c r="A135" s="27" t="s">
        <v>267</v>
      </c>
      <c r="B135" s="112"/>
      <c r="C135" s="93">
        <v>2</v>
      </c>
      <c r="D135" s="255">
        <f>+D134+1</f>
        <v>100</v>
      </c>
      <c r="E135" s="131" t="s">
        <v>277</v>
      </c>
      <c r="F135" s="131" t="s">
        <v>55</v>
      </c>
      <c r="G135" s="156" t="s">
        <v>278</v>
      </c>
      <c r="H135" s="199">
        <v>1</v>
      </c>
      <c r="I135" s="157">
        <v>2700</v>
      </c>
      <c r="J135" s="259">
        <f t="shared" si="11"/>
        <v>2700</v>
      </c>
      <c r="K135" s="260"/>
      <c r="L135" s="166" t="s">
        <v>279</v>
      </c>
      <c r="M135" s="197"/>
      <c r="N135" s="144" t="s">
        <v>58</v>
      </c>
      <c r="O135" s="32">
        <v>45602</v>
      </c>
      <c r="P135" s="96"/>
      <c r="Q135" s="111">
        <v>45614</v>
      </c>
      <c r="R135" s="210">
        <v>45615</v>
      </c>
      <c r="S135" s="33"/>
    </row>
    <row r="136" spans="1:19" s="4" customFormat="1" ht="19.7" customHeight="1">
      <c r="A136" s="27" t="s">
        <v>267</v>
      </c>
      <c r="B136" s="112"/>
      <c r="C136" s="93">
        <v>3</v>
      </c>
      <c r="D136" s="255">
        <f t="shared" si="12"/>
        <v>101</v>
      </c>
      <c r="E136" s="131" t="s">
        <v>277</v>
      </c>
      <c r="F136" s="131" t="s">
        <v>55</v>
      </c>
      <c r="G136" s="156" t="s">
        <v>280</v>
      </c>
      <c r="H136" s="199">
        <v>1</v>
      </c>
      <c r="I136" s="157">
        <v>2700</v>
      </c>
      <c r="J136" s="259">
        <f t="shared" si="11"/>
        <v>2700</v>
      </c>
      <c r="K136" s="260"/>
      <c r="L136" s="166" t="s">
        <v>281</v>
      </c>
      <c r="M136" s="197"/>
      <c r="N136" s="144" t="s">
        <v>58</v>
      </c>
      <c r="O136" s="32">
        <v>45602</v>
      </c>
      <c r="P136" s="96"/>
      <c r="Q136" s="111">
        <v>45614</v>
      </c>
      <c r="R136" s="210">
        <v>45615</v>
      </c>
      <c r="S136" s="33"/>
    </row>
    <row r="137" spans="1:19" s="4" customFormat="1" ht="19.7" customHeight="1">
      <c r="A137" s="27" t="s">
        <v>267</v>
      </c>
      <c r="B137" s="112"/>
      <c r="C137" s="93">
        <v>2</v>
      </c>
      <c r="D137" s="255">
        <f>+D136+1</f>
        <v>102</v>
      </c>
      <c r="E137" s="28" t="s">
        <v>55</v>
      </c>
      <c r="F137" s="28" t="s">
        <v>55</v>
      </c>
      <c r="G137" s="78" t="s">
        <v>282</v>
      </c>
      <c r="H137" s="27">
        <v>1</v>
      </c>
      <c r="I137" s="77">
        <v>6230</v>
      </c>
      <c r="J137" s="143">
        <f t="shared" si="11"/>
        <v>6230</v>
      </c>
      <c r="K137" s="31"/>
      <c r="L137" s="73" t="s">
        <v>283</v>
      </c>
      <c r="M137" s="101"/>
      <c r="N137" s="144" t="s">
        <v>58</v>
      </c>
      <c r="O137" s="32">
        <v>45602</v>
      </c>
      <c r="P137" s="96"/>
      <c r="Q137" s="111">
        <v>45614</v>
      </c>
      <c r="R137" s="210">
        <v>45615</v>
      </c>
      <c r="S137" s="33"/>
    </row>
    <row r="138" spans="1:19" s="4" customFormat="1" ht="19.7" customHeight="1">
      <c r="A138" s="27" t="s">
        <v>267</v>
      </c>
      <c r="B138" s="112"/>
      <c r="C138" s="93">
        <v>2</v>
      </c>
      <c r="D138" s="255">
        <f t="shared" si="12"/>
        <v>103</v>
      </c>
      <c r="E138" s="131" t="s">
        <v>55</v>
      </c>
      <c r="F138" s="131" t="s">
        <v>55</v>
      </c>
      <c r="G138" s="261" t="s">
        <v>284</v>
      </c>
      <c r="H138" s="157">
        <v>1</v>
      </c>
      <c r="I138" s="168">
        <v>198</v>
      </c>
      <c r="J138" s="169">
        <f>H138*I138</f>
        <v>198</v>
      </c>
      <c r="K138" s="159"/>
      <c r="L138" s="166" t="s">
        <v>285</v>
      </c>
      <c r="M138" s="101"/>
      <c r="N138" s="144" t="s">
        <v>58</v>
      </c>
      <c r="O138" s="32">
        <v>45602</v>
      </c>
      <c r="P138" s="96"/>
      <c r="Q138" s="111">
        <v>45614</v>
      </c>
      <c r="R138" s="210">
        <v>45615</v>
      </c>
      <c r="S138" s="33"/>
    </row>
    <row r="139" spans="1:19" s="4" customFormat="1" ht="19.7" customHeight="1">
      <c r="A139" s="27" t="s">
        <v>267</v>
      </c>
      <c r="B139" s="112"/>
      <c r="C139" s="93">
        <v>2</v>
      </c>
      <c r="D139" s="255">
        <f>+D138+1</f>
        <v>104</v>
      </c>
      <c r="E139" s="28" t="s">
        <v>55</v>
      </c>
      <c r="F139" s="28" t="s">
        <v>55</v>
      </c>
      <c r="G139" s="117" t="s">
        <v>286</v>
      </c>
      <c r="H139" s="27">
        <v>1</v>
      </c>
      <c r="I139" s="77">
        <v>894</v>
      </c>
      <c r="J139" s="143">
        <f t="shared" ref="J139" si="13">H139*I139</f>
        <v>894</v>
      </c>
      <c r="K139" s="31"/>
      <c r="L139" s="38" t="s">
        <v>287</v>
      </c>
      <c r="M139" s="101"/>
      <c r="N139" s="144" t="s">
        <v>58</v>
      </c>
      <c r="O139" s="32">
        <v>45602</v>
      </c>
      <c r="P139" s="96"/>
      <c r="Q139" s="111">
        <v>45614</v>
      </c>
      <c r="R139" s="210">
        <v>45615</v>
      </c>
      <c r="S139" s="33"/>
    </row>
    <row r="140" spans="1:19" s="4" customFormat="1" ht="19.7" customHeight="1">
      <c r="A140" s="27" t="s">
        <v>267</v>
      </c>
      <c r="B140" s="112"/>
      <c r="C140" s="93">
        <v>2</v>
      </c>
      <c r="D140" s="255">
        <f>+D139+1</f>
        <v>105</v>
      </c>
      <c r="E140" s="131" t="s">
        <v>55</v>
      </c>
      <c r="F140" s="131" t="s">
        <v>55</v>
      </c>
      <c r="G140" s="148" t="s">
        <v>288</v>
      </c>
      <c r="H140" s="157">
        <v>1</v>
      </c>
      <c r="I140" s="168">
        <v>5116</v>
      </c>
      <c r="J140" s="155">
        <f t="shared" si="11"/>
        <v>5116</v>
      </c>
      <c r="K140" s="31"/>
      <c r="L140" s="38" t="s">
        <v>289</v>
      </c>
      <c r="M140" s="186"/>
      <c r="N140" s="144" t="s">
        <v>58</v>
      </c>
      <c r="O140" s="32">
        <v>45602</v>
      </c>
      <c r="P140" s="96"/>
      <c r="Q140" s="111">
        <v>45614</v>
      </c>
      <c r="R140" s="210">
        <v>45615</v>
      </c>
      <c r="S140" s="33"/>
    </row>
    <row r="141" spans="1:19" s="4" customFormat="1" ht="19.7" customHeight="1">
      <c r="A141" s="27" t="s">
        <v>267</v>
      </c>
      <c r="B141" s="112"/>
      <c r="C141" s="93">
        <v>2</v>
      </c>
      <c r="D141" s="255">
        <f>+D140+1</f>
        <v>106</v>
      </c>
      <c r="E141" s="131" t="s">
        <v>55</v>
      </c>
      <c r="F141" s="131" t="s">
        <v>55</v>
      </c>
      <c r="G141" s="148" t="s">
        <v>290</v>
      </c>
      <c r="H141" s="157">
        <v>1</v>
      </c>
      <c r="I141" s="168">
        <v>1956</v>
      </c>
      <c r="J141" s="155">
        <f t="shared" si="11"/>
        <v>1956</v>
      </c>
      <c r="K141" s="31"/>
      <c r="L141" s="38" t="s">
        <v>291</v>
      </c>
      <c r="M141" s="186"/>
      <c r="N141" s="144" t="s">
        <v>58</v>
      </c>
      <c r="O141" s="32">
        <v>45602</v>
      </c>
      <c r="P141" s="96"/>
      <c r="Q141" s="111">
        <v>45614</v>
      </c>
      <c r="R141" s="210">
        <v>45615</v>
      </c>
      <c r="S141" s="33"/>
    </row>
    <row r="142" spans="1:19" s="4" customFormat="1" ht="19.7" customHeight="1">
      <c r="A142" s="27" t="s">
        <v>267</v>
      </c>
      <c r="B142" s="112"/>
      <c r="C142" s="93">
        <v>2</v>
      </c>
      <c r="D142" s="255">
        <f>+D141+1</f>
        <v>107</v>
      </c>
      <c r="E142" s="200" t="s">
        <v>55</v>
      </c>
      <c r="F142" s="200" t="s">
        <v>55</v>
      </c>
      <c r="G142" s="201" t="s">
        <v>292</v>
      </c>
      <c r="H142" s="202">
        <v>1</v>
      </c>
      <c r="I142" s="203">
        <v>860</v>
      </c>
      <c r="J142" s="262">
        <f t="shared" si="11"/>
        <v>860</v>
      </c>
      <c r="K142" s="205"/>
      <c r="L142" s="263" t="s">
        <v>293</v>
      </c>
      <c r="M142" s="197"/>
      <c r="N142" s="144" t="s">
        <v>58</v>
      </c>
      <c r="O142" s="32">
        <v>45602</v>
      </c>
      <c r="P142" s="96"/>
      <c r="Q142" s="111">
        <v>45614</v>
      </c>
      <c r="R142" s="210">
        <v>45615</v>
      </c>
      <c r="S142" s="33"/>
    </row>
    <row r="143" spans="1:19" s="4" customFormat="1" ht="19.7" customHeight="1">
      <c r="A143" s="27" t="s">
        <v>267</v>
      </c>
      <c r="B143" s="112"/>
      <c r="C143" s="93">
        <v>2</v>
      </c>
      <c r="D143" s="255">
        <f>+D142+1</f>
        <v>108</v>
      </c>
      <c r="E143" s="71" t="s">
        <v>294</v>
      </c>
      <c r="F143" s="200" t="s">
        <v>55</v>
      </c>
      <c r="G143" s="264" t="s">
        <v>295</v>
      </c>
      <c r="H143" s="71">
        <v>1</v>
      </c>
      <c r="I143" s="71">
        <v>622</v>
      </c>
      <c r="J143" s="265">
        <f t="shared" si="11"/>
        <v>622</v>
      </c>
      <c r="K143" s="31"/>
      <c r="L143" s="136" t="s">
        <v>296</v>
      </c>
      <c r="M143" s="101"/>
      <c r="N143" s="144" t="s">
        <v>58</v>
      </c>
      <c r="O143" s="32">
        <v>45602</v>
      </c>
      <c r="P143" s="96"/>
      <c r="Q143" s="111">
        <v>45614</v>
      </c>
      <c r="R143" s="210">
        <v>45615</v>
      </c>
      <c r="S143" s="33"/>
    </row>
    <row r="144" spans="1:19" s="4" customFormat="1" ht="19.7" customHeight="1">
      <c r="A144" s="27" t="s">
        <v>267</v>
      </c>
      <c r="B144" s="112"/>
      <c r="C144" s="93">
        <v>2</v>
      </c>
      <c r="D144" s="255">
        <f t="shared" si="12"/>
        <v>109</v>
      </c>
      <c r="E144" s="200" t="s">
        <v>55</v>
      </c>
      <c r="F144" s="200" t="s">
        <v>55</v>
      </c>
      <c r="G144" s="38" t="s">
        <v>297</v>
      </c>
      <c r="H144" s="27">
        <v>3</v>
      </c>
      <c r="I144" s="27">
        <v>130</v>
      </c>
      <c r="J144" s="265">
        <f t="shared" si="11"/>
        <v>390</v>
      </c>
      <c r="K144" s="29"/>
      <c r="L144" s="38" t="s">
        <v>298</v>
      </c>
      <c r="M144" s="101"/>
      <c r="N144" s="144" t="s">
        <v>58</v>
      </c>
      <c r="O144" s="32">
        <v>45602</v>
      </c>
      <c r="P144" s="96"/>
      <c r="Q144" s="111">
        <v>45614</v>
      </c>
      <c r="R144" s="210">
        <v>45615</v>
      </c>
      <c r="S144" s="33"/>
    </row>
    <row r="145" spans="1:19" s="4" customFormat="1" ht="19.7" customHeight="1">
      <c r="A145" s="27" t="s">
        <v>267</v>
      </c>
      <c r="B145" s="112"/>
      <c r="C145" s="93">
        <v>2</v>
      </c>
      <c r="D145" s="255">
        <f>+D144+1</f>
        <v>110</v>
      </c>
      <c r="E145" s="133" t="s">
        <v>55</v>
      </c>
      <c r="F145" s="133" t="s">
        <v>55</v>
      </c>
      <c r="G145" s="78" t="s">
        <v>299</v>
      </c>
      <c r="H145" s="256">
        <v>2</v>
      </c>
      <c r="I145" s="256">
        <v>210</v>
      </c>
      <c r="J145" s="143">
        <f t="shared" si="11"/>
        <v>420</v>
      </c>
      <c r="K145" s="147"/>
      <c r="L145" s="78" t="s">
        <v>300</v>
      </c>
      <c r="M145" s="101"/>
      <c r="N145" s="144" t="s">
        <v>58</v>
      </c>
      <c r="O145" s="32">
        <v>45602</v>
      </c>
      <c r="P145" s="96"/>
      <c r="Q145" s="111">
        <v>45614</v>
      </c>
      <c r="R145" s="210">
        <v>45615</v>
      </c>
      <c r="S145" s="33"/>
    </row>
    <row r="146" spans="1:19" s="4" customFormat="1" ht="19.7" customHeight="1">
      <c r="A146" s="27" t="s">
        <v>267</v>
      </c>
      <c r="B146" s="112"/>
      <c r="C146" s="93">
        <v>2</v>
      </c>
      <c r="D146" s="255">
        <f>+D145+1</f>
        <v>111</v>
      </c>
      <c r="E146" s="200" t="s">
        <v>55</v>
      </c>
      <c r="F146" s="266" t="s">
        <v>55</v>
      </c>
      <c r="G146" s="148" t="s">
        <v>301</v>
      </c>
      <c r="H146" s="267">
        <v>8</v>
      </c>
      <c r="I146" s="203">
        <v>81</v>
      </c>
      <c r="J146" s="268">
        <f t="shared" si="11"/>
        <v>648</v>
      </c>
      <c r="K146" s="269"/>
      <c r="L146" s="166" t="s">
        <v>302</v>
      </c>
      <c r="M146" s="197"/>
      <c r="N146" s="144" t="s">
        <v>58</v>
      </c>
      <c r="O146" s="32">
        <v>45602</v>
      </c>
      <c r="P146" s="96"/>
      <c r="Q146" s="111">
        <v>45614</v>
      </c>
      <c r="R146" s="210">
        <v>45615</v>
      </c>
      <c r="S146" s="33"/>
    </row>
    <row r="147" spans="1:19" s="4" customFormat="1" ht="19.7" customHeight="1">
      <c r="A147" s="27" t="s">
        <v>255</v>
      </c>
      <c r="B147" s="112"/>
      <c r="C147" s="93">
        <v>2</v>
      </c>
      <c r="D147" s="255">
        <f>+D146+1</f>
        <v>112</v>
      </c>
      <c r="E147" s="131" t="s">
        <v>303</v>
      </c>
      <c r="F147" s="131" t="s">
        <v>55</v>
      </c>
      <c r="G147" s="270" t="s">
        <v>304</v>
      </c>
      <c r="H147" s="157">
        <v>1</v>
      </c>
      <c r="I147" s="157">
        <v>1611</v>
      </c>
      <c r="J147" s="259">
        <f>H147*I147</f>
        <v>1611</v>
      </c>
      <c r="K147" s="271"/>
      <c r="L147" s="166" t="s">
        <v>305</v>
      </c>
      <c r="M147" s="186"/>
      <c r="N147" s="144" t="s">
        <v>58</v>
      </c>
      <c r="O147" s="32">
        <v>45602</v>
      </c>
      <c r="P147" s="272"/>
      <c r="Q147" s="273">
        <v>45614</v>
      </c>
      <c r="R147" s="274">
        <v>45615</v>
      </c>
      <c r="S147" s="33"/>
    </row>
    <row r="148" spans="1:19" s="4" customFormat="1" ht="19.7" customHeight="1">
      <c r="A148" s="27"/>
      <c r="B148" s="27"/>
      <c r="C148" s="93"/>
      <c r="D148" s="241"/>
      <c r="E148" s="157"/>
      <c r="F148" s="157"/>
      <c r="G148" s="275"/>
      <c r="H148" s="276"/>
      <c r="I148" s="277"/>
      <c r="J148" s="203"/>
      <c r="K148" s="278"/>
      <c r="L148" s="279"/>
      <c r="M148" s="110"/>
      <c r="N148" s="28"/>
      <c r="O148" s="32"/>
      <c r="P148" s="28"/>
      <c r="Q148" s="40"/>
      <c r="R148" s="40"/>
      <c r="S148" s="33"/>
    </row>
    <row r="149" spans="1:19" s="4" customFormat="1" ht="19.7" customHeight="1">
      <c r="A149" s="1"/>
      <c r="B149" s="1"/>
      <c r="C149" s="1"/>
      <c r="D149" s="47"/>
      <c r="E149" s="49"/>
      <c r="F149" s="49"/>
      <c r="G149" s="280">
        <f>SUM(J125:J148)</f>
        <v>67426</v>
      </c>
      <c r="H149" s="281"/>
      <c r="I149" s="281"/>
      <c r="J149" s="282"/>
      <c r="K149" s="126"/>
      <c r="L149" s="124"/>
      <c r="M149" s="101"/>
      <c r="N149" s="28"/>
      <c r="O149" s="32"/>
      <c r="P149" s="28"/>
      <c r="Q149" s="40"/>
      <c r="R149" s="40"/>
      <c r="S149" s="33"/>
    </row>
    <row r="150" spans="1:19" s="4" customFormat="1" ht="19.7" customHeight="1">
      <c r="C150" s="93"/>
      <c r="D150" s="131"/>
      <c r="E150" s="132"/>
      <c r="F150" s="133"/>
      <c r="G150" s="134"/>
      <c r="H150" s="71"/>
      <c r="I150" s="76"/>
      <c r="J150" s="76"/>
      <c r="K150" s="135"/>
      <c r="L150" s="136"/>
      <c r="M150" s="38"/>
      <c r="N150" s="28"/>
      <c r="O150" s="32"/>
      <c r="P150" s="28"/>
      <c r="Q150" s="40"/>
      <c r="R150" s="40"/>
      <c r="S150" s="33"/>
    </row>
    <row r="151" spans="1:19" s="4" customFormat="1" ht="19.7" customHeight="1">
      <c r="C151" s="93"/>
      <c r="D151" s="131"/>
      <c r="E151" s="132"/>
      <c r="F151" s="133"/>
      <c r="G151" s="134"/>
      <c r="H151" s="71"/>
      <c r="I151" s="76"/>
      <c r="J151" s="76"/>
      <c r="K151" s="135"/>
      <c r="L151" s="136"/>
      <c r="M151" s="38"/>
      <c r="N151" s="28"/>
      <c r="O151" s="32"/>
      <c r="P151" s="28"/>
      <c r="Q151" s="40"/>
      <c r="R151" s="40"/>
      <c r="S151" s="33"/>
    </row>
    <row r="152" spans="1:19" s="4" customFormat="1" ht="19.7" customHeight="1">
      <c r="C152" s="93"/>
      <c r="D152" s="131"/>
      <c r="E152" s="132"/>
      <c r="F152" s="133"/>
      <c r="G152" s="134"/>
      <c r="H152" s="71"/>
      <c r="I152" s="76"/>
      <c r="J152" s="76"/>
      <c r="K152" s="135"/>
      <c r="L152" s="136"/>
      <c r="M152" s="38"/>
      <c r="N152" s="28"/>
      <c r="O152" s="32"/>
      <c r="P152" s="28"/>
      <c r="Q152" s="40"/>
      <c r="R152" s="40"/>
      <c r="S152" s="33"/>
    </row>
    <row r="153" spans="1:19" s="4" customFormat="1" ht="19.7" customHeight="1">
      <c r="C153" s="93"/>
      <c r="D153" s="131"/>
      <c r="E153" s="132"/>
      <c r="F153" s="133"/>
      <c r="G153" s="134"/>
      <c r="H153" s="71"/>
      <c r="I153" s="76"/>
      <c r="J153" s="76"/>
      <c r="K153" s="135"/>
      <c r="L153" s="136"/>
      <c r="M153" s="38"/>
      <c r="N153" s="28"/>
      <c r="O153" s="32"/>
      <c r="P153" s="28"/>
      <c r="Q153" s="40"/>
      <c r="R153" s="40"/>
      <c r="S153" s="33"/>
    </row>
    <row r="154" spans="1:19" s="4" customFormat="1" ht="19.7" customHeight="1">
      <c r="C154" s="93"/>
      <c r="D154" s="131"/>
      <c r="E154" s="132"/>
      <c r="F154" s="133"/>
      <c r="G154" s="134"/>
      <c r="H154" s="71"/>
      <c r="I154" s="76"/>
      <c r="J154" s="76"/>
      <c r="K154" s="135"/>
      <c r="L154" s="136"/>
      <c r="M154" s="38"/>
      <c r="N154" s="28"/>
      <c r="O154" s="32"/>
      <c r="P154" s="28"/>
      <c r="Q154" s="40"/>
      <c r="R154" s="40"/>
      <c r="S154" s="33"/>
    </row>
    <row r="155" spans="1:19" s="4" customFormat="1" ht="19.7" customHeight="1">
      <c r="C155" s="93"/>
      <c r="D155" s="131"/>
      <c r="E155" s="132"/>
      <c r="F155" s="133"/>
      <c r="G155" s="134"/>
      <c r="H155" s="71"/>
      <c r="I155" s="76"/>
      <c r="J155" s="76"/>
      <c r="K155" s="135"/>
      <c r="L155" s="136"/>
      <c r="M155" s="38"/>
      <c r="N155" s="28"/>
      <c r="O155" s="32"/>
      <c r="P155" s="28"/>
      <c r="Q155" s="40"/>
      <c r="R155" s="40"/>
      <c r="S155" s="33"/>
    </row>
    <row r="156" spans="1:19" s="4" customFormat="1" ht="19.7" customHeight="1">
      <c r="C156" s="93"/>
      <c r="D156" s="131"/>
      <c r="E156" s="132"/>
      <c r="F156" s="133"/>
      <c r="G156" s="134"/>
      <c r="H156" s="71"/>
      <c r="I156" s="76"/>
      <c r="J156" s="76"/>
      <c r="K156" s="135"/>
      <c r="L156" s="136"/>
      <c r="M156" s="38"/>
      <c r="N156" s="28"/>
      <c r="O156" s="32"/>
      <c r="P156" s="28"/>
      <c r="Q156" s="40"/>
      <c r="R156" s="40"/>
      <c r="S156" s="33"/>
    </row>
    <row r="157" spans="1:19" s="4" customFormat="1" ht="19.7" customHeight="1">
      <c r="C157" s="93"/>
      <c r="D157" s="131"/>
      <c r="E157" s="132"/>
      <c r="F157" s="133"/>
      <c r="G157" s="134"/>
      <c r="H157" s="71"/>
      <c r="I157" s="76"/>
      <c r="J157" s="76"/>
      <c r="K157" s="135"/>
      <c r="L157" s="136"/>
      <c r="M157" s="38"/>
      <c r="N157" s="28"/>
      <c r="O157" s="32"/>
      <c r="P157" s="28"/>
      <c r="Q157" s="40"/>
      <c r="R157" s="40"/>
      <c r="S157" s="33"/>
    </row>
    <row r="158" spans="1:19" s="4" customFormat="1" ht="19.5" customHeight="1">
      <c r="C158" s="93"/>
      <c r="D158" s="94"/>
      <c r="E158" s="63"/>
      <c r="F158" s="53"/>
      <c r="G158" s="61"/>
      <c r="H158" s="58"/>
      <c r="I158" s="95"/>
      <c r="J158" s="53"/>
      <c r="K158" s="58"/>
      <c r="L158" s="68"/>
      <c r="M158" s="58"/>
      <c r="N158" s="58"/>
      <c r="O158" s="32"/>
      <c r="P158" s="283"/>
      <c r="Q158" s="284"/>
      <c r="R158" s="285"/>
      <c r="S158" s="286"/>
    </row>
    <row r="159" spans="1:19" s="4" customFormat="1" ht="19.5" customHeight="1">
      <c r="C159" s="93"/>
      <c r="D159" s="94"/>
      <c r="E159" s="63"/>
      <c r="F159" s="53"/>
      <c r="G159" s="61"/>
      <c r="H159" s="58"/>
      <c r="I159" s="95"/>
      <c r="J159" s="53"/>
      <c r="K159" s="58"/>
      <c r="L159" s="68"/>
      <c r="M159" s="58"/>
      <c r="N159" s="58"/>
      <c r="O159" s="32"/>
      <c r="P159" s="96"/>
      <c r="Q159" s="47"/>
      <c r="R159" s="48"/>
      <c r="S159" s="50"/>
    </row>
    <row r="160" spans="1:19" s="4" customFormat="1" ht="19.5" customHeight="1">
      <c r="C160" s="93"/>
      <c r="D160" s="94"/>
      <c r="E160" s="63"/>
      <c r="F160" s="53"/>
      <c r="G160" s="61"/>
      <c r="H160" s="58"/>
      <c r="I160" s="95"/>
      <c r="J160" s="53"/>
      <c r="K160" s="58"/>
      <c r="L160" s="68"/>
      <c r="M160" s="58"/>
      <c r="N160" s="58"/>
      <c r="O160" s="32"/>
      <c r="P160" s="96"/>
      <c r="Q160" s="47"/>
      <c r="R160" s="48"/>
      <c r="S160" s="50"/>
    </row>
    <row r="161" spans="2:19" s="4" customFormat="1" ht="19.5" customHeight="1">
      <c r="C161" s="93"/>
      <c r="D161" s="94"/>
      <c r="E161" s="63"/>
      <c r="F161" s="53"/>
      <c r="G161" s="61"/>
      <c r="H161" s="58"/>
      <c r="I161" s="95"/>
      <c r="J161" s="53"/>
      <c r="K161" s="58"/>
      <c r="L161" s="68"/>
      <c r="M161" s="58"/>
      <c r="N161" s="58"/>
      <c r="O161" s="32"/>
      <c r="P161" s="96"/>
      <c r="Q161" s="47"/>
      <c r="R161" s="48"/>
      <c r="S161" s="50"/>
    </row>
    <row r="162" spans="2:19" s="4" customFormat="1" ht="19.5" customHeight="1">
      <c r="C162" s="27"/>
      <c r="D162" s="28"/>
      <c r="E162" s="28"/>
      <c r="F162" s="28"/>
      <c r="G162" s="117"/>
      <c r="H162" s="77"/>
      <c r="I162" s="77"/>
      <c r="J162" s="77"/>
      <c r="K162" s="135"/>
      <c r="L162" s="136"/>
      <c r="M162" s="27"/>
      <c r="N162" s="27"/>
      <c r="O162" s="32"/>
      <c r="P162" s="96"/>
      <c r="Q162" s="47"/>
      <c r="R162" s="48"/>
      <c r="S162" s="50"/>
    </row>
    <row r="163" spans="2:19" s="4" customFormat="1" ht="19.5" customHeight="1">
      <c r="C163" s="27"/>
      <c r="D163" s="28"/>
      <c r="E163" s="28"/>
      <c r="F163" s="28"/>
      <c r="G163" s="27"/>
      <c r="H163" s="77"/>
      <c r="I163" s="77"/>
      <c r="J163" s="77"/>
      <c r="K163" s="135"/>
      <c r="L163" s="136"/>
      <c r="M163" s="27"/>
      <c r="N163" s="27"/>
      <c r="O163" s="32"/>
      <c r="P163" s="96"/>
      <c r="Q163" s="47"/>
      <c r="R163" s="48"/>
      <c r="S163" s="50"/>
    </row>
    <row r="164" spans="2:19" s="4" customFormat="1" ht="19.7" customHeight="1">
      <c r="B164" s="140"/>
      <c r="C164" s="27"/>
      <c r="D164" s="28"/>
      <c r="E164" s="28"/>
      <c r="F164" s="28"/>
      <c r="G164" s="35"/>
      <c r="H164" s="27"/>
      <c r="I164" s="36"/>
      <c r="J164" s="37"/>
      <c r="K164" s="31"/>
      <c r="L164" s="38"/>
      <c r="M164" s="39"/>
      <c r="N164" s="28"/>
      <c r="O164" s="32"/>
      <c r="P164" s="28"/>
      <c r="Q164" s="40"/>
      <c r="R164" s="40"/>
      <c r="S164" s="33"/>
    </row>
    <row r="165" spans="2:19" s="4" customFormat="1" ht="19.7" customHeight="1">
      <c r="B165" s="140"/>
      <c r="C165" s="27"/>
      <c r="D165" s="28"/>
      <c r="E165" s="71"/>
      <c r="F165" s="72"/>
      <c r="G165" s="73"/>
      <c r="H165" s="74"/>
      <c r="I165" s="75"/>
      <c r="J165" s="76"/>
      <c r="K165" s="77"/>
      <c r="L165" s="78"/>
      <c r="M165" s="39"/>
      <c r="N165" s="28"/>
      <c r="O165" s="32"/>
      <c r="P165" s="28"/>
      <c r="Q165" s="40"/>
      <c r="R165" s="40"/>
      <c r="S165" s="33"/>
    </row>
    <row r="166" spans="2:19" s="4" customFormat="1" ht="19.7" customHeight="1">
      <c r="B166" s="34"/>
      <c r="C166" s="27"/>
      <c r="D166" s="28"/>
      <c r="E166" s="28"/>
      <c r="F166" s="79"/>
      <c r="G166" s="73"/>
      <c r="H166" s="74"/>
      <c r="I166" s="75"/>
      <c r="J166" s="80"/>
      <c r="K166" s="77"/>
      <c r="L166" s="78"/>
      <c r="M166" s="39"/>
      <c r="N166" s="28"/>
      <c r="O166" s="32"/>
      <c r="P166" s="28"/>
      <c r="Q166" s="40"/>
      <c r="R166" s="40"/>
      <c r="S166" s="33"/>
    </row>
    <row r="167" spans="2:19" s="4" customFormat="1" ht="18" customHeight="1">
      <c r="B167" s="34"/>
      <c r="C167" s="27"/>
      <c r="D167" s="28"/>
      <c r="E167" s="28"/>
      <c r="F167" s="28"/>
      <c r="G167" s="35"/>
      <c r="H167" s="81"/>
      <c r="I167" s="82"/>
      <c r="J167" s="76"/>
      <c r="K167" s="83"/>
      <c r="L167" s="84"/>
      <c r="M167" s="38"/>
      <c r="N167" s="28"/>
      <c r="O167" s="32"/>
      <c r="P167" s="28"/>
      <c r="Q167" s="40"/>
      <c r="R167" s="40"/>
      <c r="S167" s="33"/>
    </row>
    <row r="168" spans="2:19" s="4" customFormat="1" ht="18" customHeight="1">
      <c r="B168" s="34"/>
      <c r="C168" s="27"/>
      <c r="D168" s="28"/>
      <c r="E168" s="28"/>
      <c r="F168" s="28"/>
      <c r="G168" s="85"/>
      <c r="H168" s="27"/>
      <c r="I168" s="76"/>
      <c r="J168" s="76"/>
      <c r="K168" s="31"/>
      <c r="L168" s="38"/>
      <c r="M168" s="39"/>
      <c r="N168" s="28"/>
      <c r="O168" s="32"/>
      <c r="P168" s="28"/>
      <c r="Q168" s="40"/>
      <c r="R168" s="40"/>
      <c r="S168" s="33"/>
    </row>
    <row r="169" spans="2:19" s="4" customFormat="1" ht="18" customHeight="1">
      <c r="B169" s="34"/>
      <c r="C169" s="27"/>
      <c r="D169" s="28"/>
      <c r="E169" s="28"/>
      <c r="F169" s="28"/>
      <c r="G169" s="86"/>
      <c r="H169" s="27"/>
      <c r="I169" s="76"/>
      <c r="J169" s="76"/>
      <c r="K169" s="31"/>
      <c r="L169" s="38"/>
      <c r="M169" s="39"/>
      <c r="N169" s="28"/>
      <c r="O169" s="32"/>
      <c r="P169" s="28"/>
      <c r="Q169" s="40"/>
      <c r="R169" s="40"/>
      <c r="S169" s="33"/>
    </row>
    <row r="170" spans="2:19" s="4" customFormat="1" ht="18" customHeight="1">
      <c r="B170" s="34"/>
      <c r="C170" s="27"/>
      <c r="D170" s="28"/>
      <c r="E170" s="28"/>
      <c r="F170" s="28"/>
      <c r="G170" s="35"/>
      <c r="H170" s="27"/>
      <c r="I170" s="36"/>
      <c r="J170" s="37"/>
      <c r="K170" s="31"/>
      <c r="L170" s="38"/>
      <c r="M170" s="38"/>
      <c r="N170" s="28"/>
      <c r="O170" s="32"/>
      <c r="P170" s="32"/>
      <c r="Q170" s="32"/>
      <c r="R170" s="40"/>
      <c r="S170" s="33"/>
    </row>
    <row r="171" spans="2:19" s="4" customFormat="1" ht="19.7" customHeight="1">
      <c r="B171" s="34"/>
      <c r="C171" s="27"/>
      <c r="D171" s="28"/>
      <c r="E171" s="28"/>
      <c r="F171" s="28"/>
      <c r="G171" s="73"/>
      <c r="H171" s="27"/>
      <c r="I171" s="76"/>
      <c r="J171" s="37"/>
      <c r="K171" s="87"/>
      <c r="L171" s="38"/>
      <c r="M171" s="38"/>
      <c r="N171" s="28"/>
      <c r="O171" s="32"/>
      <c r="P171" s="28"/>
      <c r="Q171" s="40"/>
      <c r="R171" s="40"/>
      <c r="S171" s="33"/>
    </row>
    <row r="172" spans="2:19" s="4" customFormat="1" ht="19.7" customHeight="1">
      <c r="B172" s="34"/>
      <c r="C172" s="27"/>
      <c r="D172" s="28"/>
      <c r="E172" s="28"/>
      <c r="F172" s="28"/>
      <c r="G172" s="73"/>
      <c r="H172" s="27"/>
      <c r="I172" s="76"/>
      <c r="J172" s="37"/>
      <c r="K172" s="87"/>
      <c r="L172" s="38"/>
      <c r="M172" s="38"/>
      <c r="N172" s="28"/>
      <c r="O172" s="32"/>
      <c r="P172" s="28"/>
      <c r="Q172" s="40"/>
      <c r="R172" s="40"/>
      <c r="S172" s="33"/>
    </row>
    <row r="173" spans="2:19" s="4" customFormat="1" ht="19.7" customHeight="1">
      <c r="B173" s="34"/>
      <c r="C173" s="27"/>
      <c r="D173" s="28"/>
      <c r="E173" s="28"/>
      <c r="F173" s="28"/>
      <c r="G173" s="73"/>
      <c r="H173" s="27"/>
      <c r="I173" s="76"/>
      <c r="J173" s="37"/>
      <c r="K173" s="87"/>
      <c r="L173" s="38"/>
      <c r="M173" s="38"/>
      <c r="N173" s="28"/>
      <c r="O173" s="32"/>
      <c r="P173" s="28"/>
      <c r="Q173" s="40"/>
      <c r="R173" s="40"/>
      <c r="S173" s="33"/>
    </row>
    <row r="174" spans="2:19" s="4" customFormat="1" ht="19.7" customHeight="1">
      <c r="B174" s="34"/>
      <c r="C174" s="27"/>
      <c r="D174" s="28"/>
      <c r="E174" s="28"/>
      <c r="F174" s="28"/>
      <c r="G174" s="35"/>
      <c r="H174" s="27"/>
      <c r="I174" s="36"/>
      <c r="J174" s="37"/>
      <c r="K174" s="31"/>
      <c r="L174" s="38"/>
      <c r="M174" s="38"/>
      <c r="N174" s="28"/>
      <c r="O174" s="32"/>
      <c r="P174" s="28"/>
      <c r="Q174" s="40"/>
      <c r="R174" s="40"/>
      <c r="S174" s="33"/>
    </row>
    <row r="175" spans="2:19" s="4" customFormat="1" ht="19.7" customHeight="1">
      <c r="B175" s="34"/>
      <c r="C175" s="27"/>
      <c r="D175" s="28"/>
      <c r="E175" s="28"/>
      <c r="F175" s="28"/>
      <c r="G175" s="35"/>
      <c r="H175" s="27"/>
      <c r="I175" s="36"/>
      <c r="J175" s="37"/>
      <c r="K175" s="31"/>
      <c r="L175" s="38"/>
      <c r="M175" s="38"/>
      <c r="N175" s="28"/>
      <c r="O175" s="32"/>
      <c r="P175" s="28"/>
      <c r="Q175" s="40"/>
      <c r="R175" s="40"/>
      <c r="S175" s="33"/>
    </row>
    <row r="176" spans="2:19" ht="19.7" customHeight="1">
      <c r="B176" s="34"/>
      <c r="C176" s="27"/>
      <c r="D176" s="28"/>
      <c r="E176" s="27"/>
      <c r="F176" s="27"/>
      <c r="G176" s="35"/>
      <c r="H176" s="27"/>
      <c r="I176" s="36"/>
      <c r="J176" s="37"/>
      <c r="K176" s="31"/>
      <c r="L176" s="38"/>
      <c r="M176" s="73"/>
      <c r="N176" s="28"/>
      <c r="O176" s="32"/>
      <c r="P176" s="28"/>
      <c r="Q176" s="40"/>
      <c r="R176" s="40"/>
      <c r="S176" s="33"/>
    </row>
    <row r="177" spans="2:19" ht="19.7" customHeight="1">
      <c r="B177" s="34"/>
      <c r="C177" s="27"/>
      <c r="D177" s="28"/>
      <c r="E177" s="28"/>
      <c r="F177" s="28"/>
      <c r="G177" s="88"/>
      <c r="H177" s="27"/>
      <c r="I177" s="36"/>
      <c r="J177" s="76"/>
      <c r="K177" s="31"/>
      <c r="L177" s="38"/>
      <c r="M177" s="38"/>
      <c r="N177" s="28"/>
      <c r="O177" s="32"/>
      <c r="P177" s="28"/>
      <c r="Q177" s="40"/>
      <c r="R177" s="40"/>
      <c r="S177" s="33"/>
    </row>
    <row r="178" spans="2:19" ht="19.7" customHeight="1">
      <c r="B178" s="34"/>
      <c r="C178" s="27"/>
      <c r="D178" s="28"/>
      <c r="E178" s="28"/>
      <c r="F178" s="28"/>
      <c r="G178" s="35"/>
      <c r="H178" s="27"/>
      <c r="I178" s="36"/>
      <c r="J178" s="37"/>
      <c r="K178" s="31"/>
      <c r="L178" s="38"/>
      <c r="M178" s="73"/>
      <c r="N178" s="28"/>
      <c r="O178" s="32"/>
      <c r="P178" s="28"/>
      <c r="Q178" s="40"/>
      <c r="R178" s="89"/>
      <c r="S178" s="33"/>
    </row>
    <row r="179" spans="2:19" ht="19.7" customHeight="1">
      <c r="B179" s="34"/>
      <c r="C179" s="27"/>
      <c r="D179" s="28"/>
      <c r="E179" s="28"/>
      <c r="F179" s="28"/>
      <c r="G179" s="35"/>
      <c r="H179" s="27"/>
      <c r="I179" s="36"/>
      <c r="J179" s="37"/>
      <c r="K179" s="31"/>
      <c r="L179" s="38"/>
      <c r="M179" s="73"/>
      <c r="N179" s="28"/>
      <c r="O179" s="32"/>
      <c r="P179" s="28"/>
      <c r="Q179" s="40"/>
      <c r="R179" s="40"/>
      <c r="S179" s="33"/>
    </row>
    <row r="180" spans="2:19" ht="19.7" customHeight="1">
      <c r="B180" s="34"/>
      <c r="C180" s="27"/>
      <c r="D180" s="28"/>
      <c r="E180" s="28"/>
      <c r="F180" s="28"/>
      <c r="G180" s="35"/>
      <c r="H180" s="27"/>
      <c r="I180" s="36"/>
      <c r="J180" s="37"/>
      <c r="K180" s="31"/>
      <c r="L180" s="38"/>
      <c r="M180" s="73"/>
      <c r="N180" s="28"/>
      <c r="O180" s="32"/>
      <c r="P180" s="28"/>
      <c r="Q180" s="40"/>
      <c r="R180" s="40"/>
      <c r="S180" s="33"/>
    </row>
    <row r="181" spans="2:19" ht="19.7" customHeight="1">
      <c r="B181" s="34"/>
      <c r="C181" s="27"/>
      <c r="D181" s="28"/>
      <c r="E181" s="28"/>
      <c r="F181" s="28"/>
      <c r="G181" s="35"/>
      <c r="H181" s="27"/>
      <c r="I181" s="36"/>
      <c r="J181" s="37">
        <f t="shared" ref="J181:J186" si="14">H181*I181</f>
        <v>0</v>
      </c>
      <c r="K181" s="31"/>
      <c r="L181" s="38"/>
      <c r="M181" s="73"/>
      <c r="N181" s="28"/>
      <c r="O181" s="32"/>
      <c r="P181" s="28"/>
      <c r="Q181" s="40"/>
      <c r="R181" s="40"/>
      <c r="S181" s="33"/>
    </row>
    <row r="182" spans="2:19" ht="19.7" customHeight="1">
      <c r="B182" s="34"/>
      <c r="C182" s="27"/>
      <c r="D182" s="28"/>
      <c r="E182" s="28"/>
      <c r="F182" s="28"/>
      <c r="G182" s="35"/>
      <c r="H182" s="27"/>
      <c r="I182" s="36"/>
      <c r="J182" s="37">
        <f t="shared" si="14"/>
        <v>0</v>
      </c>
      <c r="K182" s="31"/>
      <c r="L182" s="38"/>
      <c r="M182" s="73"/>
      <c r="N182" s="28"/>
      <c r="O182" s="32"/>
      <c r="P182" s="28"/>
      <c r="Q182" s="40"/>
      <c r="R182" s="40"/>
      <c r="S182" s="33"/>
    </row>
    <row r="183" spans="2:19" ht="19.7" customHeight="1">
      <c r="B183" s="34"/>
      <c r="C183" s="27"/>
      <c r="D183" s="28"/>
      <c r="E183" s="28"/>
      <c r="F183" s="28"/>
      <c r="G183" s="35"/>
      <c r="H183" s="27"/>
      <c r="I183" s="36"/>
      <c r="J183" s="37">
        <f t="shared" si="14"/>
        <v>0</v>
      </c>
      <c r="K183" s="31"/>
      <c r="L183" s="38"/>
      <c r="M183" s="73"/>
      <c r="N183" s="28"/>
      <c r="O183" s="32"/>
      <c r="P183" s="28"/>
      <c r="Q183" s="40"/>
      <c r="R183" s="40"/>
      <c r="S183" s="33"/>
    </row>
    <row r="184" spans="2:19" ht="19.7" customHeight="1">
      <c r="B184" s="34"/>
      <c r="C184" s="90"/>
      <c r="D184" s="28"/>
      <c r="E184" s="28"/>
      <c r="F184" s="28"/>
      <c r="G184" s="35"/>
      <c r="H184" s="27"/>
      <c r="I184" s="36"/>
      <c r="J184" s="37">
        <f t="shared" si="14"/>
        <v>0</v>
      </c>
      <c r="K184" s="31"/>
      <c r="L184" s="38"/>
      <c r="M184" s="73"/>
      <c r="N184" s="28"/>
      <c r="O184" s="32"/>
      <c r="P184" s="28"/>
      <c r="Q184" s="40"/>
      <c r="R184" s="40"/>
      <c r="S184" s="33"/>
    </row>
    <row r="185" spans="2:19" ht="19.7" customHeight="1">
      <c r="B185" s="34"/>
      <c r="C185" s="90"/>
      <c r="D185" s="28"/>
      <c r="E185" s="28"/>
      <c r="F185" s="28"/>
      <c r="G185" s="35"/>
      <c r="H185" s="27"/>
      <c r="I185" s="36"/>
      <c r="J185" s="37">
        <f t="shared" si="14"/>
        <v>0</v>
      </c>
      <c r="K185" s="31"/>
      <c r="L185" s="38"/>
      <c r="M185" s="73"/>
      <c r="N185" s="28"/>
      <c r="O185" s="32"/>
      <c r="P185" s="28"/>
      <c r="Q185" s="40"/>
      <c r="R185" s="40"/>
      <c r="S185" s="33"/>
    </row>
    <row r="186" spans="2:19" ht="19.7" customHeight="1">
      <c r="B186" s="34"/>
      <c r="C186" s="90"/>
      <c r="D186" s="28"/>
      <c r="E186" s="28"/>
      <c r="F186" s="28"/>
      <c r="G186" s="35"/>
      <c r="H186" s="27"/>
      <c r="I186" s="36"/>
      <c r="J186" s="37">
        <f t="shared" si="14"/>
        <v>0</v>
      </c>
      <c r="K186" s="31"/>
      <c r="L186" s="38"/>
      <c r="M186" s="73"/>
      <c r="N186" s="28"/>
      <c r="O186" s="32"/>
      <c r="P186" s="28"/>
      <c r="Q186" s="40"/>
      <c r="R186" s="40"/>
      <c r="S186" s="33"/>
    </row>
    <row r="187" spans="2:19">
      <c r="J187" s="91"/>
    </row>
  </sheetData>
  <autoFilter ref="D9:Q166" xr:uid="{00000000-0009-0000-0000-000000000000}"/>
  <mergeCells count="16">
    <mergeCell ref="D124:G124"/>
    <mergeCell ref="G149:J149"/>
    <mergeCell ref="D11:G11"/>
    <mergeCell ref="G53:J53"/>
    <mergeCell ref="E57:G57"/>
    <mergeCell ref="E72:G72"/>
    <mergeCell ref="G88:J88"/>
    <mergeCell ref="E92:G92"/>
    <mergeCell ref="D2:F2"/>
    <mergeCell ref="I2:K2"/>
    <mergeCell ref="D3:F3"/>
    <mergeCell ref="D4:F4"/>
    <mergeCell ref="L4:M5"/>
    <mergeCell ref="D5:F5"/>
    <mergeCell ref="I5:J6"/>
    <mergeCell ref="D6:F6"/>
  </mergeCells>
  <phoneticPr fontId="2"/>
  <dataValidations count="2">
    <dataValidation imeMode="hiragana" allowBlank="1" showInputMessage="1" showErrorMessage="1" sqref="L75" xr:uid="{6FE92FBB-CFDD-4FF2-88D0-11E1579C24EB}"/>
    <dataValidation allowBlank="1" showInputMessage="1" showErrorMessage="1" sqref="L52:L53" xr:uid="{052853D1-C8D8-4CA7-A214-A3023938BBF3}"/>
  </dataValidations>
  <pageMargins left="0.2" right="0.2" top="0.36" bottom="0.41"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82BE-ACBE-4617-89C9-D80EDE99F42F}">
  <dimension ref="A2:S30"/>
  <sheetViews>
    <sheetView zoomScale="85" zoomScaleNormal="85" workbookViewId="0">
      <pane xSplit="12" ySplit="10" topLeftCell="P11" activePane="bottomRight" state="frozen"/>
      <selection pane="topRight" activeCell="K1" sqref="K1"/>
      <selection pane="bottomLeft" activeCell="A9" sqref="A9"/>
      <selection pane="bottomRight" activeCell="S13" sqref="S13:S18"/>
    </sheetView>
  </sheetViews>
  <sheetFormatPr defaultRowHeight="18.75"/>
  <cols>
    <col min="1" max="2" width="9" style="1"/>
    <col min="3" max="3" width="7.125" style="1" customWidth="1"/>
    <col min="4" max="4" width="8.75" style="4" customWidth="1"/>
    <col min="5" max="5" width="14.375" style="1" bestFit="1" customWidth="1"/>
    <col min="6" max="6" width="13.125" style="1" bestFit="1" customWidth="1"/>
    <col min="7" max="7" width="57.625" style="1" customWidth="1"/>
    <col min="8" max="8" width="6.125" style="4" customWidth="1"/>
    <col min="9" max="10" width="9.875" style="1" bestFit="1" customWidth="1"/>
    <col min="11" max="11" width="5.875" style="10" customWidth="1"/>
    <col min="12" max="12" width="47.875" style="1" customWidth="1"/>
    <col min="13" max="13" width="44.125" style="1" customWidth="1"/>
    <col min="14" max="14" width="11" style="4" customWidth="1"/>
    <col min="15" max="15" width="13.875" style="9" customWidth="1"/>
    <col min="16" max="16" width="6.375" style="1" customWidth="1"/>
    <col min="17" max="17" width="15.625" style="10" customWidth="1"/>
    <col min="18" max="18" width="16.875" style="11" customWidth="1"/>
    <col min="19" max="19" width="15.625" style="12" customWidth="1"/>
    <col min="20" max="258" width="9" style="1"/>
    <col min="259" max="259" width="7.125" style="1" customWidth="1"/>
    <col min="260" max="260" width="8.75" style="1" customWidth="1"/>
    <col min="261" max="261" width="14.375" style="1" bestFit="1" customWidth="1"/>
    <col min="262" max="262" width="13.125" style="1" bestFit="1" customWidth="1"/>
    <col min="263" max="263" width="57.625" style="1" customWidth="1"/>
    <col min="264" max="264" width="6.125" style="1" customWidth="1"/>
    <col min="265" max="266" width="9.875" style="1" bestFit="1" customWidth="1"/>
    <col min="267" max="267" width="5.875" style="1" customWidth="1"/>
    <col min="268" max="268" width="47.875" style="1" customWidth="1"/>
    <col min="269" max="269" width="44.125" style="1" customWidth="1"/>
    <col min="270" max="270" width="11" style="1" customWidth="1"/>
    <col min="271" max="271" width="13.875" style="1" customWidth="1"/>
    <col min="272" max="272" width="6.375" style="1" customWidth="1"/>
    <col min="273" max="273" width="15.625" style="1" customWidth="1"/>
    <col min="274" max="274" width="16.875" style="1" customWidth="1"/>
    <col min="275" max="275" width="15.625" style="1" customWidth="1"/>
    <col min="276" max="514" width="9" style="1"/>
    <col min="515" max="515" width="7.125" style="1" customWidth="1"/>
    <col min="516" max="516" width="8.75" style="1" customWidth="1"/>
    <col min="517" max="517" width="14.375" style="1" bestFit="1" customWidth="1"/>
    <col min="518" max="518" width="13.125" style="1" bestFit="1" customWidth="1"/>
    <col min="519" max="519" width="57.625" style="1" customWidth="1"/>
    <col min="520" max="520" width="6.125" style="1" customWidth="1"/>
    <col min="521" max="522" width="9.875" style="1" bestFit="1" customWidth="1"/>
    <col min="523" max="523" width="5.875" style="1" customWidth="1"/>
    <col min="524" max="524" width="47.875" style="1" customWidth="1"/>
    <col min="525" max="525" width="44.125" style="1" customWidth="1"/>
    <col min="526" max="526" width="11" style="1" customWidth="1"/>
    <col min="527" max="527" width="13.875" style="1" customWidth="1"/>
    <col min="528" max="528" width="6.375" style="1" customWidth="1"/>
    <col min="529" max="529" width="15.625" style="1" customWidth="1"/>
    <col min="530" max="530" width="16.875" style="1" customWidth="1"/>
    <col min="531" max="531" width="15.625" style="1" customWidth="1"/>
    <col min="532" max="770" width="9" style="1"/>
    <col min="771" max="771" width="7.125" style="1" customWidth="1"/>
    <col min="772" max="772" width="8.75" style="1" customWidth="1"/>
    <col min="773" max="773" width="14.375" style="1" bestFit="1" customWidth="1"/>
    <col min="774" max="774" width="13.125" style="1" bestFit="1" customWidth="1"/>
    <col min="775" max="775" width="57.625" style="1" customWidth="1"/>
    <col min="776" max="776" width="6.125" style="1" customWidth="1"/>
    <col min="777" max="778" width="9.875" style="1" bestFit="1" customWidth="1"/>
    <col min="779" max="779" width="5.875" style="1" customWidth="1"/>
    <col min="780" max="780" width="47.875" style="1" customWidth="1"/>
    <col min="781" max="781" width="44.125" style="1" customWidth="1"/>
    <col min="782" max="782" width="11" style="1" customWidth="1"/>
    <col min="783" max="783" width="13.875" style="1" customWidth="1"/>
    <col min="784" max="784" width="6.375" style="1" customWidth="1"/>
    <col min="785" max="785" width="15.625" style="1" customWidth="1"/>
    <col min="786" max="786" width="16.875" style="1" customWidth="1"/>
    <col min="787" max="787" width="15.625" style="1" customWidth="1"/>
    <col min="788" max="1026" width="9" style="1"/>
    <col min="1027" max="1027" width="7.125" style="1" customWidth="1"/>
    <col min="1028" max="1028" width="8.75" style="1" customWidth="1"/>
    <col min="1029" max="1029" width="14.375" style="1" bestFit="1" customWidth="1"/>
    <col min="1030" max="1030" width="13.125" style="1" bestFit="1" customWidth="1"/>
    <col min="1031" max="1031" width="57.625" style="1" customWidth="1"/>
    <col min="1032" max="1032" width="6.125" style="1" customWidth="1"/>
    <col min="1033" max="1034" width="9.875" style="1" bestFit="1" customWidth="1"/>
    <col min="1035" max="1035" width="5.875" style="1" customWidth="1"/>
    <col min="1036" max="1036" width="47.875" style="1" customWidth="1"/>
    <col min="1037" max="1037" width="44.125" style="1" customWidth="1"/>
    <col min="1038" max="1038" width="11" style="1" customWidth="1"/>
    <col min="1039" max="1039" width="13.875" style="1" customWidth="1"/>
    <col min="1040" max="1040" width="6.375" style="1" customWidth="1"/>
    <col min="1041" max="1041" width="15.625" style="1" customWidth="1"/>
    <col min="1042" max="1042" width="16.875" style="1" customWidth="1"/>
    <col min="1043" max="1043" width="15.625" style="1" customWidth="1"/>
    <col min="1044" max="1282" width="9" style="1"/>
    <col min="1283" max="1283" width="7.125" style="1" customWidth="1"/>
    <col min="1284" max="1284" width="8.75" style="1" customWidth="1"/>
    <col min="1285" max="1285" width="14.375" style="1" bestFit="1" customWidth="1"/>
    <col min="1286" max="1286" width="13.125" style="1" bestFit="1" customWidth="1"/>
    <col min="1287" max="1287" width="57.625" style="1" customWidth="1"/>
    <col min="1288" max="1288" width="6.125" style="1" customWidth="1"/>
    <col min="1289" max="1290" width="9.875" style="1" bestFit="1" customWidth="1"/>
    <col min="1291" max="1291" width="5.875" style="1" customWidth="1"/>
    <col min="1292" max="1292" width="47.875" style="1" customWidth="1"/>
    <col min="1293" max="1293" width="44.125" style="1" customWidth="1"/>
    <col min="1294" max="1294" width="11" style="1" customWidth="1"/>
    <col min="1295" max="1295" width="13.875" style="1" customWidth="1"/>
    <col min="1296" max="1296" width="6.375" style="1" customWidth="1"/>
    <col min="1297" max="1297" width="15.625" style="1" customWidth="1"/>
    <col min="1298" max="1298" width="16.875" style="1" customWidth="1"/>
    <col min="1299" max="1299" width="15.625" style="1" customWidth="1"/>
    <col min="1300" max="1538" width="9" style="1"/>
    <col min="1539" max="1539" width="7.125" style="1" customWidth="1"/>
    <col min="1540" max="1540" width="8.75" style="1" customWidth="1"/>
    <col min="1541" max="1541" width="14.375" style="1" bestFit="1" customWidth="1"/>
    <col min="1542" max="1542" width="13.125" style="1" bestFit="1" customWidth="1"/>
    <col min="1543" max="1543" width="57.625" style="1" customWidth="1"/>
    <col min="1544" max="1544" width="6.125" style="1" customWidth="1"/>
    <col min="1545" max="1546" width="9.875" style="1" bestFit="1" customWidth="1"/>
    <col min="1547" max="1547" width="5.875" style="1" customWidth="1"/>
    <col min="1548" max="1548" width="47.875" style="1" customWidth="1"/>
    <col min="1549" max="1549" width="44.125" style="1" customWidth="1"/>
    <col min="1550" max="1550" width="11" style="1" customWidth="1"/>
    <col min="1551" max="1551" width="13.875" style="1" customWidth="1"/>
    <col min="1552" max="1552" width="6.375" style="1" customWidth="1"/>
    <col min="1553" max="1553" width="15.625" style="1" customWidth="1"/>
    <col min="1554" max="1554" width="16.875" style="1" customWidth="1"/>
    <col min="1555" max="1555" width="15.625" style="1" customWidth="1"/>
    <col min="1556" max="1794" width="9" style="1"/>
    <col min="1795" max="1795" width="7.125" style="1" customWidth="1"/>
    <col min="1796" max="1796" width="8.75" style="1" customWidth="1"/>
    <col min="1797" max="1797" width="14.375" style="1" bestFit="1" customWidth="1"/>
    <col min="1798" max="1798" width="13.125" style="1" bestFit="1" customWidth="1"/>
    <col min="1799" max="1799" width="57.625" style="1" customWidth="1"/>
    <col min="1800" max="1800" width="6.125" style="1" customWidth="1"/>
    <col min="1801" max="1802" width="9.875" style="1" bestFit="1" customWidth="1"/>
    <col min="1803" max="1803" width="5.875" style="1" customWidth="1"/>
    <col min="1804" max="1804" width="47.875" style="1" customWidth="1"/>
    <col min="1805" max="1805" width="44.125" style="1" customWidth="1"/>
    <col min="1806" max="1806" width="11" style="1" customWidth="1"/>
    <col min="1807" max="1807" width="13.875" style="1" customWidth="1"/>
    <col min="1808" max="1808" width="6.375" style="1" customWidth="1"/>
    <col min="1809" max="1809" width="15.625" style="1" customWidth="1"/>
    <col min="1810" max="1810" width="16.875" style="1" customWidth="1"/>
    <col min="1811" max="1811" width="15.625" style="1" customWidth="1"/>
    <col min="1812" max="2050" width="9" style="1"/>
    <col min="2051" max="2051" width="7.125" style="1" customWidth="1"/>
    <col min="2052" max="2052" width="8.75" style="1" customWidth="1"/>
    <col min="2053" max="2053" width="14.375" style="1" bestFit="1" customWidth="1"/>
    <col min="2054" max="2054" width="13.125" style="1" bestFit="1" customWidth="1"/>
    <col min="2055" max="2055" width="57.625" style="1" customWidth="1"/>
    <col min="2056" max="2056" width="6.125" style="1" customWidth="1"/>
    <col min="2057" max="2058" width="9.875" style="1" bestFit="1" customWidth="1"/>
    <col min="2059" max="2059" width="5.875" style="1" customWidth="1"/>
    <col min="2060" max="2060" width="47.875" style="1" customWidth="1"/>
    <col min="2061" max="2061" width="44.125" style="1" customWidth="1"/>
    <col min="2062" max="2062" width="11" style="1" customWidth="1"/>
    <col min="2063" max="2063" width="13.875" style="1" customWidth="1"/>
    <col min="2064" max="2064" width="6.375" style="1" customWidth="1"/>
    <col min="2065" max="2065" width="15.625" style="1" customWidth="1"/>
    <col min="2066" max="2066" width="16.875" style="1" customWidth="1"/>
    <col min="2067" max="2067" width="15.625" style="1" customWidth="1"/>
    <col min="2068" max="2306" width="9" style="1"/>
    <col min="2307" max="2307" width="7.125" style="1" customWidth="1"/>
    <col min="2308" max="2308" width="8.75" style="1" customWidth="1"/>
    <col min="2309" max="2309" width="14.375" style="1" bestFit="1" customWidth="1"/>
    <col min="2310" max="2310" width="13.125" style="1" bestFit="1" customWidth="1"/>
    <col min="2311" max="2311" width="57.625" style="1" customWidth="1"/>
    <col min="2312" max="2312" width="6.125" style="1" customWidth="1"/>
    <col min="2313" max="2314" width="9.875" style="1" bestFit="1" customWidth="1"/>
    <col min="2315" max="2315" width="5.875" style="1" customWidth="1"/>
    <col min="2316" max="2316" width="47.875" style="1" customWidth="1"/>
    <col min="2317" max="2317" width="44.125" style="1" customWidth="1"/>
    <col min="2318" max="2318" width="11" style="1" customWidth="1"/>
    <col min="2319" max="2319" width="13.875" style="1" customWidth="1"/>
    <col min="2320" max="2320" width="6.375" style="1" customWidth="1"/>
    <col min="2321" max="2321" width="15.625" style="1" customWidth="1"/>
    <col min="2322" max="2322" width="16.875" style="1" customWidth="1"/>
    <col min="2323" max="2323" width="15.625" style="1" customWidth="1"/>
    <col min="2324" max="2562" width="9" style="1"/>
    <col min="2563" max="2563" width="7.125" style="1" customWidth="1"/>
    <col min="2564" max="2564" width="8.75" style="1" customWidth="1"/>
    <col min="2565" max="2565" width="14.375" style="1" bestFit="1" customWidth="1"/>
    <col min="2566" max="2566" width="13.125" style="1" bestFit="1" customWidth="1"/>
    <col min="2567" max="2567" width="57.625" style="1" customWidth="1"/>
    <col min="2568" max="2568" width="6.125" style="1" customWidth="1"/>
    <col min="2569" max="2570" width="9.875" style="1" bestFit="1" customWidth="1"/>
    <col min="2571" max="2571" width="5.875" style="1" customWidth="1"/>
    <col min="2572" max="2572" width="47.875" style="1" customWidth="1"/>
    <col min="2573" max="2573" width="44.125" style="1" customWidth="1"/>
    <col min="2574" max="2574" width="11" style="1" customWidth="1"/>
    <col min="2575" max="2575" width="13.875" style="1" customWidth="1"/>
    <col min="2576" max="2576" width="6.375" style="1" customWidth="1"/>
    <col min="2577" max="2577" width="15.625" style="1" customWidth="1"/>
    <col min="2578" max="2578" width="16.875" style="1" customWidth="1"/>
    <col min="2579" max="2579" width="15.625" style="1" customWidth="1"/>
    <col min="2580" max="2818" width="9" style="1"/>
    <col min="2819" max="2819" width="7.125" style="1" customWidth="1"/>
    <col min="2820" max="2820" width="8.75" style="1" customWidth="1"/>
    <col min="2821" max="2821" width="14.375" style="1" bestFit="1" customWidth="1"/>
    <col min="2822" max="2822" width="13.125" style="1" bestFit="1" customWidth="1"/>
    <col min="2823" max="2823" width="57.625" style="1" customWidth="1"/>
    <col min="2824" max="2824" width="6.125" style="1" customWidth="1"/>
    <col min="2825" max="2826" width="9.875" style="1" bestFit="1" customWidth="1"/>
    <col min="2827" max="2827" width="5.875" style="1" customWidth="1"/>
    <col min="2828" max="2828" width="47.875" style="1" customWidth="1"/>
    <col min="2829" max="2829" width="44.125" style="1" customWidth="1"/>
    <col min="2830" max="2830" width="11" style="1" customWidth="1"/>
    <col min="2831" max="2831" width="13.875" style="1" customWidth="1"/>
    <col min="2832" max="2832" width="6.375" style="1" customWidth="1"/>
    <col min="2833" max="2833" width="15.625" style="1" customWidth="1"/>
    <col min="2834" max="2834" width="16.875" style="1" customWidth="1"/>
    <col min="2835" max="2835" width="15.625" style="1" customWidth="1"/>
    <col min="2836" max="3074" width="9" style="1"/>
    <col min="3075" max="3075" width="7.125" style="1" customWidth="1"/>
    <col min="3076" max="3076" width="8.75" style="1" customWidth="1"/>
    <col min="3077" max="3077" width="14.375" style="1" bestFit="1" customWidth="1"/>
    <col min="3078" max="3078" width="13.125" style="1" bestFit="1" customWidth="1"/>
    <col min="3079" max="3079" width="57.625" style="1" customWidth="1"/>
    <col min="3080" max="3080" width="6.125" style="1" customWidth="1"/>
    <col min="3081" max="3082" width="9.875" style="1" bestFit="1" customWidth="1"/>
    <col min="3083" max="3083" width="5.875" style="1" customWidth="1"/>
    <col min="3084" max="3084" width="47.875" style="1" customWidth="1"/>
    <col min="3085" max="3085" width="44.125" style="1" customWidth="1"/>
    <col min="3086" max="3086" width="11" style="1" customWidth="1"/>
    <col min="3087" max="3087" width="13.875" style="1" customWidth="1"/>
    <col min="3088" max="3088" width="6.375" style="1" customWidth="1"/>
    <col min="3089" max="3089" width="15.625" style="1" customWidth="1"/>
    <col min="3090" max="3090" width="16.875" style="1" customWidth="1"/>
    <col min="3091" max="3091" width="15.625" style="1" customWidth="1"/>
    <col min="3092" max="3330" width="9" style="1"/>
    <col min="3331" max="3331" width="7.125" style="1" customWidth="1"/>
    <col min="3332" max="3332" width="8.75" style="1" customWidth="1"/>
    <col min="3333" max="3333" width="14.375" style="1" bestFit="1" customWidth="1"/>
    <col min="3334" max="3334" width="13.125" style="1" bestFit="1" customWidth="1"/>
    <col min="3335" max="3335" width="57.625" style="1" customWidth="1"/>
    <col min="3336" max="3336" width="6.125" style="1" customWidth="1"/>
    <col min="3337" max="3338" width="9.875" style="1" bestFit="1" customWidth="1"/>
    <col min="3339" max="3339" width="5.875" style="1" customWidth="1"/>
    <col min="3340" max="3340" width="47.875" style="1" customWidth="1"/>
    <col min="3341" max="3341" width="44.125" style="1" customWidth="1"/>
    <col min="3342" max="3342" width="11" style="1" customWidth="1"/>
    <col min="3343" max="3343" width="13.875" style="1" customWidth="1"/>
    <col min="3344" max="3344" width="6.375" style="1" customWidth="1"/>
    <col min="3345" max="3345" width="15.625" style="1" customWidth="1"/>
    <col min="3346" max="3346" width="16.875" style="1" customWidth="1"/>
    <col min="3347" max="3347" width="15.625" style="1" customWidth="1"/>
    <col min="3348" max="3586" width="9" style="1"/>
    <col min="3587" max="3587" width="7.125" style="1" customWidth="1"/>
    <col min="3588" max="3588" width="8.75" style="1" customWidth="1"/>
    <col min="3589" max="3589" width="14.375" style="1" bestFit="1" customWidth="1"/>
    <col min="3590" max="3590" width="13.125" style="1" bestFit="1" customWidth="1"/>
    <col min="3591" max="3591" width="57.625" style="1" customWidth="1"/>
    <col min="3592" max="3592" width="6.125" style="1" customWidth="1"/>
    <col min="3593" max="3594" width="9.875" style="1" bestFit="1" customWidth="1"/>
    <col min="3595" max="3595" width="5.875" style="1" customWidth="1"/>
    <col min="3596" max="3596" width="47.875" style="1" customWidth="1"/>
    <col min="3597" max="3597" width="44.125" style="1" customWidth="1"/>
    <col min="3598" max="3598" width="11" style="1" customWidth="1"/>
    <col min="3599" max="3599" width="13.875" style="1" customWidth="1"/>
    <col min="3600" max="3600" width="6.375" style="1" customWidth="1"/>
    <col min="3601" max="3601" width="15.625" style="1" customWidth="1"/>
    <col min="3602" max="3602" width="16.875" style="1" customWidth="1"/>
    <col min="3603" max="3603" width="15.625" style="1" customWidth="1"/>
    <col min="3604" max="3842" width="9" style="1"/>
    <col min="3843" max="3843" width="7.125" style="1" customWidth="1"/>
    <col min="3844" max="3844" width="8.75" style="1" customWidth="1"/>
    <col min="3845" max="3845" width="14.375" style="1" bestFit="1" customWidth="1"/>
    <col min="3846" max="3846" width="13.125" style="1" bestFit="1" customWidth="1"/>
    <col min="3847" max="3847" width="57.625" style="1" customWidth="1"/>
    <col min="3848" max="3848" width="6.125" style="1" customWidth="1"/>
    <col min="3849" max="3850" width="9.875" style="1" bestFit="1" customWidth="1"/>
    <col min="3851" max="3851" width="5.875" style="1" customWidth="1"/>
    <col min="3852" max="3852" width="47.875" style="1" customWidth="1"/>
    <col min="3853" max="3853" width="44.125" style="1" customWidth="1"/>
    <col min="3854" max="3854" width="11" style="1" customWidth="1"/>
    <col min="3855" max="3855" width="13.875" style="1" customWidth="1"/>
    <col min="3856" max="3856" width="6.375" style="1" customWidth="1"/>
    <col min="3857" max="3857" width="15.625" style="1" customWidth="1"/>
    <col min="3858" max="3858" width="16.875" style="1" customWidth="1"/>
    <col min="3859" max="3859" width="15.625" style="1" customWidth="1"/>
    <col min="3860" max="4098" width="9" style="1"/>
    <col min="4099" max="4099" width="7.125" style="1" customWidth="1"/>
    <col min="4100" max="4100" width="8.75" style="1" customWidth="1"/>
    <col min="4101" max="4101" width="14.375" style="1" bestFit="1" customWidth="1"/>
    <col min="4102" max="4102" width="13.125" style="1" bestFit="1" customWidth="1"/>
    <col min="4103" max="4103" width="57.625" style="1" customWidth="1"/>
    <col min="4104" max="4104" width="6.125" style="1" customWidth="1"/>
    <col min="4105" max="4106" width="9.875" style="1" bestFit="1" customWidth="1"/>
    <col min="4107" max="4107" width="5.875" style="1" customWidth="1"/>
    <col min="4108" max="4108" width="47.875" style="1" customWidth="1"/>
    <col min="4109" max="4109" width="44.125" style="1" customWidth="1"/>
    <col min="4110" max="4110" width="11" style="1" customWidth="1"/>
    <col min="4111" max="4111" width="13.875" style="1" customWidth="1"/>
    <col min="4112" max="4112" width="6.375" style="1" customWidth="1"/>
    <col min="4113" max="4113" width="15.625" style="1" customWidth="1"/>
    <col min="4114" max="4114" width="16.875" style="1" customWidth="1"/>
    <col min="4115" max="4115" width="15.625" style="1" customWidth="1"/>
    <col min="4116" max="4354" width="9" style="1"/>
    <col min="4355" max="4355" width="7.125" style="1" customWidth="1"/>
    <col min="4356" max="4356" width="8.75" style="1" customWidth="1"/>
    <col min="4357" max="4357" width="14.375" style="1" bestFit="1" customWidth="1"/>
    <col min="4358" max="4358" width="13.125" style="1" bestFit="1" customWidth="1"/>
    <col min="4359" max="4359" width="57.625" style="1" customWidth="1"/>
    <col min="4360" max="4360" width="6.125" style="1" customWidth="1"/>
    <col min="4361" max="4362" width="9.875" style="1" bestFit="1" customWidth="1"/>
    <col min="4363" max="4363" width="5.875" style="1" customWidth="1"/>
    <col min="4364" max="4364" width="47.875" style="1" customWidth="1"/>
    <col min="4365" max="4365" width="44.125" style="1" customWidth="1"/>
    <col min="4366" max="4366" width="11" style="1" customWidth="1"/>
    <col min="4367" max="4367" width="13.875" style="1" customWidth="1"/>
    <col min="4368" max="4368" width="6.375" style="1" customWidth="1"/>
    <col min="4369" max="4369" width="15.625" style="1" customWidth="1"/>
    <col min="4370" max="4370" width="16.875" style="1" customWidth="1"/>
    <col min="4371" max="4371" width="15.625" style="1" customWidth="1"/>
    <col min="4372" max="4610" width="9" style="1"/>
    <col min="4611" max="4611" width="7.125" style="1" customWidth="1"/>
    <col min="4612" max="4612" width="8.75" style="1" customWidth="1"/>
    <col min="4613" max="4613" width="14.375" style="1" bestFit="1" customWidth="1"/>
    <col min="4614" max="4614" width="13.125" style="1" bestFit="1" customWidth="1"/>
    <col min="4615" max="4615" width="57.625" style="1" customWidth="1"/>
    <col min="4616" max="4616" width="6.125" style="1" customWidth="1"/>
    <col min="4617" max="4618" width="9.875" style="1" bestFit="1" customWidth="1"/>
    <col min="4619" max="4619" width="5.875" style="1" customWidth="1"/>
    <col min="4620" max="4620" width="47.875" style="1" customWidth="1"/>
    <col min="4621" max="4621" width="44.125" style="1" customWidth="1"/>
    <col min="4622" max="4622" width="11" style="1" customWidth="1"/>
    <col min="4623" max="4623" width="13.875" style="1" customWidth="1"/>
    <col min="4624" max="4624" width="6.375" style="1" customWidth="1"/>
    <col min="4625" max="4625" width="15.625" style="1" customWidth="1"/>
    <col min="4626" max="4626" width="16.875" style="1" customWidth="1"/>
    <col min="4627" max="4627" width="15.625" style="1" customWidth="1"/>
    <col min="4628" max="4866" width="9" style="1"/>
    <col min="4867" max="4867" width="7.125" style="1" customWidth="1"/>
    <col min="4868" max="4868" width="8.75" style="1" customWidth="1"/>
    <col min="4869" max="4869" width="14.375" style="1" bestFit="1" customWidth="1"/>
    <col min="4870" max="4870" width="13.125" style="1" bestFit="1" customWidth="1"/>
    <col min="4871" max="4871" width="57.625" style="1" customWidth="1"/>
    <col min="4872" max="4872" width="6.125" style="1" customWidth="1"/>
    <col min="4873" max="4874" width="9.875" style="1" bestFit="1" customWidth="1"/>
    <col min="4875" max="4875" width="5.875" style="1" customWidth="1"/>
    <col min="4876" max="4876" width="47.875" style="1" customWidth="1"/>
    <col min="4877" max="4877" width="44.125" style="1" customWidth="1"/>
    <col min="4878" max="4878" width="11" style="1" customWidth="1"/>
    <col min="4879" max="4879" width="13.875" style="1" customWidth="1"/>
    <col min="4880" max="4880" width="6.375" style="1" customWidth="1"/>
    <col min="4881" max="4881" width="15.625" style="1" customWidth="1"/>
    <col min="4882" max="4882" width="16.875" style="1" customWidth="1"/>
    <col min="4883" max="4883" width="15.625" style="1" customWidth="1"/>
    <col min="4884" max="5122" width="9" style="1"/>
    <col min="5123" max="5123" width="7.125" style="1" customWidth="1"/>
    <col min="5124" max="5124" width="8.75" style="1" customWidth="1"/>
    <col min="5125" max="5125" width="14.375" style="1" bestFit="1" customWidth="1"/>
    <col min="5126" max="5126" width="13.125" style="1" bestFit="1" customWidth="1"/>
    <col min="5127" max="5127" width="57.625" style="1" customWidth="1"/>
    <col min="5128" max="5128" width="6.125" style="1" customWidth="1"/>
    <col min="5129" max="5130" width="9.875" style="1" bestFit="1" customWidth="1"/>
    <col min="5131" max="5131" width="5.875" style="1" customWidth="1"/>
    <col min="5132" max="5132" width="47.875" style="1" customWidth="1"/>
    <col min="5133" max="5133" width="44.125" style="1" customWidth="1"/>
    <col min="5134" max="5134" width="11" style="1" customWidth="1"/>
    <col min="5135" max="5135" width="13.875" style="1" customWidth="1"/>
    <col min="5136" max="5136" width="6.375" style="1" customWidth="1"/>
    <col min="5137" max="5137" width="15.625" style="1" customWidth="1"/>
    <col min="5138" max="5138" width="16.875" style="1" customWidth="1"/>
    <col min="5139" max="5139" width="15.625" style="1" customWidth="1"/>
    <col min="5140" max="5378" width="9" style="1"/>
    <col min="5379" max="5379" width="7.125" style="1" customWidth="1"/>
    <col min="5380" max="5380" width="8.75" style="1" customWidth="1"/>
    <col min="5381" max="5381" width="14.375" style="1" bestFit="1" customWidth="1"/>
    <col min="5382" max="5382" width="13.125" style="1" bestFit="1" customWidth="1"/>
    <col min="5383" max="5383" width="57.625" style="1" customWidth="1"/>
    <col min="5384" max="5384" width="6.125" style="1" customWidth="1"/>
    <col min="5385" max="5386" width="9.875" style="1" bestFit="1" customWidth="1"/>
    <col min="5387" max="5387" width="5.875" style="1" customWidth="1"/>
    <col min="5388" max="5388" width="47.875" style="1" customWidth="1"/>
    <col min="5389" max="5389" width="44.125" style="1" customWidth="1"/>
    <col min="5390" max="5390" width="11" style="1" customWidth="1"/>
    <col min="5391" max="5391" width="13.875" style="1" customWidth="1"/>
    <col min="5392" max="5392" width="6.375" style="1" customWidth="1"/>
    <col min="5393" max="5393" width="15.625" style="1" customWidth="1"/>
    <col min="5394" max="5394" width="16.875" style="1" customWidth="1"/>
    <col min="5395" max="5395" width="15.625" style="1" customWidth="1"/>
    <col min="5396" max="5634" width="9" style="1"/>
    <col min="5635" max="5635" width="7.125" style="1" customWidth="1"/>
    <col min="5636" max="5636" width="8.75" style="1" customWidth="1"/>
    <col min="5637" max="5637" width="14.375" style="1" bestFit="1" customWidth="1"/>
    <col min="5638" max="5638" width="13.125" style="1" bestFit="1" customWidth="1"/>
    <col min="5639" max="5639" width="57.625" style="1" customWidth="1"/>
    <col min="5640" max="5640" width="6.125" style="1" customWidth="1"/>
    <col min="5641" max="5642" width="9.875" style="1" bestFit="1" customWidth="1"/>
    <col min="5643" max="5643" width="5.875" style="1" customWidth="1"/>
    <col min="5644" max="5644" width="47.875" style="1" customWidth="1"/>
    <col min="5645" max="5645" width="44.125" style="1" customWidth="1"/>
    <col min="5646" max="5646" width="11" style="1" customWidth="1"/>
    <col min="5647" max="5647" width="13.875" style="1" customWidth="1"/>
    <col min="5648" max="5648" width="6.375" style="1" customWidth="1"/>
    <col min="5649" max="5649" width="15.625" style="1" customWidth="1"/>
    <col min="5650" max="5650" width="16.875" style="1" customWidth="1"/>
    <col min="5651" max="5651" width="15.625" style="1" customWidth="1"/>
    <col min="5652" max="5890" width="9" style="1"/>
    <col min="5891" max="5891" width="7.125" style="1" customWidth="1"/>
    <col min="5892" max="5892" width="8.75" style="1" customWidth="1"/>
    <col min="5893" max="5893" width="14.375" style="1" bestFit="1" customWidth="1"/>
    <col min="5894" max="5894" width="13.125" style="1" bestFit="1" customWidth="1"/>
    <col min="5895" max="5895" width="57.625" style="1" customWidth="1"/>
    <col min="5896" max="5896" width="6.125" style="1" customWidth="1"/>
    <col min="5897" max="5898" width="9.875" style="1" bestFit="1" customWidth="1"/>
    <col min="5899" max="5899" width="5.875" style="1" customWidth="1"/>
    <col min="5900" max="5900" width="47.875" style="1" customWidth="1"/>
    <col min="5901" max="5901" width="44.125" style="1" customWidth="1"/>
    <col min="5902" max="5902" width="11" style="1" customWidth="1"/>
    <col min="5903" max="5903" width="13.875" style="1" customWidth="1"/>
    <col min="5904" max="5904" width="6.375" style="1" customWidth="1"/>
    <col min="5905" max="5905" width="15.625" style="1" customWidth="1"/>
    <col min="5906" max="5906" width="16.875" style="1" customWidth="1"/>
    <col min="5907" max="5907" width="15.625" style="1" customWidth="1"/>
    <col min="5908" max="6146" width="9" style="1"/>
    <col min="6147" max="6147" width="7.125" style="1" customWidth="1"/>
    <col min="6148" max="6148" width="8.75" style="1" customWidth="1"/>
    <col min="6149" max="6149" width="14.375" style="1" bestFit="1" customWidth="1"/>
    <col min="6150" max="6150" width="13.125" style="1" bestFit="1" customWidth="1"/>
    <col min="6151" max="6151" width="57.625" style="1" customWidth="1"/>
    <col min="6152" max="6152" width="6.125" style="1" customWidth="1"/>
    <col min="6153" max="6154" width="9.875" style="1" bestFit="1" customWidth="1"/>
    <col min="6155" max="6155" width="5.875" style="1" customWidth="1"/>
    <col min="6156" max="6156" width="47.875" style="1" customWidth="1"/>
    <col min="6157" max="6157" width="44.125" style="1" customWidth="1"/>
    <col min="6158" max="6158" width="11" style="1" customWidth="1"/>
    <col min="6159" max="6159" width="13.875" style="1" customWidth="1"/>
    <col min="6160" max="6160" width="6.375" style="1" customWidth="1"/>
    <col min="6161" max="6161" width="15.625" style="1" customWidth="1"/>
    <col min="6162" max="6162" width="16.875" style="1" customWidth="1"/>
    <col min="6163" max="6163" width="15.625" style="1" customWidth="1"/>
    <col min="6164" max="6402" width="9" style="1"/>
    <col min="6403" max="6403" width="7.125" style="1" customWidth="1"/>
    <col min="6404" max="6404" width="8.75" style="1" customWidth="1"/>
    <col min="6405" max="6405" width="14.375" style="1" bestFit="1" customWidth="1"/>
    <col min="6406" max="6406" width="13.125" style="1" bestFit="1" customWidth="1"/>
    <col min="6407" max="6407" width="57.625" style="1" customWidth="1"/>
    <col min="6408" max="6408" width="6.125" style="1" customWidth="1"/>
    <col min="6409" max="6410" width="9.875" style="1" bestFit="1" customWidth="1"/>
    <col min="6411" max="6411" width="5.875" style="1" customWidth="1"/>
    <col min="6412" max="6412" width="47.875" style="1" customWidth="1"/>
    <col min="6413" max="6413" width="44.125" style="1" customWidth="1"/>
    <col min="6414" max="6414" width="11" style="1" customWidth="1"/>
    <col min="6415" max="6415" width="13.875" style="1" customWidth="1"/>
    <col min="6416" max="6416" width="6.375" style="1" customWidth="1"/>
    <col min="6417" max="6417" width="15.625" style="1" customWidth="1"/>
    <col min="6418" max="6418" width="16.875" style="1" customWidth="1"/>
    <col min="6419" max="6419" width="15.625" style="1" customWidth="1"/>
    <col min="6420" max="6658" width="9" style="1"/>
    <col min="6659" max="6659" width="7.125" style="1" customWidth="1"/>
    <col min="6660" max="6660" width="8.75" style="1" customWidth="1"/>
    <col min="6661" max="6661" width="14.375" style="1" bestFit="1" customWidth="1"/>
    <col min="6662" max="6662" width="13.125" style="1" bestFit="1" customWidth="1"/>
    <col min="6663" max="6663" width="57.625" style="1" customWidth="1"/>
    <col min="6664" max="6664" width="6.125" style="1" customWidth="1"/>
    <col min="6665" max="6666" width="9.875" style="1" bestFit="1" customWidth="1"/>
    <col min="6667" max="6667" width="5.875" style="1" customWidth="1"/>
    <col min="6668" max="6668" width="47.875" style="1" customWidth="1"/>
    <col min="6669" max="6669" width="44.125" style="1" customWidth="1"/>
    <col min="6670" max="6670" width="11" style="1" customWidth="1"/>
    <col min="6671" max="6671" width="13.875" style="1" customWidth="1"/>
    <col min="6672" max="6672" width="6.375" style="1" customWidth="1"/>
    <col min="6673" max="6673" width="15.625" style="1" customWidth="1"/>
    <col min="6674" max="6674" width="16.875" style="1" customWidth="1"/>
    <col min="6675" max="6675" width="15.625" style="1" customWidth="1"/>
    <col min="6676" max="6914" width="9" style="1"/>
    <col min="6915" max="6915" width="7.125" style="1" customWidth="1"/>
    <col min="6916" max="6916" width="8.75" style="1" customWidth="1"/>
    <col min="6917" max="6917" width="14.375" style="1" bestFit="1" customWidth="1"/>
    <col min="6918" max="6918" width="13.125" style="1" bestFit="1" customWidth="1"/>
    <col min="6919" max="6919" width="57.625" style="1" customWidth="1"/>
    <col min="6920" max="6920" width="6.125" style="1" customWidth="1"/>
    <col min="6921" max="6922" width="9.875" style="1" bestFit="1" customWidth="1"/>
    <col min="6923" max="6923" width="5.875" style="1" customWidth="1"/>
    <col min="6924" max="6924" width="47.875" style="1" customWidth="1"/>
    <col min="6925" max="6925" width="44.125" style="1" customWidth="1"/>
    <col min="6926" max="6926" width="11" style="1" customWidth="1"/>
    <col min="6927" max="6927" width="13.875" style="1" customWidth="1"/>
    <col min="6928" max="6928" width="6.375" style="1" customWidth="1"/>
    <col min="6929" max="6929" width="15.625" style="1" customWidth="1"/>
    <col min="6930" max="6930" width="16.875" style="1" customWidth="1"/>
    <col min="6931" max="6931" width="15.625" style="1" customWidth="1"/>
    <col min="6932" max="7170" width="9" style="1"/>
    <col min="7171" max="7171" width="7.125" style="1" customWidth="1"/>
    <col min="7172" max="7172" width="8.75" style="1" customWidth="1"/>
    <col min="7173" max="7173" width="14.375" style="1" bestFit="1" customWidth="1"/>
    <col min="7174" max="7174" width="13.125" style="1" bestFit="1" customWidth="1"/>
    <col min="7175" max="7175" width="57.625" style="1" customWidth="1"/>
    <col min="7176" max="7176" width="6.125" style="1" customWidth="1"/>
    <col min="7177" max="7178" width="9.875" style="1" bestFit="1" customWidth="1"/>
    <col min="7179" max="7179" width="5.875" style="1" customWidth="1"/>
    <col min="7180" max="7180" width="47.875" style="1" customWidth="1"/>
    <col min="7181" max="7181" width="44.125" style="1" customWidth="1"/>
    <col min="7182" max="7182" width="11" style="1" customWidth="1"/>
    <col min="7183" max="7183" width="13.875" style="1" customWidth="1"/>
    <col min="7184" max="7184" width="6.375" style="1" customWidth="1"/>
    <col min="7185" max="7185" width="15.625" style="1" customWidth="1"/>
    <col min="7186" max="7186" width="16.875" style="1" customWidth="1"/>
    <col min="7187" max="7187" width="15.625" style="1" customWidth="1"/>
    <col min="7188" max="7426" width="9" style="1"/>
    <col min="7427" max="7427" width="7.125" style="1" customWidth="1"/>
    <col min="7428" max="7428" width="8.75" style="1" customWidth="1"/>
    <col min="7429" max="7429" width="14.375" style="1" bestFit="1" customWidth="1"/>
    <col min="7430" max="7430" width="13.125" style="1" bestFit="1" customWidth="1"/>
    <col min="7431" max="7431" width="57.625" style="1" customWidth="1"/>
    <col min="7432" max="7432" width="6.125" style="1" customWidth="1"/>
    <col min="7433" max="7434" width="9.875" style="1" bestFit="1" customWidth="1"/>
    <col min="7435" max="7435" width="5.875" style="1" customWidth="1"/>
    <col min="7436" max="7436" width="47.875" style="1" customWidth="1"/>
    <col min="7437" max="7437" width="44.125" style="1" customWidth="1"/>
    <col min="7438" max="7438" width="11" style="1" customWidth="1"/>
    <col min="7439" max="7439" width="13.875" style="1" customWidth="1"/>
    <col min="7440" max="7440" width="6.375" style="1" customWidth="1"/>
    <col min="7441" max="7441" width="15.625" style="1" customWidth="1"/>
    <col min="7442" max="7442" width="16.875" style="1" customWidth="1"/>
    <col min="7443" max="7443" width="15.625" style="1" customWidth="1"/>
    <col min="7444" max="7682" width="9" style="1"/>
    <col min="7683" max="7683" width="7.125" style="1" customWidth="1"/>
    <col min="7684" max="7684" width="8.75" style="1" customWidth="1"/>
    <col min="7685" max="7685" width="14.375" style="1" bestFit="1" customWidth="1"/>
    <col min="7686" max="7686" width="13.125" style="1" bestFit="1" customWidth="1"/>
    <col min="7687" max="7687" width="57.625" style="1" customWidth="1"/>
    <col min="7688" max="7688" width="6.125" style="1" customWidth="1"/>
    <col min="7689" max="7690" width="9.875" style="1" bestFit="1" customWidth="1"/>
    <col min="7691" max="7691" width="5.875" style="1" customWidth="1"/>
    <col min="7692" max="7692" width="47.875" style="1" customWidth="1"/>
    <col min="7693" max="7693" width="44.125" style="1" customWidth="1"/>
    <col min="7694" max="7694" width="11" style="1" customWidth="1"/>
    <col min="7695" max="7695" width="13.875" style="1" customWidth="1"/>
    <col min="7696" max="7696" width="6.375" style="1" customWidth="1"/>
    <col min="7697" max="7697" width="15.625" style="1" customWidth="1"/>
    <col min="7698" max="7698" width="16.875" style="1" customWidth="1"/>
    <col min="7699" max="7699" width="15.625" style="1" customWidth="1"/>
    <col min="7700" max="7938" width="9" style="1"/>
    <col min="7939" max="7939" width="7.125" style="1" customWidth="1"/>
    <col min="7940" max="7940" width="8.75" style="1" customWidth="1"/>
    <col min="7941" max="7941" width="14.375" style="1" bestFit="1" customWidth="1"/>
    <col min="7942" max="7942" width="13.125" style="1" bestFit="1" customWidth="1"/>
    <col min="7943" max="7943" width="57.625" style="1" customWidth="1"/>
    <col min="7944" max="7944" width="6.125" style="1" customWidth="1"/>
    <col min="7945" max="7946" width="9.875" style="1" bestFit="1" customWidth="1"/>
    <col min="7947" max="7947" width="5.875" style="1" customWidth="1"/>
    <col min="7948" max="7948" width="47.875" style="1" customWidth="1"/>
    <col min="7949" max="7949" width="44.125" style="1" customWidth="1"/>
    <col min="7950" max="7950" width="11" style="1" customWidth="1"/>
    <col min="7951" max="7951" width="13.875" style="1" customWidth="1"/>
    <col min="7952" max="7952" width="6.375" style="1" customWidth="1"/>
    <col min="7953" max="7953" width="15.625" style="1" customWidth="1"/>
    <col min="7954" max="7954" width="16.875" style="1" customWidth="1"/>
    <col min="7955" max="7955" width="15.625" style="1" customWidth="1"/>
    <col min="7956" max="8194" width="9" style="1"/>
    <col min="8195" max="8195" width="7.125" style="1" customWidth="1"/>
    <col min="8196" max="8196" width="8.75" style="1" customWidth="1"/>
    <col min="8197" max="8197" width="14.375" style="1" bestFit="1" customWidth="1"/>
    <col min="8198" max="8198" width="13.125" style="1" bestFit="1" customWidth="1"/>
    <col min="8199" max="8199" width="57.625" style="1" customWidth="1"/>
    <col min="8200" max="8200" width="6.125" style="1" customWidth="1"/>
    <col min="8201" max="8202" width="9.875" style="1" bestFit="1" customWidth="1"/>
    <col min="8203" max="8203" width="5.875" style="1" customWidth="1"/>
    <col min="8204" max="8204" width="47.875" style="1" customWidth="1"/>
    <col min="8205" max="8205" width="44.125" style="1" customWidth="1"/>
    <col min="8206" max="8206" width="11" style="1" customWidth="1"/>
    <col min="8207" max="8207" width="13.875" style="1" customWidth="1"/>
    <col min="8208" max="8208" width="6.375" style="1" customWidth="1"/>
    <col min="8209" max="8209" width="15.625" style="1" customWidth="1"/>
    <col min="8210" max="8210" width="16.875" style="1" customWidth="1"/>
    <col min="8211" max="8211" width="15.625" style="1" customWidth="1"/>
    <col min="8212" max="8450" width="9" style="1"/>
    <col min="8451" max="8451" width="7.125" style="1" customWidth="1"/>
    <col min="8452" max="8452" width="8.75" style="1" customWidth="1"/>
    <col min="8453" max="8453" width="14.375" style="1" bestFit="1" customWidth="1"/>
    <col min="8454" max="8454" width="13.125" style="1" bestFit="1" customWidth="1"/>
    <col min="8455" max="8455" width="57.625" style="1" customWidth="1"/>
    <col min="8456" max="8456" width="6.125" style="1" customWidth="1"/>
    <col min="8457" max="8458" width="9.875" style="1" bestFit="1" customWidth="1"/>
    <col min="8459" max="8459" width="5.875" style="1" customWidth="1"/>
    <col min="8460" max="8460" width="47.875" style="1" customWidth="1"/>
    <col min="8461" max="8461" width="44.125" style="1" customWidth="1"/>
    <col min="8462" max="8462" width="11" style="1" customWidth="1"/>
    <col min="8463" max="8463" width="13.875" style="1" customWidth="1"/>
    <col min="8464" max="8464" width="6.375" style="1" customWidth="1"/>
    <col min="8465" max="8465" width="15.625" style="1" customWidth="1"/>
    <col min="8466" max="8466" width="16.875" style="1" customWidth="1"/>
    <col min="8467" max="8467" width="15.625" style="1" customWidth="1"/>
    <col min="8468" max="8706" width="9" style="1"/>
    <col min="8707" max="8707" width="7.125" style="1" customWidth="1"/>
    <col min="8708" max="8708" width="8.75" style="1" customWidth="1"/>
    <col min="8709" max="8709" width="14.375" style="1" bestFit="1" customWidth="1"/>
    <col min="8710" max="8710" width="13.125" style="1" bestFit="1" customWidth="1"/>
    <col min="8711" max="8711" width="57.625" style="1" customWidth="1"/>
    <col min="8712" max="8712" width="6.125" style="1" customWidth="1"/>
    <col min="8713" max="8714" width="9.875" style="1" bestFit="1" customWidth="1"/>
    <col min="8715" max="8715" width="5.875" style="1" customWidth="1"/>
    <col min="8716" max="8716" width="47.875" style="1" customWidth="1"/>
    <col min="8717" max="8717" width="44.125" style="1" customWidth="1"/>
    <col min="8718" max="8718" width="11" style="1" customWidth="1"/>
    <col min="8719" max="8719" width="13.875" style="1" customWidth="1"/>
    <col min="8720" max="8720" width="6.375" style="1" customWidth="1"/>
    <col min="8721" max="8721" width="15.625" style="1" customWidth="1"/>
    <col min="8722" max="8722" width="16.875" style="1" customWidth="1"/>
    <col min="8723" max="8723" width="15.625" style="1" customWidth="1"/>
    <col min="8724" max="8962" width="9" style="1"/>
    <col min="8963" max="8963" width="7.125" style="1" customWidth="1"/>
    <col min="8964" max="8964" width="8.75" style="1" customWidth="1"/>
    <col min="8965" max="8965" width="14.375" style="1" bestFit="1" customWidth="1"/>
    <col min="8966" max="8966" width="13.125" style="1" bestFit="1" customWidth="1"/>
    <col min="8967" max="8967" width="57.625" style="1" customWidth="1"/>
    <col min="8968" max="8968" width="6.125" style="1" customWidth="1"/>
    <col min="8969" max="8970" width="9.875" style="1" bestFit="1" customWidth="1"/>
    <col min="8971" max="8971" width="5.875" style="1" customWidth="1"/>
    <col min="8972" max="8972" width="47.875" style="1" customWidth="1"/>
    <col min="8973" max="8973" width="44.125" style="1" customWidth="1"/>
    <col min="8974" max="8974" width="11" style="1" customWidth="1"/>
    <col min="8975" max="8975" width="13.875" style="1" customWidth="1"/>
    <col min="8976" max="8976" width="6.375" style="1" customWidth="1"/>
    <col min="8977" max="8977" width="15.625" style="1" customWidth="1"/>
    <col min="8978" max="8978" width="16.875" style="1" customWidth="1"/>
    <col min="8979" max="8979" width="15.625" style="1" customWidth="1"/>
    <col min="8980" max="9218" width="9" style="1"/>
    <col min="9219" max="9219" width="7.125" style="1" customWidth="1"/>
    <col min="9220" max="9220" width="8.75" style="1" customWidth="1"/>
    <col min="9221" max="9221" width="14.375" style="1" bestFit="1" customWidth="1"/>
    <col min="9222" max="9222" width="13.125" style="1" bestFit="1" customWidth="1"/>
    <col min="9223" max="9223" width="57.625" style="1" customWidth="1"/>
    <col min="9224" max="9224" width="6.125" style="1" customWidth="1"/>
    <col min="9225" max="9226" width="9.875" style="1" bestFit="1" customWidth="1"/>
    <col min="9227" max="9227" width="5.875" style="1" customWidth="1"/>
    <col min="9228" max="9228" width="47.875" style="1" customWidth="1"/>
    <col min="9229" max="9229" width="44.125" style="1" customWidth="1"/>
    <col min="9230" max="9230" width="11" style="1" customWidth="1"/>
    <col min="9231" max="9231" width="13.875" style="1" customWidth="1"/>
    <col min="9232" max="9232" width="6.375" style="1" customWidth="1"/>
    <col min="9233" max="9233" width="15.625" style="1" customWidth="1"/>
    <col min="9234" max="9234" width="16.875" style="1" customWidth="1"/>
    <col min="9235" max="9235" width="15.625" style="1" customWidth="1"/>
    <col min="9236" max="9474" width="9" style="1"/>
    <col min="9475" max="9475" width="7.125" style="1" customWidth="1"/>
    <col min="9476" max="9476" width="8.75" style="1" customWidth="1"/>
    <col min="9477" max="9477" width="14.375" style="1" bestFit="1" customWidth="1"/>
    <col min="9478" max="9478" width="13.125" style="1" bestFit="1" customWidth="1"/>
    <col min="9479" max="9479" width="57.625" style="1" customWidth="1"/>
    <col min="9480" max="9480" width="6.125" style="1" customWidth="1"/>
    <col min="9481" max="9482" width="9.875" style="1" bestFit="1" customWidth="1"/>
    <col min="9483" max="9483" width="5.875" style="1" customWidth="1"/>
    <col min="9484" max="9484" width="47.875" style="1" customWidth="1"/>
    <col min="9485" max="9485" width="44.125" style="1" customWidth="1"/>
    <col min="9486" max="9486" width="11" style="1" customWidth="1"/>
    <col min="9487" max="9487" width="13.875" style="1" customWidth="1"/>
    <col min="9488" max="9488" width="6.375" style="1" customWidth="1"/>
    <col min="9489" max="9489" width="15.625" style="1" customWidth="1"/>
    <col min="9490" max="9490" width="16.875" style="1" customWidth="1"/>
    <col min="9491" max="9491" width="15.625" style="1" customWidth="1"/>
    <col min="9492" max="9730" width="9" style="1"/>
    <col min="9731" max="9731" width="7.125" style="1" customWidth="1"/>
    <col min="9732" max="9732" width="8.75" style="1" customWidth="1"/>
    <col min="9733" max="9733" width="14.375" style="1" bestFit="1" customWidth="1"/>
    <col min="9734" max="9734" width="13.125" style="1" bestFit="1" customWidth="1"/>
    <col min="9735" max="9735" width="57.625" style="1" customWidth="1"/>
    <col min="9736" max="9736" width="6.125" style="1" customWidth="1"/>
    <col min="9737" max="9738" width="9.875" style="1" bestFit="1" customWidth="1"/>
    <col min="9739" max="9739" width="5.875" style="1" customWidth="1"/>
    <col min="9740" max="9740" width="47.875" style="1" customWidth="1"/>
    <col min="9741" max="9741" width="44.125" style="1" customWidth="1"/>
    <col min="9742" max="9742" width="11" style="1" customWidth="1"/>
    <col min="9743" max="9743" width="13.875" style="1" customWidth="1"/>
    <col min="9744" max="9744" width="6.375" style="1" customWidth="1"/>
    <col min="9745" max="9745" width="15.625" style="1" customWidth="1"/>
    <col min="9746" max="9746" width="16.875" style="1" customWidth="1"/>
    <col min="9747" max="9747" width="15.625" style="1" customWidth="1"/>
    <col min="9748" max="9986" width="9" style="1"/>
    <col min="9987" max="9987" width="7.125" style="1" customWidth="1"/>
    <col min="9988" max="9988" width="8.75" style="1" customWidth="1"/>
    <col min="9989" max="9989" width="14.375" style="1" bestFit="1" customWidth="1"/>
    <col min="9990" max="9990" width="13.125" style="1" bestFit="1" customWidth="1"/>
    <col min="9991" max="9991" width="57.625" style="1" customWidth="1"/>
    <col min="9992" max="9992" width="6.125" style="1" customWidth="1"/>
    <col min="9993" max="9994" width="9.875" style="1" bestFit="1" customWidth="1"/>
    <col min="9995" max="9995" width="5.875" style="1" customWidth="1"/>
    <col min="9996" max="9996" width="47.875" style="1" customWidth="1"/>
    <col min="9997" max="9997" width="44.125" style="1" customWidth="1"/>
    <col min="9998" max="9998" width="11" style="1" customWidth="1"/>
    <col min="9999" max="9999" width="13.875" style="1" customWidth="1"/>
    <col min="10000" max="10000" width="6.375" style="1" customWidth="1"/>
    <col min="10001" max="10001" width="15.625" style="1" customWidth="1"/>
    <col min="10002" max="10002" width="16.875" style="1" customWidth="1"/>
    <col min="10003" max="10003" width="15.625" style="1" customWidth="1"/>
    <col min="10004" max="10242" width="9" style="1"/>
    <col min="10243" max="10243" width="7.125" style="1" customWidth="1"/>
    <col min="10244" max="10244" width="8.75" style="1" customWidth="1"/>
    <col min="10245" max="10245" width="14.375" style="1" bestFit="1" customWidth="1"/>
    <col min="10246" max="10246" width="13.125" style="1" bestFit="1" customWidth="1"/>
    <col min="10247" max="10247" width="57.625" style="1" customWidth="1"/>
    <col min="10248" max="10248" width="6.125" style="1" customWidth="1"/>
    <col min="10249" max="10250" width="9.875" style="1" bestFit="1" customWidth="1"/>
    <col min="10251" max="10251" width="5.875" style="1" customWidth="1"/>
    <col min="10252" max="10252" width="47.875" style="1" customWidth="1"/>
    <col min="10253" max="10253" width="44.125" style="1" customWidth="1"/>
    <col min="10254" max="10254" width="11" style="1" customWidth="1"/>
    <col min="10255" max="10255" width="13.875" style="1" customWidth="1"/>
    <col min="10256" max="10256" width="6.375" style="1" customWidth="1"/>
    <col min="10257" max="10257" width="15.625" style="1" customWidth="1"/>
    <col min="10258" max="10258" width="16.875" style="1" customWidth="1"/>
    <col min="10259" max="10259" width="15.625" style="1" customWidth="1"/>
    <col min="10260" max="10498" width="9" style="1"/>
    <col min="10499" max="10499" width="7.125" style="1" customWidth="1"/>
    <col min="10500" max="10500" width="8.75" style="1" customWidth="1"/>
    <col min="10501" max="10501" width="14.375" style="1" bestFit="1" customWidth="1"/>
    <col min="10502" max="10502" width="13.125" style="1" bestFit="1" customWidth="1"/>
    <col min="10503" max="10503" width="57.625" style="1" customWidth="1"/>
    <col min="10504" max="10504" width="6.125" style="1" customWidth="1"/>
    <col min="10505" max="10506" width="9.875" style="1" bestFit="1" customWidth="1"/>
    <col min="10507" max="10507" width="5.875" style="1" customWidth="1"/>
    <col min="10508" max="10508" width="47.875" style="1" customWidth="1"/>
    <col min="10509" max="10509" width="44.125" style="1" customWidth="1"/>
    <col min="10510" max="10510" width="11" style="1" customWidth="1"/>
    <col min="10511" max="10511" width="13.875" style="1" customWidth="1"/>
    <col min="10512" max="10512" width="6.375" style="1" customWidth="1"/>
    <col min="10513" max="10513" width="15.625" style="1" customWidth="1"/>
    <col min="10514" max="10514" width="16.875" style="1" customWidth="1"/>
    <col min="10515" max="10515" width="15.625" style="1" customWidth="1"/>
    <col min="10516" max="10754" width="9" style="1"/>
    <col min="10755" max="10755" width="7.125" style="1" customWidth="1"/>
    <col min="10756" max="10756" width="8.75" style="1" customWidth="1"/>
    <col min="10757" max="10757" width="14.375" style="1" bestFit="1" customWidth="1"/>
    <col min="10758" max="10758" width="13.125" style="1" bestFit="1" customWidth="1"/>
    <col min="10759" max="10759" width="57.625" style="1" customWidth="1"/>
    <col min="10760" max="10760" width="6.125" style="1" customWidth="1"/>
    <col min="10761" max="10762" width="9.875" style="1" bestFit="1" customWidth="1"/>
    <col min="10763" max="10763" width="5.875" style="1" customWidth="1"/>
    <col min="10764" max="10764" width="47.875" style="1" customWidth="1"/>
    <col min="10765" max="10765" width="44.125" style="1" customWidth="1"/>
    <col min="10766" max="10766" width="11" style="1" customWidth="1"/>
    <col min="10767" max="10767" width="13.875" style="1" customWidth="1"/>
    <col min="10768" max="10768" width="6.375" style="1" customWidth="1"/>
    <col min="10769" max="10769" width="15.625" style="1" customWidth="1"/>
    <col min="10770" max="10770" width="16.875" style="1" customWidth="1"/>
    <col min="10771" max="10771" width="15.625" style="1" customWidth="1"/>
    <col min="10772" max="11010" width="9" style="1"/>
    <col min="11011" max="11011" width="7.125" style="1" customWidth="1"/>
    <col min="11012" max="11012" width="8.75" style="1" customWidth="1"/>
    <col min="11013" max="11013" width="14.375" style="1" bestFit="1" customWidth="1"/>
    <col min="11014" max="11014" width="13.125" style="1" bestFit="1" customWidth="1"/>
    <col min="11015" max="11015" width="57.625" style="1" customWidth="1"/>
    <col min="11016" max="11016" width="6.125" style="1" customWidth="1"/>
    <col min="11017" max="11018" width="9.875" style="1" bestFit="1" customWidth="1"/>
    <col min="11019" max="11019" width="5.875" style="1" customWidth="1"/>
    <col min="11020" max="11020" width="47.875" style="1" customWidth="1"/>
    <col min="11021" max="11021" width="44.125" style="1" customWidth="1"/>
    <col min="11022" max="11022" width="11" style="1" customWidth="1"/>
    <col min="11023" max="11023" width="13.875" style="1" customWidth="1"/>
    <col min="11024" max="11024" width="6.375" style="1" customWidth="1"/>
    <col min="11025" max="11025" width="15.625" style="1" customWidth="1"/>
    <col min="11026" max="11026" width="16.875" style="1" customWidth="1"/>
    <col min="11027" max="11027" width="15.625" style="1" customWidth="1"/>
    <col min="11028" max="11266" width="9" style="1"/>
    <col min="11267" max="11267" width="7.125" style="1" customWidth="1"/>
    <col min="11268" max="11268" width="8.75" style="1" customWidth="1"/>
    <col min="11269" max="11269" width="14.375" style="1" bestFit="1" customWidth="1"/>
    <col min="11270" max="11270" width="13.125" style="1" bestFit="1" customWidth="1"/>
    <col min="11271" max="11271" width="57.625" style="1" customWidth="1"/>
    <col min="11272" max="11272" width="6.125" style="1" customWidth="1"/>
    <col min="11273" max="11274" width="9.875" style="1" bestFit="1" customWidth="1"/>
    <col min="11275" max="11275" width="5.875" style="1" customWidth="1"/>
    <col min="11276" max="11276" width="47.875" style="1" customWidth="1"/>
    <col min="11277" max="11277" width="44.125" style="1" customWidth="1"/>
    <col min="11278" max="11278" width="11" style="1" customWidth="1"/>
    <col min="11279" max="11279" width="13.875" style="1" customWidth="1"/>
    <col min="11280" max="11280" width="6.375" style="1" customWidth="1"/>
    <col min="11281" max="11281" width="15.625" style="1" customWidth="1"/>
    <col min="11282" max="11282" width="16.875" style="1" customWidth="1"/>
    <col min="11283" max="11283" width="15.625" style="1" customWidth="1"/>
    <col min="11284" max="11522" width="9" style="1"/>
    <col min="11523" max="11523" width="7.125" style="1" customWidth="1"/>
    <col min="11524" max="11524" width="8.75" style="1" customWidth="1"/>
    <col min="11525" max="11525" width="14.375" style="1" bestFit="1" customWidth="1"/>
    <col min="11526" max="11526" width="13.125" style="1" bestFit="1" customWidth="1"/>
    <col min="11527" max="11527" width="57.625" style="1" customWidth="1"/>
    <col min="11528" max="11528" width="6.125" style="1" customWidth="1"/>
    <col min="11529" max="11530" width="9.875" style="1" bestFit="1" customWidth="1"/>
    <col min="11531" max="11531" width="5.875" style="1" customWidth="1"/>
    <col min="11532" max="11532" width="47.875" style="1" customWidth="1"/>
    <col min="11533" max="11533" width="44.125" style="1" customWidth="1"/>
    <col min="11534" max="11534" width="11" style="1" customWidth="1"/>
    <col min="11535" max="11535" width="13.875" style="1" customWidth="1"/>
    <col min="11536" max="11536" width="6.375" style="1" customWidth="1"/>
    <col min="11537" max="11537" width="15.625" style="1" customWidth="1"/>
    <col min="11538" max="11538" width="16.875" style="1" customWidth="1"/>
    <col min="11539" max="11539" width="15.625" style="1" customWidth="1"/>
    <col min="11540" max="11778" width="9" style="1"/>
    <col min="11779" max="11779" width="7.125" style="1" customWidth="1"/>
    <col min="11780" max="11780" width="8.75" style="1" customWidth="1"/>
    <col min="11781" max="11781" width="14.375" style="1" bestFit="1" customWidth="1"/>
    <col min="11782" max="11782" width="13.125" style="1" bestFit="1" customWidth="1"/>
    <col min="11783" max="11783" width="57.625" style="1" customWidth="1"/>
    <col min="11784" max="11784" width="6.125" style="1" customWidth="1"/>
    <col min="11785" max="11786" width="9.875" style="1" bestFit="1" customWidth="1"/>
    <col min="11787" max="11787" width="5.875" style="1" customWidth="1"/>
    <col min="11788" max="11788" width="47.875" style="1" customWidth="1"/>
    <col min="11789" max="11789" width="44.125" style="1" customWidth="1"/>
    <col min="11790" max="11790" width="11" style="1" customWidth="1"/>
    <col min="11791" max="11791" width="13.875" style="1" customWidth="1"/>
    <col min="11792" max="11792" width="6.375" style="1" customWidth="1"/>
    <col min="11793" max="11793" width="15.625" style="1" customWidth="1"/>
    <col min="11794" max="11794" width="16.875" style="1" customWidth="1"/>
    <col min="11795" max="11795" width="15.625" style="1" customWidth="1"/>
    <col min="11796" max="12034" width="9" style="1"/>
    <col min="12035" max="12035" width="7.125" style="1" customWidth="1"/>
    <col min="12036" max="12036" width="8.75" style="1" customWidth="1"/>
    <col min="12037" max="12037" width="14.375" style="1" bestFit="1" customWidth="1"/>
    <col min="12038" max="12038" width="13.125" style="1" bestFit="1" customWidth="1"/>
    <col min="12039" max="12039" width="57.625" style="1" customWidth="1"/>
    <col min="12040" max="12040" width="6.125" style="1" customWidth="1"/>
    <col min="12041" max="12042" width="9.875" style="1" bestFit="1" customWidth="1"/>
    <col min="12043" max="12043" width="5.875" style="1" customWidth="1"/>
    <col min="12044" max="12044" width="47.875" style="1" customWidth="1"/>
    <col min="12045" max="12045" width="44.125" style="1" customWidth="1"/>
    <col min="12046" max="12046" width="11" style="1" customWidth="1"/>
    <col min="12047" max="12047" width="13.875" style="1" customWidth="1"/>
    <col min="12048" max="12048" width="6.375" style="1" customWidth="1"/>
    <col min="12049" max="12049" width="15.625" style="1" customWidth="1"/>
    <col min="12050" max="12050" width="16.875" style="1" customWidth="1"/>
    <col min="12051" max="12051" width="15.625" style="1" customWidth="1"/>
    <col min="12052" max="12290" width="9" style="1"/>
    <col min="12291" max="12291" width="7.125" style="1" customWidth="1"/>
    <col min="12292" max="12292" width="8.75" style="1" customWidth="1"/>
    <col min="12293" max="12293" width="14.375" style="1" bestFit="1" customWidth="1"/>
    <col min="12294" max="12294" width="13.125" style="1" bestFit="1" customWidth="1"/>
    <col min="12295" max="12295" width="57.625" style="1" customWidth="1"/>
    <col min="12296" max="12296" width="6.125" style="1" customWidth="1"/>
    <col min="12297" max="12298" width="9.875" style="1" bestFit="1" customWidth="1"/>
    <col min="12299" max="12299" width="5.875" style="1" customWidth="1"/>
    <col min="12300" max="12300" width="47.875" style="1" customWidth="1"/>
    <col min="12301" max="12301" width="44.125" style="1" customWidth="1"/>
    <col min="12302" max="12302" width="11" style="1" customWidth="1"/>
    <col min="12303" max="12303" width="13.875" style="1" customWidth="1"/>
    <col min="12304" max="12304" width="6.375" style="1" customWidth="1"/>
    <col min="12305" max="12305" width="15.625" style="1" customWidth="1"/>
    <col min="12306" max="12306" width="16.875" style="1" customWidth="1"/>
    <col min="12307" max="12307" width="15.625" style="1" customWidth="1"/>
    <col min="12308" max="12546" width="9" style="1"/>
    <col min="12547" max="12547" width="7.125" style="1" customWidth="1"/>
    <col min="12548" max="12548" width="8.75" style="1" customWidth="1"/>
    <col min="12549" max="12549" width="14.375" style="1" bestFit="1" customWidth="1"/>
    <col min="12550" max="12550" width="13.125" style="1" bestFit="1" customWidth="1"/>
    <col min="12551" max="12551" width="57.625" style="1" customWidth="1"/>
    <col min="12552" max="12552" width="6.125" style="1" customWidth="1"/>
    <col min="12553" max="12554" width="9.875" style="1" bestFit="1" customWidth="1"/>
    <col min="12555" max="12555" width="5.875" style="1" customWidth="1"/>
    <col min="12556" max="12556" width="47.875" style="1" customWidth="1"/>
    <col min="12557" max="12557" width="44.125" style="1" customWidth="1"/>
    <col min="12558" max="12558" width="11" style="1" customWidth="1"/>
    <col min="12559" max="12559" width="13.875" style="1" customWidth="1"/>
    <col min="12560" max="12560" width="6.375" style="1" customWidth="1"/>
    <col min="12561" max="12561" width="15.625" style="1" customWidth="1"/>
    <col min="12562" max="12562" width="16.875" style="1" customWidth="1"/>
    <col min="12563" max="12563" width="15.625" style="1" customWidth="1"/>
    <col min="12564" max="12802" width="9" style="1"/>
    <col min="12803" max="12803" width="7.125" style="1" customWidth="1"/>
    <col min="12804" max="12804" width="8.75" style="1" customWidth="1"/>
    <col min="12805" max="12805" width="14.375" style="1" bestFit="1" customWidth="1"/>
    <col min="12806" max="12806" width="13.125" style="1" bestFit="1" customWidth="1"/>
    <col min="12807" max="12807" width="57.625" style="1" customWidth="1"/>
    <col min="12808" max="12808" width="6.125" style="1" customWidth="1"/>
    <col min="12809" max="12810" width="9.875" style="1" bestFit="1" customWidth="1"/>
    <col min="12811" max="12811" width="5.875" style="1" customWidth="1"/>
    <col min="12812" max="12812" width="47.875" style="1" customWidth="1"/>
    <col min="12813" max="12813" width="44.125" style="1" customWidth="1"/>
    <col min="12814" max="12814" width="11" style="1" customWidth="1"/>
    <col min="12815" max="12815" width="13.875" style="1" customWidth="1"/>
    <col min="12816" max="12816" width="6.375" style="1" customWidth="1"/>
    <col min="12817" max="12817" width="15.625" style="1" customWidth="1"/>
    <col min="12818" max="12818" width="16.875" style="1" customWidth="1"/>
    <col min="12819" max="12819" width="15.625" style="1" customWidth="1"/>
    <col min="12820" max="13058" width="9" style="1"/>
    <col min="13059" max="13059" width="7.125" style="1" customWidth="1"/>
    <col min="13060" max="13060" width="8.75" style="1" customWidth="1"/>
    <col min="13061" max="13061" width="14.375" style="1" bestFit="1" customWidth="1"/>
    <col min="13062" max="13062" width="13.125" style="1" bestFit="1" customWidth="1"/>
    <col min="13063" max="13063" width="57.625" style="1" customWidth="1"/>
    <col min="13064" max="13064" width="6.125" style="1" customWidth="1"/>
    <col min="13065" max="13066" width="9.875" style="1" bestFit="1" customWidth="1"/>
    <col min="13067" max="13067" width="5.875" style="1" customWidth="1"/>
    <col min="13068" max="13068" width="47.875" style="1" customWidth="1"/>
    <col min="13069" max="13069" width="44.125" style="1" customWidth="1"/>
    <col min="13070" max="13070" width="11" style="1" customWidth="1"/>
    <col min="13071" max="13071" width="13.875" style="1" customWidth="1"/>
    <col min="13072" max="13072" width="6.375" style="1" customWidth="1"/>
    <col min="13073" max="13073" width="15.625" style="1" customWidth="1"/>
    <col min="13074" max="13074" width="16.875" style="1" customWidth="1"/>
    <col min="13075" max="13075" width="15.625" style="1" customWidth="1"/>
    <col min="13076" max="13314" width="9" style="1"/>
    <col min="13315" max="13315" width="7.125" style="1" customWidth="1"/>
    <col min="13316" max="13316" width="8.75" style="1" customWidth="1"/>
    <col min="13317" max="13317" width="14.375" style="1" bestFit="1" customWidth="1"/>
    <col min="13318" max="13318" width="13.125" style="1" bestFit="1" customWidth="1"/>
    <col min="13319" max="13319" width="57.625" style="1" customWidth="1"/>
    <col min="13320" max="13320" width="6.125" style="1" customWidth="1"/>
    <col min="13321" max="13322" width="9.875" style="1" bestFit="1" customWidth="1"/>
    <col min="13323" max="13323" width="5.875" style="1" customWidth="1"/>
    <col min="13324" max="13324" width="47.875" style="1" customWidth="1"/>
    <col min="13325" max="13325" width="44.125" style="1" customWidth="1"/>
    <col min="13326" max="13326" width="11" style="1" customWidth="1"/>
    <col min="13327" max="13327" width="13.875" style="1" customWidth="1"/>
    <col min="13328" max="13328" width="6.375" style="1" customWidth="1"/>
    <col min="13329" max="13329" width="15.625" style="1" customWidth="1"/>
    <col min="13330" max="13330" width="16.875" style="1" customWidth="1"/>
    <col min="13331" max="13331" width="15.625" style="1" customWidth="1"/>
    <col min="13332" max="13570" width="9" style="1"/>
    <col min="13571" max="13571" width="7.125" style="1" customWidth="1"/>
    <col min="13572" max="13572" width="8.75" style="1" customWidth="1"/>
    <col min="13573" max="13573" width="14.375" style="1" bestFit="1" customWidth="1"/>
    <col min="13574" max="13574" width="13.125" style="1" bestFit="1" customWidth="1"/>
    <col min="13575" max="13575" width="57.625" style="1" customWidth="1"/>
    <col min="13576" max="13576" width="6.125" style="1" customWidth="1"/>
    <col min="13577" max="13578" width="9.875" style="1" bestFit="1" customWidth="1"/>
    <col min="13579" max="13579" width="5.875" style="1" customWidth="1"/>
    <col min="13580" max="13580" width="47.875" style="1" customWidth="1"/>
    <col min="13581" max="13581" width="44.125" style="1" customWidth="1"/>
    <col min="13582" max="13582" width="11" style="1" customWidth="1"/>
    <col min="13583" max="13583" width="13.875" style="1" customWidth="1"/>
    <col min="13584" max="13584" width="6.375" style="1" customWidth="1"/>
    <col min="13585" max="13585" width="15.625" style="1" customWidth="1"/>
    <col min="13586" max="13586" width="16.875" style="1" customWidth="1"/>
    <col min="13587" max="13587" width="15.625" style="1" customWidth="1"/>
    <col min="13588" max="13826" width="9" style="1"/>
    <col min="13827" max="13827" width="7.125" style="1" customWidth="1"/>
    <col min="13828" max="13828" width="8.75" style="1" customWidth="1"/>
    <col min="13829" max="13829" width="14.375" style="1" bestFit="1" customWidth="1"/>
    <col min="13830" max="13830" width="13.125" style="1" bestFit="1" customWidth="1"/>
    <col min="13831" max="13831" width="57.625" style="1" customWidth="1"/>
    <col min="13832" max="13832" width="6.125" style="1" customWidth="1"/>
    <col min="13833" max="13834" width="9.875" style="1" bestFit="1" customWidth="1"/>
    <col min="13835" max="13835" width="5.875" style="1" customWidth="1"/>
    <col min="13836" max="13836" width="47.875" style="1" customWidth="1"/>
    <col min="13837" max="13837" width="44.125" style="1" customWidth="1"/>
    <col min="13838" max="13838" width="11" style="1" customWidth="1"/>
    <col min="13839" max="13839" width="13.875" style="1" customWidth="1"/>
    <col min="13840" max="13840" width="6.375" style="1" customWidth="1"/>
    <col min="13841" max="13841" width="15.625" style="1" customWidth="1"/>
    <col min="13842" max="13842" width="16.875" style="1" customWidth="1"/>
    <col min="13843" max="13843" width="15.625" style="1" customWidth="1"/>
    <col min="13844" max="14082" width="9" style="1"/>
    <col min="14083" max="14083" width="7.125" style="1" customWidth="1"/>
    <col min="14084" max="14084" width="8.75" style="1" customWidth="1"/>
    <col min="14085" max="14085" width="14.375" style="1" bestFit="1" customWidth="1"/>
    <col min="14086" max="14086" width="13.125" style="1" bestFit="1" customWidth="1"/>
    <col min="14087" max="14087" width="57.625" style="1" customWidth="1"/>
    <col min="14088" max="14088" width="6.125" style="1" customWidth="1"/>
    <col min="14089" max="14090" width="9.875" style="1" bestFit="1" customWidth="1"/>
    <col min="14091" max="14091" width="5.875" style="1" customWidth="1"/>
    <col min="14092" max="14092" width="47.875" style="1" customWidth="1"/>
    <col min="14093" max="14093" width="44.125" style="1" customWidth="1"/>
    <col min="14094" max="14094" width="11" style="1" customWidth="1"/>
    <col min="14095" max="14095" width="13.875" style="1" customWidth="1"/>
    <col min="14096" max="14096" width="6.375" style="1" customWidth="1"/>
    <col min="14097" max="14097" width="15.625" style="1" customWidth="1"/>
    <col min="14098" max="14098" width="16.875" style="1" customWidth="1"/>
    <col min="14099" max="14099" width="15.625" style="1" customWidth="1"/>
    <col min="14100" max="14338" width="9" style="1"/>
    <col min="14339" max="14339" width="7.125" style="1" customWidth="1"/>
    <col min="14340" max="14340" width="8.75" style="1" customWidth="1"/>
    <col min="14341" max="14341" width="14.375" style="1" bestFit="1" customWidth="1"/>
    <col min="14342" max="14342" width="13.125" style="1" bestFit="1" customWidth="1"/>
    <col min="14343" max="14343" width="57.625" style="1" customWidth="1"/>
    <col min="14344" max="14344" width="6.125" style="1" customWidth="1"/>
    <col min="14345" max="14346" width="9.875" style="1" bestFit="1" customWidth="1"/>
    <col min="14347" max="14347" width="5.875" style="1" customWidth="1"/>
    <col min="14348" max="14348" width="47.875" style="1" customWidth="1"/>
    <col min="14349" max="14349" width="44.125" style="1" customWidth="1"/>
    <col min="14350" max="14350" width="11" style="1" customWidth="1"/>
    <col min="14351" max="14351" width="13.875" style="1" customWidth="1"/>
    <col min="14352" max="14352" width="6.375" style="1" customWidth="1"/>
    <col min="14353" max="14353" width="15.625" style="1" customWidth="1"/>
    <col min="14354" max="14354" width="16.875" style="1" customWidth="1"/>
    <col min="14355" max="14355" width="15.625" style="1" customWidth="1"/>
    <col min="14356" max="14594" width="9" style="1"/>
    <col min="14595" max="14595" width="7.125" style="1" customWidth="1"/>
    <col min="14596" max="14596" width="8.75" style="1" customWidth="1"/>
    <col min="14597" max="14597" width="14.375" style="1" bestFit="1" customWidth="1"/>
    <col min="14598" max="14598" width="13.125" style="1" bestFit="1" customWidth="1"/>
    <col min="14599" max="14599" width="57.625" style="1" customWidth="1"/>
    <col min="14600" max="14600" width="6.125" style="1" customWidth="1"/>
    <col min="14601" max="14602" width="9.875" style="1" bestFit="1" customWidth="1"/>
    <col min="14603" max="14603" width="5.875" style="1" customWidth="1"/>
    <col min="14604" max="14604" width="47.875" style="1" customWidth="1"/>
    <col min="14605" max="14605" width="44.125" style="1" customWidth="1"/>
    <col min="14606" max="14606" width="11" style="1" customWidth="1"/>
    <col min="14607" max="14607" width="13.875" style="1" customWidth="1"/>
    <col min="14608" max="14608" width="6.375" style="1" customWidth="1"/>
    <col min="14609" max="14609" width="15.625" style="1" customWidth="1"/>
    <col min="14610" max="14610" width="16.875" style="1" customWidth="1"/>
    <col min="14611" max="14611" width="15.625" style="1" customWidth="1"/>
    <col min="14612" max="14850" width="9" style="1"/>
    <col min="14851" max="14851" width="7.125" style="1" customWidth="1"/>
    <col min="14852" max="14852" width="8.75" style="1" customWidth="1"/>
    <col min="14853" max="14853" width="14.375" style="1" bestFit="1" customWidth="1"/>
    <col min="14854" max="14854" width="13.125" style="1" bestFit="1" customWidth="1"/>
    <col min="14855" max="14855" width="57.625" style="1" customWidth="1"/>
    <col min="14856" max="14856" width="6.125" style="1" customWidth="1"/>
    <col min="14857" max="14858" width="9.875" style="1" bestFit="1" customWidth="1"/>
    <col min="14859" max="14859" width="5.875" style="1" customWidth="1"/>
    <col min="14860" max="14860" width="47.875" style="1" customWidth="1"/>
    <col min="14861" max="14861" width="44.125" style="1" customWidth="1"/>
    <col min="14862" max="14862" width="11" style="1" customWidth="1"/>
    <col min="14863" max="14863" width="13.875" style="1" customWidth="1"/>
    <col min="14864" max="14864" width="6.375" style="1" customWidth="1"/>
    <col min="14865" max="14865" width="15.625" style="1" customWidth="1"/>
    <col min="14866" max="14866" width="16.875" style="1" customWidth="1"/>
    <col min="14867" max="14867" width="15.625" style="1" customWidth="1"/>
    <col min="14868" max="15106" width="9" style="1"/>
    <col min="15107" max="15107" width="7.125" style="1" customWidth="1"/>
    <col min="15108" max="15108" width="8.75" style="1" customWidth="1"/>
    <col min="15109" max="15109" width="14.375" style="1" bestFit="1" customWidth="1"/>
    <col min="15110" max="15110" width="13.125" style="1" bestFit="1" customWidth="1"/>
    <col min="15111" max="15111" width="57.625" style="1" customWidth="1"/>
    <col min="15112" max="15112" width="6.125" style="1" customWidth="1"/>
    <col min="15113" max="15114" width="9.875" style="1" bestFit="1" customWidth="1"/>
    <col min="15115" max="15115" width="5.875" style="1" customWidth="1"/>
    <col min="15116" max="15116" width="47.875" style="1" customWidth="1"/>
    <col min="15117" max="15117" width="44.125" style="1" customWidth="1"/>
    <col min="15118" max="15118" width="11" style="1" customWidth="1"/>
    <col min="15119" max="15119" width="13.875" style="1" customWidth="1"/>
    <col min="15120" max="15120" width="6.375" style="1" customWidth="1"/>
    <col min="15121" max="15121" width="15.625" style="1" customWidth="1"/>
    <col min="15122" max="15122" width="16.875" style="1" customWidth="1"/>
    <col min="15123" max="15123" width="15.625" style="1" customWidth="1"/>
    <col min="15124" max="15362" width="9" style="1"/>
    <col min="15363" max="15363" width="7.125" style="1" customWidth="1"/>
    <col min="15364" max="15364" width="8.75" style="1" customWidth="1"/>
    <col min="15365" max="15365" width="14.375" style="1" bestFit="1" customWidth="1"/>
    <col min="15366" max="15366" width="13.125" style="1" bestFit="1" customWidth="1"/>
    <col min="15367" max="15367" width="57.625" style="1" customWidth="1"/>
    <col min="15368" max="15368" width="6.125" style="1" customWidth="1"/>
    <col min="15369" max="15370" width="9.875" style="1" bestFit="1" customWidth="1"/>
    <col min="15371" max="15371" width="5.875" style="1" customWidth="1"/>
    <col min="15372" max="15372" width="47.875" style="1" customWidth="1"/>
    <col min="15373" max="15373" width="44.125" style="1" customWidth="1"/>
    <col min="15374" max="15374" width="11" style="1" customWidth="1"/>
    <col min="15375" max="15375" width="13.875" style="1" customWidth="1"/>
    <col min="15376" max="15376" width="6.375" style="1" customWidth="1"/>
    <col min="15377" max="15377" width="15.625" style="1" customWidth="1"/>
    <col min="15378" max="15378" width="16.875" style="1" customWidth="1"/>
    <col min="15379" max="15379" width="15.625" style="1" customWidth="1"/>
    <col min="15380" max="15618" width="9" style="1"/>
    <col min="15619" max="15619" width="7.125" style="1" customWidth="1"/>
    <col min="15620" max="15620" width="8.75" style="1" customWidth="1"/>
    <col min="15621" max="15621" width="14.375" style="1" bestFit="1" customWidth="1"/>
    <col min="15622" max="15622" width="13.125" style="1" bestFit="1" customWidth="1"/>
    <col min="15623" max="15623" width="57.625" style="1" customWidth="1"/>
    <col min="15624" max="15624" width="6.125" style="1" customWidth="1"/>
    <col min="15625" max="15626" width="9.875" style="1" bestFit="1" customWidth="1"/>
    <col min="15627" max="15627" width="5.875" style="1" customWidth="1"/>
    <col min="15628" max="15628" width="47.875" style="1" customWidth="1"/>
    <col min="15629" max="15629" width="44.125" style="1" customWidth="1"/>
    <col min="15630" max="15630" width="11" style="1" customWidth="1"/>
    <col min="15631" max="15631" width="13.875" style="1" customWidth="1"/>
    <col min="15632" max="15632" width="6.375" style="1" customWidth="1"/>
    <col min="15633" max="15633" width="15.625" style="1" customWidth="1"/>
    <col min="15634" max="15634" width="16.875" style="1" customWidth="1"/>
    <col min="15635" max="15635" width="15.625" style="1" customWidth="1"/>
    <col min="15636" max="15874" width="9" style="1"/>
    <col min="15875" max="15875" width="7.125" style="1" customWidth="1"/>
    <col min="15876" max="15876" width="8.75" style="1" customWidth="1"/>
    <col min="15877" max="15877" width="14.375" style="1" bestFit="1" customWidth="1"/>
    <col min="15878" max="15878" width="13.125" style="1" bestFit="1" customWidth="1"/>
    <col min="15879" max="15879" width="57.625" style="1" customWidth="1"/>
    <col min="15880" max="15880" width="6.125" style="1" customWidth="1"/>
    <col min="15881" max="15882" width="9.875" style="1" bestFit="1" customWidth="1"/>
    <col min="15883" max="15883" width="5.875" style="1" customWidth="1"/>
    <col min="15884" max="15884" width="47.875" style="1" customWidth="1"/>
    <col min="15885" max="15885" width="44.125" style="1" customWidth="1"/>
    <col min="15886" max="15886" width="11" style="1" customWidth="1"/>
    <col min="15887" max="15887" width="13.875" style="1" customWidth="1"/>
    <col min="15888" max="15888" width="6.375" style="1" customWidth="1"/>
    <col min="15889" max="15889" width="15.625" style="1" customWidth="1"/>
    <col min="15890" max="15890" width="16.875" style="1" customWidth="1"/>
    <col min="15891" max="15891" width="15.625" style="1" customWidth="1"/>
    <col min="15892" max="16130" width="9" style="1"/>
    <col min="16131" max="16131" width="7.125" style="1" customWidth="1"/>
    <col min="16132" max="16132" width="8.75" style="1" customWidth="1"/>
    <col min="16133" max="16133" width="14.375" style="1" bestFit="1" customWidth="1"/>
    <col min="16134" max="16134" width="13.125" style="1" bestFit="1" customWidth="1"/>
    <col min="16135" max="16135" width="57.625" style="1" customWidth="1"/>
    <col min="16136" max="16136" width="6.125" style="1" customWidth="1"/>
    <col min="16137" max="16138" width="9.875" style="1" bestFit="1" customWidth="1"/>
    <col min="16139" max="16139" width="5.875" style="1" customWidth="1"/>
    <col min="16140" max="16140" width="47.875" style="1" customWidth="1"/>
    <col min="16141" max="16141" width="44.125" style="1" customWidth="1"/>
    <col min="16142" max="16142" width="11" style="1" customWidth="1"/>
    <col min="16143" max="16143" width="13.875" style="1" customWidth="1"/>
    <col min="16144" max="16144" width="6.375" style="1" customWidth="1"/>
    <col min="16145" max="16145" width="15.625" style="1" customWidth="1"/>
    <col min="16146" max="16146" width="16.875" style="1" customWidth="1"/>
    <col min="16147" max="16147" width="15.625" style="1" customWidth="1"/>
    <col min="16148" max="16384" width="9" style="1"/>
  </cols>
  <sheetData>
    <row r="2" spans="1:19" ht="20.100000000000001" customHeight="1">
      <c r="D2" s="2" t="s">
        <v>0</v>
      </c>
      <c r="E2" s="2"/>
      <c r="F2" s="2"/>
      <c r="G2" s="3" t="s">
        <v>306</v>
      </c>
      <c r="I2" s="5" t="s">
        <v>2</v>
      </c>
      <c r="J2" s="6"/>
      <c r="K2" s="7"/>
      <c r="L2" s="8">
        <f>SUM(J:J)</f>
        <v>1226000</v>
      </c>
    </row>
    <row r="3" spans="1:19" ht="20.100000000000001" customHeight="1">
      <c r="D3" s="2" t="s">
        <v>3</v>
      </c>
      <c r="E3" s="2"/>
      <c r="F3" s="2"/>
      <c r="G3" s="13" t="s">
        <v>307</v>
      </c>
    </row>
    <row r="4" spans="1:19" ht="20.100000000000001" customHeight="1">
      <c r="D4" s="2" t="s">
        <v>5</v>
      </c>
      <c r="E4" s="2"/>
      <c r="F4" s="2"/>
      <c r="G4" s="13">
        <v>218557</v>
      </c>
      <c r="J4" s="287"/>
      <c r="L4" s="288" t="s">
        <v>308</v>
      </c>
      <c r="M4" s="289"/>
    </row>
    <row r="5" spans="1:19" ht="20.100000000000001" customHeight="1">
      <c r="D5" s="2" t="s">
        <v>8</v>
      </c>
      <c r="E5" s="2"/>
      <c r="F5" s="2"/>
      <c r="G5" s="18">
        <v>45616</v>
      </c>
      <c r="L5" s="290"/>
      <c r="M5" s="291"/>
    </row>
    <row r="6" spans="1:19" ht="20.100000000000001" customHeight="1">
      <c r="D6" s="2" t="s">
        <v>10</v>
      </c>
      <c r="E6" s="2"/>
      <c r="F6" s="2"/>
      <c r="G6" s="18">
        <v>45618</v>
      </c>
      <c r="I6" s="292"/>
      <c r="J6" s="293" t="s">
        <v>9</v>
      </c>
      <c r="L6" s="22"/>
      <c r="M6" s="23"/>
    </row>
    <row r="7" spans="1:19" ht="20.100000000000001" customHeight="1">
      <c r="D7" s="24"/>
      <c r="E7" s="24"/>
      <c r="F7" s="24"/>
      <c r="G7" s="25"/>
      <c r="I7" s="294"/>
      <c r="J7" s="293"/>
      <c r="L7" s="22"/>
      <c r="M7" s="23"/>
      <c r="N7" s="26"/>
    </row>
    <row r="8" spans="1:19" ht="20.100000000000001" customHeight="1">
      <c r="D8" s="24"/>
      <c r="E8" s="24"/>
      <c r="F8" s="24"/>
      <c r="G8" s="25"/>
      <c r="I8" s="295"/>
      <c r="J8" s="296"/>
      <c r="L8" s="22"/>
      <c r="M8" s="23"/>
      <c r="N8" s="26"/>
    </row>
    <row r="10" spans="1:19" s="4" customFormat="1" ht="19.7" customHeight="1">
      <c r="C10" s="27"/>
      <c r="D10" s="28" t="s">
        <v>12</v>
      </c>
      <c r="E10" s="28" t="s">
        <v>13</v>
      </c>
      <c r="F10" s="28" t="s">
        <v>14</v>
      </c>
      <c r="G10" s="27" t="s">
        <v>15</v>
      </c>
      <c r="H10" s="27" t="s">
        <v>16</v>
      </c>
      <c r="I10" s="27" t="s">
        <v>17</v>
      </c>
      <c r="J10" s="31" t="s">
        <v>18</v>
      </c>
      <c r="K10" s="31" t="s">
        <v>19</v>
      </c>
      <c r="L10" s="27" t="s">
        <v>20</v>
      </c>
      <c r="M10" s="27" t="s">
        <v>21</v>
      </c>
      <c r="N10" s="27" t="s">
        <v>22</v>
      </c>
      <c r="O10" s="32" t="s">
        <v>23</v>
      </c>
      <c r="P10" s="28" t="s">
        <v>24</v>
      </c>
      <c r="Q10" s="27" t="s">
        <v>25</v>
      </c>
      <c r="R10" s="32" t="s">
        <v>26</v>
      </c>
      <c r="S10" s="33" t="s">
        <v>27</v>
      </c>
    </row>
    <row r="11" spans="1:19" s="4" customFormat="1" ht="19.7" customHeight="1">
      <c r="A11" s="27"/>
      <c r="B11" s="27"/>
      <c r="C11" s="27"/>
      <c r="D11" s="28"/>
      <c r="E11" s="161" t="s">
        <v>309</v>
      </c>
      <c r="F11" s="162"/>
      <c r="G11" s="163"/>
      <c r="H11" s="27"/>
      <c r="I11" s="27"/>
      <c r="J11" s="31"/>
      <c r="K11" s="31"/>
      <c r="L11" s="27"/>
      <c r="M11" s="27"/>
      <c r="N11" s="27"/>
      <c r="O11" s="32"/>
      <c r="P11" s="28"/>
      <c r="Q11" s="27"/>
      <c r="R11" s="32"/>
      <c r="S11" s="33"/>
    </row>
    <row r="12" spans="1:19" s="4" customFormat="1" ht="19.7" customHeight="1">
      <c r="A12" s="27" t="s">
        <v>310</v>
      </c>
      <c r="B12" s="27"/>
      <c r="C12" s="27"/>
      <c r="D12" s="28">
        <v>1</v>
      </c>
      <c r="E12" s="28" t="s">
        <v>309</v>
      </c>
      <c r="F12" s="28" t="s">
        <v>309</v>
      </c>
      <c r="G12" s="297" t="s">
        <v>311</v>
      </c>
      <c r="H12" s="27">
        <v>1</v>
      </c>
      <c r="I12" s="28">
        <v>993000</v>
      </c>
      <c r="J12" s="298">
        <f t="shared" ref="J12:J18" si="0">H12*I12</f>
        <v>993000</v>
      </c>
      <c r="K12" s="31"/>
      <c r="L12" s="73" t="s">
        <v>312</v>
      </c>
      <c r="M12" s="27" t="s">
        <v>313</v>
      </c>
      <c r="N12" s="27"/>
      <c r="O12" s="32">
        <v>45582</v>
      </c>
      <c r="P12" s="28"/>
      <c r="Q12" s="40">
        <v>45616</v>
      </c>
      <c r="R12" s="40">
        <v>45616</v>
      </c>
      <c r="S12" s="33">
        <v>45616</v>
      </c>
    </row>
    <row r="13" spans="1:19" s="4" customFormat="1" ht="19.7" customHeight="1">
      <c r="A13" s="27" t="s">
        <v>310</v>
      </c>
      <c r="B13" s="27"/>
      <c r="C13" s="27"/>
      <c r="D13" s="28">
        <f t="shared" ref="D13:D18" si="1">+D12+1</f>
        <v>2</v>
      </c>
      <c r="E13" s="299" t="s">
        <v>309</v>
      </c>
      <c r="F13" s="299" t="s">
        <v>309</v>
      </c>
      <c r="G13" s="300" t="s">
        <v>314</v>
      </c>
      <c r="H13" s="256">
        <v>1</v>
      </c>
      <c r="I13" s="256">
        <v>40000</v>
      </c>
      <c r="J13" s="298">
        <f>H13*I13</f>
        <v>40000</v>
      </c>
      <c r="K13" s="301"/>
      <c r="L13" s="187" t="s">
        <v>315</v>
      </c>
      <c r="M13" s="27" t="s">
        <v>313</v>
      </c>
      <c r="N13" s="27"/>
      <c r="O13" s="32">
        <v>45582</v>
      </c>
      <c r="P13" s="28"/>
      <c r="Q13" s="40">
        <v>45616</v>
      </c>
      <c r="R13" s="40">
        <v>45616</v>
      </c>
      <c r="S13" s="33">
        <v>45616</v>
      </c>
    </row>
    <row r="14" spans="1:19" s="4" customFormat="1" ht="19.7" customHeight="1">
      <c r="A14" s="27" t="s">
        <v>310</v>
      </c>
      <c r="B14" s="27"/>
      <c r="C14" s="27"/>
      <c r="D14" s="28">
        <f t="shared" si="1"/>
        <v>3</v>
      </c>
      <c r="E14" s="299" t="s">
        <v>309</v>
      </c>
      <c r="F14" s="299" t="s">
        <v>309</v>
      </c>
      <c r="G14" s="300" t="s">
        <v>316</v>
      </c>
      <c r="H14" s="256">
        <v>1</v>
      </c>
      <c r="I14" s="256">
        <v>31000</v>
      </c>
      <c r="J14" s="298">
        <f t="shared" si="0"/>
        <v>31000</v>
      </c>
      <c r="K14" s="301"/>
      <c r="L14" s="187" t="s">
        <v>316</v>
      </c>
      <c r="M14" s="27" t="s">
        <v>313</v>
      </c>
      <c r="N14" s="27"/>
      <c r="O14" s="32">
        <v>45582</v>
      </c>
      <c r="P14" s="28"/>
      <c r="Q14" s="40">
        <v>45616</v>
      </c>
      <c r="R14" s="40">
        <v>45616</v>
      </c>
      <c r="S14" s="33">
        <v>45616</v>
      </c>
    </row>
    <row r="15" spans="1:19" s="4" customFormat="1" ht="19.7" customHeight="1">
      <c r="A15" s="27" t="s">
        <v>310</v>
      </c>
      <c r="B15" s="27"/>
      <c r="C15" s="27"/>
      <c r="D15" s="28">
        <f t="shared" si="1"/>
        <v>4</v>
      </c>
      <c r="E15" s="28" t="s">
        <v>309</v>
      </c>
      <c r="F15" s="28" t="s">
        <v>309</v>
      </c>
      <c r="G15" s="297" t="s">
        <v>317</v>
      </c>
      <c r="H15" s="27">
        <v>1</v>
      </c>
      <c r="I15" s="28">
        <v>50000</v>
      </c>
      <c r="J15" s="298">
        <f t="shared" si="0"/>
        <v>50000</v>
      </c>
      <c r="K15" s="31"/>
      <c r="L15" s="73" t="s">
        <v>318</v>
      </c>
      <c r="M15" s="27" t="s">
        <v>313</v>
      </c>
      <c r="N15" s="27"/>
      <c r="O15" s="32">
        <v>45582</v>
      </c>
      <c r="P15" s="28"/>
      <c r="Q15" s="40">
        <v>45616</v>
      </c>
      <c r="R15" s="40">
        <v>45616</v>
      </c>
      <c r="S15" s="33">
        <v>45616</v>
      </c>
    </row>
    <row r="16" spans="1:19" s="4" customFormat="1" ht="19.7" customHeight="1">
      <c r="A16" s="27" t="s">
        <v>310</v>
      </c>
      <c r="B16" s="27"/>
      <c r="C16" s="27"/>
      <c r="D16" s="28">
        <f t="shared" si="1"/>
        <v>5</v>
      </c>
      <c r="E16" s="28" t="s">
        <v>309</v>
      </c>
      <c r="F16" s="28" t="s">
        <v>309</v>
      </c>
      <c r="G16" s="297" t="s">
        <v>319</v>
      </c>
      <c r="H16" s="27">
        <v>1</v>
      </c>
      <c r="I16" s="28">
        <v>38000</v>
      </c>
      <c r="J16" s="298">
        <f t="shared" si="0"/>
        <v>38000</v>
      </c>
      <c r="K16" s="31"/>
      <c r="L16" s="73" t="s">
        <v>320</v>
      </c>
      <c r="M16" s="27" t="s">
        <v>313</v>
      </c>
      <c r="N16" s="27"/>
      <c r="O16" s="32">
        <v>45582</v>
      </c>
      <c r="P16" s="28"/>
      <c r="Q16" s="40">
        <v>45616</v>
      </c>
      <c r="R16" s="40">
        <v>45616</v>
      </c>
      <c r="S16" s="33">
        <v>45616</v>
      </c>
    </row>
    <row r="17" spans="1:19" s="4" customFormat="1" ht="19.7" customHeight="1">
      <c r="A17" s="27" t="s">
        <v>310</v>
      </c>
      <c r="B17" s="27"/>
      <c r="C17" s="27"/>
      <c r="D17" s="28">
        <f t="shared" si="1"/>
        <v>6</v>
      </c>
      <c r="E17" s="28" t="s">
        <v>309</v>
      </c>
      <c r="F17" s="28" t="s">
        <v>309</v>
      </c>
      <c r="G17" s="297" t="s">
        <v>321</v>
      </c>
      <c r="H17" s="27">
        <v>1</v>
      </c>
      <c r="I17" s="28">
        <v>62000</v>
      </c>
      <c r="J17" s="298">
        <f t="shared" si="0"/>
        <v>62000</v>
      </c>
      <c r="K17" s="31"/>
      <c r="L17" s="187" t="s">
        <v>322</v>
      </c>
      <c r="M17" s="27" t="s">
        <v>313</v>
      </c>
      <c r="N17" s="27"/>
      <c r="O17" s="32">
        <v>45582</v>
      </c>
      <c r="P17" s="28"/>
      <c r="Q17" s="40">
        <v>45616</v>
      </c>
      <c r="R17" s="40">
        <v>45616</v>
      </c>
      <c r="S17" s="33">
        <v>45616</v>
      </c>
    </row>
    <row r="18" spans="1:19" s="4" customFormat="1" ht="19.7" customHeight="1">
      <c r="A18" s="27" t="s">
        <v>310</v>
      </c>
      <c r="B18" s="27"/>
      <c r="C18" s="27"/>
      <c r="D18" s="28">
        <f t="shared" si="1"/>
        <v>7</v>
      </c>
      <c r="E18" s="302" t="s">
        <v>309</v>
      </c>
      <c r="F18" s="302" t="s">
        <v>309</v>
      </c>
      <c r="G18" s="303" t="s">
        <v>323</v>
      </c>
      <c r="H18" s="256">
        <v>1</v>
      </c>
      <c r="I18" s="256">
        <v>12000</v>
      </c>
      <c r="J18" s="298">
        <f t="shared" si="0"/>
        <v>12000</v>
      </c>
      <c r="K18" s="31"/>
      <c r="L18" s="73"/>
      <c r="M18" s="27" t="s">
        <v>313</v>
      </c>
      <c r="N18" s="27"/>
      <c r="O18" s="32">
        <v>45582</v>
      </c>
      <c r="P18" s="28"/>
      <c r="Q18" s="40">
        <v>45616</v>
      </c>
      <c r="R18" s="40">
        <v>45616</v>
      </c>
      <c r="S18" s="33">
        <v>45616</v>
      </c>
    </row>
    <row r="19" spans="1:19" s="4" customFormat="1" ht="19.7" customHeight="1">
      <c r="A19" s="27"/>
      <c r="B19" s="27"/>
      <c r="C19" s="27"/>
      <c r="D19" s="28"/>
      <c r="E19" s="28"/>
      <c r="F19" s="28"/>
      <c r="G19" s="304"/>
      <c r="H19" s="256"/>
      <c r="I19" s="256"/>
      <c r="J19" s="305"/>
      <c r="K19" s="31"/>
      <c r="L19" s="73"/>
      <c r="M19" s="27"/>
      <c r="N19" s="27"/>
      <c r="O19" s="32"/>
      <c r="P19" s="28"/>
      <c r="Q19" s="27"/>
      <c r="R19" s="32"/>
      <c r="S19" s="33"/>
    </row>
    <row r="20" spans="1:19" s="4" customFormat="1" ht="19.7" customHeight="1">
      <c r="A20" s="27"/>
      <c r="B20" s="27"/>
      <c r="C20" s="27"/>
      <c r="D20" s="28"/>
      <c r="E20" s="28"/>
      <c r="F20" s="28"/>
      <c r="G20" s="306">
        <f>SUM(J12:J19)</f>
        <v>1226000</v>
      </c>
      <c r="H20" s="256"/>
      <c r="I20" s="256"/>
      <c r="J20" s="305"/>
      <c r="K20" s="31"/>
      <c r="L20" s="73"/>
      <c r="M20" s="27"/>
      <c r="N20" s="27"/>
      <c r="O20" s="32"/>
      <c r="P20" s="28"/>
      <c r="Q20" s="27"/>
      <c r="R20" s="32"/>
      <c r="S20" s="33"/>
    </row>
    <row r="21" spans="1:19" s="4" customFormat="1" ht="19.7" customHeight="1">
      <c r="A21" s="27"/>
      <c r="B21" s="27"/>
      <c r="C21" s="27"/>
      <c r="D21" s="28"/>
      <c r="E21" s="299"/>
      <c r="F21" s="299"/>
      <c r="G21" s="304"/>
      <c r="H21" s="256"/>
      <c r="I21" s="256"/>
      <c r="J21" s="305"/>
      <c r="K21" s="31"/>
      <c r="L21" s="73"/>
      <c r="M21" s="27"/>
      <c r="N21" s="27"/>
      <c r="O21" s="32"/>
      <c r="P21" s="28"/>
      <c r="Q21" s="27"/>
      <c r="R21" s="32"/>
      <c r="S21" s="33"/>
    </row>
    <row r="22" spans="1:19" s="4" customFormat="1" ht="19.7" customHeight="1">
      <c r="A22" s="27"/>
      <c r="B22" s="27"/>
      <c r="C22" s="27"/>
      <c r="D22" s="28"/>
      <c r="E22" s="28"/>
      <c r="F22" s="28"/>
      <c r="G22" s="173"/>
      <c r="H22" s="199"/>
      <c r="I22" s="27"/>
      <c r="J22" s="77"/>
      <c r="K22" s="31"/>
      <c r="L22" s="166"/>
      <c r="M22" s="27"/>
      <c r="N22" s="73"/>
      <c r="O22" s="32"/>
      <c r="P22" s="28"/>
      <c r="Q22" s="27"/>
      <c r="R22" s="32"/>
      <c r="S22" s="33"/>
    </row>
    <row r="23" spans="1:19" s="4" customFormat="1" ht="19.7" customHeight="1">
      <c r="A23" s="27"/>
      <c r="B23" s="27"/>
      <c r="C23" s="27"/>
      <c r="D23" s="28"/>
      <c r="E23" s="28"/>
      <c r="F23" s="28"/>
      <c r="G23" s="173"/>
      <c r="H23" s="199"/>
      <c r="I23" s="27"/>
      <c r="J23" s="77"/>
      <c r="K23" s="31"/>
      <c r="L23" s="166"/>
      <c r="M23" s="27"/>
      <c r="N23" s="73"/>
      <c r="O23" s="32"/>
      <c r="P23" s="28"/>
      <c r="Q23" s="27"/>
      <c r="R23" s="32"/>
      <c r="S23" s="33"/>
    </row>
    <row r="24" spans="1:19" s="4" customFormat="1" ht="19.7" customHeight="1">
      <c r="A24" s="27"/>
      <c r="B24" s="27"/>
      <c r="C24" s="27"/>
      <c r="D24" s="28"/>
      <c r="E24" s="28"/>
      <c r="F24" s="28"/>
      <c r="G24" s="173"/>
      <c r="H24" s="199"/>
      <c r="I24" s="27"/>
      <c r="J24" s="77"/>
      <c r="K24" s="31"/>
      <c r="L24" s="166"/>
      <c r="M24" s="27"/>
      <c r="N24" s="73"/>
      <c r="O24" s="32"/>
      <c r="P24" s="28"/>
      <c r="Q24" s="27"/>
      <c r="R24" s="32"/>
      <c r="S24" s="33"/>
    </row>
    <row r="25" spans="1:19" s="4" customFormat="1" ht="19.7" customHeight="1">
      <c r="A25" s="27"/>
      <c r="B25" s="27"/>
      <c r="C25" s="27"/>
      <c r="D25" s="28"/>
      <c r="E25" s="28"/>
      <c r="F25" s="28"/>
      <c r="G25" s="173"/>
      <c r="H25" s="199"/>
      <c r="I25" s="27"/>
      <c r="J25" s="77"/>
      <c r="K25" s="31"/>
      <c r="L25" s="166"/>
      <c r="M25" s="27"/>
      <c r="N25" s="73"/>
      <c r="O25" s="32"/>
      <c r="P25" s="28"/>
      <c r="Q25" s="27"/>
      <c r="R25" s="32"/>
      <c r="S25" s="33"/>
    </row>
    <row r="26" spans="1:19" s="4" customFormat="1" ht="19.7" customHeight="1">
      <c r="A26" s="27"/>
      <c r="B26" s="27"/>
      <c r="C26" s="27"/>
      <c r="D26" s="28"/>
      <c r="E26" s="28"/>
      <c r="F26" s="28"/>
      <c r="G26" s="173"/>
      <c r="H26" s="199"/>
      <c r="I26" s="27"/>
      <c r="J26" s="77"/>
      <c r="K26" s="31"/>
      <c r="L26" s="166"/>
      <c r="M26" s="27"/>
      <c r="N26" s="73"/>
      <c r="O26" s="32"/>
      <c r="P26" s="28"/>
      <c r="Q26" s="27"/>
      <c r="R26" s="32"/>
      <c r="S26" s="33"/>
    </row>
    <row r="27" spans="1:19" s="4" customFormat="1" ht="19.7" customHeight="1">
      <c r="A27" s="27"/>
      <c r="B27" s="27"/>
      <c r="C27" s="27"/>
      <c r="D27" s="28"/>
      <c r="E27" s="28"/>
      <c r="F27" s="28"/>
      <c r="G27" s="173"/>
      <c r="H27" s="199"/>
      <c r="I27" s="27"/>
      <c r="J27" s="77"/>
      <c r="K27" s="31"/>
      <c r="L27" s="166"/>
      <c r="M27" s="27"/>
      <c r="N27" s="73"/>
      <c r="O27" s="32"/>
      <c r="P27" s="28"/>
      <c r="Q27" s="27"/>
      <c r="R27" s="32"/>
      <c r="S27" s="33"/>
    </row>
    <row r="28" spans="1:19" s="4" customFormat="1" ht="19.7" customHeight="1">
      <c r="A28" s="27"/>
      <c r="B28" s="27"/>
      <c r="C28" s="27"/>
      <c r="D28" s="28"/>
      <c r="E28" s="28"/>
      <c r="F28" s="28"/>
      <c r="G28" s="173"/>
      <c r="H28" s="199"/>
      <c r="I28" s="27"/>
      <c r="J28" s="77"/>
      <c r="K28" s="31"/>
      <c r="L28" s="166"/>
      <c r="M28" s="27"/>
      <c r="N28" s="73"/>
      <c r="O28" s="32"/>
      <c r="P28" s="28"/>
      <c r="Q28" s="27"/>
      <c r="R28" s="32"/>
      <c r="S28" s="33"/>
    </row>
    <row r="29" spans="1:19" s="4" customFormat="1" ht="19.7" customHeight="1">
      <c r="A29" s="27"/>
      <c r="B29" s="27"/>
      <c r="C29" s="27"/>
      <c r="D29" s="28"/>
      <c r="E29" s="28"/>
      <c r="F29" s="28"/>
      <c r="G29" s="173"/>
      <c r="H29" s="199"/>
      <c r="I29" s="27"/>
      <c r="J29" s="77"/>
      <c r="K29" s="31"/>
      <c r="L29" s="166"/>
      <c r="M29" s="27"/>
      <c r="N29" s="73"/>
      <c r="O29" s="32"/>
      <c r="P29" s="28"/>
      <c r="Q29" s="27"/>
      <c r="R29" s="32"/>
      <c r="S29" s="33"/>
    </row>
    <row r="30" spans="1:19" s="4" customFormat="1" ht="19.7" customHeight="1">
      <c r="A30" s="27"/>
      <c r="B30" s="27"/>
      <c r="C30" s="27"/>
      <c r="D30" s="28"/>
      <c r="E30" s="28"/>
      <c r="F30" s="28"/>
      <c r="G30" s="173"/>
      <c r="H30" s="199"/>
      <c r="I30" s="27"/>
      <c r="J30" s="77"/>
      <c r="K30" s="31"/>
      <c r="L30" s="166"/>
      <c r="M30" s="27"/>
      <c r="N30" s="73"/>
      <c r="O30" s="32"/>
      <c r="P30" s="28"/>
      <c r="Q30" s="27"/>
      <c r="R30" s="32"/>
      <c r="S30" s="33"/>
    </row>
  </sheetData>
  <autoFilter ref="D10:Q21" xr:uid="{0308D3FE-5159-4C25-A048-84F56B814D34}"/>
  <mergeCells count="9">
    <mergeCell ref="D6:F6"/>
    <mergeCell ref="J6:J7"/>
    <mergeCell ref="E11:G11"/>
    <mergeCell ref="D2:F2"/>
    <mergeCell ref="I2:K2"/>
    <mergeCell ref="D3:F3"/>
    <mergeCell ref="D4:F4"/>
    <mergeCell ref="L4:M5"/>
    <mergeCell ref="D5:F5"/>
  </mergeCells>
  <phoneticPr fontId="2"/>
  <pageMargins left="0.2" right="0.2" top="0.36" bottom="0.41" header="0.3" footer="0.3"/>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2B2C-F1C0-4D1B-943D-B99E737D3004}">
  <sheetPr>
    <tabColor theme="5" tint="0.79998168889431442"/>
  </sheetPr>
  <dimension ref="A2:S76"/>
  <sheetViews>
    <sheetView zoomScale="85" zoomScaleNormal="85" workbookViewId="0">
      <pane xSplit="12" ySplit="10" topLeftCell="R15" activePane="bottomRight" state="frozen"/>
      <selection pane="topRight" activeCell="K1" sqref="K1"/>
      <selection pane="bottomLeft" activeCell="A9" sqref="A9"/>
      <selection pane="bottomRight" activeCell="G19" sqref="G19"/>
    </sheetView>
  </sheetViews>
  <sheetFormatPr defaultRowHeight="18.75"/>
  <cols>
    <col min="1" max="1" width="9" style="1"/>
    <col min="2" max="2" width="8.875" style="1" customWidth="1"/>
    <col min="3" max="3" width="7.125" style="1" customWidth="1"/>
    <col min="4" max="4" width="8.75" style="4" customWidth="1"/>
    <col min="5" max="5" width="14.375" style="1" bestFit="1" customWidth="1"/>
    <col min="6" max="6" width="13.125" style="1" bestFit="1" customWidth="1"/>
    <col min="7" max="7" width="57.625" style="1" customWidth="1"/>
    <col min="8" max="8" width="6.125" style="4" customWidth="1"/>
    <col min="9" max="10" width="9.875" style="1" bestFit="1" customWidth="1"/>
    <col min="11" max="11" width="5.875" style="10" customWidth="1"/>
    <col min="12" max="12" width="54" style="1" customWidth="1"/>
    <col min="13" max="13" width="44.125" style="1" customWidth="1"/>
    <col min="14" max="14" width="11" style="4" customWidth="1"/>
    <col min="15" max="15" width="13.875" style="9" customWidth="1"/>
    <col min="16" max="16" width="6.375" style="1" customWidth="1"/>
    <col min="17" max="17" width="18" style="10" customWidth="1"/>
    <col min="18" max="18" width="23.125" style="11" customWidth="1"/>
    <col min="19" max="19" width="15.625" style="12" customWidth="1"/>
    <col min="20" max="257" width="9" style="1"/>
    <col min="258" max="258" width="8.875" style="1" customWidth="1"/>
    <col min="259" max="259" width="7.125" style="1" customWidth="1"/>
    <col min="260" max="260" width="8.75" style="1" customWidth="1"/>
    <col min="261" max="261" width="14.375" style="1" bestFit="1" customWidth="1"/>
    <col min="262" max="262" width="13.125" style="1" bestFit="1" customWidth="1"/>
    <col min="263" max="263" width="57.625" style="1" customWidth="1"/>
    <col min="264" max="264" width="6.125" style="1" customWidth="1"/>
    <col min="265" max="266" width="9.875" style="1" bestFit="1" customWidth="1"/>
    <col min="267" max="267" width="5.875" style="1" customWidth="1"/>
    <col min="268" max="268" width="54" style="1" customWidth="1"/>
    <col min="269" max="269" width="44.125" style="1" customWidth="1"/>
    <col min="270" max="270" width="11" style="1" customWidth="1"/>
    <col min="271" max="271" width="13.875" style="1" customWidth="1"/>
    <col min="272" max="272" width="6.375" style="1" customWidth="1"/>
    <col min="273" max="273" width="18" style="1" customWidth="1"/>
    <col min="274" max="274" width="23.125" style="1" customWidth="1"/>
    <col min="275" max="275" width="15.625" style="1" customWidth="1"/>
    <col min="276" max="513" width="9" style="1"/>
    <col min="514" max="514" width="8.875" style="1" customWidth="1"/>
    <col min="515" max="515" width="7.125" style="1" customWidth="1"/>
    <col min="516" max="516" width="8.75" style="1" customWidth="1"/>
    <col min="517" max="517" width="14.375" style="1" bestFit="1" customWidth="1"/>
    <col min="518" max="518" width="13.125" style="1" bestFit="1" customWidth="1"/>
    <col min="519" max="519" width="57.625" style="1" customWidth="1"/>
    <col min="520" max="520" width="6.125" style="1" customWidth="1"/>
    <col min="521" max="522" width="9.875" style="1" bestFit="1" customWidth="1"/>
    <col min="523" max="523" width="5.875" style="1" customWidth="1"/>
    <col min="524" max="524" width="54" style="1" customWidth="1"/>
    <col min="525" max="525" width="44.125" style="1" customWidth="1"/>
    <col min="526" max="526" width="11" style="1" customWidth="1"/>
    <col min="527" max="527" width="13.875" style="1" customWidth="1"/>
    <col min="528" max="528" width="6.375" style="1" customWidth="1"/>
    <col min="529" max="529" width="18" style="1" customWidth="1"/>
    <col min="530" max="530" width="23.125" style="1" customWidth="1"/>
    <col min="531" max="531" width="15.625" style="1" customWidth="1"/>
    <col min="532" max="769" width="9" style="1"/>
    <col min="770" max="770" width="8.875" style="1" customWidth="1"/>
    <col min="771" max="771" width="7.125" style="1" customWidth="1"/>
    <col min="772" max="772" width="8.75" style="1" customWidth="1"/>
    <col min="773" max="773" width="14.375" style="1" bestFit="1" customWidth="1"/>
    <col min="774" max="774" width="13.125" style="1" bestFit="1" customWidth="1"/>
    <col min="775" max="775" width="57.625" style="1" customWidth="1"/>
    <col min="776" max="776" width="6.125" style="1" customWidth="1"/>
    <col min="777" max="778" width="9.875" style="1" bestFit="1" customWidth="1"/>
    <col min="779" max="779" width="5.875" style="1" customWidth="1"/>
    <col min="780" max="780" width="54" style="1" customWidth="1"/>
    <col min="781" max="781" width="44.125" style="1" customWidth="1"/>
    <col min="782" max="782" width="11" style="1" customWidth="1"/>
    <col min="783" max="783" width="13.875" style="1" customWidth="1"/>
    <col min="784" max="784" width="6.375" style="1" customWidth="1"/>
    <col min="785" max="785" width="18" style="1" customWidth="1"/>
    <col min="786" max="786" width="23.125" style="1" customWidth="1"/>
    <col min="787" max="787" width="15.625" style="1" customWidth="1"/>
    <col min="788" max="1025" width="9" style="1"/>
    <col min="1026" max="1026" width="8.875" style="1" customWidth="1"/>
    <col min="1027" max="1027" width="7.125" style="1" customWidth="1"/>
    <col min="1028" max="1028" width="8.75" style="1" customWidth="1"/>
    <col min="1029" max="1029" width="14.375" style="1" bestFit="1" customWidth="1"/>
    <col min="1030" max="1030" width="13.125" style="1" bestFit="1" customWidth="1"/>
    <col min="1031" max="1031" width="57.625" style="1" customWidth="1"/>
    <col min="1032" max="1032" width="6.125" style="1" customWidth="1"/>
    <col min="1033" max="1034" width="9.875" style="1" bestFit="1" customWidth="1"/>
    <col min="1035" max="1035" width="5.875" style="1" customWidth="1"/>
    <col min="1036" max="1036" width="54" style="1" customWidth="1"/>
    <col min="1037" max="1037" width="44.125" style="1" customWidth="1"/>
    <col min="1038" max="1038" width="11" style="1" customWidth="1"/>
    <col min="1039" max="1039" width="13.875" style="1" customWidth="1"/>
    <col min="1040" max="1040" width="6.375" style="1" customWidth="1"/>
    <col min="1041" max="1041" width="18" style="1" customWidth="1"/>
    <col min="1042" max="1042" width="23.125" style="1" customWidth="1"/>
    <col min="1043" max="1043" width="15.625" style="1" customWidth="1"/>
    <col min="1044" max="1281" width="9" style="1"/>
    <col min="1282" max="1282" width="8.875" style="1" customWidth="1"/>
    <col min="1283" max="1283" width="7.125" style="1" customWidth="1"/>
    <col min="1284" max="1284" width="8.75" style="1" customWidth="1"/>
    <col min="1285" max="1285" width="14.375" style="1" bestFit="1" customWidth="1"/>
    <col min="1286" max="1286" width="13.125" style="1" bestFit="1" customWidth="1"/>
    <col min="1287" max="1287" width="57.625" style="1" customWidth="1"/>
    <col min="1288" max="1288" width="6.125" style="1" customWidth="1"/>
    <col min="1289" max="1290" width="9.875" style="1" bestFit="1" customWidth="1"/>
    <col min="1291" max="1291" width="5.875" style="1" customWidth="1"/>
    <col min="1292" max="1292" width="54" style="1" customWidth="1"/>
    <col min="1293" max="1293" width="44.125" style="1" customWidth="1"/>
    <col min="1294" max="1294" width="11" style="1" customWidth="1"/>
    <col min="1295" max="1295" width="13.875" style="1" customWidth="1"/>
    <col min="1296" max="1296" width="6.375" style="1" customWidth="1"/>
    <col min="1297" max="1297" width="18" style="1" customWidth="1"/>
    <col min="1298" max="1298" width="23.125" style="1" customWidth="1"/>
    <col min="1299" max="1299" width="15.625" style="1" customWidth="1"/>
    <col min="1300" max="1537" width="9" style="1"/>
    <col min="1538" max="1538" width="8.875" style="1" customWidth="1"/>
    <col min="1539" max="1539" width="7.125" style="1" customWidth="1"/>
    <col min="1540" max="1540" width="8.75" style="1" customWidth="1"/>
    <col min="1541" max="1541" width="14.375" style="1" bestFit="1" customWidth="1"/>
    <col min="1542" max="1542" width="13.125" style="1" bestFit="1" customWidth="1"/>
    <col min="1543" max="1543" width="57.625" style="1" customWidth="1"/>
    <col min="1544" max="1544" width="6.125" style="1" customWidth="1"/>
    <col min="1545" max="1546" width="9.875" style="1" bestFit="1" customWidth="1"/>
    <col min="1547" max="1547" width="5.875" style="1" customWidth="1"/>
    <col min="1548" max="1548" width="54" style="1" customWidth="1"/>
    <col min="1549" max="1549" width="44.125" style="1" customWidth="1"/>
    <col min="1550" max="1550" width="11" style="1" customWidth="1"/>
    <col min="1551" max="1551" width="13.875" style="1" customWidth="1"/>
    <col min="1552" max="1552" width="6.375" style="1" customWidth="1"/>
    <col min="1553" max="1553" width="18" style="1" customWidth="1"/>
    <col min="1554" max="1554" width="23.125" style="1" customWidth="1"/>
    <col min="1555" max="1555" width="15.625" style="1" customWidth="1"/>
    <col min="1556" max="1793" width="9" style="1"/>
    <col min="1794" max="1794" width="8.875" style="1" customWidth="1"/>
    <col min="1795" max="1795" width="7.125" style="1" customWidth="1"/>
    <col min="1796" max="1796" width="8.75" style="1" customWidth="1"/>
    <col min="1797" max="1797" width="14.375" style="1" bestFit="1" customWidth="1"/>
    <col min="1798" max="1798" width="13.125" style="1" bestFit="1" customWidth="1"/>
    <col min="1799" max="1799" width="57.625" style="1" customWidth="1"/>
    <col min="1800" max="1800" width="6.125" style="1" customWidth="1"/>
    <col min="1801" max="1802" width="9.875" style="1" bestFit="1" customWidth="1"/>
    <col min="1803" max="1803" width="5.875" style="1" customWidth="1"/>
    <col min="1804" max="1804" width="54" style="1" customWidth="1"/>
    <col min="1805" max="1805" width="44.125" style="1" customWidth="1"/>
    <col min="1806" max="1806" width="11" style="1" customWidth="1"/>
    <col min="1807" max="1807" width="13.875" style="1" customWidth="1"/>
    <col min="1808" max="1808" width="6.375" style="1" customWidth="1"/>
    <col min="1809" max="1809" width="18" style="1" customWidth="1"/>
    <col min="1810" max="1810" width="23.125" style="1" customWidth="1"/>
    <col min="1811" max="1811" width="15.625" style="1" customWidth="1"/>
    <col min="1812" max="2049" width="9" style="1"/>
    <col min="2050" max="2050" width="8.875" style="1" customWidth="1"/>
    <col min="2051" max="2051" width="7.125" style="1" customWidth="1"/>
    <col min="2052" max="2052" width="8.75" style="1" customWidth="1"/>
    <col min="2053" max="2053" width="14.375" style="1" bestFit="1" customWidth="1"/>
    <col min="2054" max="2054" width="13.125" style="1" bestFit="1" customWidth="1"/>
    <col min="2055" max="2055" width="57.625" style="1" customWidth="1"/>
    <col min="2056" max="2056" width="6.125" style="1" customWidth="1"/>
    <col min="2057" max="2058" width="9.875" style="1" bestFit="1" customWidth="1"/>
    <col min="2059" max="2059" width="5.875" style="1" customWidth="1"/>
    <col min="2060" max="2060" width="54" style="1" customWidth="1"/>
    <col min="2061" max="2061" width="44.125" style="1" customWidth="1"/>
    <col min="2062" max="2062" width="11" style="1" customWidth="1"/>
    <col min="2063" max="2063" width="13.875" style="1" customWidth="1"/>
    <col min="2064" max="2064" width="6.375" style="1" customWidth="1"/>
    <col min="2065" max="2065" width="18" style="1" customWidth="1"/>
    <col min="2066" max="2066" width="23.125" style="1" customWidth="1"/>
    <col min="2067" max="2067" width="15.625" style="1" customWidth="1"/>
    <col min="2068" max="2305" width="9" style="1"/>
    <col min="2306" max="2306" width="8.875" style="1" customWidth="1"/>
    <col min="2307" max="2307" width="7.125" style="1" customWidth="1"/>
    <col min="2308" max="2308" width="8.75" style="1" customWidth="1"/>
    <col min="2309" max="2309" width="14.375" style="1" bestFit="1" customWidth="1"/>
    <col min="2310" max="2310" width="13.125" style="1" bestFit="1" customWidth="1"/>
    <col min="2311" max="2311" width="57.625" style="1" customWidth="1"/>
    <col min="2312" max="2312" width="6.125" style="1" customWidth="1"/>
    <col min="2313" max="2314" width="9.875" style="1" bestFit="1" customWidth="1"/>
    <col min="2315" max="2315" width="5.875" style="1" customWidth="1"/>
    <col min="2316" max="2316" width="54" style="1" customWidth="1"/>
    <col min="2317" max="2317" width="44.125" style="1" customWidth="1"/>
    <col min="2318" max="2318" width="11" style="1" customWidth="1"/>
    <col min="2319" max="2319" width="13.875" style="1" customWidth="1"/>
    <col min="2320" max="2320" width="6.375" style="1" customWidth="1"/>
    <col min="2321" max="2321" width="18" style="1" customWidth="1"/>
    <col min="2322" max="2322" width="23.125" style="1" customWidth="1"/>
    <col min="2323" max="2323" width="15.625" style="1" customWidth="1"/>
    <col min="2324" max="2561" width="9" style="1"/>
    <col min="2562" max="2562" width="8.875" style="1" customWidth="1"/>
    <col min="2563" max="2563" width="7.125" style="1" customWidth="1"/>
    <col min="2564" max="2564" width="8.75" style="1" customWidth="1"/>
    <col min="2565" max="2565" width="14.375" style="1" bestFit="1" customWidth="1"/>
    <col min="2566" max="2566" width="13.125" style="1" bestFit="1" customWidth="1"/>
    <col min="2567" max="2567" width="57.625" style="1" customWidth="1"/>
    <col min="2568" max="2568" width="6.125" style="1" customWidth="1"/>
    <col min="2569" max="2570" width="9.875" style="1" bestFit="1" customWidth="1"/>
    <col min="2571" max="2571" width="5.875" style="1" customWidth="1"/>
    <col min="2572" max="2572" width="54" style="1" customWidth="1"/>
    <col min="2573" max="2573" width="44.125" style="1" customWidth="1"/>
    <col min="2574" max="2574" width="11" style="1" customWidth="1"/>
    <col min="2575" max="2575" width="13.875" style="1" customWidth="1"/>
    <col min="2576" max="2576" width="6.375" style="1" customWidth="1"/>
    <col min="2577" max="2577" width="18" style="1" customWidth="1"/>
    <col min="2578" max="2578" width="23.125" style="1" customWidth="1"/>
    <col min="2579" max="2579" width="15.625" style="1" customWidth="1"/>
    <col min="2580" max="2817" width="9" style="1"/>
    <col min="2818" max="2818" width="8.875" style="1" customWidth="1"/>
    <col min="2819" max="2819" width="7.125" style="1" customWidth="1"/>
    <col min="2820" max="2820" width="8.75" style="1" customWidth="1"/>
    <col min="2821" max="2821" width="14.375" style="1" bestFit="1" customWidth="1"/>
    <col min="2822" max="2822" width="13.125" style="1" bestFit="1" customWidth="1"/>
    <col min="2823" max="2823" width="57.625" style="1" customWidth="1"/>
    <col min="2824" max="2824" width="6.125" style="1" customWidth="1"/>
    <col min="2825" max="2826" width="9.875" style="1" bestFit="1" customWidth="1"/>
    <col min="2827" max="2827" width="5.875" style="1" customWidth="1"/>
    <col min="2828" max="2828" width="54" style="1" customWidth="1"/>
    <col min="2829" max="2829" width="44.125" style="1" customWidth="1"/>
    <col min="2830" max="2830" width="11" style="1" customWidth="1"/>
    <col min="2831" max="2831" width="13.875" style="1" customWidth="1"/>
    <col min="2832" max="2832" width="6.375" style="1" customWidth="1"/>
    <col min="2833" max="2833" width="18" style="1" customWidth="1"/>
    <col min="2834" max="2834" width="23.125" style="1" customWidth="1"/>
    <col min="2835" max="2835" width="15.625" style="1" customWidth="1"/>
    <col min="2836" max="3073" width="9" style="1"/>
    <col min="3074" max="3074" width="8.875" style="1" customWidth="1"/>
    <col min="3075" max="3075" width="7.125" style="1" customWidth="1"/>
    <col min="3076" max="3076" width="8.75" style="1" customWidth="1"/>
    <col min="3077" max="3077" width="14.375" style="1" bestFit="1" customWidth="1"/>
    <col min="3078" max="3078" width="13.125" style="1" bestFit="1" customWidth="1"/>
    <col min="3079" max="3079" width="57.625" style="1" customWidth="1"/>
    <col min="3080" max="3080" width="6.125" style="1" customWidth="1"/>
    <col min="3081" max="3082" width="9.875" style="1" bestFit="1" customWidth="1"/>
    <col min="3083" max="3083" width="5.875" style="1" customWidth="1"/>
    <col min="3084" max="3084" width="54" style="1" customWidth="1"/>
    <col min="3085" max="3085" width="44.125" style="1" customWidth="1"/>
    <col min="3086" max="3086" width="11" style="1" customWidth="1"/>
    <col min="3087" max="3087" width="13.875" style="1" customWidth="1"/>
    <col min="3088" max="3088" width="6.375" style="1" customWidth="1"/>
    <col min="3089" max="3089" width="18" style="1" customWidth="1"/>
    <col min="3090" max="3090" width="23.125" style="1" customWidth="1"/>
    <col min="3091" max="3091" width="15.625" style="1" customWidth="1"/>
    <col min="3092" max="3329" width="9" style="1"/>
    <col min="3330" max="3330" width="8.875" style="1" customWidth="1"/>
    <col min="3331" max="3331" width="7.125" style="1" customWidth="1"/>
    <col min="3332" max="3332" width="8.75" style="1" customWidth="1"/>
    <col min="3333" max="3333" width="14.375" style="1" bestFit="1" customWidth="1"/>
    <col min="3334" max="3334" width="13.125" style="1" bestFit="1" customWidth="1"/>
    <col min="3335" max="3335" width="57.625" style="1" customWidth="1"/>
    <col min="3336" max="3336" width="6.125" style="1" customWidth="1"/>
    <col min="3337" max="3338" width="9.875" style="1" bestFit="1" customWidth="1"/>
    <col min="3339" max="3339" width="5.875" style="1" customWidth="1"/>
    <col min="3340" max="3340" width="54" style="1" customWidth="1"/>
    <col min="3341" max="3341" width="44.125" style="1" customWidth="1"/>
    <col min="3342" max="3342" width="11" style="1" customWidth="1"/>
    <col min="3343" max="3343" width="13.875" style="1" customWidth="1"/>
    <col min="3344" max="3344" width="6.375" style="1" customWidth="1"/>
    <col min="3345" max="3345" width="18" style="1" customWidth="1"/>
    <col min="3346" max="3346" width="23.125" style="1" customWidth="1"/>
    <col min="3347" max="3347" width="15.625" style="1" customWidth="1"/>
    <col min="3348" max="3585" width="9" style="1"/>
    <col min="3586" max="3586" width="8.875" style="1" customWidth="1"/>
    <col min="3587" max="3587" width="7.125" style="1" customWidth="1"/>
    <col min="3588" max="3588" width="8.75" style="1" customWidth="1"/>
    <col min="3589" max="3589" width="14.375" style="1" bestFit="1" customWidth="1"/>
    <col min="3590" max="3590" width="13.125" style="1" bestFit="1" customWidth="1"/>
    <col min="3591" max="3591" width="57.625" style="1" customWidth="1"/>
    <col min="3592" max="3592" width="6.125" style="1" customWidth="1"/>
    <col min="3593" max="3594" width="9.875" style="1" bestFit="1" customWidth="1"/>
    <col min="3595" max="3595" width="5.875" style="1" customWidth="1"/>
    <col min="3596" max="3596" width="54" style="1" customWidth="1"/>
    <col min="3597" max="3597" width="44.125" style="1" customWidth="1"/>
    <col min="3598" max="3598" width="11" style="1" customWidth="1"/>
    <col min="3599" max="3599" width="13.875" style="1" customWidth="1"/>
    <col min="3600" max="3600" width="6.375" style="1" customWidth="1"/>
    <col min="3601" max="3601" width="18" style="1" customWidth="1"/>
    <col min="3602" max="3602" width="23.125" style="1" customWidth="1"/>
    <col min="3603" max="3603" width="15.625" style="1" customWidth="1"/>
    <col min="3604" max="3841" width="9" style="1"/>
    <col min="3842" max="3842" width="8.875" style="1" customWidth="1"/>
    <col min="3843" max="3843" width="7.125" style="1" customWidth="1"/>
    <col min="3844" max="3844" width="8.75" style="1" customWidth="1"/>
    <col min="3845" max="3845" width="14.375" style="1" bestFit="1" customWidth="1"/>
    <col min="3846" max="3846" width="13.125" style="1" bestFit="1" customWidth="1"/>
    <col min="3847" max="3847" width="57.625" style="1" customWidth="1"/>
    <col min="3848" max="3848" width="6.125" style="1" customWidth="1"/>
    <col min="3849" max="3850" width="9.875" style="1" bestFit="1" customWidth="1"/>
    <col min="3851" max="3851" width="5.875" style="1" customWidth="1"/>
    <col min="3852" max="3852" width="54" style="1" customWidth="1"/>
    <col min="3853" max="3853" width="44.125" style="1" customWidth="1"/>
    <col min="3854" max="3854" width="11" style="1" customWidth="1"/>
    <col min="3855" max="3855" width="13.875" style="1" customWidth="1"/>
    <col min="3856" max="3856" width="6.375" style="1" customWidth="1"/>
    <col min="3857" max="3857" width="18" style="1" customWidth="1"/>
    <col min="3858" max="3858" width="23.125" style="1" customWidth="1"/>
    <col min="3859" max="3859" width="15.625" style="1" customWidth="1"/>
    <col min="3860" max="4097" width="9" style="1"/>
    <col min="4098" max="4098" width="8.875" style="1" customWidth="1"/>
    <col min="4099" max="4099" width="7.125" style="1" customWidth="1"/>
    <col min="4100" max="4100" width="8.75" style="1" customWidth="1"/>
    <col min="4101" max="4101" width="14.375" style="1" bestFit="1" customWidth="1"/>
    <col min="4102" max="4102" width="13.125" style="1" bestFit="1" customWidth="1"/>
    <col min="4103" max="4103" width="57.625" style="1" customWidth="1"/>
    <col min="4104" max="4104" width="6.125" style="1" customWidth="1"/>
    <col min="4105" max="4106" width="9.875" style="1" bestFit="1" customWidth="1"/>
    <col min="4107" max="4107" width="5.875" style="1" customWidth="1"/>
    <col min="4108" max="4108" width="54" style="1" customWidth="1"/>
    <col min="4109" max="4109" width="44.125" style="1" customWidth="1"/>
    <col min="4110" max="4110" width="11" style="1" customWidth="1"/>
    <col min="4111" max="4111" width="13.875" style="1" customWidth="1"/>
    <col min="4112" max="4112" width="6.375" style="1" customWidth="1"/>
    <col min="4113" max="4113" width="18" style="1" customWidth="1"/>
    <col min="4114" max="4114" width="23.125" style="1" customWidth="1"/>
    <col min="4115" max="4115" width="15.625" style="1" customWidth="1"/>
    <col min="4116" max="4353" width="9" style="1"/>
    <col min="4354" max="4354" width="8.875" style="1" customWidth="1"/>
    <col min="4355" max="4355" width="7.125" style="1" customWidth="1"/>
    <col min="4356" max="4356" width="8.75" style="1" customWidth="1"/>
    <col min="4357" max="4357" width="14.375" style="1" bestFit="1" customWidth="1"/>
    <col min="4358" max="4358" width="13.125" style="1" bestFit="1" customWidth="1"/>
    <col min="4359" max="4359" width="57.625" style="1" customWidth="1"/>
    <col min="4360" max="4360" width="6.125" style="1" customWidth="1"/>
    <col min="4361" max="4362" width="9.875" style="1" bestFit="1" customWidth="1"/>
    <col min="4363" max="4363" width="5.875" style="1" customWidth="1"/>
    <col min="4364" max="4364" width="54" style="1" customWidth="1"/>
    <col min="4365" max="4365" width="44.125" style="1" customWidth="1"/>
    <col min="4366" max="4366" width="11" style="1" customWidth="1"/>
    <col min="4367" max="4367" width="13.875" style="1" customWidth="1"/>
    <col min="4368" max="4368" width="6.375" style="1" customWidth="1"/>
    <col min="4369" max="4369" width="18" style="1" customWidth="1"/>
    <col min="4370" max="4370" width="23.125" style="1" customWidth="1"/>
    <col min="4371" max="4371" width="15.625" style="1" customWidth="1"/>
    <col min="4372" max="4609" width="9" style="1"/>
    <col min="4610" max="4610" width="8.875" style="1" customWidth="1"/>
    <col min="4611" max="4611" width="7.125" style="1" customWidth="1"/>
    <col min="4612" max="4612" width="8.75" style="1" customWidth="1"/>
    <col min="4613" max="4613" width="14.375" style="1" bestFit="1" customWidth="1"/>
    <col min="4614" max="4614" width="13.125" style="1" bestFit="1" customWidth="1"/>
    <col min="4615" max="4615" width="57.625" style="1" customWidth="1"/>
    <col min="4616" max="4616" width="6.125" style="1" customWidth="1"/>
    <col min="4617" max="4618" width="9.875" style="1" bestFit="1" customWidth="1"/>
    <col min="4619" max="4619" width="5.875" style="1" customWidth="1"/>
    <col min="4620" max="4620" width="54" style="1" customWidth="1"/>
    <col min="4621" max="4621" width="44.125" style="1" customWidth="1"/>
    <col min="4622" max="4622" width="11" style="1" customWidth="1"/>
    <col min="4623" max="4623" width="13.875" style="1" customWidth="1"/>
    <col min="4624" max="4624" width="6.375" style="1" customWidth="1"/>
    <col min="4625" max="4625" width="18" style="1" customWidth="1"/>
    <col min="4626" max="4626" width="23.125" style="1" customWidth="1"/>
    <col min="4627" max="4627" width="15.625" style="1" customWidth="1"/>
    <col min="4628" max="4865" width="9" style="1"/>
    <col min="4866" max="4866" width="8.875" style="1" customWidth="1"/>
    <col min="4867" max="4867" width="7.125" style="1" customWidth="1"/>
    <col min="4868" max="4868" width="8.75" style="1" customWidth="1"/>
    <col min="4869" max="4869" width="14.375" style="1" bestFit="1" customWidth="1"/>
    <col min="4870" max="4870" width="13.125" style="1" bestFit="1" customWidth="1"/>
    <col min="4871" max="4871" width="57.625" style="1" customWidth="1"/>
    <col min="4872" max="4872" width="6.125" style="1" customWidth="1"/>
    <col min="4873" max="4874" width="9.875" style="1" bestFit="1" customWidth="1"/>
    <col min="4875" max="4875" width="5.875" style="1" customWidth="1"/>
    <col min="4876" max="4876" width="54" style="1" customWidth="1"/>
    <col min="4877" max="4877" width="44.125" style="1" customWidth="1"/>
    <col min="4878" max="4878" width="11" style="1" customWidth="1"/>
    <col min="4879" max="4879" width="13.875" style="1" customWidth="1"/>
    <col min="4880" max="4880" width="6.375" style="1" customWidth="1"/>
    <col min="4881" max="4881" width="18" style="1" customWidth="1"/>
    <col min="4882" max="4882" width="23.125" style="1" customWidth="1"/>
    <col min="4883" max="4883" width="15.625" style="1" customWidth="1"/>
    <col min="4884" max="5121" width="9" style="1"/>
    <col min="5122" max="5122" width="8.875" style="1" customWidth="1"/>
    <col min="5123" max="5123" width="7.125" style="1" customWidth="1"/>
    <col min="5124" max="5124" width="8.75" style="1" customWidth="1"/>
    <col min="5125" max="5125" width="14.375" style="1" bestFit="1" customWidth="1"/>
    <col min="5126" max="5126" width="13.125" style="1" bestFit="1" customWidth="1"/>
    <col min="5127" max="5127" width="57.625" style="1" customWidth="1"/>
    <col min="5128" max="5128" width="6.125" style="1" customWidth="1"/>
    <col min="5129" max="5130" width="9.875" style="1" bestFit="1" customWidth="1"/>
    <col min="5131" max="5131" width="5.875" style="1" customWidth="1"/>
    <col min="5132" max="5132" width="54" style="1" customWidth="1"/>
    <col min="5133" max="5133" width="44.125" style="1" customWidth="1"/>
    <col min="5134" max="5134" width="11" style="1" customWidth="1"/>
    <col min="5135" max="5135" width="13.875" style="1" customWidth="1"/>
    <col min="5136" max="5136" width="6.375" style="1" customWidth="1"/>
    <col min="5137" max="5137" width="18" style="1" customWidth="1"/>
    <col min="5138" max="5138" width="23.125" style="1" customWidth="1"/>
    <col min="5139" max="5139" width="15.625" style="1" customWidth="1"/>
    <col min="5140" max="5377" width="9" style="1"/>
    <col min="5378" max="5378" width="8.875" style="1" customWidth="1"/>
    <col min="5379" max="5379" width="7.125" style="1" customWidth="1"/>
    <col min="5380" max="5380" width="8.75" style="1" customWidth="1"/>
    <col min="5381" max="5381" width="14.375" style="1" bestFit="1" customWidth="1"/>
    <col min="5382" max="5382" width="13.125" style="1" bestFit="1" customWidth="1"/>
    <col min="5383" max="5383" width="57.625" style="1" customWidth="1"/>
    <col min="5384" max="5384" width="6.125" style="1" customWidth="1"/>
    <col min="5385" max="5386" width="9.875" style="1" bestFit="1" customWidth="1"/>
    <col min="5387" max="5387" width="5.875" style="1" customWidth="1"/>
    <col min="5388" max="5388" width="54" style="1" customWidth="1"/>
    <col min="5389" max="5389" width="44.125" style="1" customWidth="1"/>
    <col min="5390" max="5390" width="11" style="1" customWidth="1"/>
    <col min="5391" max="5391" width="13.875" style="1" customWidth="1"/>
    <col min="5392" max="5392" width="6.375" style="1" customWidth="1"/>
    <col min="5393" max="5393" width="18" style="1" customWidth="1"/>
    <col min="5394" max="5394" width="23.125" style="1" customWidth="1"/>
    <col min="5395" max="5395" width="15.625" style="1" customWidth="1"/>
    <col min="5396" max="5633" width="9" style="1"/>
    <col min="5634" max="5634" width="8.875" style="1" customWidth="1"/>
    <col min="5635" max="5635" width="7.125" style="1" customWidth="1"/>
    <col min="5636" max="5636" width="8.75" style="1" customWidth="1"/>
    <col min="5637" max="5637" width="14.375" style="1" bestFit="1" customWidth="1"/>
    <col min="5638" max="5638" width="13.125" style="1" bestFit="1" customWidth="1"/>
    <col min="5639" max="5639" width="57.625" style="1" customWidth="1"/>
    <col min="5640" max="5640" width="6.125" style="1" customWidth="1"/>
    <col min="5641" max="5642" width="9.875" style="1" bestFit="1" customWidth="1"/>
    <col min="5643" max="5643" width="5.875" style="1" customWidth="1"/>
    <col min="5644" max="5644" width="54" style="1" customWidth="1"/>
    <col min="5645" max="5645" width="44.125" style="1" customWidth="1"/>
    <col min="5646" max="5646" width="11" style="1" customWidth="1"/>
    <col min="5647" max="5647" width="13.875" style="1" customWidth="1"/>
    <col min="5648" max="5648" width="6.375" style="1" customWidth="1"/>
    <col min="5649" max="5649" width="18" style="1" customWidth="1"/>
    <col min="5650" max="5650" width="23.125" style="1" customWidth="1"/>
    <col min="5651" max="5651" width="15.625" style="1" customWidth="1"/>
    <col min="5652" max="5889" width="9" style="1"/>
    <col min="5890" max="5890" width="8.875" style="1" customWidth="1"/>
    <col min="5891" max="5891" width="7.125" style="1" customWidth="1"/>
    <col min="5892" max="5892" width="8.75" style="1" customWidth="1"/>
    <col min="5893" max="5893" width="14.375" style="1" bestFit="1" customWidth="1"/>
    <col min="5894" max="5894" width="13.125" style="1" bestFit="1" customWidth="1"/>
    <col min="5895" max="5895" width="57.625" style="1" customWidth="1"/>
    <col min="5896" max="5896" width="6.125" style="1" customWidth="1"/>
    <col min="5897" max="5898" width="9.875" style="1" bestFit="1" customWidth="1"/>
    <col min="5899" max="5899" width="5.875" style="1" customWidth="1"/>
    <col min="5900" max="5900" width="54" style="1" customWidth="1"/>
    <col min="5901" max="5901" width="44.125" style="1" customWidth="1"/>
    <col min="5902" max="5902" width="11" style="1" customWidth="1"/>
    <col min="5903" max="5903" width="13.875" style="1" customWidth="1"/>
    <col min="5904" max="5904" width="6.375" style="1" customWidth="1"/>
    <col min="5905" max="5905" width="18" style="1" customWidth="1"/>
    <col min="5906" max="5906" width="23.125" style="1" customWidth="1"/>
    <col min="5907" max="5907" width="15.625" style="1" customWidth="1"/>
    <col min="5908" max="6145" width="9" style="1"/>
    <col min="6146" max="6146" width="8.875" style="1" customWidth="1"/>
    <col min="6147" max="6147" width="7.125" style="1" customWidth="1"/>
    <col min="6148" max="6148" width="8.75" style="1" customWidth="1"/>
    <col min="6149" max="6149" width="14.375" style="1" bestFit="1" customWidth="1"/>
    <col min="6150" max="6150" width="13.125" style="1" bestFit="1" customWidth="1"/>
    <col min="6151" max="6151" width="57.625" style="1" customWidth="1"/>
    <col min="6152" max="6152" width="6.125" style="1" customWidth="1"/>
    <col min="6153" max="6154" width="9.875" style="1" bestFit="1" customWidth="1"/>
    <col min="6155" max="6155" width="5.875" style="1" customWidth="1"/>
    <col min="6156" max="6156" width="54" style="1" customWidth="1"/>
    <col min="6157" max="6157" width="44.125" style="1" customWidth="1"/>
    <col min="6158" max="6158" width="11" style="1" customWidth="1"/>
    <col min="6159" max="6159" width="13.875" style="1" customWidth="1"/>
    <col min="6160" max="6160" width="6.375" style="1" customWidth="1"/>
    <col min="6161" max="6161" width="18" style="1" customWidth="1"/>
    <col min="6162" max="6162" width="23.125" style="1" customWidth="1"/>
    <col min="6163" max="6163" width="15.625" style="1" customWidth="1"/>
    <col min="6164" max="6401" width="9" style="1"/>
    <col min="6402" max="6402" width="8.875" style="1" customWidth="1"/>
    <col min="6403" max="6403" width="7.125" style="1" customWidth="1"/>
    <col min="6404" max="6404" width="8.75" style="1" customWidth="1"/>
    <col min="6405" max="6405" width="14.375" style="1" bestFit="1" customWidth="1"/>
    <col min="6406" max="6406" width="13.125" style="1" bestFit="1" customWidth="1"/>
    <col min="6407" max="6407" width="57.625" style="1" customWidth="1"/>
    <col min="6408" max="6408" width="6.125" style="1" customWidth="1"/>
    <col min="6409" max="6410" width="9.875" style="1" bestFit="1" customWidth="1"/>
    <col min="6411" max="6411" width="5.875" style="1" customWidth="1"/>
    <col min="6412" max="6412" width="54" style="1" customWidth="1"/>
    <col min="6413" max="6413" width="44.125" style="1" customWidth="1"/>
    <col min="6414" max="6414" width="11" style="1" customWidth="1"/>
    <col min="6415" max="6415" width="13.875" style="1" customWidth="1"/>
    <col min="6416" max="6416" width="6.375" style="1" customWidth="1"/>
    <col min="6417" max="6417" width="18" style="1" customWidth="1"/>
    <col min="6418" max="6418" width="23.125" style="1" customWidth="1"/>
    <col min="6419" max="6419" width="15.625" style="1" customWidth="1"/>
    <col min="6420" max="6657" width="9" style="1"/>
    <col min="6658" max="6658" width="8.875" style="1" customWidth="1"/>
    <col min="6659" max="6659" width="7.125" style="1" customWidth="1"/>
    <col min="6660" max="6660" width="8.75" style="1" customWidth="1"/>
    <col min="6661" max="6661" width="14.375" style="1" bestFit="1" customWidth="1"/>
    <col min="6662" max="6662" width="13.125" style="1" bestFit="1" customWidth="1"/>
    <col min="6663" max="6663" width="57.625" style="1" customWidth="1"/>
    <col min="6664" max="6664" width="6.125" style="1" customWidth="1"/>
    <col min="6665" max="6666" width="9.875" style="1" bestFit="1" customWidth="1"/>
    <col min="6667" max="6667" width="5.875" style="1" customWidth="1"/>
    <col min="6668" max="6668" width="54" style="1" customWidth="1"/>
    <col min="6669" max="6669" width="44.125" style="1" customWidth="1"/>
    <col min="6670" max="6670" width="11" style="1" customWidth="1"/>
    <col min="6671" max="6671" width="13.875" style="1" customWidth="1"/>
    <col min="6672" max="6672" width="6.375" style="1" customWidth="1"/>
    <col min="6673" max="6673" width="18" style="1" customWidth="1"/>
    <col min="6674" max="6674" width="23.125" style="1" customWidth="1"/>
    <col min="6675" max="6675" width="15.625" style="1" customWidth="1"/>
    <col min="6676" max="6913" width="9" style="1"/>
    <col min="6914" max="6914" width="8.875" style="1" customWidth="1"/>
    <col min="6915" max="6915" width="7.125" style="1" customWidth="1"/>
    <col min="6916" max="6916" width="8.75" style="1" customWidth="1"/>
    <col min="6917" max="6917" width="14.375" style="1" bestFit="1" customWidth="1"/>
    <col min="6918" max="6918" width="13.125" style="1" bestFit="1" customWidth="1"/>
    <col min="6919" max="6919" width="57.625" style="1" customWidth="1"/>
    <col min="6920" max="6920" width="6.125" style="1" customWidth="1"/>
    <col min="6921" max="6922" width="9.875" style="1" bestFit="1" customWidth="1"/>
    <col min="6923" max="6923" width="5.875" style="1" customWidth="1"/>
    <col min="6924" max="6924" width="54" style="1" customWidth="1"/>
    <col min="6925" max="6925" width="44.125" style="1" customWidth="1"/>
    <col min="6926" max="6926" width="11" style="1" customWidth="1"/>
    <col min="6927" max="6927" width="13.875" style="1" customWidth="1"/>
    <col min="6928" max="6928" width="6.375" style="1" customWidth="1"/>
    <col min="6929" max="6929" width="18" style="1" customWidth="1"/>
    <col min="6930" max="6930" width="23.125" style="1" customWidth="1"/>
    <col min="6931" max="6931" width="15.625" style="1" customWidth="1"/>
    <col min="6932" max="7169" width="9" style="1"/>
    <col min="7170" max="7170" width="8.875" style="1" customWidth="1"/>
    <col min="7171" max="7171" width="7.125" style="1" customWidth="1"/>
    <col min="7172" max="7172" width="8.75" style="1" customWidth="1"/>
    <col min="7173" max="7173" width="14.375" style="1" bestFit="1" customWidth="1"/>
    <col min="7174" max="7174" width="13.125" style="1" bestFit="1" customWidth="1"/>
    <col min="7175" max="7175" width="57.625" style="1" customWidth="1"/>
    <col min="7176" max="7176" width="6.125" style="1" customWidth="1"/>
    <col min="7177" max="7178" width="9.875" style="1" bestFit="1" customWidth="1"/>
    <col min="7179" max="7179" width="5.875" style="1" customWidth="1"/>
    <col min="7180" max="7180" width="54" style="1" customWidth="1"/>
    <col min="7181" max="7181" width="44.125" style="1" customWidth="1"/>
    <col min="7182" max="7182" width="11" style="1" customWidth="1"/>
    <col min="7183" max="7183" width="13.875" style="1" customWidth="1"/>
    <col min="7184" max="7184" width="6.375" style="1" customWidth="1"/>
    <col min="7185" max="7185" width="18" style="1" customWidth="1"/>
    <col min="7186" max="7186" width="23.125" style="1" customWidth="1"/>
    <col min="7187" max="7187" width="15.625" style="1" customWidth="1"/>
    <col min="7188" max="7425" width="9" style="1"/>
    <col min="7426" max="7426" width="8.875" style="1" customWidth="1"/>
    <col min="7427" max="7427" width="7.125" style="1" customWidth="1"/>
    <col min="7428" max="7428" width="8.75" style="1" customWidth="1"/>
    <col min="7429" max="7429" width="14.375" style="1" bestFit="1" customWidth="1"/>
    <col min="7430" max="7430" width="13.125" style="1" bestFit="1" customWidth="1"/>
    <col min="7431" max="7431" width="57.625" style="1" customWidth="1"/>
    <col min="7432" max="7432" width="6.125" style="1" customWidth="1"/>
    <col min="7433" max="7434" width="9.875" style="1" bestFit="1" customWidth="1"/>
    <col min="7435" max="7435" width="5.875" style="1" customWidth="1"/>
    <col min="7436" max="7436" width="54" style="1" customWidth="1"/>
    <col min="7437" max="7437" width="44.125" style="1" customWidth="1"/>
    <col min="7438" max="7438" width="11" style="1" customWidth="1"/>
    <col min="7439" max="7439" width="13.875" style="1" customWidth="1"/>
    <col min="7440" max="7440" width="6.375" style="1" customWidth="1"/>
    <col min="7441" max="7441" width="18" style="1" customWidth="1"/>
    <col min="7442" max="7442" width="23.125" style="1" customWidth="1"/>
    <col min="7443" max="7443" width="15.625" style="1" customWidth="1"/>
    <col min="7444" max="7681" width="9" style="1"/>
    <col min="7682" max="7682" width="8.875" style="1" customWidth="1"/>
    <col min="7683" max="7683" width="7.125" style="1" customWidth="1"/>
    <col min="7684" max="7684" width="8.75" style="1" customWidth="1"/>
    <col min="7685" max="7685" width="14.375" style="1" bestFit="1" customWidth="1"/>
    <col min="7686" max="7686" width="13.125" style="1" bestFit="1" customWidth="1"/>
    <col min="7687" max="7687" width="57.625" style="1" customWidth="1"/>
    <col min="7688" max="7688" width="6.125" style="1" customWidth="1"/>
    <col min="7689" max="7690" width="9.875" style="1" bestFit="1" customWidth="1"/>
    <col min="7691" max="7691" width="5.875" style="1" customWidth="1"/>
    <col min="7692" max="7692" width="54" style="1" customWidth="1"/>
    <col min="7693" max="7693" width="44.125" style="1" customWidth="1"/>
    <col min="7694" max="7694" width="11" style="1" customWidth="1"/>
    <col min="7695" max="7695" width="13.875" style="1" customWidth="1"/>
    <col min="7696" max="7696" width="6.375" style="1" customWidth="1"/>
    <col min="7697" max="7697" width="18" style="1" customWidth="1"/>
    <col min="7698" max="7698" width="23.125" style="1" customWidth="1"/>
    <col min="7699" max="7699" width="15.625" style="1" customWidth="1"/>
    <col min="7700" max="7937" width="9" style="1"/>
    <col min="7938" max="7938" width="8.875" style="1" customWidth="1"/>
    <col min="7939" max="7939" width="7.125" style="1" customWidth="1"/>
    <col min="7940" max="7940" width="8.75" style="1" customWidth="1"/>
    <col min="7941" max="7941" width="14.375" style="1" bestFit="1" customWidth="1"/>
    <col min="7942" max="7942" width="13.125" style="1" bestFit="1" customWidth="1"/>
    <col min="7943" max="7943" width="57.625" style="1" customWidth="1"/>
    <col min="7944" max="7944" width="6.125" style="1" customWidth="1"/>
    <col min="7945" max="7946" width="9.875" style="1" bestFit="1" customWidth="1"/>
    <col min="7947" max="7947" width="5.875" style="1" customWidth="1"/>
    <col min="7948" max="7948" width="54" style="1" customWidth="1"/>
    <col min="7949" max="7949" width="44.125" style="1" customWidth="1"/>
    <col min="7950" max="7950" width="11" style="1" customWidth="1"/>
    <col min="7951" max="7951" width="13.875" style="1" customWidth="1"/>
    <col min="7952" max="7952" width="6.375" style="1" customWidth="1"/>
    <col min="7953" max="7953" width="18" style="1" customWidth="1"/>
    <col min="7954" max="7954" width="23.125" style="1" customWidth="1"/>
    <col min="7955" max="7955" width="15.625" style="1" customWidth="1"/>
    <col min="7956" max="8193" width="9" style="1"/>
    <col min="8194" max="8194" width="8.875" style="1" customWidth="1"/>
    <col min="8195" max="8195" width="7.125" style="1" customWidth="1"/>
    <col min="8196" max="8196" width="8.75" style="1" customWidth="1"/>
    <col min="8197" max="8197" width="14.375" style="1" bestFit="1" customWidth="1"/>
    <col min="8198" max="8198" width="13.125" style="1" bestFit="1" customWidth="1"/>
    <col min="8199" max="8199" width="57.625" style="1" customWidth="1"/>
    <col min="8200" max="8200" width="6.125" style="1" customWidth="1"/>
    <col min="8201" max="8202" width="9.875" style="1" bestFit="1" customWidth="1"/>
    <col min="8203" max="8203" width="5.875" style="1" customWidth="1"/>
    <col min="8204" max="8204" width="54" style="1" customWidth="1"/>
    <col min="8205" max="8205" width="44.125" style="1" customWidth="1"/>
    <col min="8206" max="8206" width="11" style="1" customWidth="1"/>
    <col min="8207" max="8207" width="13.875" style="1" customWidth="1"/>
    <col min="8208" max="8208" width="6.375" style="1" customWidth="1"/>
    <col min="8209" max="8209" width="18" style="1" customWidth="1"/>
    <col min="8210" max="8210" width="23.125" style="1" customWidth="1"/>
    <col min="8211" max="8211" width="15.625" style="1" customWidth="1"/>
    <col min="8212" max="8449" width="9" style="1"/>
    <col min="8450" max="8450" width="8.875" style="1" customWidth="1"/>
    <col min="8451" max="8451" width="7.125" style="1" customWidth="1"/>
    <col min="8452" max="8452" width="8.75" style="1" customWidth="1"/>
    <col min="8453" max="8453" width="14.375" style="1" bestFit="1" customWidth="1"/>
    <col min="8454" max="8454" width="13.125" style="1" bestFit="1" customWidth="1"/>
    <col min="8455" max="8455" width="57.625" style="1" customWidth="1"/>
    <col min="8456" max="8456" width="6.125" style="1" customWidth="1"/>
    <col min="8457" max="8458" width="9.875" style="1" bestFit="1" customWidth="1"/>
    <col min="8459" max="8459" width="5.875" style="1" customWidth="1"/>
    <col min="8460" max="8460" width="54" style="1" customWidth="1"/>
    <col min="8461" max="8461" width="44.125" style="1" customWidth="1"/>
    <col min="8462" max="8462" width="11" style="1" customWidth="1"/>
    <col min="8463" max="8463" width="13.875" style="1" customWidth="1"/>
    <col min="8464" max="8464" width="6.375" style="1" customWidth="1"/>
    <col min="8465" max="8465" width="18" style="1" customWidth="1"/>
    <col min="8466" max="8466" width="23.125" style="1" customWidth="1"/>
    <col min="8467" max="8467" width="15.625" style="1" customWidth="1"/>
    <col min="8468" max="8705" width="9" style="1"/>
    <col min="8706" max="8706" width="8.875" style="1" customWidth="1"/>
    <col min="8707" max="8707" width="7.125" style="1" customWidth="1"/>
    <col min="8708" max="8708" width="8.75" style="1" customWidth="1"/>
    <col min="8709" max="8709" width="14.375" style="1" bestFit="1" customWidth="1"/>
    <col min="8710" max="8710" width="13.125" style="1" bestFit="1" customWidth="1"/>
    <col min="8711" max="8711" width="57.625" style="1" customWidth="1"/>
    <col min="8712" max="8712" width="6.125" style="1" customWidth="1"/>
    <col min="8713" max="8714" width="9.875" style="1" bestFit="1" customWidth="1"/>
    <col min="8715" max="8715" width="5.875" style="1" customWidth="1"/>
    <col min="8716" max="8716" width="54" style="1" customWidth="1"/>
    <col min="8717" max="8717" width="44.125" style="1" customWidth="1"/>
    <col min="8718" max="8718" width="11" style="1" customWidth="1"/>
    <col min="8719" max="8719" width="13.875" style="1" customWidth="1"/>
    <col min="8720" max="8720" width="6.375" style="1" customWidth="1"/>
    <col min="8721" max="8721" width="18" style="1" customWidth="1"/>
    <col min="8722" max="8722" width="23.125" style="1" customWidth="1"/>
    <col min="8723" max="8723" width="15.625" style="1" customWidth="1"/>
    <col min="8724" max="8961" width="9" style="1"/>
    <col min="8962" max="8962" width="8.875" style="1" customWidth="1"/>
    <col min="8963" max="8963" width="7.125" style="1" customWidth="1"/>
    <col min="8964" max="8964" width="8.75" style="1" customWidth="1"/>
    <col min="8965" max="8965" width="14.375" style="1" bestFit="1" customWidth="1"/>
    <col min="8966" max="8966" width="13.125" style="1" bestFit="1" customWidth="1"/>
    <col min="8967" max="8967" width="57.625" style="1" customWidth="1"/>
    <col min="8968" max="8968" width="6.125" style="1" customWidth="1"/>
    <col min="8969" max="8970" width="9.875" style="1" bestFit="1" customWidth="1"/>
    <col min="8971" max="8971" width="5.875" style="1" customWidth="1"/>
    <col min="8972" max="8972" width="54" style="1" customWidth="1"/>
    <col min="8973" max="8973" width="44.125" style="1" customWidth="1"/>
    <col min="8974" max="8974" width="11" style="1" customWidth="1"/>
    <col min="8975" max="8975" width="13.875" style="1" customWidth="1"/>
    <col min="8976" max="8976" width="6.375" style="1" customWidth="1"/>
    <col min="8977" max="8977" width="18" style="1" customWidth="1"/>
    <col min="8978" max="8978" width="23.125" style="1" customWidth="1"/>
    <col min="8979" max="8979" width="15.625" style="1" customWidth="1"/>
    <col min="8980" max="9217" width="9" style="1"/>
    <col min="9218" max="9218" width="8.875" style="1" customWidth="1"/>
    <col min="9219" max="9219" width="7.125" style="1" customWidth="1"/>
    <col min="9220" max="9220" width="8.75" style="1" customWidth="1"/>
    <col min="9221" max="9221" width="14.375" style="1" bestFit="1" customWidth="1"/>
    <col min="9222" max="9222" width="13.125" style="1" bestFit="1" customWidth="1"/>
    <col min="9223" max="9223" width="57.625" style="1" customWidth="1"/>
    <col min="9224" max="9224" width="6.125" style="1" customWidth="1"/>
    <col min="9225" max="9226" width="9.875" style="1" bestFit="1" customWidth="1"/>
    <col min="9227" max="9227" width="5.875" style="1" customWidth="1"/>
    <col min="9228" max="9228" width="54" style="1" customWidth="1"/>
    <col min="9229" max="9229" width="44.125" style="1" customWidth="1"/>
    <col min="9230" max="9230" width="11" style="1" customWidth="1"/>
    <col min="9231" max="9231" width="13.875" style="1" customWidth="1"/>
    <col min="9232" max="9232" width="6.375" style="1" customWidth="1"/>
    <col min="9233" max="9233" width="18" style="1" customWidth="1"/>
    <col min="9234" max="9234" width="23.125" style="1" customWidth="1"/>
    <col min="9235" max="9235" width="15.625" style="1" customWidth="1"/>
    <col min="9236" max="9473" width="9" style="1"/>
    <col min="9474" max="9474" width="8.875" style="1" customWidth="1"/>
    <col min="9475" max="9475" width="7.125" style="1" customWidth="1"/>
    <col min="9476" max="9476" width="8.75" style="1" customWidth="1"/>
    <col min="9477" max="9477" width="14.375" style="1" bestFit="1" customWidth="1"/>
    <col min="9478" max="9478" width="13.125" style="1" bestFit="1" customWidth="1"/>
    <col min="9479" max="9479" width="57.625" style="1" customWidth="1"/>
    <col min="9480" max="9480" width="6.125" style="1" customWidth="1"/>
    <col min="9481" max="9482" width="9.875" style="1" bestFit="1" customWidth="1"/>
    <col min="9483" max="9483" width="5.875" style="1" customWidth="1"/>
    <col min="9484" max="9484" width="54" style="1" customWidth="1"/>
    <col min="9485" max="9485" width="44.125" style="1" customWidth="1"/>
    <col min="9486" max="9486" width="11" style="1" customWidth="1"/>
    <col min="9487" max="9487" width="13.875" style="1" customWidth="1"/>
    <col min="9488" max="9488" width="6.375" style="1" customWidth="1"/>
    <col min="9489" max="9489" width="18" style="1" customWidth="1"/>
    <col min="9490" max="9490" width="23.125" style="1" customWidth="1"/>
    <col min="9491" max="9491" width="15.625" style="1" customWidth="1"/>
    <col min="9492" max="9729" width="9" style="1"/>
    <col min="9730" max="9730" width="8.875" style="1" customWidth="1"/>
    <col min="9731" max="9731" width="7.125" style="1" customWidth="1"/>
    <col min="9732" max="9732" width="8.75" style="1" customWidth="1"/>
    <col min="9733" max="9733" width="14.375" style="1" bestFit="1" customWidth="1"/>
    <col min="9734" max="9734" width="13.125" style="1" bestFit="1" customWidth="1"/>
    <col min="9735" max="9735" width="57.625" style="1" customWidth="1"/>
    <col min="9736" max="9736" width="6.125" style="1" customWidth="1"/>
    <col min="9737" max="9738" width="9.875" style="1" bestFit="1" customWidth="1"/>
    <col min="9739" max="9739" width="5.875" style="1" customWidth="1"/>
    <col min="9740" max="9740" width="54" style="1" customWidth="1"/>
    <col min="9741" max="9741" width="44.125" style="1" customWidth="1"/>
    <col min="9742" max="9742" width="11" style="1" customWidth="1"/>
    <col min="9743" max="9743" width="13.875" style="1" customWidth="1"/>
    <col min="9744" max="9744" width="6.375" style="1" customWidth="1"/>
    <col min="9745" max="9745" width="18" style="1" customWidth="1"/>
    <col min="9746" max="9746" width="23.125" style="1" customWidth="1"/>
    <col min="9747" max="9747" width="15.625" style="1" customWidth="1"/>
    <col min="9748" max="9985" width="9" style="1"/>
    <col min="9986" max="9986" width="8.875" style="1" customWidth="1"/>
    <col min="9987" max="9987" width="7.125" style="1" customWidth="1"/>
    <col min="9988" max="9988" width="8.75" style="1" customWidth="1"/>
    <col min="9989" max="9989" width="14.375" style="1" bestFit="1" customWidth="1"/>
    <col min="9990" max="9990" width="13.125" style="1" bestFit="1" customWidth="1"/>
    <col min="9991" max="9991" width="57.625" style="1" customWidth="1"/>
    <col min="9992" max="9992" width="6.125" style="1" customWidth="1"/>
    <col min="9993" max="9994" width="9.875" style="1" bestFit="1" customWidth="1"/>
    <col min="9995" max="9995" width="5.875" style="1" customWidth="1"/>
    <col min="9996" max="9996" width="54" style="1" customWidth="1"/>
    <col min="9997" max="9997" width="44.125" style="1" customWidth="1"/>
    <col min="9998" max="9998" width="11" style="1" customWidth="1"/>
    <col min="9999" max="9999" width="13.875" style="1" customWidth="1"/>
    <col min="10000" max="10000" width="6.375" style="1" customWidth="1"/>
    <col min="10001" max="10001" width="18" style="1" customWidth="1"/>
    <col min="10002" max="10002" width="23.125" style="1" customWidth="1"/>
    <col min="10003" max="10003" width="15.625" style="1" customWidth="1"/>
    <col min="10004" max="10241" width="9" style="1"/>
    <col min="10242" max="10242" width="8.875" style="1" customWidth="1"/>
    <col min="10243" max="10243" width="7.125" style="1" customWidth="1"/>
    <col min="10244" max="10244" width="8.75" style="1" customWidth="1"/>
    <col min="10245" max="10245" width="14.375" style="1" bestFit="1" customWidth="1"/>
    <col min="10246" max="10246" width="13.125" style="1" bestFit="1" customWidth="1"/>
    <col min="10247" max="10247" width="57.625" style="1" customWidth="1"/>
    <col min="10248" max="10248" width="6.125" style="1" customWidth="1"/>
    <col min="10249" max="10250" width="9.875" style="1" bestFit="1" customWidth="1"/>
    <col min="10251" max="10251" width="5.875" style="1" customWidth="1"/>
    <col min="10252" max="10252" width="54" style="1" customWidth="1"/>
    <col min="10253" max="10253" width="44.125" style="1" customWidth="1"/>
    <col min="10254" max="10254" width="11" style="1" customWidth="1"/>
    <col min="10255" max="10255" width="13.875" style="1" customWidth="1"/>
    <col min="10256" max="10256" width="6.375" style="1" customWidth="1"/>
    <col min="10257" max="10257" width="18" style="1" customWidth="1"/>
    <col min="10258" max="10258" width="23.125" style="1" customWidth="1"/>
    <col min="10259" max="10259" width="15.625" style="1" customWidth="1"/>
    <col min="10260" max="10497" width="9" style="1"/>
    <col min="10498" max="10498" width="8.875" style="1" customWidth="1"/>
    <col min="10499" max="10499" width="7.125" style="1" customWidth="1"/>
    <col min="10500" max="10500" width="8.75" style="1" customWidth="1"/>
    <col min="10501" max="10501" width="14.375" style="1" bestFit="1" customWidth="1"/>
    <col min="10502" max="10502" width="13.125" style="1" bestFit="1" customWidth="1"/>
    <col min="10503" max="10503" width="57.625" style="1" customWidth="1"/>
    <col min="10504" max="10504" width="6.125" style="1" customWidth="1"/>
    <col min="10505" max="10506" width="9.875" style="1" bestFit="1" customWidth="1"/>
    <col min="10507" max="10507" width="5.875" style="1" customWidth="1"/>
    <col min="10508" max="10508" width="54" style="1" customWidth="1"/>
    <col min="10509" max="10509" width="44.125" style="1" customWidth="1"/>
    <col min="10510" max="10510" width="11" style="1" customWidth="1"/>
    <col min="10511" max="10511" width="13.875" style="1" customWidth="1"/>
    <col min="10512" max="10512" width="6.375" style="1" customWidth="1"/>
    <col min="10513" max="10513" width="18" style="1" customWidth="1"/>
    <col min="10514" max="10514" width="23.125" style="1" customWidth="1"/>
    <col min="10515" max="10515" width="15.625" style="1" customWidth="1"/>
    <col min="10516" max="10753" width="9" style="1"/>
    <col min="10754" max="10754" width="8.875" style="1" customWidth="1"/>
    <col min="10755" max="10755" width="7.125" style="1" customWidth="1"/>
    <col min="10756" max="10756" width="8.75" style="1" customWidth="1"/>
    <col min="10757" max="10757" width="14.375" style="1" bestFit="1" customWidth="1"/>
    <col min="10758" max="10758" width="13.125" style="1" bestFit="1" customWidth="1"/>
    <col min="10759" max="10759" width="57.625" style="1" customWidth="1"/>
    <col min="10760" max="10760" width="6.125" style="1" customWidth="1"/>
    <col min="10761" max="10762" width="9.875" style="1" bestFit="1" customWidth="1"/>
    <col min="10763" max="10763" width="5.875" style="1" customWidth="1"/>
    <col min="10764" max="10764" width="54" style="1" customWidth="1"/>
    <col min="10765" max="10765" width="44.125" style="1" customWidth="1"/>
    <col min="10766" max="10766" width="11" style="1" customWidth="1"/>
    <col min="10767" max="10767" width="13.875" style="1" customWidth="1"/>
    <col min="10768" max="10768" width="6.375" style="1" customWidth="1"/>
    <col min="10769" max="10769" width="18" style="1" customWidth="1"/>
    <col min="10770" max="10770" width="23.125" style="1" customWidth="1"/>
    <col min="10771" max="10771" width="15.625" style="1" customWidth="1"/>
    <col min="10772" max="11009" width="9" style="1"/>
    <col min="11010" max="11010" width="8.875" style="1" customWidth="1"/>
    <col min="11011" max="11011" width="7.125" style="1" customWidth="1"/>
    <col min="11012" max="11012" width="8.75" style="1" customWidth="1"/>
    <col min="11013" max="11013" width="14.375" style="1" bestFit="1" customWidth="1"/>
    <col min="11014" max="11014" width="13.125" style="1" bestFit="1" customWidth="1"/>
    <col min="11015" max="11015" width="57.625" style="1" customWidth="1"/>
    <col min="11016" max="11016" width="6.125" style="1" customWidth="1"/>
    <col min="11017" max="11018" width="9.875" style="1" bestFit="1" customWidth="1"/>
    <col min="11019" max="11019" width="5.875" style="1" customWidth="1"/>
    <col min="11020" max="11020" width="54" style="1" customWidth="1"/>
    <col min="11021" max="11021" width="44.125" style="1" customWidth="1"/>
    <col min="11022" max="11022" width="11" style="1" customWidth="1"/>
    <col min="11023" max="11023" width="13.875" style="1" customWidth="1"/>
    <col min="11024" max="11024" width="6.375" style="1" customWidth="1"/>
    <col min="11025" max="11025" width="18" style="1" customWidth="1"/>
    <col min="11026" max="11026" width="23.125" style="1" customWidth="1"/>
    <col min="11027" max="11027" width="15.625" style="1" customWidth="1"/>
    <col min="11028" max="11265" width="9" style="1"/>
    <col min="11266" max="11266" width="8.875" style="1" customWidth="1"/>
    <col min="11267" max="11267" width="7.125" style="1" customWidth="1"/>
    <col min="11268" max="11268" width="8.75" style="1" customWidth="1"/>
    <col min="11269" max="11269" width="14.375" style="1" bestFit="1" customWidth="1"/>
    <col min="11270" max="11270" width="13.125" style="1" bestFit="1" customWidth="1"/>
    <col min="11271" max="11271" width="57.625" style="1" customWidth="1"/>
    <col min="11272" max="11272" width="6.125" style="1" customWidth="1"/>
    <col min="11273" max="11274" width="9.875" style="1" bestFit="1" customWidth="1"/>
    <col min="11275" max="11275" width="5.875" style="1" customWidth="1"/>
    <col min="11276" max="11276" width="54" style="1" customWidth="1"/>
    <col min="11277" max="11277" width="44.125" style="1" customWidth="1"/>
    <col min="11278" max="11278" width="11" style="1" customWidth="1"/>
    <col min="11279" max="11279" width="13.875" style="1" customWidth="1"/>
    <col min="11280" max="11280" width="6.375" style="1" customWidth="1"/>
    <col min="11281" max="11281" width="18" style="1" customWidth="1"/>
    <col min="11282" max="11282" width="23.125" style="1" customWidth="1"/>
    <col min="11283" max="11283" width="15.625" style="1" customWidth="1"/>
    <col min="11284" max="11521" width="9" style="1"/>
    <col min="11522" max="11522" width="8.875" style="1" customWidth="1"/>
    <col min="11523" max="11523" width="7.125" style="1" customWidth="1"/>
    <col min="11524" max="11524" width="8.75" style="1" customWidth="1"/>
    <col min="11525" max="11525" width="14.375" style="1" bestFit="1" customWidth="1"/>
    <col min="11526" max="11526" width="13.125" style="1" bestFit="1" customWidth="1"/>
    <col min="11527" max="11527" width="57.625" style="1" customWidth="1"/>
    <col min="11528" max="11528" width="6.125" style="1" customWidth="1"/>
    <col min="11529" max="11530" width="9.875" style="1" bestFit="1" customWidth="1"/>
    <col min="11531" max="11531" width="5.875" style="1" customWidth="1"/>
    <col min="11532" max="11532" width="54" style="1" customWidth="1"/>
    <col min="11533" max="11533" width="44.125" style="1" customWidth="1"/>
    <col min="11534" max="11534" width="11" style="1" customWidth="1"/>
    <col min="11535" max="11535" width="13.875" style="1" customWidth="1"/>
    <col min="11536" max="11536" width="6.375" style="1" customWidth="1"/>
    <col min="11537" max="11537" width="18" style="1" customWidth="1"/>
    <col min="11538" max="11538" width="23.125" style="1" customWidth="1"/>
    <col min="11539" max="11539" width="15.625" style="1" customWidth="1"/>
    <col min="11540" max="11777" width="9" style="1"/>
    <col min="11778" max="11778" width="8.875" style="1" customWidth="1"/>
    <col min="11779" max="11779" width="7.125" style="1" customWidth="1"/>
    <col min="11780" max="11780" width="8.75" style="1" customWidth="1"/>
    <col min="11781" max="11781" width="14.375" style="1" bestFit="1" customWidth="1"/>
    <col min="11782" max="11782" width="13.125" style="1" bestFit="1" customWidth="1"/>
    <col min="11783" max="11783" width="57.625" style="1" customWidth="1"/>
    <col min="11784" max="11784" width="6.125" style="1" customWidth="1"/>
    <col min="11785" max="11786" width="9.875" style="1" bestFit="1" customWidth="1"/>
    <col min="11787" max="11787" width="5.875" style="1" customWidth="1"/>
    <col min="11788" max="11788" width="54" style="1" customWidth="1"/>
    <col min="11789" max="11789" width="44.125" style="1" customWidth="1"/>
    <col min="11790" max="11790" width="11" style="1" customWidth="1"/>
    <col min="11791" max="11791" width="13.875" style="1" customWidth="1"/>
    <col min="11792" max="11792" width="6.375" style="1" customWidth="1"/>
    <col min="11793" max="11793" width="18" style="1" customWidth="1"/>
    <col min="11794" max="11794" width="23.125" style="1" customWidth="1"/>
    <col min="11795" max="11795" width="15.625" style="1" customWidth="1"/>
    <col min="11796" max="12033" width="9" style="1"/>
    <col min="12034" max="12034" width="8.875" style="1" customWidth="1"/>
    <col min="12035" max="12035" width="7.125" style="1" customWidth="1"/>
    <col min="12036" max="12036" width="8.75" style="1" customWidth="1"/>
    <col min="12037" max="12037" width="14.375" style="1" bestFit="1" customWidth="1"/>
    <col min="12038" max="12038" width="13.125" style="1" bestFit="1" customWidth="1"/>
    <col min="12039" max="12039" width="57.625" style="1" customWidth="1"/>
    <col min="12040" max="12040" width="6.125" style="1" customWidth="1"/>
    <col min="12041" max="12042" width="9.875" style="1" bestFit="1" customWidth="1"/>
    <col min="12043" max="12043" width="5.875" style="1" customWidth="1"/>
    <col min="12044" max="12044" width="54" style="1" customWidth="1"/>
    <col min="12045" max="12045" width="44.125" style="1" customWidth="1"/>
    <col min="12046" max="12046" width="11" style="1" customWidth="1"/>
    <col min="12047" max="12047" width="13.875" style="1" customWidth="1"/>
    <col min="12048" max="12048" width="6.375" style="1" customWidth="1"/>
    <col min="12049" max="12049" width="18" style="1" customWidth="1"/>
    <col min="12050" max="12050" width="23.125" style="1" customWidth="1"/>
    <col min="12051" max="12051" width="15.625" style="1" customWidth="1"/>
    <col min="12052" max="12289" width="9" style="1"/>
    <col min="12290" max="12290" width="8.875" style="1" customWidth="1"/>
    <col min="12291" max="12291" width="7.125" style="1" customWidth="1"/>
    <col min="12292" max="12292" width="8.75" style="1" customWidth="1"/>
    <col min="12293" max="12293" width="14.375" style="1" bestFit="1" customWidth="1"/>
    <col min="12294" max="12294" width="13.125" style="1" bestFit="1" customWidth="1"/>
    <col min="12295" max="12295" width="57.625" style="1" customWidth="1"/>
    <col min="12296" max="12296" width="6.125" style="1" customWidth="1"/>
    <col min="12297" max="12298" width="9.875" style="1" bestFit="1" customWidth="1"/>
    <col min="12299" max="12299" width="5.875" style="1" customWidth="1"/>
    <col min="12300" max="12300" width="54" style="1" customWidth="1"/>
    <col min="12301" max="12301" width="44.125" style="1" customWidth="1"/>
    <col min="12302" max="12302" width="11" style="1" customWidth="1"/>
    <col min="12303" max="12303" width="13.875" style="1" customWidth="1"/>
    <col min="12304" max="12304" width="6.375" style="1" customWidth="1"/>
    <col min="12305" max="12305" width="18" style="1" customWidth="1"/>
    <col min="12306" max="12306" width="23.125" style="1" customWidth="1"/>
    <col min="12307" max="12307" width="15.625" style="1" customWidth="1"/>
    <col min="12308" max="12545" width="9" style="1"/>
    <col min="12546" max="12546" width="8.875" style="1" customWidth="1"/>
    <col min="12547" max="12547" width="7.125" style="1" customWidth="1"/>
    <col min="12548" max="12548" width="8.75" style="1" customWidth="1"/>
    <col min="12549" max="12549" width="14.375" style="1" bestFit="1" customWidth="1"/>
    <col min="12550" max="12550" width="13.125" style="1" bestFit="1" customWidth="1"/>
    <col min="12551" max="12551" width="57.625" style="1" customWidth="1"/>
    <col min="12552" max="12552" width="6.125" style="1" customWidth="1"/>
    <col min="12553" max="12554" width="9.875" style="1" bestFit="1" customWidth="1"/>
    <col min="12555" max="12555" width="5.875" style="1" customWidth="1"/>
    <col min="12556" max="12556" width="54" style="1" customWidth="1"/>
    <col min="12557" max="12557" width="44.125" style="1" customWidth="1"/>
    <col min="12558" max="12558" width="11" style="1" customWidth="1"/>
    <col min="12559" max="12559" width="13.875" style="1" customWidth="1"/>
    <col min="12560" max="12560" width="6.375" style="1" customWidth="1"/>
    <col min="12561" max="12561" width="18" style="1" customWidth="1"/>
    <col min="12562" max="12562" width="23.125" style="1" customWidth="1"/>
    <col min="12563" max="12563" width="15.625" style="1" customWidth="1"/>
    <col min="12564" max="12801" width="9" style="1"/>
    <col min="12802" max="12802" width="8.875" style="1" customWidth="1"/>
    <col min="12803" max="12803" width="7.125" style="1" customWidth="1"/>
    <col min="12804" max="12804" width="8.75" style="1" customWidth="1"/>
    <col min="12805" max="12805" width="14.375" style="1" bestFit="1" customWidth="1"/>
    <col min="12806" max="12806" width="13.125" style="1" bestFit="1" customWidth="1"/>
    <col min="12807" max="12807" width="57.625" style="1" customWidth="1"/>
    <col min="12808" max="12808" width="6.125" style="1" customWidth="1"/>
    <col min="12809" max="12810" width="9.875" style="1" bestFit="1" customWidth="1"/>
    <col min="12811" max="12811" width="5.875" style="1" customWidth="1"/>
    <col min="12812" max="12812" width="54" style="1" customWidth="1"/>
    <col min="12813" max="12813" width="44.125" style="1" customWidth="1"/>
    <col min="12814" max="12814" width="11" style="1" customWidth="1"/>
    <col min="12815" max="12815" width="13.875" style="1" customWidth="1"/>
    <col min="12816" max="12816" width="6.375" style="1" customWidth="1"/>
    <col min="12817" max="12817" width="18" style="1" customWidth="1"/>
    <col min="12818" max="12818" width="23.125" style="1" customWidth="1"/>
    <col min="12819" max="12819" width="15.625" style="1" customWidth="1"/>
    <col min="12820" max="13057" width="9" style="1"/>
    <col min="13058" max="13058" width="8.875" style="1" customWidth="1"/>
    <col min="13059" max="13059" width="7.125" style="1" customWidth="1"/>
    <col min="13060" max="13060" width="8.75" style="1" customWidth="1"/>
    <col min="13061" max="13061" width="14.375" style="1" bestFit="1" customWidth="1"/>
    <col min="13062" max="13062" width="13.125" style="1" bestFit="1" customWidth="1"/>
    <col min="13063" max="13063" width="57.625" style="1" customWidth="1"/>
    <col min="13064" max="13064" width="6.125" style="1" customWidth="1"/>
    <col min="13065" max="13066" width="9.875" style="1" bestFit="1" customWidth="1"/>
    <col min="13067" max="13067" width="5.875" style="1" customWidth="1"/>
    <col min="13068" max="13068" width="54" style="1" customWidth="1"/>
    <col min="13069" max="13069" width="44.125" style="1" customWidth="1"/>
    <col min="13070" max="13070" width="11" style="1" customWidth="1"/>
    <col min="13071" max="13071" width="13.875" style="1" customWidth="1"/>
    <col min="13072" max="13072" width="6.375" style="1" customWidth="1"/>
    <col min="13073" max="13073" width="18" style="1" customWidth="1"/>
    <col min="13074" max="13074" width="23.125" style="1" customWidth="1"/>
    <col min="13075" max="13075" width="15.625" style="1" customWidth="1"/>
    <col min="13076" max="13313" width="9" style="1"/>
    <col min="13314" max="13314" width="8.875" style="1" customWidth="1"/>
    <col min="13315" max="13315" width="7.125" style="1" customWidth="1"/>
    <col min="13316" max="13316" width="8.75" style="1" customWidth="1"/>
    <col min="13317" max="13317" width="14.375" style="1" bestFit="1" customWidth="1"/>
    <col min="13318" max="13318" width="13.125" style="1" bestFit="1" customWidth="1"/>
    <col min="13319" max="13319" width="57.625" style="1" customWidth="1"/>
    <col min="13320" max="13320" width="6.125" style="1" customWidth="1"/>
    <col min="13321" max="13322" width="9.875" style="1" bestFit="1" customWidth="1"/>
    <col min="13323" max="13323" width="5.875" style="1" customWidth="1"/>
    <col min="13324" max="13324" width="54" style="1" customWidth="1"/>
    <col min="13325" max="13325" width="44.125" style="1" customWidth="1"/>
    <col min="13326" max="13326" width="11" style="1" customWidth="1"/>
    <col min="13327" max="13327" width="13.875" style="1" customWidth="1"/>
    <col min="13328" max="13328" width="6.375" style="1" customWidth="1"/>
    <col min="13329" max="13329" width="18" style="1" customWidth="1"/>
    <col min="13330" max="13330" width="23.125" style="1" customWidth="1"/>
    <col min="13331" max="13331" width="15.625" style="1" customWidth="1"/>
    <col min="13332" max="13569" width="9" style="1"/>
    <col min="13570" max="13570" width="8.875" style="1" customWidth="1"/>
    <col min="13571" max="13571" width="7.125" style="1" customWidth="1"/>
    <col min="13572" max="13572" width="8.75" style="1" customWidth="1"/>
    <col min="13573" max="13573" width="14.375" style="1" bestFit="1" customWidth="1"/>
    <col min="13574" max="13574" width="13.125" style="1" bestFit="1" customWidth="1"/>
    <col min="13575" max="13575" width="57.625" style="1" customWidth="1"/>
    <col min="13576" max="13576" width="6.125" style="1" customWidth="1"/>
    <col min="13577" max="13578" width="9.875" style="1" bestFit="1" customWidth="1"/>
    <col min="13579" max="13579" width="5.875" style="1" customWidth="1"/>
    <col min="13580" max="13580" width="54" style="1" customWidth="1"/>
    <col min="13581" max="13581" width="44.125" style="1" customWidth="1"/>
    <col min="13582" max="13582" width="11" style="1" customWidth="1"/>
    <col min="13583" max="13583" width="13.875" style="1" customWidth="1"/>
    <col min="13584" max="13584" width="6.375" style="1" customWidth="1"/>
    <col min="13585" max="13585" width="18" style="1" customWidth="1"/>
    <col min="13586" max="13586" width="23.125" style="1" customWidth="1"/>
    <col min="13587" max="13587" width="15.625" style="1" customWidth="1"/>
    <col min="13588" max="13825" width="9" style="1"/>
    <col min="13826" max="13826" width="8.875" style="1" customWidth="1"/>
    <col min="13827" max="13827" width="7.125" style="1" customWidth="1"/>
    <col min="13828" max="13828" width="8.75" style="1" customWidth="1"/>
    <col min="13829" max="13829" width="14.375" style="1" bestFit="1" customWidth="1"/>
    <col min="13830" max="13830" width="13.125" style="1" bestFit="1" customWidth="1"/>
    <col min="13831" max="13831" width="57.625" style="1" customWidth="1"/>
    <col min="13832" max="13832" width="6.125" style="1" customWidth="1"/>
    <col min="13833" max="13834" width="9.875" style="1" bestFit="1" customWidth="1"/>
    <col min="13835" max="13835" width="5.875" style="1" customWidth="1"/>
    <col min="13836" max="13836" width="54" style="1" customWidth="1"/>
    <col min="13837" max="13837" width="44.125" style="1" customWidth="1"/>
    <col min="13838" max="13838" width="11" style="1" customWidth="1"/>
    <col min="13839" max="13839" width="13.875" style="1" customWidth="1"/>
    <col min="13840" max="13840" width="6.375" style="1" customWidth="1"/>
    <col min="13841" max="13841" width="18" style="1" customWidth="1"/>
    <col min="13842" max="13842" width="23.125" style="1" customWidth="1"/>
    <col min="13843" max="13843" width="15.625" style="1" customWidth="1"/>
    <col min="13844" max="14081" width="9" style="1"/>
    <col min="14082" max="14082" width="8.875" style="1" customWidth="1"/>
    <col min="14083" max="14083" width="7.125" style="1" customWidth="1"/>
    <col min="14084" max="14084" width="8.75" style="1" customWidth="1"/>
    <col min="14085" max="14085" width="14.375" style="1" bestFit="1" customWidth="1"/>
    <col min="14086" max="14086" width="13.125" style="1" bestFit="1" customWidth="1"/>
    <col min="14087" max="14087" width="57.625" style="1" customWidth="1"/>
    <col min="14088" max="14088" width="6.125" style="1" customWidth="1"/>
    <col min="14089" max="14090" width="9.875" style="1" bestFit="1" customWidth="1"/>
    <col min="14091" max="14091" width="5.875" style="1" customWidth="1"/>
    <col min="14092" max="14092" width="54" style="1" customWidth="1"/>
    <col min="14093" max="14093" width="44.125" style="1" customWidth="1"/>
    <col min="14094" max="14094" width="11" style="1" customWidth="1"/>
    <col min="14095" max="14095" width="13.875" style="1" customWidth="1"/>
    <col min="14096" max="14096" width="6.375" style="1" customWidth="1"/>
    <col min="14097" max="14097" width="18" style="1" customWidth="1"/>
    <col min="14098" max="14098" width="23.125" style="1" customWidth="1"/>
    <col min="14099" max="14099" width="15.625" style="1" customWidth="1"/>
    <col min="14100" max="14337" width="9" style="1"/>
    <col min="14338" max="14338" width="8.875" style="1" customWidth="1"/>
    <col min="14339" max="14339" width="7.125" style="1" customWidth="1"/>
    <col min="14340" max="14340" width="8.75" style="1" customWidth="1"/>
    <col min="14341" max="14341" width="14.375" style="1" bestFit="1" customWidth="1"/>
    <col min="14342" max="14342" width="13.125" style="1" bestFit="1" customWidth="1"/>
    <col min="14343" max="14343" width="57.625" style="1" customWidth="1"/>
    <col min="14344" max="14344" width="6.125" style="1" customWidth="1"/>
    <col min="14345" max="14346" width="9.875" style="1" bestFit="1" customWidth="1"/>
    <col min="14347" max="14347" width="5.875" style="1" customWidth="1"/>
    <col min="14348" max="14348" width="54" style="1" customWidth="1"/>
    <col min="14349" max="14349" width="44.125" style="1" customWidth="1"/>
    <col min="14350" max="14350" width="11" style="1" customWidth="1"/>
    <col min="14351" max="14351" width="13.875" style="1" customWidth="1"/>
    <col min="14352" max="14352" width="6.375" style="1" customWidth="1"/>
    <col min="14353" max="14353" width="18" style="1" customWidth="1"/>
    <col min="14354" max="14354" width="23.125" style="1" customWidth="1"/>
    <col min="14355" max="14355" width="15.625" style="1" customWidth="1"/>
    <col min="14356" max="14593" width="9" style="1"/>
    <col min="14594" max="14594" width="8.875" style="1" customWidth="1"/>
    <col min="14595" max="14595" width="7.125" style="1" customWidth="1"/>
    <col min="14596" max="14596" width="8.75" style="1" customWidth="1"/>
    <col min="14597" max="14597" width="14.375" style="1" bestFit="1" customWidth="1"/>
    <col min="14598" max="14598" width="13.125" style="1" bestFit="1" customWidth="1"/>
    <col min="14599" max="14599" width="57.625" style="1" customWidth="1"/>
    <col min="14600" max="14600" width="6.125" style="1" customWidth="1"/>
    <col min="14601" max="14602" width="9.875" style="1" bestFit="1" customWidth="1"/>
    <col min="14603" max="14603" width="5.875" style="1" customWidth="1"/>
    <col min="14604" max="14604" width="54" style="1" customWidth="1"/>
    <col min="14605" max="14605" width="44.125" style="1" customWidth="1"/>
    <col min="14606" max="14606" width="11" style="1" customWidth="1"/>
    <col min="14607" max="14607" width="13.875" style="1" customWidth="1"/>
    <col min="14608" max="14608" width="6.375" style="1" customWidth="1"/>
    <col min="14609" max="14609" width="18" style="1" customWidth="1"/>
    <col min="14610" max="14610" width="23.125" style="1" customWidth="1"/>
    <col min="14611" max="14611" width="15.625" style="1" customWidth="1"/>
    <col min="14612" max="14849" width="9" style="1"/>
    <col min="14850" max="14850" width="8.875" style="1" customWidth="1"/>
    <col min="14851" max="14851" width="7.125" style="1" customWidth="1"/>
    <col min="14852" max="14852" width="8.75" style="1" customWidth="1"/>
    <col min="14853" max="14853" width="14.375" style="1" bestFit="1" customWidth="1"/>
    <col min="14854" max="14854" width="13.125" style="1" bestFit="1" customWidth="1"/>
    <col min="14855" max="14855" width="57.625" style="1" customWidth="1"/>
    <col min="14856" max="14856" width="6.125" style="1" customWidth="1"/>
    <col min="14857" max="14858" width="9.875" style="1" bestFit="1" customWidth="1"/>
    <col min="14859" max="14859" width="5.875" style="1" customWidth="1"/>
    <col min="14860" max="14860" width="54" style="1" customWidth="1"/>
    <col min="14861" max="14861" width="44.125" style="1" customWidth="1"/>
    <col min="14862" max="14862" width="11" style="1" customWidth="1"/>
    <col min="14863" max="14863" width="13.875" style="1" customWidth="1"/>
    <col min="14864" max="14864" width="6.375" style="1" customWidth="1"/>
    <col min="14865" max="14865" width="18" style="1" customWidth="1"/>
    <col min="14866" max="14866" width="23.125" style="1" customWidth="1"/>
    <col min="14867" max="14867" width="15.625" style="1" customWidth="1"/>
    <col min="14868" max="15105" width="9" style="1"/>
    <col min="15106" max="15106" width="8.875" style="1" customWidth="1"/>
    <col min="15107" max="15107" width="7.125" style="1" customWidth="1"/>
    <col min="15108" max="15108" width="8.75" style="1" customWidth="1"/>
    <col min="15109" max="15109" width="14.375" style="1" bestFit="1" customWidth="1"/>
    <col min="15110" max="15110" width="13.125" style="1" bestFit="1" customWidth="1"/>
    <col min="15111" max="15111" width="57.625" style="1" customWidth="1"/>
    <col min="15112" max="15112" width="6.125" style="1" customWidth="1"/>
    <col min="15113" max="15114" width="9.875" style="1" bestFit="1" customWidth="1"/>
    <col min="15115" max="15115" width="5.875" style="1" customWidth="1"/>
    <col min="15116" max="15116" width="54" style="1" customWidth="1"/>
    <col min="15117" max="15117" width="44.125" style="1" customWidth="1"/>
    <col min="15118" max="15118" width="11" style="1" customWidth="1"/>
    <col min="15119" max="15119" width="13.875" style="1" customWidth="1"/>
    <col min="15120" max="15120" width="6.375" style="1" customWidth="1"/>
    <col min="15121" max="15121" width="18" style="1" customWidth="1"/>
    <col min="15122" max="15122" width="23.125" style="1" customWidth="1"/>
    <col min="15123" max="15123" width="15.625" style="1" customWidth="1"/>
    <col min="15124" max="15361" width="9" style="1"/>
    <col min="15362" max="15362" width="8.875" style="1" customWidth="1"/>
    <col min="15363" max="15363" width="7.125" style="1" customWidth="1"/>
    <col min="15364" max="15364" width="8.75" style="1" customWidth="1"/>
    <col min="15365" max="15365" width="14.375" style="1" bestFit="1" customWidth="1"/>
    <col min="15366" max="15366" width="13.125" style="1" bestFit="1" customWidth="1"/>
    <col min="15367" max="15367" width="57.625" style="1" customWidth="1"/>
    <col min="15368" max="15368" width="6.125" style="1" customWidth="1"/>
    <col min="15369" max="15370" width="9.875" style="1" bestFit="1" customWidth="1"/>
    <col min="15371" max="15371" width="5.875" style="1" customWidth="1"/>
    <col min="15372" max="15372" width="54" style="1" customWidth="1"/>
    <col min="15373" max="15373" width="44.125" style="1" customWidth="1"/>
    <col min="15374" max="15374" width="11" style="1" customWidth="1"/>
    <col min="15375" max="15375" width="13.875" style="1" customWidth="1"/>
    <col min="15376" max="15376" width="6.375" style="1" customWidth="1"/>
    <col min="15377" max="15377" width="18" style="1" customWidth="1"/>
    <col min="15378" max="15378" width="23.125" style="1" customWidth="1"/>
    <col min="15379" max="15379" width="15.625" style="1" customWidth="1"/>
    <col min="15380" max="15617" width="9" style="1"/>
    <col min="15618" max="15618" width="8.875" style="1" customWidth="1"/>
    <col min="15619" max="15619" width="7.125" style="1" customWidth="1"/>
    <col min="15620" max="15620" width="8.75" style="1" customWidth="1"/>
    <col min="15621" max="15621" width="14.375" style="1" bestFit="1" customWidth="1"/>
    <col min="15622" max="15622" width="13.125" style="1" bestFit="1" customWidth="1"/>
    <col min="15623" max="15623" width="57.625" style="1" customWidth="1"/>
    <col min="15624" max="15624" width="6.125" style="1" customWidth="1"/>
    <col min="15625" max="15626" width="9.875" style="1" bestFit="1" customWidth="1"/>
    <col min="15627" max="15627" width="5.875" style="1" customWidth="1"/>
    <col min="15628" max="15628" width="54" style="1" customWidth="1"/>
    <col min="15629" max="15629" width="44.125" style="1" customWidth="1"/>
    <col min="15630" max="15630" width="11" style="1" customWidth="1"/>
    <col min="15631" max="15631" width="13.875" style="1" customWidth="1"/>
    <col min="15632" max="15632" width="6.375" style="1" customWidth="1"/>
    <col min="15633" max="15633" width="18" style="1" customWidth="1"/>
    <col min="15634" max="15634" width="23.125" style="1" customWidth="1"/>
    <col min="15635" max="15635" width="15.625" style="1" customWidth="1"/>
    <col min="15636" max="15873" width="9" style="1"/>
    <col min="15874" max="15874" width="8.875" style="1" customWidth="1"/>
    <col min="15875" max="15875" width="7.125" style="1" customWidth="1"/>
    <col min="15876" max="15876" width="8.75" style="1" customWidth="1"/>
    <col min="15877" max="15877" width="14.375" style="1" bestFit="1" customWidth="1"/>
    <col min="15878" max="15878" width="13.125" style="1" bestFit="1" customWidth="1"/>
    <col min="15879" max="15879" width="57.625" style="1" customWidth="1"/>
    <col min="15880" max="15880" width="6.125" style="1" customWidth="1"/>
    <col min="15881" max="15882" width="9.875" style="1" bestFit="1" customWidth="1"/>
    <col min="15883" max="15883" width="5.875" style="1" customWidth="1"/>
    <col min="15884" max="15884" width="54" style="1" customWidth="1"/>
    <col min="15885" max="15885" width="44.125" style="1" customWidth="1"/>
    <col min="15886" max="15886" width="11" style="1" customWidth="1"/>
    <col min="15887" max="15887" width="13.875" style="1" customWidth="1"/>
    <col min="15888" max="15888" width="6.375" style="1" customWidth="1"/>
    <col min="15889" max="15889" width="18" style="1" customWidth="1"/>
    <col min="15890" max="15890" width="23.125" style="1" customWidth="1"/>
    <col min="15891" max="15891" width="15.625" style="1" customWidth="1"/>
    <col min="15892" max="16129" width="9" style="1"/>
    <col min="16130" max="16130" width="8.875" style="1" customWidth="1"/>
    <col min="16131" max="16131" width="7.125" style="1" customWidth="1"/>
    <col min="16132" max="16132" width="8.75" style="1" customWidth="1"/>
    <col min="16133" max="16133" width="14.375" style="1" bestFit="1" customWidth="1"/>
    <col min="16134" max="16134" width="13.125" style="1" bestFit="1" customWidth="1"/>
    <col min="16135" max="16135" width="57.625" style="1" customWidth="1"/>
    <col min="16136" max="16136" width="6.125" style="1" customWidth="1"/>
    <col min="16137" max="16138" width="9.875" style="1" bestFit="1" customWidth="1"/>
    <col min="16139" max="16139" width="5.875" style="1" customWidth="1"/>
    <col min="16140" max="16140" width="54" style="1" customWidth="1"/>
    <col min="16141" max="16141" width="44.125" style="1" customWidth="1"/>
    <col min="16142" max="16142" width="11" style="1" customWidth="1"/>
    <col min="16143" max="16143" width="13.875" style="1" customWidth="1"/>
    <col min="16144" max="16144" width="6.375" style="1" customWidth="1"/>
    <col min="16145" max="16145" width="18" style="1" customWidth="1"/>
    <col min="16146" max="16146" width="23.125" style="1" customWidth="1"/>
    <col min="16147" max="16147" width="15.625" style="1" customWidth="1"/>
    <col min="16148" max="16384" width="9" style="1"/>
  </cols>
  <sheetData>
    <row r="2" spans="1:19" ht="20.100000000000001" customHeight="1">
      <c r="D2" s="2" t="s">
        <v>0</v>
      </c>
      <c r="E2" s="2"/>
      <c r="F2" s="2"/>
      <c r="G2" s="3" t="s">
        <v>306</v>
      </c>
      <c r="I2" s="5" t="s">
        <v>2</v>
      </c>
      <c r="J2" s="6"/>
      <c r="K2" s="7"/>
      <c r="L2" s="8">
        <f>SUM(J:J)</f>
        <v>996088</v>
      </c>
    </row>
    <row r="3" spans="1:19" ht="20.100000000000001" customHeight="1">
      <c r="D3" s="2" t="s">
        <v>3</v>
      </c>
      <c r="E3" s="2"/>
      <c r="F3" s="2"/>
      <c r="G3" s="13" t="s">
        <v>307</v>
      </c>
    </row>
    <row r="4" spans="1:19" ht="20.100000000000001" customHeight="1">
      <c r="D4" s="2" t="s">
        <v>5</v>
      </c>
      <c r="E4" s="2"/>
      <c r="F4" s="2"/>
      <c r="G4" s="13">
        <v>218557</v>
      </c>
      <c r="J4" s="287"/>
      <c r="L4" s="288" t="s">
        <v>308</v>
      </c>
      <c r="M4" s="289"/>
    </row>
    <row r="5" spans="1:19" ht="20.100000000000001" customHeight="1">
      <c r="D5" s="2" t="s">
        <v>8</v>
      </c>
      <c r="E5" s="2"/>
      <c r="F5" s="2"/>
      <c r="G5" s="18">
        <v>45621</v>
      </c>
      <c r="L5" s="290"/>
      <c r="M5" s="291"/>
    </row>
    <row r="6" spans="1:19" ht="20.100000000000001" customHeight="1">
      <c r="D6" s="2" t="s">
        <v>10</v>
      </c>
      <c r="E6" s="2"/>
      <c r="F6" s="2"/>
      <c r="G6" s="18">
        <v>45622</v>
      </c>
      <c r="I6" s="292"/>
      <c r="J6" s="307" t="s">
        <v>34</v>
      </c>
      <c r="L6" s="22"/>
      <c r="M6" s="23"/>
    </row>
    <row r="7" spans="1:19" ht="20.100000000000001" customHeight="1">
      <c r="D7" s="24"/>
      <c r="E7" s="24"/>
      <c r="F7" s="24"/>
      <c r="G7" s="25"/>
      <c r="I7" s="294"/>
      <c r="J7" s="307"/>
      <c r="L7" s="22"/>
      <c r="M7" s="23"/>
      <c r="N7" s="26"/>
    </row>
    <row r="8" spans="1:19" ht="20.100000000000001" customHeight="1">
      <c r="D8" s="24"/>
      <c r="E8" s="308"/>
      <c r="F8" s="24"/>
      <c r="G8" s="25"/>
      <c r="I8" s="295"/>
      <c r="J8" s="296"/>
      <c r="L8" s="22"/>
      <c r="M8" s="23"/>
      <c r="N8" s="26"/>
    </row>
    <row r="10" spans="1:19" s="4" customFormat="1" ht="19.899999999999999" customHeight="1">
      <c r="C10" s="27"/>
      <c r="D10" s="28" t="s">
        <v>12</v>
      </c>
      <c r="E10" s="28" t="s">
        <v>13</v>
      </c>
      <c r="F10" s="28" t="s">
        <v>14</v>
      </c>
      <c r="G10" s="27" t="s">
        <v>15</v>
      </c>
      <c r="H10" s="27" t="s">
        <v>16</v>
      </c>
      <c r="I10" s="27" t="s">
        <v>17</v>
      </c>
      <c r="J10" s="31" t="s">
        <v>18</v>
      </c>
      <c r="K10" s="31" t="s">
        <v>19</v>
      </c>
      <c r="L10" s="27" t="s">
        <v>20</v>
      </c>
      <c r="M10" s="27" t="s">
        <v>21</v>
      </c>
      <c r="N10" s="27" t="s">
        <v>22</v>
      </c>
      <c r="O10" s="32" t="s">
        <v>23</v>
      </c>
      <c r="P10" s="28" t="s">
        <v>24</v>
      </c>
      <c r="Q10" s="27" t="s">
        <v>25</v>
      </c>
      <c r="R10" s="32" t="s">
        <v>26</v>
      </c>
      <c r="S10" s="33" t="s">
        <v>27</v>
      </c>
    </row>
    <row r="11" spans="1:19" s="4" customFormat="1" ht="19.899999999999999" customHeight="1">
      <c r="A11" s="27"/>
      <c r="B11" s="27"/>
      <c r="C11" s="27"/>
      <c r="D11" s="28"/>
      <c r="E11" s="309"/>
      <c r="F11" s="310"/>
      <c r="G11" s="311"/>
      <c r="H11" s="27"/>
      <c r="I11" s="27"/>
      <c r="J11" s="31"/>
      <c r="K11" s="31"/>
      <c r="L11" s="27"/>
      <c r="M11" s="27"/>
      <c r="N11" s="27"/>
      <c r="O11" s="32"/>
      <c r="P11" s="28"/>
      <c r="Q11" s="27"/>
      <c r="R11" s="32"/>
      <c r="S11" s="33"/>
    </row>
    <row r="12" spans="1:19" s="4" customFormat="1" ht="19.899999999999999" customHeight="1">
      <c r="A12" s="27"/>
      <c r="B12" s="27"/>
      <c r="C12" s="27"/>
      <c r="D12" s="28"/>
      <c r="E12" s="299"/>
      <c r="F12" s="299"/>
      <c r="G12" s="304"/>
      <c r="H12" s="256"/>
      <c r="I12" s="256"/>
      <c r="J12" s="305"/>
      <c r="K12" s="31"/>
      <c r="L12" s="73"/>
      <c r="M12" s="27"/>
      <c r="N12" s="27"/>
      <c r="O12" s="32"/>
      <c r="P12" s="28"/>
      <c r="Q12" s="27"/>
      <c r="R12" s="32"/>
      <c r="S12" s="33"/>
    </row>
    <row r="13" spans="1:19" s="4" customFormat="1" ht="19.149999999999999" customHeight="1">
      <c r="A13" s="27"/>
      <c r="B13" s="27"/>
      <c r="C13" s="27"/>
      <c r="D13" s="249" t="s">
        <v>324</v>
      </c>
      <c r="E13" s="250"/>
      <c r="F13" s="250"/>
      <c r="G13" s="251"/>
      <c r="H13" s="257"/>
      <c r="I13" s="257"/>
      <c r="J13" s="257"/>
      <c r="K13" s="135"/>
      <c r="L13" s="312"/>
      <c r="M13" s="27"/>
      <c r="N13" s="27"/>
      <c r="O13" s="32"/>
      <c r="P13" s="28"/>
      <c r="Q13" s="27"/>
      <c r="R13" s="32"/>
      <c r="S13" s="33"/>
    </row>
    <row r="14" spans="1:19" s="4" customFormat="1" ht="19.149999999999999" customHeight="1">
      <c r="A14" s="313" t="s">
        <v>325</v>
      </c>
      <c r="B14" s="27"/>
      <c r="C14" s="27"/>
      <c r="D14" s="146">
        <v>1</v>
      </c>
      <c r="E14" s="314" t="s">
        <v>326</v>
      </c>
      <c r="F14" s="314" t="s">
        <v>326</v>
      </c>
      <c r="G14" s="315" t="s">
        <v>327</v>
      </c>
      <c r="H14" s="313">
        <v>1</v>
      </c>
      <c r="I14" s="315">
        <v>630000</v>
      </c>
      <c r="J14" s="316">
        <f>H14*I14</f>
        <v>630000</v>
      </c>
      <c r="K14" s="317"/>
      <c r="L14" s="38" t="s">
        <v>328</v>
      </c>
      <c r="M14" s="27" t="s">
        <v>329</v>
      </c>
      <c r="N14" s="27"/>
      <c r="O14" s="219">
        <v>45608</v>
      </c>
      <c r="P14" s="28"/>
      <c r="Q14" s="219" t="s">
        <v>330</v>
      </c>
      <c r="R14" s="219" t="s">
        <v>331</v>
      </c>
      <c r="S14" s="33"/>
    </row>
    <row r="15" spans="1:19" s="4" customFormat="1" ht="19.149999999999999" customHeight="1">
      <c r="A15" s="313" t="s">
        <v>325</v>
      </c>
      <c r="B15" s="27"/>
      <c r="C15" s="27"/>
      <c r="D15" s="146">
        <f t="shared" ref="D15:D23" si="0">+D14+1</f>
        <v>2</v>
      </c>
      <c r="E15" s="314" t="s">
        <v>326</v>
      </c>
      <c r="F15" s="314" t="s">
        <v>326</v>
      </c>
      <c r="G15" s="318" t="s">
        <v>332</v>
      </c>
      <c r="H15" s="313">
        <v>1</v>
      </c>
      <c r="I15" s="319"/>
      <c r="J15" s="316"/>
      <c r="K15" s="317"/>
      <c r="L15" s="320" t="s">
        <v>333</v>
      </c>
      <c r="M15" s="27" t="s">
        <v>329</v>
      </c>
      <c r="N15" s="27"/>
      <c r="O15" s="219">
        <v>45608</v>
      </c>
      <c r="P15" s="28"/>
      <c r="Q15" s="219" t="s">
        <v>330</v>
      </c>
      <c r="R15" s="219" t="s">
        <v>331</v>
      </c>
      <c r="S15" s="33"/>
    </row>
    <row r="16" spans="1:19" s="4" customFormat="1" ht="19.149999999999999" customHeight="1">
      <c r="A16" s="313" t="s">
        <v>325</v>
      </c>
      <c r="B16" s="27"/>
      <c r="C16" s="27"/>
      <c r="D16" s="146">
        <f t="shared" si="0"/>
        <v>3</v>
      </c>
      <c r="E16" s="314" t="s">
        <v>326</v>
      </c>
      <c r="F16" s="314" t="s">
        <v>326</v>
      </c>
      <c r="G16" s="321" t="s">
        <v>334</v>
      </c>
      <c r="H16" s="313">
        <v>1</v>
      </c>
      <c r="I16" s="319"/>
      <c r="J16" s="322"/>
      <c r="K16" s="317"/>
      <c r="L16" s="320" t="s">
        <v>335</v>
      </c>
      <c r="M16" s="27" t="s">
        <v>329</v>
      </c>
      <c r="N16" s="27"/>
      <c r="O16" s="219">
        <v>45608</v>
      </c>
      <c r="P16" s="28"/>
      <c r="Q16" s="219" t="s">
        <v>330</v>
      </c>
      <c r="R16" s="219" t="s">
        <v>331</v>
      </c>
      <c r="S16" s="33"/>
    </row>
    <row r="17" spans="1:19" s="4" customFormat="1" ht="19.149999999999999" customHeight="1">
      <c r="A17" s="313" t="s">
        <v>325</v>
      </c>
      <c r="B17" s="27"/>
      <c r="C17" s="27"/>
      <c r="D17" s="146">
        <f t="shared" si="0"/>
        <v>4</v>
      </c>
      <c r="E17" s="314" t="s">
        <v>326</v>
      </c>
      <c r="F17" s="314" t="s">
        <v>326</v>
      </c>
      <c r="G17" s="323" t="s">
        <v>336</v>
      </c>
      <c r="H17" s="313">
        <v>1</v>
      </c>
      <c r="I17" s="324"/>
      <c r="J17" s="322"/>
      <c r="K17" s="31"/>
      <c r="L17" s="325" t="s">
        <v>337</v>
      </c>
      <c r="M17" s="27" t="s">
        <v>329</v>
      </c>
      <c r="N17" s="27"/>
      <c r="O17" s="219">
        <v>45608</v>
      </c>
      <c r="P17" s="28"/>
      <c r="Q17" s="219" t="s">
        <v>330</v>
      </c>
      <c r="R17" s="219" t="s">
        <v>331</v>
      </c>
      <c r="S17" s="33"/>
    </row>
    <row r="18" spans="1:19" s="4" customFormat="1" ht="19.149999999999999" customHeight="1">
      <c r="A18" s="313" t="s">
        <v>325</v>
      </c>
      <c r="B18" s="27"/>
      <c r="C18" s="27"/>
      <c r="D18" s="146">
        <f t="shared" si="0"/>
        <v>5</v>
      </c>
      <c r="E18" s="314" t="s">
        <v>326</v>
      </c>
      <c r="F18" s="314" t="s">
        <v>326</v>
      </c>
      <c r="G18" s="326" t="s">
        <v>338</v>
      </c>
      <c r="H18" s="313">
        <v>1</v>
      </c>
      <c r="I18" s="315"/>
      <c r="J18" s="322"/>
      <c r="K18" s="317"/>
      <c r="L18" s="38" t="s">
        <v>339</v>
      </c>
      <c r="M18" s="27" t="s">
        <v>329</v>
      </c>
      <c r="N18" s="27"/>
      <c r="O18" s="219">
        <v>45608</v>
      </c>
      <c r="P18" s="28"/>
      <c r="Q18" s="219" t="s">
        <v>330</v>
      </c>
      <c r="R18" s="219" t="s">
        <v>331</v>
      </c>
      <c r="S18" s="33"/>
    </row>
    <row r="19" spans="1:19" s="4" customFormat="1" ht="19.149999999999999" customHeight="1">
      <c r="A19" s="313" t="s">
        <v>325</v>
      </c>
      <c r="B19" s="27"/>
      <c r="C19" s="27"/>
      <c r="D19" s="146">
        <f t="shared" si="0"/>
        <v>6</v>
      </c>
      <c r="E19" s="314" t="s">
        <v>326</v>
      </c>
      <c r="F19" s="314" t="s">
        <v>326</v>
      </c>
      <c r="G19" s="326" t="s">
        <v>340</v>
      </c>
      <c r="H19" s="313">
        <v>1</v>
      </c>
      <c r="I19" s="327"/>
      <c r="J19" s="328"/>
      <c r="K19" s="329"/>
      <c r="L19" s="73" t="s">
        <v>341</v>
      </c>
      <c r="M19" s="27" t="s">
        <v>329</v>
      </c>
      <c r="N19" s="27"/>
      <c r="O19" s="219">
        <v>45608</v>
      </c>
      <c r="P19" s="28"/>
      <c r="Q19" s="219" t="s">
        <v>330</v>
      </c>
      <c r="R19" s="219" t="s">
        <v>331</v>
      </c>
      <c r="S19" s="33"/>
    </row>
    <row r="20" spans="1:19" s="4" customFormat="1" ht="19.149999999999999" customHeight="1">
      <c r="A20" s="313" t="s">
        <v>325</v>
      </c>
      <c r="B20" s="27"/>
      <c r="C20" s="27"/>
      <c r="D20" s="146">
        <f t="shared" si="0"/>
        <v>7</v>
      </c>
      <c r="E20" s="314" t="s">
        <v>326</v>
      </c>
      <c r="F20" s="314" t="s">
        <v>326</v>
      </c>
      <c r="G20" s="330" t="s">
        <v>342</v>
      </c>
      <c r="H20" s="313">
        <v>1</v>
      </c>
      <c r="I20" s="327"/>
      <c r="J20" s="316"/>
      <c r="K20" s="329"/>
      <c r="L20" s="73" t="s">
        <v>343</v>
      </c>
      <c r="M20" s="27" t="s">
        <v>344</v>
      </c>
      <c r="N20" s="27"/>
      <c r="O20" s="219">
        <v>45608</v>
      </c>
      <c r="P20" s="28"/>
      <c r="Q20" s="219" t="s">
        <v>330</v>
      </c>
      <c r="R20" s="219" t="s">
        <v>331</v>
      </c>
      <c r="S20" s="33"/>
    </row>
    <row r="21" spans="1:19" s="4" customFormat="1" ht="19.149999999999999" customHeight="1">
      <c r="A21" s="313" t="s">
        <v>325</v>
      </c>
      <c r="B21" s="27"/>
      <c r="C21" s="27"/>
      <c r="D21" s="146">
        <f t="shared" si="0"/>
        <v>8</v>
      </c>
      <c r="E21" s="314" t="s">
        <v>326</v>
      </c>
      <c r="F21" s="314" t="s">
        <v>326</v>
      </c>
      <c r="G21" s="326" t="s">
        <v>345</v>
      </c>
      <c r="H21" s="313">
        <v>1</v>
      </c>
      <c r="I21" s="327"/>
      <c r="J21" s="328"/>
      <c r="K21" s="329"/>
      <c r="L21" s="73" t="s">
        <v>345</v>
      </c>
      <c r="M21" s="27" t="s">
        <v>346</v>
      </c>
      <c r="N21" s="27"/>
      <c r="O21" s="219">
        <v>45608</v>
      </c>
      <c r="P21" s="28"/>
      <c r="Q21" s="219" t="s">
        <v>330</v>
      </c>
      <c r="R21" s="219" t="s">
        <v>331</v>
      </c>
      <c r="S21" s="33"/>
    </row>
    <row r="22" spans="1:19" s="4" customFormat="1" ht="19.149999999999999" customHeight="1">
      <c r="A22" s="313" t="s">
        <v>325</v>
      </c>
      <c r="B22" s="27"/>
      <c r="C22" s="27"/>
      <c r="D22" s="146">
        <f t="shared" si="0"/>
        <v>9</v>
      </c>
      <c r="E22" s="314" t="s">
        <v>326</v>
      </c>
      <c r="F22" s="314" t="s">
        <v>326</v>
      </c>
      <c r="G22" s="326" t="s">
        <v>347</v>
      </c>
      <c r="H22" s="313">
        <v>1</v>
      </c>
      <c r="I22" s="327"/>
      <c r="J22" s="328"/>
      <c r="K22" s="329"/>
      <c r="L22" s="73" t="s">
        <v>347</v>
      </c>
      <c r="M22" s="27" t="s">
        <v>329</v>
      </c>
      <c r="N22" s="27"/>
      <c r="O22" s="219">
        <v>45608</v>
      </c>
      <c r="P22" s="28"/>
      <c r="Q22" s="219" t="s">
        <v>330</v>
      </c>
      <c r="R22" s="219" t="s">
        <v>331</v>
      </c>
      <c r="S22" s="33"/>
    </row>
    <row r="23" spans="1:19" s="4" customFormat="1" ht="19.149999999999999" customHeight="1">
      <c r="A23" s="313" t="s">
        <v>325</v>
      </c>
      <c r="B23" s="27"/>
      <c r="C23" s="27"/>
      <c r="D23" s="146">
        <f t="shared" si="0"/>
        <v>10</v>
      </c>
      <c r="E23" s="314" t="s">
        <v>326</v>
      </c>
      <c r="F23" s="314" t="s">
        <v>326</v>
      </c>
      <c r="G23" s="326" t="s">
        <v>348</v>
      </c>
      <c r="H23" s="313">
        <v>1</v>
      </c>
      <c r="I23" s="327"/>
      <c r="J23" s="328"/>
      <c r="K23" s="329"/>
      <c r="L23" s="73" t="s">
        <v>348</v>
      </c>
      <c r="M23" s="27" t="s">
        <v>329</v>
      </c>
      <c r="N23" s="27"/>
      <c r="O23" s="219">
        <v>45608</v>
      </c>
      <c r="P23" s="28"/>
      <c r="Q23" s="219" t="s">
        <v>330</v>
      </c>
      <c r="R23" s="219" t="s">
        <v>331</v>
      </c>
      <c r="S23" s="33"/>
    </row>
    <row r="24" spans="1:19" s="223" customFormat="1" ht="19.149999999999999" customHeight="1">
      <c r="A24" s="221"/>
      <c r="B24" s="221"/>
      <c r="C24" s="221"/>
      <c r="D24" s="220"/>
      <c r="E24" s="331"/>
      <c r="F24" s="331"/>
      <c r="G24" s="218"/>
      <c r="H24" s="221"/>
      <c r="I24" s="332"/>
      <c r="J24" s="333"/>
      <c r="K24" s="334"/>
      <c r="L24" s="218"/>
      <c r="M24" s="221"/>
      <c r="N24" s="221"/>
      <c r="O24" s="219"/>
      <c r="P24" s="220"/>
      <c r="Q24" s="219"/>
      <c r="R24" s="219"/>
      <c r="S24" s="222"/>
    </row>
    <row r="25" spans="1:19" s="4" customFormat="1" ht="19.149999999999999" customHeight="1">
      <c r="A25" s="313" t="s">
        <v>325</v>
      </c>
      <c r="B25" s="27"/>
      <c r="C25" s="27"/>
      <c r="D25" s="146">
        <f>+D22+1</f>
        <v>10</v>
      </c>
      <c r="E25" s="335" t="s">
        <v>349</v>
      </c>
      <c r="F25" s="336" t="s">
        <v>350</v>
      </c>
      <c r="G25" s="337" t="s">
        <v>351</v>
      </c>
      <c r="H25" s="336">
        <v>1</v>
      </c>
      <c r="I25" s="338">
        <v>19908</v>
      </c>
      <c r="J25" s="339">
        <f>H25*I25</f>
        <v>19908</v>
      </c>
      <c r="K25" s="317"/>
      <c r="L25" s="320" t="s">
        <v>352</v>
      </c>
      <c r="M25" s="27"/>
      <c r="N25" s="27"/>
      <c r="O25" s="32">
        <v>45609</v>
      </c>
      <c r="P25" s="28"/>
      <c r="R25" s="219" t="s">
        <v>353</v>
      </c>
      <c r="S25" s="33">
        <v>45610</v>
      </c>
    </row>
    <row r="26" spans="1:19" s="4" customFormat="1" ht="19.149999999999999" customHeight="1">
      <c r="A26" s="27"/>
      <c r="B26" s="27"/>
      <c r="C26" s="27"/>
      <c r="D26" s="28"/>
      <c r="E26" s="340"/>
      <c r="F26" s="72"/>
      <c r="G26" s="320"/>
      <c r="H26" s="72"/>
      <c r="I26" s="341"/>
      <c r="J26" s="257"/>
      <c r="K26" s="342"/>
      <c r="L26" s="320"/>
      <c r="M26" s="27"/>
      <c r="N26" s="27"/>
      <c r="O26" s="32"/>
      <c r="P26" s="28"/>
      <c r="R26" s="32"/>
      <c r="S26" s="33"/>
    </row>
    <row r="27" spans="1:19" s="4" customFormat="1" ht="19.149999999999999" customHeight="1">
      <c r="A27" s="27"/>
      <c r="B27" s="27"/>
      <c r="C27" s="27"/>
      <c r="D27" s="343"/>
      <c r="E27" s="28"/>
      <c r="F27" s="28"/>
      <c r="G27" s="344">
        <f>SUM(J14:J25)</f>
        <v>649908</v>
      </c>
      <c r="H27" s="27"/>
      <c r="I27" s="257"/>
      <c r="J27" s="257"/>
      <c r="K27" s="31"/>
      <c r="L27" s="73"/>
      <c r="M27" s="27"/>
      <c r="N27" s="27"/>
      <c r="O27" s="32"/>
      <c r="P27" s="28"/>
      <c r="Q27" s="27"/>
      <c r="R27" s="32"/>
      <c r="S27" s="33"/>
    </row>
    <row r="28" spans="1:19" s="4" customFormat="1" ht="19.149999999999999" customHeight="1">
      <c r="A28" s="27"/>
      <c r="B28" s="27"/>
      <c r="C28" s="27"/>
      <c r="D28" s="28"/>
      <c r="E28" s="28"/>
      <c r="F28" s="28"/>
      <c r="G28" s="27"/>
      <c r="H28" s="27"/>
      <c r="I28" s="27"/>
      <c r="J28" s="31"/>
      <c r="K28" s="31"/>
      <c r="L28" s="27"/>
      <c r="M28" s="27"/>
      <c r="N28" s="27"/>
      <c r="O28" s="32"/>
      <c r="P28" s="28"/>
      <c r="Q28" s="27"/>
      <c r="R28" s="32"/>
      <c r="S28" s="33"/>
    </row>
    <row r="29" spans="1:19" s="4" customFormat="1" ht="19.149999999999999" customHeight="1">
      <c r="A29" s="27"/>
      <c r="B29" s="27"/>
      <c r="C29" s="27"/>
      <c r="D29" s="28"/>
      <c r="E29" s="28"/>
      <c r="F29" s="28"/>
      <c r="G29" s="27"/>
      <c r="H29" s="27"/>
      <c r="I29" s="27"/>
      <c r="J29" s="31"/>
      <c r="K29" s="31"/>
      <c r="L29" s="27"/>
      <c r="M29" s="27"/>
      <c r="N29" s="27"/>
      <c r="O29" s="32"/>
      <c r="P29" s="28"/>
      <c r="Q29" s="27"/>
      <c r="R29" s="32"/>
      <c r="S29" s="33"/>
    </row>
    <row r="30" spans="1:19" s="4" customFormat="1" ht="19.149999999999999" customHeight="1">
      <c r="A30" s="27"/>
      <c r="B30" s="27"/>
      <c r="C30" s="27"/>
      <c r="D30" s="249" t="s">
        <v>354</v>
      </c>
      <c r="E30" s="250"/>
      <c r="F30" s="250"/>
      <c r="G30" s="251"/>
      <c r="H30" s="27"/>
      <c r="I30" s="27"/>
      <c r="J30" s="31"/>
      <c r="K30" s="31"/>
      <c r="L30" s="27"/>
      <c r="M30" s="27"/>
      <c r="N30" s="27"/>
      <c r="O30" s="32"/>
      <c r="P30" s="28"/>
      <c r="Q30" s="27"/>
      <c r="R30" s="32"/>
      <c r="S30" s="33"/>
    </row>
    <row r="31" spans="1:19" s="4" customFormat="1" ht="19.149999999999999" customHeight="1">
      <c r="A31" s="345" t="s">
        <v>355</v>
      </c>
      <c r="B31" s="346"/>
      <c r="C31" s="157"/>
      <c r="D31" s="347">
        <f>+D23+1</f>
        <v>11</v>
      </c>
      <c r="E31" s="348" t="s">
        <v>356</v>
      </c>
      <c r="F31" s="348" t="s">
        <v>356</v>
      </c>
      <c r="G31" s="349" t="s">
        <v>357</v>
      </c>
      <c r="H31" s="350">
        <v>1</v>
      </c>
      <c r="I31" s="351">
        <v>299900</v>
      </c>
      <c r="J31" s="352">
        <f>H31*I31</f>
        <v>299900</v>
      </c>
      <c r="K31" s="353"/>
      <c r="L31" s="354" t="s">
        <v>358</v>
      </c>
      <c r="M31" s="157" t="s">
        <v>359</v>
      </c>
      <c r="N31" s="32"/>
      <c r="O31" s="219">
        <v>45608</v>
      </c>
      <c r="P31" s="28"/>
      <c r="Q31" s="219" t="s">
        <v>330</v>
      </c>
      <c r="R31" s="32">
        <v>45610</v>
      </c>
      <c r="S31" s="33">
        <v>45610</v>
      </c>
    </row>
    <row r="32" spans="1:19" s="4" customFormat="1" ht="19.149999999999999" customHeight="1">
      <c r="A32" s="345" t="s">
        <v>355</v>
      </c>
      <c r="B32" s="346"/>
      <c r="C32" s="157"/>
      <c r="D32" s="355">
        <f>+D31+1</f>
        <v>12</v>
      </c>
      <c r="E32" s="348" t="s">
        <v>356</v>
      </c>
      <c r="F32" s="348" t="s">
        <v>356</v>
      </c>
      <c r="G32" s="315" t="s">
        <v>360</v>
      </c>
      <c r="H32" s="350">
        <v>1</v>
      </c>
      <c r="I32" s="351"/>
      <c r="J32" s="356"/>
      <c r="K32" s="353"/>
      <c r="L32" s="357" t="s">
        <v>361</v>
      </c>
      <c r="M32" s="157" t="s">
        <v>359</v>
      </c>
      <c r="N32" s="32"/>
      <c r="O32" s="32">
        <v>45608</v>
      </c>
      <c r="P32" s="28"/>
      <c r="Q32" s="219" t="s">
        <v>330</v>
      </c>
      <c r="R32" s="32">
        <v>45610</v>
      </c>
      <c r="S32" s="33">
        <v>45610</v>
      </c>
    </row>
    <row r="33" spans="1:19" s="4" customFormat="1" ht="19.149999999999999" customHeight="1">
      <c r="A33" s="345" t="s">
        <v>355</v>
      </c>
      <c r="B33" s="346"/>
      <c r="C33" s="157"/>
      <c r="D33" s="355">
        <f>+D32+1</f>
        <v>13</v>
      </c>
      <c r="E33" s="348" t="s">
        <v>356</v>
      </c>
      <c r="F33" s="348" t="s">
        <v>356</v>
      </c>
      <c r="G33" s="315" t="s">
        <v>362</v>
      </c>
      <c r="H33" s="350">
        <v>1</v>
      </c>
      <c r="I33" s="351"/>
      <c r="J33" s="356"/>
      <c r="K33" s="353"/>
      <c r="L33" s="357" t="s">
        <v>363</v>
      </c>
      <c r="M33" s="157" t="s">
        <v>359</v>
      </c>
      <c r="N33" s="32"/>
      <c r="O33" s="32">
        <v>45608</v>
      </c>
      <c r="P33" s="28"/>
      <c r="Q33" s="219" t="s">
        <v>330</v>
      </c>
      <c r="R33" s="32">
        <v>45610</v>
      </c>
      <c r="S33" s="33">
        <v>45610</v>
      </c>
    </row>
    <row r="34" spans="1:19" s="4" customFormat="1" ht="19.149999999999999" customHeight="1">
      <c r="A34" s="345" t="s">
        <v>355</v>
      </c>
      <c r="B34" s="346"/>
      <c r="C34" s="157"/>
      <c r="D34" s="355">
        <f>+D33+1</f>
        <v>14</v>
      </c>
      <c r="E34" s="348" t="s">
        <v>356</v>
      </c>
      <c r="F34" s="348" t="s">
        <v>356</v>
      </c>
      <c r="G34" s="315" t="s">
        <v>364</v>
      </c>
      <c r="H34" s="350">
        <v>1</v>
      </c>
      <c r="I34" s="351"/>
      <c r="J34" s="356"/>
      <c r="K34" s="353"/>
      <c r="L34" s="357" t="s">
        <v>345</v>
      </c>
      <c r="M34" s="157" t="s">
        <v>359</v>
      </c>
      <c r="N34" s="32"/>
      <c r="O34" s="32">
        <v>45608</v>
      </c>
      <c r="P34" s="28"/>
      <c r="Q34" s="219" t="s">
        <v>330</v>
      </c>
      <c r="R34" s="32">
        <v>45610</v>
      </c>
      <c r="S34" s="33">
        <v>45610</v>
      </c>
    </row>
    <row r="35" spans="1:19" s="4" customFormat="1" ht="19.149999999999999" customHeight="1">
      <c r="A35" s="345" t="s">
        <v>355</v>
      </c>
      <c r="B35" s="346"/>
      <c r="C35" s="358"/>
      <c r="D35" s="355">
        <f>+D34+1</f>
        <v>15</v>
      </c>
      <c r="E35" s="348" t="s">
        <v>356</v>
      </c>
      <c r="F35" s="348" t="s">
        <v>356</v>
      </c>
      <c r="G35" s="315" t="s">
        <v>365</v>
      </c>
      <c r="H35" s="350">
        <v>1</v>
      </c>
      <c r="I35" s="351"/>
      <c r="J35" s="356"/>
      <c r="K35" s="353"/>
      <c r="L35" s="357" t="s">
        <v>366</v>
      </c>
      <c r="M35" s="157" t="s">
        <v>359</v>
      </c>
      <c r="N35" s="32"/>
      <c r="O35" s="32">
        <v>45608</v>
      </c>
      <c r="P35" s="28"/>
      <c r="Q35" s="219" t="s">
        <v>330</v>
      </c>
      <c r="R35" s="32">
        <v>45610</v>
      </c>
      <c r="S35" s="33">
        <v>45610</v>
      </c>
    </row>
    <row r="36" spans="1:19" s="4" customFormat="1" ht="19.149999999999999" customHeight="1">
      <c r="A36" s="157" t="s">
        <v>355</v>
      </c>
      <c r="B36" s="359"/>
      <c r="C36" s="358"/>
      <c r="D36" s="355">
        <f>+D35+1</f>
        <v>16</v>
      </c>
      <c r="E36" s="348" t="s">
        <v>356</v>
      </c>
      <c r="F36" s="348" t="s">
        <v>356</v>
      </c>
      <c r="G36" s="315" t="s">
        <v>367</v>
      </c>
      <c r="H36" s="350">
        <v>1</v>
      </c>
      <c r="I36" s="351"/>
      <c r="J36" s="356"/>
      <c r="K36" s="353"/>
      <c r="L36" s="357" t="s">
        <v>368</v>
      </c>
      <c r="M36" s="156" t="s">
        <v>359</v>
      </c>
      <c r="N36" s="27"/>
      <c r="O36" s="32"/>
      <c r="P36" s="28"/>
      <c r="Q36" s="27"/>
      <c r="R36" s="32">
        <v>45610</v>
      </c>
      <c r="S36" s="33">
        <v>45610</v>
      </c>
    </row>
    <row r="37" spans="1:19" s="4" customFormat="1" ht="19.149999999999999" customHeight="1">
      <c r="A37" s="27"/>
      <c r="B37" s="27"/>
      <c r="C37" s="27"/>
      <c r="D37" s="28"/>
      <c r="E37" s="28"/>
      <c r="F37" s="28"/>
      <c r="G37" s="306">
        <f>SUM(J31:J36)</f>
        <v>299900</v>
      </c>
      <c r="H37" s="27"/>
      <c r="I37" s="27"/>
      <c r="J37" s="31"/>
      <c r="K37" s="31"/>
      <c r="L37" s="27"/>
      <c r="M37" s="27"/>
      <c r="N37" s="27"/>
      <c r="O37" s="32"/>
      <c r="P37" s="28"/>
      <c r="Q37" s="27"/>
      <c r="R37" s="32"/>
      <c r="S37" s="33"/>
    </row>
    <row r="38" spans="1:19" s="4" customFormat="1" ht="19.149999999999999" customHeight="1">
      <c r="A38" s="27"/>
      <c r="B38" s="27"/>
      <c r="C38" s="27"/>
      <c r="D38" s="28"/>
      <c r="E38" s="28"/>
      <c r="F38" s="28"/>
      <c r="G38" s="27"/>
      <c r="H38" s="27"/>
      <c r="I38" s="27"/>
      <c r="J38" s="31"/>
      <c r="K38" s="31"/>
      <c r="L38" s="27"/>
      <c r="M38" s="27"/>
      <c r="N38" s="27"/>
      <c r="O38" s="32"/>
      <c r="P38" s="28"/>
      <c r="Q38" s="27"/>
      <c r="R38" s="32"/>
      <c r="S38" s="33"/>
    </row>
    <row r="39" spans="1:19" s="4" customFormat="1" ht="19.149999999999999" customHeight="1">
      <c r="A39" s="27"/>
      <c r="B39" s="27"/>
      <c r="C39" s="27"/>
      <c r="D39" s="28"/>
      <c r="E39" s="28"/>
      <c r="F39" s="28"/>
      <c r="G39" s="27"/>
      <c r="H39" s="27"/>
      <c r="I39" s="27"/>
      <c r="J39" s="31"/>
      <c r="K39" s="31"/>
      <c r="L39" s="27"/>
      <c r="M39" s="27"/>
      <c r="N39" s="27"/>
      <c r="O39" s="32"/>
      <c r="P39" s="28"/>
      <c r="Q39" s="27"/>
      <c r="R39" s="32"/>
      <c r="S39" s="33"/>
    </row>
    <row r="40" spans="1:19" s="4" customFormat="1" ht="19.899999999999999" customHeight="1">
      <c r="A40" s="27"/>
      <c r="B40" s="27"/>
      <c r="C40" s="27"/>
      <c r="D40" s="28"/>
      <c r="E40" s="161" t="s">
        <v>162</v>
      </c>
      <c r="F40" s="162"/>
      <c r="G40" s="163"/>
      <c r="H40" s="27"/>
      <c r="I40" s="27"/>
      <c r="J40" s="31"/>
      <c r="K40" s="31"/>
      <c r="L40" s="27"/>
      <c r="M40" s="27"/>
      <c r="N40" s="27"/>
      <c r="O40" s="32"/>
      <c r="P40" s="28"/>
      <c r="Q40" s="27"/>
      <c r="R40" s="32"/>
      <c r="S40" s="33"/>
    </row>
    <row r="41" spans="1:19" s="223" customFormat="1" ht="19.899999999999999" customHeight="1">
      <c r="A41" s="313" t="s">
        <v>42</v>
      </c>
      <c r="B41" s="27"/>
      <c r="C41" s="221"/>
      <c r="D41" s="355">
        <f>+D36+1</f>
        <v>17</v>
      </c>
      <c r="E41" s="360" t="s">
        <v>369</v>
      </c>
      <c r="F41" s="360" t="s">
        <v>370</v>
      </c>
      <c r="G41" s="361" t="s">
        <v>371</v>
      </c>
      <c r="H41" s="345">
        <v>1</v>
      </c>
      <c r="I41" s="362">
        <v>2080</v>
      </c>
      <c r="J41" s="363">
        <f>H41*I41</f>
        <v>2080</v>
      </c>
      <c r="K41" s="271"/>
      <c r="L41" s="364" t="s">
        <v>372</v>
      </c>
      <c r="M41" s="110" t="s">
        <v>373</v>
      </c>
      <c r="N41" s="218"/>
      <c r="O41" s="219">
        <v>45608</v>
      </c>
      <c r="P41" s="220"/>
      <c r="Q41" s="219" t="s">
        <v>330</v>
      </c>
      <c r="R41" s="40"/>
      <c r="S41" s="33">
        <v>45609</v>
      </c>
    </row>
    <row r="42" spans="1:19" s="223" customFormat="1" ht="19.899999999999999" customHeight="1">
      <c r="A42" s="221"/>
      <c r="B42" s="27"/>
      <c r="C42" s="221"/>
      <c r="D42" s="220"/>
      <c r="E42" s="360" t="s">
        <v>369</v>
      </c>
      <c r="F42" s="360" t="s">
        <v>370</v>
      </c>
      <c r="G42" s="73" t="s">
        <v>374</v>
      </c>
      <c r="H42" s="27">
        <v>1</v>
      </c>
      <c r="I42" s="77">
        <v>1000</v>
      </c>
      <c r="J42" s="363">
        <f>H42*I42</f>
        <v>1000</v>
      </c>
      <c r="K42" s="31"/>
      <c r="L42" s="195"/>
      <c r="M42" s="221"/>
      <c r="N42" s="218"/>
      <c r="O42" s="219">
        <v>45608</v>
      </c>
      <c r="P42" s="220"/>
      <c r="Q42" s="219" t="s">
        <v>330</v>
      </c>
      <c r="R42" s="219"/>
      <c r="S42" s="222"/>
    </row>
    <row r="43" spans="1:19" s="223" customFormat="1" ht="19.899999999999999" customHeight="1">
      <c r="A43" s="221"/>
      <c r="B43" s="27"/>
      <c r="C43" s="221"/>
      <c r="D43" s="220"/>
      <c r="E43" s="220"/>
      <c r="F43" s="220"/>
      <c r="G43" s="306">
        <f>SUM(J41:J42)</f>
        <v>3080</v>
      </c>
      <c r="H43" s="365"/>
      <c r="I43" s="221"/>
      <c r="J43" s="77"/>
      <c r="K43" s="215"/>
      <c r="L43" s="216"/>
      <c r="M43" s="221"/>
      <c r="N43" s="218"/>
      <c r="O43" s="219"/>
      <c r="P43" s="220"/>
      <c r="Q43" s="221"/>
      <c r="R43" s="219"/>
      <c r="S43" s="222"/>
    </row>
    <row r="44" spans="1:19" s="4" customFormat="1" ht="19.899999999999999" customHeight="1">
      <c r="A44" s="27"/>
      <c r="B44" s="27"/>
      <c r="C44" s="27"/>
      <c r="D44" s="28"/>
      <c r="E44" s="28"/>
      <c r="F44" s="28"/>
      <c r="G44" s="173"/>
      <c r="H44" s="199"/>
      <c r="I44" s="27"/>
      <c r="J44" s="77"/>
      <c r="K44" s="31"/>
      <c r="L44" s="166"/>
      <c r="M44" s="27"/>
      <c r="N44" s="73"/>
      <c r="O44" s="32"/>
      <c r="P44" s="28"/>
      <c r="Q44" s="27"/>
      <c r="R44" s="32"/>
      <c r="S44" s="33"/>
    </row>
    <row r="45" spans="1:19" s="4" customFormat="1" ht="19.899999999999999" customHeight="1">
      <c r="A45" s="27"/>
      <c r="B45" s="27"/>
      <c r="C45" s="27"/>
      <c r="D45" s="28"/>
      <c r="E45" s="28"/>
      <c r="F45" s="28"/>
      <c r="G45" s="173"/>
      <c r="H45" s="199"/>
      <c r="I45" s="27"/>
      <c r="J45" s="77"/>
      <c r="K45" s="31"/>
      <c r="L45" s="166"/>
      <c r="M45" s="27"/>
      <c r="N45" s="73"/>
      <c r="O45" s="32"/>
      <c r="P45" s="28"/>
      <c r="Q45" s="27"/>
      <c r="R45" s="32"/>
      <c r="S45" s="33"/>
    </row>
    <row r="46" spans="1:19" s="4" customFormat="1" ht="19.899999999999999" customHeight="1">
      <c r="A46" s="27"/>
      <c r="B46" s="27"/>
      <c r="C46" s="27"/>
      <c r="D46" s="28"/>
      <c r="E46" s="161" t="s">
        <v>375</v>
      </c>
      <c r="F46" s="162"/>
      <c r="G46" s="163"/>
      <c r="H46" s="366"/>
      <c r="I46" s="168"/>
      <c r="J46" s="257"/>
      <c r="K46" s="271"/>
      <c r="L46" s="166"/>
      <c r="M46" s="27"/>
      <c r="N46" s="73"/>
      <c r="O46" s="32"/>
      <c r="P46" s="28"/>
      <c r="Q46" s="27"/>
      <c r="R46" s="32"/>
      <c r="S46" s="33"/>
    </row>
    <row r="47" spans="1:19" s="4" customFormat="1" ht="19.899999999999999" customHeight="1">
      <c r="A47" s="367" t="s">
        <v>123</v>
      </c>
      <c r="B47" s="27"/>
      <c r="C47" s="27"/>
      <c r="D47" s="146">
        <f>+D41+1</f>
        <v>18</v>
      </c>
      <c r="E47" s="368" t="s">
        <v>376</v>
      </c>
      <c r="F47" s="369" t="s">
        <v>377</v>
      </c>
      <c r="G47" s="370" t="s">
        <v>378</v>
      </c>
      <c r="H47" s="371">
        <v>1</v>
      </c>
      <c r="I47" s="372">
        <v>10610</v>
      </c>
      <c r="J47" s="373">
        <f>H47*I47</f>
        <v>10610</v>
      </c>
      <c r="K47" s="374"/>
      <c r="L47" s="134" t="s">
        <v>379</v>
      </c>
      <c r="M47" s="27" t="s">
        <v>380</v>
      </c>
      <c r="N47" s="73"/>
      <c r="O47" s="32">
        <v>45611</v>
      </c>
      <c r="P47" s="28"/>
      <c r="Q47" s="219" t="s">
        <v>330</v>
      </c>
      <c r="R47" s="32"/>
      <c r="S47" s="33">
        <v>45622</v>
      </c>
    </row>
    <row r="48" spans="1:19" s="4" customFormat="1" ht="19.899999999999999" customHeight="1">
      <c r="A48" s="367" t="s">
        <v>123</v>
      </c>
      <c r="B48" s="27"/>
      <c r="C48" s="27"/>
      <c r="D48" s="146">
        <f>+D47+1</f>
        <v>19</v>
      </c>
      <c r="E48" s="368" t="s">
        <v>381</v>
      </c>
      <c r="F48" s="369" t="s">
        <v>377</v>
      </c>
      <c r="G48" s="375" t="s">
        <v>382</v>
      </c>
      <c r="H48" s="313">
        <v>1</v>
      </c>
      <c r="I48" s="316">
        <v>3720</v>
      </c>
      <c r="J48" s="316">
        <f>H48*I48</f>
        <v>3720</v>
      </c>
      <c r="K48" s="31"/>
      <c r="L48" s="217" t="s">
        <v>383</v>
      </c>
      <c r="M48" s="27" t="s">
        <v>380</v>
      </c>
      <c r="N48" s="73"/>
      <c r="O48" s="32">
        <v>45611</v>
      </c>
      <c r="P48" s="28"/>
      <c r="Q48" s="219" t="s">
        <v>330</v>
      </c>
      <c r="R48" s="32"/>
      <c r="S48" s="33">
        <v>45622</v>
      </c>
    </row>
    <row r="49" spans="1:19" s="4" customFormat="1" ht="19.899999999999999" customHeight="1">
      <c r="A49" s="367" t="s">
        <v>123</v>
      </c>
      <c r="B49" s="27"/>
      <c r="C49" s="27"/>
      <c r="D49" s="146">
        <f>+D48+1</f>
        <v>20</v>
      </c>
      <c r="E49" s="368" t="s">
        <v>381</v>
      </c>
      <c r="F49" s="369" t="s">
        <v>377</v>
      </c>
      <c r="G49" s="375" t="s">
        <v>384</v>
      </c>
      <c r="H49" s="313">
        <v>1</v>
      </c>
      <c r="I49" s="316">
        <v>2660</v>
      </c>
      <c r="J49" s="316">
        <f>H49*I49</f>
        <v>2660</v>
      </c>
      <c r="K49" s="31"/>
      <c r="L49" s="217" t="s">
        <v>385</v>
      </c>
      <c r="M49" s="27" t="s">
        <v>380</v>
      </c>
      <c r="N49" s="73"/>
      <c r="O49" s="32">
        <v>45611</v>
      </c>
      <c r="P49" s="28"/>
      <c r="Q49" s="219" t="s">
        <v>330</v>
      </c>
      <c r="R49" s="32"/>
      <c r="S49" s="33">
        <v>45622</v>
      </c>
    </row>
    <row r="50" spans="1:19" s="4" customFormat="1" ht="19.899999999999999" customHeight="1">
      <c r="A50" s="367" t="s">
        <v>123</v>
      </c>
      <c r="B50" s="27"/>
      <c r="C50" s="27"/>
      <c r="D50" s="146">
        <f>+D49+1</f>
        <v>21</v>
      </c>
      <c r="E50" s="368" t="s">
        <v>381</v>
      </c>
      <c r="F50" s="369" t="s">
        <v>377</v>
      </c>
      <c r="G50" s="375" t="s">
        <v>386</v>
      </c>
      <c r="H50" s="313">
        <v>1</v>
      </c>
      <c r="I50" s="316">
        <v>420</v>
      </c>
      <c r="J50" s="316">
        <f>H50*I50</f>
        <v>420</v>
      </c>
      <c r="K50" s="31"/>
      <c r="L50" s="217" t="s">
        <v>387</v>
      </c>
      <c r="M50" s="27" t="s">
        <v>380</v>
      </c>
      <c r="N50" s="73"/>
      <c r="O50" s="32">
        <v>45611</v>
      </c>
      <c r="P50" s="28"/>
      <c r="Q50" s="219" t="s">
        <v>330</v>
      </c>
      <c r="R50" s="32"/>
      <c r="S50" s="33">
        <v>45622</v>
      </c>
    </row>
    <row r="51" spans="1:19" s="4" customFormat="1" ht="19.899999999999999" customHeight="1">
      <c r="A51" s="367" t="s">
        <v>123</v>
      </c>
      <c r="B51" s="27"/>
      <c r="C51" s="27"/>
      <c r="D51" s="146">
        <f>+D50+1</f>
        <v>22</v>
      </c>
      <c r="E51" s="368" t="s">
        <v>381</v>
      </c>
      <c r="F51" s="369" t="s">
        <v>377</v>
      </c>
      <c r="G51" s="376" t="s">
        <v>388</v>
      </c>
      <c r="H51" s="313">
        <v>2</v>
      </c>
      <c r="I51" s="316">
        <v>170</v>
      </c>
      <c r="J51" s="316">
        <f>H51*I51</f>
        <v>340</v>
      </c>
      <c r="K51" s="31"/>
      <c r="L51" s="217" t="s">
        <v>389</v>
      </c>
      <c r="M51" s="27" t="s">
        <v>380</v>
      </c>
      <c r="N51" s="73"/>
      <c r="O51" s="32">
        <v>45611</v>
      </c>
      <c r="P51" s="28"/>
      <c r="Q51" s="219" t="s">
        <v>330</v>
      </c>
      <c r="R51" s="32"/>
      <c r="S51" s="33">
        <v>45622</v>
      </c>
    </row>
    <row r="52" spans="1:19" s="4" customFormat="1" ht="19.899999999999999" customHeight="1">
      <c r="A52" s="27"/>
      <c r="B52" s="27"/>
      <c r="C52" s="27"/>
      <c r="D52" s="28"/>
      <c r="E52" s="131"/>
      <c r="F52" s="131"/>
      <c r="G52" s="73"/>
      <c r="H52" s="199"/>
      <c r="I52" s="27"/>
      <c r="J52" s="77"/>
      <c r="K52" s="217"/>
      <c r="L52" s="156"/>
      <c r="M52" s="27"/>
      <c r="N52" s="73"/>
      <c r="O52" s="32"/>
      <c r="P52" s="28"/>
      <c r="Q52" s="219" t="s">
        <v>330</v>
      </c>
      <c r="R52" s="32"/>
      <c r="S52" s="33"/>
    </row>
    <row r="53" spans="1:19" s="4" customFormat="1" ht="19.899999999999999" customHeight="1">
      <c r="A53" s="27"/>
      <c r="B53" s="27"/>
      <c r="C53" s="27"/>
      <c r="D53" s="28"/>
      <c r="E53" s="28"/>
      <c r="F53" s="28"/>
      <c r="G53" s="306">
        <f>SUM(J47:J52)</f>
        <v>17750</v>
      </c>
      <c r="H53" s="86"/>
      <c r="I53" s="86"/>
      <c r="J53" s="86"/>
      <c r="K53" s="377"/>
      <c r="L53" s="38"/>
      <c r="M53" s="27"/>
      <c r="N53" s="73"/>
      <c r="O53" s="32"/>
      <c r="P53" s="28"/>
      <c r="Q53" s="27"/>
      <c r="R53" s="32"/>
      <c r="S53" s="33"/>
    </row>
    <row r="54" spans="1:19" s="4" customFormat="1" ht="19.899999999999999" customHeight="1">
      <c r="A54" s="27"/>
      <c r="B54" s="27"/>
      <c r="C54" s="27"/>
      <c r="D54" s="28"/>
      <c r="E54" s="28"/>
      <c r="F54" s="28"/>
      <c r="G54" s="173"/>
      <c r="H54" s="199"/>
      <c r="I54" s="27"/>
      <c r="J54" s="77"/>
      <c r="K54" s="31"/>
      <c r="L54" s="166"/>
      <c r="M54" s="27"/>
      <c r="N54" s="73"/>
      <c r="O54" s="32"/>
      <c r="P54" s="28"/>
      <c r="Q54" s="27"/>
      <c r="R54" s="32"/>
      <c r="S54" s="33"/>
    </row>
    <row r="55" spans="1:19" s="4" customFormat="1" ht="19.899999999999999" customHeight="1">
      <c r="A55" s="27"/>
      <c r="B55" s="27"/>
      <c r="C55" s="27"/>
      <c r="D55" s="28"/>
      <c r="E55" s="28"/>
      <c r="F55" s="28"/>
      <c r="G55" s="173"/>
      <c r="H55" s="199"/>
      <c r="I55" s="27"/>
      <c r="J55" s="77"/>
      <c r="K55" s="31"/>
      <c r="L55" s="166"/>
      <c r="M55" s="27"/>
      <c r="N55" s="73"/>
      <c r="O55" s="32"/>
      <c r="P55" s="28"/>
      <c r="Q55" s="27"/>
      <c r="R55" s="32"/>
      <c r="S55" s="33"/>
    </row>
    <row r="56" spans="1:19" s="4" customFormat="1" ht="19.899999999999999" customHeight="1">
      <c r="A56" s="34"/>
      <c r="B56" s="34"/>
      <c r="C56" s="90"/>
      <c r="D56" s="249" t="s">
        <v>254</v>
      </c>
      <c r="E56" s="250"/>
      <c r="F56" s="250"/>
      <c r="G56" s="251"/>
      <c r="H56" s="27"/>
      <c r="I56" s="257"/>
      <c r="J56" s="39"/>
      <c r="K56" s="87"/>
      <c r="L56" s="38"/>
      <c r="M56" s="38"/>
      <c r="N56" s="73"/>
      <c r="O56" s="32"/>
      <c r="P56" s="28"/>
      <c r="Q56" s="27"/>
      <c r="R56" s="32"/>
      <c r="S56" s="33"/>
    </row>
    <row r="57" spans="1:19" s="4" customFormat="1" ht="19.899999999999999" customHeight="1">
      <c r="A57" s="367" t="s">
        <v>42</v>
      </c>
      <c r="B57" s="34"/>
      <c r="C57" s="90"/>
      <c r="D57" s="146">
        <f>+D51+1</f>
        <v>23</v>
      </c>
      <c r="E57" s="360" t="s">
        <v>390</v>
      </c>
      <c r="F57" s="360" t="s">
        <v>391</v>
      </c>
      <c r="G57" s="361" t="s">
        <v>392</v>
      </c>
      <c r="H57" s="313">
        <v>2</v>
      </c>
      <c r="I57" s="316">
        <v>2100</v>
      </c>
      <c r="J57" s="316">
        <f t="shared" ref="J57:J62" si="1">H57*I57</f>
        <v>4200</v>
      </c>
      <c r="K57" s="31"/>
      <c r="L57" s="38" t="s">
        <v>393</v>
      </c>
      <c r="M57" s="27" t="s">
        <v>380</v>
      </c>
      <c r="N57" s="73"/>
      <c r="O57" s="32">
        <v>45611</v>
      </c>
      <c r="P57" s="28"/>
      <c r="Q57" s="219" t="s">
        <v>330</v>
      </c>
      <c r="R57" s="32"/>
      <c r="S57" s="33">
        <v>45622</v>
      </c>
    </row>
    <row r="58" spans="1:19" s="4" customFormat="1" ht="19.899999999999999" customHeight="1">
      <c r="A58" s="367" t="s">
        <v>123</v>
      </c>
      <c r="B58" s="34"/>
      <c r="C58" s="90"/>
      <c r="D58" s="146">
        <f>+D57+1</f>
        <v>24</v>
      </c>
      <c r="E58" s="360" t="s">
        <v>394</v>
      </c>
      <c r="F58" s="360" t="s">
        <v>38</v>
      </c>
      <c r="G58" s="361" t="s">
        <v>395</v>
      </c>
      <c r="H58" s="378">
        <v>1</v>
      </c>
      <c r="I58" s="379">
        <v>14790</v>
      </c>
      <c r="J58" s="316">
        <f t="shared" si="1"/>
        <v>14790</v>
      </c>
      <c r="K58" s="217"/>
      <c r="L58" s="38" t="s">
        <v>396</v>
      </c>
      <c r="M58" s="27" t="s">
        <v>380</v>
      </c>
      <c r="N58" s="73"/>
      <c r="O58" s="32">
        <v>45611</v>
      </c>
      <c r="P58" s="28"/>
      <c r="Q58" s="219" t="s">
        <v>330</v>
      </c>
      <c r="R58" s="32"/>
      <c r="S58" s="33">
        <v>45622</v>
      </c>
    </row>
    <row r="59" spans="1:19" s="4" customFormat="1" ht="19.899999999999999" customHeight="1">
      <c r="A59" s="367" t="s">
        <v>42</v>
      </c>
      <c r="B59" s="34"/>
      <c r="C59" s="90">
        <v>0.05</v>
      </c>
      <c r="D59" s="146">
        <f>+D58+1</f>
        <v>25</v>
      </c>
      <c r="E59" s="368" t="s">
        <v>390</v>
      </c>
      <c r="F59" s="360" t="s">
        <v>38</v>
      </c>
      <c r="G59" s="315" t="s">
        <v>397</v>
      </c>
      <c r="H59" s="313">
        <v>1</v>
      </c>
      <c r="I59" s="315">
        <v>980</v>
      </c>
      <c r="J59" s="380">
        <f t="shared" si="1"/>
        <v>980</v>
      </c>
      <c r="K59" s="29"/>
      <c r="L59" s="38" t="s">
        <v>398</v>
      </c>
      <c r="M59" s="27" t="s">
        <v>380</v>
      </c>
      <c r="N59" s="73"/>
      <c r="O59" s="32">
        <v>45611</v>
      </c>
      <c r="P59" s="28"/>
      <c r="Q59" s="219" t="s">
        <v>330</v>
      </c>
      <c r="R59" s="32"/>
      <c r="S59" s="33">
        <v>45622</v>
      </c>
    </row>
    <row r="60" spans="1:19" s="4" customFormat="1" ht="19.899999999999999" customHeight="1">
      <c r="A60" s="313" t="s">
        <v>255</v>
      </c>
      <c r="B60" s="34"/>
      <c r="C60" s="90"/>
      <c r="D60" s="146">
        <f>+D59+1</f>
        <v>26</v>
      </c>
      <c r="E60" s="381" t="s">
        <v>399</v>
      </c>
      <c r="F60" s="360" t="s">
        <v>38</v>
      </c>
      <c r="G60" s="382" t="s">
        <v>400</v>
      </c>
      <c r="H60" s="383">
        <v>4</v>
      </c>
      <c r="I60" s="384">
        <v>1040</v>
      </c>
      <c r="J60" s="316">
        <f t="shared" si="1"/>
        <v>4160</v>
      </c>
      <c r="K60" s="278"/>
      <c r="L60" s="279" t="s">
        <v>401</v>
      </c>
      <c r="M60" s="27" t="s">
        <v>380</v>
      </c>
      <c r="N60" s="73"/>
      <c r="O60" s="32">
        <v>45611</v>
      </c>
      <c r="P60" s="28"/>
      <c r="Q60" s="219" t="s">
        <v>330</v>
      </c>
      <c r="R60" s="32"/>
      <c r="S60" s="33">
        <v>45622</v>
      </c>
    </row>
    <row r="61" spans="1:19" s="4" customFormat="1" ht="19.899999999999999" customHeight="1">
      <c r="A61" s="313" t="s">
        <v>255</v>
      </c>
      <c r="B61" s="34"/>
      <c r="C61" s="90"/>
      <c r="D61" s="146">
        <f>+D60+1</f>
        <v>27</v>
      </c>
      <c r="E61" s="381" t="s">
        <v>399</v>
      </c>
      <c r="F61" s="360" t="s">
        <v>38</v>
      </c>
      <c r="G61" s="382" t="s">
        <v>402</v>
      </c>
      <c r="H61" s="383">
        <v>4</v>
      </c>
      <c r="I61" s="384">
        <v>300</v>
      </c>
      <c r="J61" s="385">
        <f t="shared" si="1"/>
        <v>1200</v>
      </c>
      <c r="K61" s="278"/>
      <c r="L61" s="279" t="s">
        <v>403</v>
      </c>
      <c r="M61" s="27" t="s">
        <v>380</v>
      </c>
      <c r="N61" s="73"/>
      <c r="O61" s="32">
        <v>45611</v>
      </c>
      <c r="P61" s="28"/>
      <c r="Q61" s="219" t="s">
        <v>330</v>
      </c>
      <c r="R61" s="32"/>
      <c r="S61" s="33">
        <v>45622</v>
      </c>
    </row>
    <row r="62" spans="1:19" s="4" customFormat="1" ht="19.899999999999999" customHeight="1">
      <c r="A62" s="313" t="s">
        <v>255</v>
      </c>
      <c r="B62" s="34"/>
      <c r="C62" s="90"/>
      <c r="D62" s="146">
        <f>+D61+1</f>
        <v>28</v>
      </c>
      <c r="E62" s="381" t="s">
        <v>399</v>
      </c>
      <c r="F62" s="360" t="s">
        <v>38</v>
      </c>
      <c r="G62" s="382" t="s">
        <v>404</v>
      </c>
      <c r="H62" s="383">
        <v>4</v>
      </c>
      <c r="I62" s="384">
        <v>30</v>
      </c>
      <c r="J62" s="385">
        <f t="shared" si="1"/>
        <v>120</v>
      </c>
      <c r="K62" s="278"/>
      <c r="L62" s="279" t="s">
        <v>405</v>
      </c>
      <c r="M62" s="27" t="s">
        <v>380</v>
      </c>
      <c r="N62" s="73"/>
      <c r="O62" s="32">
        <v>45611</v>
      </c>
      <c r="P62" s="28"/>
      <c r="Q62" s="219" t="s">
        <v>330</v>
      </c>
      <c r="R62" s="32"/>
      <c r="S62" s="33">
        <v>45622</v>
      </c>
    </row>
    <row r="63" spans="1:19" s="4" customFormat="1" ht="19.899999999999999" customHeight="1">
      <c r="A63" s="27"/>
      <c r="B63" s="27"/>
      <c r="C63" s="27"/>
      <c r="D63" s="28"/>
      <c r="E63" s="131"/>
      <c r="F63" s="131"/>
      <c r="G63" s="386"/>
      <c r="H63" s="387"/>
      <c r="I63" s="388"/>
      <c r="J63" s="257"/>
      <c r="K63" s="31"/>
      <c r="L63" s="166"/>
      <c r="M63" s="166"/>
      <c r="N63" s="73"/>
      <c r="O63" s="32"/>
      <c r="P63" s="28"/>
      <c r="Q63" s="219" t="s">
        <v>330</v>
      </c>
      <c r="R63" s="32"/>
      <c r="S63" s="33"/>
    </row>
    <row r="64" spans="1:19" s="4" customFormat="1" ht="19.899999999999999" customHeight="1">
      <c r="A64" s="27"/>
      <c r="B64" s="27"/>
      <c r="C64" s="27"/>
      <c r="D64" s="28"/>
      <c r="E64" s="131"/>
      <c r="F64" s="131"/>
      <c r="G64" s="386"/>
      <c r="H64" s="387"/>
      <c r="I64" s="388"/>
      <c r="J64" s="257"/>
      <c r="K64" s="31"/>
      <c r="L64" s="166"/>
      <c r="M64" s="166"/>
      <c r="N64" s="73"/>
      <c r="O64" s="32"/>
      <c r="P64" s="28"/>
      <c r="Q64" s="27"/>
      <c r="R64" s="32"/>
      <c r="S64" s="33"/>
    </row>
    <row r="65" spans="1:19" s="4" customFormat="1" ht="19.899999999999999" customHeight="1">
      <c r="A65" s="27"/>
      <c r="B65" s="27"/>
      <c r="C65" s="27"/>
      <c r="D65" s="28"/>
      <c r="E65" s="28"/>
      <c r="F65" s="28"/>
      <c r="G65" s="306">
        <f>SUM(J57:J64)</f>
        <v>25450</v>
      </c>
      <c r="H65" s="27"/>
      <c r="I65" s="389"/>
      <c r="J65" s="257"/>
      <c r="K65" s="31"/>
      <c r="L65" s="73"/>
      <c r="M65" s="390"/>
      <c r="N65" s="73"/>
      <c r="O65" s="32"/>
      <c r="P65" s="28"/>
      <c r="Q65" s="27"/>
      <c r="R65" s="32"/>
      <c r="S65" s="33"/>
    </row>
    <row r="66" spans="1:19" s="4" customFormat="1" ht="19.899999999999999" customHeight="1">
      <c r="A66" s="27"/>
      <c r="B66" s="27"/>
      <c r="C66" s="27"/>
      <c r="D66" s="28"/>
      <c r="E66" s="131"/>
      <c r="F66" s="131"/>
      <c r="G66" s="386"/>
      <c r="H66" s="391"/>
      <c r="I66" s="29"/>
      <c r="J66" s="257"/>
      <c r="K66" s="31"/>
      <c r="L66" s="166"/>
      <c r="M66" s="39"/>
      <c r="N66" s="73"/>
      <c r="O66" s="32"/>
      <c r="P66" s="28"/>
      <c r="Q66" s="27"/>
      <c r="R66" s="32"/>
      <c r="S66" s="33"/>
    </row>
    <row r="67" spans="1:19" s="4" customFormat="1" ht="19.899999999999999" customHeight="1">
      <c r="A67" s="27"/>
      <c r="B67" s="27"/>
      <c r="C67" s="27"/>
      <c r="D67" s="28"/>
      <c r="E67" s="28"/>
      <c r="F67" s="28"/>
      <c r="G67" s="173"/>
      <c r="H67" s="199"/>
      <c r="I67" s="27"/>
      <c r="J67" s="77"/>
      <c r="K67" s="31"/>
      <c r="L67" s="166"/>
      <c r="M67" s="27"/>
      <c r="N67" s="73"/>
      <c r="O67" s="32"/>
      <c r="P67" s="28"/>
      <c r="Q67" s="27"/>
      <c r="R67" s="32"/>
      <c r="S67" s="33"/>
    </row>
    <row r="68" spans="1:19" s="4" customFormat="1" ht="19.899999999999999" customHeight="1">
      <c r="A68" s="27"/>
      <c r="B68" s="27"/>
      <c r="C68" s="27"/>
      <c r="D68" s="28"/>
      <c r="E68" s="28"/>
      <c r="F68" s="28"/>
      <c r="G68" s="173"/>
      <c r="H68" s="199"/>
      <c r="I68" s="27"/>
      <c r="J68" s="77"/>
      <c r="K68" s="31"/>
      <c r="L68" s="166"/>
      <c r="M68" s="27"/>
      <c r="N68" s="73"/>
      <c r="O68" s="32"/>
      <c r="P68" s="28"/>
      <c r="Q68" s="27"/>
      <c r="R68" s="32"/>
      <c r="S68" s="33"/>
    </row>
    <row r="69" spans="1:19" s="4" customFormat="1" ht="19.899999999999999" customHeight="1">
      <c r="A69" s="27"/>
      <c r="B69" s="27"/>
      <c r="C69" s="27"/>
      <c r="D69" s="28"/>
      <c r="E69" s="28"/>
      <c r="F69" s="28"/>
      <c r="G69" s="173"/>
      <c r="H69" s="199"/>
      <c r="I69" s="27"/>
      <c r="J69" s="77"/>
      <c r="K69" s="31"/>
      <c r="L69" s="166"/>
      <c r="M69" s="27"/>
      <c r="N69" s="73"/>
      <c r="O69" s="32"/>
      <c r="P69" s="28"/>
      <c r="Q69" s="27"/>
      <c r="R69" s="32"/>
      <c r="S69" s="33"/>
    </row>
    <row r="70" spans="1:19" s="4" customFormat="1" ht="19.899999999999999" customHeight="1">
      <c r="A70" s="27"/>
      <c r="B70" s="27"/>
      <c r="C70" s="27"/>
      <c r="D70" s="28"/>
      <c r="E70" s="28"/>
      <c r="F70" s="28"/>
      <c r="G70" s="173"/>
      <c r="H70" s="199"/>
      <c r="I70" s="27"/>
      <c r="J70" s="77"/>
      <c r="K70" s="31"/>
      <c r="L70" s="166"/>
      <c r="M70" s="27"/>
      <c r="N70" s="73"/>
      <c r="O70" s="32"/>
      <c r="P70" s="28"/>
      <c r="Q70" s="27"/>
      <c r="R70" s="32"/>
      <c r="S70" s="33"/>
    </row>
    <row r="71" spans="1:19" s="4" customFormat="1" ht="19.899999999999999" customHeight="1">
      <c r="A71" s="27"/>
      <c r="B71" s="27"/>
      <c r="C71" s="27"/>
      <c r="D71" s="28"/>
      <c r="E71" s="28"/>
      <c r="F71" s="28"/>
      <c r="G71" s="173"/>
      <c r="H71" s="199"/>
      <c r="I71" s="27"/>
      <c r="J71" s="77"/>
      <c r="K71" s="31"/>
      <c r="L71" s="166"/>
      <c r="M71" s="27"/>
      <c r="N71" s="73"/>
      <c r="O71" s="32"/>
      <c r="P71" s="28"/>
      <c r="Q71" s="27"/>
      <c r="R71" s="32"/>
      <c r="S71" s="33"/>
    </row>
    <row r="72" spans="1:19" s="4" customFormat="1" ht="19.899999999999999" customHeight="1">
      <c r="A72" s="27"/>
      <c r="B72" s="27"/>
      <c r="C72" s="27"/>
      <c r="D72" s="28"/>
      <c r="E72" s="28"/>
      <c r="F72" s="28"/>
      <c r="G72" s="173"/>
      <c r="H72" s="199"/>
      <c r="I72" s="27"/>
      <c r="J72" s="77"/>
      <c r="K72" s="31"/>
      <c r="L72" s="166"/>
      <c r="M72" s="27"/>
      <c r="N72" s="73"/>
      <c r="O72" s="32"/>
      <c r="P72" s="28"/>
      <c r="Q72" s="27"/>
      <c r="R72" s="32"/>
      <c r="S72" s="33"/>
    </row>
    <row r="73" spans="1:19" s="4" customFormat="1" ht="19.899999999999999" customHeight="1">
      <c r="A73" s="27"/>
      <c r="B73" s="27"/>
      <c r="C73" s="27"/>
      <c r="D73" s="28"/>
      <c r="E73" s="28"/>
      <c r="F73" s="28"/>
      <c r="G73" s="173"/>
      <c r="H73" s="199"/>
      <c r="I73" s="27"/>
      <c r="J73" s="77"/>
      <c r="K73" s="31"/>
      <c r="L73" s="166"/>
      <c r="M73" s="27"/>
      <c r="N73" s="73"/>
      <c r="O73" s="32"/>
      <c r="P73" s="28"/>
      <c r="Q73" s="27"/>
      <c r="R73" s="32"/>
      <c r="S73" s="33"/>
    </row>
    <row r="74" spans="1:19" s="4" customFormat="1" ht="19.899999999999999" customHeight="1">
      <c r="A74" s="27"/>
      <c r="B74" s="27"/>
      <c r="C74" s="27"/>
      <c r="D74" s="28"/>
      <c r="E74" s="28"/>
      <c r="F74" s="28"/>
      <c r="G74" s="173"/>
      <c r="H74" s="199"/>
      <c r="I74" s="27"/>
      <c r="J74" s="77"/>
      <c r="K74" s="31"/>
      <c r="L74" s="166"/>
      <c r="M74" s="27"/>
      <c r="N74" s="73"/>
      <c r="O74" s="32"/>
      <c r="P74" s="28"/>
      <c r="Q74" s="27"/>
      <c r="R74" s="32"/>
      <c r="S74" s="33"/>
    </row>
    <row r="75" spans="1:19" s="4" customFormat="1" ht="19.899999999999999" customHeight="1">
      <c r="A75" s="27"/>
      <c r="B75" s="27"/>
      <c r="C75" s="27"/>
      <c r="D75" s="28"/>
      <c r="E75" s="28"/>
      <c r="F75" s="28"/>
      <c r="G75" s="173"/>
      <c r="H75" s="199"/>
      <c r="I75" s="27"/>
      <c r="J75" s="77"/>
      <c r="K75" s="31"/>
      <c r="L75" s="166"/>
      <c r="M75" s="27"/>
      <c r="N75" s="73"/>
      <c r="O75" s="32"/>
      <c r="P75" s="28"/>
      <c r="Q75" s="27"/>
      <c r="R75" s="32"/>
      <c r="S75" s="33"/>
    </row>
    <row r="76" spans="1:19" s="4" customFormat="1" ht="19.899999999999999" customHeight="1">
      <c r="A76" s="27"/>
      <c r="B76" s="27"/>
      <c r="C76" s="27"/>
      <c r="D76" s="28"/>
      <c r="E76" s="28"/>
      <c r="F76" s="28"/>
      <c r="G76" s="173"/>
      <c r="H76" s="199"/>
      <c r="I76" s="27"/>
      <c r="J76" s="77"/>
      <c r="K76" s="31"/>
      <c r="L76" s="166"/>
      <c r="M76" s="27"/>
      <c r="N76" s="73"/>
      <c r="O76" s="32"/>
      <c r="P76" s="28"/>
      <c r="Q76" s="27"/>
      <c r="R76" s="32"/>
      <c r="S76" s="33"/>
    </row>
  </sheetData>
  <autoFilter ref="D10:Q12" xr:uid="{709AAB83-72EA-4028-83B3-2B8C0DC7FF5C}"/>
  <mergeCells count="13">
    <mergeCell ref="D56:G56"/>
    <mergeCell ref="D6:F6"/>
    <mergeCell ref="J6:J7"/>
    <mergeCell ref="D13:G13"/>
    <mergeCell ref="D30:G30"/>
    <mergeCell ref="E40:G40"/>
    <mergeCell ref="E46:G46"/>
    <mergeCell ref="D2:F2"/>
    <mergeCell ref="I2:K2"/>
    <mergeCell ref="D3:F3"/>
    <mergeCell ref="D4:F4"/>
    <mergeCell ref="L4:M5"/>
    <mergeCell ref="D5:F5"/>
  </mergeCells>
  <phoneticPr fontId="2"/>
  <hyperlinks>
    <hyperlink ref="M41" r:id="rId1" xr:uid="{B8AC84E7-B4C7-48DB-AB9F-7CADF116ACDB}"/>
  </hyperlinks>
  <pageMargins left="0.2" right="0.2" top="0.36" bottom="0.41" header="0.3" footer="0.3"/>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878D-D518-499B-8CAC-C411BA6D3A35}">
  <sheetPr>
    <tabColor rgb="FF00B050"/>
  </sheetPr>
  <dimension ref="A2:S243"/>
  <sheetViews>
    <sheetView zoomScale="85" zoomScaleNormal="85" workbookViewId="0">
      <pane xSplit="12" ySplit="10" topLeftCell="O90" activePane="bottomRight" state="frozen"/>
      <selection pane="topRight" activeCell="K1" sqref="K1"/>
      <selection pane="bottomLeft" activeCell="A9" sqref="A9"/>
      <selection pane="bottomRight" activeCell="S107" sqref="S107"/>
    </sheetView>
  </sheetViews>
  <sheetFormatPr defaultRowHeight="18.75"/>
  <cols>
    <col min="1" max="1" width="9" style="1"/>
    <col min="2" max="2" width="8.875" style="1" customWidth="1"/>
    <col min="3" max="3" width="7.125" style="1" customWidth="1"/>
    <col min="4" max="4" width="8.75" style="4" customWidth="1"/>
    <col min="5" max="5" width="14.375" style="1" bestFit="1" customWidth="1"/>
    <col min="6" max="6" width="13.125" style="1" bestFit="1" customWidth="1"/>
    <col min="7" max="7" width="57.625" style="1" customWidth="1"/>
    <col min="8" max="8" width="6.125" style="4" customWidth="1"/>
    <col min="9" max="10" width="9.875" style="1" bestFit="1" customWidth="1"/>
    <col min="11" max="11" width="5.875" style="10" customWidth="1"/>
    <col min="12" max="12" width="54" style="1" customWidth="1"/>
    <col min="13" max="13" width="20.75" style="1" customWidth="1"/>
    <col min="14" max="14" width="21.875" style="4" customWidth="1"/>
    <col min="15" max="15" width="13.875" style="9" customWidth="1"/>
    <col min="16" max="16" width="6.375" style="1" customWidth="1"/>
    <col min="17" max="17" width="15.625" style="10" customWidth="1"/>
    <col min="18" max="18" width="16.875" style="11" customWidth="1"/>
    <col min="19" max="19" width="15.625" style="12" customWidth="1"/>
    <col min="20" max="257" width="9" style="1"/>
    <col min="258" max="258" width="8.875" style="1" customWidth="1"/>
    <col min="259" max="259" width="7.125" style="1" customWidth="1"/>
    <col min="260" max="260" width="8.75" style="1" customWidth="1"/>
    <col min="261" max="261" width="14.375" style="1" bestFit="1" customWidth="1"/>
    <col min="262" max="262" width="13.125" style="1" bestFit="1" customWidth="1"/>
    <col min="263" max="263" width="57.625" style="1" customWidth="1"/>
    <col min="264" max="264" width="6.125" style="1" customWidth="1"/>
    <col min="265" max="266" width="9.875" style="1" bestFit="1" customWidth="1"/>
    <col min="267" max="267" width="5.875" style="1" customWidth="1"/>
    <col min="268" max="268" width="54" style="1" customWidth="1"/>
    <col min="269" max="269" width="20.75" style="1" customWidth="1"/>
    <col min="270" max="270" width="21.875" style="1" customWidth="1"/>
    <col min="271" max="271" width="13.875" style="1" customWidth="1"/>
    <col min="272" max="272" width="6.375" style="1" customWidth="1"/>
    <col min="273" max="273" width="15.625" style="1" customWidth="1"/>
    <col min="274" max="274" width="16.875" style="1" customWidth="1"/>
    <col min="275" max="275" width="15.625" style="1" customWidth="1"/>
    <col min="276" max="513" width="9" style="1"/>
    <col min="514" max="514" width="8.875" style="1" customWidth="1"/>
    <col min="515" max="515" width="7.125" style="1" customWidth="1"/>
    <col min="516" max="516" width="8.75" style="1" customWidth="1"/>
    <col min="517" max="517" width="14.375" style="1" bestFit="1" customWidth="1"/>
    <col min="518" max="518" width="13.125" style="1" bestFit="1" customWidth="1"/>
    <col min="519" max="519" width="57.625" style="1" customWidth="1"/>
    <col min="520" max="520" width="6.125" style="1" customWidth="1"/>
    <col min="521" max="522" width="9.875" style="1" bestFit="1" customWidth="1"/>
    <col min="523" max="523" width="5.875" style="1" customWidth="1"/>
    <col min="524" max="524" width="54" style="1" customWidth="1"/>
    <col min="525" max="525" width="20.75" style="1" customWidth="1"/>
    <col min="526" max="526" width="21.875" style="1" customWidth="1"/>
    <col min="527" max="527" width="13.875" style="1" customWidth="1"/>
    <col min="528" max="528" width="6.375" style="1" customWidth="1"/>
    <col min="529" max="529" width="15.625" style="1" customWidth="1"/>
    <col min="530" max="530" width="16.875" style="1" customWidth="1"/>
    <col min="531" max="531" width="15.625" style="1" customWidth="1"/>
    <col min="532" max="769" width="9" style="1"/>
    <col min="770" max="770" width="8.875" style="1" customWidth="1"/>
    <col min="771" max="771" width="7.125" style="1" customWidth="1"/>
    <col min="772" max="772" width="8.75" style="1" customWidth="1"/>
    <col min="773" max="773" width="14.375" style="1" bestFit="1" customWidth="1"/>
    <col min="774" max="774" width="13.125" style="1" bestFit="1" customWidth="1"/>
    <col min="775" max="775" width="57.625" style="1" customWidth="1"/>
    <col min="776" max="776" width="6.125" style="1" customWidth="1"/>
    <col min="777" max="778" width="9.875" style="1" bestFit="1" customWidth="1"/>
    <col min="779" max="779" width="5.875" style="1" customWidth="1"/>
    <col min="780" max="780" width="54" style="1" customWidth="1"/>
    <col min="781" max="781" width="20.75" style="1" customWidth="1"/>
    <col min="782" max="782" width="21.875" style="1" customWidth="1"/>
    <col min="783" max="783" width="13.875" style="1" customWidth="1"/>
    <col min="784" max="784" width="6.375" style="1" customWidth="1"/>
    <col min="785" max="785" width="15.625" style="1" customWidth="1"/>
    <col min="786" max="786" width="16.875" style="1" customWidth="1"/>
    <col min="787" max="787" width="15.625" style="1" customWidth="1"/>
    <col min="788" max="1025" width="9" style="1"/>
    <col min="1026" max="1026" width="8.875" style="1" customWidth="1"/>
    <col min="1027" max="1027" width="7.125" style="1" customWidth="1"/>
    <col min="1028" max="1028" width="8.75" style="1" customWidth="1"/>
    <col min="1029" max="1029" width="14.375" style="1" bestFit="1" customWidth="1"/>
    <col min="1030" max="1030" width="13.125" style="1" bestFit="1" customWidth="1"/>
    <col min="1031" max="1031" width="57.625" style="1" customWidth="1"/>
    <col min="1032" max="1032" width="6.125" style="1" customWidth="1"/>
    <col min="1033" max="1034" width="9.875" style="1" bestFit="1" customWidth="1"/>
    <col min="1035" max="1035" width="5.875" style="1" customWidth="1"/>
    <col min="1036" max="1036" width="54" style="1" customWidth="1"/>
    <col min="1037" max="1037" width="20.75" style="1" customWidth="1"/>
    <col min="1038" max="1038" width="21.875" style="1" customWidth="1"/>
    <col min="1039" max="1039" width="13.875" style="1" customWidth="1"/>
    <col min="1040" max="1040" width="6.375" style="1" customWidth="1"/>
    <col min="1041" max="1041" width="15.625" style="1" customWidth="1"/>
    <col min="1042" max="1042" width="16.875" style="1" customWidth="1"/>
    <col min="1043" max="1043" width="15.625" style="1" customWidth="1"/>
    <col min="1044" max="1281" width="9" style="1"/>
    <col min="1282" max="1282" width="8.875" style="1" customWidth="1"/>
    <col min="1283" max="1283" width="7.125" style="1" customWidth="1"/>
    <col min="1284" max="1284" width="8.75" style="1" customWidth="1"/>
    <col min="1285" max="1285" width="14.375" style="1" bestFit="1" customWidth="1"/>
    <col min="1286" max="1286" width="13.125" style="1" bestFit="1" customWidth="1"/>
    <col min="1287" max="1287" width="57.625" style="1" customWidth="1"/>
    <col min="1288" max="1288" width="6.125" style="1" customWidth="1"/>
    <col min="1289" max="1290" width="9.875" style="1" bestFit="1" customWidth="1"/>
    <col min="1291" max="1291" width="5.875" style="1" customWidth="1"/>
    <col min="1292" max="1292" width="54" style="1" customWidth="1"/>
    <col min="1293" max="1293" width="20.75" style="1" customWidth="1"/>
    <col min="1294" max="1294" width="21.875" style="1" customWidth="1"/>
    <col min="1295" max="1295" width="13.875" style="1" customWidth="1"/>
    <col min="1296" max="1296" width="6.375" style="1" customWidth="1"/>
    <col min="1297" max="1297" width="15.625" style="1" customWidth="1"/>
    <col min="1298" max="1298" width="16.875" style="1" customWidth="1"/>
    <col min="1299" max="1299" width="15.625" style="1" customWidth="1"/>
    <col min="1300" max="1537" width="9" style="1"/>
    <col min="1538" max="1538" width="8.875" style="1" customWidth="1"/>
    <col min="1539" max="1539" width="7.125" style="1" customWidth="1"/>
    <col min="1540" max="1540" width="8.75" style="1" customWidth="1"/>
    <col min="1541" max="1541" width="14.375" style="1" bestFit="1" customWidth="1"/>
    <col min="1542" max="1542" width="13.125" style="1" bestFit="1" customWidth="1"/>
    <col min="1543" max="1543" width="57.625" style="1" customWidth="1"/>
    <col min="1544" max="1544" width="6.125" style="1" customWidth="1"/>
    <col min="1545" max="1546" width="9.875" style="1" bestFit="1" customWidth="1"/>
    <col min="1547" max="1547" width="5.875" style="1" customWidth="1"/>
    <col min="1548" max="1548" width="54" style="1" customWidth="1"/>
    <col min="1549" max="1549" width="20.75" style="1" customWidth="1"/>
    <col min="1550" max="1550" width="21.875" style="1" customWidth="1"/>
    <col min="1551" max="1551" width="13.875" style="1" customWidth="1"/>
    <col min="1552" max="1552" width="6.375" style="1" customWidth="1"/>
    <col min="1553" max="1553" width="15.625" style="1" customWidth="1"/>
    <col min="1554" max="1554" width="16.875" style="1" customWidth="1"/>
    <col min="1555" max="1555" width="15.625" style="1" customWidth="1"/>
    <col min="1556" max="1793" width="9" style="1"/>
    <col min="1794" max="1794" width="8.875" style="1" customWidth="1"/>
    <col min="1795" max="1795" width="7.125" style="1" customWidth="1"/>
    <col min="1796" max="1796" width="8.75" style="1" customWidth="1"/>
    <col min="1797" max="1797" width="14.375" style="1" bestFit="1" customWidth="1"/>
    <col min="1798" max="1798" width="13.125" style="1" bestFit="1" customWidth="1"/>
    <col min="1799" max="1799" width="57.625" style="1" customWidth="1"/>
    <col min="1800" max="1800" width="6.125" style="1" customWidth="1"/>
    <col min="1801" max="1802" width="9.875" style="1" bestFit="1" customWidth="1"/>
    <col min="1803" max="1803" width="5.875" style="1" customWidth="1"/>
    <col min="1804" max="1804" width="54" style="1" customWidth="1"/>
    <col min="1805" max="1805" width="20.75" style="1" customWidth="1"/>
    <col min="1806" max="1806" width="21.875" style="1" customWidth="1"/>
    <col min="1807" max="1807" width="13.875" style="1" customWidth="1"/>
    <col min="1808" max="1808" width="6.375" style="1" customWidth="1"/>
    <col min="1809" max="1809" width="15.625" style="1" customWidth="1"/>
    <col min="1810" max="1810" width="16.875" style="1" customWidth="1"/>
    <col min="1811" max="1811" width="15.625" style="1" customWidth="1"/>
    <col min="1812" max="2049" width="9" style="1"/>
    <col min="2050" max="2050" width="8.875" style="1" customWidth="1"/>
    <col min="2051" max="2051" width="7.125" style="1" customWidth="1"/>
    <col min="2052" max="2052" width="8.75" style="1" customWidth="1"/>
    <col min="2053" max="2053" width="14.375" style="1" bestFit="1" customWidth="1"/>
    <col min="2054" max="2054" width="13.125" style="1" bestFit="1" customWidth="1"/>
    <col min="2055" max="2055" width="57.625" style="1" customWidth="1"/>
    <col min="2056" max="2056" width="6.125" style="1" customWidth="1"/>
    <col min="2057" max="2058" width="9.875" style="1" bestFit="1" customWidth="1"/>
    <col min="2059" max="2059" width="5.875" style="1" customWidth="1"/>
    <col min="2060" max="2060" width="54" style="1" customWidth="1"/>
    <col min="2061" max="2061" width="20.75" style="1" customWidth="1"/>
    <col min="2062" max="2062" width="21.875" style="1" customWidth="1"/>
    <col min="2063" max="2063" width="13.875" style="1" customWidth="1"/>
    <col min="2064" max="2064" width="6.375" style="1" customWidth="1"/>
    <col min="2065" max="2065" width="15.625" style="1" customWidth="1"/>
    <col min="2066" max="2066" width="16.875" style="1" customWidth="1"/>
    <col min="2067" max="2067" width="15.625" style="1" customWidth="1"/>
    <col min="2068" max="2305" width="9" style="1"/>
    <col min="2306" max="2306" width="8.875" style="1" customWidth="1"/>
    <col min="2307" max="2307" width="7.125" style="1" customWidth="1"/>
    <col min="2308" max="2308" width="8.75" style="1" customWidth="1"/>
    <col min="2309" max="2309" width="14.375" style="1" bestFit="1" customWidth="1"/>
    <col min="2310" max="2310" width="13.125" style="1" bestFit="1" customWidth="1"/>
    <col min="2311" max="2311" width="57.625" style="1" customWidth="1"/>
    <col min="2312" max="2312" width="6.125" style="1" customWidth="1"/>
    <col min="2313" max="2314" width="9.875" style="1" bestFit="1" customWidth="1"/>
    <col min="2315" max="2315" width="5.875" style="1" customWidth="1"/>
    <col min="2316" max="2316" width="54" style="1" customWidth="1"/>
    <col min="2317" max="2317" width="20.75" style="1" customWidth="1"/>
    <col min="2318" max="2318" width="21.875" style="1" customWidth="1"/>
    <col min="2319" max="2319" width="13.875" style="1" customWidth="1"/>
    <col min="2320" max="2320" width="6.375" style="1" customWidth="1"/>
    <col min="2321" max="2321" width="15.625" style="1" customWidth="1"/>
    <col min="2322" max="2322" width="16.875" style="1" customWidth="1"/>
    <col min="2323" max="2323" width="15.625" style="1" customWidth="1"/>
    <col min="2324" max="2561" width="9" style="1"/>
    <col min="2562" max="2562" width="8.875" style="1" customWidth="1"/>
    <col min="2563" max="2563" width="7.125" style="1" customWidth="1"/>
    <col min="2564" max="2564" width="8.75" style="1" customWidth="1"/>
    <col min="2565" max="2565" width="14.375" style="1" bestFit="1" customWidth="1"/>
    <col min="2566" max="2566" width="13.125" style="1" bestFit="1" customWidth="1"/>
    <col min="2567" max="2567" width="57.625" style="1" customWidth="1"/>
    <col min="2568" max="2568" width="6.125" style="1" customWidth="1"/>
    <col min="2569" max="2570" width="9.875" style="1" bestFit="1" customWidth="1"/>
    <col min="2571" max="2571" width="5.875" style="1" customWidth="1"/>
    <col min="2572" max="2572" width="54" style="1" customWidth="1"/>
    <col min="2573" max="2573" width="20.75" style="1" customWidth="1"/>
    <col min="2574" max="2574" width="21.875" style="1" customWidth="1"/>
    <col min="2575" max="2575" width="13.875" style="1" customWidth="1"/>
    <col min="2576" max="2576" width="6.375" style="1" customWidth="1"/>
    <col min="2577" max="2577" width="15.625" style="1" customWidth="1"/>
    <col min="2578" max="2578" width="16.875" style="1" customWidth="1"/>
    <col min="2579" max="2579" width="15.625" style="1" customWidth="1"/>
    <col min="2580" max="2817" width="9" style="1"/>
    <col min="2818" max="2818" width="8.875" style="1" customWidth="1"/>
    <col min="2819" max="2819" width="7.125" style="1" customWidth="1"/>
    <col min="2820" max="2820" width="8.75" style="1" customWidth="1"/>
    <col min="2821" max="2821" width="14.375" style="1" bestFit="1" customWidth="1"/>
    <col min="2822" max="2822" width="13.125" style="1" bestFit="1" customWidth="1"/>
    <col min="2823" max="2823" width="57.625" style="1" customWidth="1"/>
    <col min="2824" max="2824" width="6.125" style="1" customWidth="1"/>
    <col min="2825" max="2826" width="9.875" style="1" bestFit="1" customWidth="1"/>
    <col min="2827" max="2827" width="5.875" style="1" customWidth="1"/>
    <col min="2828" max="2828" width="54" style="1" customWidth="1"/>
    <col min="2829" max="2829" width="20.75" style="1" customWidth="1"/>
    <col min="2830" max="2830" width="21.875" style="1" customWidth="1"/>
    <col min="2831" max="2831" width="13.875" style="1" customWidth="1"/>
    <col min="2832" max="2832" width="6.375" style="1" customWidth="1"/>
    <col min="2833" max="2833" width="15.625" style="1" customWidth="1"/>
    <col min="2834" max="2834" width="16.875" style="1" customWidth="1"/>
    <col min="2835" max="2835" width="15.625" style="1" customWidth="1"/>
    <col min="2836" max="3073" width="9" style="1"/>
    <col min="3074" max="3074" width="8.875" style="1" customWidth="1"/>
    <col min="3075" max="3075" width="7.125" style="1" customWidth="1"/>
    <col min="3076" max="3076" width="8.75" style="1" customWidth="1"/>
    <col min="3077" max="3077" width="14.375" style="1" bestFit="1" customWidth="1"/>
    <col min="3078" max="3078" width="13.125" style="1" bestFit="1" customWidth="1"/>
    <col min="3079" max="3079" width="57.625" style="1" customWidth="1"/>
    <col min="3080" max="3080" width="6.125" style="1" customWidth="1"/>
    <col min="3081" max="3082" width="9.875" style="1" bestFit="1" customWidth="1"/>
    <col min="3083" max="3083" width="5.875" style="1" customWidth="1"/>
    <col min="3084" max="3084" width="54" style="1" customWidth="1"/>
    <col min="3085" max="3085" width="20.75" style="1" customWidth="1"/>
    <col min="3086" max="3086" width="21.875" style="1" customWidth="1"/>
    <col min="3087" max="3087" width="13.875" style="1" customWidth="1"/>
    <col min="3088" max="3088" width="6.375" style="1" customWidth="1"/>
    <col min="3089" max="3089" width="15.625" style="1" customWidth="1"/>
    <col min="3090" max="3090" width="16.875" style="1" customWidth="1"/>
    <col min="3091" max="3091" width="15.625" style="1" customWidth="1"/>
    <col min="3092" max="3329" width="9" style="1"/>
    <col min="3330" max="3330" width="8.875" style="1" customWidth="1"/>
    <col min="3331" max="3331" width="7.125" style="1" customWidth="1"/>
    <col min="3332" max="3332" width="8.75" style="1" customWidth="1"/>
    <col min="3333" max="3333" width="14.375" style="1" bestFit="1" customWidth="1"/>
    <col min="3334" max="3334" width="13.125" style="1" bestFit="1" customWidth="1"/>
    <col min="3335" max="3335" width="57.625" style="1" customWidth="1"/>
    <col min="3336" max="3336" width="6.125" style="1" customWidth="1"/>
    <col min="3337" max="3338" width="9.875" style="1" bestFit="1" customWidth="1"/>
    <col min="3339" max="3339" width="5.875" style="1" customWidth="1"/>
    <col min="3340" max="3340" width="54" style="1" customWidth="1"/>
    <col min="3341" max="3341" width="20.75" style="1" customWidth="1"/>
    <col min="3342" max="3342" width="21.875" style="1" customWidth="1"/>
    <col min="3343" max="3343" width="13.875" style="1" customWidth="1"/>
    <col min="3344" max="3344" width="6.375" style="1" customWidth="1"/>
    <col min="3345" max="3345" width="15.625" style="1" customWidth="1"/>
    <col min="3346" max="3346" width="16.875" style="1" customWidth="1"/>
    <col min="3347" max="3347" width="15.625" style="1" customWidth="1"/>
    <col min="3348" max="3585" width="9" style="1"/>
    <col min="3586" max="3586" width="8.875" style="1" customWidth="1"/>
    <col min="3587" max="3587" width="7.125" style="1" customWidth="1"/>
    <col min="3588" max="3588" width="8.75" style="1" customWidth="1"/>
    <col min="3589" max="3589" width="14.375" style="1" bestFit="1" customWidth="1"/>
    <col min="3590" max="3590" width="13.125" style="1" bestFit="1" customWidth="1"/>
    <col min="3591" max="3591" width="57.625" style="1" customWidth="1"/>
    <col min="3592" max="3592" width="6.125" style="1" customWidth="1"/>
    <col min="3593" max="3594" width="9.875" style="1" bestFit="1" customWidth="1"/>
    <col min="3595" max="3595" width="5.875" style="1" customWidth="1"/>
    <col min="3596" max="3596" width="54" style="1" customWidth="1"/>
    <col min="3597" max="3597" width="20.75" style="1" customWidth="1"/>
    <col min="3598" max="3598" width="21.875" style="1" customWidth="1"/>
    <col min="3599" max="3599" width="13.875" style="1" customWidth="1"/>
    <col min="3600" max="3600" width="6.375" style="1" customWidth="1"/>
    <col min="3601" max="3601" width="15.625" style="1" customWidth="1"/>
    <col min="3602" max="3602" width="16.875" style="1" customWidth="1"/>
    <col min="3603" max="3603" width="15.625" style="1" customWidth="1"/>
    <col min="3604" max="3841" width="9" style="1"/>
    <col min="3842" max="3842" width="8.875" style="1" customWidth="1"/>
    <col min="3843" max="3843" width="7.125" style="1" customWidth="1"/>
    <col min="3844" max="3844" width="8.75" style="1" customWidth="1"/>
    <col min="3845" max="3845" width="14.375" style="1" bestFit="1" customWidth="1"/>
    <col min="3846" max="3846" width="13.125" style="1" bestFit="1" customWidth="1"/>
    <col min="3847" max="3847" width="57.625" style="1" customWidth="1"/>
    <col min="3848" max="3848" width="6.125" style="1" customWidth="1"/>
    <col min="3849" max="3850" width="9.875" style="1" bestFit="1" customWidth="1"/>
    <col min="3851" max="3851" width="5.875" style="1" customWidth="1"/>
    <col min="3852" max="3852" width="54" style="1" customWidth="1"/>
    <col min="3853" max="3853" width="20.75" style="1" customWidth="1"/>
    <col min="3854" max="3854" width="21.875" style="1" customWidth="1"/>
    <col min="3855" max="3855" width="13.875" style="1" customWidth="1"/>
    <col min="3856" max="3856" width="6.375" style="1" customWidth="1"/>
    <col min="3857" max="3857" width="15.625" style="1" customWidth="1"/>
    <col min="3858" max="3858" width="16.875" style="1" customWidth="1"/>
    <col min="3859" max="3859" width="15.625" style="1" customWidth="1"/>
    <col min="3860" max="4097" width="9" style="1"/>
    <col min="4098" max="4098" width="8.875" style="1" customWidth="1"/>
    <col min="4099" max="4099" width="7.125" style="1" customWidth="1"/>
    <col min="4100" max="4100" width="8.75" style="1" customWidth="1"/>
    <col min="4101" max="4101" width="14.375" style="1" bestFit="1" customWidth="1"/>
    <col min="4102" max="4102" width="13.125" style="1" bestFit="1" customWidth="1"/>
    <col min="4103" max="4103" width="57.625" style="1" customWidth="1"/>
    <col min="4104" max="4104" width="6.125" style="1" customWidth="1"/>
    <col min="4105" max="4106" width="9.875" style="1" bestFit="1" customWidth="1"/>
    <col min="4107" max="4107" width="5.875" style="1" customWidth="1"/>
    <col min="4108" max="4108" width="54" style="1" customWidth="1"/>
    <col min="4109" max="4109" width="20.75" style="1" customWidth="1"/>
    <col min="4110" max="4110" width="21.875" style="1" customWidth="1"/>
    <col min="4111" max="4111" width="13.875" style="1" customWidth="1"/>
    <col min="4112" max="4112" width="6.375" style="1" customWidth="1"/>
    <col min="4113" max="4113" width="15.625" style="1" customWidth="1"/>
    <col min="4114" max="4114" width="16.875" style="1" customWidth="1"/>
    <col min="4115" max="4115" width="15.625" style="1" customWidth="1"/>
    <col min="4116" max="4353" width="9" style="1"/>
    <col min="4354" max="4354" width="8.875" style="1" customWidth="1"/>
    <col min="4355" max="4355" width="7.125" style="1" customWidth="1"/>
    <col min="4356" max="4356" width="8.75" style="1" customWidth="1"/>
    <col min="4357" max="4357" width="14.375" style="1" bestFit="1" customWidth="1"/>
    <col min="4358" max="4358" width="13.125" style="1" bestFit="1" customWidth="1"/>
    <col min="4359" max="4359" width="57.625" style="1" customWidth="1"/>
    <col min="4360" max="4360" width="6.125" style="1" customWidth="1"/>
    <col min="4361" max="4362" width="9.875" style="1" bestFit="1" customWidth="1"/>
    <col min="4363" max="4363" width="5.875" style="1" customWidth="1"/>
    <col min="4364" max="4364" width="54" style="1" customWidth="1"/>
    <col min="4365" max="4365" width="20.75" style="1" customWidth="1"/>
    <col min="4366" max="4366" width="21.875" style="1" customWidth="1"/>
    <col min="4367" max="4367" width="13.875" style="1" customWidth="1"/>
    <col min="4368" max="4368" width="6.375" style="1" customWidth="1"/>
    <col min="4369" max="4369" width="15.625" style="1" customWidth="1"/>
    <col min="4370" max="4370" width="16.875" style="1" customWidth="1"/>
    <col min="4371" max="4371" width="15.625" style="1" customWidth="1"/>
    <col min="4372" max="4609" width="9" style="1"/>
    <col min="4610" max="4610" width="8.875" style="1" customWidth="1"/>
    <col min="4611" max="4611" width="7.125" style="1" customWidth="1"/>
    <col min="4612" max="4612" width="8.75" style="1" customWidth="1"/>
    <col min="4613" max="4613" width="14.375" style="1" bestFit="1" customWidth="1"/>
    <col min="4614" max="4614" width="13.125" style="1" bestFit="1" customWidth="1"/>
    <col min="4615" max="4615" width="57.625" style="1" customWidth="1"/>
    <col min="4616" max="4616" width="6.125" style="1" customWidth="1"/>
    <col min="4617" max="4618" width="9.875" style="1" bestFit="1" customWidth="1"/>
    <col min="4619" max="4619" width="5.875" style="1" customWidth="1"/>
    <col min="4620" max="4620" width="54" style="1" customWidth="1"/>
    <col min="4621" max="4621" width="20.75" style="1" customWidth="1"/>
    <col min="4622" max="4622" width="21.875" style="1" customWidth="1"/>
    <col min="4623" max="4623" width="13.875" style="1" customWidth="1"/>
    <col min="4624" max="4624" width="6.375" style="1" customWidth="1"/>
    <col min="4625" max="4625" width="15.625" style="1" customWidth="1"/>
    <col min="4626" max="4626" width="16.875" style="1" customWidth="1"/>
    <col min="4627" max="4627" width="15.625" style="1" customWidth="1"/>
    <col min="4628" max="4865" width="9" style="1"/>
    <col min="4866" max="4866" width="8.875" style="1" customWidth="1"/>
    <col min="4867" max="4867" width="7.125" style="1" customWidth="1"/>
    <col min="4868" max="4868" width="8.75" style="1" customWidth="1"/>
    <col min="4869" max="4869" width="14.375" style="1" bestFit="1" customWidth="1"/>
    <col min="4870" max="4870" width="13.125" style="1" bestFit="1" customWidth="1"/>
    <col min="4871" max="4871" width="57.625" style="1" customWidth="1"/>
    <col min="4872" max="4872" width="6.125" style="1" customWidth="1"/>
    <col min="4873" max="4874" width="9.875" style="1" bestFit="1" customWidth="1"/>
    <col min="4875" max="4875" width="5.875" style="1" customWidth="1"/>
    <col min="4876" max="4876" width="54" style="1" customWidth="1"/>
    <col min="4877" max="4877" width="20.75" style="1" customWidth="1"/>
    <col min="4878" max="4878" width="21.875" style="1" customWidth="1"/>
    <col min="4879" max="4879" width="13.875" style="1" customWidth="1"/>
    <col min="4880" max="4880" width="6.375" style="1" customWidth="1"/>
    <col min="4881" max="4881" width="15.625" style="1" customWidth="1"/>
    <col min="4882" max="4882" width="16.875" style="1" customWidth="1"/>
    <col min="4883" max="4883" width="15.625" style="1" customWidth="1"/>
    <col min="4884" max="5121" width="9" style="1"/>
    <col min="5122" max="5122" width="8.875" style="1" customWidth="1"/>
    <col min="5123" max="5123" width="7.125" style="1" customWidth="1"/>
    <col min="5124" max="5124" width="8.75" style="1" customWidth="1"/>
    <col min="5125" max="5125" width="14.375" style="1" bestFit="1" customWidth="1"/>
    <col min="5126" max="5126" width="13.125" style="1" bestFit="1" customWidth="1"/>
    <col min="5127" max="5127" width="57.625" style="1" customWidth="1"/>
    <col min="5128" max="5128" width="6.125" style="1" customWidth="1"/>
    <col min="5129" max="5130" width="9.875" style="1" bestFit="1" customWidth="1"/>
    <col min="5131" max="5131" width="5.875" style="1" customWidth="1"/>
    <col min="5132" max="5132" width="54" style="1" customWidth="1"/>
    <col min="5133" max="5133" width="20.75" style="1" customWidth="1"/>
    <col min="5134" max="5134" width="21.875" style="1" customWidth="1"/>
    <col min="5135" max="5135" width="13.875" style="1" customWidth="1"/>
    <col min="5136" max="5136" width="6.375" style="1" customWidth="1"/>
    <col min="5137" max="5137" width="15.625" style="1" customWidth="1"/>
    <col min="5138" max="5138" width="16.875" style="1" customWidth="1"/>
    <col min="5139" max="5139" width="15.625" style="1" customWidth="1"/>
    <col min="5140" max="5377" width="9" style="1"/>
    <col min="5378" max="5378" width="8.875" style="1" customWidth="1"/>
    <col min="5379" max="5379" width="7.125" style="1" customWidth="1"/>
    <col min="5380" max="5380" width="8.75" style="1" customWidth="1"/>
    <col min="5381" max="5381" width="14.375" style="1" bestFit="1" customWidth="1"/>
    <col min="5382" max="5382" width="13.125" style="1" bestFit="1" customWidth="1"/>
    <col min="5383" max="5383" width="57.625" style="1" customWidth="1"/>
    <col min="5384" max="5384" width="6.125" style="1" customWidth="1"/>
    <col min="5385" max="5386" width="9.875" style="1" bestFit="1" customWidth="1"/>
    <col min="5387" max="5387" width="5.875" style="1" customWidth="1"/>
    <col min="5388" max="5388" width="54" style="1" customWidth="1"/>
    <col min="5389" max="5389" width="20.75" style="1" customWidth="1"/>
    <col min="5390" max="5390" width="21.875" style="1" customWidth="1"/>
    <col min="5391" max="5391" width="13.875" style="1" customWidth="1"/>
    <col min="5392" max="5392" width="6.375" style="1" customWidth="1"/>
    <col min="5393" max="5393" width="15.625" style="1" customWidth="1"/>
    <col min="5394" max="5394" width="16.875" style="1" customWidth="1"/>
    <col min="5395" max="5395" width="15.625" style="1" customWidth="1"/>
    <col min="5396" max="5633" width="9" style="1"/>
    <col min="5634" max="5634" width="8.875" style="1" customWidth="1"/>
    <col min="5635" max="5635" width="7.125" style="1" customWidth="1"/>
    <col min="5636" max="5636" width="8.75" style="1" customWidth="1"/>
    <col min="5637" max="5637" width="14.375" style="1" bestFit="1" customWidth="1"/>
    <col min="5638" max="5638" width="13.125" style="1" bestFit="1" customWidth="1"/>
    <col min="5639" max="5639" width="57.625" style="1" customWidth="1"/>
    <col min="5640" max="5640" width="6.125" style="1" customWidth="1"/>
    <col min="5641" max="5642" width="9.875" style="1" bestFit="1" customWidth="1"/>
    <col min="5643" max="5643" width="5.875" style="1" customWidth="1"/>
    <col min="5644" max="5644" width="54" style="1" customWidth="1"/>
    <col min="5645" max="5645" width="20.75" style="1" customWidth="1"/>
    <col min="5646" max="5646" width="21.875" style="1" customWidth="1"/>
    <col min="5647" max="5647" width="13.875" style="1" customWidth="1"/>
    <col min="5648" max="5648" width="6.375" style="1" customWidth="1"/>
    <col min="5649" max="5649" width="15.625" style="1" customWidth="1"/>
    <col min="5650" max="5650" width="16.875" style="1" customWidth="1"/>
    <col min="5651" max="5651" width="15.625" style="1" customWidth="1"/>
    <col min="5652" max="5889" width="9" style="1"/>
    <col min="5890" max="5890" width="8.875" style="1" customWidth="1"/>
    <col min="5891" max="5891" width="7.125" style="1" customWidth="1"/>
    <col min="5892" max="5892" width="8.75" style="1" customWidth="1"/>
    <col min="5893" max="5893" width="14.375" style="1" bestFit="1" customWidth="1"/>
    <col min="5894" max="5894" width="13.125" style="1" bestFit="1" customWidth="1"/>
    <col min="5895" max="5895" width="57.625" style="1" customWidth="1"/>
    <col min="5896" max="5896" width="6.125" style="1" customWidth="1"/>
    <col min="5897" max="5898" width="9.875" style="1" bestFit="1" customWidth="1"/>
    <col min="5899" max="5899" width="5.875" style="1" customWidth="1"/>
    <col min="5900" max="5900" width="54" style="1" customWidth="1"/>
    <col min="5901" max="5901" width="20.75" style="1" customWidth="1"/>
    <col min="5902" max="5902" width="21.875" style="1" customWidth="1"/>
    <col min="5903" max="5903" width="13.875" style="1" customWidth="1"/>
    <col min="5904" max="5904" width="6.375" style="1" customWidth="1"/>
    <col min="5905" max="5905" width="15.625" style="1" customWidth="1"/>
    <col min="5906" max="5906" width="16.875" style="1" customWidth="1"/>
    <col min="5907" max="5907" width="15.625" style="1" customWidth="1"/>
    <col min="5908" max="6145" width="9" style="1"/>
    <col min="6146" max="6146" width="8.875" style="1" customWidth="1"/>
    <col min="6147" max="6147" width="7.125" style="1" customWidth="1"/>
    <col min="6148" max="6148" width="8.75" style="1" customWidth="1"/>
    <col min="6149" max="6149" width="14.375" style="1" bestFit="1" customWidth="1"/>
    <col min="6150" max="6150" width="13.125" style="1" bestFit="1" customWidth="1"/>
    <col min="6151" max="6151" width="57.625" style="1" customWidth="1"/>
    <col min="6152" max="6152" width="6.125" style="1" customWidth="1"/>
    <col min="6153" max="6154" width="9.875" style="1" bestFit="1" customWidth="1"/>
    <col min="6155" max="6155" width="5.875" style="1" customWidth="1"/>
    <col min="6156" max="6156" width="54" style="1" customWidth="1"/>
    <col min="6157" max="6157" width="20.75" style="1" customWidth="1"/>
    <col min="6158" max="6158" width="21.875" style="1" customWidth="1"/>
    <col min="6159" max="6159" width="13.875" style="1" customWidth="1"/>
    <col min="6160" max="6160" width="6.375" style="1" customWidth="1"/>
    <col min="6161" max="6161" width="15.625" style="1" customWidth="1"/>
    <col min="6162" max="6162" width="16.875" style="1" customWidth="1"/>
    <col min="6163" max="6163" width="15.625" style="1" customWidth="1"/>
    <col min="6164" max="6401" width="9" style="1"/>
    <col min="6402" max="6402" width="8.875" style="1" customWidth="1"/>
    <col min="6403" max="6403" width="7.125" style="1" customWidth="1"/>
    <col min="6404" max="6404" width="8.75" style="1" customWidth="1"/>
    <col min="6405" max="6405" width="14.375" style="1" bestFit="1" customWidth="1"/>
    <col min="6406" max="6406" width="13.125" style="1" bestFit="1" customWidth="1"/>
    <col min="6407" max="6407" width="57.625" style="1" customWidth="1"/>
    <col min="6408" max="6408" width="6.125" style="1" customWidth="1"/>
    <col min="6409" max="6410" width="9.875" style="1" bestFit="1" customWidth="1"/>
    <col min="6411" max="6411" width="5.875" style="1" customWidth="1"/>
    <col min="6412" max="6412" width="54" style="1" customWidth="1"/>
    <col min="6413" max="6413" width="20.75" style="1" customWidth="1"/>
    <col min="6414" max="6414" width="21.875" style="1" customWidth="1"/>
    <col min="6415" max="6415" width="13.875" style="1" customWidth="1"/>
    <col min="6416" max="6416" width="6.375" style="1" customWidth="1"/>
    <col min="6417" max="6417" width="15.625" style="1" customWidth="1"/>
    <col min="6418" max="6418" width="16.875" style="1" customWidth="1"/>
    <col min="6419" max="6419" width="15.625" style="1" customWidth="1"/>
    <col min="6420" max="6657" width="9" style="1"/>
    <col min="6658" max="6658" width="8.875" style="1" customWidth="1"/>
    <col min="6659" max="6659" width="7.125" style="1" customWidth="1"/>
    <col min="6660" max="6660" width="8.75" style="1" customWidth="1"/>
    <col min="6661" max="6661" width="14.375" style="1" bestFit="1" customWidth="1"/>
    <col min="6662" max="6662" width="13.125" style="1" bestFit="1" customWidth="1"/>
    <col min="6663" max="6663" width="57.625" style="1" customWidth="1"/>
    <col min="6664" max="6664" width="6.125" style="1" customWidth="1"/>
    <col min="6665" max="6666" width="9.875" style="1" bestFit="1" customWidth="1"/>
    <col min="6667" max="6667" width="5.875" style="1" customWidth="1"/>
    <col min="6668" max="6668" width="54" style="1" customWidth="1"/>
    <col min="6669" max="6669" width="20.75" style="1" customWidth="1"/>
    <col min="6670" max="6670" width="21.875" style="1" customWidth="1"/>
    <col min="6671" max="6671" width="13.875" style="1" customWidth="1"/>
    <col min="6672" max="6672" width="6.375" style="1" customWidth="1"/>
    <col min="6673" max="6673" width="15.625" style="1" customWidth="1"/>
    <col min="6674" max="6674" width="16.875" style="1" customWidth="1"/>
    <col min="6675" max="6675" width="15.625" style="1" customWidth="1"/>
    <col min="6676" max="6913" width="9" style="1"/>
    <col min="6914" max="6914" width="8.875" style="1" customWidth="1"/>
    <col min="6915" max="6915" width="7.125" style="1" customWidth="1"/>
    <col min="6916" max="6916" width="8.75" style="1" customWidth="1"/>
    <col min="6917" max="6917" width="14.375" style="1" bestFit="1" customWidth="1"/>
    <col min="6918" max="6918" width="13.125" style="1" bestFit="1" customWidth="1"/>
    <col min="6919" max="6919" width="57.625" style="1" customWidth="1"/>
    <col min="6920" max="6920" width="6.125" style="1" customWidth="1"/>
    <col min="6921" max="6922" width="9.875" style="1" bestFit="1" customWidth="1"/>
    <col min="6923" max="6923" width="5.875" style="1" customWidth="1"/>
    <col min="6924" max="6924" width="54" style="1" customWidth="1"/>
    <col min="6925" max="6925" width="20.75" style="1" customWidth="1"/>
    <col min="6926" max="6926" width="21.875" style="1" customWidth="1"/>
    <col min="6927" max="6927" width="13.875" style="1" customWidth="1"/>
    <col min="6928" max="6928" width="6.375" style="1" customWidth="1"/>
    <col min="6929" max="6929" width="15.625" style="1" customWidth="1"/>
    <col min="6930" max="6930" width="16.875" style="1" customWidth="1"/>
    <col min="6931" max="6931" width="15.625" style="1" customWidth="1"/>
    <col min="6932" max="7169" width="9" style="1"/>
    <col min="7170" max="7170" width="8.875" style="1" customWidth="1"/>
    <col min="7171" max="7171" width="7.125" style="1" customWidth="1"/>
    <col min="7172" max="7172" width="8.75" style="1" customWidth="1"/>
    <col min="7173" max="7173" width="14.375" style="1" bestFit="1" customWidth="1"/>
    <col min="7174" max="7174" width="13.125" style="1" bestFit="1" customWidth="1"/>
    <col min="7175" max="7175" width="57.625" style="1" customWidth="1"/>
    <col min="7176" max="7176" width="6.125" style="1" customWidth="1"/>
    <col min="7177" max="7178" width="9.875" style="1" bestFit="1" customWidth="1"/>
    <col min="7179" max="7179" width="5.875" style="1" customWidth="1"/>
    <col min="7180" max="7180" width="54" style="1" customWidth="1"/>
    <col min="7181" max="7181" width="20.75" style="1" customWidth="1"/>
    <col min="7182" max="7182" width="21.875" style="1" customWidth="1"/>
    <col min="7183" max="7183" width="13.875" style="1" customWidth="1"/>
    <col min="7184" max="7184" width="6.375" style="1" customWidth="1"/>
    <col min="7185" max="7185" width="15.625" style="1" customWidth="1"/>
    <col min="7186" max="7186" width="16.875" style="1" customWidth="1"/>
    <col min="7187" max="7187" width="15.625" style="1" customWidth="1"/>
    <col min="7188" max="7425" width="9" style="1"/>
    <col min="7426" max="7426" width="8.875" style="1" customWidth="1"/>
    <col min="7427" max="7427" width="7.125" style="1" customWidth="1"/>
    <col min="7428" max="7428" width="8.75" style="1" customWidth="1"/>
    <col min="7429" max="7429" width="14.375" style="1" bestFit="1" customWidth="1"/>
    <col min="7430" max="7430" width="13.125" style="1" bestFit="1" customWidth="1"/>
    <col min="7431" max="7431" width="57.625" style="1" customWidth="1"/>
    <col min="7432" max="7432" width="6.125" style="1" customWidth="1"/>
    <col min="7433" max="7434" width="9.875" style="1" bestFit="1" customWidth="1"/>
    <col min="7435" max="7435" width="5.875" style="1" customWidth="1"/>
    <col min="7436" max="7436" width="54" style="1" customWidth="1"/>
    <col min="7437" max="7437" width="20.75" style="1" customWidth="1"/>
    <col min="7438" max="7438" width="21.875" style="1" customWidth="1"/>
    <col min="7439" max="7439" width="13.875" style="1" customWidth="1"/>
    <col min="7440" max="7440" width="6.375" style="1" customWidth="1"/>
    <col min="7441" max="7441" width="15.625" style="1" customWidth="1"/>
    <col min="7442" max="7442" width="16.875" style="1" customWidth="1"/>
    <col min="7443" max="7443" width="15.625" style="1" customWidth="1"/>
    <col min="7444" max="7681" width="9" style="1"/>
    <col min="7682" max="7682" width="8.875" style="1" customWidth="1"/>
    <col min="7683" max="7683" width="7.125" style="1" customWidth="1"/>
    <col min="7684" max="7684" width="8.75" style="1" customWidth="1"/>
    <col min="7685" max="7685" width="14.375" style="1" bestFit="1" customWidth="1"/>
    <col min="7686" max="7686" width="13.125" style="1" bestFit="1" customWidth="1"/>
    <col min="7687" max="7687" width="57.625" style="1" customWidth="1"/>
    <col min="7688" max="7688" width="6.125" style="1" customWidth="1"/>
    <col min="7689" max="7690" width="9.875" style="1" bestFit="1" customWidth="1"/>
    <col min="7691" max="7691" width="5.875" style="1" customWidth="1"/>
    <col min="7692" max="7692" width="54" style="1" customWidth="1"/>
    <col min="7693" max="7693" width="20.75" style="1" customWidth="1"/>
    <col min="7694" max="7694" width="21.875" style="1" customWidth="1"/>
    <col min="7695" max="7695" width="13.875" style="1" customWidth="1"/>
    <col min="7696" max="7696" width="6.375" style="1" customWidth="1"/>
    <col min="7697" max="7697" width="15.625" style="1" customWidth="1"/>
    <col min="7698" max="7698" width="16.875" style="1" customWidth="1"/>
    <col min="7699" max="7699" width="15.625" style="1" customWidth="1"/>
    <col min="7700" max="7937" width="9" style="1"/>
    <col min="7938" max="7938" width="8.875" style="1" customWidth="1"/>
    <col min="7939" max="7939" width="7.125" style="1" customWidth="1"/>
    <col min="7940" max="7940" width="8.75" style="1" customWidth="1"/>
    <col min="7941" max="7941" width="14.375" style="1" bestFit="1" customWidth="1"/>
    <col min="7942" max="7942" width="13.125" style="1" bestFit="1" customWidth="1"/>
    <col min="7943" max="7943" width="57.625" style="1" customWidth="1"/>
    <col min="7944" max="7944" width="6.125" style="1" customWidth="1"/>
    <col min="7945" max="7946" width="9.875" style="1" bestFit="1" customWidth="1"/>
    <col min="7947" max="7947" width="5.875" style="1" customWidth="1"/>
    <col min="7948" max="7948" width="54" style="1" customWidth="1"/>
    <col min="7949" max="7949" width="20.75" style="1" customWidth="1"/>
    <col min="7950" max="7950" width="21.875" style="1" customWidth="1"/>
    <col min="7951" max="7951" width="13.875" style="1" customWidth="1"/>
    <col min="7952" max="7952" width="6.375" style="1" customWidth="1"/>
    <col min="7953" max="7953" width="15.625" style="1" customWidth="1"/>
    <col min="7954" max="7954" width="16.875" style="1" customWidth="1"/>
    <col min="7955" max="7955" width="15.625" style="1" customWidth="1"/>
    <col min="7956" max="8193" width="9" style="1"/>
    <col min="8194" max="8194" width="8.875" style="1" customWidth="1"/>
    <col min="8195" max="8195" width="7.125" style="1" customWidth="1"/>
    <col min="8196" max="8196" width="8.75" style="1" customWidth="1"/>
    <col min="8197" max="8197" width="14.375" style="1" bestFit="1" customWidth="1"/>
    <col min="8198" max="8198" width="13.125" style="1" bestFit="1" customWidth="1"/>
    <col min="8199" max="8199" width="57.625" style="1" customWidth="1"/>
    <col min="8200" max="8200" width="6.125" style="1" customWidth="1"/>
    <col min="8201" max="8202" width="9.875" style="1" bestFit="1" customWidth="1"/>
    <col min="8203" max="8203" width="5.875" style="1" customWidth="1"/>
    <col min="8204" max="8204" width="54" style="1" customWidth="1"/>
    <col min="8205" max="8205" width="20.75" style="1" customWidth="1"/>
    <col min="8206" max="8206" width="21.875" style="1" customWidth="1"/>
    <col min="8207" max="8207" width="13.875" style="1" customWidth="1"/>
    <col min="8208" max="8208" width="6.375" style="1" customWidth="1"/>
    <col min="8209" max="8209" width="15.625" style="1" customWidth="1"/>
    <col min="8210" max="8210" width="16.875" style="1" customWidth="1"/>
    <col min="8211" max="8211" width="15.625" style="1" customWidth="1"/>
    <col min="8212" max="8449" width="9" style="1"/>
    <col min="8450" max="8450" width="8.875" style="1" customWidth="1"/>
    <col min="8451" max="8451" width="7.125" style="1" customWidth="1"/>
    <col min="8452" max="8452" width="8.75" style="1" customWidth="1"/>
    <col min="8453" max="8453" width="14.375" style="1" bestFit="1" customWidth="1"/>
    <col min="8454" max="8454" width="13.125" style="1" bestFit="1" customWidth="1"/>
    <col min="8455" max="8455" width="57.625" style="1" customWidth="1"/>
    <col min="8456" max="8456" width="6.125" style="1" customWidth="1"/>
    <col min="8457" max="8458" width="9.875" style="1" bestFit="1" customWidth="1"/>
    <col min="8459" max="8459" width="5.875" style="1" customWidth="1"/>
    <col min="8460" max="8460" width="54" style="1" customWidth="1"/>
    <col min="8461" max="8461" width="20.75" style="1" customWidth="1"/>
    <col min="8462" max="8462" width="21.875" style="1" customWidth="1"/>
    <col min="8463" max="8463" width="13.875" style="1" customWidth="1"/>
    <col min="8464" max="8464" width="6.375" style="1" customWidth="1"/>
    <col min="8465" max="8465" width="15.625" style="1" customWidth="1"/>
    <col min="8466" max="8466" width="16.875" style="1" customWidth="1"/>
    <col min="8467" max="8467" width="15.625" style="1" customWidth="1"/>
    <col min="8468" max="8705" width="9" style="1"/>
    <col min="8706" max="8706" width="8.875" style="1" customWidth="1"/>
    <col min="8707" max="8707" width="7.125" style="1" customWidth="1"/>
    <col min="8708" max="8708" width="8.75" style="1" customWidth="1"/>
    <col min="8709" max="8709" width="14.375" style="1" bestFit="1" customWidth="1"/>
    <col min="8710" max="8710" width="13.125" style="1" bestFit="1" customWidth="1"/>
    <col min="8711" max="8711" width="57.625" style="1" customWidth="1"/>
    <col min="8712" max="8712" width="6.125" style="1" customWidth="1"/>
    <col min="8713" max="8714" width="9.875" style="1" bestFit="1" customWidth="1"/>
    <col min="8715" max="8715" width="5.875" style="1" customWidth="1"/>
    <col min="8716" max="8716" width="54" style="1" customWidth="1"/>
    <col min="8717" max="8717" width="20.75" style="1" customWidth="1"/>
    <col min="8718" max="8718" width="21.875" style="1" customWidth="1"/>
    <col min="8719" max="8719" width="13.875" style="1" customWidth="1"/>
    <col min="8720" max="8720" width="6.375" style="1" customWidth="1"/>
    <col min="8721" max="8721" width="15.625" style="1" customWidth="1"/>
    <col min="8722" max="8722" width="16.875" style="1" customWidth="1"/>
    <col min="8723" max="8723" width="15.625" style="1" customWidth="1"/>
    <col min="8724" max="8961" width="9" style="1"/>
    <col min="8962" max="8962" width="8.875" style="1" customWidth="1"/>
    <col min="8963" max="8963" width="7.125" style="1" customWidth="1"/>
    <col min="8964" max="8964" width="8.75" style="1" customWidth="1"/>
    <col min="8965" max="8965" width="14.375" style="1" bestFit="1" customWidth="1"/>
    <col min="8966" max="8966" width="13.125" style="1" bestFit="1" customWidth="1"/>
    <col min="8967" max="8967" width="57.625" style="1" customWidth="1"/>
    <col min="8968" max="8968" width="6.125" style="1" customWidth="1"/>
    <col min="8969" max="8970" width="9.875" style="1" bestFit="1" customWidth="1"/>
    <col min="8971" max="8971" width="5.875" style="1" customWidth="1"/>
    <col min="8972" max="8972" width="54" style="1" customWidth="1"/>
    <col min="8973" max="8973" width="20.75" style="1" customWidth="1"/>
    <col min="8974" max="8974" width="21.875" style="1" customWidth="1"/>
    <col min="8975" max="8975" width="13.875" style="1" customWidth="1"/>
    <col min="8976" max="8976" width="6.375" style="1" customWidth="1"/>
    <col min="8977" max="8977" width="15.625" style="1" customWidth="1"/>
    <col min="8978" max="8978" width="16.875" style="1" customWidth="1"/>
    <col min="8979" max="8979" width="15.625" style="1" customWidth="1"/>
    <col min="8980" max="9217" width="9" style="1"/>
    <col min="9218" max="9218" width="8.875" style="1" customWidth="1"/>
    <col min="9219" max="9219" width="7.125" style="1" customWidth="1"/>
    <col min="9220" max="9220" width="8.75" style="1" customWidth="1"/>
    <col min="9221" max="9221" width="14.375" style="1" bestFit="1" customWidth="1"/>
    <col min="9222" max="9222" width="13.125" style="1" bestFit="1" customWidth="1"/>
    <col min="9223" max="9223" width="57.625" style="1" customWidth="1"/>
    <col min="9224" max="9224" width="6.125" style="1" customWidth="1"/>
    <col min="9225" max="9226" width="9.875" style="1" bestFit="1" customWidth="1"/>
    <col min="9227" max="9227" width="5.875" style="1" customWidth="1"/>
    <col min="9228" max="9228" width="54" style="1" customWidth="1"/>
    <col min="9229" max="9229" width="20.75" style="1" customWidth="1"/>
    <col min="9230" max="9230" width="21.875" style="1" customWidth="1"/>
    <col min="9231" max="9231" width="13.875" style="1" customWidth="1"/>
    <col min="9232" max="9232" width="6.375" style="1" customWidth="1"/>
    <col min="9233" max="9233" width="15.625" style="1" customWidth="1"/>
    <col min="9234" max="9234" width="16.875" style="1" customWidth="1"/>
    <col min="9235" max="9235" width="15.625" style="1" customWidth="1"/>
    <col min="9236" max="9473" width="9" style="1"/>
    <col min="9474" max="9474" width="8.875" style="1" customWidth="1"/>
    <col min="9475" max="9475" width="7.125" style="1" customWidth="1"/>
    <col min="9476" max="9476" width="8.75" style="1" customWidth="1"/>
    <col min="9477" max="9477" width="14.375" style="1" bestFit="1" customWidth="1"/>
    <col min="9478" max="9478" width="13.125" style="1" bestFit="1" customWidth="1"/>
    <col min="9479" max="9479" width="57.625" style="1" customWidth="1"/>
    <col min="9480" max="9480" width="6.125" style="1" customWidth="1"/>
    <col min="9481" max="9482" width="9.875" style="1" bestFit="1" customWidth="1"/>
    <col min="9483" max="9483" width="5.875" style="1" customWidth="1"/>
    <col min="9484" max="9484" width="54" style="1" customWidth="1"/>
    <col min="9485" max="9485" width="20.75" style="1" customWidth="1"/>
    <col min="9486" max="9486" width="21.875" style="1" customWidth="1"/>
    <col min="9487" max="9487" width="13.875" style="1" customWidth="1"/>
    <col min="9488" max="9488" width="6.375" style="1" customWidth="1"/>
    <col min="9489" max="9489" width="15.625" style="1" customWidth="1"/>
    <col min="9490" max="9490" width="16.875" style="1" customWidth="1"/>
    <col min="9491" max="9491" width="15.625" style="1" customWidth="1"/>
    <col min="9492" max="9729" width="9" style="1"/>
    <col min="9730" max="9730" width="8.875" style="1" customWidth="1"/>
    <col min="9731" max="9731" width="7.125" style="1" customWidth="1"/>
    <col min="9732" max="9732" width="8.75" style="1" customWidth="1"/>
    <col min="9733" max="9733" width="14.375" style="1" bestFit="1" customWidth="1"/>
    <col min="9734" max="9734" width="13.125" style="1" bestFit="1" customWidth="1"/>
    <col min="9735" max="9735" width="57.625" style="1" customWidth="1"/>
    <col min="9736" max="9736" width="6.125" style="1" customWidth="1"/>
    <col min="9737" max="9738" width="9.875" style="1" bestFit="1" customWidth="1"/>
    <col min="9739" max="9739" width="5.875" style="1" customWidth="1"/>
    <col min="9740" max="9740" width="54" style="1" customWidth="1"/>
    <col min="9741" max="9741" width="20.75" style="1" customWidth="1"/>
    <col min="9742" max="9742" width="21.875" style="1" customWidth="1"/>
    <col min="9743" max="9743" width="13.875" style="1" customWidth="1"/>
    <col min="9744" max="9744" width="6.375" style="1" customWidth="1"/>
    <col min="9745" max="9745" width="15.625" style="1" customWidth="1"/>
    <col min="9746" max="9746" width="16.875" style="1" customWidth="1"/>
    <col min="9747" max="9747" width="15.625" style="1" customWidth="1"/>
    <col min="9748" max="9985" width="9" style="1"/>
    <col min="9986" max="9986" width="8.875" style="1" customWidth="1"/>
    <col min="9987" max="9987" width="7.125" style="1" customWidth="1"/>
    <col min="9988" max="9988" width="8.75" style="1" customWidth="1"/>
    <col min="9989" max="9989" width="14.375" style="1" bestFit="1" customWidth="1"/>
    <col min="9990" max="9990" width="13.125" style="1" bestFit="1" customWidth="1"/>
    <col min="9991" max="9991" width="57.625" style="1" customWidth="1"/>
    <col min="9992" max="9992" width="6.125" style="1" customWidth="1"/>
    <col min="9993" max="9994" width="9.875" style="1" bestFit="1" customWidth="1"/>
    <col min="9995" max="9995" width="5.875" style="1" customWidth="1"/>
    <col min="9996" max="9996" width="54" style="1" customWidth="1"/>
    <col min="9997" max="9997" width="20.75" style="1" customWidth="1"/>
    <col min="9998" max="9998" width="21.875" style="1" customWidth="1"/>
    <col min="9999" max="9999" width="13.875" style="1" customWidth="1"/>
    <col min="10000" max="10000" width="6.375" style="1" customWidth="1"/>
    <col min="10001" max="10001" width="15.625" style="1" customWidth="1"/>
    <col min="10002" max="10002" width="16.875" style="1" customWidth="1"/>
    <col min="10003" max="10003" width="15.625" style="1" customWidth="1"/>
    <col min="10004" max="10241" width="9" style="1"/>
    <col min="10242" max="10242" width="8.875" style="1" customWidth="1"/>
    <col min="10243" max="10243" width="7.125" style="1" customWidth="1"/>
    <col min="10244" max="10244" width="8.75" style="1" customWidth="1"/>
    <col min="10245" max="10245" width="14.375" style="1" bestFit="1" customWidth="1"/>
    <col min="10246" max="10246" width="13.125" style="1" bestFit="1" customWidth="1"/>
    <col min="10247" max="10247" width="57.625" style="1" customWidth="1"/>
    <col min="10248" max="10248" width="6.125" style="1" customWidth="1"/>
    <col min="10249" max="10250" width="9.875" style="1" bestFit="1" customWidth="1"/>
    <col min="10251" max="10251" width="5.875" style="1" customWidth="1"/>
    <col min="10252" max="10252" width="54" style="1" customWidth="1"/>
    <col min="10253" max="10253" width="20.75" style="1" customWidth="1"/>
    <col min="10254" max="10254" width="21.875" style="1" customWidth="1"/>
    <col min="10255" max="10255" width="13.875" style="1" customWidth="1"/>
    <col min="10256" max="10256" width="6.375" style="1" customWidth="1"/>
    <col min="10257" max="10257" width="15.625" style="1" customWidth="1"/>
    <col min="10258" max="10258" width="16.875" style="1" customWidth="1"/>
    <col min="10259" max="10259" width="15.625" style="1" customWidth="1"/>
    <col min="10260" max="10497" width="9" style="1"/>
    <col min="10498" max="10498" width="8.875" style="1" customWidth="1"/>
    <col min="10499" max="10499" width="7.125" style="1" customWidth="1"/>
    <col min="10500" max="10500" width="8.75" style="1" customWidth="1"/>
    <col min="10501" max="10501" width="14.375" style="1" bestFit="1" customWidth="1"/>
    <col min="10502" max="10502" width="13.125" style="1" bestFit="1" customWidth="1"/>
    <col min="10503" max="10503" width="57.625" style="1" customWidth="1"/>
    <col min="10504" max="10504" width="6.125" style="1" customWidth="1"/>
    <col min="10505" max="10506" width="9.875" style="1" bestFit="1" customWidth="1"/>
    <col min="10507" max="10507" width="5.875" style="1" customWidth="1"/>
    <col min="10508" max="10508" width="54" style="1" customWidth="1"/>
    <col min="10509" max="10509" width="20.75" style="1" customWidth="1"/>
    <col min="10510" max="10510" width="21.875" style="1" customWidth="1"/>
    <col min="10511" max="10511" width="13.875" style="1" customWidth="1"/>
    <col min="10512" max="10512" width="6.375" style="1" customWidth="1"/>
    <col min="10513" max="10513" width="15.625" style="1" customWidth="1"/>
    <col min="10514" max="10514" width="16.875" style="1" customWidth="1"/>
    <col min="10515" max="10515" width="15.625" style="1" customWidth="1"/>
    <col min="10516" max="10753" width="9" style="1"/>
    <col min="10754" max="10754" width="8.875" style="1" customWidth="1"/>
    <col min="10755" max="10755" width="7.125" style="1" customWidth="1"/>
    <col min="10756" max="10756" width="8.75" style="1" customWidth="1"/>
    <col min="10757" max="10757" width="14.375" style="1" bestFit="1" customWidth="1"/>
    <col min="10758" max="10758" width="13.125" style="1" bestFit="1" customWidth="1"/>
    <col min="10759" max="10759" width="57.625" style="1" customWidth="1"/>
    <col min="10760" max="10760" width="6.125" style="1" customWidth="1"/>
    <col min="10761" max="10762" width="9.875" style="1" bestFit="1" customWidth="1"/>
    <col min="10763" max="10763" width="5.875" style="1" customWidth="1"/>
    <col min="10764" max="10764" width="54" style="1" customWidth="1"/>
    <col min="10765" max="10765" width="20.75" style="1" customWidth="1"/>
    <col min="10766" max="10766" width="21.875" style="1" customWidth="1"/>
    <col min="10767" max="10767" width="13.875" style="1" customWidth="1"/>
    <col min="10768" max="10768" width="6.375" style="1" customWidth="1"/>
    <col min="10769" max="10769" width="15.625" style="1" customWidth="1"/>
    <col min="10770" max="10770" width="16.875" style="1" customWidth="1"/>
    <col min="10771" max="10771" width="15.625" style="1" customWidth="1"/>
    <col min="10772" max="11009" width="9" style="1"/>
    <col min="11010" max="11010" width="8.875" style="1" customWidth="1"/>
    <col min="11011" max="11011" width="7.125" style="1" customWidth="1"/>
    <col min="11012" max="11012" width="8.75" style="1" customWidth="1"/>
    <col min="11013" max="11013" width="14.375" style="1" bestFit="1" customWidth="1"/>
    <col min="11014" max="11014" width="13.125" style="1" bestFit="1" customWidth="1"/>
    <col min="11015" max="11015" width="57.625" style="1" customWidth="1"/>
    <col min="11016" max="11016" width="6.125" style="1" customWidth="1"/>
    <col min="11017" max="11018" width="9.875" style="1" bestFit="1" customWidth="1"/>
    <col min="11019" max="11019" width="5.875" style="1" customWidth="1"/>
    <col min="11020" max="11020" width="54" style="1" customWidth="1"/>
    <col min="11021" max="11021" width="20.75" style="1" customWidth="1"/>
    <col min="11022" max="11022" width="21.875" style="1" customWidth="1"/>
    <col min="11023" max="11023" width="13.875" style="1" customWidth="1"/>
    <col min="11024" max="11024" width="6.375" style="1" customWidth="1"/>
    <col min="11025" max="11025" width="15.625" style="1" customWidth="1"/>
    <col min="11026" max="11026" width="16.875" style="1" customWidth="1"/>
    <col min="11027" max="11027" width="15.625" style="1" customWidth="1"/>
    <col min="11028" max="11265" width="9" style="1"/>
    <col min="11266" max="11266" width="8.875" style="1" customWidth="1"/>
    <col min="11267" max="11267" width="7.125" style="1" customWidth="1"/>
    <col min="11268" max="11268" width="8.75" style="1" customWidth="1"/>
    <col min="11269" max="11269" width="14.375" style="1" bestFit="1" customWidth="1"/>
    <col min="11270" max="11270" width="13.125" style="1" bestFit="1" customWidth="1"/>
    <col min="11271" max="11271" width="57.625" style="1" customWidth="1"/>
    <col min="11272" max="11272" width="6.125" style="1" customWidth="1"/>
    <col min="11273" max="11274" width="9.875" style="1" bestFit="1" customWidth="1"/>
    <col min="11275" max="11275" width="5.875" style="1" customWidth="1"/>
    <col min="11276" max="11276" width="54" style="1" customWidth="1"/>
    <col min="11277" max="11277" width="20.75" style="1" customWidth="1"/>
    <col min="11278" max="11278" width="21.875" style="1" customWidth="1"/>
    <col min="11279" max="11279" width="13.875" style="1" customWidth="1"/>
    <col min="11280" max="11280" width="6.375" style="1" customWidth="1"/>
    <col min="11281" max="11281" width="15.625" style="1" customWidth="1"/>
    <col min="11282" max="11282" width="16.875" style="1" customWidth="1"/>
    <col min="11283" max="11283" width="15.625" style="1" customWidth="1"/>
    <col min="11284" max="11521" width="9" style="1"/>
    <col min="11522" max="11522" width="8.875" style="1" customWidth="1"/>
    <col min="11523" max="11523" width="7.125" style="1" customWidth="1"/>
    <col min="11524" max="11524" width="8.75" style="1" customWidth="1"/>
    <col min="11525" max="11525" width="14.375" style="1" bestFit="1" customWidth="1"/>
    <col min="11526" max="11526" width="13.125" style="1" bestFit="1" customWidth="1"/>
    <col min="11527" max="11527" width="57.625" style="1" customWidth="1"/>
    <col min="11528" max="11528" width="6.125" style="1" customWidth="1"/>
    <col min="11529" max="11530" width="9.875" style="1" bestFit="1" customWidth="1"/>
    <col min="11531" max="11531" width="5.875" style="1" customWidth="1"/>
    <col min="11532" max="11532" width="54" style="1" customWidth="1"/>
    <col min="11533" max="11533" width="20.75" style="1" customWidth="1"/>
    <col min="11534" max="11534" width="21.875" style="1" customWidth="1"/>
    <col min="11535" max="11535" width="13.875" style="1" customWidth="1"/>
    <col min="11536" max="11536" width="6.375" style="1" customWidth="1"/>
    <col min="11537" max="11537" width="15.625" style="1" customWidth="1"/>
    <col min="11538" max="11538" width="16.875" style="1" customWidth="1"/>
    <col min="11539" max="11539" width="15.625" style="1" customWidth="1"/>
    <col min="11540" max="11777" width="9" style="1"/>
    <col min="11778" max="11778" width="8.875" style="1" customWidth="1"/>
    <col min="11779" max="11779" width="7.125" style="1" customWidth="1"/>
    <col min="11780" max="11780" width="8.75" style="1" customWidth="1"/>
    <col min="11781" max="11781" width="14.375" style="1" bestFit="1" customWidth="1"/>
    <col min="11782" max="11782" width="13.125" style="1" bestFit="1" customWidth="1"/>
    <col min="11783" max="11783" width="57.625" style="1" customWidth="1"/>
    <col min="11784" max="11784" width="6.125" style="1" customWidth="1"/>
    <col min="11785" max="11786" width="9.875" style="1" bestFit="1" customWidth="1"/>
    <col min="11787" max="11787" width="5.875" style="1" customWidth="1"/>
    <col min="11788" max="11788" width="54" style="1" customWidth="1"/>
    <col min="11789" max="11789" width="20.75" style="1" customWidth="1"/>
    <col min="11790" max="11790" width="21.875" style="1" customWidth="1"/>
    <col min="11791" max="11791" width="13.875" style="1" customWidth="1"/>
    <col min="11792" max="11792" width="6.375" style="1" customWidth="1"/>
    <col min="11793" max="11793" width="15.625" style="1" customWidth="1"/>
    <col min="11794" max="11794" width="16.875" style="1" customWidth="1"/>
    <col min="11795" max="11795" width="15.625" style="1" customWidth="1"/>
    <col min="11796" max="12033" width="9" style="1"/>
    <col min="12034" max="12034" width="8.875" style="1" customWidth="1"/>
    <col min="12035" max="12035" width="7.125" style="1" customWidth="1"/>
    <col min="12036" max="12036" width="8.75" style="1" customWidth="1"/>
    <col min="12037" max="12037" width="14.375" style="1" bestFit="1" customWidth="1"/>
    <col min="12038" max="12038" width="13.125" style="1" bestFit="1" customWidth="1"/>
    <col min="12039" max="12039" width="57.625" style="1" customWidth="1"/>
    <col min="12040" max="12040" width="6.125" style="1" customWidth="1"/>
    <col min="12041" max="12042" width="9.875" style="1" bestFit="1" customWidth="1"/>
    <col min="12043" max="12043" width="5.875" style="1" customWidth="1"/>
    <col min="12044" max="12044" width="54" style="1" customWidth="1"/>
    <col min="12045" max="12045" width="20.75" style="1" customWidth="1"/>
    <col min="12046" max="12046" width="21.875" style="1" customWidth="1"/>
    <col min="12047" max="12047" width="13.875" style="1" customWidth="1"/>
    <col min="12048" max="12048" width="6.375" style="1" customWidth="1"/>
    <col min="12049" max="12049" width="15.625" style="1" customWidth="1"/>
    <col min="12050" max="12050" width="16.875" style="1" customWidth="1"/>
    <col min="12051" max="12051" width="15.625" style="1" customWidth="1"/>
    <col min="12052" max="12289" width="9" style="1"/>
    <col min="12290" max="12290" width="8.875" style="1" customWidth="1"/>
    <col min="12291" max="12291" width="7.125" style="1" customWidth="1"/>
    <col min="12292" max="12292" width="8.75" style="1" customWidth="1"/>
    <col min="12293" max="12293" width="14.375" style="1" bestFit="1" customWidth="1"/>
    <col min="12294" max="12294" width="13.125" style="1" bestFit="1" customWidth="1"/>
    <col min="12295" max="12295" width="57.625" style="1" customWidth="1"/>
    <col min="12296" max="12296" width="6.125" style="1" customWidth="1"/>
    <col min="12297" max="12298" width="9.875" style="1" bestFit="1" customWidth="1"/>
    <col min="12299" max="12299" width="5.875" style="1" customWidth="1"/>
    <col min="12300" max="12300" width="54" style="1" customWidth="1"/>
    <col min="12301" max="12301" width="20.75" style="1" customWidth="1"/>
    <col min="12302" max="12302" width="21.875" style="1" customWidth="1"/>
    <col min="12303" max="12303" width="13.875" style="1" customWidth="1"/>
    <col min="12304" max="12304" width="6.375" style="1" customWidth="1"/>
    <col min="12305" max="12305" width="15.625" style="1" customWidth="1"/>
    <col min="12306" max="12306" width="16.875" style="1" customWidth="1"/>
    <col min="12307" max="12307" width="15.625" style="1" customWidth="1"/>
    <col min="12308" max="12545" width="9" style="1"/>
    <col min="12546" max="12546" width="8.875" style="1" customWidth="1"/>
    <col min="12547" max="12547" width="7.125" style="1" customWidth="1"/>
    <col min="12548" max="12548" width="8.75" style="1" customWidth="1"/>
    <col min="12549" max="12549" width="14.375" style="1" bestFit="1" customWidth="1"/>
    <col min="12550" max="12550" width="13.125" style="1" bestFit="1" customWidth="1"/>
    <col min="12551" max="12551" width="57.625" style="1" customWidth="1"/>
    <col min="12552" max="12552" width="6.125" style="1" customWidth="1"/>
    <col min="12553" max="12554" width="9.875" style="1" bestFit="1" customWidth="1"/>
    <col min="12555" max="12555" width="5.875" style="1" customWidth="1"/>
    <col min="12556" max="12556" width="54" style="1" customWidth="1"/>
    <col min="12557" max="12557" width="20.75" style="1" customWidth="1"/>
    <col min="12558" max="12558" width="21.875" style="1" customWidth="1"/>
    <col min="12559" max="12559" width="13.875" style="1" customWidth="1"/>
    <col min="12560" max="12560" width="6.375" style="1" customWidth="1"/>
    <col min="12561" max="12561" width="15.625" style="1" customWidth="1"/>
    <col min="12562" max="12562" width="16.875" style="1" customWidth="1"/>
    <col min="12563" max="12563" width="15.625" style="1" customWidth="1"/>
    <col min="12564" max="12801" width="9" style="1"/>
    <col min="12802" max="12802" width="8.875" style="1" customWidth="1"/>
    <col min="12803" max="12803" width="7.125" style="1" customWidth="1"/>
    <col min="12804" max="12804" width="8.75" style="1" customWidth="1"/>
    <col min="12805" max="12805" width="14.375" style="1" bestFit="1" customWidth="1"/>
    <col min="12806" max="12806" width="13.125" style="1" bestFit="1" customWidth="1"/>
    <col min="12807" max="12807" width="57.625" style="1" customWidth="1"/>
    <col min="12808" max="12808" width="6.125" style="1" customWidth="1"/>
    <col min="12809" max="12810" width="9.875" style="1" bestFit="1" customWidth="1"/>
    <col min="12811" max="12811" width="5.875" style="1" customWidth="1"/>
    <col min="12812" max="12812" width="54" style="1" customWidth="1"/>
    <col min="12813" max="12813" width="20.75" style="1" customWidth="1"/>
    <col min="12814" max="12814" width="21.875" style="1" customWidth="1"/>
    <col min="12815" max="12815" width="13.875" style="1" customWidth="1"/>
    <col min="12816" max="12816" width="6.375" style="1" customWidth="1"/>
    <col min="12817" max="12817" width="15.625" style="1" customWidth="1"/>
    <col min="12818" max="12818" width="16.875" style="1" customWidth="1"/>
    <col min="12819" max="12819" width="15.625" style="1" customWidth="1"/>
    <col min="12820" max="13057" width="9" style="1"/>
    <col min="13058" max="13058" width="8.875" style="1" customWidth="1"/>
    <col min="13059" max="13059" width="7.125" style="1" customWidth="1"/>
    <col min="13060" max="13060" width="8.75" style="1" customWidth="1"/>
    <col min="13061" max="13061" width="14.375" style="1" bestFit="1" customWidth="1"/>
    <col min="13062" max="13062" width="13.125" style="1" bestFit="1" customWidth="1"/>
    <col min="13063" max="13063" width="57.625" style="1" customWidth="1"/>
    <col min="13064" max="13064" width="6.125" style="1" customWidth="1"/>
    <col min="13065" max="13066" width="9.875" style="1" bestFit="1" customWidth="1"/>
    <col min="13067" max="13067" width="5.875" style="1" customWidth="1"/>
    <col min="13068" max="13068" width="54" style="1" customWidth="1"/>
    <col min="13069" max="13069" width="20.75" style="1" customWidth="1"/>
    <col min="13070" max="13070" width="21.875" style="1" customWidth="1"/>
    <col min="13071" max="13071" width="13.875" style="1" customWidth="1"/>
    <col min="13072" max="13072" width="6.375" style="1" customWidth="1"/>
    <col min="13073" max="13073" width="15.625" style="1" customWidth="1"/>
    <col min="13074" max="13074" width="16.875" style="1" customWidth="1"/>
    <col min="13075" max="13075" width="15.625" style="1" customWidth="1"/>
    <col min="13076" max="13313" width="9" style="1"/>
    <col min="13314" max="13314" width="8.875" style="1" customWidth="1"/>
    <col min="13315" max="13315" width="7.125" style="1" customWidth="1"/>
    <col min="13316" max="13316" width="8.75" style="1" customWidth="1"/>
    <col min="13317" max="13317" width="14.375" style="1" bestFit="1" customWidth="1"/>
    <col min="13318" max="13318" width="13.125" style="1" bestFit="1" customWidth="1"/>
    <col min="13319" max="13319" width="57.625" style="1" customWidth="1"/>
    <col min="13320" max="13320" width="6.125" style="1" customWidth="1"/>
    <col min="13321" max="13322" width="9.875" style="1" bestFit="1" customWidth="1"/>
    <col min="13323" max="13323" width="5.875" style="1" customWidth="1"/>
    <col min="13324" max="13324" width="54" style="1" customWidth="1"/>
    <col min="13325" max="13325" width="20.75" style="1" customWidth="1"/>
    <col min="13326" max="13326" width="21.875" style="1" customWidth="1"/>
    <col min="13327" max="13327" width="13.875" style="1" customWidth="1"/>
    <col min="13328" max="13328" width="6.375" style="1" customWidth="1"/>
    <col min="13329" max="13329" width="15.625" style="1" customWidth="1"/>
    <col min="13330" max="13330" width="16.875" style="1" customWidth="1"/>
    <col min="13331" max="13331" width="15.625" style="1" customWidth="1"/>
    <col min="13332" max="13569" width="9" style="1"/>
    <col min="13570" max="13570" width="8.875" style="1" customWidth="1"/>
    <col min="13571" max="13571" width="7.125" style="1" customWidth="1"/>
    <col min="13572" max="13572" width="8.75" style="1" customWidth="1"/>
    <col min="13573" max="13573" width="14.375" style="1" bestFit="1" customWidth="1"/>
    <col min="13574" max="13574" width="13.125" style="1" bestFit="1" customWidth="1"/>
    <col min="13575" max="13575" width="57.625" style="1" customWidth="1"/>
    <col min="13576" max="13576" width="6.125" style="1" customWidth="1"/>
    <col min="13577" max="13578" width="9.875" style="1" bestFit="1" customWidth="1"/>
    <col min="13579" max="13579" width="5.875" style="1" customWidth="1"/>
    <col min="13580" max="13580" width="54" style="1" customWidth="1"/>
    <col min="13581" max="13581" width="20.75" style="1" customWidth="1"/>
    <col min="13582" max="13582" width="21.875" style="1" customWidth="1"/>
    <col min="13583" max="13583" width="13.875" style="1" customWidth="1"/>
    <col min="13584" max="13584" width="6.375" style="1" customWidth="1"/>
    <col min="13585" max="13585" width="15.625" style="1" customWidth="1"/>
    <col min="13586" max="13586" width="16.875" style="1" customWidth="1"/>
    <col min="13587" max="13587" width="15.625" style="1" customWidth="1"/>
    <col min="13588" max="13825" width="9" style="1"/>
    <col min="13826" max="13826" width="8.875" style="1" customWidth="1"/>
    <col min="13827" max="13827" width="7.125" style="1" customWidth="1"/>
    <col min="13828" max="13828" width="8.75" style="1" customWidth="1"/>
    <col min="13829" max="13829" width="14.375" style="1" bestFit="1" customWidth="1"/>
    <col min="13830" max="13830" width="13.125" style="1" bestFit="1" customWidth="1"/>
    <col min="13831" max="13831" width="57.625" style="1" customWidth="1"/>
    <col min="13832" max="13832" width="6.125" style="1" customWidth="1"/>
    <col min="13833" max="13834" width="9.875" style="1" bestFit="1" customWidth="1"/>
    <col min="13835" max="13835" width="5.875" style="1" customWidth="1"/>
    <col min="13836" max="13836" width="54" style="1" customWidth="1"/>
    <col min="13837" max="13837" width="20.75" style="1" customWidth="1"/>
    <col min="13838" max="13838" width="21.875" style="1" customWidth="1"/>
    <col min="13839" max="13839" width="13.875" style="1" customWidth="1"/>
    <col min="13840" max="13840" width="6.375" style="1" customWidth="1"/>
    <col min="13841" max="13841" width="15.625" style="1" customWidth="1"/>
    <col min="13842" max="13842" width="16.875" style="1" customWidth="1"/>
    <col min="13843" max="13843" width="15.625" style="1" customWidth="1"/>
    <col min="13844" max="14081" width="9" style="1"/>
    <col min="14082" max="14082" width="8.875" style="1" customWidth="1"/>
    <col min="14083" max="14083" width="7.125" style="1" customWidth="1"/>
    <col min="14084" max="14084" width="8.75" style="1" customWidth="1"/>
    <col min="14085" max="14085" width="14.375" style="1" bestFit="1" customWidth="1"/>
    <col min="14086" max="14086" width="13.125" style="1" bestFit="1" customWidth="1"/>
    <col min="14087" max="14087" width="57.625" style="1" customWidth="1"/>
    <col min="14088" max="14088" width="6.125" style="1" customWidth="1"/>
    <col min="14089" max="14090" width="9.875" style="1" bestFit="1" customWidth="1"/>
    <col min="14091" max="14091" width="5.875" style="1" customWidth="1"/>
    <col min="14092" max="14092" width="54" style="1" customWidth="1"/>
    <col min="14093" max="14093" width="20.75" style="1" customWidth="1"/>
    <col min="14094" max="14094" width="21.875" style="1" customWidth="1"/>
    <col min="14095" max="14095" width="13.875" style="1" customWidth="1"/>
    <col min="14096" max="14096" width="6.375" style="1" customWidth="1"/>
    <col min="14097" max="14097" width="15.625" style="1" customWidth="1"/>
    <col min="14098" max="14098" width="16.875" style="1" customWidth="1"/>
    <col min="14099" max="14099" width="15.625" style="1" customWidth="1"/>
    <col min="14100" max="14337" width="9" style="1"/>
    <col min="14338" max="14338" width="8.875" style="1" customWidth="1"/>
    <col min="14339" max="14339" width="7.125" style="1" customWidth="1"/>
    <col min="14340" max="14340" width="8.75" style="1" customWidth="1"/>
    <col min="14341" max="14341" width="14.375" style="1" bestFit="1" customWidth="1"/>
    <col min="14342" max="14342" width="13.125" style="1" bestFit="1" customWidth="1"/>
    <col min="14343" max="14343" width="57.625" style="1" customWidth="1"/>
    <col min="14344" max="14344" width="6.125" style="1" customWidth="1"/>
    <col min="14345" max="14346" width="9.875" style="1" bestFit="1" customWidth="1"/>
    <col min="14347" max="14347" width="5.875" style="1" customWidth="1"/>
    <col min="14348" max="14348" width="54" style="1" customWidth="1"/>
    <col min="14349" max="14349" width="20.75" style="1" customWidth="1"/>
    <col min="14350" max="14350" width="21.875" style="1" customWidth="1"/>
    <col min="14351" max="14351" width="13.875" style="1" customWidth="1"/>
    <col min="14352" max="14352" width="6.375" style="1" customWidth="1"/>
    <col min="14353" max="14353" width="15.625" style="1" customWidth="1"/>
    <col min="14354" max="14354" width="16.875" style="1" customWidth="1"/>
    <col min="14355" max="14355" width="15.625" style="1" customWidth="1"/>
    <col min="14356" max="14593" width="9" style="1"/>
    <col min="14594" max="14594" width="8.875" style="1" customWidth="1"/>
    <col min="14595" max="14595" width="7.125" style="1" customWidth="1"/>
    <col min="14596" max="14596" width="8.75" style="1" customWidth="1"/>
    <col min="14597" max="14597" width="14.375" style="1" bestFit="1" customWidth="1"/>
    <col min="14598" max="14598" width="13.125" style="1" bestFit="1" customWidth="1"/>
    <col min="14599" max="14599" width="57.625" style="1" customWidth="1"/>
    <col min="14600" max="14600" width="6.125" style="1" customWidth="1"/>
    <col min="14601" max="14602" width="9.875" style="1" bestFit="1" customWidth="1"/>
    <col min="14603" max="14603" width="5.875" style="1" customWidth="1"/>
    <col min="14604" max="14604" width="54" style="1" customWidth="1"/>
    <col min="14605" max="14605" width="20.75" style="1" customWidth="1"/>
    <col min="14606" max="14606" width="21.875" style="1" customWidth="1"/>
    <col min="14607" max="14607" width="13.875" style="1" customWidth="1"/>
    <col min="14608" max="14608" width="6.375" style="1" customWidth="1"/>
    <col min="14609" max="14609" width="15.625" style="1" customWidth="1"/>
    <col min="14610" max="14610" width="16.875" style="1" customWidth="1"/>
    <col min="14611" max="14611" width="15.625" style="1" customWidth="1"/>
    <col min="14612" max="14849" width="9" style="1"/>
    <col min="14850" max="14850" width="8.875" style="1" customWidth="1"/>
    <col min="14851" max="14851" width="7.125" style="1" customWidth="1"/>
    <col min="14852" max="14852" width="8.75" style="1" customWidth="1"/>
    <col min="14853" max="14853" width="14.375" style="1" bestFit="1" customWidth="1"/>
    <col min="14854" max="14854" width="13.125" style="1" bestFit="1" customWidth="1"/>
    <col min="14855" max="14855" width="57.625" style="1" customWidth="1"/>
    <col min="14856" max="14856" width="6.125" style="1" customWidth="1"/>
    <col min="14857" max="14858" width="9.875" style="1" bestFit="1" customWidth="1"/>
    <col min="14859" max="14859" width="5.875" style="1" customWidth="1"/>
    <col min="14860" max="14860" width="54" style="1" customWidth="1"/>
    <col min="14861" max="14861" width="20.75" style="1" customWidth="1"/>
    <col min="14862" max="14862" width="21.875" style="1" customWidth="1"/>
    <col min="14863" max="14863" width="13.875" style="1" customWidth="1"/>
    <col min="14864" max="14864" width="6.375" style="1" customWidth="1"/>
    <col min="14865" max="14865" width="15.625" style="1" customWidth="1"/>
    <col min="14866" max="14866" width="16.875" style="1" customWidth="1"/>
    <col min="14867" max="14867" width="15.625" style="1" customWidth="1"/>
    <col min="14868" max="15105" width="9" style="1"/>
    <col min="15106" max="15106" width="8.875" style="1" customWidth="1"/>
    <col min="15107" max="15107" width="7.125" style="1" customWidth="1"/>
    <col min="15108" max="15108" width="8.75" style="1" customWidth="1"/>
    <col min="15109" max="15109" width="14.375" style="1" bestFit="1" customWidth="1"/>
    <col min="15110" max="15110" width="13.125" style="1" bestFit="1" customWidth="1"/>
    <col min="15111" max="15111" width="57.625" style="1" customWidth="1"/>
    <col min="15112" max="15112" width="6.125" style="1" customWidth="1"/>
    <col min="15113" max="15114" width="9.875" style="1" bestFit="1" customWidth="1"/>
    <col min="15115" max="15115" width="5.875" style="1" customWidth="1"/>
    <col min="15116" max="15116" width="54" style="1" customWidth="1"/>
    <col min="15117" max="15117" width="20.75" style="1" customWidth="1"/>
    <col min="15118" max="15118" width="21.875" style="1" customWidth="1"/>
    <col min="15119" max="15119" width="13.875" style="1" customWidth="1"/>
    <col min="15120" max="15120" width="6.375" style="1" customWidth="1"/>
    <col min="15121" max="15121" width="15.625" style="1" customWidth="1"/>
    <col min="15122" max="15122" width="16.875" style="1" customWidth="1"/>
    <col min="15123" max="15123" width="15.625" style="1" customWidth="1"/>
    <col min="15124" max="15361" width="9" style="1"/>
    <col min="15362" max="15362" width="8.875" style="1" customWidth="1"/>
    <col min="15363" max="15363" width="7.125" style="1" customWidth="1"/>
    <col min="15364" max="15364" width="8.75" style="1" customWidth="1"/>
    <col min="15365" max="15365" width="14.375" style="1" bestFit="1" customWidth="1"/>
    <col min="15366" max="15366" width="13.125" style="1" bestFit="1" customWidth="1"/>
    <col min="15367" max="15367" width="57.625" style="1" customWidth="1"/>
    <col min="15368" max="15368" width="6.125" style="1" customWidth="1"/>
    <col min="15369" max="15370" width="9.875" style="1" bestFit="1" customWidth="1"/>
    <col min="15371" max="15371" width="5.875" style="1" customWidth="1"/>
    <col min="15372" max="15372" width="54" style="1" customWidth="1"/>
    <col min="15373" max="15373" width="20.75" style="1" customWidth="1"/>
    <col min="15374" max="15374" width="21.875" style="1" customWidth="1"/>
    <col min="15375" max="15375" width="13.875" style="1" customWidth="1"/>
    <col min="15376" max="15376" width="6.375" style="1" customWidth="1"/>
    <col min="15377" max="15377" width="15.625" style="1" customWidth="1"/>
    <col min="15378" max="15378" width="16.875" style="1" customWidth="1"/>
    <col min="15379" max="15379" width="15.625" style="1" customWidth="1"/>
    <col min="15380" max="15617" width="9" style="1"/>
    <col min="15618" max="15618" width="8.875" style="1" customWidth="1"/>
    <col min="15619" max="15619" width="7.125" style="1" customWidth="1"/>
    <col min="15620" max="15620" width="8.75" style="1" customWidth="1"/>
    <col min="15621" max="15621" width="14.375" style="1" bestFit="1" customWidth="1"/>
    <col min="15622" max="15622" width="13.125" style="1" bestFit="1" customWidth="1"/>
    <col min="15623" max="15623" width="57.625" style="1" customWidth="1"/>
    <col min="15624" max="15624" width="6.125" style="1" customWidth="1"/>
    <col min="15625" max="15626" width="9.875" style="1" bestFit="1" customWidth="1"/>
    <col min="15627" max="15627" width="5.875" style="1" customWidth="1"/>
    <col min="15628" max="15628" width="54" style="1" customWidth="1"/>
    <col min="15629" max="15629" width="20.75" style="1" customWidth="1"/>
    <col min="15630" max="15630" width="21.875" style="1" customWidth="1"/>
    <col min="15631" max="15631" width="13.875" style="1" customWidth="1"/>
    <col min="15632" max="15632" width="6.375" style="1" customWidth="1"/>
    <col min="15633" max="15633" width="15.625" style="1" customWidth="1"/>
    <col min="15634" max="15634" width="16.875" style="1" customWidth="1"/>
    <col min="15635" max="15635" width="15.625" style="1" customWidth="1"/>
    <col min="15636" max="15873" width="9" style="1"/>
    <col min="15874" max="15874" width="8.875" style="1" customWidth="1"/>
    <col min="15875" max="15875" width="7.125" style="1" customWidth="1"/>
    <col min="15876" max="15876" width="8.75" style="1" customWidth="1"/>
    <col min="15877" max="15877" width="14.375" style="1" bestFit="1" customWidth="1"/>
    <col min="15878" max="15878" width="13.125" style="1" bestFit="1" customWidth="1"/>
    <col min="15879" max="15879" width="57.625" style="1" customWidth="1"/>
    <col min="15880" max="15880" width="6.125" style="1" customWidth="1"/>
    <col min="15881" max="15882" width="9.875" style="1" bestFit="1" customWidth="1"/>
    <col min="15883" max="15883" width="5.875" style="1" customWidth="1"/>
    <col min="15884" max="15884" width="54" style="1" customWidth="1"/>
    <col min="15885" max="15885" width="20.75" style="1" customWidth="1"/>
    <col min="15886" max="15886" width="21.875" style="1" customWidth="1"/>
    <col min="15887" max="15887" width="13.875" style="1" customWidth="1"/>
    <col min="15888" max="15888" width="6.375" style="1" customWidth="1"/>
    <col min="15889" max="15889" width="15.625" style="1" customWidth="1"/>
    <col min="15890" max="15890" width="16.875" style="1" customWidth="1"/>
    <col min="15891" max="15891" width="15.625" style="1" customWidth="1"/>
    <col min="15892" max="16129" width="9" style="1"/>
    <col min="16130" max="16130" width="8.875" style="1" customWidth="1"/>
    <col min="16131" max="16131" width="7.125" style="1" customWidth="1"/>
    <col min="16132" max="16132" width="8.75" style="1" customWidth="1"/>
    <col min="16133" max="16133" width="14.375" style="1" bestFit="1" customWidth="1"/>
    <col min="16134" max="16134" width="13.125" style="1" bestFit="1" customWidth="1"/>
    <col min="16135" max="16135" width="57.625" style="1" customWidth="1"/>
    <col min="16136" max="16136" width="6.125" style="1" customWidth="1"/>
    <col min="16137" max="16138" width="9.875" style="1" bestFit="1" customWidth="1"/>
    <col min="16139" max="16139" width="5.875" style="1" customWidth="1"/>
    <col min="16140" max="16140" width="54" style="1" customWidth="1"/>
    <col min="16141" max="16141" width="20.75" style="1" customWidth="1"/>
    <col min="16142" max="16142" width="21.875" style="1" customWidth="1"/>
    <col min="16143" max="16143" width="13.875" style="1" customWidth="1"/>
    <col min="16144" max="16144" width="6.375" style="1" customWidth="1"/>
    <col min="16145" max="16145" width="15.625" style="1" customWidth="1"/>
    <col min="16146" max="16146" width="16.875" style="1" customWidth="1"/>
    <col min="16147" max="16147" width="15.625" style="1" customWidth="1"/>
    <col min="16148" max="16384" width="9" style="1"/>
  </cols>
  <sheetData>
    <row r="2" spans="1:19" ht="20.100000000000001" customHeight="1">
      <c r="D2" s="2" t="s">
        <v>0</v>
      </c>
      <c r="E2" s="2"/>
      <c r="F2" s="2"/>
      <c r="G2" s="3" t="s">
        <v>306</v>
      </c>
      <c r="I2" s="5" t="s">
        <v>2</v>
      </c>
      <c r="J2" s="6"/>
      <c r="K2" s="7"/>
      <c r="L2" s="8">
        <f>SUM(J:J)</f>
        <v>520312</v>
      </c>
    </row>
    <row r="3" spans="1:19" ht="20.100000000000001" customHeight="1">
      <c r="D3" s="2" t="s">
        <v>3</v>
      </c>
      <c r="E3" s="2"/>
      <c r="F3" s="2"/>
      <c r="G3" s="13" t="s">
        <v>307</v>
      </c>
    </row>
    <row r="4" spans="1:19" ht="20.100000000000001" customHeight="1">
      <c r="D4" s="2" t="s">
        <v>5</v>
      </c>
      <c r="E4" s="2"/>
      <c r="F4" s="2"/>
      <c r="G4" s="13">
        <v>218557</v>
      </c>
      <c r="J4" s="287"/>
      <c r="L4" s="288" t="s">
        <v>308</v>
      </c>
      <c r="M4" s="289"/>
    </row>
    <row r="5" spans="1:19" ht="20.100000000000001" customHeight="1">
      <c r="D5" s="2" t="s">
        <v>8</v>
      </c>
      <c r="E5" s="2"/>
      <c r="F5" s="2"/>
      <c r="G5" s="18">
        <v>45619</v>
      </c>
      <c r="L5" s="290"/>
      <c r="M5" s="291"/>
    </row>
    <row r="6" spans="1:19" ht="20.100000000000001" customHeight="1">
      <c r="D6" s="2" t="s">
        <v>10</v>
      </c>
      <c r="E6" s="2"/>
      <c r="F6" s="2"/>
      <c r="G6" s="18">
        <v>45621</v>
      </c>
      <c r="I6" s="292"/>
      <c r="J6" s="392" t="s">
        <v>53</v>
      </c>
      <c r="L6" s="22"/>
      <c r="M6" s="23"/>
    </row>
    <row r="7" spans="1:19" ht="20.100000000000001" customHeight="1">
      <c r="D7" s="24"/>
      <c r="E7" s="24"/>
      <c r="F7" s="24"/>
      <c r="G7" s="25"/>
      <c r="I7" s="294"/>
      <c r="J7" s="392"/>
      <c r="L7" s="22"/>
      <c r="M7" s="23"/>
      <c r="N7" s="26"/>
    </row>
    <row r="8" spans="1:19" ht="20.100000000000001" customHeight="1">
      <c r="D8" s="24"/>
      <c r="E8" s="308"/>
      <c r="F8" s="24"/>
      <c r="G8" s="25"/>
      <c r="I8" s="295"/>
      <c r="J8" s="296"/>
      <c r="L8" s="22"/>
      <c r="M8" s="23"/>
      <c r="N8" s="26"/>
    </row>
    <row r="10" spans="1:19" s="4" customFormat="1" ht="19.7" customHeight="1">
      <c r="C10" s="27"/>
      <c r="D10" s="28" t="s">
        <v>12</v>
      </c>
      <c r="E10" s="28" t="s">
        <v>13</v>
      </c>
      <c r="F10" s="28" t="s">
        <v>14</v>
      </c>
      <c r="G10" s="27" t="s">
        <v>15</v>
      </c>
      <c r="H10" s="27" t="s">
        <v>16</v>
      </c>
      <c r="I10" s="27" t="s">
        <v>17</v>
      </c>
      <c r="J10" s="31" t="s">
        <v>18</v>
      </c>
      <c r="K10" s="31" t="s">
        <v>19</v>
      </c>
      <c r="L10" s="27" t="s">
        <v>20</v>
      </c>
      <c r="M10" s="27" t="s">
        <v>21</v>
      </c>
      <c r="N10" s="27" t="s">
        <v>22</v>
      </c>
      <c r="O10" s="32" t="s">
        <v>23</v>
      </c>
      <c r="P10" s="28" t="s">
        <v>24</v>
      </c>
      <c r="Q10" s="27" t="s">
        <v>25</v>
      </c>
      <c r="R10" s="32" t="s">
        <v>26</v>
      </c>
      <c r="S10" s="33" t="s">
        <v>27</v>
      </c>
    </row>
    <row r="11" spans="1:19" s="4" customFormat="1" ht="19.7" customHeight="1">
      <c r="A11" s="27"/>
      <c r="B11" s="27"/>
      <c r="C11" s="27"/>
      <c r="D11" s="28"/>
      <c r="E11" s="28"/>
      <c r="F11" s="28"/>
      <c r="G11" s="393"/>
      <c r="H11" s="27"/>
      <c r="I11" s="27"/>
      <c r="J11" s="31"/>
      <c r="K11" s="31"/>
      <c r="L11" s="27"/>
      <c r="M11" s="27"/>
      <c r="N11" s="27"/>
      <c r="O11" s="32"/>
      <c r="P11" s="28"/>
      <c r="Q11" s="27"/>
      <c r="R11" s="32"/>
      <c r="S11" s="33"/>
    </row>
    <row r="12" spans="1:19" s="4" customFormat="1" ht="19.7" customHeight="1">
      <c r="A12" s="313"/>
      <c r="B12" s="27"/>
      <c r="C12" s="27"/>
      <c r="D12" s="28"/>
      <c r="E12" s="161" t="s">
        <v>406</v>
      </c>
      <c r="F12" s="162"/>
      <c r="G12" s="163"/>
      <c r="H12" s="27"/>
      <c r="I12" s="27"/>
      <c r="J12" s="31"/>
      <c r="K12" s="31"/>
      <c r="L12" s="27"/>
      <c r="M12" s="27"/>
      <c r="N12" s="27"/>
      <c r="O12" s="32"/>
      <c r="P12" s="28"/>
      <c r="Q12" s="27"/>
      <c r="R12" s="32"/>
      <c r="S12" s="33"/>
    </row>
    <row r="13" spans="1:19" s="4" customFormat="1" ht="19.7" customHeight="1">
      <c r="A13" s="394" t="s">
        <v>54</v>
      </c>
      <c r="B13" s="34"/>
      <c r="C13" s="395">
        <v>0.15</v>
      </c>
      <c r="D13" s="396">
        <v>1</v>
      </c>
      <c r="E13" s="146" t="s">
        <v>61</v>
      </c>
      <c r="F13" s="396" t="s">
        <v>55</v>
      </c>
      <c r="G13" s="397" t="s">
        <v>407</v>
      </c>
      <c r="H13" s="398">
        <v>1</v>
      </c>
      <c r="I13" s="399">
        <v>6255</v>
      </c>
      <c r="J13" s="400">
        <f t="shared" ref="J13:J35" si="0">H13*I13</f>
        <v>6255</v>
      </c>
      <c r="K13" s="401"/>
      <c r="L13" s="320" t="s">
        <v>408</v>
      </c>
      <c r="M13" s="39"/>
      <c r="N13" s="402" t="s">
        <v>409</v>
      </c>
      <c r="O13" s="32">
        <v>45607</v>
      </c>
      <c r="P13" s="28"/>
      <c r="Q13" s="40">
        <v>45621</v>
      </c>
      <c r="R13" s="40">
        <v>45622</v>
      </c>
      <c r="S13" s="33"/>
    </row>
    <row r="14" spans="1:19" s="4" customFormat="1" ht="19.7" customHeight="1">
      <c r="A14" s="394" t="s">
        <v>42</v>
      </c>
      <c r="B14" s="34"/>
      <c r="C14" s="395">
        <v>0.02</v>
      </c>
      <c r="D14" s="396">
        <f>+D13+1</f>
        <v>2</v>
      </c>
      <c r="E14" s="403" t="s">
        <v>55</v>
      </c>
      <c r="F14" s="403" t="s">
        <v>55</v>
      </c>
      <c r="G14" s="404" t="s">
        <v>240</v>
      </c>
      <c r="H14" s="405">
        <v>40</v>
      </c>
      <c r="I14" s="300">
        <v>23</v>
      </c>
      <c r="J14" s="400">
        <f t="shared" si="0"/>
        <v>920</v>
      </c>
      <c r="K14" s="159"/>
      <c r="L14" s="406" t="s">
        <v>410</v>
      </c>
      <c r="M14" s="407"/>
      <c r="N14" s="402" t="s">
        <v>409</v>
      </c>
      <c r="O14" s="32">
        <v>45607</v>
      </c>
      <c r="P14" s="28"/>
      <c r="Q14" s="40">
        <v>45621</v>
      </c>
      <c r="R14" s="40">
        <v>45622</v>
      </c>
      <c r="S14" s="33"/>
    </row>
    <row r="15" spans="1:19" s="4" customFormat="1" ht="19.7" customHeight="1">
      <c r="A15" s="394" t="s">
        <v>42</v>
      </c>
      <c r="B15" s="408"/>
      <c r="C15" s="409">
        <v>0.02</v>
      </c>
      <c r="D15" s="396">
        <f t="shared" ref="D15:D73" si="1">+D14+1</f>
        <v>3</v>
      </c>
      <c r="E15" s="410" t="s">
        <v>55</v>
      </c>
      <c r="F15" s="410" t="s">
        <v>55</v>
      </c>
      <c r="G15" s="411" t="s">
        <v>411</v>
      </c>
      <c r="H15" s="405">
        <v>22</v>
      </c>
      <c r="I15" s="412">
        <v>19</v>
      </c>
      <c r="J15" s="412">
        <f t="shared" si="0"/>
        <v>418</v>
      </c>
      <c r="K15" s="413"/>
      <c r="L15" s="156" t="s">
        <v>412</v>
      </c>
      <c r="M15" s="407"/>
      <c r="N15" s="402" t="s">
        <v>409</v>
      </c>
      <c r="O15" s="32">
        <v>45607</v>
      </c>
      <c r="P15" s="28"/>
      <c r="Q15" s="40">
        <v>45621</v>
      </c>
      <c r="R15" s="40">
        <v>45622</v>
      </c>
      <c r="S15" s="33"/>
    </row>
    <row r="16" spans="1:19" s="4" customFormat="1" ht="19.7" customHeight="1">
      <c r="A16" s="394" t="s">
        <v>42</v>
      </c>
      <c r="B16" s="408"/>
      <c r="C16" s="409">
        <v>0.02</v>
      </c>
      <c r="D16" s="396">
        <f t="shared" si="1"/>
        <v>4</v>
      </c>
      <c r="E16" s="410" t="s">
        <v>55</v>
      </c>
      <c r="F16" s="410" t="s">
        <v>55</v>
      </c>
      <c r="G16" s="411" t="s">
        <v>413</v>
      </c>
      <c r="H16" s="405">
        <v>10</v>
      </c>
      <c r="I16" s="412">
        <v>25</v>
      </c>
      <c r="J16" s="412">
        <f t="shared" si="0"/>
        <v>250</v>
      </c>
      <c r="K16" s="413"/>
      <c r="L16" s="156" t="s">
        <v>414</v>
      </c>
      <c r="M16" s="407" t="s">
        <v>415</v>
      </c>
      <c r="N16" s="402" t="s">
        <v>409</v>
      </c>
      <c r="O16" s="32">
        <v>45607</v>
      </c>
      <c r="P16" s="28"/>
      <c r="Q16" s="40">
        <v>45621</v>
      </c>
      <c r="R16" s="40">
        <v>45622</v>
      </c>
      <c r="S16" s="33"/>
    </row>
    <row r="17" spans="1:19" s="4" customFormat="1" ht="19.7" customHeight="1">
      <c r="A17" s="394" t="s">
        <v>77</v>
      </c>
      <c r="B17" s="34"/>
      <c r="C17" s="395">
        <v>0.2</v>
      </c>
      <c r="D17" s="396">
        <f t="shared" si="1"/>
        <v>5</v>
      </c>
      <c r="E17" s="414" t="s">
        <v>55</v>
      </c>
      <c r="F17" s="414" t="s">
        <v>55</v>
      </c>
      <c r="G17" s="415" t="s">
        <v>416</v>
      </c>
      <c r="H17" s="416">
        <v>4</v>
      </c>
      <c r="I17" s="417">
        <v>850</v>
      </c>
      <c r="J17" s="417">
        <f t="shared" si="0"/>
        <v>3400</v>
      </c>
      <c r="K17" s="418"/>
      <c r="L17" s="134" t="s">
        <v>417</v>
      </c>
      <c r="M17" s="39"/>
      <c r="N17" s="402" t="s">
        <v>409</v>
      </c>
      <c r="O17" s="32">
        <v>45607</v>
      </c>
      <c r="P17" s="28"/>
      <c r="Q17" s="40">
        <v>45621</v>
      </c>
      <c r="R17" s="40">
        <v>45622</v>
      </c>
      <c r="S17" s="33"/>
    </row>
    <row r="18" spans="1:19" s="4" customFormat="1" ht="19.7" customHeight="1">
      <c r="A18" s="394" t="s">
        <v>54</v>
      </c>
      <c r="B18" s="34"/>
      <c r="C18" s="395">
        <v>0.15</v>
      </c>
      <c r="D18" s="396">
        <f t="shared" si="1"/>
        <v>6</v>
      </c>
      <c r="E18" s="146" t="s">
        <v>61</v>
      </c>
      <c r="F18" s="396" t="s">
        <v>55</v>
      </c>
      <c r="G18" s="397" t="s">
        <v>418</v>
      </c>
      <c r="H18" s="398">
        <v>1</v>
      </c>
      <c r="I18" s="399">
        <v>5865</v>
      </c>
      <c r="J18" s="400">
        <f t="shared" si="0"/>
        <v>5865</v>
      </c>
      <c r="K18" s="401"/>
      <c r="L18" s="320" t="s">
        <v>419</v>
      </c>
      <c r="M18" s="39"/>
      <c r="N18" s="402" t="s">
        <v>409</v>
      </c>
      <c r="O18" s="32">
        <v>45607</v>
      </c>
      <c r="P18" s="28"/>
      <c r="Q18" s="40">
        <v>45621</v>
      </c>
      <c r="R18" s="40">
        <v>45622</v>
      </c>
      <c r="S18" s="33"/>
    </row>
    <row r="19" spans="1:19" s="4" customFormat="1" ht="19.7" customHeight="1">
      <c r="A19" s="394" t="s">
        <v>42</v>
      </c>
      <c r="B19" s="34"/>
      <c r="C19" s="395">
        <v>0.02</v>
      </c>
      <c r="D19" s="396">
        <f t="shared" si="1"/>
        <v>7</v>
      </c>
      <c r="E19" s="403" t="s">
        <v>55</v>
      </c>
      <c r="F19" s="403" t="s">
        <v>55</v>
      </c>
      <c r="G19" s="419" t="s">
        <v>420</v>
      </c>
      <c r="H19" s="398">
        <v>2</v>
      </c>
      <c r="I19" s="398">
        <v>2670</v>
      </c>
      <c r="J19" s="420">
        <f t="shared" si="0"/>
        <v>5340</v>
      </c>
      <c r="K19" s="31"/>
      <c r="L19" s="73" t="s">
        <v>421</v>
      </c>
      <c r="M19" s="39"/>
      <c r="N19" s="402" t="s">
        <v>409</v>
      </c>
      <c r="O19" s="32">
        <v>45607</v>
      </c>
      <c r="P19" s="28"/>
      <c r="Q19" s="40">
        <v>45621</v>
      </c>
      <c r="R19" s="40">
        <v>45622</v>
      </c>
      <c r="S19" s="33"/>
    </row>
    <row r="20" spans="1:19" s="4" customFormat="1" ht="19.7" customHeight="1">
      <c r="A20" s="394" t="s">
        <v>109</v>
      </c>
      <c r="B20" s="34"/>
      <c r="C20" s="395">
        <v>0.02</v>
      </c>
      <c r="D20" s="396">
        <f t="shared" si="1"/>
        <v>8</v>
      </c>
      <c r="E20" s="403" t="s">
        <v>55</v>
      </c>
      <c r="F20" s="403" t="s">
        <v>55</v>
      </c>
      <c r="G20" s="419" t="s">
        <v>422</v>
      </c>
      <c r="H20" s="398">
        <v>2</v>
      </c>
      <c r="I20" s="398">
        <v>1830</v>
      </c>
      <c r="J20" s="420">
        <f t="shared" si="0"/>
        <v>3660</v>
      </c>
      <c r="K20" s="147"/>
      <c r="L20" s="78" t="s">
        <v>423</v>
      </c>
      <c r="M20" s="39"/>
      <c r="N20" s="402" t="s">
        <v>409</v>
      </c>
      <c r="O20" s="32">
        <v>45607</v>
      </c>
      <c r="P20" s="28"/>
      <c r="Q20" s="40">
        <v>45621</v>
      </c>
      <c r="R20" s="40">
        <v>45622</v>
      </c>
      <c r="S20" s="33"/>
    </row>
    <row r="21" spans="1:19" s="4" customFormat="1" ht="19.7" customHeight="1">
      <c r="A21" s="394" t="s">
        <v>54</v>
      </c>
      <c r="B21" s="34"/>
      <c r="C21" s="395">
        <v>0.6</v>
      </c>
      <c r="D21" s="396">
        <f t="shared" si="1"/>
        <v>9</v>
      </c>
      <c r="E21" s="146" t="s">
        <v>61</v>
      </c>
      <c r="F21" s="396" t="s">
        <v>55</v>
      </c>
      <c r="G21" s="421" t="s">
        <v>424</v>
      </c>
      <c r="H21" s="422">
        <v>1</v>
      </c>
      <c r="I21" s="300">
        <v>11484</v>
      </c>
      <c r="J21" s="423">
        <f t="shared" si="0"/>
        <v>11484</v>
      </c>
      <c r="K21" s="147"/>
      <c r="L21" s="78" t="s">
        <v>425</v>
      </c>
      <c r="M21" s="39"/>
      <c r="N21" s="402" t="s">
        <v>409</v>
      </c>
      <c r="O21" s="32">
        <v>45607</v>
      </c>
      <c r="P21" s="28"/>
      <c r="Q21" s="40">
        <v>45621</v>
      </c>
      <c r="R21" s="40">
        <v>45622</v>
      </c>
      <c r="S21" s="33"/>
    </row>
    <row r="22" spans="1:19" s="4" customFormat="1" ht="19.7" customHeight="1">
      <c r="A22" s="394" t="s">
        <v>42</v>
      </c>
      <c r="B22" s="34"/>
      <c r="C22" s="395"/>
      <c r="D22" s="396">
        <f t="shared" si="1"/>
        <v>10</v>
      </c>
      <c r="E22" s="403" t="s">
        <v>55</v>
      </c>
      <c r="F22" s="403" t="s">
        <v>55</v>
      </c>
      <c r="G22" s="421" t="s">
        <v>426</v>
      </c>
      <c r="H22" s="422">
        <v>2</v>
      </c>
      <c r="I22" s="300">
        <v>165</v>
      </c>
      <c r="J22" s="412">
        <f t="shared" si="0"/>
        <v>330</v>
      </c>
      <c r="K22" s="147"/>
      <c r="L22" s="78" t="s">
        <v>427</v>
      </c>
      <c r="M22" s="39"/>
      <c r="N22" s="402" t="s">
        <v>409</v>
      </c>
      <c r="O22" s="32">
        <v>45607</v>
      </c>
      <c r="P22" s="28"/>
      <c r="Q22" s="40">
        <v>45621</v>
      </c>
      <c r="R22" s="40">
        <v>45622</v>
      </c>
      <c r="S22" s="33"/>
    </row>
    <row r="23" spans="1:19" s="4" customFormat="1" ht="19.7" customHeight="1">
      <c r="A23" s="394" t="s">
        <v>109</v>
      </c>
      <c r="B23" s="34"/>
      <c r="C23" s="395"/>
      <c r="D23" s="396">
        <f t="shared" si="1"/>
        <v>11</v>
      </c>
      <c r="E23" s="403" t="s">
        <v>55</v>
      </c>
      <c r="F23" s="403" t="s">
        <v>55</v>
      </c>
      <c r="G23" s="404" t="s">
        <v>428</v>
      </c>
      <c r="H23" s="405">
        <v>1</v>
      </c>
      <c r="I23" s="300">
        <v>1600</v>
      </c>
      <c r="J23" s="423">
        <f t="shared" si="0"/>
        <v>1600</v>
      </c>
      <c r="K23" s="147"/>
      <c r="L23" s="78" t="s">
        <v>429</v>
      </c>
      <c r="M23" s="39"/>
      <c r="N23" s="402" t="s">
        <v>409</v>
      </c>
      <c r="O23" s="32">
        <v>45607</v>
      </c>
      <c r="P23" s="28"/>
      <c r="Q23" s="40">
        <v>45621</v>
      </c>
      <c r="R23" s="40">
        <v>45622</v>
      </c>
      <c r="S23" s="33"/>
    </row>
    <row r="24" spans="1:19" s="4" customFormat="1" ht="19.7" customHeight="1">
      <c r="A24" s="394" t="s">
        <v>42</v>
      </c>
      <c r="B24" s="34"/>
      <c r="C24" s="395">
        <v>0.03</v>
      </c>
      <c r="D24" s="396">
        <f t="shared" si="1"/>
        <v>12</v>
      </c>
      <c r="E24" s="410" t="s">
        <v>55</v>
      </c>
      <c r="F24" s="410" t="s">
        <v>55</v>
      </c>
      <c r="G24" s="411" t="s">
        <v>430</v>
      </c>
      <c r="H24" s="405">
        <v>40</v>
      </c>
      <c r="I24" s="412">
        <v>14</v>
      </c>
      <c r="J24" s="423">
        <f t="shared" si="0"/>
        <v>560</v>
      </c>
      <c r="K24" s="413"/>
      <c r="L24" s="156" t="s">
        <v>431</v>
      </c>
      <c r="M24" s="407" t="s">
        <v>415</v>
      </c>
      <c r="N24" s="402" t="s">
        <v>409</v>
      </c>
      <c r="O24" s="32">
        <v>45607</v>
      </c>
      <c r="P24" s="28"/>
      <c r="Q24" s="40">
        <v>45621</v>
      </c>
      <c r="R24" s="40">
        <v>45622</v>
      </c>
      <c r="S24" s="33"/>
    </row>
    <row r="25" spans="1:19" s="4" customFormat="1" ht="19.7" customHeight="1">
      <c r="A25" s="394" t="s">
        <v>54</v>
      </c>
      <c r="B25" s="34"/>
      <c r="C25" s="395">
        <v>0.15</v>
      </c>
      <c r="D25" s="396">
        <f t="shared" si="1"/>
        <v>13</v>
      </c>
      <c r="E25" s="146" t="s">
        <v>61</v>
      </c>
      <c r="F25" s="396" t="s">
        <v>55</v>
      </c>
      <c r="G25" s="421" t="s">
        <v>432</v>
      </c>
      <c r="H25" s="422">
        <v>1</v>
      </c>
      <c r="I25" s="300">
        <v>3294</v>
      </c>
      <c r="J25" s="423">
        <f t="shared" si="0"/>
        <v>3294</v>
      </c>
      <c r="K25" s="147"/>
      <c r="L25" s="78" t="s">
        <v>433</v>
      </c>
      <c r="M25" s="39"/>
      <c r="N25" s="402" t="s">
        <v>409</v>
      </c>
      <c r="O25" s="32">
        <v>45607</v>
      </c>
      <c r="P25" s="28"/>
      <c r="Q25" s="40">
        <v>45621</v>
      </c>
      <c r="R25" s="40">
        <v>45622</v>
      </c>
      <c r="S25" s="33"/>
    </row>
    <row r="26" spans="1:19" s="4" customFormat="1" ht="19.7" customHeight="1">
      <c r="A26" s="394" t="s">
        <v>54</v>
      </c>
      <c r="B26" s="34"/>
      <c r="C26" s="395">
        <v>0.15</v>
      </c>
      <c r="D26" s="396">
        <f t="shared" si="1"/>
        <v>14</v>
      </c>
      <c r="E26" s="146" t="s">
        <v>61</v>
      </c>
      <c r="F26" s="396" t="s">
        <v>55</v>
      </c>
      <c r="G26" s="421" t="s">
        <v>434</v>
      </c>
      <c r="H26" s="422">
        <v>1</v>
      </c>
      <c r="I26" s="300">
        <v>14975</v>
      </c>
      <c r="J26" s="423">
        <f t="shared" si="0"/>
        <v>14975</v>
      </c>
      <c r="K26" s="147"/>
      <c r="L26" s="78" t="s">
        <v>435</v>
      </c>
      <c r="M26" s="39"/>
      <c r="N26" s="402" t="s">
        <v>409</v>
      </c>
      <c r="O26" s="32">
        <v>45607</v>
      </c>
      <c r="P26" s="28"/>
      <c r="Q26" s="40">
        <v>45621</v>
      </c>
      <c r="R26" s="40">
        <v>45622</v>
      </c>
      <c r="S26" s="33"/>
    </row>
    <row r="27" spans="1:19" s="4" customFormat="1" ht="19.7" customHeight="1">
      <c r="A27" s="394" t="s">
        <v>42</v>
      </c>
      <c r="B27" s="34"/>
      <c r="C27" s="395">
        <v>0.03</v>
      </c>
      <c r="D27" s="396">
        <f t="shared" si="1"/>
        <v>15</v>
      </c>
      <c r="E27" s="410" t="s">
        <v>55</v>
      </c>
      <c r="F27" s="410" t="s">
        <v>55</v>
      </c>
      <c r="G27" s="421" t="s">
        <v>436</v>
      </c>
      <c r="H27" s="422">
        <v>2</v>
      </c>
      <c r="I27" s="300">
        <v>156</v>
      </c>
      <c r="J27" s="423">
        <f t="shared" si="0"/>
        <v>312</v>
      </c>
      <c r="K27" s="147"/>
      <c r="L27" s="78" t="s">
        <v>437</v>
      </c>
      <c r="M27" s="39"/>
      <c r="N27" s="402" t="s">
        <v>409</v>
      </c>
      <c r="O27" s="32">
        <v>45607</v>
      </c>
      <c r="P27" s="28"/>
      <c r="Q27" s="40">
        <v>45621</v>
      </c>
      <c r="R27" s="40">
        <v>45622</v>
      </c>
      <c r="S27" s="33"/>
    </row>
    <row r="28" spans="1:19" s="4" customFormat="1" ht="19.7" customHeight="1">
      <c r="A28" s="394" t="s">
        <v>42</v>
      </c>
      <c r="B28" s="34"/>
      <c r="C28" s="395">
        <v>0.03</v>
      </c>
      <c r="D28" s="396">
        <f t="shared" si="1"/>
        <v>16</v>
      </c>
      <c r="E28" s="410" t="s">
        <v>55</v>
      </c>
      <c r="F28" s="410" t="s">
        <v>55</v>
      </c>
      <c r="G28" s="421" t="s">
        <v>438</v>
      </c>
      <c r="H28" s="422">
        <v>10</v>
      </c>
      <c r="I28" s="300">
        <v>29</v>
      </c>
      <c r="J28" s="423">
        <f t="shared" si="0"/>
        <v>290</v>
      </c>
      <c r="K28" s="147"/>
      <c r="L28" s="156" t="s">
        <v>439</v>
      </c>
      <c r="M28" s="39"/>
      <c r="N28" s="402" t="s">
        <v>409</v>
      </c>
      <c r="O28" s="32">
        <v>45607</v>
      </c>
      <c r="P28" s="28"/>
      <c r="Q28" s="40">
        <v>45621</v>
      </c>
      <c r="R28" s="40">
        <v>45622</v>
      </c>
      <c r="S28" s="33"/>
    </row>
    <row r="29" spans="1:19" s="4" customFormat="1" ht="19.7" customHeight="1">
      <c r="A29" s="394" t="s">
        <v>42</v>
      </c>
      <c r="B29" s="34"/>
      <c r="C29" s="395"/>
      <c r="D29" s="396">
        <f t="shared" si="1"/>
        <v>17</v>
      </c>
      <c r="E29" s="410" t="s">
        <v>55</v>
      </c>
      <c r="F29" s="410" t="s">
        <v>55</v>
      </c>
      <c r="G29" s="421" t="s">
        <v>440</v>
      </c>
      <c r="H29" s="422">
        <v>10</v>
      </c>
      <c r="I29" s="300">
        <v>25</v>
      </c>
      <c r="J29" s="423">
        <f t="shared" si="0"/>
        <v>250</v>
      </c>
      <c r="K29" s="147"/>
      <c r="L29" s="78" t="s">
        <v>441</v>
      </c>
      <c r="M29" s="39"/>
      <c r="N29" s="402" t="s">
        <v>409</v>
      </c>
      <c r="O29" s="32">
        <v>45607</v>
      </c>
      <c r="P29" s="28"/>
      <c r="Q29" s="40">
        <v>45621</v>
      </c>
      <c r="R29" s="40">
        <v>45622</v>
      </c>
      <c r="S29" s="33"/>
    </row>
    <row r="30" spans="1:19" s="4" customFormat="1" ht="19.7" customHeight="1">
      <c r="A30" s="394" t="s">
        <v>54</v>
      </c>
      <c r="B30" s="34"/>
      <c r="C30" s="395">
        <v>0.15</v>
      </c>
      <c r="D30" s="396">
        <f t="shared" si="1"/>
        <v>18</v>
      </c>
      <c r="E30" s="146" t="s">
        <v>61</v>
      </c>
      <c r="F30" s="396" t="s">
        <v>55</v>
      </c>
      <c r="G30" s="421" t="s">
        <v>442</v>
      </c>
      <c r="H30" s="403">
        <v>1</v>
      </c>
      <c r="I30" s="403">
        <v>11444</v>
      </c>
      <c r="J30" s="423">
        <f t="shared" si="0"/>
        <v>11444</v>
      </c>
      <c r="K30" s="147"/>
      <c r="L30" s="78" t="s">
        <v>443</v>
      </c>
      <c r="M30" s="39"/>
      <c r="N30" s="402" t="s">
        <v>409</v>
      </c>
      <c r="O30" s="32">
        <v>45607</v>
      </c>
      <c r="P30" s="28"/>
      <c r="Q30" s="40">
        <v>45621</v>
      </c>
      <c r="R30" s="40">
        <v>45622</v>
      </c>
      <c r="S30" s="33"/>
    </row>
    <row r="31" spans="1:19" s="4" customFormat="1" ht="19.7" customHeight="1">
      <c r="A31" s="394" t="s">
        <v>123</v>
      </c>
      <c r="B31" s="34"/>
      <c r="C31" s="395">
        <v>0.15</v>
      </c>
      <c r="D31" s="396">
        <f t="shared" si="1"/>
        <v>19</v>
      </c>
      <c r="E31" s="146" t="s">
        <v>61</v>
      </c>
      <c r="F31" s="396" t="s">
        <v>55</v>
      </c>
      <c r="G31" s="421" t="s">
        <v>444</v>
      </c>
      <c r="H31" s="398">
        <v>1</v>
      </c>
      <c r="I31" s="398">
        <v>18691</v>
      </c>
      <c r="J31" s="423">
        <f t="shared" si="0"/>
        <v>18691</v>
      </c>
      <c r="K31" s="147"/>
      <c r="L31" s="78" t="s">
        <v>445</v>
      </c>
      <c r="M31" s="39"/>
      <c r="N31" s="402" t="s">
        <v>409</v>
      </c>
      <c r="O31" s="32">
        <v>45607</v>
      </c>
      <c r="P31" s="28"/>
      <c r="Q31" s="40">
        <v>45621</v>
      </c>
      <c r="R31" s="40">
        <v>45622</v>
      </c>
      <c r="S31" s="33"/>
    </row>
    <row r="32" spans="1:19" s="4" customFormat="1" ht="19.7" customHeight="1">
      <c r="A32" s="394" t="s">
        <v>42</v>
      </c>
      <c r="B32" s="34"/>
      <c r="C32" s="395"/>
      <c r="D32" s="396">
        <f t="shared" si="1"/>
        <v>20</v>
      </c>
      <c r="E32" s="410" t="s">
        <v>55</v>
      </c>
      <c r="F32" s="410" t="s">
        <v>55</v>
      </c>
      <c r="G32" s="419" t="s">
        <v>152</v>
      </c>
      <c r="H32" s="398">
        <v>4</v>
      </c>
      <c r="I32" s="398">
        <v>155</v>
      </c>
      <c r="J32" s="423">
        <f t="shared" si="0"/>
        <v>620</v>
      </c>
      <c r="K32" s="147"/>
      <c r="L32" s="78" t="s">
        <v>153</v>
      </c>
      <c r="M32" s="39"/>
      <c r="N32" s="402" t="s">
        <v>409</v>
      </c>
      <c r="O32" s="32">
        <v>45607</v>
      </c>
      <c r="P32" s="28"/>
      <c r="Q32" s="40">
        <v>45621</v>
      </c>
      <c r="R32" s="40">
        <v>45622</v>
      </c>
      <c r="S32" s="33"/>
    </row>
    <row r="33" spans="1:19" s="4" customFormat="1" ht="19.7" customHeight="1">
      <c r="A33" s="394" t="s">
        <v>42</v>
      </c>
      <c r="B33" s="34"/>
      <c r="C33" s="395"/>
      <c r="D33" s="396">
        <f t="shared" si="1"/>
        <v>21</v>
      </c>
      <c r="E33" s="410" t="s">
        <v>55</v>
      </c>
      <c r="F33" s="410" t="s">
        <v>55</v>
      </c>
      <c r="G33" s="419" t="s">
        <v>446</v>
      </c>
      <c r="H33" s="398">
        <v>4</v>
      </c>
      <c r="I33" s="398">
        <v>94</v>
      </c>
      <c r="J33" s="423">
        <f t="shared" si="0"/>
        <v>376</v>
      </c>
      <c r="K33" s="147"/>
      <c r="L33" s="78" t="s">
        <v>447</v>
      </c>
      <c r="M33" s="39"/>
      <c r="N33" s="402" t="s">
        <v>409</v>
      </c>
      <c r="O33" s="32">
        <v>45607</v>
      </c>
      <c r="P33" s="28"/>
      <c r="Q33" s="40">
        <v>45621</v>
      </c>
      <c r="R33" s="40">
        <v>45622</v>
      </c>
      <c r="S33" s="33"/>
    </row>
    <row r="34" spans="1:19" s="4" customFormat="1" ht="19.7" customHeight="1">
      <c r="A34" s="394" t="s">
        <v>42</v>
      </c>
      <c r="B34" s="34"/>
      <c r="C34" s="395"/>
      <c r="D34" s="396">
        <f t="shared" si="1"/>
        <v>22</v>
      </c>
      <c r="E34" s="410" t="s">
        <v>55</v>
      </c>
      <c r="F34" s="410" t="s">
        <v>55</v>
      </c>
      <c r="G34" s="419" t="s">
        <v>448</v>
      </c>
      <c r="H34" s="398">
        <v>4</v>
      </c>
      <c r="I34" s="398">
        <v>94</v>
      </c>
      <c r="J34" s="423">
        <f t="shared" si="0"/>
        <v>376</v>
      </c>
      <c r="K34" s="147"/>
      <c r="L34" s="78" t="s">
        <v>447</v>
      </c>
      <c r="M34" s="39"/>
      <c r="N34" s="402" t="s">
        <v>409</v>
      </c>
      <c r="O34" s="32">
        <v>45607</v>
      </c>
      <c r="P34" s="28"/>
      <c r="Q34" s="40">
        <v>45621</v>
      </c>
      <c r="R34" s="40">
        <v>45622</v>
      </c>
      <c r="S34" s="33"/>
    </row>
    <row r="35" spans="1:19" s="4" customFormat="1" ht="19.7" customHeight="1">
      <c r="A35" s="394" t="s">
        <v>42</v>
      </c>
      <c r="B35" s="34"/>
      <c r="C35" s="395">
        <v>0.03</v>
      </c>
      <c r="D35" s="396">
        <f t="shared" si="1"/>
        <v>23</v>
      </c>
      <c r="E35" s="410" t="s">
        <v>55</v>
      </c>
      <c r="F35" s="410" t="s">
        <v>55</v>
      </c>
      <c r="G35" s="419" t="s">
        <v>449</v>
      </c>
      <c r="H35" s="398">
        <v>1</v>
      </c>
      <c r="I35" s="398">
        <v>250</v>
      </c>
      <c r="J35" s="423">
        <f t="shared" si="0"/>
        <v>250</v>
      </c>
      <c r="K35" s="147"/>
      <c r="L35" s="78" t="s">
        <v>450</v>
      </c>
      <c r="M35" s="39"/>
      <c r="N35" s="402" t="s">
        <v>409</v>
      </c>
      <c r="O35" s="32">
        <v>45607</v>
      </c>
      <c r="P35" s="28"/>
      <c r="Q35" s="40">
        <v>45621</v>
      </c>
      <c r="R35" s="40">
        <v>45622</v>
      </c>
      <c r="S35" s="33"/>
    </row>
    <row r="36" spans="1:19" s="4" customFormat="1" ht="19.7" customHeight="1">
      <c r="A36" s="394" t="s">
        <v>54</v>
      </c>
      <c r="B36" s="34"/>
      <c r="C36" s="395">
        <v>0.15</v>
      </c>
      <c r="D36" s="396">
        <f t="shared" si="1"/>
        <v>24</v>
      </c>
      <c r="E36" s="146" t="s">
        <v>61</v>
      </c>
      <c r="F36" s="396" t="s">
        <v>55</v>
      </c>
      <c r="G36" s="421" t="s">
        <v>451</v>
      </c>
      <c r="H36" s="422">
        <v>1</v>
      </c>
      <c r="I36" s="300">
        <v>7393</v>
      </c>
      <c r="J36" s="412">
        <f>H36*I36</f>
        <v>7393</v>
      </c>
      <c r="K36" s="147"/>
      <c r="L36" s="78" t="s">
        <v>452</v>
      </c>
      <c r="M36" s="39"/>
      <c r="N36" s="402" t="s">
        <v>409</v>
      </c>
      <c r="O36" s="32">
        <v>45607</v>
      </c>
      <c r="P36" s="28"/>
      <c r="Q36" s="40">
        <v>45621</v>
      </c>
      <c r="R36" s="40">
        <v>45622</v>
      </c>
      <c r="S36" s="33"/>
    </row>
    <row r="37" spans="1:19" s="4" customFormat="1" ht="19.7" customHeight="1">
      <c r="A37" s="394" t="s">
        <v>54</v>
      </c>
      <c r="B37" s="34"/>
      <c r="C37" s="395">
        <v>0.15</v>
      </c>
      <c r="D37" s="396">
        <f t="shared" si="1"/>
        <v>25</v>
      </c>
      <c r="E37" s="146" t="s">
        <v>61</v>
      </c>
      <c r="F37" s="396" t="s">
        <v>55</v>
      </c>
      <c r="G37" s="421" t="s">
        <v>453</v>
      </c>
      <c r="H37" s="422">
        <v>1</v>
      </c>
      <c r="I37" s="300">
        <v>11705</v>
      </c>
      <c r="J37" s="412">
        <f>H37*I37</f>
        <v>11705</v>
      </c>
      <c r="K37" s="147"/>
      <c r="L37" s="78" t="s">
        <v>454</v>
      </c>
      <c r="M37" s="39"/>
      <c r="N37" s="402" t="s">
        <v>409</v>
      </c>
      <c r="O37" s="32">
        <v>45607</v>
      </c>
      <c r="P37" s="28"/>
      <c r="Q37" s="40">
        <v>45621</v>
      </c>
      <c r="R37" s="40">
        <v>45622</v>
      </c>
      <c r="S37" s="33"/>
    </row>
    <row r="38" spans="1:19" s="4" customFormat="1" ht="19.7" customHeight="1">
      <c r="A38" s="394" t="s">
        <v>42</v>
      </c>
      <c r="B38" s="34"/>
      <c r="C38" s="395"/>
      <c r="D38" s="396">
        <f t="shared" si="1"/>
        <v>26</v>
      </c>
      <c r="E38" s="410" t="s">
        <v>55</v>
      </c>
      <c r="F38" s="410" t="s">
        <v>55</v>
      </c>
      <c r="G38" s="421" t="s">
        <v>455</v>
      </c>
      <c r="H38" s="422">
        <v>3</v>
      </c>
      <c r="I38" s="300">
        <v>240</v>
      </c>
      <c r="J38" s="412">
        <f>H38*I38</f>
        <v>720</v>
      </c>
      <c r="K38" s="147"/>
      <c r="L38" s="78" t="s">
        <v>456</v>
      </c>
      <c r="M38" s="39"/>
      <c r="N38" s="402" t="s">
        <v>409</v>
      </c>
      <c r="O38" s="32">
        <v>45607</v>
      </c>
      <c r="P38" s="28"/>
      <c r="Q38" s="40">
        <v>45621</v>
      </c>
      <c r="R38" s="40">
        <v>45622</v>
      </c>
      <c r="S38" s="33"/>
    </row>
    <row r="39" spans="1:19" s="4" customFormat="1" ht="19.7" customHeight="1">
      <c r="A39" s="394" t="s">
        <v>54</v>
      </c>
      <c r="B39" s="34"/>
      <c r="C39" s="395">
        <v>0.15</v>
      </c>
      <c r="D39" s="396">
        <f t="shared" si="1"/>
        <v>27</v>
      </c>
      <c r="E39" s="146" t="s">
        <v>61</v>
      </c>
      <c r="F39" s="396" t="s">
        <v>55</v>
      </c>
      <c r="G39" s="421" t="s">
        <v>457</v>
      </c>
      <c r="H39" s="422">
        <v>1</v>
      </c>
      <c r="I39" s="300">
        <v>13333</v>
      </c>
      <c r="J39" s="412">
        <f>H39*I39</f>
        <v>13333</v>
      </c>
      <c r="K39" s="147"/>
      <c r="L39" s="78" t="s">
        <v>458</v>
      </c>
      <c r="M39" s="39"/>
      <c r="N39" s="402" t="s">
        <v>409</v>
      </c>
      <c r="O39" s="32">
        <v>45607</v>
      </c>
      <c r="P39" s="28"/>
      <c r="Q39" s="40">
        <v>45621</v>
      </c>
      <c r="R39" s="40">
        <v>45622</v>
      </c>
      <c r="S39" s="33"/>
    </row>
    <row r="40" spans="1:19" s="4" customFormat="1" ht="19.7" customHeight="1">
      <c r="A40" s="394" t="s">
        <v>54</v>
      </c>
      <c r="B40" s="34"/>
      <c r="C40" s="395">
        <v>0.15</v>
      </c>
      <c r="D40" s="396">
        <f t="shared" si="1"/>
        <v>28</v>
      </c>
      <c r="E40" s="146" t="s">
        <v>61</v>
      </c>
      <c r="F40" s="396" t="s">
        <v>55</v>
      </c>
      <c r="G40" s="421" t="s">
        <v>459</v>
      </c>
      <c r="H40" s="422">
        <v>1</v>
      </c>
      <c r="I40" s="300">
        <v>21131</v>
      </c>
      <c r="J40" s="412">
        <f t="shared" ref="J40:J73" si="2">H40*I40</f>
        <v>21131</v>
      </c>
      <c r="K40" s="147"/>
      <c r="L40" s="78" t="s">
        <v>460</v>
      </c>
      <c r="M40" s="39"/>
      <c r="N40" s="402" t="s">
        <v>409</v>
      </c>
      <c r="O40" s="32">
        <v>45607</v>
      </c>
      <c r="P40" s="28"/>
      <c r="Q40" s="40">
        <v>45621</v>
      </c>
      <c r="R40" s="40">
        <v>45622</v>
      </c>
      <c r="S40" s="33"/>
    </row>
    <row r="41" spans="1:19" s="4" customFormat="1" ht="19.7" customHeight="1">
      <c r="A41" s="394" t="s">
        <v>42</v>
      </c>
      <c r="B41" s="34"/>
      <c r="C41" s="395"/>
      <c r="D41" s="396">
        <f t="shared" si="1"/>
        <v>29</v>
      </c>
      <c r="E41" s="403" t="s">
        <v>55</v>
      </c>
      <c r="F41" s="403" t="s">
        <v>55</v>
      </c>
      <c r="G41" s="421" t="s">
        <v>426</v>
      </c>
      <c r="H41" s="422">
        <v>4</v>
      </c>
      <c r="I41" s="300">
        <v>121</v>
      </c>
      <c r="J41" s="412">
        <f t="shared" si="2"/>
        <v>484</v>
      </c>
      <c r="K41" s="147"/>
      <c r="L41" s="78" t="s">
        <v>427</v>
      </c>
      <c r="M41" s="39"/>
      <c r="N41" s="402" t="s">
        <v>409</v>
      </c>
      <c r="O41" s="32">
        <v>45607</v>
      </c>
      <c r="P41" s="28"/>
      <c r="Q41" s="40">
        <v>45621</v>
      </c>
      <c r="R41" s="40">
        <v>45622</v>
      </c>
      <c r="S41" s="33"/>
    </row>
    <row r="42" spans="1:19" s="4" customFormat="1" ht="19.7" customHeight="1">
      <c r="A42" s="394" t="s">
        <v>109</v>
      </c>
      <c r="B42" s="34"/>
      <c r="C42" s="395"/>
      <c r="D42" s="396">
        <f t="shared" si="1"/>
        <v>30</v>
      </c>
      <c r="E42" s="403" t="s">
        <v>55</v>
      </c>
      <c r="F42" s="403" t="s">
        <v>55</v>
      </c>
      <c r="G42" s="421" t="s">
        <v>428</v>
      </c>
      <c r="H42" s="422">
        <v>2</v>
      </c>
      <c r="I42" s="300">
        <v>1600</v>
      </c>
      <c r="J42" s="423">
        <f t="shared" si="2"/>
        <v>3200</v>
      </c>
      <c r="K42" s="147"/>
      <c r="L42" s="78" t="s">
        <v>429</v>
      </c>
      <c r="M42" s="39"/>
      <c r="N42" s="402" t="s">
        <v>409</v>
      </c>
      <c r="O42" s="32">
        <v>45607</v>
      </c>
      <c r="P42" s="28"/>
      <c r="Q42" s="40">
        <v>45621</v>
      </c>
      <c r="R42" s="40">
        <v>45622</v>
      </c>
      <c r="S42" s="33"/>
    </row>
    <row r="43" spans="1:19" s="4" customFormat="1" ht="19.7" customHeight="1">
      <c r="A43" s="394" t="s">
        <v>42</v>
      </c>
      <c r="B43" s="408"/>
      <c r="C43" s="409">
        <v>0.03</v>
      </c>
      <c r="D43" s="396">
        <f t="shared" si="1"/>
        <v>31</v>
      </c>
      <c r="E43" s="410" t="s">
        <v>55</v>
      </c>
      <c r="F43" s="410" t="s">
        <v>55</v>
      </c>
      <c r="G43" s="411" t="s">
        <v>461</v>
      </c>
      <c r="H43" s="422">
        <v>10</v>
      </c>
      <c r="I43" s="300">
        <v>34</v>
      </c>
      <c r="J43" s="412">
        <f t="shared" si="2"/>
        <v>340</v>
      </c>
      <c r="K43" s="147"/>
      <c r="L43" s="156" t="s">
        <v>462</v>
      </c>
      <c r="M43" s="39"/>
      <c r="N43" s="402" t="s">
        <v>409</v>
      </c>
      <c r="O43" s="32">
        <v>45607</v>
      </c>
      <c r="P43" s="28"/>
      <c r="Q43" s="40">
        <v>45621</v>
      </c>
      <c r="R43" s="40">
        <v>45622</v>
      </c>
      <c r="S43" s="33"/>
    </row>
    <row r="44" spans="1:19" s="4" customFormat="1" ht="19.7" customHeight="1">
      <c r="A44" s="394" t="s">
        <v>42</v>
      </c>
      <c r="B44" s="34"/>
      <c r="C44" s="395"/>
      <c r="D44" s="396">
        <f t="shared" si="1"/>
        <v>32</v>
      </c>
      <c r="E44" s="410" t="s">
        <v>55</v>
      </c>
      <c r="F44" s="410" t="s">
        <v>55</v>
      </c>
      <c r="G44" s="421" t="s">
        <v>463</v>
      </c>
      <c r="H44" s="422">
        <v>1</v>
      </c>
      <c r="I44" s="300">
        <v>7780</v>
      </c>
      <c r="J44" s="417">
        <f t="shared" si="2"/>
        <v>7780</v>
      </c>
      <c r="K44" s="424"/>
      <c r="L44" s="425" t="s">
        <v>464</v>
      </c>
      <c r="M44" s="39"/>
      <c r="N44" s="402" t="s">
        <v>409</v>
      </c>
      <c r="O44" s="32">
        <v>45607</v>
      </c>
      <c r="P44" s="28"/>
      <c r="Q44" s="40">
        <v>45621</v>
      </c>
      <c r="R44" s="40">
        <v>45622</v>
      </c>
      <c r="S44" s="33"/>
    </row>
    <row r="45" spans="1:19" s="4" customFormat="1" ht="19.7" customHeight="1">
      <c r="A45" s="394" t="s">
        <v>42</v>
      </c>
      <c r="B45" s="34"/>
      <c r="C45" s="395"/>
      <c r="D45" s="396">
        <f t="shared" si="1"/>
        <v>33</v>
      </c>
      <c r="E45" s="414" t="s">
        <v>55</v>
      </c>
      <c r="F45" s="414" t="s">
        <v>55</v>
      </c>
      <c r="G45" s="415" t="s">
        <v>465</v>
      </c>
      <c r="H45" s="416">
        <v>2</v>
      </c>
      <c r="I45" s="426">
        <v>242</v>
      </c>
      <c r="J45" s="417">
        <f t="shared" si="2"/>
        <v>484</v>
      </c>
      <c r="K45" s="418"/>
      <c r="L45" s="134" t="s">
        <v>466</v>
      </c>
      <c r="M45" s="39"/>
      <c r="N45" s="402" t="s">
        <v>409</v>
      </c>
      <c r="O45" s="32">
        <v>45607</v>
      </c>
      <c r="P45" s="28"/>
      <c r="Q45" s="40">
        <v>45621</v>
      </c>
      <c r="R45" s="40">
        <v>45622</v>
      </c>
      <c r="S45" s="33"/>
    </row>
    <row r="46" spans="1:19" s="4" customFormat="1" ht="19.7" customHeight="1">
      <c r="A46" s="394" t="s">
        <v>42</v>
      </c>
      <c r="B46" s="34"/>
      <c r="C46" s="395"/>
      <c r="D46" s="396">
        <f t="shared" si="1"/>
        <v>34</v>
      </c>
      <c r="E46" s="396" t="s">
        <v>55</v>
      </c>
      <c r="F46" s="396" t="s">
        <v>55</v>
      </c>
      <c r="G46" s="411" t="s">
        <v>467</v>
      </c>
      <c r="H46" s="405">
        <v>10</v>
      </c>
      <c r="I46" s="427">
        <v>25</v>
      </c>
      <c r="J46" s="423">
        <f t="shared" si="2"/>
        <v>250</v>
      </c>
      <c r="K46" s="257"/>
      <c r="L46" s="73" t="s">
        <v>468</v>
      </c>
      <c r="M46" s="39" t="s">
        <v>469</v>
      </c>
      <c r="N46" s="402" t="s">
        <v>409</v>
      </c>
      <c r="O46" s="32">
        <v>45607</v>
      </c>
      <c r="P46" s="28"/>
      <c r="Q46" s="40">
        <v>45621</v>
      </c>
      <c r="R46" s="40">
        <v>45622</v>
      </c>
      <c r="S46" s="33"/>
    </row>
    <row r="47" spans="1:19" s="4" customFormat="1" ht="19.7" customHeight="1">
      <c r="A47" s="394" t="s">
        <v>355</v>
      </c>
      <c r="B47" s="34"/>
      <c r="C47" s="395">
        <v>0.15</v>
      </c>
      <c r="D47" s="396">
        <f t="shared" si="1"/>
        <v>35</v>
      </c>
      <c r="E47" s="146" t="s">
        <v>61</v>
      </c>
      <c r="F47" s="396" t="s">
        <v>55</v>
      </c>
      <c r="G47" s="421" t="s">
        <v>470</v>
      </c>
      <c r="H47" s="422">
        <v>1</v>
      </c>
      <c r="I47" s="300">
        <v>13020</v>
      </c>
      <c r="J47" s="412">
        <f t="shared" si="2"/>
        <v>13020</v>
      </c>
      <c r="K47" s="147"/>
      <c r="L47" s="78" t="s">
        <v>471</v>
      </c>
      <c r="M47" s="39"/>
      <c r="N47" s="402" t="s">
        <v>409</v>
      </c>
      <c r="O47" s="32">
        <v>45607</v>
      </c>
      <c r="P47" s="28"/>
      <c r="Q47" s="40">
        <v>45621</v>
      </c>
      <c r="R47" s="40">
        <v>45622</v>
      </c>
      <c r="S47" s="33"/>
    </row>
    <row r="48" spans="1:19" s="4" customFormat="1" ht="19.7" customHeight="1">
      <c r="A48" s="394" t="s">
        <v>42</v>
      </c>
      <c r="B48" s="408"/>
      <c r="C48" s="409">
        <v>0.02</v>
      </c>
      <c r="D48" s="396">
        <f t="shared" si="1"/>
        <v>36</v>
      </c>
      <c r="E48" s="410" t="s">
        <v>472</v>
      </c>
      <c r="F48" s="410" t="s">
        <v>55</v>
      </c>
      <c r="G48" s="411" t="s">
        <v>473</v>
      </c>
      <c r="H48" s="405">
        <v>8</v>
      </c>
      <c r="I48" s="412">
        <v>122</v>
      </c>
      <c r="J48" s="412">
        <f t="shared" si="2"/>
        <v>976</v>
      </c>
      <c r="K48" s="413"/>
      <c r="L48" s="156" t="s">
        <v>474</v>
      </c>
      <c r="M48" s="407"/>
      <c r="N48" s="402" t="s">
        <v>409</v>
      </c>
      <c r="O48" s="32">
        <v>45607</v>
      </c>
      <c r="P48" s="28"/>
      <c r="Q48" s="40">
        <v>45621</v>
      </c>
      <c r="R48" s="40">
        <v>45622</v>
      </c>
      <c r="S48" s="33"/>
    </row>
    <row r="49" spans="1:19" s="4" customFormat="1" ht="19.7" customHeight="1">
      <c r="A49" s="394" t="s">
        <v>54</v>
      </c>
      <c r="B49" s="34"/>
      <c r="C49" s="395">
        <v>0.15</v>
      </c>
      <c r="D49" s="396">
        <f t="shared" si="1"/>
        <v>37</v>
      </c>
      <c r="E49" s="146" t="s">
        <v>61</v>
      </c>
      <c r="F49" s="396" t="s">
        <v>55</v>
      </c>
      <c r="G49" s="421" t="s">
        <v>475</v>
      </c>
      <c r="H49" s="422">
        <v>1</v>
      </c>
      <c r="I49" s="300">
        <v>11248</v>
      </c>
      <c r="J49" s="412">
        <f t="shared" si="2"/>
        <v>11248</v>
      </c>
      <c r="K49" s="147"/>
      <c r="L49" s="78" t="s">
        <v>476</v>
      </c>
      <c r="M49" s="39"/>
      <c r="N49" s="402" t="s">
        <v>409</v>
      </c>
      <c r="O49" s="32">
        <v>45607</v>
      </c>
      <c r="P49" s="28"/>
      <c r="Q49" s="40">
        <v>45621</v>
      </c>
      <c r="R49" s="40">
        <v>45622</v>
      </c>
      <c r="S49" s="33"/>
    </row>
    <row r="50" spans="1:19" s="4" customFormat="1" ht="19.7" customHeight="1">
      <c r="A50" s="394" t="s">
        <v>42</v>
      </c>
      <c r="B50" s="34"/>
      <c r="C50" s="395"/>
      <c r="D50" s="396">
        <f t="shared" si="1"/>
        <v>38</v>
      </c>
      <c r="E50" s="146" t="s">
        <v>477</v>
      </c>
      <c r="F50" s="396" t="s">
        <v>55</v>
      </c>
      <c r="G50" s="421" t="s">
        <v>478</v>
      </c>
      <c r="H50" s="422">
        <v>1</v>
      </c>
      <c r="I50" s="300">
        <v>1125</v>
      </c>
      <c r="J50" s="412">
        <f t="shared" si="2"/>
        <v>1125</v>
      </c>
      <c r="K50" s="147"/>
      <c r="L50" s="78" t="s">
        <v>479</v>
      </c>
      <c r="M50" s="39"/>
      <c r="N50" s="402" t="s">
        <v>409</v>
      </c>
      <c r="O50" s="32">
        <v>45607</v>
      </c>
      <c r="P50" s="28"/>
      <c r="Q50" s="40">
        <v>45621</v>
      </c>
      <c r="R50" s="40">
        <v>45622</v>
      </c>
      <c r="S50" s="33"/>
    </row>
    <row r="51" spans="1:19" s="4" customFormat="1" ht="19.7" customHeight="1">
      <c r="A51" s="394" t="s">
        <v>54</v>
      </c>
      <c r="B51" s="34"/>
      <c r="C51" s="395">
        <v>0.15</v>
      </c>
      <c r="D51" s="396">
        <f t="shared" si="1"/>
        <v>39</v>
      </c>
      <c r="E51" s="146" t="s">
        <v>61</v>
      </c>
      <c r="F51" s="396" t="s">
        <v>55</v>
      </c>
      <c r="G51" s="421" t="s">
        <v>480</v>
      </c>
      <c r="H51" s="422">
        <v>1</v>
      </c>
      <c r="I51" s="300">
        <v>19672</v>
      </c>
      <c r="J51" s="412">
        <f t="shared" si="2"/>
        <v>19672</v>
      </c>
      <c r="K51" s="147"/>
      <c r="L51" s="78" t="s">
        <v>481</v>
      </c>
      <c r="M51" s="39"/>
      <c r="N51" s="402" t="s">
        <v>409</v>
      </c>
      <c r="O51" s="32">
        <v>45607</v>
      </c>
      <c r="P51" s="28"/>
      <c r="Q51" s="40">
        <v>45621</v>
      </c>
      <c r="R51" s="40">
        <v>45622</v>
      </c>
      <c r="S51" s="33"/>
    </row>
    <row r="52" spans="1:19" s="4" customFormat="1" ht="19.7" customHeight="1">
      <c r="A52" s="394" t="s">
        <v>42</v>
      </c>
      <c r="B52" s="34"/>
      <c r="C52" s="395"/>
      <c r="D52" s="396">
        <f t="shared" si="1"/>
        <v>40</v>
      </c>
      <c r="E52" s="403" t="s">
        <v>55</v>
      </c>
      <c r="F52" s="403" t="s">
        <v>55</v>
      </c>
      <c r="G52" s="421" t="s">
        <v>426</v>
      </c>
      <c r="H52" s="422">
        <v>2</v>
      </c>
      <c r="I52" s="300">
        <v>165</v>
      </c>
      <c r="J52" s="423">
        <f t="shared" si="2"/>
        <v>330</v>
      </c>
      <c r="K52" s="147"/>
      <c r="L52" s="78" t="s">
        <v>427</v>
      </c>
      <c r="M52" s="39"/>
      <c r="N52" s="402" t="s">
        <v>409</v>
      </c>
      <c r="O52" s="32">
        <v>45607</v>
      </c>
      <c r="P52" s="28"/>
      <c r="Q52" s="40">
        <v>45621</v>
      </c>
      <c r="R52" s="40">
        <v>45622</v>
      </c>
      <c r="S52" s="33"/>
    </row>
    <row r="53" spans="1:19" s="4" customFormat="1" ht="19.7" customHeight="1">
      <c r="A53" s="394" t="s">
        <v>42</v>
      </c>
      <c r="B53" s="408"/>
      <c r="C53" s="409">
        <v>0.03</v>
      </c>
      <c r="D53" s="396">
        <f t="shared" si="1"/>
        <v>41</v>
      </c>
      <c r="E53" s="410" t="s">
        <v>55</v>
      </c>
      <c r="F53" s="410" t="s">
        <v>55</v>
      </c>
      <c r="G53" s="421" t="s">
        <v>482</v>
      </c>
      <c r="H53" s="422">
        <v>2</v>
      </c>
      <c r="I53" s="300">
        <v>106</v>
      </c>
      <c r="J53" s="412">
        <f t="shared" si="2"/>
        <v>212</v>
      </c>
      <c r="K53" s="147"/>
      <c r="L53" s="78" t="s">
        <v>483</v>
      </c>
      <c r="M53" s="39"/>
      <c r="N53" s="402" t="s">
        <v>409</v>
      </c>
      <c r="O53" s="32">
        <v>45607</v>
      </c>
      <c r="P53" s="28"/>
      <c r="Q53" s="40">
        <v>45621</v>
      </c>
      <c r="R53" s="40">
        <v>45622</v>
      </c>
      <c r="S53" s="33"/>
    </row>
    <row r="54" spans="1:19" s="4" customFormat="1" ht="19.7" customHeight="1">
      <c r="A54" s="394" t="s">
        <v>42</v>
      </c>
      <c r="B54" s="408"/>
      <c r="C54" s="409">
        <v>0.03</v>
      </c>
      <c r="D54" s="396">
        <f t="shared" si="1"/>
        <v>42</v>
      </c>
      <c r="E54" s="410" t="s">
        <v>55</v>
      </c>
      <c r="F54" s="410" t="s">
        <v>55</v>
      </c>
      <c r="G54" s="421" t="s">
        <v>484</v>
      </c>
      <c r="H54" s="422">
        <v>6</v>
      </c>
      <c r="I54" s="300">
        <v>99</v>
      </c>
      <c r="J54" s="412">
        <f t="shared" si="2"/>
        <v>594</v>
      </c>
      <c r="K54" s="147"/>
      <c r="L54" s="78" t="s">
        <v>485</v>
      </c>
      <c r="M54" s="39"/>
      <c r="N54" s="402" t="s">
        <v>409</v>
      </c>
      <c r="O54" s="32">
        <v>45607</v>
      </c>
      <c r="P54" s="28"/>
      <c r="Q54" s="40">
        <v>45621</v>
      </c>
      <c r="R54" s="40">
        <v>45622</v>
      </c>
      <c r="S54" s="33"/>
    </row>
    <row r="55" spans="1:19" s="4" customFormat="1" ht="19.7" customHeight="1">
      <c r="A55" s="394" t="s">
        <v>109</v>
      </c>
      <c r="B55" s="34"/>
      <c r="C55" s="395">
        <v>0.15</v>
      </c>
      <c r="D55" s="396">
        <f t="shared" si="1"/>
        <v>43</v>
      </c>
      <c r="E55" s="146" t="s">
        <v>61</v>
      </c>
      <c r="F55" s="396" t="s">
        <v>55</v>
      </c>
      <c r="G55" s="421" t="s">
        <v>486</v>
      </c>
      <c r="H55" s="422">
        <v>1</v>
      </c>
      <c r="I55" s="300">
        <v>4892</v>
      </c>
      <c r="J55" s="412">
        <f t="shared" si="2"/>
        <v>4892</v>
      </c>
      <c r="K55" s="147"/>
      <c r="L55" s="78" t="s">
        <v>487</v>
      </c>
      <c r="M55" s="39"/>
      <c r="N55" s="402" t="s">
        <v>409</v>
      </c>
      <c r="O55" s="32">
        <v>45607</v>
      </c>
      <c r="P55" s="28"/>
      <c r="Q55" s="40">
        <v>45621</v>
      </c>
      <c r="R55" s="40">
        <v>45622</v>
      </c>
      <c r="S55" s="33"/>
    </row>
    <row r="56" spans="1:19" s="4" customFormat="1" ht="19.7" customHeight="1">
      <c r="A56" s="394" t="s">
        <v>42</v>
      </c>
      <c r="B56" s="408"/>
      <c r="C56" s="409">
        <v>0.03</v>
      </c>
      <c r="D56" s="396">
        <f t="shared" si="1"/>
        <v>44</v>
      </c>
      <c r="E56" s="410" t="s">
        <v>55</v>
      </c>
      <c r="F56" s="410" t="s">
        <v>55</v>
      </c>
      <c r="G56" s="421" t="s">
        <v>488</v>
      </c>
      <c r="H56" s="422">
        <v>10</v>
      </c>
      <c r="I56" s="300">
        <v>25</v>
      </c>
      <c r="J56" s="423">
        <f t="shared" si="2"/>
        <v>250</v>
      </c>
      <c r="K56" s="147"/>
      <c r="L56" s="156" t="s">
        <v>489</v>
      </c>
      <c r="M56" s="39"/>
      <c r="N56" s="402" t="s">
        <v>409</v>
      </c>
      <c r="O56" s="32">
        <v>45607</v>
      </c>
      <c r="P56" s="28"/>
      <c r="Q56" s="40">
        <v>45621</v>
      </c>
      <c r="R56" s="40">
        <v>45622</v>
      </c>
      <c r="S56" s="33"/>
    </row>
    <row r="57" spans="1:19" s="4" customFormat="1" ht="19.7" customHeight="1">
      <c r="A57" s="394" t="s">
        <v>42</v>
      </c>
      <c r="B57" s="408"/>
      <c r="C57" s="409">
        <v>0.03</v>
      </c>
      <c r="D57" s="396">
        <f t="shared" si="1"/>
        <v>45</v>
      </c>
      <c r="E57" s="410" t="s">
        <v>55</v>
      </c>
      <c r="F57" s="410" t="s">
        <v>55</v>
      </c>
      <c r="G57" s="421" t="s">
        <v>490</v>
      </c>
      <c r="H57" s="422">
        <v>2</v>
      </c>
      <c r="I57" s="300">
        <v>92</v>
      </c>
      <c r="J57" s="423">
        <f t="shared" si="2"/>
        <v>184</v>
      </c>
      <c r="K57" s="147"/>
      <c r="L57" s="78" t="s">
        <v>485</v>
      </c>
      <c r="M57" s="39"/>
      <c r="N57" s="402" t="s">
        <v>409</v>
      </c>
      <c r="O57" s="32">
        <v>45607</v>
      </c>
      <c r="P57" s="28"/>
      <c r="Q57" s="40">
        <v>45621</v>
      </c>
      <c r="R57" s="40">
        <v>45622</v>
      </c>
      <c r="S57" s="33"/>
    </row>
    <row r="58" spans="1:19" s="4" customFormat="1" ht="19.7" customHeight="1">
      <c r="A58" s="394" t="s">
        <v>109</v>
      </c>
      <c r="B58" s="34"/>
      <c r="C58" s="395">
        <v>0.15</v>
      </c>
      <c r="D58" s="396">
        <f t="shared" si="1"/>
        <v>46</v>
      </c>
      <c r="E58" s="146" t="s">
        <v>61</v>
      </c>
      <c r="F58" s="396" t="s">
        <v>55</v>
      </c>
      <c r="G58" s="397" t="s">
        <v>491</v>
      </c>
      <c r="H58" s="398">
        <v>1</v>
      </c>
      <c r="I58" s="399">
        <v>1920</v>
      </c>
      <c r="J58" s="423">
        <f t="shared" si="2"/>
        <v>1920</v>
      </c>
      <c r="K58" s="401"/>
      <c r="L58" s="320" t="s">
        <v>492</v>
      </c>
      <c r="M58" s="39"/>
      <c r="N58" s="402" t="s">
        <v>409</v>
      </c>
      <c r="O58" s="32">
        <v>45607</v>
      </c>
      <c r="P58" s="28"/>
      <c r="Q58" s="40">
        <v>45621</v>
      </c>
      <c r="R58" s="40">
        <v>45622</v>
      </c>
      <c r="S58" s="33"/>
    </row>
    <row r="59" spans="1:19" s="4" customFormat="1" ht="19.7" customHeight="1">
      <c r="A59" s="394" t="s">
        <v>42</v>
      </c>
      <c r="B59" s="408"/>
      <c r="C59" s="409">
        <v>0.02</v>
      </c>
      <c r="D59" s="396">
        <f t="shared" si="1"/>
        <v>47</v>
      </c>
      <c r="E59" s="410" t="s">
        <v>55</v>
      </c>
      <c r="F59" s="410" t="s">
        <v>55</v>
      </c>
      <c r="G59" s="428" t="s">
        <v>493</v>
      </c>
      <c r="H59" s="403">
        <v>10</v>
      </c>
      <c r="I59" s="429">
        <v>19</v>
      </c>
      <c r="J59" s="423">
        <f t="shared" si="2"/>
        <v>190</v>
      </c>
      <c r="K59" s="205"/>
      <c r="L59" s="156" t="s">
        <v>494</v>
      </c>
      <c r="M59" s="407" t="s">
        <v>415</v>
      </c>
      <c r="N59" s="402" t="s">
        <v>409</v>
      </c>
      <c r="O59" s="32">
        <v>45607</v>
      </c>
      <c r="P59" s="28"/>
      <c r="Q59" s="40">
        <v>45621</v>
      </c>
      <c r="R59" s="40">
        <v>45622</v>
      </c>
      <c r="S59" s="33"/>
    </row>
    <row r="60" spans="1:19" s="4" customFormat="1" ht="19.7" customHeight="1">
      <c r="A60" s="394" t="s">
        <v>54</v>
      </c>
      <c r="B60" s="34"/>
      <c r="C60" s="395">
        <v>0.15</v>
      </c>
      <c r="D60" s="396">
        <f t="shared" si="1"/>
        <v>48</v>
      </c>
      <c r="E60" s="146" t="s">
        <v>61</v>
      </c>
      <c r="F60" s="396" t="s">
        <v>55</v>
      </c>
      <c r="G60" s="397" t="s">
        <v>495</v>
      </c>
      <c r="H60" s="398">
        <v>1</v>
      </c>
      <c r="I60" s="399">
        <v>5328</v>
      </c>
      <c r="J60" s="423">
        <f t="shared" si="2"/>
        <v>5328</v>
      </c>
      <c r="K60" s="401"/>
      <c r="L60" s="320" t="s">
        <v>496</v>
      </c>
      <c r="M60" s="39"/>
      <c r="N60" s="402" t="s">
        <v>409</v>
      </c>
      <c r="O60" s="32">
        <v>45607</v>
      </c>
      <c r="P60" s="28"/>
      <c r="Q60" s="40">
        <v>45621</v>
      </c>
      <c r="R60" s="40">
        <v>45622</v>
      </c>
      <c r="S60" s="33"/>
    </row>
    <row r="61" spans="1:19" s="4" customFormat="1" ht="19.7" customHeight="1">
      <c r="A61" s="394" t="s">
        <v>42</v>
      </c>
      <c r="B61" s="34"/>
      <c r="C61" s="395"/>
      <c r="D61" s="396">
        <f t="shared" si="1"/>
        <v>49</v>
      </c>
      <c r="E61" s="410" t="s">
        <v>55</v>
      </c>
      <c r="F61" s="410" t="s">
        <v>55</v>
      </c>
      <c r="G61" s="397" t="s">
        <v>497</v>
      </c>
      <c r="H61" s="398">
        <v>4</v>
      </c>
      <c r="I61" s="399">
        <v>155</v>
      </c>
      <c r="J61" s="423">
        <f t="shared" si="2"/>
        <v>620</v>
      </c>
      <c r="K61" s="430"/>
      <c r="L61" s="406" t="s">
        <v>498</v>
      </c>
      <c r="M61" s="39"/>
      <c r="N61" s="402" t="s">
        <v>409</v>
      </c>
      <c r="O61" s="32">
        <v>45607</v>
      </c>
      <c r="P61" s="28"/>
      <c r="Q61" s="40">
        <v>45621</v>
      </c>
      <c r="R61" s="40">
        <v>45622</v>
      </c>
      <c r="S61" s="33"/>
    </row>
    <row r="62" spans="1:19" s="4" customFormat="1" ht="19.7" customHeight="1">
      <c r="A62" s="394" t="s">
        <v>42</v>
      </c>
      <c r="B62" s="34"/>
      <c r="C62" s="395">
        <v>0.02</v>
      </c>
      <c r="D62" s="396">
        <f t="shared" si="1"/>
        <v>50</v>
      </c>
      <c r="E62" s="403" t="s">
        <v>55</v>
      </c>
      <c r="F62" s="403" t="s">
        <v>55</v>
      </c>
      <c r="G62" s="404" t="s">
        <v>499</v>
      </c>
      <c r="H62" s="405">
        <v>4</v>
      </c>
      <c r="I62" s="300">
        <v>155</v>
      </c>
      <c r="J62" s="400">
        <f t="shared" si="2"/>
        <v>620</v>
      </c>
      <c r="K62" s="159"/>
      <c r="L62" s="406" t="s">
        <v>500</v>
      </c>
      <c r="M62" s="407"/>
      <c r="N62" s="402" t="s">
        <v>409</v>
      </c>
      <c r="O62" s="32">
        <v>45607</v>
      </c>
      <c r="P62" s="28"/>
      <c r="Q62" s="40">
        <v>45621</v>
      </c>
      <c r="R62" s="40">
        <v>45622</v>
      </c>
      <c r="S62" s="33"/>
    </row>
    <row r="63" spans="1:19" s="4" customFormat="1" ht="19.7" customHeight="1">
      <c r="A63" s="394" t="s">
        <v>109</v>
      </c>
      <c r="B63" s="34"/>
      <c r="C63" s="395">
        <v>0.15</v>
      </c>
      <c r="D63" s="396">
        <f t="shared" si="1"/>
        <v>51</v>
      </c>
      <c r="E63" s="146" t="s">
        <v>61</v>
      </c>
      <c r="F63" s="396" t="s">
        <v>55</v>
      </c>
      <c r="G63" s="421" t="s">
        <v>501</v>
      </c>
      <c r="H63" s="422">
        <v>2</v>
      </c>
      <c r="I63" s="300">
        <v>2170</v>
      </c>
      <c r="J63" s="423">
        <f t="shared" si="2"/>
        <v>4340</v>
      </c>
      <c r="K63" s="147"/>
      <c r="L63" s="78" t="s">
        <v>502</v>
      </c>
      <c r="M63" s="39"/>
      <c r="N63" s="402" t="s">
        <v>409</v>
      </c>
      <c r="O63" s="32">
        <v>45607</v>
      </c>
      <c r="P63" s="28"/>
      <c r="Q63" s="40">
        <v>45621</v>
      </c>
      <c r="R63" s="40">
        <v>45622</v>
      </c>
      <c r="S63" s="33"/>
    </row>
    <row r="64" spans="1:19" s="4" customFormat="1" ht="19.7" customHeight="1">
      <c r="A64" s="431" t="s">
        <v>42</v>
      </c>
      <c r="B64" s="34"/>
      <c r="C64" s="90"/>
      <c r="D64" s="396">
        <f t="shared" si="1"/>
        <v>52</v>
      </c>
      <c r="E64" s="410" t="s">
        <v>55</v>
      </c>
      <c r="F64" s="410" t="s">
        <v>55</v>
      </c>
      <c r="G64" s="411" t="s">
        <v>503</v>
      </c>
      <c r="H64" s="405">
        <v>10</v>
      </c>
      <c r="I64" s="432">
        <v>29</v>
      </c>
      <c r="J64" s="412">
        <f t="shared" si="2"/>
        <v>290</v>
      </c>
      <c r="K64" s="413"/>
      <c r="L64" s="156" t="s">
        <v>504</v>
      </c>
      <c r="M64" s="39"/>
      <c r="N64" s="402" t="s">
        <v>409</v>
      </c>
      <c r="O64" s="32">
        <v>45607</v>
      </c>
      <c r="P64" s="28"/>
      <c r="Q64" s="40">
        <v>45621</v>
      </c>
      <c r="R64" s="40">
        <v>45622</v>
      </c>
      <c r="S64" s="33"/>
    </row>
    <row r="65" spans="1:19" s="4" customFormat="1" ht="19.7" customHeight="1">
      <c r="A65" s="431" t="s">
        <v>42</v>
      </c>
      <c r="B65" s="34"/>
      <c r="C65" s="90"/>
      <c r="D65" s="396">
        <f t="shared" si="1"/>
        <v>53</v>
      </c>
      <c r="E65" s="410" t="s">
        <v>55</v>
      </c>
      <c r="F65" s="410" t="s">
        <v>55</v>
      </c>
      <c r="G65" s="411" t="s">
        <v>505</v>
      </c>
      <c r="H65" s="405">
        <v>10</v>
      </c>
      <c r="I65" s="432">
        <v>25</v>
      </c>
      <c r="J65" s="412">
        <f t="shared" si="2"/>
        <v>250</v>
      </c>
      <c r="K65" s="413"/>
      <c r="L65" s="156" t="s">
        <v>506</v>
      </c>
      <c r="M65" s="39"/>
      <c r="N65" s="402" t="s">
        <v>409</v>
      </c>
      <c r="O65" s="32">
        <v>45607</v>
      </c>
      <c r="P65" s="28"/>
      <c r="Q65" s="40">
        <v>45621</v>
      </c>
      <c r="R65" s="40">
        <v>45622</v>
      </c>
      <c r="S65" s="33"/>
    </row>
    <row r="66" spans="1:19" s="4" customFormat="1" ht="19.7" customHeight="1">
      <c r="A66" s="431" t="s">
        <v>507</v>
      </c>
      <c r="B66" s="34"/>
      <c r="C66" s="90"/>
      <c r="D66" s="396">
        <f t="shared" si="1"/>
        <v>54</v>
      </c>
      <c r="E66" s="396" t="s">
        <v>55</v>
      </c>
      <c r="F66" s="396" t="s">
        <v>55</v>
      </c>
      <c r="G66" s="419" t="s">
        <v>508</v>
      </c>
      <c r="H66" s="398">
        <v>4</v>
      </c>
      <c r="I66" s="433">
        <v>92</v>
      </c>
      <c r="J66" s="420">
        <f t="shared" si="2"/>
        <v>368</v>
      </c>
      <c r="K66" s="31"/>
      <c r="L66" s="73" t="s">
        <v>509</v>
      </c>
      <c r="M66" s="39"/>
      <c r="N66" s="402" t="s">
        <v>409</v>
      </c>
      <c r="O66" s="32">
        <v>45607</v>
      </c>
      <c r="P66" s="28"/>
      <c r="Q66" s="40">
        <v>45621</v>
      </c>
      <c r="R66" s="40">
        <v>45622</v>
      </c>
      <c r="S66" s="33"/>
    </row>
    <row r="67" spans="1:19" s="4" customFormat="1" ht="19.7" customHeight="1">
      <c r="A67" s="431" t="s">
        <v>507</v>
      </c>
      <c r="B67" s="34"/>
      <c r="C67" s="90"/>
      <c r="D67" s="396">
        <f t="shared" si="1"/>
        <v>55</v>
      </c>
      <c r="E67" s="396" t="s">
        <v>55</v>
      </c>
      <c r="F67" s="396" t="s">
        <v>55</v>
      </c>
      <c r="G67" s="419" t="s">
        <v>510</v>
      </c>
      <c r="H67" s="398">
        <v>4</v>
      </c>
      <c r="I67" s="433">
        <v>99</v>
      </c>
      <c r="J67" s="420">
        <f t="shared" si="2"/>
        <v>396</v>
      </c>
      <c r="K67" s="31"/>
      <c r="L67" s="73" t="s">
        <v>509</v>
      </c>
      <c r="M67" s="39"/>
      <c r="N67" s="402" t="s">
        <v>409</v>
      </c>
      <c r="O67" s="32">
        <v>45607</v>
      </c>
      <c r="P67" s="28"/>
      <c r="Q67" s="40">
        <v>45621</v>
      </c>
      <c r="R67" s="40">
        <v>45622</v>
      </c>
      <c r="S67" s="33"/>
    </row>
    <row r="68" spans="1:19" s="4" customFormat="1" ht="19.7" customHeight="1">
      <c r="A68" s="394" t="s">
        <v>54</v>
      </c>
      <c r="B68" s="34"/>
      <c r="C68" s="395">
        <v>0.15</v>
      </c>
      <c r="D68" s="396">
        <f t="shared" si="1"/>
        <v>56</v>
      </c>
      <c r="E68" s="146" t="s">
        <v>61</v>
      </c>
      <c r="F68" s="396" t="s">
        <v>55</v>
      </c>
      <c r="G68" s="421" t="s">
        <v>511</v>
      </c>
      <c r="H68" s="422">
        <v>1</v>
      </c>
      <c r="I68" s="300">
        <v>7618</v>
      </c>
      <c r="J68" s="423">
        <f t="shared" si="2"/>
        <v>7618</v>
      </c>
      <c r="K68" s="147"/>
      <c r="L68" s="78" t="s">
        <v>512</v>
      </c>
      <c r="M68" s="39"/>
      <c r="N68" s="402" t="s">
        <v>409</v>
      </c>
      <c r="O68" s="32">
        <v>45607</v>
      </c>
      <c r="P68" s="28"/>
      <c r="Q68" s="40">
        <v>45621</v>
      </c>
      <c r="R68" s="40">
        <v>45622</v>
      </c>
      <c r="S68" s="33"/>
    </row>
    <row r="69" spans="1:19" s="4" customFormat="1" ht="19.7" customHeight="1">
      <c r="A69" s="394" t="s">
        <v>54</v>
      </c>
      <c r="B69" s="34"/>
      <c r="C69" s="395">
        <v>0.15</v>
      </c>
      <c r="D69" s="396">
        <f t="shared" si="1"/>
        <v>57</v>
      </c>
      <c r="E69" s="146" t="s">
        <v>61</v>
      </c>
      <c r="F69" s="396" t="s">
        <v>55</v>
      </c>
      <c r="G69" s="421" t="s">
        <v>513</v>
      </c>
      <c r="H69" s="422">
        <v>1</v>
      </c>
      <c r="I69" s="300">
        <v>9348</v>
      </c>
      <c r="J69" s="423">
        <f t="shared" si="2"/>
        <v>9348</v>
      </c>
      <c r="K69" s="147"/>
      <c r="L69" s="78" t="s">
        <v>514</v>
      </c>
      <c r="M69" s="39"/>
      <c r="N69" s="402" t="s">
        <v>409</v>
      </c>
      <c r="O69" s="32">
        <v>45607</v>
      </c>
      <c r="P69" s="28"/>
      <c r="Q69" s="40">
        <v>45621</v>
      </c>
      <c r="R69" s="40">
        <v>45622</v>
      </c>
      <c r="S69" s="33"/>
    </row>
    <row r="70" spans="1:19" s="4" customFormat="1" ht="19.7" customHeight="1">
      <c r="A70" s="394" t="s">
        <v>54</v>
      </c>
      <c r="B70" s="34"/>
      <c r="C70" s="395">
        <v>0.15</v>
      </c>
      <c r="D70" s="396">
        <f t="shared" si="1"/>
        <v>58</v>
      </c>
      <c r="E70" s="146" t="s">
        <v>61</v>
      </c>
      <c r="F70" s="396" t="s">
        <v>55</v>
      </c>
      <c r="G70" s="421" t="s">
        <v>515</v>
      </c>
      <c r="H70" s="422">
        <v>1</v>
      </c>
      <c r="I70" s="300">
        <v>9447</v>
      </c>
      <c r="J70" s="423">
        <f t="shared" si="2"/>
        <v>9447</v>
      </c>
      <c r="K70" s="147"/>
      <c r="L70" s="78" t="s">
        <v>516</v>
      </c>
      <c r="M70" s="39"/>
      <c r="N70" s="402" t="s">
        <v>409</v>
      </c>
      <c r="O70" s="32">
        <v>45607</v>
      </c>
      <c r="P70" s="28"/>
      <c r="Q70" s="40">
        <v>45621</v>
      </c>
      <c r="R70" s="40">
        <v>45622</v>
      </c>
      <c r="S70" s="33"/>
    </row>
    <row r="71" spans="1:19" s="4" customFormat="1" ht="19.7" customHeight="1">
      <c r="A71" s="394" t="s">
        <v>54</v>
      </c>
      <c r="B71" s="34"/>
      <c r="C71" s="395">
        <v>0.15</v>
      </c>
      <c r="D71" s="396">
        <f t="shared" si="1"/>
        <v>59</v>
      </c>
      <c r="E71" s="146" t="s">
        <v>61</v>
      </c>
      <c r="F71" s="396" t="s">
        <v>55</v>
      </c>
      <c r="G71" s="421" t="s">
        <v>517</v>
      </c>
      <c r="H71" s="422">
        <v>1</v>
      </c>
      <c r="I71" s="300">
        <v>9297</v>
      </c>
      <c r="J71" s="423">
        <f t="shared" si="2"/>
        <v>9297</v>
      </c>
      <c r="K71" s="147"/>
      <c r="L71" s="78" t="s">
        <v>518</v>
      </c>
      <c r="M71" s="39"/>
      <c r="N71" s="402" t="s">
        <v>409</v>
      </c>
      <c r="O71" s="32">
        <v>45607</v>
      </c>
      <c r="P71" s="28"/>
      <c r="Q71" s="40">
        <v>45621</v>
      </c>
      <c r="R71" s="40">
        <v>45622</v>
      </c>
      <c r="S71" s="33"/>
    </row>
    <row r="72" spans="1:19" s="4" customFormat="1" ht="19.7" customHeight="1">
      <c r="A72" s="394" t="s">
        <v>54</v>
      </c>
      <c r="B72" s="34"/>
      <c r="C72" s="395">
        <v>1.1499999999999999</v>
      </c>
      <c r="D72" s="396">
        <f t="shared" si="1"/>
        <v>60</v>
      </c>
      <c r="E72" s="146" t="s">
        <v>61</v>
      </c>
      <c r="F72" s="396" t="s">
        <v>55</v>
      </c>
      <c r="G72" s="421" t="s">
        <v>519</v>
      </c>
      <c r="H72" s="422">
        <v>1</v>
      </c>
      <c r="I72" s="300">
        <v>9426</v>
      </c>
      <c r="J72" s="423">
        <f t="shared" si="2"/>
        <v>9426</v>
      </c>
      <c r="K72" s="147"/>
      <c r="L72" s="78" t="s">
        <v>520</v>
      </c>
      <c r="M72" s="39"/>
      <c r="N72" s="402" t="s">
        <v>409</v>
      </c>
      <c r="O72" s="32">
        <v>45607</v>
      </c>
      <c r="P72" s="28"/>
      <c r="Q72" s="40">
        <v>45621</v>
      </c>
      <c r="R72" s="40">
        <v>45622</v>
      </c>
      <c r="S72" s="33"/>
    </row>
    <row r="73" spans="1:19" s="4" customFormat="1" ht="19.7" customHeight="1">
      <c r="A73" s="394" t="s">
        <v>42</v>
      </c>
      <c r="B73" s="34"/>
      <c r="C73" s="395">
        <v>0.02</v>
      </c>
      <c r="D73" s="396">
        <f t="shared" si="1"/>
        <v>61</v>
      </c>
      <c r="E73" s="403" t="s">
        <v>55</v>
      </c>
      <c r="F73" s="403" t="s">
        <v>55</v>
      </c>
      <c r="G73" s="404" t="s">
        <v>521</v>
      </c>
      <c r="H73" s="434">
        <v>10</v>
      </c>
      <c r="I73" s="435">
        <v>69</v>
      </c>
      <c r="J73" s="423">
        <f t="shared" si="2"/>
        <v>690</v>
      </c>
      <c r="K73" s="159"/>
      <c r="L73" s="406" t="s">
        <v>522</v>
      </c>
      <c r="M73" s="39"/>
      <c r="N73" s="402" t="s">
        <v>409</v>
      </c>
      <c r="O73" s="32">
        <v>45607</v>
      </c>
      <c r="P73" s="28"/>
      <c r="Q73" s="40">
        <v>45621</v>
      </c>
      <c r="R73" s="40">
        <v>45622</v>
      </c>
      <c r="S73" s="33"/>
    </row>
    <row r="74" spans="1:19" s="4" customFormat="1" ht="19.7" customHeight="1">
      <c r="A74" s="34"/>
      <c r="B74" s="34"/>
      <c r="C74" s="90"/>
      <c r="D74" s="28"/>
      <c r="E74" s="436"/>
      <c r="F74" s="436"/>
      <c r="G74" s="78"/>
      <c r="H74" s="256"/>
      <c r="I74" s="187"/>
      <c r="J74" s="257"/>
      <c r="K74" s="147"/>
      <c r="L74" s="78"/>
      <c r="M74" s="39"/>
      <c r="N74" s="28"/>
      <c r="O74" s="32"/>
      <c r="P74" s="28"/>
      <c r="Q74" s="40"/>
      <c r="R74" s="40"/>
      <c r="S74" s="33"/>
    </row>
    <row r="75" spans="1:19" s="4" customFormat="1" ht="19.7" customHeight="1">
      <c r="A75" s="27"/>
      <c r="B75" s="27"/>
      <c r="C75" s="27"/>
      <c r="D75" s="28"/>
      <c r="E75" s="28"/>
      <c r="F75" s="28"/>
      <c r="G75" s="306">
        <f>SUM(J13:J74)</f>
        <v>270431</v>
      </c>
      <c r="H75" s="27"/>
      <c r="I75" s="27"/>
      <c r="J75" s="31"/>
      <c r="K75" s="31"/>
      <c r="L75" s="27"/>
      <c r="M75" s="27"/>
      <c r="N75" s="27"/>
      <c r="O75" s="32"/>
      <c r="P75" s="28"/>
      <c r="Q75" s="27"/>
      <c r="R75" s="32"/>
      <c r="S75" s="33"/>
    </row>
    <row r="76" spans="1:19" s="4" customFormat="1" ht="19.149999999999999" customHeight="1">
      <c r="A76" s="27"/>
      <c r="B76" s="27"/>
      <c r="C76" s="27"/>
      <c r="D76" s="28"/>
      <c r="E76" s="28"/>
      <c r="F76" s="28"/>
      <c r="G76" s="27"/>
      <c r="H76" s="27"/>
      <c r="I76" s="27"/>
      <c r="J76" s="31"/>
      <c r="K76" s="31"/>
      <c r="L76" s="27"/>
      <c r="M76" s="27"/>
      <c r="N76" s="27"/>
      <c r="O76" s="32"/>
      <c r="P76" s="28"/>
      <c r="Q76" s="27"/>
      <c r="R76" s="32"/>
      <c r="S76" s="33"/>
    </row>
    <row r="77" spans="1:19" s="4" customFormat="1" ht="19.149999999999999" customHeight="1">
      <c r="A77" s="27"/>
      <c r="B77" s="27"/>
      <c r="C77" s="27"/>
      <c r="D77" s="28"/>
      <c r="E77" s="28"/>
      <c r="F77" s="28"/>
      <c r="G77" s="27"/>
      <c r="H77" s="27"/>
      <c r="I77" s="27"/>
      <c r="J77" s="31"/>
      <c r="K77" s="31"/>
      <c r="L77" s="27"/>
      <c r="M77" s="27"/>
      <c r="N77" s="27"/>
      <c r="O77" s="32"/>
      <c r="P77" s="28"/>
      <c r="Q77" s="27"/>
      <c r="R77" s="32"/>
      <c r="S77" s="33"/>
    </row>
    <row r="78" spans="1:19" s="4" customFormat="1" ht="19.149999999999999" customHeight="1">
      <c r="A78" s="27"/>
      <c r="B78" s="27"/>
      <c r="C78" s="27"/>
      <c r="D78" s="28"/>
      <c r="E78" s="28"/>
      <c r="F78" s="28"/>
      <c r="G78" s="27"/>
      <c r="H78" s="27"/>
      <c r="I78" s="27"/>
      <c r="J78" s="31"/>
      <c r="K78" s="31"/>
      <c r="L78" s="27"/>
      <c r="M78" s="27"/>
      <c r="N78" s="27"/>
      <c r="O78" s="32"/>
      <c r="P78" s="28"/>
      <c r="Q78" s="27"/>
      <c r="R78" s="32"/>
      <c r="S78" s="33"/>
    </row>
    <row r="79" spans="1:19" s="4" customFormat="1" ht="19.149999999999999" customHeight="1">
      <c r="A79" s="313"/>
      <c r="B79" s="27"/>
      <c r="C79" s="27"/>
      <c r="D79" s="249" t="s">
        <v>324</v>
      </c>
      <c r="E79" s="250"/>
      <c r="F79" s="250"/>
      <c r="G79" s="251"/>
      <c r="H79" s="257"/>
      <c r="I79" s="257"/>
      <c r="J79" s="257"/>
      <c r="K79" s="135"/>
      <c r="L79" s="312"/>
      <c r="M79" s="27" t="s">
        <v>523</v>
      </c>
      <c r="N79" s="402" t="s">
        <v>409</v>
      </c>
      <c r="O79" s="32">
        <v>45607</v>
      </c>
      <c r="P79" s="28"/>
      <c r="Q79" s="40">
        <v>45621</v>
      </c>
      <c r="R79" s="40">
        <v>45622</v>
      </c>
      <c r="S79" s="33"/>
    </row>
    <row r="80" spans="1:19" s="4" customFormat="1" ht="19.149999999999999" customHeight="1">
      <c r="A80" s="398"/>
      <c r="B80" s="27"/>
      <c r="C80" s="27"/>
      <c r="D80" s="437">
        <f>+D73+1</f>
        <v>62</v>
      </c>
      <c r="E80" s="438" t="s">
        <v>524</v>
      </c>
      <c r="F80" s="438" t="s">
        <v>55</v>
      </c>
      <c r="G80" s="439" t="s">
        <v>525</v>
      </c>
      <c r="H80" s="440">
        <v>1</v>
      </c>
      <c r="I80" s="441">
        <v>1542</v>
      </c>
      <c r="J80" s="423">
        <f>H80*I80</f>
        <v>1542</v>
      </c>
      <c r="K80" s="317"/>
      <c r="L80" s="320" t="s">
        <v>526</v>
      </c>
      <c r="M80" s="27"/>
      <c r="N80" s="402" t="s">
        <v>409</v>
      </c>
      <c r="O80" s="32">
        <v>45607</v>
      </c>
      <c r="P80" s="28"/>
      <c r="Q80" s="40">
        <v>45621</v>
      </c>
      <c r="R80" s="40">
        <v>45622</v>
      </c>
      <c r="S80" s="33"/>
    </row>
    <row r="81" spans="1:19" s="4" customFormat="1" ht="19.149999999999999" customHeight="1">
      <c r="A81" s="398"/>
      <c r="B81" s="27"/>
      <c r="C81" s="27"/>
      <c r="D81" s="437">
        <f>+D80+1</f>
        <v>63</v>
      </c>
      <c r="E81" s="442" t="s">
        <v>55</v>
      </c>
      <c r="F81" s="442" t="s">
        <v>55</v>
      </c>
      <c r="G81" s="443" t="s">
        <v>527</v>
      </c>
      <c r="H81" s="444">
        <v>1</v>
      </c>
      <c r="I81" s="444">
        <v>2250</v>
      </c>
      <c r="J81" s="423">
        <f>H81*I81</f>
        <v>2250</v>
      </c>
      <c r="K81" s="135"/>
      <c r="L81" s="136" t="s">
        <v>528</v>
      </c>
      <c r="M81" s="27"/>
      <c r="N81" s="402" t="s">
        <v>409</v>
      </c>
      <c r="O81" s="32">
        <v>45607</v>
      </c>
      <c r="P81" s="28"/>
      <c r="Q81" s="40">
        <v>45621</v>
      </c>
      <c r="R81" s="40">
        <v>45622</v>
      </c>
      <c r="S81" s="33"/>
    </row>
    <row r="82" spans="1:19" s="4" customFormat="1" ht="19.149999999999999" customHeight="1">
      <c r="A82" s="27"/>
      <c r="B82" s="27"/>
      <c r="C82" s="27"/>
      <c r="D82" s="28"/>
      <c r="E82" s="72"/>
      <c r="F82" s="72"/>
      <c r="G82" s="320"/>
      <c r="H82" s="72"/>
      <c r="I82" s="341"/>
      <c r="J82" s="445"/>
      <c r="K82" s="342"/>
      <c r="L82" s="320"/>
      <c r="M82" s="27"/>
      <c r="N82" s="27"/>
      <c r="O82" s="32"/>
      <c r="P82" s="28"/>
      <c r="Q82" s="27"/>
      <c r="R82" s="32"/>
      <c r="S82" s="33"/>
    </row>
    <row r="83" spans="1:19" s="4" customFormat="1" ht="19.149999999999999" customHeight="1">
      <c r="A83" s="27"/>
      <c r="B83" s="27"/>
      <c r="C83" s="27"/>
      <c r="D83" s="343"/>
      <c r="E83" s="28"/>
      <c r="F83" s="28"/>
      <c r="G83" s="344">
        <f>SUM(J80:J81)</f>
        <v>3792</v>
      </c>
      <c r="H83" s="27"/>
      <c r="I83" s="257"/>
      <c r="J83" s="257"/>
      <c r="K83" s="31"/>
      <c r="L83" s="73"/>
      <c r="M83" s="27"/>
      <c r="N83" s="27"/>
      <c r="O83" s="32"/>
      <c r="P83" s="28"/>
      <c r="Q83" s="27"/>
      <c r="R83" s="32"/>
      <c r="S83" s="33"/>
    </row>
    <row r="84" spans="1:19" s="4" customFormat="1" ht="19.149999999999999" customHeight="1">
      <c r="A84" s="27"/>
      <c r="B84" s="27"/>
      <c r="C84" s="27"/>
      <c r="D84" s="28"/>
      <c r="E84" s="28"/>
      <c r="F84" s="28"/>
      <c r="G84" s="27"/>
      <c r="H84" s="27"/>
      <c r="I84" s="27"/>
      <c r="J84" s="31"/>
      <c r="K84" s="31"/>
      <c r="L84" s="27"/>
      <c r="M84" s="27"/>
      <c r="N84" s="27"/>
      <c r="O84" s="32"/>
      <c r="P84" s="28"/>
      <c r="Q84" s="27"/>
      <c r="R84" s="32"/>
      <c r="S84" s="33"/>
    </row>
    <row r="85" spans="1:19" s="4" customFormat="1" ht="19.149999999999999" customHeight="1">
      <c r="A85" s="27"/>
      <c r="B85" s="27"/>
      <c r="C85" s="27"/>
      <c r="D85" s="28"/>
      <c r="E85" s="28"/>
      <c r="F85" s="28"/>
      <c r="G85" s="27"/>
      <c r="H85" s="27"/>
      <c r="I85" s="27"/>
      <c r="J85" s="31"/>
      <c r="K85" s="31"/>
      <c r="L85" s="27"/>
      <c r="M85" s="27"/>
      <c r="N85" s="27"/>
      <c r="O85" s="32"/>
      <c r="P85" s="28"/>
      <c r="Q85" s="27"/>
      <c r="R85" s="32"/>
      <c r="S85" s="33"/>
    </row>
    <row r="86" spans="1:19" s="4" customFormat="1" ht="19.149999999999999" customHeight="1">
      <c r="A86" s="27"/>
      <c r="B86" s="27"/>
      <c r="C86" s="27"/>
      <c r="D86" s="28"/>
      <c r="E86" s="28"/>
      <c r="F86" s="28"/>
      <c r="G86" s="27"/>
      <c r="H86" s="27"/>
      <c r="I86" s="27"/>
      <c r="J86" s="31"/>
      <c r="K86" s="31"/>
      <c r="L86" s="27"/>
      <c r="M86" s="27"/>
      <c r="N86" s="27"/>
      <c r="O86" s="32"/>
      <c r="P86" s="28"/>
      <c r="Q86" s="27"/>
      <c r="R86" s="32"/>
      <c r="S86" s="33"/>
    </row>
    <row r="87" spans="1:19" s="4" customFormat="1" ht="19.149999999999999" customHeight="1">
      <c r="A87" s="27"/>
      <c r="B87" s="27"/>
      <c r="C87" s="27"/>
      <c r="D87" s="28"/>
      <c r="E87" s="28"/>
      <c r="F87" s="28"/>
      <c r="G87" s="27"/>
      <c r="H87" s="27"/>
      <c r="I87" s="27"/>
      <c r="J87" s="31"/>
      <c r="K87" s="31"/>
      <c r="L87" s="27"/>
      <c r="M87" s="27"/>
      <c r="N87" s="27"/>
      <c r="O87" s="32"/>
      <c r="P87" s="28"/>
      <c r="Q87" s="27"/>
      <c r="R87" s="32"/>
      <c r="S87" s="33"/>
    </row>
    <row r="88" spans="1:19" s="4" customFormat="1" ht="19.149999999999999" customHeight="1">
      <c r="A88" s="313"/>
      <c r="B88" s="27"/>
      <c r="C88" s="27"/>
      <c r="D88" s="249" t="s">
        <v>354</v>
      </c>
      <c r="E88" s="250"/>
      <c r="F88" s="250"/>
      <c r="G88" s="251"/>
      <c r="H88" s="27"/>
      <c r="I88" s="27"/>
      <c r="J88" s="31"/>
      <c r="K88" s="31"/>
      <c r="L88" s="27"/>
      <c r="M88" s="27"/>
      <c r="N88" s="27"/>
      <c r="O88" s="32"/>
      <c r="P88" s="28"/>
      <c r="Q88" s="27"/>
      <c r="R88" s="32"/>
      <c r="S88" s="33"/>
    </row>
    <row r="89" spans="1:19" s="4" customFormat="1" ht="19.149999999999999" customHeight="1">
      <c r="A89" s="345" t="s">
        <v>109</v>
      </c>
      <c r="B89" s="157"/>
      <c r="C89" s="27"/>
      <c r="D89" s="131">
        <f>+D81+1</f>
        <v>64</v>
      </c>
      <c r="E89" s="446" t="s">
        <v>61</v>
      </c>
      <c r="F89" s="200" t="s">
        <v>55</v>
      </c>
      <c r="G89" s="148" t="s">
        <v>529</v>
      </c>
      <c r="H89" s="403">
        <v>1</v>
      </c>
      <c r="I89" s="447">
        <v>2320</v>
      </c>
      <c r="J89" s="447">
        <f t="shared" ref="J89:J94" si="3">H89*I89</f>
        <v>2320</v>
      </c>
      <c r="K89" s="159"/>
      <c r="L89" s="166" t="s">
        <v>530</v>
      </c>
      <c r="M89" s="27"/>
      <c r="N89" s="402" t="s">
        <v>409</v>
      </c>
      <c r="O89" s="32">
        <v>45607</v>
      </c>
      <c r="P89" s="28"/>
      <c r="Q89" s="40">
        <v>45621</v>
      </c>
      <c r="R89" s="40">
        <v>45622</v>
      </c>
      <c r="S89" s="33"/>
    </row>
    <row r="90" spans="1:19" s="4" customFormat="1" ht="19.149999999999999" customHeight="1">
      <c r="A90" s="345" t="s">
        <v>42</v>
      </c>
      <c r="B90" s="157"/>
      <c r="C90" s="157"/>
      <c r="D90" s="157">
        <f>+D89+1</f>
        <v>65</v>
      </c>
      <c r="E90" s="28" t="s">
        <v>55</v>
      </c>
      <c r="F90" s="28" t="s">
        <v>55</v>
      </c>
      <c r="G90" s="35" t="s">
        <v>165</v>
      </c>
      <c r="H90" s="398">
        <v>2</v>
      </c>
      <c r="I90" s="448">
        <v>72</v>
      </c>
      <c r="J90" s="423">
        <f t="shared" si="3"/>
        <v>144</v>
      </c>
      <c r="K90" s="31"/>
      <c r="L90" s="38" t="s">
        <v>531</v>
      </c>
      <c r="M90" s="156"/>
      <c r="N90" s="402" t="s">
        <v>409</v>
      </c>
      <c r="O90" s="32">
        <v>45607</v>
      </c>
      <c r="P90" s="28"/>
      <c r="Q90" s="40">
        <v>45621</v>
      </c>
      <c r="R90" s="40">
        <v>45622</v>
      </c>
      <c r="S90" s="33"/>
    </row>
    <row r="91" spans="1:19" s="4" customFormat="1" ht="19.149999999999999" customHeight="1">
      <c r="A91" s="345" t="s">
        <v>42</v>
      </c>
      <c r="B91" s="157"/>
      <c r="C91" s="27"/>
      <c r="D91" s="157">
        <f>+D90+1</f>
        <v>66</v>
      </c>
      <c r="E91" s="28" t="s">
        <v>55</v>
      </c>
      <c r="F91" s="28" t="s">
        <v>55</v>
      </c>
      <c r="G91" s="35" t="s">
        <v>177</v>
      </c>
      <c r="H91" s="398">
        <v>2</v>
      </c>
      <c r="I91" s="448">
        <v>31</v>
      </c>
      <c r="J91" s="423">
        <f t="shared" si="3"/>
        <v>62</v>
      </c>
      <c r="K91" s="31"/>
      <c r="L91" s="38" t="s">
        <v>532</v>
      </c>
      <c r="M91" s="27"/>
      <c r="N91" s="402" t="s">
        <v>409</v>
      </c>
      <c r="O91" s="32">
        <v>45607</v>
      </c>
      <c r="P91" s="28"/>
      <c r="Q91" s="40">
        <v>45621</v>
      </c>
      <c r="R91" s="40">
        <v>45622</v>
      </c>
      <c r="S91" s="33"/>
    </row>
    <row r="92" spans="1:19" s="4" customFormat="1" ht="19.149999999999999" customHeight="1">
      <c r="A92" s="345" t="s">
        <v>109</v>
      </c>
      <c r="B92" s="157"/>
      <c r="C92" s="157"/>
      <c r="D92" s="157">
        <f>+D91+1</f>
        <v>67</v>
      </c>
      <c r="E92" s="28" t="s">
        <v>55</v>
      </c>
      <c r="F92" s="28" t="s">
        <v>55</v>
      </c>
      <c r="G92" s="264" t="s">
        <v>533</v>
      </c>
      <c r="H92" s="403">
        <v>1</v>
      </c>
      <c r="I92" s="447">
        <v>1315</v>
      </c>
      <c r="J92" s="423">
        <f t="shared" si="3"/>
        <v>1315</v>
      </c>
      <c r="K92" s="159"/>
      <c r="L92" s="156" t="s">
        <v>534</v>
      </c>
      <c r="M92" s="156"/>
      <c r="N92" s="402" t="s">
        <v>409</v>
      </c>
      <c r="O92" s="32">
        <v>45607</v>
      </c>
      <c r="P92" s="28"/>
      <c r="Q92" s="40">
        <v>45621</v>
      </c>
      <c r="R92" s="40">
        <v>45622</v>
      </c>
      <c r="S92" s="33"/>
    </row>
    <row r="93" spans="1:19" s="4" customFormat="1" ht="19.149999999999999" customHeight="1">
      <c r="A93" s="345" t="s">
        <v>42</v>
      </c>
      <c r="B93" s="157"/>
      <c r="C93" s="157"/>
      <c r="D93" s="157">
        <f>+D92+1</f>
        <v>68</v>
      </c>
      <c r="E93" s="28" t="s">
        <v>55</v>
      </c>
      <c r="F93" s="28" t="s">
        <v>55</v>
      </c>
      <c r="G93" s="148" t="s">
        <v>535</v>
      </c>
      <c r="H93" s="403">
        <v>8</v>
      </c>
      <c r="I93" s="447">
        <v>81</v>
      </c>
      <c r="J93" s="447">
        <f t="shared" si="3"/>
        <v>648</v>
      </c>
      <c r="K93" s="159"/>
      <c r="L93" s="166" t="s">
        <v>536</v>
      </c>
      <c r="M93" s="156" t="s">
        <v>537</v>
      </c>
      <c r="N93" s="402" t="s">
        <v>409</v>
      </c>
      <c r="O93" s="32">
        <v>45607</v>
      </c>
      <c r="P93" s="28"/>
      <c r="Q93" s="40">
        <v>45621</v>
      </c>
      <c r="R93" s="40">
        <v>45622</v>
      </c>
      <c r="S93" s="33"/>
    </row>
    <row r="94" spans="1:19" s="4" customFormat="1" ht="19.149999999999999" customHeight="1">
      <c r="A94" s="345" t="s">
        <v>42</v>
      </c>
      <c r="B94" s="157"/>
      <c r="C94" s="27"/>
      <c r="D94" s="157">
        <f>+D93+1</f>
        <v>69</v>
      </c>
      <c r="E94" s="449" t="s">
        <v>55</v>
      </c>
      <c r="F94" s="449" t="s">
        <v>55</v>
      </c>
      <c r="G94" s="148" t="s">
        <v>158</v>
      </c>
      <c r="H94" s="403">
        <v>20</v>
      </c>
      <c r="I94" s="450">
        <v>35</v>
      </c>
      <c r="J94" s="450">
        <f t="shared" si="3"/>
        <v>700</v>
      </c>
      <c r="K94" s="31"/>
      <c r="L94" s="85" t="s">
        <v>538</v>
      </c>
      <c r="M94" s="156" t="s">
        <v>539</v>
      </c>
      <c r="N94" s="402" t="s">
        <v>409</v>
      </c>
      <c r="O94" s="32">
        <v>45607</v>
      </c>
      <c r="P94" s="28"/>
      <c r="Q94" s="40">
        <v>45621</v>
      </c>
      <c r="R94" s="40">
        <v>45622</v>
      </c>
      <c r="S94" s="33"/>
    </row>
    <row r="95" spans="1:19" s="4" customFormat="1" ht="19.149999999999999" customHeight="1">
      <c r="A95" s="27"/>
      <c r="B95" s="27"/>
      <c r="C95" s="27"/>
      <c r="D95" s="28"/>
      <c r="E95" s="28"/>
      <c r="F95" s="28"/>
      <c r="G95" s="27"/>
      <c r="H95" s="27"/>
      <c r="I95" s="27"/>
      <c r="J95" s="31"/>
      <c r="K95" s="31"/>
      <c r="L95" s="27"/>
      <c r="M95" s="27"/>
      <c r="N95" s="27"/>
      <c r="O95" s="32"/>
      <c r="P95" s="28"/>
      <c r="Q95" s="27"/>
      <c r="R95" s="32"/>
      <c r="S95" s="33"/>
    </row>
    <row r="96" spans="1:19" s="4" customFormat="1" ht="19.149999999999999" customHeight="1">
      <c r="A96" s="27"/>
      <c r="B96" s="27"/>
      <c r="C96" s="27"/>
      <c r="D96" s="28"/>
      <c r="E96" s="28"/>
      <c r="F96" s="28"/>
      <c r="G96" s="306">
        <f>SUM(J89:J95)</f>
        <v>5189</v>
      </c>
      <c r="H96" s="27"/>
      <c r="I96" s="27"/>
      <c r="J96" s="31"/>
      <c r="K96" s="31"/>
      <c r="L96" s="27"/>
      <c r="M96" s="27"/>
      <c r="N96" s="27"/>
      <c r="O96" s="32"/>
      <c r="P96" s="28"/>
      <c r="Q96" s="27"/>
      <c r="R96" s="32"/>
      <c r="S96" s="33"/>
    </row>
    <row r="97" spans="1:19" s="4" customFormat="1" ht="19.149999999999999" customHeight="1">
      <c r="A97" s="27"/>
      <c r="B97" s="27"/>
      <c r="C97" s="27"/>
      <c r="D97" s="28"/>
      <c r="E97" s="28"/>
      <c r="F97" s="28"/>
      <c r="G97" s="27"/>
      <c r="H97" s="27"/>
      <c r="I97" s="27"/>
      <c r="J97" s="31"/>
      <c r="K97" s="31"/>
      <c r="L97" s="27"/>
      <c r="M97" s="27"/>
      <c r="N97" s="27"/>
      <c r="O97" s="32"/>
      <c r="P97" s="28"/>
      <c r="Q97" s="27"/>
      <c r="R97" s="32"/>
      <c r="S97" s="33"/>
    </row>
    <row r="98" spans="1:19" s="4" customFormat="1" ht="19.149999999999999" customHeight="1">
      <c r="A98" s="27"/>
      <c r="B98" s="27"/>
      <c r="C98" s="27"/>
      <c r="D98" s="28"/>
      <c r="E98" s="28"/>
      <c r="F98" s="28"/>
      <c r="G98" s="27"/>
      <c r="H98" s="27"/>
      <c r="I98" s="27"/>
      <c r="J98" s="31"/>
      <c r="K98" s="31"/>
      <c r="L98" s="27"/>
      <c r="M98" s="27"/>
      <c r="N98" s="27"/>
      <c r="O98" s="32"/>
      <c r="P98" s="28"/>
      <c r="Q98" s="27"/>
      <c r="R98" s="32"/>
      <c r="S98" s="33"/>
    </row>
    <row r="99" spans="1:19" s="4" customFormat="1" ht="19.149999999999999" customHeight="1">
      <c r="A99" s="27"/>
      <c r="B99" s="27"/>
      <c r="C99" s="27"/>
      <c r="D99" s="28"/>
      <c r="E99" s="28"/>
      <c r="F99" s="28"/>
      <c r="G99" s="27"/>
      <c r="H99" s="27"/>
      <c r="I99" s="27"/>
      <c r="J99" s="31"/>
      <c r="K99" s="31"/>
      <c r="L99" s="27"/>
      <c r="M99" s="27"/>
      <c r="N99" s="27"/>
      <c r="O99" s="32"/>
      <c r="P99" s="28"/>
      <c r="Q99" s="27"/>
      <c r="R99" s="32"/>
      <c r="S99" s="33"/>
    </row>
    <row r="100" spans="1:19" s="4" customFormat="1" ht="19.149999999999999" customHeight="1">
      <c r="A100" s="27"/>
      <c r="B100" s="27"/>
      <c r="C100" s="27"/>
      <c r="D100" s="28"/>
      <c r="E100" s="28"/>
      <c r="F100" s="28"/>
      <c r="G100" s="27"/>
      <c r="H100" s="27"/>
      <c r="I100" s="27"/>
      <c r="J100" s="31"/>
      <c r="K100" s="31"/>
      <c r="L100" s="27"/>
      <c r="M100" s="27"/>
      <c r="N100" s="27"/>
      <c r="O100" s="32"/>
      <c r="P100" s="28"/>
      <c r="Q100" s="27"/>
      <c r="R100" s="32"/>
      <c r="S100" s="33"/>
    </row>
    <row r="101" spans="1:19" s="4" customFormat="1" ht="19.149999999999999" customHeight="1">
      <c r="A101" s="313"/>
      <c r="B101" s="27"/>
      <c r="C101" s="27"/>
      <c r="D101" s="28"/>
      <c r="E101" s="161" t="s">
        <v>540</v>
      </c>
      <c r="F101" s="162"/>
      <c r="G101" s="163"/>
      <c r="H101" s="27"/>
      <c r="I101" s="27"/>
      <c r="J101" s="31"/>
      <c r="K101" s="31"/>
      <c r="L101" s="27"/>
      <c r="M101" s="27"/>
      <c r="N101" s="27"/>
      <c r="O101" s="32"/>
      <c r="P101" s="28"/>
      <c r="Q101" s="27"/>
      <c r="R101" s="32"/>
      <c r="S101" s="33"/>
    </row>
    <row r="102" spans="1:19" s="4" customFormat="1" ht="19.149999999999999" customHeight="1">
      <c r="A102" s="313" t="s">
        <v>109</v>
      </c>
      <c r="B102" s="27"/>
      <c r="C102" s="27"/>
      <c r="D102" s="28">
        <f>+D94+1</f>
        <v>70</v>
      </c>
      <c r="E102" s="28" t="s">
        <v>55</v>
      </c>
      <c r="F102" s="28" t="s">
        <v>55</v>
      </c>
      <c r="G102" s="38" t="s">
        <v>541</v>
      </c>
      <c r="H102" s="398">
        <v>1</v>
      </c>
      <c r="I102" s="399">
        <v>1500</v>
      </c>
      <c r="J102" s="423">
        <f>H102*I102</f>
        <v>1500</v>
      </c>
      <c r="K102" s="31"/>
      <c r="L102" s="73" t="s">
        <v>542</v>
      </c>
      <c r="M102" s="101"/>
      <c r="N102" s="402" t="s">
        <v>409</v>
      </c>
      <c r="O102" s="32">
        <v>45607</v>
      </c>
      <c r="P102" s="28"/>
      <c r="Q102" s="40">
        <v>45621</v>
      </c>
      <c r="R102" s="40">
        <v>45622</v>
      </c>
      <c r="S102" s="33"/>
    </row>
    <row r="103" spans="1:19" s="4" customFormat="1" ht="19.149999999999999" customHeight="1">
      <c r="A103" s="313" t="s">
        <v>54</v>
      </c>
      <c r="B103" s="27"/>
      <c r="C103" s="27"/>
      <c r="D103" s="157">
        <f>+D102+1</f>
        <v>71</v>
      </c>
      <c r="E103" s="28" t="s">
        <v>55</v>
      </c>
      <c r="F103" s="28" t="s">
        <v>55</v>
      </c>
      <c r="G103" s="451" t="s">
        <v>543</v>
      </c>
      <c r="H103" s="422">
        <v>1</v>
      </c>
      <c r="I103" s="300">
        <v>5855</v>
      </c>
      <c r="J103" s="423">
        <f>H103*I103</f>
        <v>5855</v>
      </c>
      <c r="K103" s="87"/>
      <c r="L103" s="136" t="s">
        <v>544</v>
      </c>
      <c r="M103" s="101"/>
      <c r="N103" s="402" t="s">
        <v>409</v>
      </c>
      <c r="O103" s="32">
        <v>45607</v>
      </c>
      <c r="P103" s="28"/>
      <c r="Q103" s="40">
        <v>45621</v>
      </c>
      <c r="R103" s="40">
        <v>45622</v>
      </c>
      <c r="S103" s="33"/>
    </row>
    <row r="104" spans="1:19" s="4" customFormat="1" ht="19.149999999999999" customHeight="1">
      <c r="A104" s="313" t="s">
        <v>64</v>
      </c>
      <c r="B104" s="27"/>
      <c r="C104" s="27"/>
      <c r="D104" s="157">
        <f>+D103+1</f>
        <v>72</v>
      </c>
      <c r="E104" s="28" t="s">
        <v>55</v>
      </c>
      <c r="F104" s="28" t="s">
        <v>55</v>
      </c>
      <c r="G104" s="451" t="s">
        <v>545</v>
      </c>
      <c r="H104" s="422">
        <v>2</v>
      </c>
      <c r="I104" s="300">
        <v>860</v>
      </c>
      <c r="J104" s="423">
        <f>H104*I104</f>
        <v>1720</v>
      </c>
      <c r="K104" s="87"/>
      <c r="L104" s="136" t="s">
        <v>546</v>
      </c>
      <c r="M104" s="101"/>
      <c r="N104" s="402" t="s">
        <v>409</v>
      </c>
      <c r="O104" s="32">
        <v>45607</v>
      </c>
      <c r="P104" s="28"/>
      <c r="Q104" s="40">
        <v>45621</v>
      </c>
      <c r="R104" s="40">
        <v>45622</v>
      </c>
      <c r="S104" s="33"/>
    </row>
    <row r="105" spans="1:19" s="4" customFormat="1" ht="19.149999999999999" customHeight="1">
      <c r="A105" s="313" t="s">
        <v>109</v>
      </c>
      <c r="B105" s="27"/>
      <c r="C105" s="27"/>
      <c r="D105" s="157">
        <f>+D104+1</f>
        <v>73</v>
      </c>
      <c r="E105" s="28" t="s">
        <v>55</v>
      </c>
      <c r="F105" s="28" t="s">
        <v>55</v>
      </c>
      <c r="G105" s="452" t="s">
        <v>547</v>
      </c>
      <c r="H105" s="422">
        <v>1</v>
      </c>
      <c r="I105" s="300">
        <v>870</v>
      </c>
      <c r="J105" s="423">
        <f>H105*I105</f>
        <v>870</v>
      </c>
      <c r="K105" s="87"/>
      <c r="L105" s="136" t="s">
        <v>548</v>
      </c>
      <c r="M105" s="101"/>
      <c r="N105" s="402" t="s">
        <v>409</v>
      </c>
      <c r="O105" s="32">
        <v>45607</v>
      </c>
      <c r="P105" s="28"/>
      <c r="Q105" s="40">
        <v>45621</v>
      </c>
      <c r="R105" s="40">
        <v>45622</v>
      </c>
      <c r="S105" s="33"/>
    </row>
    <row r="106" spans="1:19" s="4" customFormat="1" ht="19.149999999999999" customHeight="1">
      <c r="A106" s="313" t="s">
        <v>42</v>
      </c>
      <c r="B106" s="27"/>
      <c r="C106" s="27"/>
      <c r="D106" s="157">
        <f>+D105+1</f>
        <v>74</v>
      </c>
      <c r="E106" s="28" t="s">
        <v>55</v>
      </c>
      <c r="F106" s="28" t="s">
        <v>55</v>
      </c>
      <c r="G106" s="78" t="s">
        <v>549</v>
      </c>
      <c r="H106" s="422">
        <v>3</v>
      </c>
      <c r="I106" s="300">
        <v>157</v>
      </c>
      <c r="J106" s="423">
        <f>H106*I106</f>
        <v>471</v>
      </c>
      <c r="K106" s="31"/>
      <c r="L106" s="78" t="s">
        <v>550</v>
      </c>
      <c r="M106" s="197"/>
      <c r="N106" s="402" t="s">
        <v>409</v>
      </c>
      <c r="O106" s="32">
        <v>45607</v>
      </c>
      <c r="P106" s="28"/>
      <c r="Q106" s="40">
        <v>45621</v>
      </c>
      <c r="R106" s="40">
        <v>45622</v>
      </c>
      <c r="S106" s="33"/>
    </row>
    <row r="107" spans="1:19" s="4" customFormat="1" ht="19.149999999999999" customHeight="1">
      <c r="A107" s="313" t="s">
        <v>54</v>
      </c>
      <c r="B107" s="27"/>
      <c r="C107" s="27"/>
      <c r="D107" s="157">
        <f t="shared" ref="D107:D112" si="4">+D106+1</f>
        <v>75</v>
      </c>
      <c r="E107" s="446" t="s">
        <v>61</v>
      </c>
      <c r="F107" s="200" t="s">
        <v>55</v>
      </c>
      <c r="G107" s="453" t="s">
        <v>551</v>
      </c>
      <c r="H107" s="256">
        <v>2</v>
      </c>
      <c r="I107" s="187">
        <v>7023</v>
      </c>
      <c r="J107" s="87">
        <f t="shared" ref="J107:J112" si="5">H107*I107</f>
        <v>14046</v>
      </c>
      <c r="K107" s="31"/>
      <c r="L107" s="78" t="s">
        <v>552</v>
      </c>
      <c r="M107" s="197"/>
      <c r="N107" s="454" t="s">
        <v>553</v>
      </c>
      <c r="O107" s="32">
        <v>45617</v>
      </c>
      <c r="P107" s="28"/>
      <c r="Q107" s="40">
        <v>45629</v>
      </c>
      <c r="R107" s="32">
        <v>45630</v>
      </c>
      <c r="S107" s="33">
        <v>45630</v>
      </c>
    </row>
    <row r="108" spans="1:19" s="4" customFormat="1" ht="19.149999999999999" customHeight="1">
      <c r="A108" s="313" t="s">
        <v>42</v>
      </c>
      <c r="B108" s="27"/>
      <c r="C108" s="27"/>
      <c r="D108" s="157">
        <f t="shared" si="4"/>
        <v>76</v>
      </c>
      <c r="E108" s="28" t="s">
        <v>55</v>
      </c>
      <c r="F108" s="28" t="s">
        <v>55</v>
      </c>
      <c r="G108" s="453" t="s">
        <v>549</v>
      </c>
      <c r="H108" s="256">
        <v>6</v>
      </c>
      <c r="I108" s="187">
        <v>157</v>
      </c>
      <c r="J108" s="257">
        <f t="shared" si="5"/>
        <v>942</v>
      </c>
      <c r="K108" s="31"/>
      <c r="L108" s="78" t="s">
        <v>550</v>
      </c>
      <c r="M108" s="197"/>
      <c r="N108" s="454" t="s">
        <v>553</v>
      </c>
      <c r="O108" s="32">
        <v>45617</v>
      </c>
      <c r="P108" s="28"/>
      <c r="Q108" s="40">
        <v>45629</v>
      </c>
      <c r="R108" s="32">
        <v>45630</v>
      </c>
      <c r="S108" s="33">
        <v>45630</v>
      </c>
    </row>
    <row r="109" spans="1:19" s="4" customFormat="1" ht="19.149999999999999" customHeight="1">
      <c r="A109" s="313" t="s">
        <v>109</v>
      </c>
      <c r="B109" s="27"/>
      <c r="C109" s="27"/>
      <c r="D109" s="157">
        <f t="shared" si="4"/>
        <v>77</v>
      </c>
      <c r="E109" s="446" t="s">
        <v>61</v>
      </c>
      <c r="F109" s="200" t="s">
        <v>55</v>
      </c>
      <c r="G109" s="453" t="s">
        <v>554</v>
      </c>
      <c r="H109" s="256">
        <v>1</v>
      </c>
      <c r="I109" s="187">
        <v>4292</v>
      </c>
      <c r="J109" s="87">
        <f t="shared" si="5"/>
        <v>4292</v>
      </c>
      <c r="K109" s="31"/>
      <c r="L109" s="78" t="s">
        <v>555</v>
      </c>
      <c r="M109" s="197"/>
      <c r="N109" s="454" t="s">
        <v>553</v>
      </c>
      <c r="O109" s="32">
        <v>45617</v>
      </c>
      <c r="P109" s="28"/>
      <c r="Q109" s="40">
        <v>45629</v>
      </c>
      <c r="R109" s="32">
        <v>45630</v>
      </c>
      <c r="S109" s="33">
        <v>45630</v>
      </c>
    </row>
    <row r="110" spans="1:19" s="4" customFormat="1" ht="19.149999999999999" customHeight="1">
      <c r="A110" s="313" t="s">
        <v>42</v>
      </c>
      <c r="B110" s="27"/>
      <c r="C110" s="27"/>
      <c r="D110" s="157">
        <f t="shared" si="4"/>
        <v>78</v>
      </c>
      <c r="E110" s="28" t="s">
        <v>556</v>
      </c>
      <c r="F110" s="200" t="s">
        <v>55</v>
      </c>
      <c r="G110" s="453" t="s">
        <v>557</v>
      </c>
      <c r="H110" s="256">
        <v>5</v>
      </c>
      <c r="I110" s="187">
        <v>36</v>
      </c>
      <c r="J110" s="87">
        <f t="shared" si="5"/>
        <v>180</v>
      </c>
      <c r="K110" s="31"/>
      <c r="L110" s="78" t="s">
        <v>558</v>
      </c>
      <c r="M110" s="197"/>
      <c r="N110" s="454" t="s">
        <v>553</v>
      </c>
      <c r="O110" s="32">
        <v>45617</v>
      </c>
      <c r="P110" s="28"/>
      <c r="Q110" s="40">
        <v>45629</v>
      </c>
      <c r="R110" s="32">
        <v>45630</v>
      </c>
      <c r="S110" s="33">
        <v>45630</v>
      </c>
    </row>
    <row r="111" spans="1:19" s="4" customFormat="1" ht="19.149999999999999" customHeight="1">
      <c r="A111" s="313" t="s">
        <v>42</v>
      </c>
      <c r="B111" s="27"/>
      <c r="C111" s="27"/>
      <c r="D111" s="157">
        <f t="shared" si="4"/>
        <v>79</v>
      </c>
      <c r="E111" s="28" t="s">
        <v>55</v>
      </c>
      <c r="F111" s="28" t="s">
        <v>55</v>
      </c>
      <c r="G111" s="453" t="s">
        <v>448</v>
      </c>
      <c r="H111" s="256">
        <v>4</v>
      </c>
      <c r="I111" s="187">
        <v>94</v>
      </c>
      <c r="J111" s="87">
        <f t="shared" si="5"/>
        <v>376</v>
      </c>
      <c r="K111" s="31"/>
      <c r="L111" s="78" t="s">
        <v>447</v>
      </c>
      <c r="M111" s="197"/>
      <c r="N111" s="454" t="s">
        <v>553</v>
      </c>
      <c r="O111" s="32">
        <v>45617</v>
      </c>
      <c r="P111" s="28"/>
      <c r="Q111" s="40">
        <v>45629</v>
      </c>
      <c r="R111" s="32">
        <v>45630</v>
      </c>
      <c r="S111" s="33">
        <v>45630</v>
      </c>
    </row>
    <row r="112" spans="1:19" s="4" customFormat="1" ht="19.149999999999999" customHeight="1">
      <c r="A112" s="313" t="s">
        <v>123</v>
      </c>
      <c r="B112" s="27"/>
      <c r="C112" s="27"/>
      <c r="D112" s="157">
        <f t="shared" si="4"/>
        <v>80</v>
      </c>
      <c r="E112" s="446" t="s">
        <v>61</v>
      </c>
      <c r="F112" s="200" t="s">
        <v>55</v>
      </c>
      <c r="G112" s="453" t="s">
        <v>559</v>
      </c>
      <c r="H112" s="256">
        <v>1</v>
      </c>
      <c r="I112" s="187">
        <v>7194</v>
      </c>
      <c r="J112" s="87">
        <f t="shared" si="5"/>
        <v>7194</v>
      </c>
      <c r="K112" s="31"/>
      <c r="L112" s="78" t="s">
        <v>560</v>
      </c>
      <c r="M112" s="197"/>
      <c r="N112" s="454" t="s">
        <v>553</v>
      </c>
      <c r="O112" s="32">
        <v>45617</v>
      </c>
      <c r="P112" s="28"/>
      <c r="Q112" s="40">
        <v>45629</v>
      </c>
      <c r="R112" s="32">
        <v>45630</v>
      </c>
      <c r="S112" s="33">
        <v>45630</v>
      </c>
    </row>
    <row r="113" spans="1:19" s="4" customFormat="1" ht="19.149999999999999" customHeight="1">
      <c r="A113" s="27"/>
      <c r="B113" s="27"/>
      <c r="C113" s="27"/>
      <c r="D113" s="28"/>
      <c r="E113" s="28"/>
      <c r="F113" s="28"/>
      <c r="G113" s="78"/>
      <c r="H113" s="256"/>
      <c r="I113" s="187"/>
      <c r="J113" s="87"/>
      <c r="K113" s="31"/>
      <c r="L113" s="78"/>
      <c r="M113" s="455"/>
      <c r="N113" s="27"/>
      <c r="O113" s="32"/>
      <c r="P113" s="28"/>
      <c r="Q113" s="40"/>
      <c r="R113" s="32"/>
      <c r="S113" s="33"/>
    </row>
    <row r="114" spans="1:19" s="4" customFormat="1" ht="19.149999999999999" customHeight="1">
      <c r="A114" s="27"/>
      <c r="B114" s="27"/>
      <c r="C114" s="27"/>
      <c r="D114" s="28"/>
      <c r="E114" s="28"/>
      <c r="F114" s="28"/>
      <c r="G114" s="306">
        <f>SUM(J102:J113)</f>
        <v>37446</v>
      </c>
      <c r="H114" s="27"/>
      <c r="I114" s="27"/>
      <c r="J114" s="31"/>
      <c r="K114" s="31"/>
      <c r="L114" s="27"/>
      <c r="M114" s="27"/>
      <c r="N114" s="27"/>
      <c r="O114" s="32"/>
      <c r="P114" s="28"/>
      <c r="Q114" s="27"/>
      <c r="R114" s="32"/>
      <c r="S114" s="33"/>
    </row>
    <row r="115" spans="1:19" s="4" customFormat="1" ht="19.149999999999999" customHeight="1">
      <c r="A115" s="27"/>
      <c r="B115" s="27"/>
      <c r="C115" s="27"/>
      <c r="D115" s="28"/>
      <c r="E115" s="28"/>
      <c r="F115" s="28"/>
      <c r="G115" s="27"/>
      <c r="H115" s="27"/>
      <c r="I115" s="27"/>
      <c r="J115" s="31"/>
      <c r="K115" s="31"/>
      <c r="L115" s="27"/>
      <c r="M115" s="27"/>
      <c r="N115" s="27"/>
      <c r="O115" s="32"/>
      <c r="P115" s="28"/>
      <c r="Q115" s="27"/>
      <c r="R115" s="32"/>
      <c r="S115" s="33"/>
    </row>
    <row r="116" spans="1:19" s="4" customFormat="1" ht="19.149999999999999" customHeight="1">
      <c r="A116" s="27"/>
      <c r="B116" s="27"/>
      <c r="C116" s="27"/>
      <c r="D116" s="28"/>
      <c r="E116" s="28"/>
      <c r="F116" s="28"/>
      <c r="G116" s="27"/>
      <c r="H116" s="27"/>
      <c r="I116" s="27"/>
      <c r="J116" s="31"/>
      <c r="K116" s="31"/>
      <c r="L116" s="27"/>
      <c r="M116" s="27"/>
      <c r="N116" s="27"/>
      <c r="O116" s="32"/>
      <c r="P116" s="28"/>
      <c r="Q116" s="27"/>
      <c r="R116" s="32"/>
      <c r="S116" s="33"/>
    </row>
    <row r="117" spans="1:19" s="4" customFormat="1" ht="19.149999999999999" customHeight="1">
      <c r="A117" s="27"/>
      <c r="B117" s="27"/>
      <c r="C117" s="27"/>
      <c r="D117" s="28"/>
      <c r="E117" s="28"/>
      <c r="F117" s="28"/>
      <c r="G117" s="27"/>
      <c r="H117" s="27"/>
      <c r="I117" s="27"/>
      <c r="J117" s="31"/>
      <c r="K117" s="31"/>
      <c r="L117" s="27"/>
      <c r="M117" s="27"/>
      <c r="N117" s="27"/>
      <c r="O117" s="32"/>
      <c r="P117" s="28"/>
      <c r="Q117" s="27"/>
      <c r="R117" s="32"/>
      <c r="S117" s="33"/>
    </row>
    <row r="118" spans="1:19" s="4" customFormat="1" ht="19.7" customHeight="1">
      <c r="A118" s="313"/>
      <c r="B118" s="27"/>
      <c r="C118" s="27"/>
      <c r="D118" s="28"/>
      <c r="E118" s="161" t="s">
        <v>162</v>
      </c>
      <c r="F118" s="162"/>
      <c r="G118" s="163"/>
      <c r="H118" s="27"/>
      <c r="I118" s="27"/>
      <c r="J118" s="31"/>
      <c r="K118" s="31"/>
      <c r="L118" s="27"/>
      <c r="M118" s="27"/>
      <c r="N118" s="27"/>
      <c r="O118" s="32"/>
      <c r="P118" s="28"/>
      <c r="Q118" s="27"/>
      <c r="R118" s="32"/>
      <c r="S118" s="33"/>
    </row>
    <row r="119" spans="1:19" s="4" customFormat="1" ht="19.7" customHeight="1">
      <c r="A119" s="313" t="s">
        <v>561</v>
      </c>
      <c r="B119" s="27"/>
      <c r="C119" s="27"/>
      <c r="D119" s="28">
        <f>+D112+1</f>
        <v>81</v>
      </c>
      <c r="E119" s="146" t="s">
        <v>61</v>
      </c>
      <c r="F119" s="28" t="s">
        <v>55</v>
      </c>
      <c r="G119" s="451" t="s">
        <v>562</v>
      </c>
      <c r="H119" s="422">
        <v>1</v>
      </c>
      <c r="I119" s="444">
        <v>2420</v>
      </c>
      <c r="J119" s="423">
        <f t="shared" ref="J119:J126" si="6">H119*I119</f>
        <v>2420</v>
      </c>
      <c r="K119" s="87"/>
      <c r="L119" s="136" t="s">
        <v>563</v>
      </c>
      <c r="M119" s="27"/>
      <c r="N119" s="402" t="s">
        <v>409</v>
      </c>
      <c r="O119" s="32">
        <v>45607</v>
      </c>
      <c r="P119" s="28"/>
      <c r="Q119" s="40">
        <v>45621</v>
      </c>
      <c r="R119" s="40">
        <v>45622</v>
      </c>
      <c r="S119" s="33"/>
    </row>
    <row r="120" spans="1:19" s="4" customFormat="1" ht="19.7" customHeight="1">
      <c r="A120" s="313" t="s">
        <v>561</v>
      </c>
      <c r="B120" s="27"/>
      <c r="C120" s="27"/>
      <c r="D120" s="157">
        <f t="shared" ref="D120:D128" si="7">+D119+1</f>
        <v>82</v>
      </c>
      <c r="E120" s="146" t="s">
        <v>61</v>
      </c>
      <c r="F120" s="28" t="s">
        <v>55</v>
      </c>
      <c r="G120" s="451" t="s">
        <v>564</v>
      </c>
      <c r="H120" s="422">
        <v>1</v>
      </c>
      <c r="I120" s="444">
        <v>2310</v>
      </c>
      <c r="J120" s="423">
        <f t="shared" si="6"/>
        <v>2310</v>
      </c>
      <c r="K120" s="87"/>
      <c r="L120" s="136" t="s">
        <v>565</v>
      </c>
      <c r="M120" s="27"/>
      <c r="N120" s="402" t="s">
        <v>409</v>
      </c>
      <c r="O120" s="32">
        <v>45607</v>
      </c>
      <c r="P120" s="28"/>
      <c r="Q120" s="40">
        <v>45621</v>
      </c>
      <c r="R120" s="40">
        <v>45622</v>
      </c>
      <c r="S120" s="33"/>
    </row>
    <row r="121" spans="1:19" s="223" customFormat="1" ht="19.7" customHeight="1">
      <c r="A121" s="313" t="s">
        <v>566</v>
      </c>
      <c r="B121" s="27"/>
      <c r="C121" s="221"/>
      <c r="D121" s="157">
        <f t="shared" si="7"/>
        <v>83</v>
      </c>
      <c r="E121" s="146" t="s">
        <v>61</v>
      </c>
      <c r="F121" s="28" t="s">
        <v>55</v>
      </c>
      <c r="G121" s="451" t="s">
        <v>567</v>
      </c>
      <c r="H121" s="422">
        <v>1</v>
      </c>
      <c r="I121" s="444">
        <v>4500</v>
      </c>
      <c r="J121" s="423">
        <f t="shared" si="6"/>
        <v>4500</v>
      </c>
      <c r="K121" s="87"/>
      <c r="L121" s="136" t="s">
        <v>568</v>
      </c>
      <c r="M121" s="27"/>
      <c r="N121" s="402" t="s">
        <v>409</v>
      </c>
      <c r="O121" s="32">
        <v>45607</v>
      </c>
      <c r="P121" s="28"/>
      <c r="Q121" s="40">
        <v>45621</v>
      </c>
      <c r="R121" s="40">
        <v>45622</v>
      </c>
      <c r="S121" s="33"/>
    </row>
    <row r="122" spans="1:19" s="223" customFormat="1" ht="19.7" customHeight="1">
      <c r="A122" s="313" t="s">
        <v>42</v>
      </c>
      <c r="B122" s="27"/>
      <c r="C122" s="221"/>
      <c r="D122" s="157">
        <f t="shared" si="7"/>
        <v>84</v>
      </c>
      <c r="E122" s="27" t="s">
        <v>55</v>
      </c>
      <c r="F122" s="27" t="s">
        <v>55</v>
      </c>
      <c r="G122" s="187" t="s">
        <v>167</v>
      </c>
      <c r="H122" s="442">
        <v>2</v>
      </c>
      <c r="I122" s="456">
        <v>70</v>
      </c>
      <c r="J122" s="423">
        <f t="shared" si="6"/>
        <v>140</v>
      </c>
      <c r="K122" s="31"/>
      <c r="L122" s="187" t="s">
        <v>168</v>
      </c>
      <c r="M122" s="27"/>
      <c r="N122" s="402" t="s">
        <v>409</v>
      </c>
      <c r="O122" s="32">
        <v>45607</v>
      </c>
      <c r="P122" s="28"/>
      <c r="Q122" s="40">
        <v>45621</v>
      </c>
      <c r="R122" s="40">
        <v>45622</v>
      </c>
      <c r="S122" s="33"/>
    </row>
    <row r="123" spans="1:19" s="223" customFormat="1" ht="19.7" customHeight="1">
      <c r="A123" s="313" t="s">
        <v>42</v>
      </c>
      <c r="B123" s="27"/>
      <c r="C123" s="221"/>
      <c r="D123" s="157">
        <f t="shared" si="7"/>
        <v>85</v>
      </c>
      <c r="E123" s="27" t="s">
        <v>55</v>
      </c>
      <c r="F123" s="27" t="s">
        <v>55</v>
      </c>
      <c r="G123" s="187" t="s">
        <v>569</v>
      </c>
      <c r="H123" s="442">
        <v>2</v>
      </c>
      <c r="I123" s="456">
        <v>78</v>
      </c>
      <c r="J123" s="423">
        <f t="shared" si="6"/>
        <v>156</v>
      </c>
      <c r="K123" s="31"/>
      <c r="L123" s="187" t="s">
        <v>168</v>
      </c>
      <c r="M123" s="27"/>
      <c r="N123" s="402" t="s">
        <v>409</v>
      </c>
      <c r="O123" s="32">
        <v>45607</v>
      </c>
      <c r="P123" s="28"/>
      <c r="Q123" s="40">
        <v>45621</v>
      </c>
      <c r="R123" s="40">
        <v>45622</v>
      </c>
      <c r="S123" s="33"/>
    </row>
    <row r="124" spans="1:19" s="223" customFormat="1" ht="19.7" customHeight="1">
      <c r="A124" s="313" t="s">
        <v>42</v>
      </c>
      <c r="B124" s="27"/>
      <c r="C124" s="221"/>
      <c r="D124" s="157">
        <f t="shared" si="7"/>
        <v>86</v>
      </c>
      <c r="E124" s="28" t="s">
        <v>55</v>
      </c>
      <c r="F124" s="28" t="s">
        <v>55</v>
      </c>
      <c r="G124" s="88" t="s">
        <v>570</v>
      </c>
      <c r="H124" s="438">
        <v>4</v>
      </c>
      <c r="I124" s="444">
        <v>155</v>
      </c>
      <c r="J124" s="423">
        <f t="shared" si="6"/>
        <v>620</v>
      </c>
      <c r="K124" s="457"/>
      <c r="L124" s="88" t="s">
        <v>571</v>
      </c>
      <c r="M124" s="27"/>
      <c r="N124" s="402" t="s">
        <v>409</v>
      </c>
      <c r="O124" s="32">
        <v>45607</v>
      </c>
      <c r="P124" s="28"/>
      <c r="Q124" s="40">
        <v>45621</v>
      </c>
      <c r="R124" s="40">
        <v>45622</v>
      </c>
      <c r="S124" s="33"/>
    </row>
    <row r="125" spans="1:19" s="223" customFormat="1" ht="19.7" customHeight="1">
      <c r="A125" s="313" t="s">
        <v>42</v>
      </c>
      <c r="B125" s="27"/>
      <c r="C125" s="221"/>
      <c r="D125" s="157">
        <f t="shared" si="7"/>
        <v>87</v>
      </c>
      <c r="E125" s="28" t="s">
        <v>55</v>
      </c>
      <c r="F125" s="28" t="s">
        <v>55</v>
      </c>
      <c r="G125" s="35" t="s">
        <v>165</v>
      </c>
      <c r="H125" s="398">
        <v>2</v>
      </c>
      <c r="I125" s="448">
        <v>72</v>
      </c>
      <c r="J125" s="423">
        <f t="shared" si="6"/>
        <v>144</v>
      </c>
      <c r="K125" s="31"/>
      <c r="L125" s="38" t="s">
        <v>531</v>
      </c>
      <c r="M125" s="221"/>
      <c r="N125" s="402" t="s">
        <v>409</v>
      </c>
      <c r="O125" s="32">
        <v>45607</v>
      </c>
      <c r="P125" s="28"/>
      <c r="Q125" s="40">
        <v>45621</v>
      </c>
      <c r="R125" s="40">
        <v>45622</v>
      </c>
      <c r="S125" s="33"/>
    </row>
    <row r="126" spans="1:19" s="223" customFormat="1" ht="19.7" customHeight="1">
      <c r="A126" s="313" t="s">
        <v>42</v>
      </c>
      <c r="B126" s="27"/>
      <c r="C126" s="221"/>
      <c r="D126" s="157">
        <f t="shared" si="7"/>
        <v>88</v>
      </c>
      <c r="E126" s="28" t="s">
        <v>55</v>
      </c>
      <c r="F126" s="28" t="s">
        <v>55</v>
      </c>
      <c r="G126" s="35" t="s">
        <v>177</v>
      </c>
      <c r="H126" s="398">
        <v>2</v>
      </c>
      <c r="I126" s="448">
        <v>31</v>
      </c>
      <c r="J126" s="423">
        <f t="shared" si="6"/>
        <v>62</v>
      </c>
      <c r="K126" s="31"/>
      <c r="L126" s="38" t="s">
        <v>532</v>
      </c>
      <c r="M126" s="221"/>
      <c r="N126" s="402" t="s">
        <v>409</v>
      </c>
      <c r="O126" s="32">
        <v>45607</v>
      </c>
      <c r="P126" s="28"/>
      <c r="Q126" s="40">
        <v>45621</v>
      </c>
      <c r="R126" s="40">
        <v>45622</v>
      </c>
      <c r="S126" s="33"/>
    </row>
    <row r="127" spans="1:19" s="223" customFormat="1" ht="19.7" customHeight="1">
      <c r="A127" s="313" t="s">
        <v>42</v>
      </c>
      <c r="B127" s="27"/>
      <c r="C127" s="221"/>
      <c r="D127" s="157">
        <f>+D126+1</f>
        <v>89</v>
      </c>
      <c r="E127" s="200" t="s">
        <v>55</v>
      </c>
      <c r="F127" s="200" t="s">
        <v>55</v>
      </c>
      <c r="G127" s="458" t="s">
        <v>191</v>
      </c>
      <c r="H127" s="459">
        <v>1</v>
      </c>
      <c r="I127" s="460">
        <v>830</v>
      </c>
      <c r="J127" s="460">
        <f>H127*I127</f>
        <v>830</v>
      </c>
      <c r="K127" s="205"/>
      <c r="L127" s="206" t="s">
        <v>192</v>
      </c>
      <c r="M127" s="186"/>
      <c r="N127" s="402" t="s">
        <v>409</v>
      </c>
      <c r="O127" s="32">
        <v>45607</v>
      </c>
      <c r="P127" s="28"/>
      <c r="Q127" s="40">
        <v>45621</v>
      </c>
      <c r="R127" s="40">
        <v>45622</v>
      </c>
      <c r="S127" s="33"/>
    </row>
    <row r="128" spans="1:19" s="223" customFormat="1" ht="19.7" customHeight="1">
      <c r="A128" s="313" t="s">
        <v>42</v>
      </c>
      <c r="B128" s="27"/>
      <c r="C128" s="221"/>
      <c r="D128" s="157">
        <f t="shared" si="7"/>
        <v>90</v>
      </c>
      <c r="E128" s="200" t="s">
        <v>55</v>
      </c>
      <c r="F128" s="200" t="s">
        <v>55</v>
      </c>
      <c r="G128" s="458" t="s">
        <v>193</v>
      </c>
      <c r="H128" s="459">
        <v>1</v>
      </c>
      <c r="I128" s="460">
        <v>1350</v>
      </c>
      <c r="J128" s="460">
        <f>H128*I128</f>
        <v>1350</v>
      </c>
      <c r="K128" s="205"/>
      <c r="L128" s="206" t="s">
        <v>192</v>
      </c>
      <c r="M128" s="186"/>
      <c r="N128" s="402" t="s">
        <v>409</v>
      </c>
      <c r="O128" s="32">
        <v>45607</v>
      </c>
      <c r="P128" s="28"/>
      <c r="Q128" s="40">
        <v>45621</v>
      </c>
      <c r="R128" s="40">
        <v>45622</v>
      </c>
      <c r="S128" s="33"/>
    </row>
    <row r="129" spans="1:19" s="223" customFormat="1" ht="19.7" customHeight="1">
      <c r="A129" s="221"/>
      <c r="B129" s="27"/>
      <c r="C129" s="221"/>
      <c r="D129" s="220"/>
      <c r="E129" s="200"/>
      <c r="F129" s="200"/>
      <c r="G129" s="73"/>
      <c r="H129" s="27"/>
      <c r="I129" s="77"/>
      <c r="J129" s="77"/>
      <c r="K129" s="31"/>
      <c r="L129" s="195"/>
      <c r="M129" s="221"/>
      <c r="N129" s="218"/>
      <c r="O129" s="219"/>
      <c r="P129" s="220"/>
      <c r="Q129" s="221"/>
      <c r="R129" s="219"/>
      <c r="S129" s="222"/>
    </row>
    <row r="130" spans="1:19" s="223" customFormat="1" ht="19.7" customHeight="1">
      <c r="A130" s="221"/>
      <c r="B130" s="27"/>
      <c r="C130" s="221"/>
      <c r="D130" s="220"/>
      <c r="E130" s="220"/>
      <c r="F130" s="220"/>
      <c r="G130" s="306">
        <f>SUM(J119:J129)</f>
        <v>12532</v>
      </c>
      <c r="H130" s="365"/>
      <c r="I130" s="221"/>
      <c r="J130" s="77"/>
      <c r="K130" s="215"/>
      <c r="L130" s="216"/>
      <c r="M130" s="221"/>
      <c r="N130" s="218"/>
      <c r="O130" s="219"/>
      <c r="P130" s="220"/>
      <c r="Q130" s="221"/>
      <c r="R130" s="219"/>
      <c r="S130" s="222"/>
    </row>
    <row r="131" spans="1:19" s="4" customFormat="1" ht="19.7" customHeight="1">
      <c r="A131" s="27"/>
      <c r="B131" s="27"/>
      <c r="C131" s="27"/>
      <c r="D131" s="28"/>
      <c r="E131" s="28"/>
      <c r="F131" s="28"/>
      <c r="G131" s="173"/>
      <c r="H131" s="199"/>
      <c r="I131" s="27"/>
      <c r="J131" s="77"/>
      <c r="K131" s="31"/>
      <c r="L131" s="166"/>
      <c r="M131" s="27"/>
      <c r="N131" s="73"/>
      <c r="O131" s="32"/>
      <c r="P131" s="28"/>
      <c r="Q131" s="27"/>
      <c r="R131" s="32"/>
      <c r="S131" s="33"/>
    </row>
    <row r="132" spans="1:19" s="4" customFormat="1" ht="19.7" customHeight="1">
      <c r="A132" s="27"/>
      <c r="B132" s="27"/>
      <c r="C132" s="27"/>
      <c r="D132" s="28"/>
      <c r="E132" s="28"/>
      <c r="F132" s="28"/>
      <c r="G132" s="173"/>
      <c r="H132" s="199"/>
      <c r="I132" s="27"/>
      <c r="J132" s="77"/>
      <c r="K132" s="31"/>
      <c r="L132" s="166"/>
      <c r="M132" s="27"/>
      <c r="N132" s="73"/>
      <c r="O132" s="32"/>
      <c r="P132" s="28"/>
      <c r="Q132" s="27"/>
      <c r="R132" s="32"/>
      <c r="S132" s="33"/>
    </row>
    <row r="133" spans="1:19" s="4" customFormat="1" ht="19.7" customHeight="1">
      <c r="A133" s="313"/>
      <c r="B133" s="27"/>
      <c r="C133" s="27"/>
      <c r="D133" s="28"/>
      <c r="E133" s="161" t="s">
        <v>572</v>
      </c>
      <c r="F133" s="162"/>
      <c r="G133" s="163"/>
      <c r="H133" s="199"/>
      <c r="I133" s="27"/>
      <c r="J133" s="77"/>
      <c r="K133" s="31"/>
      <c r="L133" s="166"/>
      <c r="M133" s="27"/>
      <c r="N133" s="73"/>
      <c r="O133" s="32"/>
      <c r="P133" s="28"/>
      <c r="Q133" s="27"/>
      <c r="R133" s="32"/>
      <c r="S133" s="33"/>
    </row>
    <row r="134" spans="1:19" s="4" customFormat="1" ht="19.7" customHeight="1">
      <c r="A134" s="313" t="s">
        <v>573</v>
      </c>
      <c r="B134" s="27"/>
      <c r="C134" s="27"/>
      <c r="D134" s="28">
        <f>+D128+1</f>
        <v>91</v>
      </c>
      <c r="E134" s="28" t="s">
        <v>169</v>
      </c>
      <c r="F134" s="28" t="s">
        <v>55</v>
      </c>
      <c r="G134" s="88" t="s">
        <v>574</v>
      </c>
      <c r="H134" s="398">
        <v>4</v>
      </c>
      <c r="I134" s="398">
        <v>69</v>
      </c>
      <c r="J134" s="444">
        <f>H134*I134</f>
        <v>276</v>
      </c>
      <c r="K134" s="30"/>
      <c r="L134" s="38" t="s">
        <v>575</v>
      </c>
      <c r="M134" s="27"/>
      <c r="N134" s="402" t="s">
        <v>409</v>
      </c>
      <c r="O134" s="32">
        <v>45607</v>
      </c>
      <c r="P134" s="28"/>
      <c r="Q134" s="40">
        <v>45621</v>
      </c>
      <c r="R134" s="40">
        <v>45622</v>
      </c>
      <c r="S134" s="33"/>
    </row>
    <row r="135" spans="1:19" s="4" customFormat="1" ht="19.7" customHeight="1">
      <c r="A135" s="313" t="s">
        <v>195</v>
      </c>
      <c r="B135" s="27"/>
      <c r="C135" s="27"/>
      <c r="D135" s="28">
        <f>+D134+1</f>
        <v>92</v>
      </c>
      <c r="E135" s="200" t="s">
        <v>55</v>
      </c>
      <c r="F135" s="200" t="s">
        <v>55</v>
      </c>
      <c r="G135" s="377" t="s">
        <v>576</v>
      </c>
      <c r="H135" s="461">
        <v>3</v>
      </c>
      <c r="I135" s="398">
        <v>680</v>
      </c>
      <c r="J135" s="460">
        <f>H135*I135</f>
        <v>2040</v>
      </c>
      <c r="K135" s="31"/>
      <c r="L135" s="462" t="s">
        <v>577</v>
      </c>
      <c r="M135" s="73" t="s">
        <v>578</v>
      </c>
      <c r="N135" s="402" t="s">
        <v>409</v>
      </c>
      <c r="O135" s="32">
        <v>45607</v>
      </c>
      <c r="P135" s="28"/>
      <c r="Q135" s="40">
        <v>45621</v>
      </c>
      <c r="R135" s="40">
        <v>45622</v>
      </c>
      <c r="S135" s="33"/>
    </row>
    <row r="136" spans="1:19" s="4" customFormat="1" ht="19.7" customHeight="1">
      <c r="A136" s="313" t="s">
        <v>42</v>
      </c>
      <c r="B136" s="27"/>
      <c r="C136" s="27"/>
      <c r="D136" s="28">
        <f t="shared" ref="D136:D142" si="8">+D135+1</f>
        <v>93</v>
      </c>
      <c r="E136" s="200" t="s">
        <v>55</v>
      </c>
      <c r="F136" s="200" t="s">
        <v>55</v>
      </c>
      <c r="G136" s="88" t="s">
        <v>579</v>
      </c>
      <c r="H136" s="398">
        <v>10</v>
      </c>
      <c r="I136" s="398">
        <v>29</v>
      </c>
      <c r="J136" s="460">
        <f>H136*I136</f>
        <v>290</v>
      </c>
      <c r="K136" s="30"/>
      <c r="L136" s="38" t="s">
        <v>580</v>
      </c>
      <c r="M136" s="27"/>
      <c r="N136" s="402" t="s">
        <v>409</v>
      </c>
      <c r="O136" s="32">
        <v>45607</v>
      </c>
      <c r="P136" s="28"/>
      <c r="Q136" s="40">
        <v>45621</v>
      </c>
      <c r="R136" s="40">
        <v>45622</v>
      </c>
      <c r="S136" s="33"/>
    </row>
    <row r="137" spans="1:19" s="4" customFormat="1" ht="19.7" customHeight="1">
      <c r="A137" s="313" t="s">
        <v>561</v>
      </c>
      <c r="B137" s="27"/>
      <c r="C137" s="27"/>
      <c r="D137" s="28">
        <f>+D136+1</f>
        <v>94</v>
      </c>
      <c r="E137" s="463" t="s">
        <v>61</v>
      </c>
      <c r="F137" s="71" t="s">
        <v>55</v>
      </c>
      <c r="G137" s="377" t="s">
        <v>581</v>
      </c>
      <c r="H137" s="461">
        <v>1</v>
      </c>
      <c r="I137" s="398">
        <v>4438</v>
      </c>
      <c r="J137" s="426">
        <f t="shared" ref="J137:J142" si="9">H137*I137</f>
        <v>4438</v>
      </c>
      <c r="K137" s="31"/>
      <c r="L137" s="166" t="s">
        <v>582</v>
      </c>
      <c r="M137" s="27"/>
      <c r="N137" s="402" t="s">
        <v>409</v>
      </c>
      <c r="O137" s="32">
        <v>45607</v>
      </c>
      <c r="P137" s="28"/>
      <c r="Q137" s="40">
        <v>45621</v>
      </c>
      <c r="R137" s="40">
        <v>45622</v>
      </c>
      <c r="S137" s="33"/>
    </row>
    <row r="138" spans="1:19" s="4" customFormat="1" ht="19.7" customHeight="1">
      <c r="A138" s="313" t="s">
        <v>561</v>
      </c>
      <c r="B138" s="27"/>
      <c r="C138" s="27"/>
      <c r="D138" s="28">
        <f t="shared" si="8"/>
        <v>95</v>
      </c>
      <c r="E138" s="463" t="s">
        <v>61</v>
      </c>
      <c r="F138" s="71" t="s">
        <v>55</v>
      </c>
      <c r="G138" s="377" t="s">
        <v>583</v>
      </c>
      <c r="H138" s="461">
        <v>1</v>
      </c>
      <c r="I138" s="398">
        <v>2150</v>
      </c>
      <c r="J138" s="426">
        <f t="shared" si="9"/>
        <v>2150</v>
      </c>
      <c r="K138" s="31"/>
      <c r="L138" s="166" t="s">
        <v>584</v>
      </c>
      <c r="M138" s="27"/>
      <c r="N138" s="402" t="s">
        <v>409</v>
      </c>
      <c r="O138" s="32">
        <v>45607</v>
      </c>
      <c r="P138" s="28"/>
      <c r="Q138" s="40">
        <v>45621</v>
      </c>
      <c r="R138" s="40">
        <v>45622</v>
      </c>
      <c r="S138" s="33"/>
    </row>
    <row r="139" spans="1:19" s="4" customFormat="1" ht="19.7" customHeight="1">
      <c r="A139" s="313" t="s">
        <v>561</v>
      </c>
      <c r="B139" s="27"/>
      <c r="C139" s="27"/>
      <c r="D139" s="28">
        <f t="shared" si="8"/>
        <v>96</v>
      </c>
      <c r="E139" s="463" t="s">
        <v>61</v>
      </c>
      <c r="F139" s="71" t="s">
        <v>55</v>
      </c>
      <c r="G139" s="377" t="s">
        <v>585</v>
      </c>
      <c r="H139" s="461">
        <v>1</v>
      </c>
      <c r="I139" s="398">
        <v>2150</v>
      </c>
      <c r="J139" s="426">
        <f t="shared" si="9"/>
        <v>2150</v>
      </c>
      <c r="K139" s="31"/>
      <c r="L139" s="166" t="s">
        <v>586</v>
      </c>
      <c r="M139" s="27"/>
      <c r="N139" s="402" t="s">
        <v>409</v>
      </c>
      <c r="O139" s="32">
        <v>45607</v>
      </c>
      <c r="P139" s="28"/>
      <c r="Q139" s="40">
        <v>45621</v>
      </c>
      <c r="R139" s="40">
        <v>45622</v>
      </c>
      <c r="S139" s="33"/>
    </row>
    <row r="140" spans="1:19" s="4" customFormat="1" ht="19.7" customHeight="1">
      <c r="A140" s="313" t="s">
        <v>561</v>
      </c>
      <c r="B140" s="27"/>
      <c r="C140" s="27"/>
      <c r="D140" s="28">
        <f t="shared" si="8"/>
        <v>97</v>
      </c>
      <c r="E140" s="463" t="s">
        <v>61</v>
      </c>
      <c r="F140" s="71" t="s">
        <v>55</v>
      </c>
      <c r="G140" s="464" t="s">
        <v>587</v>
      </c>
      <c r="H140" s="461">
        <v>1</v>
      </c>
      <c r="I140" s="398">
        <v>4660</v>
      </c>
      <c r="J140" s="426">
        <f t="shared" si="9"/>
        <v>4660</v>
      </c>
      <c r="K140" s="31"/>
      <c r="L140" s="166" t="s">
        <v>588</v>
      </c>
      <c r="M140" s="27"/>
      <c r="N140" s="402" t="s">
        <v>409</v>
      </c>
      <c r="O140" s="32">
        <v>45607</v>
      </c>
      <c r="P140" s="28"/>
      <c r="Q140" s="40">
        <v>45621</v>
      </c>
      <c r="R140" s="40">
        <v>45622</v>
      </c>
      <c r="S140" s="33"/>
    </row>
    <row r="141" spans="1:19" s="4" customFormat="1" ht="19.7" customHeight="1">
      <c r="A141" s="313" t="s">
        <v>573</v>
      </c>
      <c r="B141" s="27"/>
      <c r="C141" s="27"/>
      <c r="D141" s="28">
        <f t="shared" si="8"/>
        <v>98</v>
      </c>
      <c r="E141" s="27" t="s">
        <v>55</v>
      </c>
      <c r="F141" s="27" t="s">
        <v>55</v>
      </c>
      <c r="G141" s="38" t="s">
        <v>589</v>
      </c>
      <c r="H141" s="465">
        <v>4</v>
      </c>
      <c r="I141" s="398">
        <v>96</v>
      </c>
      <c r="J141" s="398">
        <f t="shared" si="9"/>
        <v>384</v>
      </c>
      <c r="K141" s="30"/>
      <c r="L141" s="38" t="s">
        <v>590</v>
      </c>
      <c r="M141" s="73" t="s">
        <v>591</v>
      </c>
      <c r="N141" s="402" t="s">
        <v>409</v>
      </c>
      <c r="O141" s="32">
        <v>45607</v>
      </c>
      <c r="P141" s="28"/>
      <c r="Q141" s="40">
        <v>45621</v>
      </c>
      <c r="R141" s="40">
        <v>45622</v>
      </c>
      <c r="S141" s="33"/>
    </row>
    <row r="142" spans="1:19" s="4" customFormat="1" ht="19.7" customHeight="1">
      <c r="A142" s="313" t="s">
        <v>573</v>
      </c>
      <c r="B142" s="27"/>
      <c r="C142" s="27"/>
      <c r="D142" s="28">
        <f t="shared" si="8"/>
        <v>99</v>
      </c>
      <c r="E142" s="71" t="s">
        <v>55</v>
      </c>
      <c r="F142" s="71" t="s">
        <v>55</v>
      </c>
      <c r="G142" s="406" t="s">
        <v>592</v>
      </c>
      <c r="H142" s="426">
        <v>1</v>
      </c>
      <c r="I142" s="422">
        <v>5930</v>
      </c>
      <c r="J142" s="426">
        <f t="shared" si="9"/>
        <v>5930</v>
      </c>
      <c r="K142" s="466"/>
      <c r="L142" s="406" t="s">
        <v>593</v>
      </c>
      <c r="M142" s="27"/>
      <c r="N142" s="402" t="s">
        <v>409</v>
      </c>
      <c r="O142" s="32">
        <v>45607</v>
      </c>
      <c r="P142" s="28"/>
      <c r="Q142" s="40">
        <v>45621</v>
      </c>
      <c r="R142" s="40">
        <v>45622</v>
      </c>
      <c r="S142" s="33"/>
    </row>
    <row r="143" spans="1:19" s="4" customFormat="1" ht="19.7" customHeight="1">
      <c r="A143" s="27"/>
      <c r="B143" s="27"/>
      <c r="C143" s="27"/>
      <c r="D143" s="28"/>
      <c r="E143" s="28"/>
      <c r="F143" s="28"/>
      <c r="G143" s="173"/>
      <c r="H143" s="199"/>
      <c r="I143" s="27"/>
      <c r="J143" s="77"/>
      <c r="K143" s="31"/>
      <c r="L143" s="166"/>
      <c r="M143" s="27"/>
      <c r="N143" s="73"/>
      <c r="O143" s="32"/>
      <c r="P143" s="28"/>
      <c r="Q143" s="27"/>
      <c r="R143" s="32"/>
      <c r="S143" s="33"/>
    </row>
    <row r="144" spans="1:19" s="4" customFormat="1" ht="19.7" customHeight="1">
      <c r="A144" s="27"/>
      <c r="B144" s="27"/>
      <c r="C144" s="27"/>
      <c r="D144" s="28"/>
      <c r="E144" s="28"/>
      <c r="F144" s="28"/>
      <c r="G144" s="306">
        <f>SUM(J134:J143)</f>
        <v>22318</v>
      </c>
      <c r="H144" s="199"/>
      <c r="I144" s="27"/>
      <c r="J144" s="77"/>
      <c r="K144" s="31"/>
      <c r="L144" s="166"/>
      <c r="M144" s="27"/>
      <c r="N144" s="73"/>
      <c r="O144" s="32"/>
      <c r="P144" s="28"/>
      <c r="Q144" s="27"/>
      <c r="R144" s="32"/>
      <c r="S144" s="33"/>
    </row>
    <row r="145" spans="1:19" s="4" customFormat="1" ht="19.7" customHeight="1">
      <c r="A145" s="27"/>
      <c r="B145" s="27"/>
      <c r="C145" s="27"/>
      <c r="D145" s="28"/>
      <c r="E145" s="28"/>
      <c r="F145" s="28"/>
      <c r="G145" s="173"/>
      <c r="H145" s="199"/>
      <c r="I145" s="27"/>
      <c r="J145" s="77"/>
      <c r="K145" s="31"/>
      <c r="L145" s="166"/>
      <c r="M145" s="27"/>
      <c r="N145" s="73"/>
      <c r="O145" s="32"/>
      <c r="P145" s="28"/>
      <c r="Q145" s="27"/>
      <c r="R145" s="32"/>
      <c r="S145" s="33"/>
    </row>
    <row r="146" spans="1:19" s="4" customFormat="1" ht="19.7" customHeight="1">
      <c r="A146" s="27"/>
      <c r="B146" s="27"/>
      <c r="C146" s="27"/>
      <c r="D146" s="28"/>
      <c r="E146" s="28"/>
      <c r="F146" s="28"/>
      <c r="G146" s="173"/>
      <c r="H146" s="199"/>
      <c r="I146" s="27"/>
      <c r="J146" s="77"/>
      <c r="K146" s="31"/>
      <c r="L146" s="166"/>
      <c r="M146" s="27"/>
      <c r="N146" s="73"/>
      <c r="O146" s="32"/>
      <c r="P146" s="28"/>
      <c r="Q146" s="27"/>
      <c r="R146" s="32"/>
      <c r="S146" s="33"/>
    </row>
    <row r="147" spans="1:19" s="4" customFormat="1" ht="19.7" customHeight="1">
      <c r="A147" s="27"/>
      <c r="B147" s="27"/>
      <c r="C147" s="27"/>
      <c r="D147" s="28"/>
      <c r="E147" s="28"/>
      <c r="F147" s="28"/>
      <c r="G147" s="173"/>
      <c r="H147" s="199"/>
      <c r="I147" s="27"/>
      <c r="J147" s="77"/>
      <c r="K147" s="31"/>
      <c r="L147" s="166"/>
      <c r="M147" s="27"/>
      <c r="N147" s="73"/>
      <c r="O147" s="32"/>
      <c r="P147" s="28"/>
      <c r="Q147" s="27"/>
      <c r="R147" s="32"/>
      <c r="S147" s="33"/>
    </row>
    <row r="148" spans="1:19" s="4" customFormat="1" ht="19.7" customHeight="1">
      <c r="A148" s="313"/>
      <c r="B148" s="27"/>
      <c r="C148" s="27"/>
      <c r="D148" s="28"/>
      <c r="E148" s="467" t="s">
        <v>594</v>
      </c>
      <c r="F148" s="468"/>
      <c r="G148" s="469"/>
      <c r="H148" s="366"/>
      <c r="I148" s="168"/>
      <c r="J148" s="257"/>
      <c r="K148" s="271"/>
      <c r="L148" s="166"/>
      <c r="M148" s="27"/>
      <c r="N148" s="73"/>
      <c r="O148" s="32"/>
      <c r="P148" s="28"/>
      <c r="Q148" s="27"/>
      <c r="R148" s="32"/>
      <c r="S148" s="33"/>
    </row>
    <row r="149" spans="1:19" s="4" customFormat="1" ht="19.7" customHeight="1">
      <c r="A149" s="313" t="s">
        <v>561</v>
      </c>
      <c r="B149" s="27"/>
      <c r="C149" s="27"/>
      <c r="D149" s="146">
        <f>+D142+1</f>
        <v>100</v>
      </c>
      <c r="E149" s="396" t="s">
        <v>61</v>
      </c>
      <c r="F149" s="28" t="s">
        <v>55</v>
      </c>
      <c r="G149" s="73" t="s">
        <v>529</v>
      </c>
      <c r="H149" s="398">
        <v>1</v>
      </c>
      <c r="I149" s="398">
        <v>2320</v>
      </c>
      <c r="J149" s="444">
        <f t="shared" ref="J149:J157" si="10">H149*I149</f>
        <v>2320</v>
      </c>
      <c r="K149" s="217"/>
      <c r="L149" s="73" t="s">
        <v>595</v>
      </c>
      <c r="M149" s="27"/>
      <c r="N149" s="402" t="s">
        <v>409</v>
      </c>
      <c r="O149" s="32">
        <v>45607</v>
      </c>
      <c r="P149" s="28"/>
      <c r="Q149" s="40">
        <v>45621</v>
      </c>
      <c r="R149" s="40">
        <v>45622</v>
      </c>
      <c r="S149" s="33"/>
    </row>
    <row r="150" spans="1:19" s="4" customFormat="1" ht="19.7" customHeight="1">
      <c r="A150" s="313" t="s">
        <v>573</v>
      </c>
      <c r="B150" s="27"/>
      <c r="C150" s="27"/>
      <c r="D150" s="146">
        <f t="shared" ref="D150:D164" si="11">+D149+1</f>
        <v>101</v>
      </c>
      <c r="E150" s="27" t="s">
        <v>55</v>
      </c>
      <c r="F150" s="27" t="s">
        <v>55</v>
      </c>
      <c r="G150" s="38" t="s">
        <v>596</v>
      </c>
      <c r="H150" s="398">
        <v>1</v>
      </c>
      <c r="I150" s="398">
        <v>990</v>
      </c>
      <c r="J150" s="470">
        <f>H150*I150</f>
        <v>990</v>
      </c>
      <c r="K150" s="73"/>
      <c r="L150" s="38" t="s">
        <v>597</v>
      </c>
      <c r="M150" s="27"/>
      <c r="N150" s="402" t="s">
        <v>409</v>
      </c>
      <c r="O150" s="32">
        <v>45607</v>
      </c>
      <c r="P150" s="28"/>
      <c r="Q150" s="40">
        <v>45621</v>
      </c>
      <c r="R150" s="40">
        <v>45622</v>
      </c>
      <c r="S150" s="33"/>
    </row>
    <row r="151" spans="1:19" s="4" customFormat="1" ht="19.7" customHeight="1">
      <c r="A151" s="313" t="s">
        <v>573</v>
      </c>
      <c r="B151" s="27"/>
      <c r="C151" s="27"/>
      <c r="D151" s="146">
        <f t="shared" si="11"/>
        <v>102</v>
      </c>
      <c r="E151" s="28" t="s">
        <v>55</v>
      </c>
      <c r="F151" s="28" t="s">
        <v>55</v>
      </c>
      <c r="G151" s="35" t="s">
        <v>165</v>
      </c>
      <c r="H151" s="398">
        <v>2</v>
      </c>
      <c r="I151" s="448">
        <v>72</v>
      </c>
      <c r="J151" s="471">
        <f t="shared" si="10"/>
        <v>144</v>
      </c>
      <c r="K151" s="217"/>
      <c r="L151" s="38" t="s">
        <v>531</v>
      </c>
      <c r="M151" s="27"/>
      <c r="N151" s="402" t="s">
        <v>409</v>
      </c>
      <c r="O151" s="32">
        <v>45607</v>
      </c>
      <c r="P151" s="28"/>
      <c r="Q151" s="40">
        <v>45621</v>
      </c>
      <c r="R151" s="40">
        <v>45622</v>
      </c>
      <c r="S151" s="33"/>
    </row>
    <row r="152" spans="1:19" s="4" customFormat="1" ht="19.7" customHeight="1">
      <c r="A152" s="313" t="s">
        <v>573</v>
      </c>
      <c r="B152" s="27"/>
      <c r="C152" s="27"/>
      <c r="D152" s="146">
        <f>+D151+1</f>
        <v>103</v>
      </c>
      <c r="E152" s="28" t="s">
        <v>55</v>
      </c>
      <c r="F152" s="28" t="s">
        <v>55</v>
      </c>
      <c r="G152" s="35" t="s">
        <v>177</v>
      </c>
      <c r="H152" s="398">
        <v>2</v>
      </c>
      <c r="I152" s="448">
        <v>31</v>
      </c>
      <c r="J152" s="471">
        <f t="shared" si="10"/>
        <v>62</v>
      </c>
      <c r="K152" s="217"/>
      <c r="L152" s="38" t="s">
        <v>532</v>
      </c>
      <c r="M152" s="27"/>
      <c r="N152" s="402" t="s">
        <v>409</v>
      </c>
      <c r="O152" s="32">
        <v>45607</v>
      </c>
      <c r="P152" s="28"/>
      <c r="Q152" s="40">
        <v>45621</v>
      </c>
      <c r="R152" s="40">
        <v>45622</v>
      </c>
      <c r="S152" s="33"/>
    </row>
    <row r="153" spans="1:19" s="4" customFormat="1" ht="19.7" customHeight="1">
      <c r="A153" s="313" t="s">
        <v>573</v>
      </c>
      <c r="B153" s="27"/>
      <c r="C153" s="27"/>
      <c r="D153" s="146">
        <f t="shared" si="11"/>
        <v>104</v>
      </c>
      <c r="E153" s="472" t="s">
        <v>598</v>
      </c>
      <c r="F153" s="472" t="s">
        <v>55</v>
      </c>
      <c r="G153" s="473" t="s">
        <v>599</v>
      </c>
      <c r="H153" s="398">
        <v>1</v>
      </c>
      <c r="I153" s="448">
        <v>999</v>
      </c>
      <c r="J153" s="471">
        <f t="shared" si="10"/>
        <v>999</v>
      </c>
      <c r="K153" s="474"/>
      <c r="L153" s="475" t="s">
        <v>600</v>
      </c>
      <c r="M153" s="27"/>
      <c r="N153" s="402" t="s">
        <v>409</v>
      </c>
      <c r="O153" s="32">
        <v>45607</v>
      </c>
      <c r="P153" s="28"/>
      <c r="Q153" s="40">
        <v>45621</v>
      </c>
      <c r="R153" s="40">
        <v>45622</v>
      </c>
      <c r="S153" s="33"/>
    </row>
    <row r="154" spans="1:19" s="4" customFormat="1" ht="19.7" customHeight="1">
      <c r="A154" s="313" t="s">
        <v>573</v>
      </c>
      <c r="B154" s="27"/>
      <c r="C154" s="27"/>
      <c r="D154" s="146">
        <f>+D153+1</f>
        <v>105</v>
      </c>
      <c r="E154" s="133" t="s">
        <v>55</v>
      </c>
      <c r="F154" s="133" t="s">
        <v>55</v>
      </c>
      <c r="G154" s="78" t="s">
        <v>601</v>
      </c>
      <c r="H154" s="422">
        <v>3</v>
      </c>
      <c r="I154" s="422">
        <v>270</v>
      </c>
      <c r="J154" s="444">
        <f t="shared" si="10"/>
        <v>810</v>
      </c>
      <c r="K154" s="476"/>
      <c r="L154" s="78" t="s">
        <v>602</v>
      </c>
      <c r="M154" s="27"/>
      <c r="N154" s="402" t="s">
        <v>409</v>
      </c>
      <c r="O154" s="32">
        <v>45607</v>
      </c>
      <c r="P154" s="28"/>
      <c r="Q154" s="40">
        <v>45621</v>
      </c>
      <c r="R154" s="40">
        <v>45622</v>
      </c>
      <c r="S154" s="33"/>
    </row>
    <row r="155" spans="1:19" s="4" customFormat="1" ht="19.7" customHeight="1">
      <c r="A155" s="313" t="s">
        <v>573</v>
      </c>
      <c r="B155" s="27"/>
      <c r="C155" s="27"/>
      <c r="D155" s="146">
        <f t="shared" si="11"/>
        <v>106</v>
      </c>
      <c r="E155" s="71" t="s">
        <v>55</v>
      </c>
      <c r="F155" s="71" t="s">
        <v>55</v>
      </c>
      <c r="G155" s="38" t="s">
        <v>603</v>
      </c>
      <c r="H155" s="398">
        <v>1</v>
      </c>
      <c r="I155" s="398">
        <v>290</v>
      </c>
      <c r="J155" s="426">
        <f t="shared" si="10"/>
        <v>290</v>
      </c>
      <c r="K155" s="218"/>
      <c r="L155" s="477" t="s">
        <v>604</v>
      </c>
      <c r="M155" s="27"/>
      <c r="N155" s="402" t="s">
        <v>409</v>
      </c>
      <c r="O155" s="32">
        <v>45607</v>
      </c>
      <c r="P155" s="28"/>
      <c r="Q155" s="40">
        <v>45621</v>
      </c>
      <c r="R155" s="40">
        <v>45622</v>
      </c>
      <c r="S155" s="33"/>
    </row>
    <row r="156" spans="1:19" s="4" customFormat="1" ht="19.7" customHeight="1">
      <c r="A156" s="313" t="s">
        <v>573</v>
      </c>
      <c r="B156" s="27"/>
      <c r="C156" s="27"/>
      <c r="D156" s="146">
        <f t="shared" si="11"/>
        <v>107</v>
      </c>
      <c r="E156" s="133" t="s">
        <v>55</v>
      </c>
      <c r="F156" s="133" t="s">
        <v>55</v>
      </c>
      <c r="G156" s="78" t="s">
        <v>299</v>
      </c>
      <c r="H156" s="422">
        <v>3</v>
      </c>
      <c r="I156" s="422">
        <v>210</v>
      </c>
      <c r="J156" s="444">
        <f t="shared" si="10"/>
        <v>630</v>
      </c>
      <c r="K156" s="476"/>
      <c r="L156" s="78" t="s">
        <v>605</v>
      </c>
      <c r="M156" s="27"/>
      <c r="N156" s="402" t="s">
        <v>409</v>
      </c>
      <c r="O156" s="32">
        <v>45607</v>
      </c>
      <c r="P156" s="28"/>
      <c r="Q156" s="40">
        <v>45621</v>
      </c>
      <c r="R156" s="40">
        <v>45622</v>
      </c>
      <c r="S156" s="33"/>
    </row>
    <row r="157" spans="1:19" s="4" customFormat="1" ht="19.7" customHeight="1">
      <c r="A157" s="313" t="s">
        <v>573</v>
      </c>
      <c r="B157" s="27"/>
      <c r="C157" s="27"/>
      <c r="D157" s="146">
        <f t="shared" si="11"/>
        <v>108</v>
      </c>
      <c r="E157" s="133" t="s">
        <v>55</v>
      </c>
      <c r="F157" s="131" t="s">
        <v>55</v>
      </c>
      <c r="G157" s="478" t="s">
        <v>606</v>
      </c>
      <c r="H157" s="416">
        <v>3</v>
      </c>
      <c r="I157" s="426">
        <v>130</v>
      </c>
      <c r="J157" s="470">
        <f t="shared" si="10"/>
        <v>390</v>
      </c>
      <c r="K157" s="374"/>
      <c r="L157" s="134" t="s">
        <v>607</v>
      </c>
      <c r="M157" s="27"/>
      <c r="N157" s="402" t="s">
        <v>409</v>
      </c>
      <c r="O157" s="32">
        <v>45607</v>
      </c>
      <c r="P157" s="28"/>
      <c r="Q157" s="40">
        <v>45621</v>
      </c>
      <c r="R157" s="40">
        <v>45622</v>
      </c>
      <c r="S157" s="33"/>
    </row>
    <row r="158" spans="1:19" s="4" customFormat="1" ht="19.7" customHeight="1">
      <c r="A158" s="313" t="s">
        <v>573</v>
      </c>
      <c r="B158" s="27"/>
      <c r="C158" s="27"/>
      <c r="D158" s="146">
        <f t="shared" si="11"/>
        <v>109</v>
      </c>
      <c r="E158" s="131" t="s">
        <v>55</v>
      </c>
      <c r="F158" s="131" t="s">
        <v>55</v>
      </c>
      <c r="G158" s="429" t="s">
        <v>608</v>
      </c>
      <c r="H158" s="479">
        <v>10</v>
      </c>
      <c r="I158" s="480">
        <v>25</v>
      </c>
      <c r="J158" s="480">
        <f>H158*I158</f>
        <v>250</v>
      </c>
      <c r="K158" s="159"/>
      <c r="L158" s="166" t="s">
        <v>609</v>
      </c>
      <c r="M158" s="27"/>
      <c r="N158" s="402" t="s">
        <v>409</v>
      </c>
      <c r="O158" s="32">
        <v>45607</v>
      </c>
      <c r="P158" s="28"/>
      <c r="Q158" s="40">
        <v>45621</v>
      </c>
      <c r="R158" s="40">
        <v>45622</v>
      </c>
      <c r="S158" s="33"/>
    </row>
    <row r="159" spans="1:19" s="4" customFormat="1" ht="19.7" customHeight="1">
      <c r="A159" s="313" t="s">
        <v>573</v>
      </c>
      <c r="B159" s="27"/>
      <c r="C159" s="27"/>
      <c r="D159" s="146">
        <f t="shared" si="11"/>
        <v>110</v>
      </c>
      <c r="E159" s="131" t="s">
        <v>55</v>
      </c>
      <c r="F159" s="131" t="s">
        <v>55</v>
      </c>
      <c r="G159" s="481" t="s">
        <v>610</v>
      </c>
      <c r="H159" s="479">
        <v>1</v>
      </c>
      <c r="I159" s="480">
        <v>860</v>
      </c>
      <c r="J159" s="480">
        <f t="shared" ref="J159:J164" si="12">H159*I159</f>
        <v>860</v>
      </c>
      <c r="K159" s="159"/>
      <c r="L159" s="261" t="s">
        <v>597</v>
      </c>
      <c r="M159" s="27" t="s">
        <v>611</v>
      </c>
      <c r="N159" s="402" t="s">
        <v>409</v>
      </c>
      <c r="O159" s="32">
        <v>45607</v>
      </c>
      <c r="P159" s="28"/>
      <c r="Q159" s="40">
        <v>45621</v>
      </c>
      <c r="R159" s="40">
        <v>45622</v>
      </c>
      <c r="S159" s="33"/>
    </row>
    <row r="160" spans="1:19" s="4" customFormat="1" ht="19.7" customHeight="1">
      <c r="A160" s="313" t="s">
        <v>573</v>
      </c>
      <c r="B160" s="27"/>
      <c r="C160" s="27"/>
      <c r="D160" s="146">
        <f t="shared" si="11"/>
        <v>111</v>
      </c>
      <c r="E160" s="28" t="s">
        <v>55</v>
      </c>
      <c r="F160" s="28" t="s">
        <v>55</v>
      </c>
      <c r="G160" s="35" t="s">
        <v>165</v>
      </c>
      <c r="H160" s="398">
        <v>2</v>
      </c>
      <c r="I160" s="448">
        <v>72</v>
      </c>
      <c r="J160" s="480">
        <f t="shared" si="12"/>
        <v>144</v>
      </c>
      <c r="K160" s="217"/>
      <c r="L160" s="38" t="s">
        <v>531</v>
      </c>
      <c r="M160" s="27" t="s">
        <v>611</v>
      </c>
      <c r="N160" s="402" t="s">
        <v>409</v>
      </c>
      <c r="O160" s="32">
        <v>45607</v>
      </c>
      <c r="P160" s="28"/>
      <c r="Q160" s="40">
        <v>45621</v>
      </c>
      <c r="R160" s="40">
        <v>45622</v>
      </c>
      <c r="S160" s="33"/>
    </row>
    <row r="161" spans="1:19" s="4" customFormat="1" ht="19.7" customHeight="1">
      <c r="A161" s="313" t="s">
        <v>573</v>
      </c>
      <c r="B161" s="27"/>
      <c r="C161" s="27"/>
      <c r="D161" s="146">
        <f t="shared" si="11"/>
        <v>112</v>
      </c>
      <c r="E161" s="28" t="s">
        <v>55</v>
      </c>
      <c r="F161" s="28" t="s">
        <v>55</v>
      </c>
      <c r="G161" s="35" t="s">
        <v>177</v>
      </c>
      <c r="H161" s="398">
        <v>2</v>
      </c>
      <c r="I161" s="448">
        <v>31</v>
      </c>
      <c r="J161" s="480">
        <f t="shared" si="12"/>
        <v>62</v>
      </c>
      <c r="K161" s="217"/>
      <c r="L161" s="38" t="s">
        <v>532</v>
      </c>
      <c r="M161" s="27" t="s">
        <v>611</v>
      </c>
      <c r="N161" s="402" t="s">
        <v>409</v>
      </c>
      <c r="O161" s="32">
        <v>45607</v>
      </c>
      <c r="P161" s="28"/>
      <c r="Q161" s="40">
        <v>45621</v>
      </c>
      <c r="R161" s="40">
        <v>45622</v>
      </c>
      <c r="S161" s="33"/>
    </row>
    <row r="162" spans="1:19" s="4" customFormat="1" ht="19.7" customHeight="1">
      <c r="A162" s="313" t="s">
        <v>561</v>
      </c>
      <c r="B162" s="27"/>
      <c r="C162" s="27"/>
      <c r="D162" s="146">
        <f t="shared" si="11"/>
        <v>113</v>
      </c>
      <c r="E162" s="463" t="s">
        <v>61</v>
      </c>
      <c r="F162" s="71" t="s">
        <v>55</v>
      </c>
      <c r="G162" s="481" t="s">
        <v>612</v>
      </c>
      <c r="H162" s="479">
        <v>1</v>
      </c>
      <c r="I162" s="480">
        <v>2540</v>
      </c>
      <c r="J162" s="480">
        <f t="shared" si="12"/>
        <v>2540</v>
      </c>
      <c r="K162" s="159"/>
      <c r="L162" s="261" t="s">
        <v>613</v>
      </c>
      <c r="M162" s="27" t="s">
        <v>611</v>
      </c>
      <c r="N162" s="402" t="s">
        <v>409</v>
      </c>
      <c r="O162" s="32">
        <v>45607</v>
      </c>
      <c r="P162" s="28"/>
      <c r="Q162" s="40">
        <v>45621</v>
      </c>
      <c r="R162" s="40">
        <v>45622</v>
      </c>
      <c r="S162" s="33"/>
    </row>
    <row r="163" spans="1:19" s="4" customFormat="1" ht="19.7" customHeight="1">
      <c r="A163" s="313" t="s">
        <v>573</v>
      </c>
      <c r="B163" s="27"/>
      <c r="D163" s="146">
        <f t="shared" si="11"/>
        <v>114</v>
      </c>
      <c r="E163" s="449" t="s">
        <v>55</v>
      </c>
      <c r="F163" s="449" t="s">
        <v>55</v>
      </c>
      <c r="G163" s="148" t="s">
        <v>614</v>
      </c>
      <c r="H163" s="403">
        <v>10</v>
      </c>
      <c r="I163" s="471">
        <v>25</v>
      </c>
      <c r="J163" s="480">
        <f t="shared" si="12"/>
        <v>250</v>
      </c>
      <c r="K163" s="31"/>
      <c r="L163" s="85" t="s">
        <v>615</v>
      </c>
      <c r="M163" s="27" t="s">
        <v>611</v>
      </c>
      <c r="N163" s="402" t="s">
        <v>409</v>
      </c>
      <c r="O163" s="32">
        <v>45607</v>
      </c>
      <c r="P163" s="28"/>
      <c r="Q163" s="40">
        <v>45621</v>
      </c>
      <c r="R163" s="40">
        <v>45622</v>
      </c>
      <c r="S163" s="33"/>
    </row>
    <row r="164" spans="1:19" s="4" customFormat="1" ht="19.7" customHeight="1">
      <c r="A164" s="313" t="s">
        <v>573</v>
      </c>
      <c r="B164" s="27"/>
      <c r="C164" s="27"/>
      <c r="D164" s="146">
        <f t="shared" si="11"/>
        <v>115</v>
      </c>
      <c r="E164" s="449" t="s">
        <v>55</v>
      </c>
      <c r="F164" s="449" t="s">
        <v>55</v>
      </c>
      <c r="G164" s="481" t="s">
        <v>616</v>
      </c>
      <c r="H164" s="479">
        <v>2</v>
      </c>
      <c r="I164" s="480">
        <v>76</v>
      </c>
      <c r="J164" s="480">
        <f t="shared" si="12"/>
        <v>152</v>
      </c>
      <c r="K164" s="159"/>
      <c r="L164" s="261" t="s">
        <v>617</v>
      </c>
      <c r="M164" s="27" t="s">
        <v>611</v>
      </c>
      <c r="N164" s="402" t="s">
        <v>409</v>
      </c>
      <c r="O164" s="32">
        <v>45607</v>
      </c>
      <c r="P164" s="28"/>
      <c r="Q164" s="40">
        <v>45621</v>
      </c>
      <c r="R164" s="40">
        <v>45622</v>
      </c>
      <c r="S164" s="33"/>
    </row>
    <row r="165" spans="1:19" s="4" customFormat="1" ht="19.7" customHeight="1">
      <c r="A165" s="27"/>
      <c r="B165" s="27"/>
      <c r="C165" s="27"/>
      <c r="D165" s="28"/>
      <c r="E165" s="131"/>
      <c r="F165" s="131"/>
      <c r="G165" s="73"/>
      <c r="H165" s="199"/>
      <c r="I165" s="27"/>
      <c r="J165" s="77"/>
      <c r="K165" s="217"/>
      <c r="L165" s="156"/>
      <c r="M165" s="27"/>
      <c r="N165" s="73"/>
      <c r="O165" s="32"/>
      <c r="P165" s="28"/>
      <c r="Q165" s="27"/>
      <c r="R165" s="32"/>
      <c r="S165" s="33"/>
    </row>
    <row r="166" spans="1:19" s="4" customFormat="1" ht="19.7" customHeight="1">
      <c r="A166" s="27"/>
      <c r="B166" s="27"/>
      <c r="C166" s="27"/>
      <c r="D166" s="28"/>
      <c r="E166" s="28"/>
      <c r="F166" s="28"/>
      <c r="G166" s="306">
        <f>SUM(J149:J165)</f>
        <v>10893</v>
      </c>
      <c r="H166" s="86"/>
      <c r="I166" s="86"/>
      <c r="J166" s="86"/>
      <c r="K166" s="377"/>
      <c r="L166" s="38"/>
      <c r="M166" s="27"/>
      <c r="N166" s="73"/>
      <c r="O166" s="32"/>
      <c r="P166" s="28"/>
      <c r="Q166" s="27"/>
      <c r="R166" s="32"/>
      <c r="S166" s="33"/>
    </row>
    <row r="167" spans="1:19" s="4" customFormat="1" ht="19.7" customHeight="1">
      <c r="A167" s="27"/>
      <c r="B167" s="27"/>
      <c r="C167" s="27"/>
      <c r="D167" s="28"/>
      <c r="E167" s="28"/>
      <c r="F167" s="28"/>
      <c r="G167" s="173"/>
      <c r="H167" s="199"/>
      <c r="I167" s="27"/>
      <c r="J167" s="77"/>
      <c r="K167" s="31"/>
      <c r="L167" s="166"/>
      <c r="M167" s="27"/>
      <c r="N167" s="73"/>
      <c r="O167" s="32"/>
      <c r="P167" s="28"/>
      <c r="Q167" s="27"/>
      <c r="R167" s="32"/>
      <c r="S167" s="33"/>
    </row>
    <row r="168" spans="1:19" s="4" customFormat="1" ht="19.7" customHeight="1">
      <c r="A168" s="27"/>
      <c r="B168" s="27"/>
      <c r="C168" s="27"/>
      <c r="D168" s="28"/>
      <c r="E168" s="28"/>
      <c r="F168" s="28"/>
      <c r="G168" s="173"/>
      <c r="H168" s="199"/>
      <c r="I168" s="27"/>
      <c r="J168" s="77"/>
      <c r="K168" s="31"/>
      <c r="L168" s="166"/>
      <c r="M168" s="27"/>
      <c r="N168" s="73"/>
      <c r="O168" s="32"/>
      <c r="P168" s="28"/>
      <c r="Q168" s="27"/>
      <c r="R168" s="32"/>
      <c r="S168" s="33"/>
    </row>
    <row r="169" spans="1:19" s="4" customFormat="1" ht="19.7" customHeight="1">
      <c r="A169" s="367"/>
      <c r="B169" s="34"/>
      <c r="C169" s="90"/>
      <c r="D169" s="249" t="s">
        <v>254</v>
      </c>
      <c r="E169" s="250"/>
      <c r="F169" s="250"/>
      <c r="G169" s="251"/>
      <c r="H169" s="27"/>
      <c r="I169" s="257"/>
      <c r="J169" s="39"/>
      <c r="K169" s="87"/>
      <c r="L169" s="38"/>
      <c r="M169" s="38"/>
      <c r="N169" s="73"/>
      <c r="O169" s="32"/>
      <c r="P169" s="28"/>
      <c r="Q169" s="27"/>
      <c r="R169" s="32"/>
      <c r="S169" s="33"/>
    </row>
    <row r="170" spans="1:19" s="4" customFormat="1" ht="19.7" customHeight="1">
      <c r="A170" s="367" t="s">
        <v>618</v>
      </c>
      <c r="B170" s="34"/>
      <c r="C170" s="90">
        <v>6</v>
      </c>
      <c r="D170" s="482">
        <f>+D164+1</f>
        <v>116</v>
      </c>
      <c r="E170" s="482" t="s">
        <v>55</v>
      </c>
      <c r="F170" s="482" t="s">
        <v>55</v>
      </c>
      <c r="G170" s="483" t="s">
        <v>619</v>
      </c>
      <c r="H170" s="398">
        <v>1</v>
      </c>
      <c r="I170" s="444">
        <v>31598</v>
      </c>
      <c r="J170" s="444">
        <f t="shared" ref="J170:J228" si="13">H170*I170</f>
        <v>31598</v>
      </c>
      <c r="K170" s="31"/>
      <c r="L170" s="73" t="s">
        <v>620</v>
      </c>
      <c r="M170" s="221" t="s">
        <v>621</v>
      </c>
      <c r="N170" s="402" t="s">
        <v>409</v>
      </c>
      <c r="O170" s="32">
        <v>45607</v>
      </c>
      <c r="P170" s="28"/>
      <c r="Q170" s="40">
        <v>45621</v>
      </c>
      <c r="R170" s="40">
        <v>45622</v>
      </c>
      <c r="S170" s="33"/>
    </row>
    <row r="171" spans="1:19" s="4" customFormat="1" ht="19.7" customHeight="1">
      <c r="A171" s="367" t="s">
        <v>64</v>
      </c>
      <c r="B171" s="34"/>
      <c r="C171" s="90">
        <v>0.1</v>
      </c>
      <c r="D171" s="484">
        <f>+D170+1</f>
        <v>117</v>
      </c>
      <c r="E171" s="482" t="s">
        <v>55</v>
      </c>
      <c r="F171" s="482" t="s">
        <v>55</v>
      </c>
      <c r="G171" s="485" t="s">
        <v>622</v>
      </c>
      <c r="H171" s="398">
        <v>1</v>
      </c>
      <c r="I171" s="471">
        <v>2624</v>
      </c>
      <c r="J171" s="471">
        <f t="shared" si="13"/>
        <v>2624</v>
      </c>
      <c r="K171" s="31"/>
      <c r="L171" s="38" t="s">
        <v>623</v>
      </c>
      <c r="M171" s="221" t="s">
        <v>621</v>
      </c>
      <c r="N171" s="402" t="s">
        <v>409</v>
      </c>
      <c r="O171" s="32">
        <v>45607</v>
      </c>
      <c r="P171" s="28"/>
      <c r="Q171" s="40">
        <v>45621</v>
      </c>
      <c r="R171" s="40">
        <v>45622</v>
      </c>
      <c r="S171" s="33"/>
    </row>
    <row r="172" spans="1:19" s="4" customFormat="1" ht="19.7" customHeight="1">
      <c r="A172" s="367" t="s">
        <v>64</v>
      </c>
      <c r="B172" s="34"/>
      <c r="C172" s="90">
        <v>0.5</v>
      </c>
      <c r="D172" s="484">
        <f>+D171+1</f>
        <v>118</v>
      </c>
      <c r="E172" s="482" t="s">
        <v>55</v>
      </c>
      <c r="F172" s="482" t="s">
        <v>55</v>
      </c>
      <c r="G172" s="486" t="s">
        <v>624</v>
      </c>
      <c r="H172" s="403">
        <v>1</v>
      </c>
      <c r="I172" s="422">
        <v>5928</v>
      </c>
      <c r="J172" s="444">
        <f t="shared" si="13"/>
        <v>5928</v>
      </c>
      <c r="K172" s="257"/>
      <c r="L172" s="38" t="s">
        <v>625</v>
      </c>
      <c r="M172" s="221" t="s">
        <v>621</v>
      </c>
      <c r="N172" s="402" t="s">
        <v>409</v>
      </c>
      <c r="O172" s="32">
        <v>45607</v>
      </c>
      <c r="P172" s="28"/>
      <c r="Q172" s="40">
        <v>45621</v>
      </c>
      <c r="R172" s="40">
        <v>45622</v>
      </c>
      <c r="S172" s="33"/>
    </row>
    <row r="173" spans="1:19" s="4" customFormat="1" ht="19.7" customHeight="1">
      <c r="A173" s="34" t="s">
        <v>64</v>
      </c>
      <c r="B173" s="34"/>
      <c r="C173" s="90"/>
      <c r="D173" s="484">
        <f t="shared" ref="D173:D210" si="14">+D172+1</f>
        <v>119</v>
      </c>
      <c r="E173" s="472" t="s">
        <v>196</v>
      </c>
      <c r="F173" s="472" t="s">
        <v>196</v>
      </c>
      <c r="G173" s="473" t="s">
        <v>626</v>
      </c>
      <c r="H173" s="487">
        <v>1</v>
      </c>
      <c r="I173" s="488">
        <v>3057</v>
      </c>
      <c r="J173" s="488">
        <f t="shared" si="13"/>
        <v>3057</v>
      </c>
      <c r="K173" s="489"/>
      <c r="L173" s="475" t="s">
        <v>627</v>
      </c>
      <c r="M173" s="221" t="s">
        <v>621</v>
      </c>
      <c r="N173" s="490" t="s">
        <v>628</v>
      </c>
      <c r="O173" s="32">
        <v>45610</v>
      </c>
      <c r="P173" s="28"/>
      <c r="Q173" s="40">
        <v>45621</v>
      </c>
      <c r="R173" s="40">
        <v>45622</v>
      </c>
      <c r="S173" s="33"/>
    </row>
    <row r="174" spans="1:19" s="4" customFormat="1" ht="19.7" customHeight="1">
      <c r="A174" s="367" t="s">
        <v>42</v>
      </c>
      <c r="B174" s="34"/>
      <c r="C174" s="90">
        <v>0.25</v>
      </c>
      <c r="D174" s="484">
        <f t="shared" si="14"/>
        <v>120</v>
      </c>
      <c r="E174" s="491" t="s">
        <v>55</v>
      </c>
      <c r="F174" s="491" t="s">
        <v>55</v>
      </c>
      <c r="G174" s="492" t="s">
        <v>256</v>
      </c>
      <c r="H174" s="416">
        <v>1</v>
      </c>
      <c r="I174" s="444">
        <v>4400</v>
      </c>
      <c r="J174" s="444">
        <f t="shared" si="13"/>
        <v>4400</v>
      </c>
      <c r="K174" s="135"/>
      <c r="L174" s="136" t="s">
        <v>257</v>
      </c>
      <c r="M174" s="221" t="s">
        <v>621</v>
      </c>
      <c r="N174" s="402" t="s">
        <v>409</v>
      </c>
      <c r="O174" s="32">
        <v>45607</v>
      </c>
      <c r="P174" s="28"/>
      <c r="Q174" s="40">
        <v>45621</v>
      </c>
      <c r="R174" s="40">
        <v>45622</v>
      </c>
      <c r="S174" s="33"/>
    </row>
    <row r="175" spans="1:19" s="4" customFormat="1" ht="19.7" customHeight="1">
      <c r="A175" s="367" t="s">
        <v>42</v>
      </c>
      <c r="B175" s="34"/>
      <c r="C175" s="90">
        <v>0.5</v>
      </c>
      <c r="D175" s="484">
        <f t="shared" si="14"/>
        <v>121</v>
      </c>
      <c r="E175" s="493" t="s">
        <v>629</v>
      </c>
      <c r="F175" s="493" t="s">
        <v>55</v>
      </c>
      <c r="G175" s="494" t="s">
        <v>304</v>
      </c>
      <c r="H175" s="416">
        <v>1</v>
      </c>
      <c r="I175" s="460">
        <v>1611</v>
      </c>
      <c r="J175" s="495">
        <f t="shared" si="13"/>
        <v>1611</v>
      </c>
      <c r="K175" s="269"/>
      <c r="L175" s="478" t="s">
        <v>630</v>
      </c>
      <c r="M175" s="221" t="s">
        <v>621</v>
      </c>
      <c r="N175" s="402" t="s">
        <v>409</v>
      </c>
      <c r="O175" s="32">
        <v>45607</v>
      </c>
      <c r="P175" s="28"/>
      <c r="Q175" s="40">
        <v>45621</v>
      </c>
      <c r="R175" s="40">
        <v>45622</v>
      </c>
      <c r="S175" s="33"/>
    </row>
    <row r="176" spans="1:19" s="4" customFormat="1" ht="19.7" customHeight="1">
      <c r="A176" s="367" t="s">
        <v>42</v>
      </c>
      <c r="B176" s="34"/>
      <c r="C176" s="90"/>
      <c r="D176" s="484">
        <f t="shared" si="14"/>
        <v>122</v>
      </c>
      <c r="E176" s="482" t="s">
        <v>631</v>
      </c>
      <c r="F176" s="482" t="s">
        <v>55</v>
      </c>
      <c r="G176" s="496" t="s">
        <v>632</v>
      </c>
      <c r="H176" s="398">
        <v>1</v>
      </c>
      <c r="I176" s="444">
        <v>11618</v>
      </c>
      <c r="J176" s="444">
        <f t="shared" si="13"/>
        <v>11618</v>
      </c>
      <c r="K176" s="31"/>
      <c r="L176" s="73" t="s">
        <v>633</v>
      </c>
      <c r="M176" s="221" t="s">
        <v>621</v>
      </c>
      <c r="N176" s="402" t="s">
        <v>409</v>
      </c>
      <c r="O176" s="32">
        <v>45607</v>
      </c>
      <c r="P176" s="28"/>
      <c r="Q176" s="40">
        <v>45621</v>
      </c>
      <c r="R176" s="40">
        <v>45622</v>
      </c>
      <c r="S176" s="33"/>
    </row>
    <row r="177" spans="1:19" s="4" customFormat="1" ht="19.7" customHeight="1">
      <c r="A177" s="367" t="s">
        <v>42</v>
      </c>
      <c r="B177" s="34"/>
      <c r="C177" s="90"/>
      <c r="D177" s="484">
        <f t="shared" si="14"/>
        <v>123</v>
      </c>
      <c r="E177" s="484" t="s">
        <v>55</v>
      </c>
      <c r="F177" s="484" t="s">
        <v>55</v>
      </c>
      <c r="G177" s="497" t="s">
        <v>634</v>
      </c>
      <c r="H177" s="403">
        <v>1</v>
      </c>
      <c r="I177" s="480">
        <v>2359</v>
      </c>
      <c r="J177" s="480">
        <f t="shared" si="13"/>
        <v>2359</v>
      </c>
      <c r="K177" s="159"/>
      <c r="L177" s="166" t="s">
        <v>635</v>
      </c>
      <c r="M177" s="221" t="s">
        <v>621</v>
      </c>
      <c r="N177" s="402" t="s">
        <v>409</v>
      </c>
      <c r="O177" s="32">
        <v>45607</v>
      </c>
      <c r="P177" s="28"/>
      <c r="Q177" s="40">
        <v>45621</v>
      </c>
      <c r="R177" s="40">
        <v>45622</v>
      </c>
      <c r="S177" s="33"/>
    </row>
    <row r="178" spans="1:19" s="4" customFormat="1" ht="19.7" customHeight="1">
      <c r="A178" s="367" t="s">
        <v>42</v>
      </c>
      <c r="B178" s="34"/>
      <c r="C178" s="90">
        <v>0.15</v>
      </c>
      <c r="D178" s="484">
        <f t="shared" si="14"/>
        <v>124</v>
      </c>
      <c r="E178" s="498" t="s">
        <v>55</v>
      </c>
      <c r="F178" s="498" t="s">
        <v>55</v>
      </c>
      <c r="G178" s="492" t="s">
        <v>268</v>
      </c>
      <c r="H178" s="416">
        <v>1</v>
      </c>
      <c r="I178" s="426">
        <v>5117</v>
      </c>
      <c r="J178" s="499">
        <f t="shared" si="13"/>
        <v>5117</v>
      </c>
      <c r="K178" s="418"/>
      <c r="L178" s="134" t="s">
        <v>636</v>
      </c>
      <c r="M178" s="221" t="s">
        <v>621</v>
      </c>
      <c r="N178" s="402" t="s">
        <v>409</v>
      </c>
      <c r="O178" s="32">
        <v>45607</v>
      </c>
      <c r="P178" s="28"/>
      <c r="Q178" s="40">
        <v>45621</v>
      </c>
      <c r="R178" s="40">
        <v>45622</v>
      </c>
      <c r="S178" s="33"/>
    </row>
    <row r="179" spans="1:19" s="4" customFormat="1" ht="19.7" customHeight="1">
      <c r="A179" s="367" t="s">
        <v>42</v>
      </c>
      <c r="B179" s="34"/>
      <c r="C179" s="90">
        <v>0.1</v>
      </c>
      <c r="D179" s="484">
        <f t="shared" si="14"/>
        <v>125</v>
      </c>
      <c r="E179" s="482" t="s">
        <v>55</v>
      </c>
      <c r="F179" s="482" t="s">
        <v>55</v>
      </c>
      <c r="G179" s="500" t="s">
        <v>637</v>
      </c>
      <c r="H179" s="403">
        <v>2</v>
      </c>
      <c r="I179" s="427">
        <v>881</v>
      </c>
      <c r="J179" s="471">
        <f>H179*I179</f>
        <v>1762</v>
      </c>
      <c r="K179" s="501"/>
      <c r="L179" s="166" t="s">
        <v>638</v>
      </c>
      <c r="M179" s="221" t="s">
        <v>621</v>
      </c>
      <c r="N179" s="402" t="s">
        <v>409</v>
      </c>
      <c r="O179" s="32">
        <v>45607</v>
      </c>
      <c r="P179" s="28"/>
      <c r="Q179" s="40">
        <v>45621</v>
      </c>
      <c r="R179" s="40">
        <v>45622</v>
      </c>
      <c r="S179" s="33"/>
    </row>
    <row r="180" spans="1:19" s="4" customFormat="1" ht="19.7" customHeight="1">
      <c r="A180" s="367" t="s">
        <v>42</v>
      </c>
      <c r="B180" s="34"/>
      <c r="C180" s="90">
        <v>0.2</v>
      </c>
      <c r="D180" s="484">
        <f t="shared" si="14"/>
        <v>126</v>
      </c>
      <c r="E180" s="482" t="s">
        <v>55</v>
      </c>
      <c r="F180" s="482" t="s">
        <v>55</v>
      </c>
      <c r="G180" s="502" t="s">
        <v>270</v>
      </c>
      <c r="H180" s="398">
        <v>1</v>
      </c>
      <c r="I180" s="444">
        <v>4239</v>
      </c>
      <c r="J180" s="499">
        <f t="shared" si="13"/>
        <v>4239</v>
      </c>
      <c r="K180" s="76"/>
      <c r="L180" s="38" t="s">
        <v>639</v>
      </c>
      <c r="M180" s="221" t="s">
        <v>621</v>
      </c>
      <c r="N180" s="402" t="s">
        <v>409</v>
      </c>
      <c r="O180" s="32">
        <v>45607</v>
      </c>
      <c r="P180" s="28"/>
      <c r="Q180" s="40">
        <v>45621</v>
      </c>
      <c r="R180" s="40">
        <v>45622</v>
      </c>
      <c r="S180" s="33"/>
    </row>
    <row r="181" spans="1:19" s="4" customFormat="1" ht="19.7" customHeight="1">
      <c r="A181" s="34" t="s">
        <v>42</v>
      </c>
      <c r="B181" s="34"/>
      <c r="C181" s="395"/>
      <c r="D181" s="484">
        <f t="shared" si="14"/>
        <v>127</v>
      </c>
      <c r="E181" s="503" t="s">
        <v>640</v>
      </c>
      <c r="F181" s="503" t="s">
        <v>196</v>
      </c>
      <c r="G181" s="486" t="s">
        <v>641</v>
      </c>
      <c r="H181" s="398">
        <v>15</v>
      </c>
      <c r="I181" s="398">
        <v>97</v>
      </c>
      <c r="J181" s="504">
        <f t="shared" si="13"/>
        <v>1455</v>
      </c>
      <c r="K181" s="505"/>
      <c r="L181" s="506" t="s">
        <v>642</v>
      </c>
      <c r="M181" s="221" t="s">
        <v>621</v>
      </c>
      <c r="N181" s="402" t="s">
        <v>409</v>
      </c>
      <c r="O181" s="32">
        <v>45607</v>
      </c>
      <c r="P181" s="28"/>
      <c r="Q181" s="40">
        <v>45621</v>
      </c>
      <c r="R181" s="40">
        <v>45622</v>
      </c>
      <c r="S181" s="33"/>
    </row>
    <row r="182" spans="1:19" s="4" customFormat="1" ht="19.7" customHeight="1">
      <c r="A182" s="34" t="s">
        <v>42</v>
      </c>
      <c r="B182" s="34"/>
      <c r="C182" s="395"/>
      <c r="D182" s="484">
        <f t="shared" si="14"/>
        <v>128</v>
      </c>
      <c r="E182" s="472" t="s">
        <v>640</v>
      </c>
      <c r="F182" s="472" t="s">
        <v>196</v>
      </c>
      <c r="G182" s="507" t="s">
        <v>641</v>
      </c>
      <c r="H182" s="487">
        <v>10</v>
      </c>
      <c r="I182" s="487">
        <v>97</v>
      </c>
      <c r="J182" s="508">
        <f>H182*I182</f>
        <v>970</v>
      </c>
      <c r="K182" s="509"/>
      <c r="L182" s="510" t="s">
        <v>643</v>
      </c>
      <c r="M182" s="221" t="s">
        <v>621</v>
      </c>
      <c r="N182" s="490" t="s">
        <v>628</v>
      </c>
      <c r="O182" s="32">
        <v>45610</v>
      </c>
      <c r="P182" s="28"/>
      <c r="Q182" s="40">
        <v>45621</v>
      </c>
      <c r="R182" s="40">
        <v>45622</v>
      </c>
      <c r="S182" s="33"/>
    </row>
    <row r="183" spans="1:19" s="4" customFormat="1" ht="19.7" customHeight="1">
      <c r="A183" s="34" t="s">
        <v>42</v>
      </c>
      <c r="B183" s="34"/>
      <c r="C183" s="395"/>
      <c r="D183" s="484">
        <f t="shared" si="14"/>
        <v>129</v>
      </c>
      <c r="E183" s="503" t="s">
        <v>640</v>
      </c>
      <c r="F183" s="503" t="s">
        <v>196</v>
      </c>
      <c r="G183" s="486" t="s">
        <v>644</v>
      </c>
      <c r="H183" s="398">
        <v>5</v>
      </c>
      <c r="I183" s="398">
        <v>83</v>
      </c>
      <c r="J183" s="511">
        <f t="shared" si="13"/>
        <v>415</v>
      </c>
      <c r="K183" s="512"/>
      <c r="L183" s="513" t="s">
        <v>645</v>
      </c>
      <c r="M183" s="221" t="s">
        <v>621</v>
      </c>
      <c r="N183" s="402" t="s">
        <v>409</v>
      </c>
      <c r="O183" s="32">
        <v>45607</v>
      </c>
      <c r="P183" s="28"/>
      <c r="Q183" s="40">
        <v>45621</v>
      </c>
      <c r="R183" s="40">
        <v>45622</v>
      </c>
      <c r="S183" s="33"/>
    </row>
    <row r="184" spans="1:19" s="4" customFormat="1" ht="19.7" customHeight="1">
      <c r="A184" s="34" t="s">
        <v>42</v>
      </c>
      <c r="B184" s="34"/>
      <c r="C184" s="395"/>
      <c r="D184" s="484">
        <f t="shared" si="14"/>
        <v>130</v>
      </c>
      <c r="E184" s="472" t="s">
        <v>640</v>
      </c>
      <c r="F184" s="472" t="s">
        <v>196</v>
      </c>
      <c r="G184" s="507" t="s">
        <v>644</v>
      </c>
      <c r="H184" s="487">
        <v>5</v>
      </c>
      <c r="I184" s="487">
        <v>83</v>
      </c>
      <c r="J184" s="514">
        <f t="shared" si="13"/>
        <v>415</v>
      </c>
      <c r="K184" s="515"/>
      <c r="L184" s="516" t="s">
        <v>645</v>
      </c>
      <c r="M184" s="221" t="s">
        <v>621</v>
      </c>
      <c r="N184" s="490" t="s">
        <v>628</v>
      </c>
      <c r="O184" s="32">
        <v>45610</v>
      </c>
      <c r="P184" s="28"/>
      <c r="Q184" s="40">
        <v>45621</v>
      </c>
      <c r="R184" s="40">
        <v>45622</v>
      </c>
      <c r="S184" s="33"/>
    </row>
    <row r="185" spans="1:19" s="4" customFormat="1" ht="19.7" customHeight="1">
      <c r="A185" s="34" t="s">
        <v>42</v>
      </c>
      <c r="B185" s="34"/>
      <c r="C185" s="395"/>
      <c r="D185" s="484">
        <f t="shared" si="14"/>
        <v>131</v>
      </c>
      <c r="E185" s="503" t="s">
        <v>640</v>
      </c>
      <c r="F185" s="503" t="s">
        <v>196</v>
      </c>
      <c r="G185" s="486" t="s">
        <v>646</v>
      </c>
      <c r="H185" s="398">
        <v>5</v>
      </c>
      <c r="I185" s="398">
        <v>54</v>
      </c>
      <c r="J185" s="471">
        <f t="shared" si="13"/>
        <v>270</v>
      </c>
      <c r="K185" s="27"/>
      <c r="L185" s="73" t="s">
        <v>647</v>
      </c>
      <c r="M185" s="221" t="s">
        <v>621</v>
      </c>
      <c r="N185" s="402" t="s">
        <v>409</v>
      </c>
      <c r="O185" s="32">
        <v>45607</v>
      </c>
      <c r="P185" s="28"/>
      <c r="Q185" s="40">
        <v>45621</v>
      </c>
      <c r="R185" s="40">
        <v>45622</v>
      </c>
      <c r="S185" s="33"/>
    </row>
    <row r="186" spans="1:19" s="4" customFormat="1" ht="19.7" customHeight="1">
      <c r="A186" s="34" t="s">
        <v>42</v>
      </c>
      <c r="B186" s="34"/>
      <c r="C186" s="395"/>
      <c r="D186" s="484">
        <f t="shared" si="14"/>
        <v>132</v>
      </c>
      <c r="E186" s="503" t="s">
        <v>640</v>
      </c>
      <c r="F186" s="503" t="s">
        <v>196</v>
      </c>
      <c r="G186" s="486" t="s">
        <v>648</v>
      </c>
      <c r="H186" s="398">
        <v>5</v>
      </c>
      <c r="I186" s="398">
        <v>124</v>
      </c>
      <c r="J186" s="471">
        <f t="shared" si="13"/>
        <v>620</v>
      </c>
      <c r="K186" s="27"/>
      <c r="L186" s="73" t="s">
        <v>647</v>
      </c>
      <c r="M186" s="221" t="s">
        <v>621</v>
      </c>
      <c r="N186" s="402" t="s">
        <v>409</v>
      </c>
      <c r="O186" s="32">
        <v>45607</v>
      </c>
      <c r="P186" s="28"/>
      <c r="Q186" s="40">
        <v>45621</v>
      </c>
      <c r="R186" s="40">
        <v>45622</v>
      </c>
      <c r="S186" s="33"/>
    </row>
    <row r="187" spans="1:19" s="4" customFormat="1" ht="19.7" customHeight="1">
      <c r="A187" s="34" t="s">
        <v>42</v>
      </c>
      <c r="B187" s="34"/>
      <c r="C187" s="395"/>
      <c r="D187" s="484">
        <f t="shared" si="14"/>
        <v>133</v>
      </c>
      <c r="E187" s="503" t="s">
        <v>640</v>
      </c>
      <c r="F187" s="503" t="s">
        <v>196</v>
      </c>
      <c r="G187" s="486" t="s">
        <v>649</v>
      </c>
      <c r="H187" s="398">
        <v>5</v>
      </c>
      <c r="I187" s="398">
        <v>194</v>
      </c>
      <c r="J187" s="471">
        <f t="shared" si="13"/>
        <v>970</v>
      </c>
      <c r="K187" s="27"/>
      <c r="L187" s="73" t="s">
        <v>647</v>
      </c>
      <c r="M187" s="221" t="s">
        <v>621</v>
      </c>
      <c r="N187" s="402" t="s">
        <v>409</v>
      </c>
      <c r="O187" s="32">
        <v>45607</v>
      </c>
      <c r="P187" s="28"/>
      <c r="Q187" s="40">
        <v>45621</v>
      </c>
      <c r="R187" s="40">
        <v>45622</v>
      </c>
      <c r="S187" s="33"/>
    </row>
    <row r="188" spans="1:19" s="4" customFormat="1" ht="19.7" customHeight="1">
      <c r="A188" s="34" t="s">
        <v>42</v>
      </c>
      <c r="B188" s="34"/>
      <c r="C188" s="395"/>
      <c r="D188" s="484">
        <f t="shared" si="14"/>
        <v>134</v>
      </c>
      <c r="E188" s="503" t="s">
        <v>640</v>
      </c>
      <c r="F188" s="503" t="s">
        <v>196</v>
      </c>
      <c r="G188" s="486" t="s">
        <v>650</v>
      </c>
      <c r="H188" s="398">
        <v>5</v>
      </c>
      <c r="I188" s="398">
        <v>172</v>
      </c>
      <c r="J188" s="511">
        <f t="shared" si="13"/>
        <v>860</v>
      </c>
      <c r="K188" s="512"/>
      <c r="L188" s="513" t="s">
        <v>651</v>
      </c>
      <c r="M188" s="221" t="s">
        <v>621</v>
      </c>
      <c r="N188" s="402" t="s">
        <v>409</v>
      </c>
      <c r="O188" s="32">
        <v>45607</v>
      </c>
      <c r="P188" s="28"/>
      <c r="Q188" s="40">
        <v>45621</v>
      </c>
      <c r="R188" s="40">
        <v>45622</v>
      </c>
      <c r="S188" s="33"/>
    </row>
    <row r="189" spans="1:19" s="4" customFormat="1" ht="19.7" customHeight="1">
      <c r="A189" s="34" t="s">
        <v>42</v>
      </c>
      <c r="B189" s="34"/>
      <c r="C189" s="395"/>
      <c r="D189" s="484">
        <f t="shared" si="14"/>
        <v>135</v>
      </c>
      <c r="E189" s="472" t="s">
        <v>640</v>
      </c>
      <c r="F189" s="472" t="s">
        <v>196</v>
      </c>
      <c r="G189" s="507" t="s">
        <v>650</v>
      </c>
      <c r="H189" s="487">
        <v>5</v>
      </c>
      <c r="I189" s="487">
        <v>172</v>
      </c>
      <c r="J189" s="514">
        <f t="shared" si="13"/>
        <v>860</v>
      </c>
      <c r="K189" s="515"/>
      <c r="L189" s="516" t="s">
        <v>651</v>
      </c>
      <c r="M189" s="221" t="s">
        <v>621</v>
      </c>
      <c r="N189" s="490" t="s">
        <v>628</v>
      </c>
      <c r="O189" s="32">
        <v>45610</v>
      </c>
      <c r="P189" s="28"/>
      <c r="Q189" s="40">
        <v>45621</v>
      </c>
      <c r="R189" s="40">
        <v>45622</v>
      </c>
      <c r="S189" s="33"/>
    </row>
    <row r="190" spans="1:19" s="4" customFormat="1" ht="19.7" customHeight="1">
      <c r="A190" s="34" t="s">
        <v>42</v>
      </c>
      <c r="B190" s="34"/>
      <c r="C190" s="395"/>
      <c r="D190" s="484">
        <f t="shared" si="14"/>
        <v>136</v>
      </c>
      <c r="E190" s="472" t="s">
        <v>196</v>
      </c>
      <c r="F190" s="472" t="s">
        <v>196</v>
      </c>
      <c r="G190" s="507" t="s">
        <v>652</v>
      </c>
      <c r="H190" s="487">
        <v>1</v>
      </c>
      <c r="I190" s="487">
        <v>2682</v>
      </c>
      <c r="J190" s="514">
        <f t="shared" si="13"/>
        <v>2682</v>
      </c>
      <c r="K190" s="515"/>
      <c r="L190" s="516" t="s">
        <v>653</v>
      </c>
      <c r="M190" s="221" t="s">
        <v>621</v>
      </c>
      <c r="N190" s="454" t="s">
        <v>654</v>
      </c>
      <c r="O190" s="32">
        <v>45611</v>
      </c>
      <c r="P190" s="28"/>
      <c r="Q190" s="40">
        <v>45621</v>
      </c>
      <c r="R190" s="40">
        <v>45622</v>
      </c>
      <c r="S190" s="33"/>
    </row>
    <row r="191" spans="1:19" s="4" customFormat="1" ht="19.7" customHeight="1">
      <c r="A191" s="34" t="s">
        <v>42</v>
      </c>
      <c r="B191" s="34"/>
      <c r="C191" s="395"/>
      <c r="D191" s="484">
        <f t="shared" si="14"/>
        <v>137</v>
      </c>
      <c r="E191" s="472" t="s">
        <v>655</v>
      </c>
      <c r="F191" s="472" t="s">
        <v>196</v>
      </c>
      <c r="G191" s="507" t="s">
        <v>656</v>
      </c>
      <c r="H191" s="487">
        <v>1</v>
      </c>
      <c r="I191" s="487">
        <v>2811</v>
      </c>
      <c r="J191" s="514">
        <f t="shared" si="13"/>
        <v>2811</v>
      </c>
      <c r="K191" s="515"/>
      <c r="L191" s="516" t="s">
        <v>657</v>
      </c>
      <c r="M191" s="221" t="s">
        <v>621</v>
      </c>
      <c r="N191" s="454" t="s">
        <v>654</v>
      </c>
      <c r="O191" s="32">
        <v>45611</v>
      </c>
      <c r="P191" s="28"/>
      <c r="Q191" s="40">
        <v>45621</v>
      </c>
      <c r="R191" s="40">
        <v>45622</v>
      </c>
      <c r="S191" s="33"/>
    </row>
    <row r="192" spans="1:19" s="4" customFormat="1" ht="19.7" customHeight="1">
      <c r="A192" s="34" t="s">
        <v>42</v>
      </c>
      <c r="B192" s="34"/>
      <c r="C192" s="395"/>
      <c r="D192" s="484">
        <f t="shared" si="14"/>
        <v>138</v>
      </c>
      <c r="E192" s="472" t="s">
        <v>196</v>
      </c>
      <c r="F192" s="472" t="s">
        <v>196</v>
      </c>
      <c r="G192" s="507" t="s">
        <v>658</v>
      </c>
      <c r="H192" s="487">
        <v>1</v>
      </c>
      <c r="I192" s="487">
        <v>2486</v>
      </c>
      <c r="J192" s="514">
        <f t="shared" si="13"/>
        <v>2486</v>
      </c>
      <c r="K192" s="515"/>
      <c r="L192" s="516" t="s">
        <v>659</v>
      </c>
      <c r="M192" s="221" t="s">
        <v>621</v>
      </c>
      <c r="N192" s="454" t="s">
        <v>654</v>
      </c>
      <c r="O192" s="32">
        <v>45611</v>
      </c>
      <c r="P192" s="28"/>
      <c r="Q192" s="40">
        <v>45621</v>
      </c>
      <c r="R192" s="40">
        <v>45622</v>
      </c>
      <c r="S192" s="33"/>
    </row>
    <row r="193" spans="1:19" s="4" customFormat="1" ht="19.7" customHeight="1">
      <c r="A193" s="34" t="s">
        <v>42</v>
      </c>
      <c r="B193" s="34"/>
      <c r="C193" s="395"/>
      <c r="D193" s="484">
        <f t="shared" si="14"/>
        <v>139</v>
      </c>
      <c r="E193" s="472" t="s">
        <v>660</v>
      </c>
      <c r="F193" s="472" t="s">
        <v>196</v>
      </c>
      <c r="G193" s="507" t="s">
        <v>661</v>
      </c>
      <c r="H193" s="487">
        <v>2</v>
      </c>
      <c r="I193" s="487">
        <v>514</v>
      </c>
      <c r="J193" s="514">
        <f t="shared" si="13"/>
        <v>1028</v>
      </c>
      <c r="K193" s="515"/>
      <c r="L193" s="516" t="s">
        <v>662</v>
      </c>
      <c r="M193" s="221" t="s">
        <v>621</v>
      </c>
      <c r="N193" s="454" t="s">
        <v>654</v>
      </c>
      <c r="O193" s="32">
        <v>45611</v>
      </c>
      <c r="P193" s="28"/>
      <c r="Q193" s="40">
        <v>45621</v>
      </c>
      <c r="R193" s="40">
        <v>45622</v>
      </c>
      <c r="S193" s="33"/>
    </row>
    <row r="194" spans="1:19" s="4" customFormat="1" ht="19.7" customHeight="1">
      <c r="A194" s="367" t="s">
        <v>42</v>
      </c>
      <c r="B194" s="34"/>
      <c r="C194" s="90">
        <v>0.05</v>
      </c>
      <c r="D194" s="484">
        <f t="shared" si="14"/>
        <v>140</v>
      </c>
      <c r="E194" s="482" t="s">
        <v>640</v>
      </c>
      <c r="F194" s="28" t="s">
        <v>196</v>
      </c>
      <c r="G194" s="486" t="s">
        <v>663</v>
      </c>
      <c r="H194" s="398">
        <v>6</v>
      </c>
      <c r="I194" s="398">
        <v>138</v>
      </c>
      <c r="J194" s="471">
        <f t="shared" si="13"/>
        <v>828</v>
      </c>
      <c r="K194" s="27"/>
      <c r="L194" s="73" t="s">
        <v>664</v>
      </c>
      <c r="M194" s="221" t="s">
        <v>621</v>
      </c>
      <c r="N194" s="402" t="s">
        <v>409</v>
      </c>
      <c r="O194" s="32">
        <v>45607</v>
      </c>
      <c r="P194" s="28"/>
      <c r="Q194" s="40">
        <v>45621</v>
      </c>
      <c r="R194" s="40">
        <v>45622</v>
      </c>
      <c r="S194" s="33"/>
    </row>
    <row r="195" spans="1:19" s="4" customFormat="1" ht="19.7" customHeight="1">
      <c r="A195" s="367" t="s">
        <v>42</v>
      </c>
      <c r="B195" s="34"/>
      <c r="C195" s="90">
        <v>0.05</v>
      </c>
      <c r="D195" s="484">
        <f t="shared" si="14"/>
        <v>141</v>
      </c>
      <c r="E195" s="482" t="s">
        <v>640</v>
      </c>
      <c r="F195" s="28" t="s">
        <v>196</v>
      </c>
      <c r="G195" s="486" t="s">
        <v>665</v>
      </c>
      <c r="H195" s="398">
        <v>3</v>
      </c>
      <c r="I195" s="398">
        <v>464</v>
      </c>
      <c r="J195" s="471">
        <f t="shared" si="13"/>
        <v>1392</v>
      </c>
      <c r="K195" s="27"/>
      <c r="L195" s="73" t="s">
        <v>666</v>
      </c>
      <c r="M195" s="221" t="s">
        <v>621</v>
      </c>
      <c r="N195" s="402" t="s">
        <v>409</v>
      </c>
      <c r="O195" s="32">
        <v>45607</v>
      </c>
      <c r="P195" s="28"/>
      <c r="Q195" s="40">
        <v>45621</v>
      </c>
      <c r="R195" s="40">
        <v>45622</v>
      </c>
      <c r="S195" s="33"/>
    </row>
    <row r="196" spans="1:19" s="4" customFormat="1" ht="19.7" customHeight="1">
      <c r="A196" s="367" t="s">
        <v>42</v>
      </c>
      <c r="B196" s="34"/>
      <c r="C196" s="90">
        <v>0.05</v>
      </c>
      <c r="D196" s="484">
        <f t="shared" si="14"/>
        <v>142</v>
      </c>
      <c r="E196" s="482" t="s">
        <v>640</v>
      </c>
      <c r="F196" s="28" t="s">
        <v>196</v>
      </c>
      <c r="G196" s="486" t="s">
        <v>667</v>
      </c>
      <c r="H196" s="398">
        <v>5</v>
      </c>
      <c r="I196" s="398">
        <v>141</v>
      </c>
      <c r="J196" s="471">
        <f t="shared" si="13"/>
        <v>705</v>
      </c>
      <c r="K196" s="27"/>
      <c r="L196" s="73" t="s">
        <v>647</v>
      </c>
      <c r="M196" s="221" t="s">
        <v>621</v>
      </c>
      <c r="N196" s="402" t="s">
        <v>409</v>
      </c>
      <c r="O196" s="32">
        <v>45607</v>
      </c>
      <c r="P196" s="28"/>
      <c r="Q196" s="40">
        <v>45621</v>
      </c>
      <c r="R196" s="40">
        <v>45622</v>
      </c>
      <c r="S196" s="33"/>
    </row>
    <row r="197" spans="1:19" s="4" customFormat="1" ht="19.7" customHeight="1">
      <c r="A197" s="367" t="s">
        <v>42</v>
      </c>
      <c r="B197" s="34"/>
      <c r="C197" s="90">
        <v>0.05</v>
      </c>
      <c r="D197" s="482">
        <f t="shared" si="14"/>
        <v>143</v>
      </c>
      <c r="E197" s="482" t="s">
        <v>640</v>
      </c>
      <c r="F197" s="28" t="s">
        <v>196</v>
      </c>
      <c r="G197" s="486" t="s">
        <v>668</v>
      </c>
      <c r="H197" s="398">
        <v>5</v>
      </c>
      <c r="I197" s="398">
        <v>104</v>
      </c>
      <c r="J197" s="471">
        <f t="shared" si="13"/>
        <v>520</v>
      </c>
      <c r="K197" s="27"/>
      <c r="L197" s="73" t="s">
        <v>669</v>
      </c>
      <c r="M197" s="221" t="s">
        <v>621</v>
      </c>
      <c r="N197" s="402" t="s">
        <v>409</v>
      </c>
      <c r="O197" s="32">
        <v>45607</v>
      </c>
      <c r="P197" s="28"/>
      <c r="Q197" s="40">
        <v>45621</v>
      </c>
      <c r="R197" s="40">
        <v>45622</v>
      </c>
      <c r="S197" s="33"/>
    </row>
    <row r="198" spans="1:19" s="4" customFormat="1" ht="19.7" customHeight="1">
      <c r="A198" s="367" t="s">
        <v>109</v>
      </c>
      <c r="B198" s="34"/>
      <c r="C198" s="90">
        <v>8.5000000000000006E-2</v>
      </c>
      <c r="D198" s="484">
        <f t="shared" si="14"/>
        <v>144</v>
      </c>
      <c r="E198" s="482" t="s">
        <v>55</v>
      </c>
      <c r="F198" s="28" t="s">
        <v>55</v>
      </c>
      <c r="G198" s="486" t="s">
        <v>670</v>
      </c>
      <c r="H198" s="398">
        <v>2</v>
      </c>
      <c r="I198" s="422">
        <v>1545</v>
      </c>
      <c r="J198" s="444">
        <f t="shared" si="13"/>
        <v>3090</v>
      </c>
      <c r="K198" s="517"/>
      <c r="L198" s="38" t="s">
        <v>273</v>
      </c>
      <c r="M198" s="221" t="s">
        <v>621</v>
      </c>
      <c r="N198" s="402" t="s">
        <v>409</v>
      </c>
      <c r="O198" s="32">
        <v>45607</v>
      </c>
      <c r="P198" s="28"/>
      <c r="Q198" s="40">
        <v>45621</v>
      </c>
      <c r="R198" s="40">
        <v>45622</v>
      </c>
      <c r="S198" s="33"/>
    </row>
    <row r="199" spans="1:19" s="4" customFormat="1" ht="19.7" customHeight="1">
      <c r="A199" s="367" t="s">
        <v>42</v>
      </c>
      <c r="B199" s="34"/>
      <c r="C199" s="90"/>
      <c r="D199" s="484">
        <f t="shared" si="14"/>
        <v>145</v>
      </c>
      <c r="E199" s="482" t="s">
        <v>671</v>
      </c>
      <c r="F199" s="28" t="s">
        <v>55</v>
      </c>
      <c r="G199" s="486" t="s">
        <v>672</v>
      </c>
      <c r="H199" s="398">
        <v>1</v>
      </c>
      <c r="I199" s="422">
        <v>332</v>
      </c>
      <c r="J199" s="444">
        <f t="shared" si="13"/>
        <v>332</v>
      </c>
      <c r="K199" s="517"/>
      <c r="L199" s="38" t="s">
        <v>673</v>
      </c>
      <c r="M199" s="221" t="s">
        <v>621</v>
      </c>
      <c r="N199" s="402" t="s">
        <v>409</v>
      </c>
      <c r="O199" s="32">
        <v>45607</v>
      </c>
      <c r="P199" s="28"/>
      <c r="Q199" s="40">
        <v>45621</v>
      </c>
      <c r="R199" s="40">
        <v>45622</v>
      </c>
      <c r="S199" s="33"/>
    </row>
    <row r="200" spans="1:19" s="4" customFormat="1" ht="19.7" customHeight="1">
      <c r="A200" s="367" t="s">
        <v>42</v>
      </c>
      <c r="B200" s="34"/>
      <c r="C200" s="90"/>
      <c r="D200" s="484">
        <f t="shared" si="14"/>
        <v>146</v>
      </c>
      <c r="E200" s="482" t="s">
        <v>671</v>
      </c>
      <c r="F200" s="28" t="s">
        <v>55</v>
      </c>
      <c r="G200" s="486" t="s">
        <v>674</v>
      </c>
      <c r="H200" s="398">
        <v>1</v>
      </c>
      <c r="I200" s="422">
        <v>205</v>
      </c>
      <c r="J200" s="444">
        <f t="shared" si="13"/>
        <v>205</v>
      </c>
      <c r="K200" s="517"/>
      <c r="L200" s="38" t="s">
        <v>675</v>
      </c>
      <c r="M200" s="221" t="s">
        <v>621</v>
      </c>
      <c r="N200" s="402" t="s">
        <v>409</v>
      </c>
      <c r="O200" s="32">
        <v>45607</v>
      </c>
      <c r="P200" s="28"/>
      <c r="Q200" s="40">
        <v>45621</v>
      </c>
      <c r="R200" s="40">
        <v>45622</v>
      </c>
      <c r="S200" s="33"/>
    </row>
    <row r="201" spans="1:19" s="4" customFormat="1" ht="19.7" customHeight="1">
      <c r="A201" s="34" t="s">
        <v>64</v>
      </c>
      <c r="B201" s="34"/>
      <c r="C201" s="90"/>
      <c r="D201" s="484">
        <f t="shared" si="14"/>
        <v>147</v>
      </c>
      <c r="E201" s="482" t="s">
        <v>676</v>
      </c>
      <c r="F201" s="28" t="s">
        <v>55</v>
      </c>
      <c r="G201" s="486" t="s">
        <v>677</v>
      </c>
      <c r="H201" s="398">
        <v>1</v>
      </c>
      <c r="I201" s="422">
        <v>348</v>
      </c>
      <c r="J201" s="444">
        <f t="shared" si="13"/>
        <v>348</v>
      </c>
      <c r="K201" s="517"/>
      <c r="L201" s="38" t="s">
        <v>678</v>
      </c>
      <c r="M201" s="221" t="s">
        <v>621</v>
      </c>
      <c r="N201" s="402" t="s">
        <v>409</v>
      </c>
      <c r="O201" s="32">
        <v>45607</v>
      </c>
      <c r="P201" s="28"/>
      <c r="Q201" s="40">
        <v>45621</v>
      </c>
      <c r="R201" s="40">
        <v>45622</v>
      </c>
      <c r="S201" s="33"/>
    </row>
    <row r="202" spans="1:19" s="4" customFormat="1" ht="19.7" customHeight="1">
      <c r="A202" s="367" t="s">
        <v>42</v>
      </c>
      <c r="B202" s="34"/>
      <c r="C202" s="90">
        <v>5.0000000000000001E-3</v>
      </c>
      <c r="D202" s="396">
        <f>+D201+1</f>
        <v>148</v>
      </c>
      <c r="E202" s="131" t="s">
        <v>55</v>
      </c>
      <c r="F202" s="131" t="s">
        <v>55</v>
      </c>
      <c r="G202" s="518" t="s">
        <v>679</v>
      </c>
      <c r="H202" s="403">
        <v>1</v>
      </c>
      <c r="I202" s="427">
        <v>589</v>
      </c>
      <c r="J202" s="427">
        <f t="shared" si="13"/>
        <v>589</v>
      </c>
      <c r="K202" s="159"/>
      <c r="L202" s="156" t="s">
        <v>680</v>
      </c>
      <c r="M202" s="221" t="s">
        <v>621</v>
      </c>
      <c r="N202" s="402" t="s">
        <v>409</v>
      </c>
      <c r="O202" s="32">
        <v>45607</v>
      </c>
      <c r="P202" s="28"/>
      <c r="Q202" s="40">
        <v>45621</v>
      </c>
      <c r="R202" s="40">
        <v>45622</v>
      </c>
      <c r="S202" s="33"/>
    </row>
    <row r="203" spans="1:19" s="4" customFormat="1" ht="19.7" customHeight="1">
      <c r="A203" s="367" t="s">
        <v>42</v>
      </c>
      <c r="B203" s="34"/>
      <c r="C203" s="90">
        <v>0.08</v>
      </c>
      <c r="D203" s="396">
        <f t="shared" si="14"/>
        <v>149</v>
      </c>
      <c r="E203" s="131" t="s">
        <v>55</v>
      </c>
      <c r="F203" s="131" t="s">
        <v>55</v>
      </c>
      <c r="G203" s="518" t="s">
        <v>681</v>
      </c>
      <c r="H203" s="403">
        <v>2</v>
      </c>
      <c r="I203" s="427">
        <v>589</v>
      </c>
      <c r="J203" s="427">
        <f t="shared" si="13"/>
        <v>1178</v>
      </c>
      <c r="K203" s="159"/>
      <c r="L203" s="166" t="s">
        <v>682</v>
      </c>
      <c r="M203" s="221" t="s">
        <v>621</v>
      </c>
      <c r="N203" s="402" t="s">
        <v>409</v>
      </c>
      <c r="O203" s="32">
        <v>45607</v>
      </c>
      <c r="P203" s="28"/>
      <c r="Q203" s="40">
        <v>45621</v>
      </c>
      <c r="R203" s="40">
        <v>45622</v>
      </c>
      <c r="S203" s="33"/>
    </row>
    <row r="204" spans="1:19" s="4" customFormat="1" ht="19.7" customHeight="1">
      <c r="A204" s="367" t="s">
        <v>42</v>
      </c>
      <c r="B204" s="34"/>
      <c r="C204" s="90">
        <v>0.05</v>
      </c>
      <c r="D204" s="396">
        <f>+D203+1</f>
        <v>150</v>
      </c>
      <c r="E204" s="519" t="s">
        <v>683</v>
      </c>
      <c r="F204" s="28" t="s">
        <v>55</v>
      </c>
      <c r="G204" s="520" t="s">
        <v>684</v>
      </c>
      <c r="H204" s="403">
        <v>2</v>
      </c>
      <c r="I204" s="521">
        <v>336</v>
      </c>
      <c r="J204" s="427">
        <f t="shared" si="13"/>
        <v>672</v>
      </c>
      <c r="K204" s="31"/>
      <c r="L204" s="73" t="s">
        <v>685</v>
      </c>
      <c r="M204" s="221" t="s">
        <v>621</v>
      </c>
      <c r="N204" s="402" t="s">
        <v>409</v>
      </c>
      <c r="O204" s="32">
        <v>45607</v>
      </c>
      <c r="P204" s="28"/>
      <c r="Q204" s="40">
        <v>45621</v>
      </c>
      <c r="R204" s="40">
        <v>45622</v>
      </c>
      <c r="S204" s="33"/>
    </row>
    <row r="205" spans="1:19" s="4" customFormat="1" ht="19.7" customHeight="1">
      <c r="A205" s="367" t="s">
        <v>42</v>
      </c>
      <c r="B205" s="34"/>
      <c r="C205" s="90">
        <v>0.05</v>
      </c>
      <c r="D205" s="396">
        <f t="shared" si="14"/>
        <v>151</v>
      </c>
      <c r="E205" s="519" t="s">
        <v>683</v>
      </c>
      <c r="F205" s="28" t="s">
        <v>55</v>
      </c>
      <c r="G205" s="520" t="s">
        <v>686</v>
      </c>
      <c r="H205" s="403">
        <v>1</v>
      </c>
      <c r="I205" s="521">
        <v>616</v>
      </c>
      <c r="J205" s="427">
        <f t="shared" si="13"/>
        <v>616</v>
      </c>
      <c r="K205" s="31"/>
      <c r="L205" s="73" t="s">
        <v>685</v>
      </c>
      <c r="M205" s="221" t="s">
        <v>621</v>
      </c>
      <c r="N205" s="402" t="s">
        <v>409</v>
      </c>
      <c r="O205" s="32">
        <v>45607</v>
      </c>
      <c r="P205" s="28"/>
      <c r="Q205" s="40">
        <v>45621</v>
      </c>
      <c r="R205" s="40">
        <v>45622</v>
      </c>
      <c r="S205" s="33"/>
    </row>
    <row r="206" spans="1:19" s="4" customFormat="1" ht="19.7" customHeight="1">
      <c r="A206" s="367" t="s">
        <v>42</v>
      </c>
      <c r="B206" s="34"/>
      <c r="C206" s="90">
        <v>0.05</v>
      </c>
      <c r="D206" s="396">
        <f t="shared" si="14"/>
        <v>152</v>
      </c>
      <c r="E206" s="519" t="s">
        <v>683</v>
      </c>
      <c r="F206" s="28" t="s">
        <v>55</v>
      </c>
      <c r="G206" s="520" t="s">
        <v>687</v>
      </c>
      <c r="H206" s="403">
        <v>1</v>
      </c>
      <c r="I206" s="521">
        <v>1228</v>
      </c>
      <c r="J206" s="427">
        <f t="shared" si="13"/>
        <v>1228</v>
      </c>
      <c r="K206" s="31"/>
      <c r="L206" s="73" t="s">
        <v>685</v>
      </c>
      <c r="M206" s="221" t="s">
        <v>621</v>
      </c>
      <c r="N206" s="402" t="s">
        <v>409</v>
      </c>
      <c r="O206" s="32">
        <v>45607</v>
      </c>
      <c r="P206" s="28"/>
      <c r="Q206" s="40">
        <v>45621</v>
      </c>
      <c r="R206" s="40">
        <v>45622</v>
      </c>
      <c r="S206" s="33"/>
    </row>
    <row r="207" spans="1:19" s="4" customFormat="1" ht="19.7" customHeight="1">
      <c r="A207" s="367" t="s">
        <v>42</v>
      </c>
      <c r="B207" s="34"/>
      <c r="C207" s="90">
        <v>5.0000000000000001E-3</v>
      </c>
      <c r="D207" s="396">
        <f>+D206+1</f>
        <v>153</v>
      </c>
      <c r="E207" s="131" t="s">
        <v>688</v>
      </c>
      <c r="F207" s="131" t="s">
        <v>55</v>
      </c>
      <c r="G207" s="497" t="s">
        <v>689</v>
      </c>
      <c r="H207" s="403">
        <v>1</v>
      </c>
      <c r="I207" s="480">
        <v>250</v>
      </c>
      <c r="J207" s="471">
        <f t="shared" si="13"/>
        <v>250</v>
      </c>
      <c r="K207" s="31"/>
      <c r="L207" s="38" t="s">
        <v>690</v>
      </c>
      <c r="M207" s="221" t="s">
        <v>691</v>
      </c>
      <c r="N207" s="402" t="s">
        <v>409</v>
      </c>
      <c r="O207" s="32">
        <v>45607</v>
      </c>
      <c r="P207" s="28"/>
      <c r="Q207" s="40">
        <v>45621</v>
      </c>
      <c r="R207" s="40">
        <v>45622</v>
      </c>
      <c r="S207" s="33"/>
    </row>
    <row r="208" spans="1:19" s="4" customFormat="1" ht="19.7" customHeight="1">
      <c r="A208" s="367" t="s">
        <v>42</v>
      </c>
      <c r="B208" s="34"/>
      <c r="C208" s="90">
        <v>5.0000000000000001E-3</v>
      </c>
      <c r="D208" s="396">
        <f t="shared" si="14"/>
        <v>154</v>
      </c>
      <c r="E208" s="131" t="s">
        <v>688</v>
      </c>
      <c r="F208" s="131" t="s">
        <v>55</v>
      </c>
      <c r="G208" s="497" t="s">
        <v>692</v>
      </c>
      <c r="H208" s="403">
        <v>1</v>
      </c>
      <c r="I208" s="480">
        <v>271</v>
      </c>
      <c r="J208" s="471">
        <f>H208*I208</f>
        <v>271</v>
      </c>
      <c r="K208" s="31"/>
      <c r="L208" s="38" t="s">
        <v>693</v>
      </c>
      <c r="M208" s="221" t="s">
        <v>691</v>
      </c>
      <c r="N208" s="402" t="s">
        <v>409</v>
      </c>
      <c r="O208" s="32">
        <v>45607</v>
      </c>
      <c r="P208" s="28"/>
      <c r="Q208" s="40">
        <v>45621</v>
      </c>
      <c r="R208" s="40">
        <v>45622</v>
      </c>
      <c r="S208" s="33"/>
    </row>
    <row r="209" spans="1:19" s="4" customFormat="1" ht="19.7" customHeight="1">
      <c r="A209" s="367" t="s">
        <v>42</v>
      </c>
      <c r="B209" s="34"/>
      <c r="C209" s="90">
        <v>5.0000000000000001E-3</v>
      </c>
      <c r="D209" s="396">
        <f>+D208+1</f>
        <v>155</v>
      </c>
      <c r="E209" s="131" t="s">
        <v>55</v>
      </c>
      <c r="F209" s="131" t="s">
        <v>55</v>
      </c>
      <c r="G209" s="497" t="s">
        <v>694</v>
      </c>
      <c r="H209" s="403">
        <v>1</v>
      </c>
      <c r="I209" s="480">
        <v>985</v>
      </c>
      <c r="J209" s="480">
        <f t="shared" si="13"/>
        <v>985</v>
      </c>
      <c r="K209" s="31"/>
      <c r="L209" s="38" t="s">
        <v>695</v>
      </c>
      <c r="M209" s="221" t="s">
        <v>696</v>
      </c>
      <c r="N209" s="402" t="s">
        <v>409</v>
      </c>
      <c r="O209" s="32">
        <v>45607</v>
      </c>
      <c r="P209" s="28"/>
      <c r="Q209" s="40">
        <v>45621</v>
      </c>
      <c r="R209" s="40">
        <v>45622</v>
      </c>
      <c r="S209" s="33"/>
    </row>
    <row r="210" spans="1:19" s="4" customFormat="1" ht="19.7" customHeight="1">
      <c r="A210" s="367" t="s">
        <v>42</v>
      </c>
      <c r="B210" s="34"/>
      <c r="C210" s="90">
        <v>5.0000000000000001E-3</v>
      </c>
      <c r="D210" s="396">
        <f t="shared" si="14"/>
        <v>156</v>
      </c>
      <c r="E210" s="131" t="s">
        <v>688</v>
      </c>
      <c r="F210" s="131" t="s">
        <v>55</v>
      </c>
      <c r="G210" s="497" t="s">
        <v>697</v>
      </c>
      <c r="H210" s="403">
        <v>1</v>
      </c>
      <c r="I210" s="480">
        <v>1054</v>
      </c>
      <c r="J210" s="480">
        <f t="shared" si="13"/>
        <v>1054</v>
      </c>
      <c r="K210" s="31"/>
      <c r="L210" s="38" t="s">
        <v>698</v>
      </c>
      <c r="M210" s="221" t="s">
        <v>696</v>
      </c>
      <c r="N210" s="402" t="s">
        <v>409</v>
      </c>
      <c r="O210" s="32">
        <v>45607</v>
      </c>
      <c r="P210" s="28"/>
      <c r="Q210" s="40">
        <v>45621</v>
      </c>
      <c r="R210" s="40">
        <v>45622</v>
      </c>
      <c r="S210" s="33"/>
    </row>
    <row r="211" spans="1:19" s="4" customFormat="1" ht="19.149999999999999" customHeight="1">
      <c r="A211" s="313" t="s">
        <v>255</v>
      </c>
      <c r="B211" s="34"/>
      <c r="C211" s="395"/>
      <c r="D211" s="396">
        <f>+D210+1</f>
        <v>157</v>
      </c>
      <c r="E211" s="482" t="s">
        <v>277</v>
      </c>
      <c r="F211" s="482" t="s">
        <v>55</v>
      </c>
      <c r="G211" s="522" t="s">
        <v>699</v>
      </c>
      <c r="H211" s="398">
        <v>1</v>
      </c>
      <c r="I211" s="403">
        <v>2380</v>
      </c>
      <c r="J211" s="444">
        <f>H211*I211</f>
        <v>2380</v>
      </c>
      <c r="K211" s="517"/>
      <c r="L211" s="38" t="s">
        <v>700</v>
      </c>
      <c r="M211" s="221" t="s">
        <v>621</v>
      </c>
      <c r="N211" s="402" t="s">
        <v>409</v>
      </c>
      <c r="O211" s="32">
        <v>45607</v>
      </c>
      <c r="P211" s="28"/>
      <c r="Q211" s="40">
        <v>45621</v>
      </c>
      <c r="R211" s="40">
        <v>45622</v>
      </c>
      <c r="S211" s="33"/>
    </row>
    <row r="212" spans="1:19" s="4" customFormat="1" ht="19.7" customHeight="1">
      <c r="A212" s="313" t="s">
        <v>255</v>
      </c>
      <c r="B212" s="34"/>
      <c r="C212" s="395"/>
      <c r="D212" s="396">
        <f t="shared" ref="D212:D229" si="15">+D211+1</f>
        <v>158</v>
      </c>
      <c r="E212" s="482" t="s">
        <v>277</v>
      </c>
      <c r="F212" s="482" t="s">
        <v>55</v>
      </c>
      <c r="G212" s="502" t="s">
        <v>701</v>
      </c>
      <c r="H212" s="398">
        <v>1</v>
      </c>
      <c r="I212" s="403">
        <v>2380</v>
      </c>
      <c r="J212" s="444">
        <f>H212*I212</f>
        <v>2380</v>
      </c>
      <c r="K212" s="517"/>
      <c r="L212" s="38" t="s">
        <v>702</v>
      </c>
      <c r="M212" s="221" t="s">
        <v>621</v>
      </c>
      <c r="N212" s="402" t="s">
        <v>409</v>
      </c>
      <c r="O212" s="32">
        <v>45607</v>
      </c>
      <c r="P212" s="28"/>
      <c r="Q212" s="40">
        <v>45621</v>
      </c>
      <c r="R212" s="40">
        <v>45622</v>
      </c>
      <c r="S212" s="33"/>
    </row>
    <row r="213" spans="1:19" s="4" customFormat="1" ht="19.7" customHeight="1">
      <c r="A213" s="313" t="s">
        <v>255</v>
      </c>
      <c r="B213" s="34"/>
      <c r="C213" s="395"/>
      <c r="D213" s="396">
        <f t="shared" si="15"/>
        <v>159</v>
      </c>
      <c r="E213" s="482" t="s">
        <v>277</v>
      </c>
      <c r="F213" s="482" t="s">
        <v>55</v>
      </c>
      <c r="G213" s="502" t="s">
        <v>703</v>
      </c>
      <c r="H213" s="398">
        <v>1</v>
      </c>
      <c r="I213" s="403">
        <v>2380</v>
      </c>
      <c r="J213" s="444">
        <f>H213*I213</f>
        <v>2380</v>
      </c>
      <c r="K213" s="517"/>
      <c r="L213" s="38" t="s">
        <v>704</v>
      </c>
      <c r="M213" s="221" t="s">
        <v>621</v>
      </c>
      <c r="N213" s="402" t="s">
        <v>409</v>
      </c>
      <c r="O213" s="32">
        <v>45607</v>
      </c>
      <c r="P213" s="28"/>
      <c r="Q213" s="40">
        <v>45621</v>
      </c>
      <c r="R213" s="40">
        <v>45622</v>
      </c>
      <c r="S213" s="33"/>
    </row>
    <row r="214" spans="1:19" s="4" customFormat="1" ht="19.7" customHeight="1">
      <c r="A214" s="313" t="s">
        <v>255</v>
      </c>
      <c r="B214" s="34"/>
      <c r="C214" s="395"/>
      <c r="D214" s="396">
        <f t="shared" si="15"/>
        <v>160</v>
      </c>
      <c r="E214" s="482" t="s">
        <v>277</v>
      </c>
      <c r="F214" s="482" t="s">
        <v>55</v>
      </c>
      <c r="G214" s="522" t="s">
        <v>705</v>
      </c>
      <c r="H214" s="398">
        <v>1</v>
      </c>
      <c r="I214" s="403">
        <v>2700</v>
      </c>
      <c r="J214" s="444">
        <f t="shared" si="13"/>
        <v>2700</v>
      </c>
      <c r="K214" s="517"/>
      <c r="L214" s="38" t="s">
        <v>706</v>
      </c>
      <c r="M214" s="221" t="s">
        <v>621</v>
      </c>
      <c r="N214" s="402" t="s">
        <v>409</v>
      </c>
      <c r="O214" s="32">
        <v>45607</v>
      </c>
      <c r="P214" s="28"/>
      <c r="Q214" s="40">
        <v>45621</v>
      </c>
      <c r="R214" s="40">
        <v>45622</v>
      </c>
      <c r="S214" s="33"/>
    </row>
    <row r="215" spans="1:19" s="4" customFormat="1" ht="19.7" customHeight="1">
      <c r="A215" s="313" t="s">
        <v>255</v>
      </c>
      <c r="B215" s="34"/>
      <c r="C215" s="395"/>
      <c r="D215" s="484">
        <f t="shared" si="15"/>
        <v>161</v>
      </c>
      <c r="E215" s="482" t="s">
        <v>277</v>
      </c>
      <c r="F215" s="482" t="s">
        <v>55</v>
      </c>
      <c r="G215" s="502" t="s">
        <v>707</v>
      </c>
      <c r="H215" s="398">
        <v>1</v>
      </c>
      <c r="I215" s="403">
        <v>2700</v>
      </c>
      <c r="J215" s="444">
        <f t="shared" si="13"/>
        <v>2700</v>
      </c>
      <c r="K215" s="517"/>
      <c r="L215" s="38" t="s">
        <v>279</v>
      </c>
      <c r="M215" s="221" t="s">
        <v>621</v>
      </c>
      <c r="N215" s="402" t="s">
        <v>409</v>
      </c>
      <c r="O215" s="32">
        <v>45607</v>
      </c>
      <c r="P215" s="28"/>
      <c r="Q215" s="40">
        <v>45621</v>
      </c>
      <c r="R215" s="40">
        <v>45622</v>
      </c>
      <c r="S215" s="33"/>
    </row>
    <row r="216" spans="1:19" s="4" customFormat="1" ht="19.7" customHeight="1">
      <c r="A216" s="313" t="s">
        <v>255</v>
      </c>
      <c r="B216" s="34"/>
      <c r="C216" s="395"/>
      <c r="D216" s="484">
        <f t="shared" si="15"/>
        <v>162</v>
      </c>
      <c r="E216" s="482" t="s">
        <v>277</v>
      </c>
      <c r="F216" s="482" t="s">
        <v>55</v>
      </c>
      <c r="G216" s="502" t="s">
        <v>280</v>
      </c>
      <c r="H216" s="398">
        <v>1</v>
      </c>
      <c r="I216" s="403">
        <v>2700</v>
      </c>
      <c r="J216" s="444">
        <f t="shared" si="13"/>
        <v>2700</v>
      </c>
      <c r="K216" s="517"/>
      <c r="L216" s="38" t="s">
        <v>281</v>
      </c>
      <c r="M216" s="221" t="s">
        <v>621</v>
      </c>
      <c r="N216" s="402" t="s">
        <v>409</v>
      </c>
      <c r="O216" s="32">
        <v>45607</v>
      </c>
      <c r="P216" s="28"/>
      <c r="Q216" s="40">
        <v>45621</v>
      </c>
      <c r="R216" s="40">
        <v>45622</v>
      </c>
      <c r="S216" s="33"/>
    </row>
    <row r="217" spans="1:19" s="4" customFormat="1" ht="19.7" customHeight="1">
      <c r="A217" s="313" t="s">
        <v>255</v>
      </c>
      <c r="B217" s="34"/>
      <c r="C217" s="395"/>
      <c r="D217" s="484">
        <f t="shared" si="15"/>
        <v>163</v>
      </c>
      <c r="E217" s="482" t="s">
        <v>277</v>
      </c>
      <c r="F217" s="482" t="s">
        <v>55</v>
      </c>
      <c r="G217" s="502" t="s">
        <v>708</v>
      </c>
      <c r="H217" s="398">
        <v>1</v>
      </c>
      <c r="I217" s="403">
        <v>3650</v>
      </c>
      <c r="J217" s="444">
        <f t="shared" si="13"/>
        <v>3650</v>
      </c>
      <c r="K217" s="517"/>
      <c r="L217" s="38" t="s">
        <v>709</v>
      </c>
      <c r="M217" s="221" t="s">
        <v>621</v>
      </c>
      <c r="N217" s="402" t="s">
        <v>409</v>
      </c>
      <c r="O217" s="32">
        <v>45607</v>
      </c>
      <c r="P217" s="28"/>
      <c r="Q217" s="40">
        <v>45621</v>
      </c>
      <c r="R217" s="40">
        <v>45622</v>
      </c>
      <c r="S217" s="33"/>
    </row>
    <row r="218" spans="1:19" s="4" customFormat="1" ht="19.7" customHeight="1">
      <c r="A218" s="313" t="s">
        <v>255</v>
      </c>
      <c r="B218" s="34"/>
      <c r="C218" s="395"/>
      <c r="D218" s="484">
        <f t="shared" si="15"/>
        <v>164</v>
      </c>
      <c r="E218" s="482" t="s">
        <v>277</v>
      </c>
      <c r="F218" s="482" t="s">
        <v>55</v>
      </c>
      <c r="G218" s="502" t="s">
        <v>710</v>
      </c>
      <c r="H218" s="398">
        <v>1</v>
      </c>
      <c r="I218" s="403">
        <v>3650</v>
      </c>
      <c r="J218" s="444">
        <f t="shared" si="13"/>
        <v>3650</v>
      </c>
      <c r="K218" s="517"/>
      <c r="L218" s="38" t="s">
        <v>711</v>
      </c>
      <c r="M218" s="221" t="s">
        <v>621</v>
      </c>
      <c r="N218" s="402" t="s">
        <v>409</v>
      </c>
      <c r="O218" s="32">
        <v>45607</v>
      </c>
      <c r="P218" s="28"/>
      <c r="Q218" s="40">
        <v>45621</v>
      </c>
      <c r="R218" s="40">
        <v>45622</v>
      </c>
      <c r="S218" s="33"/>
    </row>
    <row r="219" spans="1:19" s="4" customFormat="1" ht="19.7" customHeight="1">
      <c r="A219" s="313" t="s">
        <v>255</v>
      </c>
      <c r="B219" s="34"/>
      <c r="C219" s="395"/>
      <c r="D219" s="484">
        <f t="shared" si="15"/>
        <v>165</v>
      </c>
      <c r="E219" s="482" t="s">
        <v>277</v>
      </c>
      <c r="F219" s="482" t="s">
        <v>55</v>
      </c>
      <c r="G219" s="502" t="s">
        <v>712</v>
      </c>
      <c r="H219" s="398">
        <v>1</v>
      </c>
      <c r="I219" s="403">
        <v>3650</v>
      </c>
      <c r="J219" s="444">
        <f t="shared" si="13"/>
        <v>3650</v>
      </c>
      <c r="K219" s="517"/>
      <c r="L219" s="38" t="s">
        <v>713</v>
      </c>
      <c r="M219" s="221" t="s">
        <v>621</v>
      </c>
      <c r="N219" s="402" t="s">
        <v>409</v>
      </c>
      <c r="O219" s="32">
        <v>45607</v>
      </c>
      <c r="P219" s="28"/>
      <c r="Q219" s="40">
        <v>45621</v>
      </c>
      <c r="R219" s="40">
        <v>45622</v>
      </c>
      <c r="S219" s="33"/>
    </row>
    <row r="220" spans="1:19" s="4" customFormat="1" ht="19.7" customHeight="1">
      <c r="A220" s="313" t="s">
        <v>255</v>
      </c>
      <c r="B220" s="34"/>
      <c r="C220" s="395"/>
      <c r="D220" s="484">
        <f t="shared" si="15"/>
        <v>166</v>
      </c>
      <c r="E220" s="482" t="s">
        <v>277</v>
      </c>
      <c r="F220" s="482" t="s">
        <v>55</v>
      </c>
      <c r="G220" s="502" t="s">
        <v>714</v>
      </c>
      <c r="H220" s="398">
        <v>1</v>
      </c>
      <c r="I220" s="403">
        <v>3650</v>
      </c>
      <c r="J220" s="444">
        <f t="shared" si="13"/>
        <v>3650</v>
      </c>
      <c r="K220" s="517"/>
      <c r="L220" s="38" t="s">
        <v>715</v>
      </c>
      <c r="M220" s="221" t="s">
        <v>621</v>
      </c>
      <c r="N220" s="402" t="s">
        <v>409</v>
      </c>
      <c r="O220" s="32">
        <v>45607</v>
      </c>
      <c r="P220" s="28"/>
      <c r="Q220" s="40">
        <v>45621</v>
      </c>
      <c r="R220" s="40">
        <v>45622</v>
      </c>
      <c r="S220" s="33"/>
    </row>
    <row r="221" spans="1:19" s="4" customFormat="1" ht="19.7" customHeight="1">
      <c r="A221" s="313" t="s">
        <v>255</v>
      </c>
      <c r="B221" s="34"/>
      <c r="C221" s="395"/>
      <c r="D221" s="484">
        <f t="shared" si="15"/>
        <v>167</v>
      </c>
      <c r="E221" s="482" t="s">
        <v>277</v>
      </c>
      <c r="F221" s="482" t="s">
        <v>55</v>
      </c>
      <c r="G221" s="502" t="s">
        <v>716</v>
      </c>
      <c r="H221" s="398">
        <v>1</v>
      </c>
      <c r="I221" s="403">
        <v>2984</v>
      </c>
      <c r="J221" s="444">
        <f t="shared" si="13"/>
        <v>2984</v>
      </c>
      <c r="K221" s="517"/>
      <c r="L221" s="38" t="s">
        <v>717</v>
      </c>
      <c r="M221" s="221" t="s">
        <v>621</v>
      </c>
      <c r="N221" s="402" t="s">
        <v>409</v>
      </c>
      <c r="O221" s="32">
        <v>45607</v>
      </c>
      <c r="P221" s="28"/>
      <c r="Q221" s="40">
        <v>45621</v>
      </c>
      <c r="R221" s="40">
        <v>45622</v>
      </c>
      <c r="S221" s="33"/>
    </row>
    <row r="222" spans="1:19" s="4" customFormat="1" ht="19.7" customHeight="1">
      <c r="A222" s="313" t="s">
        <v>255</v>
      </c>
      <c r="B222" s="34"/>
      <c r="C222" s="395"/>
      <c r="D222" s="484">
        <f t="shared" si="15"/>
        <v>168</v>
      </c>
      <c r="E222" s="482" t="s">
        <v>277</v>
      </c>
      <c r="F222" s="482" t="s">
        <v>55</v>
      </c>
      <c r="G222" s="502" t="s">
        <v>718</v>
      </c>
      <c r="H222" s="398">
        <v>1</v>
      </c>
      <c r="I222" s="403">
        <v>2984</v>
      </c>
      <c r="J222" s="444">
        <f t="shared" si="13"/>
        <v>2984</v>
      </c>
      <c r="K222" s="517"/>
      <c r="L222" s="38" t="s">
        <v>719</v>
      </c>
      <c r="M222" s="221" t="s">
        <v>621</v>
      </c>
      <c r="N222" s="402" t="s">
        <v>409</v>
      </c>
      <c r="O222" s="32">
        <v>45607</v>
      </c>
      <c r="P222" s="28"/>
      <c r="Q222" s="40">
        <v>45621</v>
      </c>
      <c r="R222" s="40">
        <v>45622</v>
      </c>
      <c r="S222" s="33"/>
    </row>
    <row r="223" spans="1:19" s="4" customFormat="1" ht="19.7" customHeight="1">
      <c r="A223" s="367" t="s">
        <v>42</v>
      </c>
      <c r="B223" s="34"/>
      <c r="C223" s="90">
        <v>0.08</v>
      </c>
      <c r="D223" s="396">
        <f>+D222+1</f>
        <v>169</v>
      </c>
      <c r="E223" s="131" t="s">
        <v>55</v>
      </c>
      <c r="F223" s="131" t="s">
        <v>55</v>
      </c>
      <c r="G223" s="497" t="s">
        <v>720</v>
      </c>
      <c r="H223" s="403">
        <v>1</v>
      </c>
      <c r="I223" s="480">
        <v>3698</v>
      </c>
      <c r="J223" s="480">
        <f t="shared" si="13"/>
        <v>3698</v>
      </c>
      <c r="K223" s="159"/>
      <c r="L223" s="166" t="s">
        <v>289</v>
      </c>
      <c r="M223" s="221" t="s">
        <v>621</v>
      </c>
      <c r="N223" s="402" t="s">
        <v>409</v>
      </c>
      <c r="O223" s="32">
        <v>45607</v>
      </c>
      <c r="P223" s="28"/>
      <c r="Q223" s="40">
        <v>45621</v>
      </c>
      <c r="R223" s="40">
        <v>45622</v>
      </c>
      <c r="S223" s="33"/>
    </row>
    <row r="224" spans="1:19" s="4" customFormat="1" ht="19.7" customHeight="1">
      <c r="A224" s="367" t="s">
        <v>42</v>
      </c>
      <c r="B224" s="34"/>
      <c r="C224" s="90">
        <v>0.05</v>
      </c>
      <c r="D224" s="396">
        <f t="shared" si="15"/>
        <v>170</v>
      </c>
      <c r="E224" s="131" t="s">
        <v>55</v>
      </c>
      <c r="F224" s="131" t="s">
        <v>55</v>
      </c>
      <c r="G224" s="497" t="s">
        <v>721</v>
      </c>
      <c r="H224" s="403">
        <v>1</v>
      </c>
      <c r="I224" s="480">
        <v>2340</v>
      </c>
      <c r="J224" s="471">
        <f t="shared" si="13"/>
        <v>2340</v>
      </c>
      <c r="K224" s="31"/>
      <c r="L224" s="397" t="s">
        <v>289</v>
      </c>
      <c r="M224" s="221" t="s">
        <v>621</v>
      </c>
      <c r="N224" s="402" t="s">
        <v>409</v>
      </c>
      <c r="O224" s="32">
        <v>45607</v>
      </c>
      <c r="P224" s="28"/>
      <c r="Q224" s="40">
        <v>45621</v>
      </c>
      <c r="R224" s="40">
        <v>45622</v>
      </c>
      <c r="S224" s="33"/>
    </row>
    <row r="225" spans="1:19" s="4" customFormat="1" ht="19.7" customHeight="1">
      <c r="A225" s="367" t="s">
        <v>42</v>
      </c>
      <c r="B225" s="34"/>
      <c r="C225" s="90">
        <v>1E-3</v>
      </c>
      <c r="D225" s="396">
        <f>+D224+1</f>
        <v>171</v>
      </c>
      <c r="E225" s="131" t="s">
        <v>55</v>
      </c>
      <c r="F225" s="131" t="s">
        <v>55</v>
      </c>
      <c r="G225" s="497" t="s">
        <v>722</v>
      </c>
      <c r="H225" s="403">
        <v>1</v>
      </c>
      <c r="I225" s="480">
        <v>1150</v>
      </c>
      <c r="J225" s="471">
        <f t="shared" si="13"/>
        <v>1150</v>
      </c>
      <c r="K225" s="31"/>
      <c r="L225" s="38" t="s">
        <v>723</v>
      </c>
      <c r="M225" s="221" t="s">
        <v>621</v>
      </c>
      <c r="N225" s="402" t="s">
        <v>409</v>
      </c>
      <c r="O225" s="32">
        <v>45607</v>
      </c>
      <c r="P225" s="28"/>
      <c r="Q225" s="40">
        <v>45621</v>
      </c>
      <c r="R225" s="40">
        <v>45622</v>
      </c>
      <c r="S225" s="33"/>
    </row>
    <row r="226" spans="1:19" s="4" customFormat="1" ht="19.7" customHeight="1">
      <c r="A226" s="367" t="s">
        <v>42</v>
      </c>
      <c r="B226" s="34"/>
      <c r="C226" s="90">
        <v>1E-3</v>
      </c>
      <c r="D226" s="396">
        <f t="shared" si="15"/>
        <v>172</v>
      </c>
      <c r="E226" s="131" t="s">
        <v>55</v>
      </c>
      <c r="F226" s="131" t="s">
        <v>55</v>
      </c>
      <c r="G226" s="497" t="s">
        <v>724</v>
      </c>
      <c r="H226" s="403">
        <v>2</v>
      </c>
      <c r="I226" s="480">
        <v>1550</v>
      </c>
      <c r="J226" s="471">
        <f t="shared" si="13"/>
        <v>3100</v>
      </c>
      <c r="K226" s="31"/>
      <c r="L226" s="38" t="s">
        <v>723</v>
      </c>
      <c r="M226" s="221" t="s">
        <v>621</v>
      </c>
      <c r="N226" s="402" t="s">
        <v>409</v>
      </c>
      <c r="O226" s="32">
        <v>45607</v>
      </c>
      <c r="P226" s="28"/>
      <c r="Q226" s="40">
        <v>45621</v>
      </c>
      <c r="R226" s="40">
        <v>45622</v>
      </c>
      <c r="S226" s="33"/>
    </row>
    <row r="227" spans="1:19" s="4" customFormat="1" ht="19.7" customHeight="1">
      <c r="A227" s="367" t="s">
        <v>42</v>
      </c>
      <c r="B227" s="34"/>
      <c r="C227" s="90">
        <v>1E-3</v>
      </c>
      <c r="D227" s="396">
        <f t="shared" si="15"/>
        <v>173</v>
      </c>
      <c r="E227" s="131" t="s">
        <v>55</v>
      </c>
      <c r="F227" s="131" t="s">
        <v>55</v>
      </c>
      <c r="G227" s="497" t="s">
        <v>725</v>
      </c>
      <c r="H227" s="403">
        <v>2</v>
      </c>
      <c r="I227" s="480">
        <v>1960</v>
      </c>
      <c r="J227" s="471">
        <f t="shared" si="13"/>
        <v>3920</v>
      </c>
      <c r="K227" s="31"/>
      <c r="L227" s="38" t="s">
        <v>723</v>
      </c>
      <c r="M227" s="221" t="s">
        <v>621</v>
      </c>
      <c r="N227" s="402" t="s">
        <v>409</v>
      </c>
      <c r="O227" s="32">
        <v>45607</v>
      </c>
      <c r="P227" s="28"/>
      <c r="Q227" s="40">
        <v>45621</v>
      </c>
      <c r="R227" s="40">
        <v>45622</v>
      </c>
      <c r="S227" s="33"/>
    </row>
    <row r="228" spans="1:19" s="4" customFormat="1" ht="19.7" customHeight="1">
      <c r="A228" s="523" t="s">
        <v>42</v>
      </c>
      <c r="B228" s="524"/>
      <c r="C228" s="525">
        <v>1E-3</v>
      </c>
      <c r="D228" s="396">
        <f t="shared" si="15"/>
        <v>174</v>
      </c>
      <c r="E228" s="131" t="s">
        <v>55</v>
      </c>
      <c r="F228" s="131" t="s">
        <v>55</v>
      </c>
      <c r="G228" s="497" t="s">
        <v>726</v>
      </c>
      <c r="H228" s="403">
        <v>1</v>
      </c>
      <c r="I228" s="480">
        <v>2392</v>
      </c>
      <c r="J228" s="471">
        <f t="shared" si="13"/>
        <v>2392</v>
      </c>
      <c r="K228" s="31"/>
      <c r="L228" s="38" t="s">
        <v>723</v>
      </c>
      <c r="M228" s="221" t="s">
        <v>621</v>
      </c>
      <c r="N228" s="402" t="s">
        <v>409</v>
      </c>
      <c r="O228" s="32">
        <v>45607</v>
      </c>
      <c r="P228" s="28"/>
      <c r="Q228" s="40">
        <v>45621</v>
      </c>
      <c r="R228" s="40">
        <v>45622</v>
      </c>
      <c r="S228" s="33"/>
    </row>
    <row r="229" spans="1:19" s="4" customFormat="1" ht="19.7" customHeight="1">
      <c r="A229" s="367" t="s">
        <v>109</v>
      </c>
      <c r="B229" s="34"/>
      <c r="C229" s="90">
        <v>0.08</v>
      </c>
      <c r="D229" s="484">
        <f t="shared" si="15"/>
        <v>175</v>
      </c>
      <c r="E229" s="484" t="s">
        <v>727</v>
      </c>
      <c r="F229" s="131" t="s">
        <v>55</v>
      </c>
      <c r="G229" s="497" t="s">
        <v>728</v>
      </c>
      <c r="H229" s="403">
        <v>5</v>
      </c>
      <c r="I229" s="480">
        <v>177</v>
      </c>
      <c r="J229" s="480">
        <f>H229*I229</f>
        <v>885</v>
      </c>
      <c r="K229" s="159"/>
      <c r="L229" s="166" t="s">
        <v>729</v>
      </c>
      <c r="M229" s="221" t="s">
        <v>621</v>
      </c>
      <c r="N229" s="402" t="s">
        <v>409</v>
      </c>
      <c r="O229" s="32">
        <v>45607</v>
      </c>
      <c r="P229" s="28"/>
      <c r="Q229" s="40">
        <v>45621</v>
      </c>
      <c r="R229" s="40">
        <v>45622</v>
      </c>
      <c r="S229" s="33"/>
    </row>
    <row r="230" spans="1:19" s="4" customFormat="1" ht="19.7" customHeight="1">
      <c r="A230" s="27"/>
      <c r="B230" s="27"/>
      <c r="C230" s="27"/>
      <c r="D230" s="28"/>
      <c r="E230" s="131"/>
      <c r="F230" s="131"/>
      <c r="G230" s="386"/>
      <c r="H230" s="387"/>
      <c r="I230" s="388"/>
      <c r="J230" s="257"/>
      <c r="K230" s="31"/>
      <c r="L230" s="166"/>
      <c r="M230" s="166"/>
      <c r="N230" s="73"/>
      <c r="O230" s="32"/>
      <c r="P230" s="28"/>
      <c r="Q230" s="27"/>
      <c r="R230" s="32"/>
      <c r="S230" s="33"/>
    </row>
    <row r="231" spans="1:19" s="4" customFormat="1" ht="19.7" customHeight="1">
      <c r="A231" s="27"/>
      <c r="B231" s="27"/>
      <c r="C231" s="27"/>
      <c r="D231" s="28"/>
      <c r="E231" s="131"/>
      <c r="F231" s="131"/>
      <c r="G231" s="386"/>
      <c r="H231" s="387"/>
      <c r="I231" s="388"/>
      <c r="J231" s="257"/>
      <c r="K231" s="31"/>
      <c r="L231" s="166"/>
      <c r="M231" s="166"/>
      <c r="N231" s="73"/>
      <c r="O231" s="32"/>
      <c r="P231" s="28"/>
      <c r="Q231" s="27"/>
      <c r="R231" s="32"/>
      <c r="S231" s="33"/>
    </row>
    <row r="232" spans="1:19" s="4" customFormat="1" ht="19.7" customHeight="1">
      <c r="A232" s="27"/>
      <c r="B232" s="27"/>
      <c r="C232" s="27"/>
      <c r="D232" s="28"/>
      <c r="E232" s="28"/>
      <c r="F232" s="28"/>
      <c r="G232" s="306">
        <f>SUM(J170:J231)</f>
        <v>157711</v>
      </c>
      <c r="H232" s="27"/>
      <c r="I232" s="389"/>
      <c r="J232" s="257"/>
      <c r="K232" s="31"/>
      <c r="L232" s="73"/>
      <c r="M232" s="390"/>
      <c r="N232" s="73"/>
      <c r="O232" s="32"/>
      <c r="P232" s="28"/>
      <c r="Q232" s="27"/>
      <c r="R232" s="32"/>
      <c r="S232" s="33"/>
    </row>
    <row r="233" spans="1:19" s="4" customFormat="1" ht="19.7" customHeight="1">
      <c r="A233" s="27"/>
      <c r="B233" s="27"/>
      <c r="C233" s="27"/>
      <c r="D233" s="28"/>
      <c r="E233" s="131"/>
      <c r="F233" s="131"/>
      <c r="G233" s="386"/>
      <c r="H233" s="391"/>
      <c r="I233" s="29"/>
      <c r="J233" s="257"/>
      <c r="K233" s="31"/>
      <c r="L233" s="166"/>
      <c r="M233" s="39"/>
      <c r="N233" s="73"/>
      <c r="O233" s="32"/>
      <c r="P233" s="28"/>
      <c r="Q233" s="27"/>
      <c r="R233" s="32"/>
      <c r="S233" s="33"/>
    </row>
    <row r="234" spans="1:19" s="4" customFormat="1" ht="19.7" customHeight="1">
      <c r="A234" s="27"/>
      <c r="B234" s="27"/>
      <c r="C234" s="27"/>
      <c r="D234" s="28"/>
      <c r="E234" s="28"/>
      <c r="F234" s="28"/>
      <c r="G234" s="173"/>
      <c r="H234" s="199"/>
      <c r="I234" s="27"/>
      <c r="J234" s="77"/>
      <c r="K234" s="31"/>
      <c r="L234" s="166"/>
      <c r="M234" s="27"/>
      <c r="N234" s="73"/>
      <c r="O234" s="32"/>
      <c r="P234" s="28"/>
      <c r="Q234" s="27"/>
      <c r="R234" s="32"/>
      <c r="S234" s="33"/>
    </row>
    <row r="235" spans="1:19" s="4" customFormat="1" ht="19.7" customHeight="1">
      <c r="A235" s="27"/>
      <c r="B235" s="27"/>
      <c r="C235" s="27"/>
      <c r="D235" s="28"/>
      <c r="E235" s="28"/>
      <c r="F235" s="28"/>
      <c r="G235" s="173"/>
      <c r="H235" s="199"/>
      <c r="I235" s="27"/>
      <c r="J235" s="77"/>
      <c r="K235" s="31"/>
      <c r="L235" s="166"/>
      <c r="M235" s="27"/>
      <c r="N235" s="73"/>
      <c r="O235" s="32"/>
      <c r="P235" s="28"/>
      <c r="Q235" s="27"/>
      <c r="R235" s="32"/>
      <c r="S235" s="33"/>
    </row>
    <row r="236" spans="1:19" s="4" customFormat="1" ht="19.7" customHeight="1">
      <c r="A236" s="27"/>
      <c r="B236" s="27"/>
      <c r="C236" s="27"/>
      <c r="D236" s="28"/>
      <c r="E236" s="28"/>
      <c r="F236" s="28"/>
      <c r="G236" s="173"/>
      <c r="H236" s="199"/>
      <c r="I236" s="27"/>
      <c r="J236" s="77"/>
      <c r="K236" s="31"/>
      <c r="L236" s="166"/>
      <c r="M236" s="27"/>
      <c r="N236" s="73"/>
      <c r="O236" s="32"/>
      <c r="P236" s="28"/>
      <c r="Q236" s="27"/>
      <c r="R236" s="32"/>
      <c r="S236" s="33"/>
    </row>
    <row r="237" spans="1:19" s="4" customFormat="1" ht="19.7" customHeight="1">
      <c r="A237" s="27"/>
      <c r="B237" s="27"/>
      <c r="C237" s="27"/>
      <c r="D237" s="28"/>
      <c r="E237" s="28"/>
      <c r="F237" s="28"/>
      <c r="G237" s="173"/>
      <c r="H237" s="199"/>
      <c r="I237" s="27"/>
      <c r="J237" s="77"/>
      <c r="K237" s="31"/>
      <c r="L237" s="166"/>
      <c r="M237" s="27"/>
      <c r="N237" s="73"/>
      <c r="O237" s="32"/>
      <c r="P237" s="28"/>
      <c r="Q237" s="27"/>
      <c r="R237" s="32"/>
      <c r="S237" s="33"/>
    </row>
    <row r="238" spans="1:19" s="4" customFormat="1" ht="19.7" customHeight="1">
      <c r="A238" s="27"/>
      <c r="B238" s="27"/>
      <c r="C238" s="27"/>
      <c r="D238" s="28"/>
      <c r="E238" s="28"/>
      <c r="F238" s="28"/>
      <c r="G238" s="173"/>
      <c r="H238" s="199"/>
      <c r="I238" s="27"/>
      <c r="J238" s="77"/>
      <c r="K238" s="31"/>
      <c r="L238" s="166"/>
      <c r="M238" s="27"/>
      <c r="N238" s="73"/>
      <c r="O238" s="32"/>
      <c r="P238" s="28"/>
      <c r="Q238" s="27"/>
      <c r="R238" s="32"/>
      <c r="S238" s="33"/>
    </row>
    <row r="239" spans="1:19" s="4" customFormat="1" ht="19.7" customHeight="1">
      <c r="A239" s="27"/>
      <c r="B239" s="27"/>
      <c r="C239" s="27"/>
      <c r="D239" s="28"/>
      <c r="E239" s="28"/>
      <c r="F239" s="28"/>
      <c r="G239" s="173"/>
      <c r="H239" s="199"/>
      <c r="I239" s="27"/>
      <c r="J239" s="77"/>
      <c r="K239" s="31"/>
      <c r="L239" s="166"/>
      <c r="M239" s="27"/>
      <c r="N239" s="73"/>
      <c r="O239" s="32"/>
      <c r="P239" s="28"/>
      <c r="Q239" s="27"/>
      <c r="R239" s="32"/>
      <c r="S239" s="33"/>
    </row>
    <row r="240" spans="1:19" s="4" customFormat="1" ht="19.7" customHeight="1">
      <c r="A240" s="27"/>
      <c r="B240" s="27"/>
      <c r="C240" s="27"/>
      <c r="D240" s="28"/>
      <c r="E240" s="28"/>
      <c r="F240" s="28"/>
      <c r="G240" s="173"/>
      <c r="H240" s="199"/>
      <c r="I240" s="27"/>
      <c r="J240" s="77"/>
      <c r="K240" s="31"/>
      <c r="L240" s="166"/>
      <c r="M240" s="27"/>
      <c r="N240" s="73"/>
      <c r="O240" s="32"/>
      <c r="P240" s="28"/>
      <c r="Q240" s="27"/>
      <c r="R240" s="32"/>
      <c r="S240" s="33"/>
    </row>
    <row r="241" spans="1:19" s="4" customFormat="1" ht="19.7" customHeight="1">
      <c r="A241" s="27"/>
      <c r="B241" s="27"/>
      <c r="C241" s="27"/>
      <c r="D241" s="28"/>
      <c r="E241" s="28"/>
      <c r="F241" s="28"/>
      <c r="G241" s="173"/>
      <c r="H241" s="199"/>
      <c r="I241" s="27"/>
      <c r="J241" s="77"/>
      <c r="K241" s="31"/>
      <c r="L241" s="166"/>
      <c r="M241" s="27"/>
      <c r="N241" s="73"/>
      <c r="O241" s="32"/>
      <c r="P241" s="28"/>
      <c r="Q241" s="27"/>
      <c r="R241" s="32"/>
      <c r="S241" s="33"/>
    </row>
    <row r="242" spans="1:19" s="4" customFormat="1" ht="19.7" customHeight="1">
      <c r="A242" s="27"/>
      <c r="B242" s="27"/>
      <c r="C242" s="27"/>
      <c r="D242" s="28"/>
      <c r="E242" s="28"/>
      <c r="F242" s="28"/>
      <c r="G242" s="173"/>
      <c r="H242" s="199"/>
      <c r="I242" s="27"/>
      <c r="J242" s="77"/>
      <c r="K242" s="31"/>
      <c r="L242" s="166"/>
      <c r="M242" s="27"/>
      <c r="N242" s="73"/>
      <c r="O242" s="32"/>
      <c r="P242" s="28"/>
      <c r="Q242" s="27"/>
      <c r="R242" s="32"/>
      <c r="S242" s="33"/>
    </row>
    <row r="243" spans="1:19" s="4" customFormat="1" ht="19.7" customHeight="1">
      <c r="A243" s="27"/>
      <c r="B243" s="27"/>
      <c r="C243" s="27"/>
      <c r="D243" s="28"/>
      <c r="E243" s="28"/>
      <c r="F243" s="28"/>
      <c r="G243" s="173"/>
      <c r="H243" s="199"/>
      <c r="I243" s="27"/>
      <c r="J243" s="77"/>
      <c r="K243" s="31"/>
      <c r="L243" s="166"/>
      <c r="M243" s="27"/>
      <c r="N243" s="73"/>
      <c r="O243" s="32"/>
      <c r="P243" s="28"/>
      <c r="Q243" s="27"/>
      <c r="R243" s="32"/>
      <c r="S243" s="33"/>
    </row>
  </sheetData>
  <autoFilter ref="A11:S232" xr:uid="{21D4D60B-2C34-4ED8-B914-DB7C51A2CE46}"/>
  <mergeCells count="16">
    <mergeCell ref="E118:G118"/>
    <mergeCell ref="E133:G133"/>
    <mergeCell ref="E148:G148"/>
    <mergeCell ref="D169:G169"/>
    <mergeCell ref="D6:F6"/>
    <mergeCell ref="J6:J7"/>
    <mergeCell ref="E12:G12"/>
    <mergeCell ref="D79:G79"/>
    <mergeCell ref="D88:G88"/>
    <mergeCell ref="E101:G101"/>
    <mergeCell ref="D2:F2"/>
    <mergeCell ref="I2:K2"/>
    <mergeCell ref="D3:F3"/>
    <mergeCell ref="D4:F4"/>
    <mergeCell ref="L4:M5"/>
    <mergeCell ref="D5:F5"/>
  </mergeCells>
  <phoneticPr fontId="2"/>
  <pageMargins left="0.2" right="0.2" top="0.36" bottom="0.41" header="0.3" footer="0.3"/>
  <pageSetup paperSize="9" scale="70" orientation="landscape" r:id="rId1"/>
  <extLst>
    <ext xmlns:x14="http://schemas.microsoft.com/office/spreadsheetml/2009/9/main" uri="{CCE6A557-97BC-4b89-ADB6-D9C93CAAB3DF}">
      <x14:dataValidations xmlns:xm="http://schemas.microsoft.com/office/excel/2006/main" count="1">
        <x14:dataValidation imeMode="hiragana" allowBlank="1" showInputMessage="1" showErrorMessage="1" xr:uid="{88696BF2-1727-4E80-B7E5-201F4D5874FB}">
          <xm:sqref>L122:L123 JH122:JH123 TD122:TD123 ACZ122:ACZ123 AMV122:AMV123 AWR122:AWR123 BGN122:BGN123 BQJ122:BQJ123 CAF122:CAF123 CKB122:CKB123 CTX122:CTX123 DDT122:DDT123 DNP122:DNP123 DXL122:DXL123 EHH122:EHH123 ERD122:ERD123 FAZ122:FAZ123 FKV122:FKV123 FUR122:FUR123 GEN122:GEN123 GOJ122:GOJ123 GYF122:GYF123 HIB122:HIB123 HRX122:HRX123 IBT122:IBT123 ILP122:ILP123 IVL122:IVL123 JFH122:JFH123 JPD122:JPD123 JYZ122:JYZ123 KIV122:KIV123 KSR122:KSR123 LCN122:LCN123 LMJ122:LMJ123 LWF122:LWF123 MGB122:MGB123 MPX122:MPX123 MZT122:MZT123 NJP122:NJP123 NTL122:NTL123 ODH122:ODH123 OND122:OND123 OWZ122:OWZ123 PGV122:PGV123 PQR122:PQR123 QAN122:QAN123 QKJ122:QKJ123 QUF122:QUF123 REB122:REB123 RNX122:RNX123 RXT122:RXT123 SHP122:SHP123 SRL122:SRL123 TBH122:TBH123 TLD122:TLD123 TUZ122:TUZ123 UEV122:UEV123 UOR122:UOR123 UYN122:UYN123 VIJ122:VIJ123 VSF122:VSF123 WCB122:WCB123 WLX122:WLX123 WVT122:WVT123 L65658:L65659 JH65658:JH65659 TD65658:TD65659 ACZ65658:ACZ65659 AMV65658:AMV65659 AWR65658:AWR65659 BGN65658:BGN65659 BQJ65658:BQJ65659 CAF65658:CAF65659 CKB65658:CKB65659 CTX65658:CTX65659 DDT65658:DDT65659 DNP65658:DNP65659 DXL65658:DXL65659 EHH65658:EHH65659 ERD65658:ERD65659 FAZ65658:FAZ65659 FKV65658:FKV65659 FUR65658:FUR65659 GEN65658:GEN65659 GOJ65658:GOJ65659 GYF65658:GYF65659 HIB65658:HIB65659 HRX65658:HRX65659 IBT65658:IBT65659 ILP65658:ILP65659 IVL65658:IVL65659 JFH65658:JFH65659 JPD65658:JPD65659 JYZ65658:JYZ65659 KIV65658:KIV65659 KSR65658:KSR65659 LCN65658:LCN65659 LMJ65658:LMJ65659 LWF65658:LWF65659 MGB65658:MGB65659 MPX65658:MPX65659 MZT65658:MZT65659 NJP65658:NJP65659 NTL65658:NTL65659 ODH65658:ODH65659 OND65658:OND65659 OWZ65658:OWZ65659 PGV65658:PGV65659 PQR65658:PQR65659 QAN65658:QAN65659 QKJ65658:QKJ65659 QUF65658:QUF65659 REB65658:REB65659 RNX65658:RNX65659 RXT65658:RXT65659 SHP65658:SHP65659 SRL65658:SRL65659 TBH65658:TBH65659 TLD65658:TLD65659 TUZ65658:TUZ65659 UEV65658:UEV65659 UOR65658:UOR65659 UYN65658:UYN65659 VIJ65658:VIJ65659 VSF65658:VSF65659 WCB65658:WCB65659 WLX65658:WLX65659 WVT65658:WVT65659 L131194:L131195 JH131194:JH131195 TD131194:TD131195 ACZ131194:ACZ131195 AMV131194:AMV131195 AWR131194:AWR131195 BGN131194:BGN131195 BQJ131194:BQJ131195 CAF131194:CAF131195 CKB131194:CKB131195 CTX131194:CTX131195 DDT131194:DDT131195 DNP131194:DNP131195 DXL131194:DXL131195 EHH131194:EHH131195 ERD131194:ERD131195 FAZ131194:FAZ131195 FKV131194:FKV131195 FUR131194:FUR131195 GEN131194:GEN131195 GOJ131194:GOJ131195 GYF131194:GYF131195 HIB131194:HIB131195 HRX131194:HRX131195 IBT131194:IBT131195 ILP131194:ILP131195 IVL131194:IVL131195 JFH131194:JFH131195 JPD131194:JPD131195 JYZ131194:JYZ131195 KIV131194:KIV131195 KSR131194:KSR131195 LCN131194:LCN131195 LMJ131194:LMJ131195 LWF131194:LWF131195 MGB131194:MGB131195 MPX131194:MPX131195 MZT131194:MZT131195 NJP131194:NJP131195 NTL131194:NTL131195 ODH131194:ODH131195 OND131194:OND131195 OWZ131194:OWZ131195 PGV131194:PGV131195 PQR131194:PQR131195 QAN131194:QAN131195 QKJ131194:QKJ131195 QUF131194:QUF131195 REB131194:REB131195 RNX131194:RNX131195 RXT131194:RXT131195 SHP131194:SHP131195 SRL131194:SRL131195 TBH131194:TBH131195 TLD131194:TLD131195 TUZ131194:TUZ131195 UEV131194:UEV131195 UOR131194:UOR131195 UYN131194:UYN131195 VIJ131194:VIJ131195 VSF131194:VSF131195 WCB131194:WCB131195 WLX131194:WLX131195 WVT131194:WVT131195 L196730:L196731 JH196730:JH196731 TD196730:TD196731 ACZ196730:ACZ196731 AMV196730:AMV196731 AWR196730:AWR196731 BGN196730:BGN196731 BQJ196730:BQJ196731 CAF196730:CAF196731 CKB196730:CKB196731 CTX196730:CTX196731 DDT196730:DDT196731 DNP196730:DNP196731 DXL196730:DXL196731 EHH196730:EHH196731 ERD196730:ERD196731 FAZ196730:FAZ196731 FKV196730:FKV196731 FUR196730:FUR196731 GEN196730:GEN196731 GOJ196730:GOJ196731 GYF196730:GYF196731 HIB196730:HIB196731 HRX196730:HRX196731 IBT196730:IBT196731 ILP196730:ILP196731 IVL196730:IVL196731 JFH196730:JFH196731 JPD196730:JPD196731 JYZ196730:JYZ196731 KIV196730:KIV196731 KSR196730:KSR196731 LCN196730:LCN196731 LMJ196730:LMJ196731 LWF196730:LWF196731 MGB196730:MGB196731 MPX196730:MPX196731 MZT196730:MZT196731 NJP196730:NJP196731 NTL196730:NTL196731 ODH196730:ODH196731 OND196730:OND196731 OWZ196730:OWZ196731 PGV196730:PGV196731 PQR196730:PQR196731 QAN196730:QAN196731 QKJ196730:QKJ196731 QUF196730:QUF196731 REB196730:REB196731 RNX196730:RNX196731 RXT196730:RXT196731 SHP196730:SHP196731 SRL196730:SRL196731 TBH196730:TBH196731 TLD196730:TLD196731 TUZ196730:TUZ196731 UEV196730:UEV196731 UOR196730:UOR196731 UYN196730:UYN196731 VIJ196730:VIJ196731 VSF196730:VSF196731 WCB196730:WCB196731 WLX196730:WLX196731 WVT196730:WVT196731 L262266:L262267 JH262266:JH262267 TD262266:TD262267 ACZ262266:ACZ262267 AMV262266:AMV262267 AWR262266:AWR262267 BGN262266:BGN262267 BQJ262266:BQJ262267 CAF262266:CAF262267 CKB262266:CKB262267 CTX262266:CTX262267 DDT262266:DDT262267 DNP262266:DNP262267 DXL262266:DXL262267 EHH262266:EHH262267 ERD262266:ERD262267 FAZ262266:FAZ262267 FKV262266:FKV262267 FUR262266:FUR262267 GEN262266:GEN262267 GOJ262266:GOJ262267 GYF262266:GYF262267 HIB262266:HIB262267 HRX262266:HRX262267 IBT262266:IBT262267 ILP262266:ILP262267 IVL262266:IVL262267 JFH262266:JFH262267 JPD262266:JPD262267 JYZ262266:JYZ262267 KIV262266:KIV262267 KSR262266:KSR262267 LCN262266:LCN262267 LMJ262266:LMJ262267 LWF262266:LWF262267 MGB262266:MGB262267 MPX262266:MPX262267 MZT262266:MZT262267 NJP262266:NJP262267 NTL262266:NTL262267 ODH262266:ODH262267 OND262266:OND262267 OWZ262266:OWZ262267 PGV262266:PGV262267 PQR262266:PQR262267 QAN262266:QAN262267 QKJ262266:QKJ262267 QUF262266:QUF262267 REB262266:REB262267 RNX262266:RNX262267 RXT262266:RXT262267 SHP262266:SHP262267 SRL262266:SRL262267 TBH262266:TBH262267 TLD262266:TLD262267 TUZ262266:TUZ262267 UEV262266:UEV262267 UOR262266:UOR262267 UYN262266:UYN262267 VIJ262266:VIJ262267 VSF262266:VSF262267 WCB262266:WCB262267 WLX262266:WLX262267 WVT262266:WVT262267 L327802:L327803 JH327802:JH327803 TD327802:TD327803 ACZ327802:ACZ327803 AMV327802:AMV327803 AWR327802:AWR327803 BGN327802:BGN327803 BQJ327802:BQJ327803 CAF327802:CAF327803 CKB327802:CKB327803 CTX327802:CTX327803 DDT327802:DDT327803 DNP327802:DNP327803 DXL327802:DXL327803 EHH327802:EHH327803 ERD327802:ERD327803 FAZ327802:FAZ327803 FKV327802:FKV327803 FUR327802:FUR327803 GEN327802:GEN327803 GOJ327802:GOJ327803 GYF327802:GYF327803 HIB327802:HIB327803 HRX327802:HRX327803 IBT327802:IBT327803 ILP327802:ILP327803 IVL327802:IVL327803 JFH327802:JFH327803 JPD327802:JPD327803 JYZ327802:JYZ327803 KIV327802:KIV327803 KSR327802:KSR327803 LCN327802:LCN327803 LMJ327802:LMJ327803 LWF327802:LWF327803 MGB327802:MGB327803 MPX327802:MPX327803 MZT327802:MZT327803 NJP327802:NJP327803 NTL327802:NTL327803 ODH327802:ODH327803 OND327802:OND327803 OWZ327802:OWZ327803 PGV327802:PGV327803 PQR327802:PQR327803 QAN327802:QAN327803 QKJ327802:QKJ327803 QUF327802:QUF327803 REB327802:REB327803 RNX327802:RNX327803 RXT327802:RXT327803 SHP327802:SHP327803 SRL327802:SRL327803 TBH327802:TBH327803 TLD327802:TLD327803 TUZ327802:TUZ327803 UEV327802:UEV327803 UOR327802:UOR327803 UYN327802:UYN327803 VIJ327802:VIJ327803 VSF327802:VSF327803 WCB327802:WCB327803 WLX327802:WLX327803 WVT327802:WVT327803 L393338:L393339 JH393338:JH393339 TD393338:TD393339 ACZ393338:ACZ393339 AMV393338:AMV393339 AWR393338:AWR393339 BGN393338:BGN393339 BQJ393338:BQJ393339 CAF393338:CAF393339 CKB393338:CKB393339 CTX393338:CTX393339 DDT393338:DDT393339 DNP393338:DNP393339 DXL393338:DXL393339 EHH393338:EHH393339 ERD393338:ERD393339 FAZ393338:FAZ393339 FKV393338:FKV393339 FUR393338:FUR393339 GEN393338:GEN393339 GOJ393338:GOJ393339 GYF393338:GYF393339 HIB393338:HIB393339 HRX393338:HRX393339 IBT393338:IBT393339 ILP393338:ILP393339 IVL393338:IVL393339 JFH393338:JFH393339 JPD393338:JPD393339 JYZ393338:JYZ393339 KIV393338:KIV393339 KSR393338:KSR393339 LCN393338:LCN393339 LMJ393338:LMJ393339 LWF393338:LWF393339 MGB393338:MGB393339 MPX393338:MPX393339 MZT393338:MZT393339 NJP393338:NJP393339 NTL393338:NTL393339 ODH393338:ODH393339 OND393338:OND393339 OWZ393338:OWZ393339 PGV393338:PGV393339 PQR393338:PQR393339 QAN393338:QAN393339 QKJ393338:QKJ393339 QUF393338:QUF393339 REB393338:REB393339 RNX393338:RNX393339 RXT393338:RXT393339 SHP393338:SHP393339 SRL393338:SRL393339 TBH393338:TBH393339 TLD393338:TLD393339 TUZ393338:TUZ393339 UEV393338:UEV393339 UOR393338:UOR393339 UYN393338:UYN393339 VIJ393338:VIJ393339 VSF393338:VSF393339 WCB393338:WCB393339 WLX393338:WLX393339 WVT393338:WVT393339 L458874:L458875 JH458874:JH458875 TD458874:TD458875 ACZ458874:ACZ458875 AMV458874:AMV458875 AWR458874:AWR458875 BGN458874:BGN458875 BQJ458874:BQJ458875 CAF458874:CAF458875 CKB458874:CKB458875 CTX458874:CTX458875 DDT458874:DDT458875 DNP458874:DNP458875 DXL458874:DXL458875 EHH458874:EHH458875 ERD458874:ERD458875 FAZ458874:FAZ458875 FKV458874:FKV458875 FUR458874:FUR458875 GEN458874:GEN458875 GOJ458874:GOJ458875 GYF458874:GYF458875 HIB458874:HIB458875 HRX458874:HRX458875 IBT458874:IBT458875 ILP458874:ILP458875 IVL458874:IVL458875 JFH458874:JFH458875 JPD458874:JPD458875 JYZ458874:JYZ458875 KIV458874:KIV458875 KSR458874:KSR458875 LCN458874:LCN458875 LMJ458874:LMJ458875 LWF458874:LWF458875 MGB458874:MGB458875 MPX458874:MPX458875 MZT458874:MZT458875 NJP458874:NJP458875 NTL458874:NTL458875 ODH458874:ODH458875 OND458874:OND458875 OWZ458874:OWZ458875 PGV458874:PGV458875 PQR458874:PQR458875 QAN458874:QAN458875 QKJ458874:QKJ458875 QUF458874:QUF458875 REB458874:REB458875 RNX458874:RNX458875 RXT458874:RXT458875 SHP458874:SHP458875 SRL458874:SRL458875 TBH458874:TBH458875 TLD458874:TLD458875 TUZ458874:TUZ458875 UEV458874:UEV458875 UOR458874:UOR458875 UYN458874:UYN458875 VIJ458874:VIJ458875 VSF458874:VSF458875 WCB458874:WCB458875 WLX458874:WLX458875 WVT458874:WVT458875 L524410:L524411 JH524410:JH524411 TD524410:TD524411 ACZ524410:ACZ524411 AMV524410:AMV524411 AWR524410:AWR524411 BGN524410:BGN524411 BQJ524410:BQJ524411 CAF524410:CAF524411 CKB524410:CKB524411 CTX524410:CTX524411 DDT524410:DDT524411 DNP524410:DNP524411 DXL524410:DXL524411 EHH524410:EHH524411 ERD524410:ERD524411 FAZ524410:FAZ524411 FKV524410:FKV524411 FUR524410:FUR524411 GEN524410:GEN524411 GOJ524410:GOJ524411 GYF524410:GYF524411 HIB524410:HIB524411 HRX524410:HRX524411 IBT524410:IBT524411 ILP524410:ILP524411 IVL524410:IVL524411 JFH524410:JFH524411 JPD524410:JPD524411 JYZ524410:JYZ524411 KIV524410:KIV524411 KSR524410:KSR524411 LCN524410:LCN524411 LMJ524410:LMJ524411 LWF524410:LWF524411 MGB524410:MGB524411 MPX524410:MPX524411 MZT524410:MZT524411 NJP524410:NJP524411 NTL524410:NTL524411 ODH524410:ODH524411 OND524410:OND524411 OWZ524410:OWZ524411 PGV524410:PGV524411 PQR524410:PQR524411 QAN524410:QAN524411 QKJ524410:QKJ524411 QUF524410:QUF524411 REB524410:REB524411 RNX524410:RNX524411 RXT524410:RXT524411 SHP524410:SHP524411 SRL524410:SRL524411 TBH524410:TBH524411 TLD524410:TLD524411 TUZ524410:TUZ524411 UEV524410:UEV524411 UOR524410:UOR524411 UYN524410:UYN524411 VIJ524410:VIJ524411 VSF524410:VSF524411 WCB524410:WCB524411 WLX524410:WLX524411 WVT524410:WVT524411 L589946:L589947 JH589946:JH589947 TD589946:TD589947 ACZ589946:ACZ589947 AMV589946:AMV589947 AWR589946:AWR589947 BGN589946:BGN589947 BQJ589946:BQJ589947 CAF589946:CAF589947 CKB589946:CKB589947 CTX589946:CTX589947 DDT589946:DDT589947 DNP589946:DNP589947 DXL589946:DXL589947 EHH589946:EHH589947 ERD589946:ERD589947 FAZ589946:FAZ589947 FKV589946:FKV589947 FUR589946:FUR589947 GEN589946:GEN589947 GOJ589946:GOJ589947 GYF589946:GYF589947 HIB589946:HIB589947 HRX589946:HRX589947 IBT589946:IBT589947 ILP589946:ILP589947 IVL589946:IVL589947 JFH589946:JFH589947 JPD589946:JPD589947 JYZ589946:JYZ589947 KIV589946:KIV589947 KSR589946:KSR589947 LCN589946:LCN589947 LMJ589946:LMJ589947 LWF589946:LWF589947 MGB589946:MGB589947 MPX589946:MPX589947 MZT589946:MZT589947 NJP589946:NJP589947 NTL589946:NTL589947 ODH589946:ODH589947 OND589946:OND589947 OWZ589946:OWZ589947 PGV589946:PGV589947 PQR589946:PQR589947 QAN589946:QAN589947 QKJ589946:QKJ589947 QUF589946:QUF589947 REB589946:REB589947 RNX589946:RNX589947 RXT589946:RXT589947 SHP589946:SHP589947 SRL589946:SRL589947 TBH589946:TBH589947 TLD589946:TLD589947 TUZ589946:TUZ589947 UEV589946:UEV589947 UOR589946:UOR589947 UYN589946:UYN589947 VIJ589946:VIJ589947 VSF589946:VSF589947 WCB589946:WCB589947 WLX589946:WLX589947 WVT589946:WVT589947 L655482:L655483 JH655482:JH655483 TD655482:TD655483 ACZ655482:ACZ655483 AMV655482:AMV655483 AWR655482:AWR655483 BGN655482:BGN655483 BQJ655482:BQJ655483 CAF655482:CAF655483 CKB655482:CKB655483 CTX655482:CTX655483 DDT655482:DDT655483 DNP655482:DNP655483 DXL655482:DXL655483 EHH655482:EHH655483 ERD655482:ERD655483 FAZ655482:FAZ655483 FKV655482:FKV655483 FUR655482:FUR655483 GEN655482:GEN655483 GOJ655482:GOJ655483 GYF655482:GYF655483 HIB655482:HIB655483 HRX655482:HRX655483 IBT655482:IBT655483 ILP655482:ILP655483 IVL655482:IVL655483 JFH655482:JFH655483 JPD655482:JPD655483 JYZ655482:JYZ655483 KIV655482:KIV655483 KSR655482:KSR655483 LCN655482:LCN655483 LMJ655482:LMJ655483 LWF655482:LWF655483 MGB655482:MGB655483 MPX655482:MPX655483 MZT655482:MZT655483 NJP655482:NJP655483 NTL655482:NTL655483 ODH655482:ODH655483 OND655482:OND655483 OWZ655482:OWZ655483 PGV655482:PGV655483 PQR655482:PQR655483 QAN655482:QAN655483 QKJ655482:QKJ655483 QUF655482:QUF655483 REB655482:REB655483 RNX655482:RNX655483 RXT655482:RXT655483 SHP655482:SHP655483 SRL655482:SRL655483 TBH655482:TBH655483 TLD655482:TLD655483 TUZ655482:TUZ655483 UEV655482:UEV655483 UOR655482:UOR655483 UYN655482:UYN655483 VIJ655482:VIJ655483 VSF655482:VSF655483 WCB655482:WCB655483 WLX655482:WLX655483 WVT655482:WVT655483 L721018:L721019 JH721018:JH721019 TD721018:TD721019 ACZ721018:ACZ721019 AMV721018:AMV721019 AWR721018:AWR721019 BGN721018:BGN721019 BQJ721018:BQJ721019 CAF721018:CAF721019 CKB721018:CKB721019 CTX721018:CTX721019 DDT721018:DDT721019 DNP721018:DNP721019 DXL721018:DXL721019 EHH721018:EHH721019 ERD721018:ERD721019 FAZ721018:FAZ721019 FKV721018:FKV721019 FUR721018:FUR721019 GEN721018:GEN721019 GOJ721018:GOJ721019 GYF721018:GYF721019 HIB721018:HIB721019 HRX721018:HRX721019 IBT721018:IBT721019 ILP721018:ILP721019 IVL721018:IVL721019 JFH721018:JFH721019 JPD721018:JPD721019 JYZ721018:JYZ721019 KIV721018:KIV721019 KSR721018:KSR721019 LCN721018:LCN721019 LMJ721018:LMJ721019 LWF721018:LWF721019 MGB721018:MGB721019 MPX721018:MPX721019 MZT721018:MZT721019 NJP721018:NJP721019 NTL721018:NTL721019 ODH721018:ODH721019 OND721018:OND721019 OWZ721018:OWZ721019 PGV721018:PGV721019 PQR721018:PQR721019 QAN721018:QAN721019 QKJ721018:QKJ721019 QUF721018:QUF721019 REB721018:REB721019 RNX721018:RNX721019 RXT721018:RXT721019 SHP721018:SHP721019 SRL721018:SRL721019 TBH721018:TBH721019 TLD721018:TLD721019 TUZ721018:TUZ721019 UEV721018:UEV721019 UOR721018:UOR721019 UYN721018:UYN721019 VIJ721018:VIJ721019 VSF721018:VSF721019 WCB721018:WCB721019 WLX721018:WLX721019 WVT721018:WVT721019 L786554:L786555 JH786554:JH786555 TD786554:TD786555 ACZ786554:ACZ786555 AMV786554:AMV786555 AWR786554:AWR786555 BGN786554:BGN786555 BQJ786554:BQJ786555 CAF786554:CAF786555 CKB786554:CKB786555 CTX786554:CTX786555 DDT786554:DDT786555 DNP786554:DNP786555 DXL786554:DXL786555 EHH786554:EHH786555 ERD786554:ERD786555 FAZ786554:FAZ786555 FKV786554:FKV786555 FUR786554:FUR786555 GEN786554:GEN786555 GOJ786554:GOJ786555 GYF786554:GYF786555 HIB786554:HIB786555 HRX786554:HRX786555 IBT786554:IBT786555 ILP786554:ILP786555 IVL786554:IVL786555 JFH786554:JFH786555 JPD786554:JPD786555 JYZ786554:JYZ786555 KIV786554:KIV786555 KSR786554:KSR786555 LCN786554:LCN786555 LMJ786554:LMJ786555 LWF786554:LWF786555 MGB786554:MGB786555 MPX786554:MPX786555 MZT786554:MZT786555 NJP786554:NJP786555 NTL786554:NTL786555 ODH786554:ODH786555 OND786554:OND786555 OWZ786554:OWZ786555 PGV786554:PGV786555 PQR786554:PQR786555 QAN786554:QAN786555 QKJ786554:QKJ786555 QUF786554:QUF786555 REB786554:REB786555 RNX786554:RNX786555 RXT786554:RXT786555 SHP786554:SHP786555 SRL786554:SRL786555 TBH786554:TBH786555 TLD786554:TLD786555 TUZ786554:TUZ786555 UEV786554:UEV786555 UOR786554:UOR786555 UYN786554:UYN786555 VIJ786554:VIJ786555 VSF786554:VSF786555 WCB786554:WCB786555 WLX786554:WLX786555 WVT786554:WVT786555 L852090:L852091 JH852090:JH852091 TD852090:TD852091 ACZ852090:ACZ852091 AMV852090:AMV852091 AWR852090:AWR852091 BGN852090:BGN852091 BQJ852090:BQJ852091 CAF852090:CAF852091 CKB852090:CKB852091 CTX852090:CTX852091 DDT852090:DDT852091 DNP852090:DNP852091 DXL852090:DXL852091 EHH852090:EHH852091 ERD852090:ERD852091 FAZ852090:FAZ852091 FKV852090:FKV852091 FUR852090:FUR852091 GEN852090:GEN852091 GOJ852090:GOJ852091 GYF852090:GYF852091 HIB852090:HIB852091 HRX852090:HRX852091 IBT852090:IBT852091 ILP852090:ILP852091 IVL852090:IVL852091 JFH852090:JFH852091 JPD852090:JPD852091 JYZ852090:JYZ852091 KIV852090:KIV852091 KSR852090:KSR852091 LCN852090:LCN852091 LMJ852090:LMJ852091 LWF852090:LWF852091 MGB852090:MGB852091 MPX852090:MPX852091 MZT852090:MZT852091 NJP852090:NJP852091 NTL852090:NTL852091 ODH852090:ODH852091 OND852090:OND852091 OWZ852090:OWZ852091 PGV852090:PGV852091 PQR852090:PQR852091 QAN852090:QAN852091 QKJ852090:QKJ852091 QUF852090:QUF852091 REB852090:REB852091 RNX852090:RNX852091 RXT852090:RXT852091 SHP852090:SHP852091 SRL852090:SRL852091 TBH852090:TBH852091 TLD852090:TLD852091 TUZ852090:TUZ852091 UEV852090:UEV852091 UOR852090:UOR852091 UYN852090:UYN852091 VIJ852090:VIJ852091 VSF852090:VSF852091 WCB852090:WCB852091 WLX852090:WLX852091 WVT852090:WVT852091 L917626:L917627 JH917626:JH917627 TD917626:TD917627 ACZ917626:ACZ917627 AMV917626:AMV917627 AWR917626:AWR917627 BGN917626:BGN917627 BQJ917626:BQJ917627 CAF917626:CAF917627 CKB917626:CKB917627 CTX917626:CTX917627 DDT917626:DDT917627 DNP917626:DNP917627 DXL917626:DXL917627 EHH917626:EHH917627 ERD917626:ERD917627 FAZ917626:FAZ917627 FKV917626:FKV917627 FUR917626:FUR917627 GEN917626:GEN917627 GOJ917626:GOJ917627 GYF917626:GYF917627 HIB917626:HIB917627 HRX917626:HRX917627 IBT917626:IBT917627 ILP917626:ILP917627 IVL917626:IVL917627 JFH917626:JFH917627 JPD917626:JPD917627 JYZ917626:JYZ917627 KIV917626:KIV917627 KSR917626:KSR917627 LCN917626:LCN917627 LMJ917626:LMJ917627 LWF917626:LWF917627 MGB917626:MGB917627 MPX917626:MPX917627 MZT917626:MZT917627 NJP917626:NJP917627 NTL917626:NTL917627 ODH917626:ODH917627 OND917626:OND917627 OWZ917626:OWZ917627 PGV917626:PGV917627 PQR917626:PQR917627 QAN917626:QAN917627 QKJ917626:QKJ917627 QUF917626:QUF917627 REB917626:REB917627 RNX917626:RNX917627 RXT917626:RXT917627 SHP917626:SHP917627 SRL917626:SRL917627 TBH917626:TBH917627 TLD917626:TLD917627 TUZ917626:TUZ917627 UEV917626:UEV917627 UOR917626:UOR917627 UYN917626:UYN917627 VIJ917626:VIJ917627 VSF917626:VSF917627 WCB917626:WCB917627 WLX917626:WLX917627 WVT917626:WVT917627 L983162:L983163 JH983162:JH983163 TD983162:TD983163 ACZ983162:ACZ983163 AMV983162:AMV983163 AWR983162:AWR983163 BGN983162:BGN983163 BQJ983162:BQJ983163 CAF983162:CAF983163 CKB983162:CKB983163 CTX983162:CTX983163 DDT983162:DDT983163 DNP983162:DNP983163 DXL983162:DXL983163 EHH983162:EHH983163 ERD983162:ERD983163 FAZ983162:FAZ983163 FKV983162:FKV983163 FUR983162:FUR983163 GEN983162:GEN983163 GOJ983162:GOJ983163 GYF983162:GYF983163 HIB983162:HIB983163 HRX983162:HRX983163 IBT983162:IBT983163 ILP983162:ILP983163 IVL983162:IVL983163 JFH983162:JFH983163 JPD983162:JPD983163 JYZ983162:JYZ983163 KIV983162:KIV983163 KSR983162:KSR983163 LCN983162:LCN983163 LMJ983162:LMJ983163 LWF983162:LWF983163 MGB983162:MGB983163 MPX983162:MPX983163 MZT983162:MZT983163 NJP983162:NJP983163 NTL983162:NTL983163 ODH983162:ODH983163 OND983162:OND983163 OWZ983162:OWZ983163 PGV983162:PGV983163 PQR983162:PQR983163 QAN983162:QAN983163 QKJ983162:QKJ983163 QUF983162:QUF983163 REB983162:REB983163 RNX983162:RNX983163 RXT983162:RXT983163 SHP983162:SHP983163 SRL983162:SRL983163 TBH983162:TBH983163 TLD983162:TLD983163 TUZ983162:TUZ983163 UEV983162:UEV983163 UOR983162:UOR983163 UYN983162:UYN983163 VIJ983162:VIJ983163 VSF983162:VSF983163 WCB983162:WCB983163 WLX983162:WLX983163 WVT983162:WVT983163 L56 JH56 TD56 ACZ56 AMV56 AWR56 BGN56 BQJ56 CAF56 CKB56 CTX56 DDT56 DNP56 DXL56 EHH56 ERD56 FAZ56 FKV56 FUR56 GEN56 GOJ56 GYF56 HIB56 HRX56 IBT56 ILP56 IVL56 JFH56 JPD56 JYZ56 KIV56 KSR56 LCN56 LMJ56 LWF56 MGB56 MPX56 MZT56 NJP56 NTL56 ODH56 OND56 OWZ56 PGV56 PQR56 QAN56 QKJ56 QUF56 REB56 RNX56 RXT56 SHP56 SRL56 TBH56 TLD56 TUZ56 UEV56 UOR56 UYN56 VIJ56 VSF56 WCB56 WLX56 WVT56 L65592 JH65592 TD65592 ACZ65592 AMV65592 AWR65592 BGN65592 BQJ65592 CAF65592 CKB65592 CTX65592 DDT65592 DNP65592 DXL65592 EHH65592 ERD65592 FAZ65592 FKV65592 FUR65592 GEN65592 GOJ65592 GYF65592 HIB65592 HRX65592 IBT65592 ILP65592 IVL65592 JFH65592 JPD65592 JYZ65592 KIV65592 KSR65592 LCN65592 LMJ65592 LWF65592 MGB65592 MPX65592 MZT65592 NJP65592 NTL65592 ODH65592 OND65592 OWZ65592 PGV65592 PQR65592 QAN65592 QKJ65592 QUF65592 REB65592 RNX65592 RXT65592 SHP65592 SRL65592 TBH65592 TLD65592 TUZ65592 UEV65592 UOR65592 UYN65592 VIJ65592 VSF65592 WCB65592 WLX65592 WVT65592 L131128 JH131128 TD131128 ACZ131128 AMV131128 AWR131128 BGN131128 BQJ131128 CAF131128 CKB131128 CTX131128 DDT131128 DNP131128 DXL131128 EHH131128 ERD131128 FAZ131128 FKV131128 FUR131128 GEN131128 GOJ131128 GYF131128 HIB131128 HRX131128 IBT131128 ILP131128 IVL131128 JFH131128 JPD131128 JYZ131128 KIV131128 KSR131128 LCN131128 LMJ131128 LWF131128 MGB131128 MPX131128 MZT131128 NJP131128 NTL131128 ODH131128 OND131128 OWZ131128 PGV131128 PQR131128 QAN131128 QKJ131128 QUF131128 REB131128 RNX131128 RXT131128 SHP131128 SRL131128 TBH131128 TLD131128 TUZ131128 UEV131128 UOR131128 UYN131128 VIJ131128 VSF131128 WCB131128 WLX131128 WVT131128 L196664 JH196664 TD196664 ACZ196664 AMV196664 AWR196664 BGN196664 BQJ196664 CAF196664 CKB196664 CTX196664 DDT196664 DNP196664 DXL196664 EHH196664 ERD196664 FAZ196664 FKV196664 FUR196664 GEN196664 GOJ196664 GYF196664 HIB196664 HRX196664 IBT196664 ILP196664 IVL196664 JFH196664 JPD196664 JYZ196664 KIV196664 KSR196664 LCN196664 LMJ196664 LWF196664 MGB196664 MPX196664 MZT196664 NJP196664 NTL196664 ODH196664 OND196664 OWZ196664 PGV196664 PQR196664 QAN196664 QKJ196664 QUF196664 REB196664 RNX196664 RXT196664 SHP196664 SRL196664 TBH196664 TLD196664 TUZ196664 UEV196664 UOR196664 UYN196664 VIJ196664 VSF196664 WCB196664 WLX196664 WVT196664 L262200 JH262200 TD262200 ACZ262200 AMV262200 AWR262200 BGN262200 BQJ262200 CAF262200 CKB262200 CTX262200 DDT262200 DNP262200 DXL262200 EHH262200 ERD262200 FAZ262200 FKV262200 FUR262200 GEN262200 GOJ262200 GYF262200 HIB262200 HRX262200 IBT262200 ILP262200 IVL262200 JFH262200 JPD262200 JYZ262200 KIV262200 KSR262200 LCN262200 LMJ262200 LWF262200 MGB262200 MPX262200 MZT262200 NJP262200 NTL262200 ODH262200 OND262200 OWZ262200 PGV262200 PQR262200 QAN262200 QKJ262200 QUF262200 REB262200 RNX262200 RXT262200 SHP262200 SRL262200 TBH262200 TLD262200 TUZ262200 UEV262200 UOR262200 UYN262200 VIJ262200 VSF262200 WCB262200 WLX262200 WVT262200 L327736 JH327736 TD327736 ACZ327736 AMV327736 AWR327736 BGN327736 BQJ327736 CAF327736 CKB327736 CTX327736 DDT327736 DNP327736 DXL327736 EHH327736 ERD327736 FAZ327736 FKV327736 FUR327736 GEN327736 GOJ327736 GYF327736 HIB327736 HRX327736 IBT327736 ILP327736 IVL327736 JFH327736 JPD327736 JYZ327736 KIV327736 KSR327736 LCN327736 LMJ327736 LWF327736 MGB327736 MPX327736 MZT327736 NJP327736 NTL327736 ODH327736 OND327736 OWZ327736 PGV327736 PQR327736 QAN327736 QKJ327736 QUF327736 REB327736 RNX327736 RXT327736 SHP327736 SRL327736 TBH327736 TLD327736 TUZ327736 UEV327736 UOR327736 UYN327736 VIJ327736 VSF327736 WCB327736 WLX327736 WVT327736 L393272 JH393272 TD393272 ACZ393272 AMV393272 AWR393272 BGN393272 BQJ393272 CAF393272 CKB393272 CTX393272 DDT393272 DNP393272 DXL393272 EHH393272 ERD393272 FAZ393272 FKV393272 FUR393272 GEN393272 GOJ393272 GYF393272 HIB393272 HRX393272 IBT393272 ILP393272 IVL393272 JFH393272 JPD393272 JYZ393272 KIV393272 KSR393272 LCN393272 LMJ393272 LWF393272 MGB393272 MPX393272 MZT393272 NJP393272 NTL393272 ODH393272 OND393272 OWZ393272 PGV393272 PQR393272 QAN393272 QKJ393272 QUF393272 REB393272 RNX393272 RXT393272 SHP393272 SRL393272 TBH393272 TLD393272 TUZ393272 UEV393272 UOR393272 UYN393272 VIJ393272 VSF393272 WCB393272 WLX393272 WVT393272 L458808 JH458808 TD458808 ACZ458808 AMV458808 AWR458808 BGN458808 BQJ458808 CAF458808 CKB458808 CTX458808 DDT458808 DNP458808 DXL458808 EHH458808 ERD458808 FAZ458808 FKV458808 FUR458808 GEN458808 GOJ458808 GYF458808 HIB458808 HRX458808 IBT458808 ILP458808 IVL458808 JFH458808 JPD458808 JYZ458808 KIV458808 KSR458808 LCN458808 LMJ458808 LWF458808 MGB458808 MPX458808 MZT458808 NJP458808 NTL458808 ODH458808 OND458808 OWZ458808 PGV458808 PQR458808 QAN458808 QKJ458808 QUF458808 REB458808 RNX458808 RXT458808 SHP458808 SRL458808 TBH458808 TLD458808 TUZ458808 UEV458808 UOR458808 UYN458808 VIJ458808 VSF458808 WCB458808 WLX458808 WVT458808 L524344 JH524344 TD524344 ACZ524344 AMV524344 AWR524344 BGN524344 BQJ524344 CAF524344 CKB524344 CTX524344 DDT524344 DNP524344 DXL524344 EHH524344 ERD524344 FAZ524344 FKV524344 FUR524344 GEN524344 GOJ524344 GYF524344 HIB524344 HRX524344 IBT524344 ILP524344 IVL524344 JFH524344 JPD524344 JYZ524344 KIV524344 KSR524344 LCN524344 LMJ524344 LWF524344 MGB524344 MPX524344 MZT524344 NJP524344 NTL524344 ODH524344 OND524344 OWZ524344 PGV524344 PQR524344 QAN524344 QKJ524344 QUF524344 REB524344 RNX524344 RXT524344 SHP524344 SRL524344 TBH524344 TLD524344 TUZ524344 UEV524344 UOR524344 UYN524344 VIJ524344 VSF524344 WCB524344 WLX524344 WVT524344 L589880 JH589880 TD589880 ACZ589880 AMV589880 AWR589880 BGN589880 BQJ589880 CAF589880 CKB589880 CTX589880 DDT589880 DNP589880 DXL589880 EHH589880 ERD589880 FAZ589880 FKV589880 FUR589880 GEN589880 GOJ589880 GYF589880 HIB589880 HRX589880 IBT589880 ILP589880 IVL589880 JFH589880 JPD589880 JYZ589880 KIV589880 KSR589880 LCN589880 LMJ589880 LWF589880 MGB589880 MPX589880 MZT589880 NJP589880 NTL589880 ODH589880 OND589880 OWZ589880 PGV589880 PQR589880 QAN589880 QKJ589880 QUF589880 REB589880 RNX589880 RXT589880 SHP589880 SRL589880 TBH589880 TLD589880 TUZ589880 UEV589880 UOR589880 UYN589880 VIJ589880 VSF589880 WCB589880 WLX589880 WVT589880 L655416 JH655416 TD655416 ACZ655416 AMV655416 AWR655416 BGN655416 BQJ655416 CAF655416 CKB655416 CTX655416 DDT655416 DNP655416 DXL655416 EHH655416 ERD655416 FAZ655416 FKV655416 FUR655416 GEN655416 GOJ655416 GYF655416 HIB655416 HRX655416 IBT655416 ILP655416 IVL655416 JFH655416 JPD655416 JYZ655416 KIV655416 KSR655416 LCN655416 LMJ655416 LWF655416 MGB655416 MPX655416 MZT655416 NJP655416 NTL655416 ODH655416 OND655416 OWZ655416 PGV655416 PQR655416 QAN655416 QKJ655416 QUF655416 REB655416 RNX655416 RXT655416 SHP655416 SRL655416 TBH655416 TLD655416 TUZ655416 UEV655416 UOR655416 UYN655416 VIJ655416 VSF655416 WCB655416 WLX655416 WVT655416 L720952 JH720952 TD720952 ACZ720952 AMV720952 AWR720952 BGN720952 BQJ720952 CAF720952 CKB720952 CTX720952 DDT720952 DNP720952 DXL720952 EHH720952 ERD720952 FAZ720952 FKV720952 FUR720952 GEN720952 GOJ720952 GYF720952 HIB720952 HRX720952 IBT720952 ILP720952 IVL720952 JFH720952 JPD720952 JYZ720952 KIV720952 KSR720952 LCN720952 LMJ720952 LWF720952 MGB720952 MPX720952 MZT720952 NJP720952 NTL720952 ODH720952 OND720952 OWZ720952 PGV720952 PQR720952 QAN720952 QKJ720952 QUF720952 REB720952 RNX720952 RXT720952 SHP720952 SRL720952 TBH720952 TLD720952 TUZ720952 UEV720952 UOR720952 UYN720952 VIJ720952 VSF720952 WCB720952 WLX720952 WVT720952 L786488 JH786488 TD786488 ACZ786488 AMV786488 AWR786488 BGN786488 BQJ786488 CAF786488 CKB786488 CTX786488 DDT786488 DNP786488 DXL786488 EHH786488 ERD786488 FAZ786488 FKV786488 FUR786488 GEN786488 GOJ786488 GYF786488 HIB786488 HRX786488 IBT786488 ILP786488 IVL786488 JFH786488 JPD786488 JYZ786488 KIV786488 KSR786488 LCN786488 LMJ786488 LWF786488 MGB786488 MPX786488 MZT786488 NJP786488 NTL786488 ODH786488 OND786488 OWZ786488 PGV786488 PQR786488 QAN786488 QKJ786488 QUF786488 REB786488 RNX786488 RXT786488 SHP786488 SRL786488 TBH786488 TLD786488 TUZ786488 UEV786488 UOR786488 UYN786488 VIJ786488 VSF786488 WCB786488 WLX786488 WVT786488 L852024 JH852024 TD852024 ACZ852024 AMV852024 AWR852024 BGN852024 BQJ852024 CAF852024 CKB852024 CTX852024 DDT852024 DNP852024 DXL852024 EHH852024 ERD852024 FAZ852024 FKV852024 FUR852024 GEN852024 GOJ852024 GYF852024 HIB852024 HRX852024 IBT852024 ILP852024 IVL852024 JFH852024 JPD852024 JYZ852024 KIV852024 KSR852024 LCN852024 LMJ852024 LWF852024 MGB852024 MPX852024 MZT852024 NJP852024 NTL852024 ODH852024 OND852024 OWZ852024 PGV852024 PQR852024 QAN852024 QKJ852024 QUF852024 REB852024 RNX852024 RXT852024 SHP852024 SRL852024 TBH852024 TLD852024 TUZ852024 UEV852024 UOR852024 UYN852024 VIJ852024 VSF852024 WCB852024 WLX852024 WVT852024 L917560 JH917560 TD917560 ACZ917560 AMV917560 AWR917560 BGN917560 BQJ917560 CAF917560 CKB917560 CTX917560 DDT917560 DNP917560 DXL917560 EHH917560 ERD917560 FAZ917560 FKV917560 FUR917560 GEN917560 GOJ917560 GYF917560 HIB917560 HRX917560 IBT917560 ILP917560 IVL917560 JFH917560 JPD917560 JYZ917560 KIV917560 KSR917560 LCN917560 LMJ917560 LWF917560 MGB917560 MPX917560 MZT917560 NJP917560 NTL917560 ODH917560 OND917560 OWZ917560 PGV917560 PQR917560 QAN917560 QKJ917560 QUF917560 REB917560 RNX917560 RXT917560 SHP917560 SRL917560 TBH917560 TLD917560 TUZ917560 UEV917560 UOR917560 UYN917560 VIJ917560 VSF917560 WCB917560 WLX917560 WVT917560 L983096 JH983096 TD983096 ACZ983096 AMV983096 AWR983096 BGN983096 BQJ983096 CAF983096 CKB983096 CTX983096 DDT983096 DNP983096 DXL983096 EHH983096 ERD983096 FAZ983096 FKV983096 FUR983096 GEN983096 GOJ983096 GYF983096 HIB983096 HRX983096 IBT983096 ILP983096 IVL983096 JFH983096 JPD983096 JYZ983096 KIV983096 KSR983096 LCN983096 LMJ983096 LWF983096 MGB983096 MPX983096 MZT983096 NJP983096 NTL983096 ODH983096 OND983096 OWZ983096 PGV983096 PQR983096 QAN983096 QKJ983096 QUF983096 REB983096 RNX983096 RXT983096 SHP983096 SRL983096 TBH983096 TLD983096 TUZ983096 UEV983096 UOR983096 UYN983096 VIJ983096 VSF983096 WCB983096 WLX983096 WVT983096 L14:L16 JH14:JH16 TD14:TD16 ACZ14:ACZ16 AMV14:AMV16 AWR14:AWR16 BGN14:BGN16 BQJ14:BQJ16 CAF14:CAF16 CKB14:CKB16 CTX14:CTX16 DDT14:DDT16 DNP14:DNP16 DXL14:DXL16 EHH14:EHH16 ERD14:ERD16 FAZ14:FAZ16 FKV14:FKV16 FUR14:FUR16 GEN14:GEN16 GOJ14:GOJ16 GYF14:GYF16 HIB14:HIB16 HRX14:HRX16 IBT14:IBT16 ILP14:ILP16 IVL14:IVL16 JFH14:JFH16 JPD14:JPD16 JYZ14:JYZ16 KIV14:KIV16 KSR14:KSR16 LCN14:LCN16 LMJ14:LMJ16 LWF14:LWF16 MGB14:MGB16 MPX14:MPX16 MZT14:MZT16 NJP14:NJP16 NTL14:NTL16 ODH14:ODH16 OND14:OND16 OWZ14:OWZ16 PGV14:PGV16 PQR14:PQR16 QAN14:QAN16 QKJ14:QKJ16 QUF14:QUF16 REB14:REB16 RNX14:RNX16 RXT14:RXT16 SHP14:SHP16 SRL14:SRL16 TBH14:TBH16 TLD14:TLD16 TUZ14:TUZ16 UEV14:UEV16 UOR14:UOR16 UYN14:UYN16 VIJ14:VIJ16 VSF14:VSF16 WCB14:WCB16 WLX14:WLX16 WVT14:WVT16 L65550:L65552 JH65550:JH65552 TD65550:TD65552 ACZ65550:ACZ65552 AMV65550:AMV65552 AWR65550:AWR65552 BGN65550:BGN65552 BQJ65550:BQJ65552 CAF65550:CAF65552 CKB65550:CKB65552 CTX65550:CTX65552 DDT65550:DDT65552 DNP65550:DNP65552 DXL65550:DXL65552 EHH65550:EHH65552 ERD65550:ERD65552 FAZ65550:FAZ65552 FKV65550:FKV65552 FUR65550:FUR65552 GEN65550:GEN65552 GOJ65550:GOJ65552 GYF65550:GYF65552 HIB65550:HIB65552 HRX65550:HRX65552 IBT65550:IBT65552 ILP65550:ILP65552 IVL65550:IVL65552 JFH65550:JFH65552 JPD65550:JPD65552 JYZ65550:JYZ65552 KIV65550:KIV65552 KSR65550:KSR65552 LCN65550:LCN65552 LMJ65550:LMJ65552 LWF65550:LWF65552 MGB65550:MGB65552 MPX65550:MPX65552 MZT65550:MZT65552 NJP65550:NJP65552 NTL65550:NTL65552 ODH65550:ODH65552 OND65550:OND65552 OWZ65550:OWZ65552 PGV65550:PGV65552 PQR65550:PQR65552 QAN65550:QAN65552 QKJ65550:QKJ65552 QUF65550:QUF65552 REB65550:REB65552 RNX65550:RNX65552 RXT65550:RXT65552 SHP65550:SHP65552 SRL65550:SRL65552 TBH65550:TBH65552 TLD65550:TLD65552 TUZ65550:TUZ65552 UEV65550:UEV65552 UOR65550:UOR65552 UYN65550:UYN65552 VIJ65550:VIJ65552 VSF65550:VSF65552 WCB65550:WCB65552 WLX65550:WLX65552 WVT65550:WVT65552 L131086:L131088 JH131086:JH131088 TD131086:TD131088 ACZ131086:ACZ131088 AMV131086:AMV131088 AWR131086:AWR131088 BGN131086:BGN131088 BQJ131086:BQJ131088 CAF131086:CAF131088 CKB131086:CKB131088 CTX131086:CTX131088 DDT131086:DDT131088 DNP131086:DNP131088 DXL131086:DXL131088 EHH131086:EHH131088 ERD131086:ERD131088 FAZ131086:FAZ131088 FKV131086:FKV131088 FUR131086:FUR131088 GEN131086:GEN131088 GOJ131086:GOJ131088 GYF131086:GYF131088 HIB131086:HIB131088 HRX131086:HRX131088 IBT131086:IBT131088 ILP131086:ILP131088 IVL131086:IVL131088 JFH131086:JFH131088 JPD131086:JPD131088 JYZ131086:JYZ131088 KIV131086:KIV131088 KSR131086:KSR131088 LCN131086:LCN131088 LMJ131086:LMJ131088 LWF131086:LWF131088 MGB131086:MGB131088 MPX131086:MPX131088 MZT131086:MZT131088 NJP131086:NJP131088 NTL131086:NTL131088 ODH131086:ODH131088 OND131086:OND131088 OWZ131086:OWZ131088 PGV131086:PGV131088 PQR131086:PQR131088 QAN131086:QAN131088 QKJ131086:QKJ131088 QUF131086:QUF131088 REB131086:REB131088 RNX131086:RNX131088 RXT131086:RXT131088 SHP131086:SHP131088 SRL131086:SRL131088 TBH131086:TBH131088 TLD131086:TLD131088 TUZ131086:TUZ131088 UEV131086:UEV131088 UOR131086:UOR131088 UYN131086:UYN131088 VIJ131086:VIJ131088 VSF131086:VSF131088 WCB131086:WCB131088 WLX131086:WLX131088 WVT131086:WVT131088 L196622:L196624 JH196622:JH196624 TD196622:TD196624 ACZ196622:ACZ196624 AMV196622:AMV196624 AWR196622:AWR196624 BGN196622:BGN196624 BQJ196622:BQJ196624 CAF196622:CAF196624 CKB196622:CKB196624 CTX196622:CTX196624 DDT196622:DDT196624 DNP196622:DNP196624 DXL196622:DXL196624 EHH196622:EHH196624 ERD196622:ERD196624 FAZ196622:FAZ196624 FKV196622:FKV196624 FUR196622:FUR196624 GEN196622:GEN196624 GOJ196622:GOJ196624 GYF196622:GYF196624 HIB196622:HIB196624 HRX196622:HRX196624 IBT196622:IBT196624 ILP196622:ILP196624 IVL196622:IVL196624 JFH196622:JFH196624 JPD196622:JPD196624 JYZ196622:JYZ196624 KIV196622:KIV196624 KSR196622:KSR196624 LCN196622:LCN196624 LMJ196622:LMJ196624 LWF196622:LWF196624 MGB196622:MGB196624 MPX196622:MPX196624 MZT196622:MZT196624 NJP196622:NJP196624 NTL196622:NTL196624 ODH196622:ODH196624 OND196622:OND196624 OWZ196622:OWZ196624 PGV196622:PGV196624 PQR196622:PQR196624 QAN196622:QAN196624 QKJ196622:QKJ196624 QUF196622:QUF196624 REB196622:REB196624 RNX196622:RNX196624 RXT196622:RXT196624 SHP196622:SHP196624 SRL196622:SRL196624 TBH196622:TBH196624 TLD196622:TLD196624 TUZ196622:TUZ196624 UEV196622:UEV196624 UOR196622:UOR196624 UYN196622:UYN196624 VIJ196622:VIJ196624 VSF196622:VSF196624 WCB196622:WCB196624 WLX196622:WLX196624 WVT196622:WVT196624 L262158:L262160 JH262158:JH262160 TD262158:TD262160 ACZ262158:ACZ262160 AMV262158:AMV262160 AWR262158:AWR262160 BGN262158:BGN262160 BQJ262158:BQJ262160 CAF262158:CAF262160 CKB262158:CKB262160 CTX262158:CTX262160 DDT262158:DDT262160 DNP262158:DNP262160 DXL262158:DXL262160 EHH262158:EHH262160 ERD262158:ERD262160 FAZ262158:FAZ262160 FKV262158:FKV262160 FUR262158:FUR262160 GEN262158:GEN262160 GOJ262158:GOJ262160 GYF262158:GYF262160 HIB262158:HIB262160 HRX262158:HRX262160 IBT262158:IBT262160 ILP262158:ILP262160 IVL262158:IVL262160 JFH262158:JFH262160 JPD262158:JPD262160 JYZ262158:JYZ262160 KIV262158:KIV262160 KSR262158:KSR262160 LCN262158:LCN262160 LMJ262158:LMJ262160 LWF262158:LWF262160 MGB262158:MGB262160 MPX262158:MPX262160 MZT262158:MZT262160 NJP262158:NJP262160 NTL262158:NTL262160 ODH262158:ODH262160 OND262158:OND262160 OWZ262158:OWZ262160 PGV262158:PGV262160 PQR262158:PQR262160 QAN262158:QAN262160 QKJ262158:QKJ262160 QUF262158:QUF262160 REB262158:REB262160 RNX262158:RNX262160 RXT262158:RXT262160 SHP262158:SHP262160 SRL262158:SRL262160 TBH262158:TBH262160 TLD262158:TLD262160 TUZ262158:TUZ262160 UEV262158:UEV262160 UOR262158:UOR262160 UYN262158:UYN262160 VIJ262158:VIJ262160 VSF262158:VSF262160 WCB262158:WCB262160 WLX262158:WLX262160 WVT262158:WVT262160 L327694:L327696 JH327694:JH327696 TD327694:TD327696 ACZ327694:ACZ327696 AMV327694:AMV327696 AWR327694:AWR327696 BGN327694:BGN327696 BQJ327694:BQJ327696 CAF327694:CAF327696 CKB327694:CKB327696 CTX327694:CTX327696 DDT327694:DDT327696 DNP327694:DNP327696 DXL327694:DXL327696 EHH327694:EHH327696 ERD327694:ERD327696 FAZ327694:FAZ327696 FKV327694:FKV327696 FUR327694:FUR327696 GEN327694:GEN327696 GOJ327694:GOJ327696 GYF327694:GYF327696 HIB327694:HIB327696 HRX327694:HRX327696 IBT327694:IBT327696 ILP327694:ILP327696 IVL327694:IVL327696 JFH327694:JFH327696 JPD327694:JPD327696 JYZ327694:JYZ327696 KIV327694:KIV327696 KSR327694:KSR327696 LCN327694:LCN327696 LMJ327694:LMJ327696 LWF327694:LWF327696 MGB327694:MGB327696 MPX327694:MPX327696 MZT327694:MZT327696 NJP327694:NJP327696 NTL327694:NTL327696 ODH327694:ODH327696 OND327694:OND327696 OWZ327694:OWZ327696 PGV327694:PGV327696 PQR327694:PQR327696 QAN327694:QAN327696 QKJ327694:QKJ327696 QUF327694:QUF327696 REB327694:REB327696 RNX327694:RNX327696 RXT327694:RXT327696 SHP327694:SHP327696 SRL327694:SRL327696 TBH327694:TBH327696 TLD327694:TLD327696 TUZ327694:TUZ327696 UEV327694:UEV327696 UOR327694:UOR327696 UYN327694:UYN327696 VIJ327694:VIJ327696 VSF327694:VSF327696 WCB327694:WCB327696 WLX327694:WLX327696 WVT327694:WVT327696 L393230:L393232 JH393230:JH393232 TD393230:TD393232 ACZ393230:ACZ393232 AMV393230:AMV393232 AWR393230:AWR393232 BGN393230:BGN393232 BQJ393230:BQJ393232 CAF393230:CAF393232 CKB393230:CKB393232 CTX393230:CTX393232 DDT393230:DDT393232 DNP393230:DNP393232 DXL393230:DXL393232 EHH393230:EHH393232 ERD393230:ERD393232 FAZ393230:FAZ393232 FKV393230:FKV393232 FUR393230:FUR393232 GEN393230:GEN393232 GOJ393230:GOJ393232 GYF393230:GYF393232 HIB393230:HIB393232 HRX393230:HRX393232 IBT393230:IBT393232 ILP393230:ILP393232 IVL393230:IVL393232 JFH393230:JFH393232 JPD393230:JPD393232 JYZ393230:JYZ393232 KIV393230:KIV393232 KSR393230:KSR393232 LCN393230:LCN393232 LMJ393230:LMJ393232 LWF393230:LWF393232 MGB393230:MGB393232 MPX393230:MPX393232 MZT393230:MZT393232 NJP393230:NJP393232 NTL393230:NTL393232 ODH393230:ODH393232 OND393230:OND393232 OWZ393230:OWZ393232 PGV393230:PGV393232 PQR393230:PQR393232 QAN393230:QAN393232 QKJ393230:QKJ393232 QUF393230:QUF393232 REB393230:REB393232 RNX393230:RNX393232 RXT393230:RXT393232 SHP393230:SHP393232 SRL393230:SRL393232 TBH393230:TBH393232 TLD393230:TLD393232 TUZ393230:TUZ393232 UEV393230:UEV393232 UOR393230:UOR393232 UYN393230:UYN393232 VIJ393230:VIJ393232 VSF393230:VSF393232 WCB393230:WCB393232 WLX393230:WLX393232 WVT393230:WVT393232 L458766:L458768 JH458766:JH458768 TD458766:TD458768 ACZ458766:ACZ458768 AMV458766:AMV458768 AWR458766:AWR458768 BGN458766:BGN458768 BQJ458766:BQJ458768 CAF458766:CAF458768 CKB458766:CKB458768 CTX458766:CTX458768 DDT458766:DDT458768 DNP458766:DNP458768 DXL458766:DXL458768 EHH458766:EHH458768 ERD458766:ERD458768 FAZ458766:FAZ458768 FKV458766:FKV458768 FUR458766:FUR458768 GEN458766:GEN458768 GOJ458766:GOJ458768 GYF458766:GYF458768 HIB458766:HIB458768 HRX458766:HRX458768 IBT458766:IBT458768 ILP458766:ILP458768 IVL458766:IVL458768 JFH458766:JFH458768 JPD458766:JPD458768 JYZ458766:JYZ458768 KIV458766:KIV458768 KSR458766:KSR458768 LCN458766:LCN458768 LMJ458766:LMJ458768 LWF458766:LWF458768 MGB458766:MGB458768 MPX458766:MPX458768 MZT458766:MZT458768 NJP458766:NJP458768 NTL458766:NTL458768 ODH458766:ODH458768 OND458766:OND458768 OWZ458766:OWZ458768 PGV458766:PGV458768 PQR458766:PQR458768 QAN458766:QAN458768 QKJ458766:QKJ458768 QUF458766:QUF458768 REB458766:REB458768 RNX458766:RNX458768 RXT458766:RXT458768 SHP458766:SHP458768 SRL458766:SRL458768 TBH458766:TBH458768 TLD458766:TLD458768 TUZ458766:TUZ458768 UEV458766:UEV458768 UOR458766:UOR458768 UYN458766:UYN458768 VIJ458766:VIJ458768 VSF458766:VSF458768 WCB458766:WCB458768 WLX458766:WLX458768 WVT458766:WVT458768 L524302:L524304 JH524302:JH524304 TD524302:TD524304 ACZ524302:ACZ524304 AMV524302:AMV524304 AWR524302:AWR524304 BGN524302:BGN524304 BQJ524302:BQJ524304 CAF524302:CAF524304 CKB524302:CKB524304 CTX524302:CTX524304 DDT524302:DDT524304 DNP524302:DNP524304 DXL524302:DXL524304 EHH524302:EHH524304 ERD524302:ERD524304 FAZ524302:FAZ524304 FKV524302:FKV524304 FUR524302:FUR524304 GEN524302:GEN524304 GOJ524302:GOJ524304 GYF524302:GYF524304 HIB524302:HIB524304 HRX524302:HRX524304 IBT524302:IBT524304 ILP524302:ILP524304 IVL524302:IVL524304 JFH524302:JFH524304 JPD524302:JPD524304 JYZ524302:JYZ524304 KIV524302:KIV524304 KSR524302:KSR524304 LCN524302:LCN524304 LMJ524302:LMJ524304 LWF524302:LWF524304 MGB524302:MGB524304 MPX524302:MPX524304 MZT524302:MZT524304 NJP524302:NJP524304 NTL524302:NTL524304 ODH524302:ODH524304 OND524302:OND524304 OWZ524302:OWZ524304 PGV524302:PGV524304 PQR524302:PQR524304 QAN524302:QAN524304 QKJ524302:QKJ524304 QUF524302:QUF524304 REB524302:REB524304 RNX524302:RNX524304 RXT524302:RXT524304 SHP524302:SHP524304 SRL524302:SRL524304 TBH524302:TBH524304 TLD524302:TLD524304 TUZ524302:TUZ524304 UEV524302:UEV524304 UOR524302:UOR524304 UYN524302:UYN524304 VIJ524302:VIJ524304 VSF524302:VSF524304 WCB524302:WCB524304 WLX524302:WLX524304 WVT524302:WVT524304 L589838:L589840 JH589838:JH589840 TD589838:TD589840 ACZ589838:ACZ589840 AMV589838:AMV589840 AWR589838:AWR589840 BGN589838:BGN589840 BQJ589838:BQJ589840 CAF589838:CAF589840 CKB589838:CKB589840 CTX589838:CTX589840 DDT589838:DDT589840 DNP589838:DNP589840 DXL589838:DXL589840 EHH589838:EHH589840 ERD589838:ERD589840 FAZ589838:FAZ589840 FKV589838:FKV589840 FUR589838:FUR589840 GEN589838:GEN589840 GOJ589838:GOJ589840 GYF589838:GYF589840 HIB589838:HIB589840 HRX589838:HRX589840 IBT589838:IBT589840 ILP589838:ILP589840 IVL589838:IVL589840 JFH589838:JFH589840 JPD589838:JPD589840 JYZ589838:JYZ589840 KIV589838:KIV589840 KSR589838:KSR589840 LCN589838:LCN589840 LMJ589838:LMJ589840 LWF589838:LWF589840 MGB589838:MGB589840 MPX589838:MPX589840 MZT589838:MZT589840 NJP589838:NJP589840 NTL589838:NTL589840 ODH589838:ODH589840 OND589838:OND589840 OWZ589838:OWZ589840 PGV589838:PGV589840 PQR589838:PQR589840 QAN589838:QAN589840 QKJ589838:QKJ589840 QUF589838:QUF589840 REB589838:REB589840 RNX589838:RNX589840 RXT589838:RXT589840 SHP589838:SHP589840 SRL589838:SRL589840 TBH589838:TBH589840 TLD589838:TLD589840 TUZ589838:TUZ589840 UEV589838:UEV589840 UOR589838:UOR589840 UYN589838:UYN589840 VIJ589838:VIJ589840 VSF589838:VSF589840 WCB589838:WCB589840 WLX589838:WLX589840 WVT589838:WVT589840 L655374:L655376 JH655374:JH655376 TD655374:TD655376 ACZ655374:ACZ655376 AMV655374:AMV655376 AWR655374:AWR655376 BGN655374:BGN655376 BQJ655374:BQJ655376 CAF655374:CAF655376 CKB655374:CKB655376 CTX655374:CTX655376 DDT655374:DDT655376 DNP655374:DNP655376 DXL655374:DXL655376 EHH655374:EHH655376 ERD655374:ERD655376 FAZ655374:FAZ655376 FKV655374:FKV655376 FUR655374:FUR655376 GEN655374:GEN655376 GOJ655374:GOJ655376 GYF655374:GYF655376 HIB655374:HIB655376 HRX655374:HRX655376 IBT655374:IBT655376 ILP655374:ILP655376 IVL655374:IVL655376 JFH655374:JFH655376 JPD655374:JPD655376 JYZ655374:JYZ655376 KIV655374:KIV655376 KSR655374:KSR655376 LCN655374:LCN655376 LMJ655374:LMJ655376 LWF655374:LWF655376 MGB655374:MGB655376 MPX655374:MPX655376 MZT655374:MZT655376 NJP655374:NJP655376 NTL655374:NTL655376 ODH655374:ODH655376 OND655374:OND655376 OWZ655374:OWZ655376 PGV655374:PGV655376 PQR655374:PQR655376 QAN655374:QAN655376 QKJ655374:QKJ655376 QUF655374:QUF655376 REB655374:REB655376 RNX655374:RNX655376 RXT655374:RXT655376 SHP655374:SHP655376 SRL655374:SRL655376 TBH655374:TBH655376 TLD655374:TLD655376 TUZ655374:TUZ655376 UEV655374:UEV655376 UOR655374:UOR655376 UYN655374:UYN655376 VIJ655374:VIJ655376 VSF655374:VSF655376 WCB655374:WCB655376 WLX655374:WLX655376 WVT655374:WVT655376 L720910:L720912 JH720910:JH720912 TD720910:TD720912 ACZ720910:ACZ720912 AMV720910:AMV720912 AWR720910:AWR720912 BGN720910:BGN720912 BQJ720910:BQJ720912 CAF720910:CAF720912 CKB720910:CKB720912 CTX720910:CTX720912 DDT720910:DDT720912 DNP720910:DNP720912 DXL720910:DXL720912 EHH720910:EHH720912 ERD720910:ERD720912 FAZ720910:FAZ720912 FKV720910:FKV720912 FUR720910:FUR720912 GEN720910:GEN720912 GOJ720910:GOJ720912 GYF720910:GYF720912 HIB720910:HIB720912 HRX720910:HRX720912 IBT720910:IBT720912 ILP720910:ILP720912 IVL720910:IVL720912 JFH720910:JFH720912 JPD720910:JPD720912 JYZ720910:JYZ720912 KIV720910:KIV720912 KSR720910:KSR720912 LCN720910:LCN720912 LMJ720910:LMJ720912 LWF720910:LWF720912 MGB720910:MGB720912 MPX720910:MPX720912 MZT720910:MZT720912 NJP720910:NJP720912 NTL720910:NTL720912 ODH720910:ODH720912 OND720910:OND720912 OWZ720910:OWZ720912 PGV720910:PGV720912 PQR720910:PQR720912 QAN720910:QAN720912 QKJ720910:QKJ720912 QUF720910:QUF720912 REB720910:REB720912 RNX720910:RNX720912 RXT720910:RXT720912 SHP720910:SHP720912 SRL720910:SRL720912 TBH720910:TBH720912 TLD720910:TLD720912 TUZ720910:TUZ720912 UEV720910:UEV720912 UOR720910:UOR720912 UYN720910:UYN720912 VIJ720910:VIJ720912 VSF720910:VSF720912 WCB720910:WCB720912 WLX720910:WLX720912 WVT720910:WVT720912 L786446:L786448 JH786446:JH786448 TD786446:TD786448 ACZ786446:ACZ786448 AMV786446:AMV786448 AWR786446:AWR786448 BGN786446:BGN786448 BQJ786446:BQJ786448 CAF786446:CAF786448 CKB786446:CKB786448 CTX786446:CTX786448 DDT786446:DDT786448 DNP786446:DNP786448 DXL786446:DXL786448 EHH786446:EHH786448 ERD786446:ERD786448 FAZ786446:FAZ786448 FKV786446:FKV786448 FUR786446:FUR786448 GEN786446:GEN786448 GOJ786446:GOJ786448 GYF786446:GYF786448 HIB786446:HIB786448 HRX786446:HRX786448 IBT786446:IBT786448 ILP786446:ILP786448 IVL786446:IVL786448 JFH786446:JFH786448 JPD786446:JPD786448 JYZ786446:JYZ786448 KIV786446:KIV786448 KSR786446:KSR786448 LCN786446:LCN786448 LMJ786446:LMJ786448 LWF786446:LWF786448 MGB786446:MGB786448 MPX786446:MPX786448 MZT786446:MZT786448 NJP786446:NJP786448 NTL786446:NTL786448 ODH786446:ODH786448 OND786446:OND786448 OWZ786446:OWZ786448 PGV786446:PGV786448 PQR786446:PQR786448 QAN786446:QAN786448 QKJ786446:QKJ786448 QUF786446:QUF786448 REB786446:REB786448 RNX786446:RNX786448 RXT786446:RXT786448 SHP786446:SHP786448 SRL786446:SRL786448 TBH786446:TBH786448 TLD786446:TLD786448 TUZ786446:TUZ786448 UEV786446:UEV786448 UOR786446:UOR786448 UYN786446:UYN786448 VIJ786446:VIJ786448 VSF786446:VSF786448 WCB786446:WCB786448 WLX786446:WLX786448 WVT786446:WVT786448 L851982:L851984 JH851982:JH851984 TD851982:TD851984 ACZ851982:ACZ851984 AMV851982:AMV851984 AWR851982:AWR851984 BGN851982:BGN851984 BQJ851982:BQJ851984 CAF851982:CAF851984 CKB851982:CKB851984 CTX851982:CTX851984 DDT851982:DDT851984 DNP851982:DNP851984 DXL851982:DXL851984 EHH851982:EHH851984 ERD851982:ERD851984 FAZ851982:FAZ851984 FKV851982:FKV851984 FUR851982:FUR851984 GEN851982:GEN851984 GOJ851982:GOJ851984 GYF851982:GYF851984 HIB851982:HIB851984 HRX851982:HRX851984 IBT851982:IBT851984 ILP851982:ILP851984 IVL851982:IVL851984 JFH851982:JFH851984 JPD851982:JPD851984 JYZ851982:JYZ851984 KIV851982:KIV851984 KSR851982:KSR851984 LCN851982:LCN851984 LMJ851982:LMJ851984 LWF851982:LWF851984 MGB851982:MGB851984 MPX851982:MPX851984 MZT851982:MZT851984 NJP851982:NJP851984 NTL851982:NTL851984 ODH851982:ODH851984 OND851982:OND851984 OWZ851982:OWZ851984 PGV851982:PGV851984 PQR851982:PQR851984 QAN851982:QAN851984 QKJ851982:QKJ851984 QUF851982:QUF851984 REB851982:REB851984 RNX851982:RNX851984 RXT851982:RXT851984 SHP851982:SHP851984 SRL851982:SRL851984 TBH851982:TBH851984 TLD851982:TLD851984 TUZ851982:TUZ851984 UEV851982:UEV851984 UOR851982:UOR851984 UYN851982:UYN851984 VIJ851982:VIJ851984 VSF851982:VSF851984 WCB851982:WCB851984 WLX851982:WLX851984 WVT851982:WVT851984 L917518:L917520 JH917518:JH917520 TD917518:TD917520 ACZ917518:ACZ917520 AMV917518:AMV917520 AWR917518:AWR917520 BGN917518:BGN917520 BQJ917518:BQJ917520 CAF917518:CAF917520 CKB917518:CKB917520 CTX917518:CTX917520 DDT917518:DDT917520 DNP917518:DNP917520 DXL917518:DXL917520 EHH917518:EHH917520 ERD917518:ERD917520 FAZ917518:FAZ917520 FKV917518:FKV917520 FUR917518:FUR917520 GEN917518:GEN917520 GOJ917518:GOJ917520 GYF917518:GYF917520 HIB917518:HIB917520 HRX917518:HRX917520 IBT917518:IBT917520 ILP917518:ILP917520 IVL917518:IVL917520 JFH917518:JFH917520 JPD917518:JPD917520 JYZ917518:JYZ917520 KIV917518:KIV917520 KSR917518:KSR917520 LCN917518:LCN917520 LMJ917518:LMJ917520 LWF917518:LWF917520 MGB917518:MGB917520 MPX917518:MPX917520 MZT917518:MZT917520 NJP917518:NJP917520 NTL917518:NTL917520 ODH917518:ODH917520 OND917518:OND917520 OWZ917518:OWZ917520 PGV917518:PGV917520 PQR917518:PQR917520 QAN917518:QAN917520 QKJ917518:QKJ917520 QUF917518:QUF917520 REB917518:REB917520 RNX917518:RNX917520 RXT917518:RXT917520 SHP917518:SHP917520 SRL917518:SRL917520 TBH917518:TBH917520 TLD917518:TLD917520 TUZ917518:TUZ917520 UEV917518:UEV917520 UOR917518:UOR917520 UYN917518:UYN917520 VIJ917518:VIJ917520 VSF917518:VSF917520 WCB917518:WCB917520 WLX917518:WLX917520 WVT917518:WVT917520 L983054:L983056 JH983054:JH983056 TD983054:TD983056 ACZ983054:ACZ983056 AMV983054:AMV983056 AWR983054:AWR983056 BGN983054:BGN983056 BQJ983054:BQJ983056 CAF983054:CAF983056 CKB983054:CKB983056 CTX983054:CTX983056 DDT983054:DDT983056 DNP983054:DNP983056 DXL983054:DXL983056 EHH983054:EHH983056 ERD983054:ERD983056 FAZ983054:FAZ983056 FKV983054:FKV983056 FUR983054:FUR983056 GEN983054:GEN983056 GOJ983054:GOJ983056 GYF983054:GYF983056 HIB983054:HIB983056 HRX983054:HRX983056 IBT983054:IBT983056 ILP983054:ILP983056 IVL983054:IVL983056 JFH983054:JFH983056 JPD983054:JPD983056 JYZ983054:JYZ983056 KIV983054:KIV983056 KSR983054:KSR983056 LCN983054:LCN983056 LMJ983054:LMJ983056 LWF983054:LWF983056 MGB983054:MGB983056 MPX983054:MPX983056 MZT983054:MZT983056 NJP983054:NJP983056 NTL983054:NTL983056 ODH983054:ODH983056 OND983054:OND983056 OWZ983054:OWZ983056 PGV983054:PGV983056 PQR983054:PQR983056 QAN983054:QAN983056 QKJ983054:QKJ983056 QUF983054:QUF983056 REB983054:REB983056 RNX983054:RNX983056 RXT983054:RXT983056 SHP983054:SHP983056 SRL983054:SRL983056 TBH983054:TBH983056 TLD983054:TLD983056 TUZ983054:TUZ983056 UEV983054:UEV983056 UOR983054:UOR983056 UYN983054:UYN983056 VIJ983054:VIJ983056 VSF983054:VSF983056 WCB983054:WCB983056 WLX983054:WLX983056 WVT983054:WVT983056 L46 JH46 TD46 ACZ46 AMV46 AWR46 BGN46 BQJ46 CAF46 CKB46 CTX46 DDT46 DNP46 DXL46 EHH46 ERD46 FAZ46 FKV46 FUR46 GEN46 GOJ46 GYF46 HIB46 HRX46 IBT46 ILP46 IVL46 JFH46 JPD46 JYZ46 KIV46 KSR46 LCN46 LMJ46 LWF46 MGB46 MPX46 MZT46 NJP46 NTL46 ODH46 OND46 OWZ46 PGV46 PQR46 QAN46 QKJ46 QUF46 REB46 RNX46 RXT46 SHP46 SRL46 TBH46 TLD46 TUZ46 UEV46 UOR46 UYN46 VIJ46 VSF46 WCB46 WLX46 WVT46 L65582 JH65582 TD65582 ACZ65582 AMV65582 AWR65582 BGN65582 BQJ65582 CAF65582 CKB65582 CTX65582 DDT65582 DNP65582 DXL65582 EHH65582 ERD65582 FAZ65582 FKV65582 FUR65582 GEN65582 GOJ65582 GYF65582 HIB65582 HRX65582 IBT65582 ILP65582 IVL65582 JFH65582 JPD65582 JYZ65582 KIV65582 KSR65582 LCN65582 LMJ65582 LWF65582 MGB65582 MPX65582 MZT65582 NJP65582 NTL65582 ODH65582 OND65582 OWZ65582 PGV65582 PQR65582 QAN65582 QKJ65582 QUF65582 REB65582 RNX65582 RXT65582 SHP65582 SRL65582 TBH65582 TLD65582 TUZ65582 UEV65582 UOR65582 UYN65582 VIJ65582 VSF65582 WCB65582 WLX65582 WVT65582 L131118 JH131118 TD131118 ACZ131118 AMV131118 AWR131118 BGN131118 BQJ131118 CAF131118 CKB131118 CTX131118 DDT131118 DNP131118 DXL131118 EHH131118 ERD131118 FAZ131118 FKV131118 FUR131118 GEN131118 GOJ131118 GYF131118 HIB131118 HRX131118 IBT131118 ILP131118 IVL131118 JFH131118 JPD131118 JYZ131118 KIV131118 KSR131118 LCN131118 LMJ131118 LWF131118 MGB131118 MPX131118 MZT131118 NJP131118 NTL131118 ODH131118 OND131118 OWZ131118 PGV131118 PQR131118 QAN131118 QKJ131118 QUF131118 REB131118 RNX131118 RXT131118 SHP131118 SRL131118 TBH131118 TLD131118 TUZ131118 UEV131118 UOR131118 UYN131118 VIJ131118 VSF131118 WCB131118 WLX131118 WVT131118 L196654 JH196654 TD196654 ACZ196654 AMV196654 AWR196654 BGN196654 BQJ196654 CAF196654 CKB196654 CTX196654 DDT196654 DNP196654 DXL196654 EHH196654 ERD196654 FAZ196654 FKV196654 FUR196654 GEN196654 GOJ196654 GYF196654 HIB196654 HRX196654 IBT196654 ILP196654 IVL196654 JFH196654 JPD196654 JYZ196654 KIV196654 KSR196654 LCN196654 LMJ196654 LWF196654 MGB196654 MPX196654 MZT196654 NJP196654 NTL196654 ODH196654 OND196654 OWZ196654 PGV196654 PQR196654 QAN196654 QKJ196654 QUF196654 REB196654 RNX196654 RXT196654 SHP196654 SRL196654 TBH196654 TLD196654 TUZ196654 UEV196654 UOR196654 UYN196654 VIJ196654 VSF196654 WCB196654 WLX196654 WVT196654 L262190 JH262190 TD262190 ACZ262190 AMV262190 AWR262190 BGN262190 BQJ262190 CAF262190 CKB262190 CTX262190 DDT262190 DNP262190 DXL262190 EHH262190 ERD262190 FAZ262190 FKV262190 FUR262190 GEN262190 GOJ262190 GYF262190 HIB262190 HRX262190 IBT262190 ILP262190 IVL262190 JFH262190 JPD262190 JYZ262190 KIV262190 KSR262190 LCN262190 LMJ262190 LWF262190 MGB262190 MPX262190 MZT262190 NJP262190 NTL262190 ODH262190 OND262190 OWZ262190 PGV262190 PQR262190 QAN262190 QKJ262190 QUF262190 REB262190 RNX262190 RXT262190 SHP262190 SRL262190 TBH262190 TLD262190 TUZ262190 UEV262190 UOR262190 UYN262190 VIJ262190 VSF262190 WCB262190 WLX262190 WVT262190 L327726 JH327726 TD327726 ACZ327726 AMV327726 AWR327726 BGN327726 BQJ327726 CAF327726 CKB327726 CTX327726 DDT327726 DNP327726 DXL327726 EHH327726 ERD327726 FAZ327726 FKV327726 FUR327726 GEN327726 GOJ327726 GYF327726 HIB327726 HRX327726 IBT327726 ILP327726 IVL327726 JFH327726 JPD327726 JYZ327726 KIV327726 KSR327726 LCN327726 LMJ327726 LWF327726 MGB327726 MPX327726 MZT327726 NJP327726 NTL327726 ODH327726 OND327726 OWZ327726 PGV327726 PQR327726 QAN327726 QKJ327726 QUF327726 REB327726 RNX327726 RXT327726 SHP327726 SRL327726 TBH327726 TLD327726 TUZ327726 UEV327726 UOR327726 UYN327726 VIJ327726 VSF327726 WCB327726 WLX327726 WVT327726 L393262 JH393262 TD393262 ACZ393262 AMV393262 AWR393262 BGN393262 BQJ393262 CAF393262 CKB393262 CTX393262 DDT393262 DNP393262 DXL393262 EHH393262 ERD393262 FAZ393262 FKV393262 FUR393262 GEN393262 GOJ393262 GYF393262 HIB393262 HRX393262 IBT393262 ILP393262 IVL393262 JFH393262 JPD393262 JYZ393262 KIV393262 KSR393262 LCN393262 LMJ393262 LWF393262 MGB393262 MPX393262 MZT393262 NJP393262 NTL393262 ODH393262 OND393262 OWZ393262 PGV393262 PQR393262 QAN393262 QKJ393262 QUF393262 REB393262 RNX393262 RXT393262 SHP393262 SRL393262 TBH393262 TLD393262 TUZ393262 UEV393262 UOR393262 UYN393262 VIJ393262 VSF393262 WCB393262 WLX393262 WVT393262 L458798 JH458798 TD458798 ACZ458798 AMV458798 AWR458798 BGN458798 BQJ458798 CAF458798 CKB458798 CTX458798 DDT458798 DNP458798 DXL458798 EHH458798 ERD458798 FAZ458798 FKV458798 FUR458798 GEN458798 GOJ458798 GYF458798 HIB458798 HRX458798 IBT458798 ILP458798 IVL458798 JFH458798 JPD458798 JYZ458798 KIV458798 KSR458798 LCN458798 LMJ458798 LWF458798 MGB458798 MPX458798 MZT458798 NJP458798 NTL458798 ODH458798 OND458798 OWZ458798 PGV458798 PQR458798 QAN458798 QKJ458798 QUF458798 REB458798 RNX458798 RXT458798 SHP458798 SRL458798 TBH458798 TLD458798 TUZ458798 UEV458798 UOR458798 UYN458798 VIJ458798 VSF458798 WCB458798 WLX458798 WVT458798 L524334 JH524334 TD524334 ACZ524334 AMV524334 AWR524334 BGN524334 BQJ524334 CAF524334 CKB524334 CTX524334 DDT524334 DNP524334 DXL524334 EHH524334 ERD524334 FAZ524334 FKV524334 FUR524334 GEN524334 GOJ524334 GYF524334 HIB524334 HRX524334 IBT524334 ILP524334 IVL524334 JFH524334 JPD524334 JYZ524334 KIV524334 KSR524334 LCN524334 LMJ524334 LWF524334 MGB524334 MPX524334 MZT524334 NJP524334 NTL524334 ODH524334 OND524334 OWZ524334 PGV524334 PQR524334 QAN524334 QKJ524334 QUF524334 REB524334 RNX524334 RXT524334 SHP524334 SRL524334 TBH524334 TLD524334 TUZ524334 UEV524334 UOR524334 UYN524334 VIJ524334 VSF524334 WCB524334 WLX524334 WVT524334 L589870 JH589870 TD589870 ACZ589870 AMV589870 AWR589870 BGN589870 BQJ589870 CAF589870 CKB589870 CTX589870 DDT589870 DNP589870 DXL589870 EHH589870 ERD589870 FAZ589870 FKV589870 FUR589870 GEN589870 GOJ589870 GYF589870 HIB589870 HRX589870 IBT589870 ILP589870 IVL589870 JFH589870 JPD589870 JYZ589870 KIV589870 KSR589870 LCN589870 LMJ589870 LWF589870 MGB589870 MPX589870 MZT589870 NJP589870 NTL589870 ODH589870 OND589870 OWZ589870 PGV589870 PQR589870 QAN589870 QKJ589870 QUF589870 REB589870 RNX589870 RXT589870 SHP589870 SRL589870 TBH589870 TLD589870 TUZ589870 UEV589870 UOR589870 UYN589870 VIJ589870 VSF589870 WCB589870 WLX589870 WVT589870 L655406 JH655406 TD655406 ACZ655406 AMV655406 AWR655406 BGN655406 BQJ655406 CAF655406 CKB655406 CTX655406 DDT655406 DNP655406 DXL655406 EHH655406 ERD655406 FAZ655406 FKV655406 FUR655406 GEN655406 GOJ655406 GYF655406 HIB655406 HRX655406 IBT655406 ILP655406 IVL655406 JFH655406 JPD655406 JYZ655406 KIV655406 KSR655406 LCN655406 LMJ655406 LWF655406 MGB655406 MPX655406 MZT655406 NJP655406 NTL655406 ODH655406 OND655406 OWZ655406 PGV655406 PQR655406 QAN655406 QKJ655406 QUF655406 REB655406 RNX655406 RXT655406 SHP655406 SRL655406 TBH655406 TLD655406 TUZ655406 UEV655406 UOR655406 UYN655406 VIJ655406 VSF655406 WCB655406 WLX655406 WVT655406 L720942 JH720942 TD720942 ACZ720942 AMV720942 AWR720942 BGN720942 BQJ720942 CAF720942 CKB720942 CTX720942 DDT720942 DNP720942 DXL720942 EHH720942 ERD720942 FAZ720942 FKV720942 FUR720942 GEN720942 GOJ720942 GYF720942 HIB720942 HRX720942 IBT720942 ILP720942 IVL720942 JFH720942 JPD720942 JYZ720942 KIV720942 KSR720942 LCN720942 LMJ720942 LWF720942 MGB720942 MPX720942 MZT720942 NJP720942 NTL720942 ODH720942 OND720942 OWZ720942 PGV720942 PQR720942 QAN720942 QKJ720942 QUF720942 REB720942 RNX720942 RXT720942 SHP720942 SRL720942 TBH720942 TLD720942 TUZ720942 UEV720942 UOR720942 UYN720942 VIJ720942 VSF720942 WCB720942 WLX720942 WVT720942 L786478 JH786478 TD786478 ACZ786478 AMV786478 AWR786478 BGN786478 BQJ786478 CAF786478 CKB786478 CTX786478 DDT786478 DNP786478 DXL786478 EHH786478 ERD786478 FAZ786478 FKV786478 FUR786478 GEN786478 GOJ786478 GYF786478 HIB786478 HRX786478 IBT786478 ILP786478 IVL786478 JFH786478 JPD786478 JYZ786478 KIV786478 KSR786478 LCN786478 LMJ786478 LWF786478 MGB786478 MPX786478 MZT786478 NJP786478 NTL786478 ODH786478 OND786478 OWZ786478 PGV786478 PQR786478 QAN786478 QKJ786478 QUF786478 REB786478 RNX786478 RXT786478 SHP786478 SRL786478 TBH786478 TLD786478 TUZ786478 UEV786478 UOR786478 UYN786478 VIJ786478 VSF786478 WCB786478 WLX786478 WVT786478 L852014 JH852014 TD852014 ACZ852014 AMV852014 AWR852014 BGN852014 BQJ852014 CAF852014 CKB852014 CTX852014 DDT852014 DNP852014 DXL852014 EHH852014 ERD852014 FAZ852014 FKV852014 FUR852014 GEN852014 GOJ852014 GYF852014 HIB852014 HRX852014 IBT852014 ILP852014 IVL852014 JFH852014 JPD852014 JYZ852014 KIV852014 KSR852014 LCN852014 LMJ852014 LWF852014 MGB852014 MPX852014 MZT852014 NJP852014 NTL852014 ODH852014 OND852014 OWZ852014 PGV852014 PQR852014 QAN852014 QKJ852014 QUF852014 REB852014 RNX852014 RXT852014 SHP852014 SRL852014 TBH852014 TLD852014 TUZ852014 UEV852014 UOR852014 UYN852014 VIJ852014 VSF852014 WCB852014 WLX852014 WVT852014 L917550 JH917550 TD917550 ACZ917550 AMV917550 AWR917550 BGN917550 BQJ917550 CAF917550 CKB917550 CTX917550 DDT917550 DNP917550 DXL917550 EHH917550 ERD917550 FAZ917550 FKV917550 FUR917550 GEN917550 GOJ917550 GYF917550 HIB917550 HRX917550 IBT917550 ILP917550 IVL917550 JFH917550 JPD917550 JYZ917550 KIV917550 KSR917550 LCN917550 LMJ917550 LWF917550 MGB917550 MPX917550 MZT917550 NJP917550 NTL917550 ODH917550 OND917550 OWZ917550 PGV917550 PQR917550 QAN917550 QKJ917550 QUF917550 REB917550 RNX917550 RXT917550 SHP917550 SRL917550 TBH917550 TLD917550 TUZ917550 UEV917550 UOR917550 UYN917550 VIJ917550 VSF917550 WCB917550 WLX917550 WVT917550 L983086 JH983086 TD983086 ACZ983086 AMV983086 AWR983086 BGN983086 BQJ983086 CAF983086 CKB983086 CTX983086 DDT983086 DNP983086 DXL983086 EHH983086 ERD983086 FAZ983086 FKV983086 FUR983086 GEN983086 GOJ983086 GYF983086 HIB983086 HRX983086 IBT983086 ILP983086 IVL983086 JFH983086 JPD983086 JYZ983086 KIV983086 KSR983086 LCN983086 LMJ983086 LWF983086 MGB983086 MPX983086 MZT983086 NJP983086 NTL983086 ODH983086 OND983086 OWZ983086 PGV983086 PQR983086 QAN983086 QKJ983086 QUF983086 REB983086 RNX983086 RXT983086 SHP983086 SRL983086 TBH983086 TLD983086 TUZ983086 UEV983086 UOR983086 UYN983086 VIJ983086 VSF983086 WCB983086 WLX983086 WVT983086 L28 JH28 TD28 ACZ28 AMV28 AWR28 BGN28 BQJ28 CAF28 CKB28 CTX28 DDT28 DNP28 DXL28 EHH28 ERD28 FAZ28 FKV28 FUR28 GEN28 GOJ28 GYF28 HIB28 HRX28 IBT28 ILP28 IVL28 JFH28 JPD28 JYZ28 KIV28 KSR28 LCN28 LMJ28 LWF28 MGB28 MPX28 MZT28 NJP28 NTL28 ODH28 OND28 OWZ28 PGV28 PQR28 QAN28 QKJ28 QUF28 REB28 RNX28 RXT28 SHP28 SRL28 TBH28 TLD28 TUZ28 UEV28 UOR28 UYN28 VIJ28 VSF28 WCB28 WLX28 WVT28 L65564 JH65564 TD65564 ACZ65564 AMV65564 AWR65564 BGN65564 BQJ65564 CAF65564 CKB65564 CTX65564 DDT65564 DNP65564 DXL65564 EHH65564 ERD65564 FAZ65564 FKV65564 FUR65564 GEN65564 GOJ65564 GYF65564 HIB65564 HRX65564 IBT65564 ILP65564 IVL65564 JFH65564 JPD65564 JYZ65564 KIV65564 KSR65564 LCN65564 LMJ65564 LWF65564 MGB65564 MPX65564 MZT65564 NJP65564 NTL65564 ODH65564 OND65564 OWZ65564 PGV65564 PQR65564 QAN65564 QKJ65564 QUF65564 REB65564 RNX65564 RXT65564 SHP65564 SRL65564 TBH65564 TLD65564 TUZ65564 UEV65564 UOR65564 UYN65564 VIJ65564 VSF65564 WCB65564 WLX65564 WVT65564 L131100 JH131100 TD131100 ACZ131100 AMV131100 AWR131100 BGN131100 BQJ131100 CAF131100 CKB131100 CTX131100 DDT131100 DNP131100 DXL131100 EHH131100 ERD131100 FAZ131100 FKV131100 FUR131100 GEN131100 GOJ131100 GYF131100 HIB131100 HRX131100 IBT131100 ILP131100 IVL131100 JFH131100 JPD131100 JYZ131100 KIV131100 KSR131100 LCN131100 LMJ131100 LWF131100 MGB131100 MPX131100 MZT131100 NJP131100 NTL131100 ODH131100 OND131100 OWZ131100 PGV131100 PQR131100 QAN131100 QKJ131100 QUF131100 REB131100 RNX131100 RXT131100 SHP131100 SRL131100 TBH131100 TLD131100 TUZ131100 UEV131100 UOR131100 UYN131100 VIJ131100 VSF131100 WCB131100 WLX131100 WVT131100 L196636 JH196636 TD196636 ACZ196636 AMV196636 AWR196636 BGN196636 BQJ196636 CAF196636 CKB196636 CTX196636 DDT196636 DNP196636 DXL196636 EHH196636 ERD196636 FAZ196636 FKV196636 FUR196636 GEN196636 GOJ196636 GYF196636 HIB196636 HRX196636 IBT196636 ILP196636 IVL196636 JFH196636 JPD196636 JYZ196636 KIV196636 KSR196636 LCN196636 LMJ196636 LWF196636 MGB196636 MPX196636 MZT196636 NJP196636 NTL196636 ODH196636 OND196636 OWZ196636 PGV196636 PQR196636 QAN196636 QKJ196636 QUF196636 REB196636 RNX196636 RXT196636 SHP196636 SRL196636 TBH196636 TLD196636 TUZ196636 UEV196636 UOR196636 UYN196636 VIJ196636 VSF196636 WCB196636 WLX196636 WVT196636 L262172 JH262172 TD262172 ACZ262172 AMV262172 AWR262172 BGN262172 BQJ262172 CAF262172 CKB262172 CTX262172 DDT262172 DNP262172 DXL262172 EHH262172 ERD262172 FAZ262172 FKV262172 FUR262172 GEN262172 GOJ262172 GYF262172 HIB262172 HRX262172 IBT262172 ILP262172 IVL262172 JFH262172 JPD262172 JYZ262172 KIV262172 KSR262172 LCN262172 LMJ262172 LWF262172 MGB262172 MPX262172 MZT262172 NJP262172 NTL262172 ODH262172 OND262172 OWZ262172 PGV262172 PQR262172 QAN262172 QKJ262172 QUF262172 REB262172 RNX262172 RXT262172 SHP262172 SRL262172 TBH262172 TLD262172 TUZ262172 UEV262172 UOR262172 UYN262172 VIJ262172 VSF262172 WCB262172 WLX262172 WVT262172 L327708 JH327708 TD327708 ACZ327708 AMV327708 AWR327708 BGN327708 BQJ327708 CAF327708 CKB327708 CTX327708 DDT327708 DNP327708 DXL327708 EHH327708 ERD327708 FAZ327708 FKV327708 FUR327708 GEN327708 GOJ327708 GYF327708 HIB327708 HRX327708 IBT327708 ILP327708 IVL327708 JFH327708 JPD327708 JYZ327708 KIV327708 KSR327708 LCN327708 LMJ327708 LWF327708 MGB327708 MPX327708 MZT327708 NJP327708 NTL327708 ODH327708 OND327708 OWZ327708 PGV327708 PQR327708 QAN327708 QKJ327708 QUF327708 REB327708 RNX327708 RXT327708 SHP327708 SRL327708 TBH327708 TLD327708 TUZ327708 UEV327708 UOR327708 UYN327708 VIJ327708 VSF327708 WCB327708 WLX327708 WVT327708 L393244 JH393244 TD393244 ACZ393244 AMV393244 AWR393244 BGN393244 BQJ393244 CAF393244 CKB393244 CTX393244 DDT393244 DNP393244 DXL393244 EHH393244 ERD393244 FAZ393244 FKV393244 FUR393244 GEN393244 GOJ393244 GYF393244 HIB393244 HRX393244 IBT393244 ILP393244 IVL393244 JFH393244 JPD393244 JYZ393244 KIV393244 KSR393244 LCN393244 LMJ393244 LWF393244 MGB393244 MPX393244 MZT393244 NJP393244 NTL393244 ODH393244 OND393244 OWZ393244 PGV393244 PQR393244 QAN393244 QKJ393244 QUF393244 REB393244 RNX393244 RXT393244 SHP393244 SRL393244 TBH393244 TLD393244 TUZ393244 UEV393244 UOR393244 UYN393244 VIJ393244 VSF393244 WCB393244 WLX393244 WVT393244 L458780 JH458780 TD458780 ACZ458780 AMV458780 AWR458780 BGN458780 BQJ458780 CAF458780 CKB458780 CTX458780 DDT458780 DNP458780 DXL458780 EHH458780 ERD458780 FAZ458780 FKV458780 FUR458780 GEN458780 GOJ458780 GYF458780 HIB458780 HRX458780 IBT458780 ILP458780 IVL458780 JFH458780 JPD458780 JYZ458780 KIV458780 KSR458780 LCN458780 LMJ458780 LWF458780 MGB458780 MPX458780 MZT458780 NJP458780 NTL458780 ODH458780 OND458780 OWZ458780 PGV458780 PQR458780 QAN458780 QKJ458780 QUF458780 REB458780 RNX458780 RXT458780 SHP458780 SRL458780 TBH458780 TLD458780 TUZ458780 UEV458780 UOR458780 UYN458780 VIJ458780 VSF458780 WCB458780 WLX458780 WVT458780 L524316 JH524316 TD524316 ACZ524316 AMV524316 AWR524316 BGN524316 BQJ524316 CAF524316 CKB524316 CTX524316 DDT524316 DNP524316 DXL524316 EHH524316 ERD524316 FAZ524316 FKV524316 FUR524316 GEN524316 GOJ524316 GYF524316 HIB524316 HRX524316 IBT524316 ILP524316 IVL524316 JFH524316 JPD524316 JYZ524316 KIV524316 KSR524316 LCN524316 LMJ524316 LWF524316 MGB524316 MPX524316 MZT524316 NJP524316 NTL524316 ODH524316 OND524316 OWZ524316 PGV524316 PQR524316 QAN524316 QKJ524316 QUF524316 REB524316 RNX524316 RXT524316 SHP524316 SRL524316 TBH524316 TLD524316 TUZ524316 UEV524316 UOR524316 UYN524316 VIJ524316 VSF524316 WCB524316 WLX524316 WVT524316 L589852 JH589852 TD589852 ACZ589852 AMV589852 AWR589852 BGN589852 BQJ589852 CAF589852 CKB589852 CTX589852 DDT589852 DNP589852 DXL589852 EHH589852 ERD589852 FAZ589852 FKV589852 FUR589852 GEN589852 GOJ589852 GYF589852 HIB589852 HRX589852 IBT589852 ILP589852 IVL589852 JFH589852 JPD589852 JYZ589852 KIV589852 KSR589852 LCN589852 LMJ589852 LWF589852 MGB589852 MPX589852 MZT589852 NJP589852 NTL589852 ODH589852 OND589852 OWZ589852 PGV589852 PQR589852 QAN589852 QKJ589852 QUF589852 REB589852 RNX589852 RXT589852 SHP589852 SRL589852 TBH589852 TLD589852 TUZ589852 UEV589852 UOR589852 UYN589852 VIJ589852 VSF589852 WCB589852 WLX589852 WVT589852 L655388 JH655388 TD655388 ACZ655388 AMV655388 AWR655388 BGN655388 BQJ655388 CAF655388 CKB655388 CTX655388 DDT655388 DNP655388 DXL655388 EHH655388 ERD655388 FAZ655388 FKV655388 FUR655388 GEN655388 GOJ655388 GYF655388 HIB655388 HRX655388 IBT655388 ILP655388 IVL655388 JFH655388 JPD655388 JYZ655388 KIV655388 KSR655388 LCN655388 LMJ655388 LWF655388 MGB655388 MPX655388 MZT655388 NJP655388 NTL655388 ODH655388 OND655388 OWZ655388 PGV655388 PQR655388 QAN655388 QKJ655388 QUF655388 REB655388 RNX655388 RXT655388 SHP655388 SRL655388 TBH655388 TLD655388 TUZ655388 UEV655388 UOR655388 UYN655388 VIJ655388 VSF655388 WCB655388 WLX655388 WVT655388 L720924 JH720924 TD720924 ACZ720924 AMV720924 AWR720924 BGN720924 BQJ720924 CAF720924 CKB720924 CTX720924 DDT720924 DNP720924 DXL720924 EHH720924 ERD720924 FAZ720924 FKV720924 FUR720924 GEN720924 GOJ720924 GYF720924 HIB720924 HRX720924 IBT720924 ILP720924 IVL720924 JFH720924 JPD720924 JYZ720924 KIV720924 KSR720924 LCN720924 LMJ720924 LWF720924 MGB720924 MPX720924 MZT720924 NJP720924 NTL720924 ODH720924 OND720924 OWZ720924 PGV720924 PQR720924 QAN720924 QKJ720924 QUF720924 REB720924 RNX720924 RXT720924 SHP720924 SRL720924 TBH720924 TLD720924 TUZ720924 UEV720924 UOR720924 UYN720924 VIJ720924 VSF720924 WCB720924 WLX720924 WVT720924 L786460 JH786460 TD786460 ACZ786460 AMV786460 AWR786460 BGN786460 BQJ786460 CAF786460 CKB786460 CTX786460 DDT786460 DNP786460 DXL786460 EHH786460 ERD786460 FAZ786460 FKV786460 FUR786460 GEN786460 GOJ786460 GYF786460 HIB786460 HRX786460 IBT786460 ILP786460 IVL786460 JFH786460 JPD786460 JYZ786460 KIV786460 KSR786460 LCN786460 LMJ786460 LWF786460 MGB786460 MPX786460 MZT786460 NJP786460 NTL786460 ODH786460 OND786460 OWZ786460 PGV786460 PQR786460 QAN786460 QKJ786460 QUF786460 REB786460 RNX786460 RXT786460 SHP786460 SRL786460 TBH786460 TLD786460 TUZ786460 UEV786460 UOR786460 UYN786460 VIJ786460 VSF786460 WCB786460 WLX786460 WVT786460 L851996 JH851996 TD851996 ACZ851996 AMV851996 AWR851996 BGN851996 BQJ851996 CAF851996 CKB851996 CTX851996 DDT851996 DNP851996 DXL851996 EHH851996 ERD851996 FAZ851996 FKV851996 FUR851996 GEN851996 GOJ851996 GYF851996 HIB851996 HRX851996 IBT851996 ILP851996 IVL851996 JFH851996 JPD851996 JYZ851996 KIV851996 KSR851996 LCN851996 LMJ851996 LWF851996 MGB851996 MPX851996 MZT851996 NJP851996 NTL851996 ODH851996 OND851996 OWZ851996 PGV851996 PQR851996 QAN851996 QKJ851996 QUF851996 REB851996 RNX851996 RXT851996 SHP851996 SRL851996 TBH851996 TLD851996 TUZ851996 UEV851996 UOR851996 UYN851996 VIJ851996 VSF851996 WCB851996 WLX851996 WVT851996 L917532 JH917532 TD917532 ACZ917532 AMV917532 AWR917532 BGN917532 BQJ917532 CAF917532 CKB917532 CTX917532 DDT917532 DNP917532 DXL917532 EHH917532 ERD917532 FAZ917532 FKV917532 FUR917532 GEN917532 GOJ917532 GYF917532 HIB917532 HRX917532 IBT917532 ILP917532 IVL917532 JFH917532 JPD917532 JYZ917532 KIV917532 KSR917532 LCN917532 LMJ917532 LWF917532 MGB917532 MPX917532 MZT917532 NJP917532 NTL917532 ODH917532 OND917532 OWZ917532 PGV917532 PQR917532 QAN917532 QKJ917532 QUF917532 REB917532 RNX917532 RXT917532 SHP917532 SRL917532 TBH917532 TLD917532 TUZ917532 UEV917532 UOR917532 UYN917532 VIJ917532 VSF917532 WCB917532 WLX917532 WVT917532 L983068 JH983068 TD983068 ACZ983068 AMV983068 AWR983068 BGN983068 BQJ983068 CAF983068 CKB983068 CTX983068 DDT983068 DNP983068 DXL983068 EHH983068 ERD983068 FAZ983068 FKV983068 FUR983068 GEN983068 GOJ983068 GYF983068 HIB983068 HRX983068 IBT983068 ILP983068 IVL983068 JFH983068 JPD983068 JYZ983068 KIV983068 KSR983068 LCN983068 LMJ983068 LWF983068 MGB983068 MPX983068 MZT983068 NJP983068 NTL983068 ODH983068 OND983068 OWZ983068 PGV983068 PQR983068 QAN983068 QKJ983068 QUF983068 REB983068 RNX983068 RXT983068 SHP983068 SRL983068 TBH983068 TLD983068 TUZ983068 UEV983068 UOR983068 UYN983068 VIJ983068 VSF983068 WCB983068 WLX983068 WVT983068 L48 JH48 TD48 ACZ48 AMV48 AWR48 BGN48 BQJ48 CAF48 CKB48 CTX48 DDT48 DNP48 DXL48 EHH48 ERD48 FAZ48 FKV48 FUR48 GEN48 GOJ48 GYF48 HIB48 HRX48 IBT48 ILP48 IVL48 JFH48 JPD48 JYZ48 KIV48 KSR48 LCN48 LMJ48 LWF48 MGB48 MPX48 MZT48 NJP48 NTL48 ODH48 OND48 OWZ48 PGV48 PQR48 QAN48 QKJ48 QUF48 REB48 RNX48 RXT48 SHP48 SRL48 TBH48 TLD48 TUZ48 UEV48 UOR48 UYN48 VIJ48 VSF48 WCB48 WLX48 WVT48 L65584 JH65584 TD65584 ACZ65584 AMV65584 AWR65584 BGN65584 BQJ65584 CAF65584 CKB65584 CTX65584 DDT65584 DNP65584 DXL65584 EHH65584 ERD65584 FAZ65584 FKV65584 FUR65584 GEN65584 GOJ65584 GYF65584 HIB65584 HRX65584 IBT65584 ILP65584 IVL65584 JFH65584 JPD65584 JYZ65584 KIV65584 KSR65584 LCN65584 LMJ65584 LWF65584 MGB65584 MPX65584 MZT65584 NJP65584 NTL65584 ODH65584 OND65584 OWZ65584 PGV65584 PQR65584 QAN65584 QKJ65584 QUF65584 REB65584 RNX65584 RXT65584 SHP65584 SRL65584 TBH65584 TLD65584 TUZ65584 UEV65584 UOR65584 UYN65584 VIJ65584 VSF65584 WCB65584 WLX65584 WVT65584 L131120 JH131120 TD131120 ACZ131120 AMV131120 AWR131120 BGN131120 BQJ131120 CAF131120 CKB131120 CTX131120 DDT131120 DNP131120 DXL131120 EHH131120 ERD131120 FAZ131120 FKV131120 FUR131120 GEN131120 GOJ131120 GYF131120 HIB131120 HRX131120 IBT131120 ILP131120 IVL131120 JFH131120 JPD131120 JYZ131120 KIV131120 KSR131120 LCN131120 LMJ131120 LWF131120 MGB131120 MPX131120 MZT131120 NJP131120 NTL131120 ODH131120 OND131120 OWZ131120 PGV131120 PQR131120 QAN131120 QKJ131120 QUF131120 REB131120 RNX131120 RXT131120 SHP131120 SRL131120 TBH131120 TLD131120 TUZ131120 UEV131120 UOR131120 UYN131120 VIJ131120 VSF131120 WCB131120 WLX131120 WVT131120 L196656 JH196656 TD196656 ACZ196656 AMV196656 AWR196656 BGN196656 BQJ196656 CAF196656 CKB196656 CTX196656 DDT196656 DNP196656 DXL196656 EHH196656 ERD196656 FAZ196656 FKV196656 FUR196656 GEN196656 GOJ196656 GYF196656 HIB196656 HRX196656 IBT196656 ILP196656 IVL196656 JFH196656 JPD196656 JYZ196656 KIV196656 KSR196656 LCN196656 LMJ196656 LWF196656 MGB196656 MPX196656 MZT196656 NJP196656 NTL196656 ODH196656 OND196656 OWZ196656 PGV196656 PQR196656 QAN196656 QKJ196656 QUF196656 REB196656 RNX196656 RXT196656 SHP196656 SRL196656 TBH196656 TLD196656 TUZ196656 UEV196656 UOR196656 UYN196656 VIJ196656 VSF196656 WCB196656 WLX196656 WVT196656 L262192 JH262192 TD262192 ACZ262192 AMV262192 AWR262192 BGN262192 BQJ262192 CAF262192 CKB262192 CTX262192 DDT262192 DNP262192 DXL262192 EHH262192 ERD262192 FAZ262192 FKV262192 FUR262192 GEN262192 GOJ262192 GYF262192 HIB262192 HRX262192 IBT262192 ILP262192 IVL262192 JFH262192 JPD262192 JYZ262192 KIV262192 KSR262192 LCN262192 LMJ262192 LWF262192 MGB262192 MPX262192 MZT262192 NJP262192 NTL262192 ODH262192 OND262192 OWZ262192 PGV262192 PQR262192 QAN262192 QKJ262192 QUF262192 REB262192 RNX262192 RXT262192 SHP262192 SRL262192 TBH262192 TLD262192 TUZ262192 UEV262192 UOR262192 UYN262192 VIJ262192 VSF262192 WCB262192 WLX262192 WVT262192 L327728 JH327728 TD327728 ACZ327728 AMV327728 AWR327728 BGN327728 BQJ327728 CAF327728 CKB327728 CTX327728 DDT327728 DNP327728 DXL327728 EHH327728 ERD327728 FAZ327728 FKV327728 FUR327728 GEN327728 GOJ327728 GYF327728 HIB327728 HRX327728 IBT327728 ILP327728 IVL327728 JFH327728 JPD327728 JYZ327728 KIV327728 KSR327728 LCN327728 LMJ327728 LWF327728 MGB327728 MPX327728 MZT327728 NJP327728 NTL327728 ODH327728 OND327728 OWZ327728 PGV327728 PQR327728 QAN327728 QKJ327728 QUF327728 REB327728 RNX327728 RXT327728 SHP327728 SRL327728 TBH327728 TLD327728 TUZ327728 UEV327728 UOR327728 UYN327728 VIJ327728 VSF327728 WCB327728 WLX327728 WVT327728 L393264 JH393264 TD393264 ACZ393264 AMV393264 AWR393264 BGN393264 BQJ393264 CAF393264 CKB393264 CTX393264 DDT393264 DNP393264 DXL393264 EHH393264 ERD393264 FAZ393264 FKV393264 FUR393264 GEN393264 GOJ393264 GYF393264 HIB393264 HRX393264 IBT393264 ILP393264 IVL393264 JFH393264 JPD393264 JYZ393264 KIV393264 KSR393264 LCN393264 LMJ393264 LWF393264 MGB393264 MPX393264 MZT393264 NJP393264 NTL393264 ODH393264 OND393264 OWZ393264 PGV393264 PQR393264 QAN393264 QKJ393264 QUF393264 REB393264 RNX393264 RXT393264 SHP393264 SRL393264 TBH393264 TLD393264 TUZ393264 UEV393264 UOR393264 UYN393264 VIJ393264 VSF393264 WCB393264 WLX393264 WVT393264 L458800 JH458800 TD458800 ACZ458800 AMV458800 AWR458800 BGN458800 BQJ458800 CAF458800 CKB458800 CTX458800 DDT458800 DNP458800 DXL458800 EHH458800 ERD458800 FAZ458800 FKV458800 FUR458800 GEN458800 GOJ458800 GYF458800 HIB458800 HRX458800 IBT458800 ILP458800 IVL458800 JFH458800 JPD458800 JYZ458800 KIV458800 KSR458800 LCN458800 LMJ458800 LWF458800 MGB458800 MPX458800 MZT458800 NJP458800 NTL458800 ODH458800 OND458800 OWZ458800 PGV458800 PQR458800 QAN458800 QKJ458800 QUF458800 REB458800 RNX458800 RXT458800 SHP458800 SRL458800 TBH458800 TLD458800 TUZ458800 UEV458800 UOR458800 UYN458800 VIJ458800 VSF458800 WCB458800 WLX458800 WVT458800 L524336 JH524336 TD524336 ACZ524336 AMV524336 AWR524336 BGN524336 BQJ524336 CAF524336 CKB524336 CTX524336 DDT524336 DNP524336 DXL524336 EHH524336 ERD524336 FAZ524336 FKV524336 FUR524336 GEN524336 GOJ524336 GYF524336 HIB524336 HRX524336 IBT524336 ILP524336 IVL524336 JFH524336 JPD524336 JYZ524336 KIV524336 KSR524336 LCN524336 LMJ524336 LWF524336 MGB524336 MPX524336 MZT524336 NJP524336 NTL524336 ODH524336 OND524336 OWZ524336 PGV524336 PQR524336 QAN524336 QKJ524336 QUF524336 REB524336 RNX524336 RXT524336 SHP524336 SRL524336 TBH524336 TLD524336 TUZ524336 UEV524336 UOR524336 UYN524336 VIJ524336 VSF524336 WCB524336 WLX524336 WVT524336 L589872 JH589872 TD589872 ACZ589872 AMV589872 AWR589872 BGN589872 BQJ589872 CAF589872 CKB589872 CTX589872 DDT589872 DNP589872 DXL589872 EHH589872 ERD589872 FAZ589872 FKV589872 FUR589872 GEN589872 GOJ589872 GYF589872 HIB589872 HRX589872 IBT589872 ILP589872 IVL589872 JFH589872 JPD589872 JYZ589872 KIV589872 KSR589872 LCN589872 LMJ589872 LWF589872 MGB589872 MPX589872 MZT589872 NJP589872 NTL589872 ODH589872 OND589872 OWZ589872 PGV589872 PQR589872 QAN589872 QKJ589872 QUF589872 REB589872 RNX589872 RXT589872 SHP589872 SRL589872 TBH589872 TLD589872 TUZ589872 UEV589872 UOR589872 UYN589872 VIJ589872 VSF589872 WCB589872 WLX589872 WVT589872 L655408 JH655408 TD655408 ACZ655408 AMV655408 AWR655408 BGN655408 BQJ655408 CAF655408 CKB655408 CTX655408 DDT655408 DNP655408 DXL655408 EHH655408 ERD655408 FAZ655408 FKV655408 FUR655408 GEN655408 GOJ655408 GYF655408 HIB655408 HRX655408 IBT655408 ILP655408 IVL655408 JFH655408 JPD655408 JYZ655408 KIV655408 KSR655408 LCN655408 LMJ655408 LWF655408 MGB655408 MPX655408 MZT655408 NJP655408 NTL655408 ODH655408 OND655408 OWZ655408 PGV655408 PQR655408 QAN655408 QKJ655408 QUF655408 REB655408 RNX655408 RXT655408 SHP655408 SRL655408 TBH655408 TLD655408 TUZ655408 UEV655408 UOR655408 UYN655408 VIJ655408 VSF655408 WCB655408 WLX655408 WVT655408 L720944 JH720944 TD720944 ACZ720944 AMV720944 AWR720944 BGN720944 BQJ720944 CAF720944 CKB720944 CTX720944 DDT720944 DNP720944 DXL720944 EHH720944 ERD720944 FAZ720944 FKV720944 FUR720944 GEN720944 GOJ720944 GYF720944 HIB720944 HRX720944 IBT720944 ILP720944 IVL720944 JFH720944 JPD720944 JYZ720944 KIV720944 KSR720944 LCN720944 LMJ720944 LWF720944 MGB720944 MPX720944 MZT720944 NJP720944 NTL720944 ODH720944 OND720944 OWZ720944 PGV720944 PQR720944 QAN720944 QKJ720944 QUF720944 REB720944 RNX720944 RXT720944 SHP720944 SRL720944 TBH720944 TLD720944 TUZ720944 UEV720944 UOR720944 UYN720944 VIJ720944 VSF720944 WCB720944 WLX720944 WVT720944 L786480 JH786480 TD786480 ACZ786480 AMV786480 AWR786480 BGN786480 BQJ786480 CAF786480 CKB786480 CTX786480 DDT786480 DNP786480 DXL786480 EHH786480 ERD786480 FAZ786480 FKV786480 FUR786480 GEN786480 GOJ786480 GYF786480 HIB786480 HRX786480 IBT786480 ILP786480 IVL786480 JFH786480 JPD786480 JYZ786480 KIV786480 KSR786480 LCN786480 LMJ786480 LWF786480 MGB786480 MPX786480 MZT786480 NJP786480 NTL786480 ODH786480 OND786480 OWZ786480 PGV786480 PQR786480 QAN786480 QKJ786480 QUF786480 REB786480 RNX786480 RXT786480 SHP786480 SRL786480 TBH786480 TLD786480 TUZ786480 UEV786480 UOR786480 UYN786480 VIJ786480 VSF786480 WCB786480 WLX786480 WVT786480 L852016 JH852016 TD852016 ACZ852016 AMV852016 AWR852016 BGN852016 BQJ852016 CAF852016 CKB852016 CTX852016 DDT852016 DNP852016 DXL852016 EHH852016 ERD852016 FAZ852016 FKV852016 FUR852016 GEN852016 GOJ852016 GYF852016 HIB852016 HRX852016 IBT852016 ILP852016 IVL852016 JFH852016 JPD852016 JYZ852016 KIV852016 KSR852016 LCN852016 LMJ852016 LWF852016 MGB852016 MPX852016 MZT852016 NJP852016 NTL852016 ODH852016 OND852016 OWZ852016 PGV852016 PQR852016 QAN852016 QKJ852016 QUF852016 REB852016 RNX852016 RXT852016 SHP852016 SRL852016 TBH852016 TLD852016 TUZ852016 UEV852016 UOR852016 UYN852016 VIJ852016 VSF852016 WCB852016 WLX852016 WVT852016 L917552 JH917552 TD917552 ACZ917552 AMV917552 AWR917552 BGN917552 BQJ917552 CAF917552 CKB917552 CTX917552 DDT917552 DNP917552 DXL917552 EHH917552 ERD917552 FAZ917552 FKV917552 FUR917552 GEN917552 GOJ917552 GYF917552 HIB917552 HRX917552 IBT917552 ILP917552 IVL917552 JFH917552 JPD917552 JYZ917552 KIV917552 KSR917552 LCN917552 LMJ917552 LWF917552 MGB917552 MPX917552 MZT917552 NJP917552 NTL917552 ODH917552 OND917552 OWZ917552 PGV917552 PQR917552 QAN917552 QKJ917552 QUF917552 REB917552 RNX917552 RXT917552 SHP917552 SRL917552 TBH917552 TLD917552 TUZ917552 UEV917552 UOR917552 UYN917552 VIJ917552 VSF917552 WCB917552 WLX917552 WVT917552 L983088 JH983088 TD983088 ACZ983088 AMV983088 AWR983088 BGN983088 BQJ983088 CAF983088 CKB983088 CTX983088 DDT983088 DNP983088 DXL983088 EHH983088 ERD983088 FAZ983088 FKV983088 FUR983088 GEN983088 GOJ983088 GYF983088 HIB983088 HRX983088 IBT983088 ILP983088 IVL983088 JFH983088 JPD983088 JYZ983088 KIV983088 KSR983088 LCN983088 LMJ983088 LWF983088 MGB983088 MPX983088 MZT983088 NJP983088 NTL983088 ODH983088 OND983088 OWZ983088 PGV983088 PQR983088 QAN983088 QKJ983088 QUF983088 REB983088 RNX983088 RXT983088 SHP983088 SRL983088 TBH983088 TLD983088 TUZ983088 UEV983088 UOR983088 UYN983088 VIJ983088 VSF983088 WCB983088 WLX983088 WVT983088 L59 JH59 TD59 ACZ59 AMV59 AWR59 BGN59 BQJ59 CAF59 CKB59 CTX59 DDT59 DNP59 DXL59 EHH59 ERD59 FAZ59 FKV59 FUR59 GEN59 GOJ59 GYF59 HIB59 HRX59 IBT59 ILP59 IVL59 JFH59 JPD59 JYZ59 KIV59 KSR59 LCN59 LMJ59 LWF59 MGB59 MPX59 MZT59 NJP59 NTL59 ODH59 OND59 OWZ59 PGV59 PQR59 QAN59 QKJ59 QUF59 REB59 RNX59 RXT59 SHP59 SRL59 TBH59 TLD59 TUZ59 UEV59 UOR59 UYN59 VIJ59 VSF59 WCB59 WLX59 WVT59 L65595 JH65595 TD65595 ACZ65595 AMV65595 AWR65595 BGN65595 BQJ65595 CAF65595 CKB65595 CTX65595 DDT65595 DNP65595 DXL65595 EHH65595 ERD65595 FAZ65595 FKV65595 FUR65595 GEN65595 GOJ65595 GYF65595 HIB65595 HRX65595 IBT65595 ILP65595 IVL65595 JFH65595 JPD65595 JYZ65595 KIV65595 KSR65595 LCN65595 LMJ65595 LWF65595 MGB65595 MPX65595 MZT65595 NJP65595 NTL65595 ODH65595 OND65595 OWZ65595 PGV65595 PQR65595 QAN65595 QKJ65595 QUF65595 REB65595 RNX65595 RXT65595 SHP65595 SRL65595 TBH65595 TLD65595 TUZ65595 UEV65595 UOR65595 UYN65595 VIJ65595 VSF65595 WCB65595 WLX65595 WVT65595 L131131 JH131131 TD131131 ACZ131131 AMV131131 AWR131131 BGN131131 BQJ131131 CAF131131 CKB131131 CTX131131 DDT131131 DNP131131 DXL131131 EHH131131 ERD131131 FAZ131131 FKV131131 FUR131131 GEN131131 GOJ131131 GYF131131 HIB131131 HRX131131 IBT131131 ILP131131 IVL131131 JFH131131 JPD131131 JYZ131131 KIV131131 KSR131131 LCN131131 LMJ131131 LWF131131 MGB131131 MPX131131 MZT131131 NJP131131 NTL131131 ODH131131 OND131131 OWZ131131 PGV131131 PQR131131 QAN131131 QKJ131131 QUF131131 REB131131 RNX131131 RXT131131 SHP131131 SRL131131 TBH131131 TLD131131 TUZ131131 UEV131131 UOR131131 UYN131131 VIJ131131 VSF131131 WCB131131 WLX131131 WVT131131 L196667 JH196667 TD196667 ACZ196667 AMV196667 AWR196667 BGN196667 BQJ196667 CAF196667 CKB196667 CTX196667 DDT196667 DNP196667 DXL196667 EHH196667 ERD196667 FAZ196667 FKV196667 FUR196667 GEN196667 GOJ196667 GYF196667 HIB196667 HRX196667 IBT196667 ILP196667 IVL196667 JFH196667 JPD196667 JYZ196667 KIV196667 KSR196667 LCN196667 LMJ196667 LWF196667 MGB196667 MPX196667 MZT196667 NJP196667 NTL196667 ODH196667 OND196667 OWZ196667 PGV196667 PQR196667 QAN196667 QKJ196667 QUF196667 REB196667 RNX196667 RXT196667 SHP196667 SRL196667 TBH196667 TLD196667 TUZ196667 UEV196667 UOR196667 UYN196667 VIJ196667 VSF196667 WCB196667 WLX196667 WVT196667 L262203 JH262203 TD262203 ACZ262203 AMV262203 AWR262203 BGN262203 BQJ262203 CAF262203 CKB262203 CTX262203 DDT262203 DNP262203 DXL262203 EHH262203 ERD262203 FAZ262203 FKV262203 FUR262203 GEN262203 GOJ262203 GYF262203 HIB262203 HRX262203 IBT262203 ILP262203 IVL262203 JFH262203 JPD262203 JYZ262203 KIV262203 KSR262203 LCN262203 LMJ262203 LWF262203 MGB262203 MPX262203 MZT262203 NJP262203 NTL262203 ODH262203 OND262203 OWZ262203 PGV262203 PQR262203 QAN262203 QKJ262203 QUF262203 REB262203 RNX262203 RXT262203 SHP262203 SRL262203 TBH262203 TLD262203 TUZ262203 UEV262203 UOR262203 UYN262203 VIJ262203 VSF262203 WCB262203 WLX262203 WVT262203 L327739 JH327739 TD327739 ACZ327739 AMV327739 AWR327739 BGN327739 BQJ327739 CAF327739 CKB327739 CTX327739 DDT327739 DNP327739 DXL327739 EHH327739 ERD327739 FAZ327739 FKV327739 FUR327739 GEN327739 GOJ327739 GYF327739 HIB327739 HRX327739 IBT327739 ILP327739 IVL327739 JFH327739 JPD327739 JYZ327739 KIV327739 KSR327739 LCN327739 LMJ327739 LWF327739 MGB327739 MPX327739 MZT327739 NJP327739 NTL327739 ODH327739 OND327739 OWZ327739 PGV327739 PQR327739 QAN327739 QKJ327739 QUF327739 REB327739 RNX327739 RXT327739 SHP327739 SRL327739 TBH327739 TLD327739 TUZ327739 UEV327739 UOR327739 UYN327739 VIJ327739 VSF327739 WCB327739 WLX327739 WVT327739 L393275 JH393275 TD393275 ACZ393275 AMV393275 AWR393275 BGN393275 BQJ393275 CAF393275 CKB393275 CTX393275 DDT393275 DNP393275 DXL393275 EHH393275 ERD393275 FAZ393275 FKV393275 FUR393275 GEN393275 GOJ393275 GYF393275 HIB393275 HRX393275 IBT393275 ILP393275 IVL393275 JFH393275 JPD393275 JYZ393275 KIV393275 KSR393275 LCN393275 LMJ393275 LWF393275 MGB393275 MPX393275 MZT393275 NJP393275 NTL393275 ODH393275 OND393275 OWZ393275 PGV393275 PQR393275 QAN393275 QKJ393275 QUF393275 REB393275 RNX393275 RXT393275 SHP393275 SRL393275 TBH393275 TLD393275 TUZ393275 UEV393275 UOR393275 UYN393275 VIJ393275 VSF393275 WCB393275 WLX393275 WVT393275 L458811 JH458811 TD458811 ACZ458811 AMV458811 AWR458811 BGN458811 BQJ458811 CAF458811 CKB458811 CTX458811 DDT458811 DNP458811 DXL458811 EHH458811 ERD458811 FAZ458811 FKV458811 FUR458811 GEN458811 GOJ458811 GYF458811 HIB458811 HRX458811 IBT458811 ILP458811 IVL458811 JFH458811 JPD458811 JYZ458811 KIV458811 KSR458811 LCN458811 LMJ458811 LWF458811 MGB458811 MPX458811 MZT458811 NJP458811 NTL458811 ODH458811 OND458811 OWZ458811 PGV458811 PQR458811 QAN458811 QKJ458811 QUF458811 REB458811 RNX458811 RXT458811 SHP458811 SRL458811 TBH458811 TLD458811 TUZ458811 UEV458811 UOR458811 UYN458811 VIJ458811 VSF458811 WCB458811 WLX458811 WVT458811 L524347 JH524347 TD524347 ACZ524347 AMV524347 AWR524347 BGN524347 BQJ524347 CAF524347 CKB524347 CTX524347 DDT524347 DNP524347 DXL524347 EHH524347 ERD524347 FAZ524347 FKV524347 FUR524347 GEN524347 GOJ524347 GYF524347 HIB524347 HRX524347 IBT524347 ILP524347 IVL524347 JFH524347 JPD524347 JYZ524347 KIV524347 KSR524347 LCN524347 LMJ524347 LWF524347 MGB524347 MPX524347 MZT524347 NJP524347 NTL524347 ODH524347 OND524347 OWZ524347 PGV524347 PQR524347 QAN524347 QKJ524347 QUF524347 REB524347 RNX524347 RXT524347 SHP524347 SRL524347 TBH524347 TLD524347 TUZ524347 UEV524347 UOR524347 UYN524347 VIJ524347 VSF524347 WCB524347 WLX524347 WVT524347 L589883 JH589883 TD589883 ACZ589883 AMV589883 AWR589883 BGN589883 BQJ589883 CAF589883 CKB589883 CTX589883 DDT589883 DNP589883 DXL589883 EHH589883 ERD589883 FAZ589883 FKV589883 FUR589883 GEN589883 GOJ589883 GYF589883 HIB589883 HRX589883 IBT589883 ILP589883 IVL589883 JFH589883 JPD589883 JYZ589883 KIV589883 KSR589883 LCN589883 LMJ589883 LWF589883 MGB589883 MPX589883 MZT589883 NJP589883 NTL589883 ODH589883 OND589883 OWZ589883 PGV589883 PQR589883 QAN589883 QKJ589883 QUF589883 REB589883 RNX589883 RXT589883 SHP589883 SRL589883 TBH589883 TLD589883 TUZ589883 UEV589883 UOR589883 UYN589883 VIJ589883 VSF589883 WCB589883 WLX589883 WVT589883 L655419 JH655419 TD655419 ACZ655419 AMV655419 AWR655419 BGN655419 BQJ655419 CAF655419 CKB655419 CTX655419 DDT655419 DNP655419 DXL655419 EHH655419 ERD655419 FAZ655419 FKV655419 FUR655419 GEN655419 GOJ655419 GYF655419 HIB655419 HRX655419 IBT655419 ILP655419 IVL655419 JFH655419 JPD655419 JYZ655419 KIV655419 KSR655419 LCN655419 LMJ655419 LWF655419 MGB655419 MPX655419 MZT655419 NJP655419 NTL655419 ODH655419 OND655419 OWZ655419 PGV655419 PQR655419 QAN655419 QKJ655419 QUF655419 REB655419 RNX655419 RXT655419 SHP655419 SRL655419 TBH655419 TLD655419 TUZ655419 UEV655419 UOR655419 UYN655419 VIJ655419 VSF655419 WCB655419 WLX655419 WVT655419 L720955 JH720955 TD720955 ACZ720955 AMV720955 AWR720955 BGN720955 BQJ720955 CAF720955 CKB720955 CTX720955 DDT720955 DNP720955 DXL720955 EHH720955 ERD720955 FAZ720955 FKV720955 FUR720955 GEN720955 GOJ720955 GYF720955 HIB720955 HRX720955 IBT720955 ILP720955 IVL720955 JFH720955 JPD720955 JYZ720955 KIV720955 KSR720955 LCN720955 LMJ720955 LWF720955 MGB720955 MPX720955 MZT720955 NJP720955 NTL720955 ODH720955 OND720955 OWZ720955 PGV720955 PQR720955 QAN720955 QKJ720955 QUF720955 REB720955 RNX720955 RXT720955 SHP720955 SRL720955 TBH720955 TLD720955 TUZ720955 UEV720955 UOR720955 UYN720955 VIJ720955 VSF720955 WCB720955 WLX720955 WVT720955 L786491 JH786491 TD786491 ACZ786491 AMV786491 AWR786491 BGN786491 BQJ786491 CAF786491 CKB786491 CTX786491 DDT786491 DNP786491 DXL786491 EHH786491 ERD786491 FAZ786491 FKV786491 FUR786491 GEN786491 GOJ786491 GYF786491 HIB786491 HRX786491 IBT786491 ILP786491 IVL786491 JFH786491 JPD786491 JYZ786491 KIV786491 KSR786491 LCN786491 LMJ786491 LWF786491 MGB786491 MPX786491 MZT786491 NJP786491 NTL786491 ODH786491 OND786491 OWZ786491 PGV786491 PQR786491 QAN786491 QKJ786491 QUF786491 REB786491 RNX786491 RXT786491 SHP786491 SRL786491 TBH786491 TLD786491 TUZ786491 UEV786491 UOR786491 UYN786491 VIJ786491 VSF786491 WCB786491 WLX786491 WVT786491 L852027 JH852027 TD852027 ACZ852027 AMV852027 AWR852027 BGN852027 BQJ852027 CAF852027 CKB852027 CTX852027 DDT852027 DNP852027 DXL852027 EHH852027 ERD852027 FAZ852027 FKV852027 FUR852027 GEN852027 GOJ852027 GYF852027 HIB852027 HRX852027 IBT852027 ILP852027 IVL852027 JFH852027 JPD852027 JYZ852027 KIV852027 KSR852027 LCN852027 LMJ852027 LWF852027 MGB852027 MPX852027 MZT852027 NJP852027 NTL852027 ODH852027 OND852027 OWZ852027 PGV852027 PQR852027 QAN852027 QKJ852027 QUF852027 REB852027 RNX852027 RXT852027 SHP852027 SRL852027 TBH852027 TLD852027 TUZ852027 UEV852027 UOR852027 UYN852027 VIJ852027 VSF852027 WCB852027 WLX852027 WVT852027 L917563 JH917563 TD917563 ACZ917563 AMV917563 AWR917563 BGN917563 BQJ917563 CAF917563 CKB917563 CTX917563 DDT917563 DNP917563 DXL917563 EHH917563 ERD917563 FAZ917563 FKV917563 FUR917563 GEN917563 GOJ917563 GYF917563 HIB917563 HRX917563 IBT917563 ILP917563 IVL917563 JFH917563 JPD917563 JYZ917563 KIV917563 KSR917563 LCN917563 LMJ917563 LWF917563 MGB917563 MPX917563 MZT917563 NJP917563 NTL917563 ODH917563 OND917563 OWZ917563 PGV917563 PQR917563 QAN917563 QKJ917563 QUF917563 REB917563 RNX917563 RXT917563 SHP917563 SRL917563 TBH917563 TLD917563 TUZ917563 UEV917563 UOR917563 UYN917563 VIJ917563 VSF917563 WCB917563 WLX917563 WVT917563 L983099 JH983099 TD983099 ACZ983099 AMV983099 AWR983099 BGN983099 BQJ983099 CAF983099 CKB983099 CTX983099 DDT983099 DNP983099 DXL983099 EHH983099 ERD983099 FAZ983099 FKV983099 FUR983099 GEN983099 GOJ983099 GYF983099 HIB983099 HRX983099 IBT983099 ILP983099 IVL983099 JFH983099 JPD983099 JYZ983099 KIV983099 KSR983099 LCN983099 LMJ983099 LWF983099 MGB983099 MPX983099 MZT983099 NJP983099 NTL983099 ODH983099 OND983099 OWZ983099 PGV983099 PQR983099 QAN983099 QKJ983099 QUF983099 REB983099 RNX983099 RXT983099 SHP983099 SRL983099 TBH983099 TLD983099 TUZ983099 UEV983099 UOR983099 UYN983099 VIJ983099 VSF983099 WCB983099 WLX983099 WVT983099 L61:L62 JH61:JH62 TD61:TD62 ACZ61:ACZ62 AMV61:AMV62 AWR61:AWR62 BGN61:BGN62 BQJ61:BQJ62 CAF61:CAF62 CKB61:CKB62 CTX61:CTX62 DDT61:DDT62 DNP61:DNP62 DXL61:DXL62 EHH61:EHH62 ERD61:ERD62 FAZ61:FAZ62 FKV61:FKV62 FUR61:FUR62 GEN61:GEN62 GOJ61:GOJ62 GYF61:GYF62 HIB61:HIB62 HRX61:HRX62 IBT61:IBT62 ILP61:ILP62 IVL61:IVL62 JFH61:JFH62 JPD61:JPD62 JYZ61:JYZ62 KIV61:KIV62 KSR61:KSR62 LCN61:LCN62 LMJ61:LMJ62 LWF61:LWF62 MGB61:MGB62 MPX61:MPX62 MZT61:MZT62 NJP61:NJP62 NTL61:NTL62 ODH61:ODH62 OND61:OND62 OWZ61:OWZ62 PGV61:PGV62 PQR61:PQR62 QAN61:QAN62 QKJ61:QKJ62 QUF61:QUF62 REB61:REB62 RNX61:RNX62 RXT61:RXT62 SHP61:SHP62 SRL61:SRL62 TBH61:TBH62 TLD61:TLD62 TUZ61:TUZ62 UEV61:UEV62 UOR61:UOR62 UYN61:UYN62 VIJ61:VIJ62 VSF61:VSF62 WCB61:WCB62 WLX61:WLX62 WVT61:WVT62 L65597:L65598 JH65597:JH65598 TD65597:TD65598 ACZ65597:ACZ65598 AMV65597:AMV65598 AWR65597:AWR65598 BGN65597:BGN65598 BQJ65597:BQJ65598 CAF65597:CAF65598 CKB65597:CKB65598 CTX65597:CTX65598 DDT65597:DDT65598 DNP65597:DNP65598 DXL65597:DXL65598 EHH65597:EHH65598 ERD65597:ERD65598 FAZ65597:FAZ65598 FKV65597:FKV65598 FUR65597:FUR65598 GEN65597:GEN65598 GOJ65597:GOJ65598 GYF65597:GYF65598 HIB65597:HIB65598 HRX65597:HRX65598 IBT65597:IBT65598 ILP65597:ILP65598 IVL65597:IVL65598 JFH65597:JFH65598 JPD65597:JPD65598 JYZ65597:JYZ65598 KIV65597:KIV65598 KSR65597:KSR65598 LCN65597:LCN65598 LMJ65597:LMJ65598 LWF65597:LWF65598 MGB65597:MGB65598 MPX65597:MPX65598 MZT65597:MZT65598 NJP65597:NJP65598 NTL65597:NTL65598 ODH65597:ODH65598 OND65597:OND65598 OWZ65597:OWZ65598 PGV65597:PGV65598 PQR65597:PQR65598 QAN65597:QAN65598 QKJ65597:QKJ65598 QUF65597:QUF65598 REB65597:REB65598 RNX65597:RNX65598 RXT65597:RXT65598 SHP65597:SHP65598 SRL65597:SRL65598 TBH65597:TBH65598 TLD65597:TLD65598 TUZ65597:TUZ65598 UEV65597:UEV65598 UOR65597:UOR65598 UYN65597:UYN65598 VIJ65597:VIJ65598 VSF65597:VSF65598 WCB65597:WCB65598 WLX65597:WLX65598 WVT65597:WVT65598 L131133:L131134 JH131133:JH131134 TD131133:TD131134 ACZ131133:ACZ131134 AMV131133:AMV131134 AWR131133:AWR131134 BGN131133:BGN131134 BQJ131133:BQJ131134 CAF131133:CAF131134 CKB131133:CKB131134 CTX131133:CTX131134 DDT131133:DDT131134 DNP131133:DNP131134 DXL131133:DXL131134 EHH131133:EHH131134 ERD131133:ERD131134 FAZ131133:FAZ131134 FKV131133:FKV131134 FUR131133:FUR131134 GEN131133:GEN131134 GOJ131133:GOJ131134 GYF131133:GYF131134 HIB131133:HIB131134 HRX131133:HRX131134 IBT131133:IBT131134 ILP131133:ILP131134 IVL131133:IVL131134 JFH131133:JFH131134 JPD131133:JPD131134 JYZ131133:JYZ131134 KIV131133:KIV131134 KSR131133:KSR131134 LCN131133:LCN131134 LMJ131133:LMJ131134 LWF131133:LWF131134 MGB131133:MGB131134 MPX131133:MPX131134 MZT131133:MZT131134 NJP131133:NJP131134 NTL131133:NTL131134 ODH131133:ODH131134 OND131133:OND131134 OWZ131133:OWZ131134 PGV131133:PGV131134 PQR131133:PQR131134 QAN131133:QAN131134 QKJ131133:QKJ131134 QUF131133:QUF131134 REB131133:REB131134 RNX131133:RNX131134 RXT131133:RXT131134 SHP131133:SHP131134 SRL131133:SRL131134 TBH131133:TBH131134 TLD131133:TLD131134 TUZ131133:TUZ131134 UEV131133:UEV131134 UOR131133:UOR131134 UYN131133:UYN131134 VIJ131133:VIJ131134 VSF131133:VSF131134 WCB131133:WCB131134 WLX131133:WLX131134 WVT131133:WVT131134 L196669:L196670 JH196669:JH196670 TD196669:TD196670 ACZ196669:ACZ196670 AMV196669:AMV196670 AWR196669:AWR196670 BGN196669:BGN196670 BQJ196669:BQJ196670 CAF196669:CAF196670 CKB196669:CKB196670 CTX196669:CTX196670 DDT196669:DDT196670 DNP196669:DNP196670 DXL196669:DXL196670 EHH196669:EHH196670 ERD196669:ERD196670 FAZ196669:FAZ196670 FKV196669:FKV196670 FUR196669:FUR196670 GEN196669:GEN196670 GOJ196669:GOJ196670 GYF196669:GYF196670 HIB196669:HIB196670 HRX196669:HRX196670 IBT196669:IBT196670 ILP196669:ILP196670 IVL196669:IVL196670 JFH196669:JFH196670 JPD196669:JPD196670 JYZ196669:JYZ196670 KIV196669:KIV196670 KSR196669:KSR196670 LCN196669:LCN196670 LMJ196669:LMJ196670 LWF196669:LWF196670 MGB196669:MGB196670 MPX196669:MPX196670 MZT196669:MZT196670 NJP196669:NJP196670 NTL196669:NTL196670 ODH196669:ODH196670 OND196669:OND196670 OWZ196669:OWZ196670 PGV196669:PGV196670 PQR196669:PQR196670 QAN196669:QAN196670 QKJ196669:QKJ196670 QUF196669:QUF196670 REB196669:REB196670 RNX196669:RNX196670 RXT196669:RXT196670 SHP196669:SHP196670 SRL196669:SRL196670 TBH196669:TBH196670 TLD196669:TLD196670 TUZ196669:TUZ196670 UEV196669:UEV196670 UOR196669:UOR196670 UYN196669:UYN196670 VIJ196669:VIJ196670 VSF196669:VSF196670 WCB196669:WCB196670 WLX196669:WLX196670 WVT196669:WVT196670 L262205:L262206 JH262205:JH262206 TD262205:TD262206 ACZ262205:ACZ262206 AMV262205:AMV262206 AWR262205:AWR262206 BGN262205:BGN262206 BQJ262205:BQJ262206 CAF262205:CAF262206 CKB262205:CKB262206 CTX262205:CTX262206 DDT262205:DDT262206 DNP262205:DNP262206 DXL262205:DXL262206 EHH262205:EHH262206 ERD262205:ERD262206 FAZ262205:FAZ262206 FKV262205:FKV262206 FUR262205:FUR262206 GEN262205:GEN262206 GOJ262205:GOJ262206 GYF262205:GYF262206 HIB262205:HIB262206 HRX262205:HRX262206 IBT262205:IBT262206 ILP262205:ILP262206 IVL262205:IVL262206 JFH262205:JFH262206 JPD262205:JPD262206 JYZ262205:JYZ262206 KIV262205:KIV262206 KSR262205:KSR262206 LCN262205:LCN262206 LMJ262205:LMJ262206 LWF262205:LWF262206 MGB262205:MGB262206 MPX262205:MPX262206 MZT262205:MZT262206 NJP262205:NJP262206 NTL262205:NTL262206 ODH262205:ODH262206 OND262205:OND262206 OWZ262205:OWZ262206 PGV262205:PGV262206 PQR262205:PQR262206 QAN262205:QAN262206 QKJ262205:QKJ262206 QUF262205:QUF262206 REB262205:REB262206 RNX262205:RNX262206 RXT262205:RXT262206 SHP262205:SHP262206 SRL262205:SRL262206 TBH262205:TBH262206 TLD262205:TLD262206 TUZ262205:TUZ262206 UEV262205:UEV262206 UOR262205:UOR262206 UYN262205:UYN262206 VIJ262205:VIJ262206 VSF262205:VSF262206 WCB262205:WCB262206 WLX262205:WLX262206 WVT262205:WVT262206 L327741:L327742 JH327741:JH327742 TD327741:TD327742 ACZ327741:ACZ327742 AMV327741:AMV327742 AWR327741:AWR327742 BGN327741:BGN327742 BQJ327741:BQJ327742 CAF327741:CAF327742 CKB327741:CKB327742 CTX327741:CTX327742 DDT327741:DDT327742 DNP327741:DNP327742 DXL327741:DXL327742 EHH327741:EHH327742 ERD327741:ERD327742 FAZ327741:FAZ327742 FKV327741:FKV327742 FUR327741:FUR327742 GEN327741:GEN327742 GOJ327741:GOJ327742 GYF327741:GYF327742 HIB327741:HIB327742 HRX327741:HRX327742 IBT327741:IBT327742 ILP327741:ILP327742 IVL327741:IVL327742 JFH327741:JFH327742 JPD327741:JPD327742 JYZ327741:JYZ327742 KIV327741:KIV327742 KSR327741:KSR327742 LCN327741:LCN327742 LMJ327741:LMJ327742 LWF327741:LWF327742 MGB327741:MGB327742 MPX327741:MPX327742 MZT327741:MZT327742 NJP327741:NJP327742 NTL327741:NTL327742 ODH327741:ODH327742 OND327741:OND327742 OWZ327741:OWZ327742 PGV327741:PGV327742 PQR327741:PQR327742 QAN327741:QAN327742 QKJ327741:QKJ327742 QUF327741:QUF327742 REB327741:REB327742 RNX327741:RNX327742 RXT327741:RXT327742 SHP327741:SHP327742 SRL327741:SRL327742 TBH327741:TBH327742 TLD327741:TLD327742 TUZ327741:TUZ327742 UEV327741:UEV327742 UOR327741:UOR327742 UYN327741:UYN327742 VIJ327741:VIJ327742 VSF327741:VSF327742 WCB327741:WCB327742 WLX327741:WLX327742 WVT327741:WVT327742 L393277:L393278 JH393277:JH393278 TD393277:TD393278 ACZ393277:ACZ393278 AMV393277:AMV393278 AWR393277:AWR393278 BGN393277:BGN393278 BQJ393277:BQJ393278 CAF393277:CAF393278 CKB393277:CKB393278 CTX393277:CTX393278 DDT393277:DDT393278 DNP393277:DNP393278 DXL393277:DXL393278 EHH393277:EHH393278 ERD393277:ERD393278 FAZ393277:FAZ393278 FKV393277:FKV393278 FUR393277:FUR393278 GEN393277:GEN393278 GOJ393277:GOJ393278 GYF393277:GYF393278 HIB393277:HIB393278 HRX393277:HRX393278 IBT393277:IBT393278 ILP393277:ILP393278 IVL393277:IVL393278 JFH393277:JFH393278 JPD393277:JPD393278 JYZ393277:JYZ393278 KIV393277:KIV393278 KSR393277:KSR393278 LCN393277:LCN393278 LMJ393277:LMJ393278 LWF393277:LWF393278 MGB393277:MGB393278 MPX393277:MPX393278 MZT393277:MZT393278 NJP393277:NJP393278 NTL393277:NTL393278 ODH393277:ODH393278 OND393277:OND393278 OWZ393277:OWZ393278 PGV393277:PGV393278 PQR393277:PQR393278 QAN393277:QAN393278 QKJ393277:QKJ393278 QUF393277:QUF393278 REB393277:REB393278 RNX393277:RNX393278 RXT393277:RXT393278 SHP393277:SHP393278 SRL393277:SRL393278 TBH393277:TBH393278 TLD393277:TLD393278 TUZ393277:TUZ393278 UEV393277:UEV393278 UOR393277:UOR393278 UYN393277:UYN393278 VIJ393277:VIJ393278 VSF393277:VSF393278 WCB393277:WCB393278 WLX393277:WLX393278 WVT393277:WVT393278 L458813:L458814 JH458813:JH458814 TD458813:TD458814 ACZ458813:ACZ458814 AMV458813:AMV458814 AWR458813:AWR458814 BGN458813:BGN458814 BQJ458813:BQJ458814 CAF458813:CAF458814 CKB458813:CKB458814 CTX458813:CTX458814 DDT458813:DDT458814 DNP458813:DNP458814 DXL458813:DXL458814 EHH458813:EHH458814 ERD458813:ERD458814 FAZ458813:FAZ458814 FKV458813:FKV458814 FUR458813:FUR458814 GEN458813:GEN458814 GOJ458813:GOJ458814 GYF458813:GYF458814 HIB458813:HIB458814 HRX458813:HRX458814 IBT458813:IBT458814 ILP458813:ILP458814 IVL458813:IVL458814 JFH458813:JFH458814 JPD458813:JPD458814 JYZ458813:JYZ458814 KIV458813:KIV458814 KSR458813:KSR458814 LCN458813:LCN458814 LMJ458813:LMJ458814 LWF458813:LWF458814 MGB458813:MGB458814 MPX458813:MPX458814 MZT458813:MZT458814 NJP458813:NJP458814 NTL458813:NTL458814 ODH458813:ODH458814 OND458813:OND458814 OWZ458813:OWZ458814 PGV458813:PGV458814 PQR458813:PQR458814 QAN458813:QAN458814 QKJ458813:QKJ458814 QUF458813:QUF458814 REB458813:REB458814 RNX458813:RNX458814 RXT458813:RXT458814 SHP458813:SHP458814 SRL458813:SRL458814 TBH458813:TBH458814 TLD458813:TLD458814 TUZ458813:TUZ458814 UEV458813:UEV458814 UOR458813:UOR458814 UYN458813:UYN458814 VIJ458813:VIJ458814 VSF458813:VSF458814 WCB458813:WCB458814 WLX458813:WLX458814 WVT458813:WVT458814 L524349:L524350 JH524349:JH524350 TD524349:TD524350 ACZ524349:ACZ524350 AMV524349:AMV524350 AWR524349:AWR524350 BGN524349:BGN524350 BQJ524349:BQJ524350 CAF524349:CAF524350 CKB524349:CKB524350 CTX524349:CTX524350 DDT524349:DDT524350 DNP524349:DNP524350 DXL524349:DXL524350 EHH524349:EHH524350 ERD524349:ERD524350 FAZ524349:FAZ524350 FKV524349:FKV524350 FUR524349:FUR524350 GEN524349:GEN524350 GOJ524349:GOJ524350 GYF524349:GYF524350 HIB524349:HIB524350 HRX524349:HRX524350 IBT524349:IBT524350 ILP524349:ILP524350 IVL524349:IVL524350 JFH524349:JFH524350 JPD524349:JPD524350 JYZ524349:JYZ524350 KIV524349:KIV524350 KSR524349:KSR524350 LCN524349:LCN524350 LMJ524349:LMJ524350 LWF524349:LWF524350 MGB524349:MGB524350 MPX524349:MPX524350 MZT524349:MZT524350 NJP524349:NJP524350 NTL524349:NTL524350 ODH524349:ODH524350 OND524349:OND524350 OWZ524349:OWZ524350 PGV524349:PGV524350 PQR524349:PQR524350 QAN524349:QAN524350 QKJ524349:QKJ524350 QUF524349:QUF524350 REB524349:REB524350 RNX524349:RNX524350 RXT524349:RXT524350 SHP524349:SHP524350 SRL524349:SRL524350 TBH524349:TBH524350 TLD524349:TLD524350 TUZ524349:TUZ524350 UEV524349:UEV524350 UOR524349:UOR524350 UYN524349:UYN524350 VIJ524349:VIJ524350 VSF524349:VSF524350 WCB524349:WCB524350 WLX524349:WLX524350 WVT524349:WVT524350 L589885:L589886 JH589885:JH589886 TD589885:TD589886 ACZ589885:ACZ589886 AMV589885:AMV589886 AWR589885:AWR589886 BGN589885:BGN589886 BQJ589885:BQJ589886 CAF589885:CAF589886 CKB589885:CKB589886 CTX589885:CTX589886 DDT589885:DDT589886 DNP589885:DNP589886 DXL589885:DXL589886 EHH589885:EHH589886 ERD589885:ERD589886 FAZ589885:FAZ589886 FKV589885:FKV589886 FUR589885:FUR589886 GEN589885:GEN589886 GOJ589885:GOJ589886 GYF589885:GYF589886 HIB589885:HIB589886 HRX589885:HRX589886 IBT589885:IBT589886 ILP589885:ILP589886 IVL589885:IVL589886 JFH589885:JFH589886 JPD589885:JPD589886 JYZ589885:JYZ589886 KIV589885:KIV589886 KSR589885:KSR589886 LCN589885:LCN589886 LMJ589885:LMJ589886 LWF589885:LWF589886 MGB589885:MGB589886 MPX589885:MPX589886 MZT589885:MZT589886 NJP589885:NJP589886 NTL589885:NTL589886 ODH589885:ODH589886 OND589885:OND589886 OWZ589885:OWZ589886 PGV589885:PGV589886 PQR589885:PQR589886 QAN589885:QAN589886 QKJ589885:QKJ589886 QUF589885:QUF589886 REB589885:REB589886 RNX589885:RNX589886 RXT589885:RXT589886 SHP589885:SHP589886 SRL589885:SRL589886 TBH589885:TBH589886 TLD589885:TLD589886 TUZ589885:TUZ589886 UEV589885:UEV589886 UOR589885:UOR589886 UYN589885:UYN589886 VIJ589885:VIJ589886 VSF589885:VSF589886 WCB589885:WCB589886 WLX589885:WLX589886 WVT589885:WVT589886 L655421:L655422 JH655421:JH655422 TD655421:TD655422 ACZ655421:ACZ655422 AMV655421:AMV655422 AWR655421:AWR655422 BGN655421:BGN655422 BQJ655421:BQJ655422 CAF655421:CAF655422 CKB655421:CKB655422 CTX655421:CTX655422 DDT655421:DDT655422 DNP655421:DNP655422 DXL655421:DXL655422 EHH655421:EHH655422 ERD655421:ERD655422 FAZ655421:FAZ655422 FKV655421:FKV655422 FUR655421:FUR655422 GEN655421:GEN655422 GOJ655421:GOJ655422 GYF655421:GYF655422 HIB655421:HIB655422 HRX655421:HRX655422 IBT655421:IBT655422 ILP655421:ILP655422 IVL655421:IVL655422 JFH655421:JFH655422 JPD655421:JPD655422 JYZ655421:JYZ655422 KIV655421:KIV655422 KSR655421:KSR655422 LCN655421:LCN655422 LMJ655421:LMJ655422 LWF655421:LWF655422 MGB655421:MGB655422 MPX655421:MPX655422 MZT655421:MZT655422 NJP655421:NJP655422 NTL655421:NTL655422 ODH655421:ODH655422 OND655421:OND655422 OWZ655421:OWZ655422 PGV655421:PGV655422 PQR655421:PQR655422 QAN655421:QAN655422 QKJ655421:QKJ655422 QUF655421:QUF655422 REB655421:REB655422 RNX655421:RNX655422 RXT655421:RXT655422 SHP655421:SHP655422 SRL655421:SRL655422 TBH655421:TBH655422 TLD655421:TLD655422 TUZ655421:TUZ655422 UEV655421:UEV655422 UOR655421:UOR655422 UYN655421:UYN655422 VIJ655421:VIJ655422 VSF655421:VSF655422 WCB655421:WCB655422 WLX655421:WLX655422 WVT655421:WVT655422 L720957:L720958 JH720957:JH720958 TD720957:TD720958 ACZ720957:ACZ720958 AMV720957:AMV720958 AWR720957:AWR720958 BGN720957:BGN720958 BQJ720957:BQJ720958 CAF720957:CAF720958 CKB720957:CKB720958 CTX720957:CTX720958 DDT720957:DDT720958 DNP720957:DNP720958 DXL720957:DXL720958 EHH720957:EHH720958 ERD720957:ERD720958 FAZ720957:FAZ720958 FKV720957:FKV720958 FUR720957:FUR720958 GEN720957:GEN720958 GOJ720957:GOJ720958 GYF720957:GYF720958 HIB720957:HIB720958 HRX720957:HRX720958 IBT720957:IBT720958 ILP720957:ILP720958 IVL720957:IVL720958 JFH720957:JFH720958 JPD720957:JPD720958 JYZ720957:JYZ720958 KIV720957:KIV720958 KSR720957:KSR720958 LCN720957:LCN720958 LMJ720957:LMJ720958 LWF720957:LWF720958 MGB720957:MGB720958 MPX720957:MPX720958 MZT720957:MZT720958 NJP720957:NJP720958 NTL720957:NTL720958 ODH720957:ODH720958 OND720957:OND720958 OWZ720957:OWZ720958 PGV720957:PGV720958 PQR720957:PQR720958 QAN720957:QAN720958 QKJ720957:QKJ720958 QUF720957:QUF720958 REB720957:REB720958 RNX720957:RNX720958 RXT720957:RXT720958 SHP720957:SHP720958 SRL720957:SRL720958 TBH720957:TBH720958 TLD720957:TLD720958 TUZ720957:TUZ720958 UEV720957:UEV720958 UOR720957:UOR720958 UYN720957:UYN720958 VIJ720957:VIJ720958 VSF720957:VSF720958 WCB720957:WCB720958 WLX720957:WLX720958 WVT720957:WVT720958 L786493:L786494 JH786493:JH786494 TD786493:TD786494 ACZ786493:ACZ786494 AMV786493:AMV786494 AWR786493:AWR786494 BGN786493:BGN786494 BQJ786493:BQJ786494 CAF786493:CAF786494 CKB786493:CKB786494 CTX786493:CTX786494 DDT786493:DDT786494 DNP786493:DNP786494 DXL786493:DXL786494 EHH786493:EHH786494 ERD786493:ERD786494 FAZ786493:FAZ786494 FKV786493:FKV786494 FUR786493:FUR786494 GEN786493:GEN786494 GOJ786493:GOJ786494 GYF786493:GYF786494 HIB786493:HIB786494 HRX786493:HRX786494 IBT786493:IBT786494 ILP786493:ILP786494 IVL786493:IVL786494 JFH786493:JFH786494 JPD786493:JPD786494 JYZ786493:JYZ786494 KIV786493:KIV786494 KSR786493:KSR786494 LCN786493:LCN786494 LMJ786493:LMJ786494 LWF786493:LWF786494 MGB786493:MGB786494 MPX786493:MPX786494 MZT786493:MZT786494 NJP786493:NJP786494 NTL786493:NTL786494 ODH786493:ODH786494 OND786493:OND786494 OWZ786493:OWZ786494 PGV786493:PGV786494 PQR786493:PQR786494 QAN786493:QAN786494 QKJ786493:QKJ786494 QUF786493:QUF786494 REB786493:REB786494 RNX786493:RNX786494 RXT786493:RXT786494 SHP786493:SHP786494 SRL786493:SRL786494 TBH786493:TBH786494 TLD786493:TLD786494 TUZ786493:TUZ786494 UEV786493:UEV786494 UOR786493:UOR786494 UYN786493:UYN786494 VIJ786493:VIJ786494 VSF786493:VSF786494 WCB786493:WCB786494 WLX786493:WLX786494 WVT786493:WVT786494 L852029:L852030 JH852029:JH852030 TD852029:TD852030 ACZ852029:ACZ852030 AMV852029:AMV852030 AWR852029:AWR852030 BGN852029:BGN852030 BQJ852029:BQJ852030 CAF852029:CAF852030 CKB852029:CKB852030 CTX852029:CTX852030 DDT852029:DDT852030 DNP852029:DNP852030 DXL852029:DXL852030 EHH852029:EHH852030 ERD852029:ERD852030 FAZ852029:FAZ852030 FKV852029:FKV852030 FUR852029:FUR852030 GEN852029:GEN852030 GOJ852029:GOJ852030 GYF852029:GYF852030 HIB852029:HIB852030 HRX852029:HRX852030 IBT852029:IBT852030 ILP852029:ILP852030 IVL852029:IVL852030 JFH852029:JFH852030 JPD852029:JPD852030 JYZ852029:JYZ852030 KIV852029:KIV852030 KSR852029:KSR852030 LCN852029:LCN852030 LMJ852029:LMJ852030 LWF852029:LWF852030 MGB852029:MGB852030 MPX852029:MPX852030 MZT852029:MZT852030 NJP852029:NJP852030 NTL852029:NTL852030 ODH852029:ODH852030 OND852029:OND852030 OWZ852029:OWZ852030 PGV852029:PGV852030 PQR852029:PQR852030 QAN852029:QAN852030 QKJ852029:QKJ852030 QUF852029:QUF852030 REB852029:REB852030 RNX852029:RNX852030 RXT852029:RXT852030 SHP852029:SHP852030 SRL852029:SRL852030 TBH852029:TBH852030 TLD852029:TLD852030 TUZ852029:TUZ852030 UEV852029:UEV852030 UOR852029:UOR852030 UYN852029:UYN852030 VIJ852029:VIJ852030 VSF852029:VSF852030 WCB852029:WCB852030 WLX852029:WLX852030 WVT852029:WVT852030 L917565:L917566 JH917565:JH917566 TD917565:TD917566 ACZ917565:ACZ917566 AMV917565:AMV917566 AWR917565:AWR917566 BGN917565:BGN917566 BQJ917565:BQJ917566 CAF917565:CAF917566 CKB917565:CKB917566 CTX917565:CTX917566 DDT917565:DDT917566 DNP917565:DNP917566 DXL917565:DXL917566 EHH917565:EHH917566 ERD917565:ERD917566 FAZ917565:FAZ917566 FKV917565:FKV917566 FUR917565:FUR917566 GEN917565:GEN917566 GOJ917565:GOJ917566 GYF917565:GYF917566 HIB917565:HIB917566 HRX917565:HRX917566 IBT917565:IBT917566 ILP917565:ILP917566 IVL917565:IVL917566 JFH917565:JFH917566 JPD917565:JPD917566 JYZ917565:JYZ917566 KIV917565:KIV917566 KSR917565:KSR917566 LCN917565:LCN917566 LMJ917565:LMJ917566 LWF917565:LWF917566 MGB917565:MGB917566 MPX917565:MPX917566 MZT917565:MZT917566 NJP917565:NJP917566 NTL917565:NTL917566 ODH917565:ODH917566 OND917565:OND917566 OWZ917565:OWZ917566 PGV917565:PGV917566 PQR917565:PQR917566 QAN917565:QAN917566 QKJ917565:QKJ917566 QUF917565:QUF917566 REB917565:REB917566 RNX917565:RNX917566 RXT917565:RXT917566 SHP917565:SHP917566 SRL917565:SRL917566 TBH917565:TBH917566 TLD917565:TLD917566 TUZ917565:TUZ917566 UEV917565:UEV917566 UOR917565:UOR917566 UYN917565:UYN917566 VIJ917565:VIJ917566 VSF917565:VSF917566 WCB917565:WCB917566 WLX917565:WLX917566 WVT917565:WVT917566 L983101:L983102 JH983101:JH983102 TD983101:TD983102 ACZ983101:ACZ983102 AMV983101:AMV983102 AWR983101:AWR983102 BGN983101:BGN983102 BQJ983101:BQJ983102 CAF983101:CAF983102 CKB983101:CKB983102 CTX983101:CTX983102 DDT983101:DDT983102 DNP983101:DNP983102 DXL983101:DXL983102 EHH983101:EHH983102 ERD983101:ERD983102 FAZ983101:FAZ983102 FKV983101:FKV983102 FUR983101:FUR983102 GEN983101:GEN983102 GOJ983101:GOJ983102 GYF983101:GYF983102 HIB983101:HIB983102 HRX983101:HRX983102 IBT983101:IBT983102 ILP983101:ILP983102 IVL983101:IVL983102 JFH983101:JFH983102 JPD983101:JPD983102 JYZ983101:JYZ983102 KIV983101:KIV983102 KSR983101:KSR983102 LCN983101:LCN983102 LMJ983101:LMJ983102 LWF983101:LWF983102 MGB983101:MGB983102 MPX983101:MPX983102 MZT983101:MZT983102 NJP983101:NJP983102 NTL983101:NTL983102 ODH983101:ODH983102 OND983101:OND983102 OWZ983101:OWZ983102 PGV983101:PGV983102 PQR983101:PQR983102 QAN983101:QAN983102 QKJ983101:QKJ983102 QUF983101:QUF983102 REB983101:REB983102 RNX983101:RNX983102 RXT983101:RXT983102 SHP983101:SHP983102 SRL983101:SRL983102 TBH983101:TBH983102 TLD983101:TLD983102 TUZ983101:TUZ983102 UEV983101:UEV983102 UOR983101:UOR983102 UYN983101:UYN983102 VIJ983101:VIJ983102 VSF983101:VSF983102 WCB983101:WCB983102 WLX983101:WLX983102 WVT983101:WVT983102 L24 JH24 TD24 ACZ24 AMV24 AWR24 BGN24 BQJ24 CAF24 CKB24 CTX24 DDT24 DNP24 DXL24 EHH24 ERD24 FAZ24 FKV24 FUR24 GEN24 GOJ24 GYF24 HIB24 HRX24 IBT24 ILP24 IVL24 JFH24 JPD24 JYZ24 KIV24 KSR24 LCN24 LMJ24 LWF24 MGB24 MPX24 MZT24 NJP24 NTL24 ODH24 OND24 OWZ24 PGV24 PQR24 QAN24 QKJ24 QUF24 REB24 RNX24 RXT24 SHP24 SRL24 TBH24 TLD24 TUZ24 UEV24 UOR24 UYN24 VIJ24 VSF24 WCB24 WLX24 WVT24 L65560 JH65560 TD65560 ACZ65560 AMV65560 AWR65560 BGN65560 BQJ65560 CAF65560 CKB65560 CTX65560 DDT65560 DNP65560 DXL65560 EHH65560 ERD65560 FAZ65560 FKV65560 FUR65560 GEN65560 GOJ65560 GYF65560 HIB65560 HRX65560 IBT65560 ILP65560 IVL65560 JFH65560 JPD65560 JYZ65560 KIV65560 KSR65560 LCN65560 LMJ65560 LWF65560 MGB65560 MPX65560 MZT65560 NJP65560 NTL65560 ODH65560 OND65560 OWZ65560 PGV65560 PQR65560 QAN65560 QKJ65560 QUF65560 REB65560 RNX65560 RXT65560 SHP65560 SRL65560 TBH65560 TLD65560 TUZ65560 UEV65560 UOR65560 UYN65560 VIJ65560 VSF65560 WCB65560 WLX65560 WVT65560 L131096 JH131096 TD131096 ACZ131096 AMV131096 AWR131096 BGN131096 BQJ131096 CAF131096 CKB131096 CTX131096 DDT131096 DNP131096 DXL131096 EHH131096 ERD131096 FAZ131096 FKV131096 FUR131096 GEN131096 GOJ131096 GYF131096 HIB131096 HRX131096 IBT131096 ILP131096 IVL131096 JFH131096 JPD131096 JYZ131096 KIV131096 KSR131096 LCN131096 LMJ131096 LWF131096 MGB131096 MPX131096 MZT131096 NJP131096 NTL131096 ODH131096 OND131096 OWZ131096 PGV131096 PQR131096 QAN131096 QKJ131096 QUF131096 REB131096 RNX131096 RXT131096 SHP131096 SRL131096 TBH131096 TLD131096 TUZ131096 UEV131096 UOR131096 UYN131096 VIJ131096 VSF131096 WCB131096 WLX131096 WVT131096 L196632 JH196632 TD196632 ACZ196632 AMV196632 AWR196632 BGN196632 BQJ196632 CAF196632 CKB196632 CTX196632 DDT196632 DNP196632 DXL196632 EHH196632 ERD196632 FAZ196632 FKV196632 FUR196632 GEN196632 GOJ196632 GYF196632 HIB196632 HRX196632 IBT196632 ILP196632 IVL196632 JFH196632 JPD196632 JYZ196632 KIV196632 KSR196632 LCN196632 LMJ196632 LWF196632 MGB196632 MPX196632 MZT196632 NJP196632 NTL196632 ODH196632 OND196632 OWZ196632 PGV196632 PQR196632 QAN196632 QKJ196632 QUF196632 REB196632 RNX196632 RXT196632 SHP196632 SRL196632 TBH196632 TLD196632 TUZ196632 UEV196632 UOR196632 UYN196632 VIJ196632 VSF196632 WCB196632 WLX196632 WVT196632 L262168 JH262168 TD262168 ACZ262168 AMV262168 AWR262168 BGN262168 BQJ262168 CAF262168 CKB262168 CTX262168 DDT262168 DNP262168 DXL262168 EHH262168 ERD262168 FAZ262168 FKV262168 FUR262168 GEN262168 GOJ262168 GYF262168 HIB262168 HRX262168 IBT262168 ILP262168 IVL262168 JFH262168 JPD262168 JYZ262168 KIV262168 KSR262168 LCN262168 LMJ262168 LWF262168 MGB262168 MPX262168 MZT262168 NJP262168 NTL262168 ODH262168 OND262168 OWZ262168 PGV262168 PQR262168 QAN262168 QKJ262168 QUF262168 REB262168 RNX262168 RXT262168 SHP262168 SRL262168 TBH262168 TLD262168 TUZ262168 UEV262168 UOR262168 UYN262168 VIJ262168 VSF262168 WCB262168 WLX262168 WVT262168 L327704 JH327704 TD327704 ACZ327704 AMV327704 AWR327704 BGN327704 BQJ327704 CAF327704 CKB327704 CTX327704 DDT327704 DNP327704 DXL327704 EHH327704 ERD327704 FAZ327704 FKV327704 FUR327704 GEN327704 GOJ327704 GYF327704 HIB327704 HRX327704 IBT327704 ILP327704 IVL327704 JFH327704 JPD327704 JYZ327704 KIV327704 KSR327704 LCN327704 LMJ327704 LWF327704 MGB327704 MPX327704 MZT327704 NJP327704 NTL327704 ODH327704 OND327704 OWZ327704 PGV327704 PQR327704 QAN327704 QKJ327704 QUF327704 REB327704 RNX327704 RXT327704 SHP327704 SRL327704 TBH327704 TLD327704 TUZ327704 UEV327704 UOR327704 UYN327704 VIJ327704 VSF327704 WCB327704 WLX327704 WVT327704 L393240 JH393240 TD393240 ACZ393240 AMV393240 AWR393240 BGN393240 BQJ393240 CAF393240 CKB393240 CTX393240 DDT393240 DNP393240 DXL393240 EHH393240 ERD393240 FAZ393240 FKV393240 FUR393240 GEN393240 GOJ393240 GYF393240 HIB393240 HRX393240 IBT393240 ILP393240 IVL393240 JFH393240 JPD393240 JYZ393240 KIV393240 KSR393240 LCN393240 LMJ393240 LWF393240 MGB393240 MPX393240 MZT393240 NJP393240 NTL393240 ODH393240 OND393240 OWZ393240 PGV393240 PQR393240 QAN393240 QKJ393240 QUF393240 REB393240 RNX393240 RXT393240 SHP393240 SRL393240 TBH393240 TLD393240 TUZ393240 UEV393240 UOR393240 UYN393240 VIJ393240 VSF393240 WCB393240 WLX393240 WVT393240 L458776 JH458776 TD458776 ACZ458776 AMV458776 AWR458776 BGN458776 BQJ458776 CAF458776 CKB458776 CTX458776 DDT458776 DNP458776 DXL458776 EHH458776 ERD458776 FAZ458776 FKV458776 FUR458776 GEN458776 GOJ458776 GYF458776 HIB458776 HRX458776 IBT458776 ILP458776 IVL458776 JFH458776 JPD458776 JYZ458776 KIV458776 KSR458776 LCN458776 LMJ458776 LWF458776 MGB458776 MPX458776 MZT458776 NJP458776 NTL458776 ODH458776 OND458776 OWZ458776 PGV458776 PQR458776 QAN458776 QKJ458776 QUF458776 REB458776 RNX458776 RXT458776 SHP458776 SRL458776 TBH458776 TLD458776 TUZ458776 UEV458776 UOR458776 UYN458776 VIJ458776 VSF458776 WCB458776 WLX458776 WVT458776 L524312 JH524312 TD524312 ACZ524312 AMV524312 AWR524312 BGN524312 BQJ524312 CAF524312 CKB524312 CTX524312 DDT524312 DNP524312 DXL524312 EHH524312 ERD524312 FAZ524312 FKV524312 FUR524312 GEN524312 GOJ524312 GYF524312 HIB524312 HRX524312 IBT524312 ILP524312 IVL524312 JFH524312 JPD524312 JYZ524312 KIV524312 KSR524312 LCN524312 LMJ524312 LWF524312 MGB524312 MPX524312 MZT524312 NJP524312 NTL524312 ODH524312 OND524312 OWZ524312 PGV524312 PQR524312 QAN524312 QKJ524312 QUF524312 REB524312 RNX524312 RXT524312 SHP524312 SRL524312 TBH524312 TLD524312 TUZ524312 UEV524312 UOR524312 UYN524312 VIJ524312 VSF524312 WCB524312 WLX524312 WVT524312 L589848 JH589848 TD589848 ACZ589848 AMV589848 AWR589848 BGN589848 BQJ589848 CAF589848 CKB589848 CTX589848 DDT589848 DNP589848 DXL589848 EHH589848 ERD589848 FAZ589848 FKV589848 FUR589848 GEN589848 GOJ589848 GYF589848 HIB589848 HRX589848 IBT589848 ILP589848 IVL589848 JFH589848 JPD589848 JYZ589848 KIV589848 KSR589848 LCN589848 LMJ589848 LWF589848 MGB589848 MPX589848 MZT589848 NJP589848 NTL589848 ODH589848 OND589848 OWZ589848 PGV589848 PQR589848 QAN589848 QKJ589848 QUF589848 REB589848 RNX589848 RXT589848 SHP589848 SRL589848 TBH589848 TLD589848 TUZ589848 UEV589848 UOR589848 UYN589848 VIJ589848 VSF589848 WCB589848 WLX589848 WVT589848 L655384 JH655384 TD655384 ACZ655384 AMV655384 AWR655384 BGN655384 BQJ655384 CAF655384 CKB655384 CTX655384 DDT655384 DNP655384 DXL655384 EHH655384 ERD655384 FAZ655384 FKV655384 FUR655384 GEN655384 GOJ655384 GYF655384 HIB655384 HRX655384 IBT655384 ILP655384 IVL655384 JFH655384 JPD655384 JYZ655384 KIV655384 KSR655384 LCN655384 LMJ655384 LWF655384 MGB655384 MPX655384 MZT655384 NJP655384 NTL655384 ODH655384 OND655384 OWZ655384 PGV655384 PQR655384 QAN655384 QKJ655384 QUF655384 REB655384 RNX655384 RXT655384 SHP655384 SRL655384 TBH655384 TLD655384 TUZ655384 UEV655384 UOR655384 UYN655384 VIJ655384 VSF655384 WCB655384 WLX655384 WVT655384 L720920 JH720920 TD720920 ACZ720920 AMV720920 AWR720920 BGN720920 BQJ720920 CAF720920 CKB720920 CTX720920 DDT720920 DNP720920 DXL720920 EHH720920 ERD720920 FAZ720920 FKV720920 FUR720920 GEN720920 GOJ720920 GYF720920 HIB720920 HRX720920 IBT720920 ILP720920 IVL720920 JFH720920 JPD720920 JYZ720920 KIV720920 KSR720920 LCN720920 LMJ720920 LWF720920 MGB720920 MPX720920 MZT720920 NJP720920 NTL720920 ODH720920 OND720920 OWZ720920 PGV720920 PQR720920 QAN720920 QKJ720920 QUF720920 REB720920 RNX720920 RXT720920 SHP720920 SRL720920 TBH720920 TLD720920 TUZ720920 UEV720920 UOR720920 UYN720920 VIJ720920 VSF720920 WCB720920 WLX720920 WVT720920 L786456 JH786456 TD786456 ACZ786456 AMV786456 AWR786456 BGN786456 BQJ786456 CAF786456 CKB786456 CTX786456 DDT786456 DNP786456 DXL786456 EHH786456 ERD786456 FAZ786456 FKV786456 FUR786456 GEN786456 GOJ786456 GYF786456 HIB786456 HRX786456 IBT786456 ILP786456 IVL786456 JFH786456 JPD786456 JYZ786456 KIV786456 KSR786456 LCN786456 LMJ786456 LWF786456 MGB786456 MPX786456 MZT786456 NJP786456 NTL786456 ODH786456 OND786456 OWZ786456 PGV786456 PQR786456 QAN786456 QKJ786456 QUF786456 REB786456 RNX786456 RXT786456 SHP786456 SRL786456 TBH786456 TLD786456 TUZ786456 UEV786456 UOR786456 UYN786456 VIJ786456 VSF786456 WCB786456 WLX786456 WVT786456 L851992 JH851992 TD851992 ACZ851992 AMV851992 AWR851992 BGN851992 BQJ851992 CAF851992 CKB851992 CTX851992 DDT851992 DNP851992 DXL851992 EHH851992 ERD851992 FAZ851992 FKV851992 FUR851992 GEN851992 GOJ851992 GYF851992 HIB851992 HRX851992 IBT851992 ILP851992 IVL851992 JFH851992 JPD851992 JYZ851992 KIV851992 KSR851992 LCN851992 LMJ851992 LWF851992 MGB851992 MPX851992 MZT851992 NJP851992 NTL851992 ODH851992 OND851992 OWZ851992 PGV851992 PQR851992 QAN851992 QKJ851992 QUF851992 REB851992 RNX851992 RXT851992 SHP851992 SRL851992 TBH851992 TLD851992 TUZ851992 UEV851992 UOR851992 UYN851992 VIJ851992 VSF851992 WCB851992 WLX851992 WVT851992 L917528 JH917528 TD917528 ACZ917528 AMV917528 AWR917528 BGN917528 BQJ917528 CAF917528 CKB917528 CTX917528 DDT917528 DNP917528 DXL917528 EHH917528 ERD917528 FAZ917528 FKV917528 FUR917528 GEN917528 GOJ917528 GYF917528 HIB917528 HRX917528 IBT917528 ILP917528 IVL917528 JFH917528 JPD917528 JYZ917528 KIV917528 KSR917528 LCN917528 LMJ917528 LWF917528 MGB917528 MPX917528 MZT917528 NJP917528 NTL917528 ODH917528 OND917528 OWZ917528 PGV917528 PQR917528 QAN917528 QKJ917528 QUF917528 REB917528 RNX917528 RXT917528 SHP917528 SRL917528 TBH917528 TLD917528 TUZ917528 UEV917528 UOR917528 UYN917528 VIJ917528 VSF917528 WCB917528 WLX917528 WVT917528 L983064 JH983064 TD983064 ACZ983064 AMV983064 AWR983064 BGN983064 BQJ983064 CAF983064 CKB983064 CTX983064 DDT983064 DNP983064 DXL983064 EHH983064 ERD983064 FAZ983064 FKV983064 FUR983064 GEN983064 GOJ983064 GYF983064 HIB983064 HRX983064 IBT983064 ILP983064 IVL983064 JFH983064 JPD983064 JYZ983064 KIV983064 KSR983064 LCN983064 LMJ983064 LWF983064 MGB983064 MPX983064 MZT983064 NJP983064 NTL983064 ODH983064 OND983064 OWZ983064 PGV983064 PQR983064 QAN983064 QKJ983064 QUF983064 REB983064 RNX983064 RXT983064 SHP983064 SRL983064 TBH983064 TLD983064 TUZ983064 UEV983064 UOR983064 UYN983064 VIJ983064 VSF983064 WCB983064 WLX983064 WVT983064 L64:L65 JH64:JH65 TD64:TD65 ACZ64:ACZ65 AMV64:AMV65 AWR64:AWR65 BGN64:BGN65 BQJ64:BQJ65 CAF64:CAF65 CKB64:CKB65 CTX64:CTX65 DDT64:DDT65 DNP64:DNP65 DXL64:DXL65 EHH64:EHH65 ERD64:ERD65 FAZ64:FAZ65 FKV64:FKV65 FUR64:FUR65 GEN64:GEN65 GOJ64:GOJ65 GYF64:GYF65 HIB64:HIB65 HRX64:HRX65 IBT64:IBT65 ILP64:ILP65 IVL64:IVL65 JFH64:JFH65 JPD64:JPD65 JYZ64:JYZ65 KIV64:KIV65 KSR64:KSR65 LCN64:LCN65 LMJ64:LMJ65 LWF64:LWF65 MGB64:MGB65 MPX64:MPX65 MZT64:MZT65 NJP64:NJP65 NTL64:NTL65 ODH64:ODH65 OND64:OND65 OWZ64:OWZ65 PGV64:PGV65 PQR64:PQR65 QAN64:QAN65 QKJ64:QKJ65 QUF64:QUF65 REB64:REB65 RNX64:RNX65 RXT64:RXT65 SHP64:SHP65 SRL64:SRL65 TBH64:TBH65 TLD64:TLD65 TUZ64:TUZ65 UEV64:UEV65 UOR64:UOR65 UYN64:UYN65 VIJ64:VIJ65 VSF64:VSF65 WCB64:WCB65 WLX64:WLX65 WVT64:WVT65 L65600:L65601 JH65600:JH65601 TD65600:TD65601 ACZ65600:ACZ65601 AMV65600:AMV65601 AWR65600:AWR65601 BGN65600:BGN65601 BQJ65600:BQJ65601 CAF65600:CAF65601 CKB65600:CKB65601 CTX65600:CTX65601 DDT65600:DDT65601 DNP65600:DNP65601 DXL65600:DXL65601 EHH65600:EHH65601 ERD65600:ERD65601 FAZ65600:FAZ65601 FKV65600:FKV65601 FUR65600:FUR65601 GEN65600:GEN65601 GOJ65600:GOJ65601 GYF65600:GYF65601 HIB65600:HIB65601 HRX65600:HRX65601 IBT65600:IBT65601 ILP65600:ILP65601 IVL65600:IVL65601 JFH65600:JFH65601 JPD65600:JPD65601 JYZ65600:JYZ65601 KIV65600:KIV65601 KSR65600:KSR65601 LCN65600:LCN65601 LMJ65600:LMJ65601 LWF65600:LWF65601 MGB65600:MGB65601 MPX65600:MPX65601 MZT65600:MZT65601 NJP65600:NJP65601 NTL65600:NTL65601 ODH65600:ODH65601 OND65600:OND65601 OWZ65600:OWZ65601 PGV65600:PGV65601 PQR65600:PQR65601 QAN65600:QAN65601 QKJ65600:QKJ65601 QUF65600:QUF65601 REB65600:REB65601 RNX65600:RNX65601 RXT65600:RXT65601 SHP65600:SHP65601 SRL65600:SRL65601 TBH65600:TBH65601 TLD65600:TLD65601 TUZ65600:TUZ65601 UEV65600:UEV65601 UOR65600:UOR65601 UYN65600:UYN65601 VIJ65600:VIJ65601 VSF65600:VSF65601 WCB65600:WCB65601 WLX65600:WLX65601 WVT65600:WVT65601 L131136:L131137 JH131136:JH131137 TD131136:TD131137 ACZ131136:ACZ131137 AMV131136:AMV131137 AWR131136:AWR131137 BGN131136:BGN131137 BQJ131136:BQJ131137 CAF131136:CAF131137 CKB131136:CKB131137 CTX131136:CTX131137 DDT131136:DDT131137 DNP131136:DNP131137 DXL131136:DXL131137 EHH131136:EHH131137 ERD131136:ERD131137 FAZ131136:FAZ131137 FKV131136:FKV131137 FUR131136:FUR131137 GEN131136:GEN131137 GOJ131136:GOJ131137 GYF131136:GYF131137 HIB131136:HIB131137 HRX131136:HRX131137 IBT131136:IBT131137 ILP131136:ILP131137 IVL131136:IVL131137 JFH131136:JFH131137 JPD131136:JPD131137 JYZ131136:JYZ131137 KIV131136:KIV131137 KSR131136:KSR131137 LCN131136:LCN131137 LMJ131136:LMJ131137 LWF131136:LWF131137 MGB131136:MGB131137 MPX131136:MPX131137 MZT131136:MZT131137 NJP131136:NJP131137 NTL131136:NTL131137 ODH131136:ODH131137 OND131136:OND131137 OWZ131136:OWZ131137 PGV131136:PGV131137 PQR131136:PQR131137 QAN131136:QAN131137 QKJ131136:QKJ131137 QUF131136:QUF131137 REB131136:REB131137 RNX131136:RNX131137 RXT131136:RXT131137 SHP131136:SHP131137 SRL131136:SRL131137 TBH131136:TBH131137 TLD131136:TLD131137 TUZ131136:TUZ131137 UEV131136:UEV131137 UOR131136:UOR131137 UYN131136:UYN131137 VIJ131136:VIJ131137 VSF131136:VSF131137 WCB131136:WCB131137 WLX131136:WLX131137 WVT131136:WVT131137 L196672:L196673 JH196672:JH196673 TD196672:TD196673 ACZ196672:ACZ196673 AMV196672:AMV196673 AWR196672:AWR196673 BGN196672:BGN196673 BQJ196672:BQJ196673 CAF196672:CAF196673 CKB196672:CKB196673 CTX196672:CTX196673 DDT196672:DDT196673 DNP196672:DNP196673 DXL196672:DXL196673 EHH196672:EHH196673 ERD196672:ERD196673 FAZ196672:FAZ196673 FKV196672:FKV196673 FUR196672:FUR196673 GEN196672:GEN196673 GOJ196672:GOJ196673 GYF196672:GYF196673 HIB196672:HIB196673 HRX196672:HRX196673 IBT196672:IBT196673 ILP196672:ILP196673 IVL196672:IVL196673 JFH196672:JFH196673 JPD196672:JPD196673 JYZ196672:JYZ196673 KIV196672:KIV196673 KSR196672:KSR196673 LCN196672:LCN196673 LMJ196672:LMJ196673 LWF196672:LWF196673 MGB196672:MGB196673 MPX196672:MPX196673 MZT196672:MZT196673 NJP196672:NJP196673 NTL196672:NTL196673 ODH196672:ODH196673 OND196672:OND196673 OWZ196672:OWZ196673 PGV196672:PGV196673 PQR196672:PQR196673 QAN196672:QAN196673 QKJ196672:QKJ196673 QUF196672:QUF196673 REB196672:REB196673 RNX196672:RNX196673 RXT196672:RXT196673 SHP196672:SHP196673 SRL196672:SRL196673 TBH196672:TBH196673 TLD196672:TLD196673 TUZ196672:TUZ196673 UEV196672:UEV196673 UOR196672:UOR196673 UYN196672:UYN196673 VIJ196672:VIJ196673 VSF196672:VSF196673 WCB196672:WCB196673 WLX196672:WLX196673 WVT196672:WVT196673 L262208:L262209 JH262208:JH262209 TD262208:TD262209 ACZ262208:ACZ262209 AMV262208:AMV262209 AWR262208:AWR262209 BGN262208:BGN262209 BQJ262208:BQJ262209 CAF262208:CAF262209 CKB262208:CKB262209 CTX262208:CTX262209 DDT262208:DDT262209 DNP262208:DNP262209 DXL262208:DXL262209 EHH262208:EHH262209 ERD262208:ERD262209 FAZ262208:FAZ262209 FKV262208:FKV262209 FUR262208:FUR262209 GEN262208:GEN262209 GOJ262208:GOJ262209 GYF262208:GYF262209 HIB262208:HIB262209 HRX262208:HRX262209 IBT262208:IBT262209 ILP262208:ILP262209 IVL262208:IVL262209 JFH262208:JFH262209 JPD262208:JPD262209 JYZ262208:JYZ262209 KIV262208:KIV262209 KSR262208:KSR262209 LCN262208:LCN262209 LMJ262208:LMJ262209 LWF262208:LWF262209 MGB262208:MGB262209 MPX262208:MPX262209 MZT262208:MZT262209 NJP262208:NJP262209 NTL262208:NTL262209 ODH262208:ODH262209 OND262208:OND262209 OWZ262208:OWZ262209 PGV262208:PGV262209 PQR262208:PQR262209 QAN262208:QAN262209 QKJ262208:QKJ262209 QUF262208:QUF262209 REB262208:REB262209 RNX262208:RNX262209 RXT262208:RXT262209 SHP262208:SHP262209 SRL262208:SRL262209 TBH262208:TBH262209 TLD262208:TLD262209 TUZ262208:TUZ262209 UEV262208:UEV262209 UOR262208:UOR262209 UYN262208:UYN262209 VIJ262208:VIJ262209 VSF262208:VSF262209 WCB262208:WCB262209 WLX262208:WLX262209 WVT262208:WVT262209 L327744:L327745 JH327744:JH327745 TD327744:TD327745 ACZ327744:ACZ327745 AMV327744:AMV327745 AWR327744:AWR327745 BGN327744:BGN327745 BQJ327744:BQJ327745 CAF327744:CAF327745 CKB327744:CKB327745 CTX327744:CTX327745 DDT327744:DDT327745 DNP327744:DNP327745 DXL327744:DXL327745 EHH327744:EHH327745 ERD327744:ERD327745 FAZ327744:FAZ327745 FKV327744:FKV327745 FUR327744:FUR327745 GEN327744:GEN327745 GOJ327744:GOJ327745 GYF327744:GYF327745 HIB327744:HIB327745 HRX327744:HRX327745 IBT327744:IBT327745 ILP327744:ILP327745 IVL327744:IVL327745 JFH327744:JFH327745 JPD327744:JPD327745 JYZ327744:JYZ327745 KIV327744:KIV327745 KSR327744:KSR327745 LCN327744:LCN327745 LMJ327744:LMJ327745 LWF327744:LWF327745 MGB327744:MGB327745 MPX327744:MPX327745 MZT327744:MZT327745 NJP327744:NJP327745 NTL327744:NTL327745 ODH327744:ODH327745 OND327744:OND327745 OWZ327744:OWZ327745 PGV327744:PGV327745 PQR327744:PQR327745 QAN327744:QAN327745 QKJ327744:QKJ327745 QUF327744:QUF327745 REB327744:REB327745 RNX327744:RNX327745 RXT327744:RXT327745 SHP327744:SHP327745 SRL327744:SRL327745 TBH327744:TBH327745 TLD327744:TLD327745 TUZ327744:TUZ327745 UEV327744:UEV327745 UOR327744:UOR327745 UYN327744:UYN327745 VIJ327744:VIJ327745 VSF327744:VSF327745 WCB327744:WCB327745 WLX327744:WLX327745 WVT327744:WVT327745 L393280:L393281 JH393280:JH393281 TD393280:TD393281 ACZ393280:ACZ393281 AMV393280:AMV393281 AWR393280:AWR393281 BGN393280:BGN393281 BQJ393280:BQJ393281 CAF393280:CAF393281 CKB393280:CKB393281 CTX393280:CTX393281 DDT393280:DDT393281 DNP393280:DNP393281 DXL393280:DXL393281 EHH393280:EHH393281 ERD393280:ERD393281 FAZ393280:FAZ393281 FKV393280:FKV393281 FUR393280:FUR393281 GEN393280:GEN393281 GOJ393280:GOJ393281 GYF393280:GYF393281 HIB393280:HIB393281 HRX393280:HRX393281 IBT393280:IBT393281 ILP393280:ILP393281 IVL393280:IVL393281 JFH393280:JFH393281 JPD393280:JPD393281 JYZ393280:JYZ393281 KIV393280:KIV393281 KSR393280:KSR393281 LCN393280:LCN393281 LMJ393280:LMJ393281 LWF393280:LWF393281 MGB393280:MGB393281 MPX393280:MPX393281 MZT393280:MZT393281 NJP393280:NJP393281 NTL393280:NTL393281 ODH393280:ODH393281 OND393280:OND393281 OWZ393280:OWZ393281 PGV393280:PGV393281 PQR393280:PQR393281 QAN393280:QAN393281 QKJ393280:QKJ393281 QUF393280:QUF393281 REB393280:REB393281 RNX393280:RNX393281 RXT393280:RXT393281 SHP393280:SHP393281 SRL393280:SRL393281 TBH393280:TBH393281 TLD393280:TLD393281 TUZ393280:TUZ393281 UEV393280:UEV393281 UOR393280:UOR393281 UYN393280:UYN393281 VIJ393280:VIJ393281 VSF393280:VSF393281 WCB393280:WCB393281 WLX393280:WLX393281 WVT393280:WVT393281 L458816:L458817 JH458816:JH458817 TD458816:TD458817 ACZ458816:ACZ458817 AMV458816:AMV458817 AWR458816:AWR458817 BGN458816:BGN458817 BQJ458816:BQJ458817 CAF458816:CAF458817 CKB458816:CKB458817 CTX458816:CTX458817 DDT458816:DDT458817 DNP458816:DNP458817 DXL458816:DXL458817 EHH458816:EHH458817 ERD458816:ERD458817 FAZ458816:FAZ458817 FKV458816:FKV458817 FUR458816:FUR458817 GEN458816:GEN458817 GOJ458816:GOJ458817 GYF458816:GYF458817 HIB458816:HIB458817 HRX458816:HRX458817 IBT458816:IBT458817 ILP458816:ILP458817 IVL458816:IVL458817 JFH458816:JFH458817 JPD458816:JPD458817 JYZ458816:JYZ458817 KIV458816:KIV458817 KSR458816:KSR458817 LCN458816:LCN458817 LMJ458816:LMJ458817 LWF458816:LWF458817 MGB458816:MGB458817 MPX458816:MPX458817 MZT458816:MZT458817 NJP458816:NJP458817 NTL458816:NTL458817 ODH458816:ODH458817 OND458816:OND458817 OWZ458816:OWZ458817 PGV458816:PGV458817 PQR458816:PQR458817 QAN458816:QAN458817 QKJ458816:QKJ458817 QUF458816:QUF458817 REB458816:REB458817 RNX458816:RNX458817 RXT458816:RXT458817 SHP458816:SHP458817 SRL458816:SRL458817 TBH458816:TBH458817 TLD458816:TLD458817 TUZ458816:TUZ458817 UEV458816:UEV458817 UOR458816:UOR458817 UYN458816:UYN458817 VIJ458816:VIJ458817 VSF458816:VSF458817 WCB458816:WCB458817 WLX458816:WLX458817 WVT458816:WVT458817 L524352:L524353 JH524352:JH524353 TD524352:TD524353 ACZ524352:ACZ524353 AMV524352:AMV524353 AWR524352:AWR524353 BGN524352:BGN524353 BQJ524352:BQJ524353 CAF524352:CAF524353 CKB524352:CKB524353 CTX524352:CTX524353 DDT524352:DDT524353 DNP524352:DNP524353 DXL524352:DXL524353 EHH524352:EHH524353 ERD524352:ERD524353 FAZ524352:FAZ524353 FKV524352:FKV524353 FUR524352:FUR524353 GEN524352:GEN524353 GOJ524352:GOJ524353 GYF524352:GYF524353 HIB524352:HIB524353 HRX524352:HRX524353 IBT524352:IBT524353 ILP524352:ILP524353 IVL524352:IVL524353 JFH524352:JFH524353 JPD524352:JPD524353 JYZ524352:JYZ524353 KIV524352:KIV524353 KSR524352:KSR524353 LCN524352:LCN524353 LMJ524352:LMJ524353 LWF524352:LWF524353 MGB524352:MGB524353 MPX524352:MPX524353 MZT524352:MZT524353 NJP524352:NJP524353 NTL524352:NTL524353 ODH524352:ODH524353 OND524352:OND524353 OWZ524352:OWZ524353 PGV524352:PGV524353 PQR524352:PQR524353 QAN524352:QAN524353 QKJ524352:QKJ524353 QUF524352:QUF524353 REB524352:REB524353 RNX524352:RNX524353 RXT524352:RXT524353 SHP524352:SHP524353 SRL524352:SRL524353 TBH524352:TBH524353 TLD524352:TLD524353 TUZ524352:TUZ524353 UEV524352:UEV524353 UOR524352:UOR524353 UYN524352:UYN524353 VIJ524352:VIJ524353 VSF524352:VSF524353 WCB524352:WCB524353 WLX524352:WLX524353 WVT524352:WVT524353 L589888:L589889 JH589888:JH589889 TD589888:TD589889 ACZ589888:ACZ589889 AMV589888:AMV589889 AWR589888:AWR589889 BGN589888:BGN589889 BQJ589888:BQJ589889 CAF589888:CAF589889 CKB589888:CKB589889 CTX589888:CTX589889 DDT589888:DDT589889 DNP589888:DNP589889 DXL589888:DXL589889 EHH589888:EHH589889 ERD589888:ERD589889 FAZ589888:FAZ589889 FKV589888:FKV589889 FUR589888:FUR589889 GEN589888:GEN589889 GOJ589888:GOJ589889 GYF589888:GYF589889 HIB589888:HIB589889 HRX589888:HRX589889 IBT589888:IBT589889 ILP589888:ILP589889 IVL589888:IVL589889 JFH589888:JFH589889 JPD589888:JPD589889 JYZ589888:JYZ589889 KIV589888:KIV589889 KSR589888:KSR589889 LCN589888:LCN589889 LMJ589888:LMJ589889 LWF589888:LWF589889 MGB589888:MGB589889 MPX589888:MPX589889 MZT589888:MZT589889 NJP589888:NJP589889 NTL589888:NTL589889 ODH589888:ODH589889 OND589888:OND589889 OWZ589888:OWZ589889 PGV589888:PGV589889 PQR589888:PQR589889 QAN589888:QAN589889 QKJ589888:QKJ589889 QUF589888:QUF589889 REB589888:REB589889 RNX589888:RNX589889 RXT589888:RXT589889 SHP589888:SHP589889 SRL589888:SRL589889 TBH589888:TBH589889 TLD589888:TLD589889 TUZ589888:TUZ589889 UEV589888:UEV589889 UOR589888:UOR589889 UYN589888:UYN589889 VIJ589888:VIJ589889 VSF589888:VSF589889 WCB589888:WCB589889 WLX589888:WLX589889 WVT589888:WVT589889 L655424:L655425 JH655424:JH655425 TD655424:TD655425 ACZ655424:ACZ655425 AMV655424:AMV655425 AWR655424:AWR655425 BGN655424:BGN655425 BQJ655424:BQJ655425 CAF655424:CAF655425 CKB655424:CKB655425 CTX655424:CTX655425 DDT655424:DDT655425 DNP655424:DNP655425 DXL655424:DXL655425 EHH655424:EHH655425 ERD655424:ERD655425 FAZ655424:FAZ655425 FKV655424:FKV655425 FUR655424:FUR655425 GEN655424:GEN655425 GOJ655424:GOJ655425 GYF655424:GYF655425 HIB655424:HIB655425 HRX655424:HRX655425 IBT655424:IBT655425 ILP655424:ILP655425 IVL655424:IVL655425 JFH655424:JFH655425 JPD655424:JPD655425 JYZ655424:JYZ655425 KIV655424:KIV655425 KSR655424:KSR655425 LCN655424:LCN655425 LMJ655424:LMJ655425 LWF655424:LWF655425 MGB655424:MGB655425 MPX655424:MPX655425 MZT655424:MZT655425 NJP655424:NJP655425 NTL655424:NTL655425 ODH655424:ODH655425 OND655424:OND655425 OWZ655424:OWZ655425 PGV655424:PGV655425 PQR655424:PQR655425 QAN655424:QAN655425 QKJ655424:QKJ655425 QUF655424:QUF655425 REB655424:REB655425 RNX655424:RNX655425 RXT655424:RXT655425 SHP655424:SHP655425 SRL655424:SRL655425 TBH655424:TBH655425 TLD655424:TLD655425 TUZ655424:TUZ655425 UEV655424:UEV655425 UOR655424:UOR655425 UYN655424:UYN655425 VIJ655424:VIJ655425 VSF655424:VSF655425 WCB655424:WCB655425 WLX655424:WLX655425 WVT655424:WVT655425 L720960:L720961 JH720960:JH720961 TD720960:TD720961 ACZ720960:ACZ720961 AMV720960:AMV720961 AWR720960:AWR720961 BGN720960:BGN720961 BQJ720960:BQJ720961 CAF720960:CAF720961 CKB720960:CKB720961 CTX720960:CTX720961 DDT720960:DDT720961 DNP720960:DNP720961 DXL720960:DXL720961 EHH720960:EHH720961 ERD720960:ERD720961 FAZ720960:FAZ720961 FKV720960:FKV720961 FUR720960:FUR720961 GEN720960:GEN720961 GOJ720960:GOJ720961 GYF720960:GYF720961 HIB720960:HIB720961 HRX720960:HRX720961 IBT720960:IBT720961 ILP720960:ILP720961 IVL720960:IVL720961 JFH720960:JFH720961 JPD720960:JPD720961 JYZ720960:JYZ720961 KIV720960:KIV720961 KSR720960:KSR720961 LCN720960:LCN720961 LMJ720960:LMJ720961 LWF720960:LWF720961 MGB720960:MGB720961 MPX720960:MPX720961 MZT720960:MZT720961 NJP720960:NJP720961 NTL720960:NTL720961 ODH720960:ODH720961 OND720960:OND720961 OWZ720960:OWZ720961 PGV720960:PGV720961 PQR720960:PQR720961 QAN720960:QAN720961 QKJ720960:QKJ720961 QUF720960:QUF720961 REB720960:REB720961 RNX720960:RNX720961 RXT720960:RXT720961 SHP720960:SHP720961 SRL720960:SRL720961 TBH720960:TBH720961 TLD720960:TLD720961 TUZ720960:TUZ720961 UEV720960:UEV720961 UOR720960:UOR720961 UYN720960:UYN720961 VIJ720960:VIJ720961 VSF720960:VSF720961 WCB720960:WCB720961 WLX720960:WLX720961 WVT720960:WVT720961 L786496:L786497 JH786496:JH786497 TD786496:TD786497 ACZ786496:ACZ786497 AMV786496:AMV786497 AWR786496:AWR786497 BGN786496:BGN786497 BQJ786496:BQJ786497 CAF786496:CAF786497 CKB786496:CKB786497 CTX786496:CTX786497 DDT786496:DDT786497 DNP786496:DNP786497 DXL786496:DXL786497 EHH786496:EHH786497 ERD786496:ERD786497 FAZ786496:FAZ786497 FKV786496:FKV786497 FUR786496:FUR786497 GEN786496:GEN786497 GOJ786496:GOJ786497 GYF786496:GYF786497 HIB786496:HIB786497 HRX786496:HRX786497 IBT786496:IBT786497 ILP786496:ILP786497 IVL786496:IVL786497 JFH786496:JFH786497 JPD786496:JPD786497 JYZ786496:JYZ786497 KIV786496:KIV786497 KSR786496:KSR786497 LCN786496:LCN786497 LMJ786496:LMJ786497 LWF786496:LWF786497 MGB786496:MGB786497 MPX786496:MPX786497 MZT786496:MZT786497 NJP786496:NJP786497 NTL786496:NTL786497 ODH786496:ODH786497 OND786496:OND786497 OWZ786496:OWZ786497 PGV786496:PGV786497 PQR786496:PQR786497 QAN786496:QAN786497 QKJ786496:QKJ786497 QUF786496:QUF786497 REB786496:REB786497 RNX786496:RNX786497 RXT786496:RXT786497 SHP786496:SHP786497 SRL786496:SRL786497 TBH786496:TBH786497 TLD786496:TLD786497 TUZ786496:TUZ786497 UEV786496:UEV786497 UOR786496:UOR786497 UYN786496:UYN786497 VIJ786496:VIJ786497 VSF786496:VSF786497 WCB786496:WCB786497 WLX786496:WLX786497 WVT786496:WVT786497 L852032:L852033 JH852032:JH852033 TD852032:TD852033 ACZ852032:ACZ852033 AMV852032:AMV852033 AWR852032:AWR852033 BGN852032:BGN852033 BQJ852032:BQJ852033 CAF852032:CAF852033 CKB852032:CKB852033 CTX852032:CTX852033 DDT852032:DDT852033 DNP852032:DNP852033 DXL852032:DXL852033 EHH852032:EHH852033 ERD852032:ERD852033 FAZ852032:FAZ852033 FKV852032:FKV852033 FUR852032:FUR852033 GEN852032:GEN852033 GOJ852032:GOJ852033 GYF852032:GYF852033 HIB852032:HIB852033 HRX852032:HRX852033 IBT852032:IBT852033 ILP852032:ILP852033 IVL852032:IVL852033 JFH852032:JFH852033 JPD852032:JPD852033 JYZ852032:JYZ852033 KIV852032:KIV852033 KSR852032:KSR852033 LCN852032:LCN852033 LMJ852032:LMJ852033 LWF852032:LWF852033 MGB852032:MGB852033 MPX852032:MPX852033 MZT852032:MZT852033 NJP852032:NJP852033 NTL852032:NTL852033 ODH852032:ODH852033 OND852032:OND852033 OWZ852032:OWZ852033 PGV852032:PGV852033 PQR852032:PQR852033 QAN852032:QAN852033 QKJ852032:QKJ852033 QUF852032:QUF852033 REB852032:REB852033 RNX852032:RNX852033 RXT852032:RXT852033 SHP852032:SHP852033 SRL852032:SRL852033 TBH852032:TBH852033 TLD852032:TLD852033 TUZ852032:TUZ852033 UEV852032:UEV852033 UOR852032:UOR852033 UYN852032:UYN852033 VIJ852032:VIJ852033 VSF852032:VSF852033 WCB852032:WCB852033 WLX852032:WLX852033 WVT852032:WVT852033 L917568:L917569 JH917568:JH917569 TD917568:TD917569 ACZ917568:ACZ917569 AMV917568:AMV917569 AWR917568:AWR917569 BGN917568:BGN917569 BQJ917568:BQJ917569 CAF917568:CAF917569 CKB917568:CKB917569 CTX917568:CTX917569 DDT917568:DDT917569 DNP917568:DNP917569 DXL917568:DXL917569 EHH917568:EHH917569 ERD917568:ERD917569 FAZ917568:FAZ917569 FKV917568:FKV917569 FUR917568:FUR917569 GEN917568:GEN917569 GOJ917568:GOJ917569 GYF917568:GYF917569 HIB917568:HIB917569 HRX917568:HRX917569 IBT917568:IBT917569 ILP917568:ILP917569 IVL917568:IVL917569 JFH917568:JFH917569 JPD917568:JPD917569 JYZ917568:JYZ917569 KIV917568:KIV917569 KSR917568:KSR917569 LCN917568:LCN917569 LMJ917568:LMJ917569 LWF917568:LWF917569 MGB917568:MGB917569 MPX917568:MPX917569 MZT917568:MZT917569 NJP917568:NJP917569 NTL917568:NTL917569 ODH917568:ODH917569 OND917568:OND917569 OWZ917568:OWZ917569 PGV917568:PGV917569 PQR917568:PQR917569 QAN917568:QAN917569 QKJ917568:QKJ917569 QUF917568:QUF917569 REB917568:REB917569 RNX917568:RNX917569 RXT917568:RXT917569 SHP917568:SHP917569 SRL917568:SRL917569 TBH917568:TBH917569 TLD917568:TLD917569 TUZ917568:TUZ917569 UEV917568:UEV917569 UOR917568:UOR917569 UYN917568:UYN917569 VIJ917568:VIJ917569 VSF917568:VSF917569 WCB917568:WCB917569 WLX917568:WLX917569 WVT917568:WVT917569 L983104:L983105 JH983104:JH983105 TD983104:TD983105 ACZ983104:ACZ983105 AMV983104:AMV983105 AWR983104:AWR983105 BGN983104:BGN983105 BQJ983104:BQJ983105 CAF983104:CAF983105 CKB983104:CKB983105 CTX983104:CTX983105 DDT983104:DDT983105 DNP983104:DNP983105 DXL983104:DXL983105 EHH983104:EHH983105 ERD983104:ERD983105 FAZ983104:FAZ983105 FKV983104:FKV983105 FUR983104:FUR983105 GEN983104:GEN983105 GOJ983104:GOJ983105 GYF983104:GYF983105 HIB983104:HIB983105 HRX983104:HRX983105 IBT983104:IBT983105 ILP983104:ILP983105 IVL983104:IVL983105 JFH983104:JFH983105 JPD983104:JPD983105 JYZ983104:JYZ983105 KIV983104:KIV983105 KSR983104:KSR983105 LCN983104:LCN983105 LMJ983104:LMJ983105 LWF983104:LWF983105 MGB983104:MGB983105 MPX983104:MPX983105 MZT983104:MZT983105 NJP983104:NJP983105 NTL983104:NTL983105 ODH983104:ODH983105 OND983104:OND983105 OWZ983104:OWZ983105 PGV983104:PGV983105 PQR983104:PQR983105 QAN983104:QAN983105 QKJ983104:QKJ983105 QUF983104:QUF983105 REB983104:REB983105 RNX983104:RNX983105 RXT983104:RXT983105 SHP983104:SHP983105 SRL983104:SRL983105 TBH983104:TBH983105 TLD983104:TLD983105 TUZ983104:TUZ983105 UEV983104:UEV983105 UOR983104:UOR983105 UYN983104:UYN983105 VIJ983104:VIJ983105 VSF983104:VSF983105 WCB983104:WCB983105 WLX983104:WLX983105 WVT983104:WVT983105 L73 JH73 TD73 ACZ73 AMV73 AWR73 BGN73 BQJ73 CAF73 CKB73 CTX73 DDT73 DNP73 DXL73 EHH73 ERD73 FAZ73 FKV73 FUR73 GEN73 GOJ73 GYF73 HIB73 HRX73 IBT73 ILP73 IVL73 JFH73 JPD73 JYZ73 KIV73 KSR73 LCN73 LMJ73 LWF73 MGB73 MPX73 MZT73 NJP73 NTL73 ODH73 OND73 OWZ73 PGV73 PQR73 QAN73 QKJ73 QUF73 REB73 RNX73 RXT73 SHP73 SRL73 TBH73 TLD73 TUZ73 UEV73 UOR73 UYN73 VIJ73 VSF73 WCB73 WLX73 WVT73 L65609 JH65609 TD65609 ACZ65609 AMV65609 AWR65609 BGN65609 BQJ65609 CAF65609 CKB65609 CTX65609 DDT65609 DNP65609 DXL65609 EHH65609 ERD65609 FAZ65609 FKV65609 FUR65609 GEN65609 GOJ65609 GYF65609 HIB65609 HRX65609 IBT65609 ILP65609 IVL65609 JFH65609 JPD65609 JYZ65609 KIV65609 KSR65609 LCN65609 LMJ65609 LWF65609 MGB65609 MPX65609 MZT65609 NJP65609 NTL65609 ODH65609 OND65609 OWZ65609 PGV65609 PQR65609 QAN65609 QKJ65609 QUF65609 REB65609 RNX65609 RXT65609 SHP65609 SRL65609 TBH65609 TLD65609 TUZ65609 UEV65609 UOR65609 UYN65609 VIJ65609 VSF65609 WCB65609 WLX65609 WVT65609 L131145 JH131145 TD131145 ACZ131145 AMV131145 AWR131145 BGN131145 BQJ131145 CAF131145 CKB131145 CTX131145 DDT131145 DNP131145 DXL131145 EHH131145 ERD131145 FAZ131145 FKV131145 FUR131145 GEN131145 GOJ131145 GYF131145 HIB131145 HRX131145 IBT131145 ILP131145 IVL131145 JFH131145 JPD131145 JYZ131145 KIV131145 KSR131145 LCN131145 LMJ131145 LWF131145 MGB131145 MPX131145 MZT131145 NJP131145 NTL131145 ODH131145 OND131145 OWZ131145 PGV131145 PQR131145 QAN131145 QKJ131145 QUF131145 REB131145 RNX131145 RXT131145 SHP131145 SRL131145 TBH131145 TLD131145 TUZ131145 UEV131145 UOR131145 UYN131145 VIJ131145 VSF131145 WCB131145 WLX131145 WVT131145 L196681 JH196681 TD196681 ACZ196681 AMV196681 AWR196681 BGN196681 BQJ196681 CAF196681 CKB196681 CTX196681 DDT196681 DNP196681 DXL196681 EHH196681 ERD196681 FAZ196681 FKV196681 FUR196681 GEN196681 GOJ196681 GYF196681 HIB196681 HRX196681 IBT196681 ILP196681 IVL196681 JFH196681 JPD196681 JYZ196681 KIV196681 KSR196681 LCN196681 LMJ196681 LWF196681 MGB196681 MPX196681 MZT196681 NJP196681 NTL196681 ODH196681 OND196681 OWZ196681 PGV196681 PQR196681 QAN196681 QKJ196681 QUF196681 REB196681 RNX196681 RXT196681 SHP196681 SRL196681 TBH196681 TLD196681 TUZ196681 UEV196681 UOR196681 UYN196681 VIJ196681 VSF196681 WCB196681 WLX196681 WVT196681 L262217 JH262217 TD262217 ACZ262217 AMV262217 AWR262217 BGN262217 BQJ262217 CAF262217 CKB262217 CTX262217 DDT262217 DNP262217 DXL262217 EHH262217 ERD262217 FAZ262217 FKV262217 FUR262217 GEN262217 GOJ262217 GYF262217 HIB262217 HRX262217 IBT262217 ILP262217 IVL262217 JFH262217 JPD262217 JYZ262217 KIV262217 KSR262217 LCN262217 LMJ262217 LWF262217 MGB262217 MPX262217 MZT262217 NJP262217 NTL262217 ODH262217 OND262217 OWZ262217 PGV262217 PQR262217 QAN262217 QKJ262217 QUF262217 REB262217 RNX262217 RXT262217 SHP262217 SRL262217 TBH262217 TLD262217 TUZ262217 UEV262217 UOR262217 UYN262217 VIJ262217 VSF262217 WCB262217 WLX262217 WVT262217 L327753 JH327753 TD327753 ACZ327753 AMV327753 AWR327753 BGN327753 BQJ327753 CAF327753 CKB327753 CTX327753 DDT327753 DNP327753 DXL327753 EHH327753 ERD327753 FAZ327753 FKV327753 FUR327753 GEN327753 GOJ327753 GYF327753 HIB327753 HRX327753 IBT327753 ILP327753 IVL327753 JFH327753 JPD327753 JYZ327753 KIV327753 KSR327753 LCN327753 LMJ327753 LWF327753 MGB327753 MPX327753 MZT327753 NJP327753 NTL327753 ODH327753 OND327753 OWZ327753 PGV327753 PQR327753 QAN327753 QKJ327753 QUF327753 REB327753 RNX327753 RXT327753 SHP327753 SRL327753 TBH327753 TLD327753 TUZ327753 UEV327753 UOR327753 UYN327753 VIJ327753 VSF327753 WCB327753 WLX327753 WVT327753 L393289 JH393289 TD393289 ACZ393289 AMV393289 AWR393289 BGN393289 BQJ393289 CAF393289 CKB393289 CTX393289 DDT393289 DNP393289 DXL393289 EHH393289 ERD393289 FAZ393289 FKV393289 FUR393289 GEN393289 GOJ393289 GYF393289 HIB393289 HRX393289 IBT393289 ILP393289 IVL393289 JFH393289 JPD393289 JYZ393289 KIV393289 KSR393289 LCN393289 LMJ393289 LWF393289 MGB393289 MPX393289 MZT393289 NJP393289 NTL393289 ODH393289 OND393289 OWZ393289 PGV393289 PQR393289 QAN393289 QKJ393289 QUF393289 REB393289 RNX393289 RXT393289 SHP393289 SRL393289 TBH393289 TLD393289 TUZ393289 UEV393289 UOR393289 UYN393289 VIJ393289 VSF393289 WCB393289 WLX393289 WVT393289 L458825 JH458825 TD458825 ACZ458825 AMV458825 AWR458825 BGN458825 BQJ458825 CAF458825 CKB458825 CTX458825 DDT458825 DNP458825 DXL458825 EHH458825 ERD458825 FAZ458825 FKV458825 FUR458825 GEN458825 GOJ458825 GYF458825 HIB458825 HRX458825 IBT458825 ILP458825 IVL458825 JFH458825 JPD458825 JYZ458825 KIV458825 KSR458825 LCN458825 LMJ458825 LWF458825 MGB458825 MPX458825 MZT458825 NJP458825 NTL458825 ODH458825 OND458825 OWZ458825 PGV458825 PQR458825 QAN458825 QKJ458825 QUF458825 REB458825 RNX458825 RXT458825 SHP458825 SRL458825 TBH458825 TLD458825 TUZ458825 UEV458825 UOR458825 UYN458825 VIJ458825 VSF458825 WCB458825 WLX458825 WVT458825 L524361 JH524361 TD524361 ACZ524361 AMV524361 AWR524361 BGN524361 BQJ524361 CAF524361 CKB524361 CTX524361 DDT524361 DNP524361 DXL524361 EHH524361 ERD524361 FAZ524361 FKV524361 FUR524361 GEN524361 GOJ524361 GYF524361 HIB524361 HRX524361 IBT524361 ILP524361 IVL524361 JFH524361 JPD524361 JYZ524361 KIV524361 KSR524361 LCN524361 LMJ524361 LWF524361 MGB524361 MPX524361 MZT524361 NJP524361 NTL524361 ODH524361 OND524361 OWZ524361 PGV524361 PQR524361 QAN524361 QKJ524361 QUF524361 REB524361 RNX524361 RXT524361 SHP524361 SRL524361 TBH524361 TLD524361 TUZ524361 UEV524361 UOR524361 UYN524361 VIJ524361 VSF524361 WCB524361 WLX524361 WVT524361 L589897 JH589897 TD589897 ACZ589897 AMV589897 AWR589897 BGN589897 BQJ589897 CAF589897 CKB589897 CTX589897 DDT589897 DNP589897 DXL589897 EHH589897 ERD589897 FAZ589897 FKV589897 FUR589897 GEN589897 GOJ589897 GYF589897 HIB589897 HRX589897 IBT589897 ILP589897 IVL589897 JFH589897 JPD589897 JYZ589897 KIV589897 KSR589897 LCN589897 LMJ589897 LWF589897 MGB589897 MPX589897 MZT589897 NJP589897 NTL589897 ODH589897 OND589897 OWZ589897 PGV589897 PQR589897 QAN589897 QKJ589897 QUF589897 REB589897 RNX589897 RXT589897 SHP589897 SRL589897 TBH589897 TLD589897 TUZ589897 UEV589897 UOR589897 UYN589897 VIJ589897 VSF589897 WCB589897 WLX589897 WVT589897 L655433 JH655433 TD655433 ACZ655433 AMV655433 AWR655433 BGN655433 BQJ655433 CAF655433 CKB655433 CTX655433 DDT655433 DNP655433 DXL655433 EHH655433 ERD655433 FAZ655433 FKV655433 FUR655433 GEN655433 GOJ655433 GYF655433 HIB655433 HRX655433 IBT655433 ILP655433 IVL655433 JFH655433 JPD655433 JYZ655433 KIV655433 KSR655433 LCN655433 LMJ655433 LWF655433 MGB655433 MPX655433 MZT655433 NJP655433 NTL655433 ODH655433 OND655433 OWZ655433 PGV655433 PQR655433 QAN655433 QKJ655433 QUF655433 REB655433 RNX655433 RXT655433 SHP655433 SRL655433 TBH655433 TLD655433 TUZ655433 UEV655433 UOR655433 UYN655433 VIJ655433 VSF655433 WCB655433 WLX655433 WVT655433 L720969 JH720969 TD720969 ACZ720969 AMV720969 AWR720969 BGN720969 BQJ720969 CAF720969 CKB720969 CTX720969 DDT720969 DNP720969 DXL720969 EHH720969 ERD720969 FAZ720969 FKV720969 FUR720969 GEN720969 GOJ720969 GYF720969 HIB720969 HRX720969 IBT720969 ILP720969 IVL720969 JFH720969 JPD720969 JYZ720969 KIV720969 KSR720969 LCN720969 LMJ720969 LWF720969 MGB720969 MPX720969 MZT720969 NJP720969 NTL720969 ODH720969 OND720969 OWZ720969 PGV720969 PQR720969 QAN720969 QKJ720969 QUF720969 REB720969 RNX720969 RXT720969 SHP720969 SRL720969 TBH720969 TLD720969 TUZ720969 UEV720969 UOR720969 UYN720969 VIJ720969 VSF720969 WCB720969 WLX720969 WVT720969 L786505 JH786505 TD786505 ACZ786505 AMV786505 AWR786505 BGN786505 BQJ786505 CAF786505 CKB786505 CTX786505 DDT786505 DNP786505 DXL786505 EHH786505 ERD786505 FAZ786505 FKV786505 FUR786505 GEN786505 GOJ786505 GYF786505 HIB786505 HRX786505 IBT786505 ILP786505 IVL786505 JFH786505 JPD786505 JYZ786505 KIV786505 KSR786505 LCN786505 LMJ786505 LWF786505 MGB786505 MPX786505 MZT786505 NJP786505 NTL786505 ODH786505 OND786505 OWZ786505 PGV786505 PQR786505 QAN786505 QKJ786505 QUF786505 REB786505 RNX786505 RXT786505 SHP786505 SRL786505 TBH786505 TLD786505 TUZ786505 UEV786505 UOR786505 UYN786505 VIJ786505 VSF786505 WCB786505 WLX786505 WVT786505 L852041 JH852041 TD852041 ACZ852041 AMV852041 AWR852041 BGN852041 BQJ852041 CAF852041 CKB852041 CTX852041 DDT852041 DNP852041 DXL852041 EHH852041 ERD852041 FAZ852041 FKV852041 FUR852041 GEN852041 GOJ852041 GYF852041 HIB852041 HRX852041 IBT852041 ILP852041 IVL852041 JFH852041 JPD852041 JYZ852041 KIV852041 KSR852041 LCN852041 LMJ852041 LWF852041 MGB852041 MPX852041 MZT852041 NJP852041 NTL852041 ODH852041 OND852041 OWZ852041 PGV852041 PQR852041 QAN852041 QKJ852041 QUF852041 REB852041 RNX852041 RXT852041 SHP852041 SRL852041 TBH852041 TLD852041 TUZ852041 UEV852041 UOR852041 UYN852041 VIJ852041 VSF852041 WCB852041 WLX852041 WVT852041 L917577 JH917577 TD917577 ACZ917577 AMV917577 AWR917577 BGN917577 BQJ917577 CAF917577 CKB917577 CTX917577 DDT917577 DNP917577 DXL917577 EHH917577 ERD917577 FAZ917577 FKV917577 FUR917577 GEN917577 GOJ917577 GYF917577 HIB917577 HRX917577 IBT917577 ILP917577 IVL917577 JFH917577 JPD917577 JYZ917577 KIV917577 KSR917577 LCN917577 LMJ917577 LWF917577 MGB917577 MPX917577 MZT917577 NJP917577 NTL917577 ODH917577 OND917577 OWZ917577 PGV917577 PQR917577 QAN917577 QKJ917577 QUF917577 REB917577 RNX917577 RXT917577 SHP917577 SRL917577 TBH917577 TLD917577 TUZ917577 UEV917577 UOR917577 UYN917577 VIJ917577 VSF917577 WCB917577 WLX917577 WVT917577 L983113 JH983113 TD983113 ACZ983113 AMV983113 AWR983113 BGN983113 BQJ983113 CAF983113 CKB983113 CTX983113 DDT983113 DNP983113 DXL983113 EHH983113 ERD983113 FAZ983113 FKV983113 FUR983113 GEN983113 GOJ983113 GYF983113 HIB983113 HRX983113 IBT983113 ILP983113 IVL983113 JFH983113 JPD983113 JYZ983113 KIV983113 KSR983113 LCN983113 LMJ983113 LWF983113 MGB983113 MPX983113 MZT983113 NJP983113 NTL983113 ODH983113 OND983113 OWZ983113 PGV983113 PQR983113 QAN983113 QKJ983113 QUF983113 REB983113 RNX983113 RXT983113 SHP983113 SRL983113 TBH983113 TLD983113 TUZ983113 UEV983113 UOR983113 UYN983113 VIJ983113 VSF983113 WCB983113 WLX983113 WVT983113 L43 JH43 TD43 ACZ43 AMV43 AWR43 BGN43 BQJ43 CAF43 CKB43 CTX43 DDT43 DNP43 DXL43 EHH43 ERD43 FAZ43 FKV43 FUR43 GEN43 GOJ43 GYF43 HIB43 HRX43 IBT43 ILP43 IVL43 JFH43 JPD43 JYZ43 KIV43 KSR43 LCN43 LMJ43 LWF43 MGB43 MPX43 MZT43 NJP43 NTL43 ODH43 OND43 OWZ43 PGV43 PQR43 QAN43 QKJ43 QUF43 REB43 RNX43 RXT43 SHP43 SRL43 TBH43 TLD43 TUZ43 UEV43 UOR43 UYN43 VIJ43 VSF43 WCB43 WLX43 WVT43 L65579 JH65579 TD65579 ACZ65579 AMV65579 AWR65579 BGN65579 BQJ65579 CAF65579 CKB65579 CTX65579 DDT65579 DNP65579 DXL65579 EHH65579 ERD65579 FAZ65579 FKV65579 FUR65579 GEN65579 GOJ65579 GYF65579 HIB65579 HRX65579 IBT65579 ILP65579 IVL65579 JFH65579 JPD65579 JYZ65579 KIV65579 KSR65579 LCN65579 LMJ65579 LWF65579 MGB65579 MPX65579 MZT65579 NJP65579 NTL65579 ODH65579 OND65579 OWZ65579 PGV65579 PQR65579 QAN65579 QKJ65579 QUF65579 REB65579 RNX65579 RXT65579 SHP65579 SRL65579 TBH65579 TLD65579 TUZ65579 UEV65579 UOR65579 UYN65579 VIJ65579 VSF65579 WCB65579 WLX65579 WVT65579 L131115 JH131115 TD131115 ACZ131115 AMV131115 AWR131115 BGN131115 BQJ131115 CAF131115 CKB131115 CTX131115 DDT131115 DNP131115 DXL131115 EHH131115 ERD131115 FAZ131115 FKV131115 FUR131115 GEN131115 GOJ131115 GYF131115 HIB131115 HRX131115 IBT131115 ILP131115 IVL131115 JFH131115 JPD131115 JYZ131115 KIV131115 KSR131115 LCN131115 LMJ131115 LWF131115 MGB131115 MPX131115 MZT131115 NJP131115 NTL131115 ODH131115 OND131115 OWZ131115 PGV131115 PQR131115 QAN131115 QKJ131115 QUF131115 REB131115 RNX131115 RXT131115 SHP131115 SRL131115 TBH131115 TLD131115 TUZ131115 UEV131115 UOR131115 UYN131115 VIJ131115 VSF131115 WCB131115 WLX131115 WVT131115 L196651 JH196651 TD196651 ACZ196651 AMV196651 AWR196651 BGN196651 BQJ196651 CAF196651 CKB196651 CTX196651 DDT196651 DNP196651 DXL196651 EHH196651 ERD196651 FAZ196651 FKV196651 FUR196651 GEN196651 GOJ196651 GYF196651 HIB196651 HRX196651 IBT196651 ILP196651 IVL196651 JFH196651 JPD196651 JYZ196651 KIV196651 KSR196651 LCN196651 LMJ196651 LWF196651 MGB196651 MPX196651 MZT196651 NJP196651 NTL196651 ODH196651 OND196651 OWZ196651 PGV196651 PQR196651 QAN196651 QKJ196651 QUF196651 REB196651 RNX196651 RXT196651 SHP196651 SRL196651 TBH196651 TLD196651 TUZ196651 UEV196651 UOR196651 UYN196651 VIJ196651 VSF196651 WCB196651 WLX196651 WVT196651 L262187 JH262187 TD262187 ACZ262187 AMV262187 AWR262187 BGN262187 BQJ262187 CAF262187 CKB262187 CTX262187 DDT262187 DNP262187 DXL262187 EHH262187 ERD262187 FAZ262187 FKV262187 FUR262187 GEN262187 GOJ262187 GYF262187 HIB262187 HRX262187 IBT262187 ILP262187 IVL262187 JFH262187 JPD262187 JYZ262187 KIV262187 KSR262187 LCN262187 LMJ262187 LWF262187 MGB262187 MPX262187 MZT262187 NJP262187 NTL262187 ODH262187 OND262187 OWZ262187 PGV262187 PQR262187 QAN262187 QKJ262187 QUF262187 REB262187 RNX262187 RXT262187 SHP262187 SRL262187 TBH262187 TLD262187 TUZ262187 UEV262187 UOR262187 UYN262187 VIJ262187 VSF262187 WCB262187 WLX262187 WVT262187 L327723 JH327723 TD327723 ACZ327723 AMV327723 AWR327723 BGN327723 BQJ327723 CAF327723 CKB327723 CTX327723 DDT327723 DNP327723 DXL327723 EHH327723 ERD327723 FAZ327723 FKV327723 FUR327723 GEN327723 GOJ327723 GYF327723 HIB327723 HRX327723 IBT327723 ILP327723 IVL327723 JFH327723 JPD327723 JYZ327723 KIV327723 KSR327723 LCN327723 LMJ327723 LWF327723 MGB327723 MPX327723 MZT327723 NJP327723 NTL327723 ODH327723 OND327723 OWZ327723 PGV327723 PQR327723 QAN327723 QKJ327723 QUF327723 REB327723 RNX327723 RXT327723 SHP327723 SRL327723 TBH327723 TLD327723 TUZ327723 UEV327723 UOR327723 UYN327723 VIJ327723 VSF327723 WCB327723 WLX327723 WVT327723 L393259 JH393259 TD393259 ACZ393259 AMV393259 AWR393259 BGN393259 BQJ393259 CAF393259 CKB393259 CTX393259 DDT393259 DNP393259 DXL393259 EHH393259 ERD393259 FAZ393259 FKV393259 FUR393259 GEN393259 GOJ393259 GYF393259 HIB393259 HRX393259 IBT393259 ILP393259 IVL393259 JFH393259 JPD393259 JYZ393259 KIV393259 KSR393259 LCN393259 LMJ393259 LWF393259 MGB393259 MPX393259 MZT393259 NJP393259 NTL393259 ODH393259 OND393259 OWZ393259 PGV393259 PQR393259 QAN393259 QKJ393259 QUF393259 REB393259 RNX393259 RXT393259 SHP393259 SRL393259 TBH393259 TLD393259 TUZ393259 UEV393259 UOR393259 UYN393259 VIJ393259 VSF393259 WCB393259 WLX393259 WVT393259 L458795 JH458795 TD458795 ACZ458795 AMV458795 AWR458795 BGN458795 BQJ458795 CAF458795 CKB458795 CTX458795 DDT458795 DNP458795 DXL458795 EHH458795 ERD458795 FAZ458795 FKV458795 FUR458795 GEN458795 GOJ458795 GYF458795 HIB458795 HRX458795 IBT458795 ILP458795 IVL458795 JFH458795 JPD458795 JYZ458795 KIV458795 KSR458795 LCN458795 LMJ458795 LWF458795 MGB458795 MPX458795 MZT458795 NJP458795 NTL458795 ODH458795 OND458795 OWZ458795 PGV458795 PQR458795 QAN458795 QKJ458795 QUF458795 REB458795 RNX458795 RXT458795 SHP458795 SRL458795 TBH458795 TLD458795 TUZ458795 UEV458795 UOR458795 UYN458795 VIJ458795 VSF458795 WCB458795 WLX458795 WVT458795 L524331 JH524331 TD524331 ACZ524331 AMV524331 AWR524331 BGN524331 BQJ524331 CAF524331 CKB524331 CTX524331 DDT524331 DNP524331 DXL524331 EHH524331 ERD524331 FAZ524331 FKV524331 FUR524331 GEN524331 GOJ524331 GYF524331 HIB524331 HRX524331 IBT524331 ILP524331 IVL524331 JFH524331 JPD524331 JYZ524331 KIV524331 KSR524331 LCN524331 LMJ524331 LWF524331 MGB524331 MPX524331 MZT524331 NJP524331 NTL524331 ODH524331 OND524331 OWZ524331 PGV524331 PQR524331 QAN524331 QKJ524331 QUF524331 REB524331 RNX524331 RXT524331 SHP524331 SRL524331 TBH524331 TLD524331 TUZ524331 UEV524331 UOR524331 UYN524331 VIJ524331 VSF524331 WCB524331 WLX524331 WVT524331 L589867 JH589867 TD589867 ACZ589867 AMV589867 AWR589867 BGN589867 BQJ589867 CAF589867 CKB589867 CTX589867 DDT589867 DNP589867 DXL589867 EHH589867 ERD589867 FAZ589867 FKV589867 FUR589867 GEN589867 GOJ589867 GYF589867 HIB589867 HRX589867 IBT589867 ILP589867 IVL589867 JFH589867 JPD589867 JYZ589867 KIV589867 KSR589867 LCN589867 LMJ589867 LWF589867 MGB589867 MPX589867 MZT589867 NJP589867 NTL589867 ODH589867 OND589867 OWZ589867 PGV589867 PQR589867 QAN589867 QKJ589867 QUF589867 REB589867 RNX589867 RXT589867 SHP589867 SRL589867 TBH589867 TLD589867 TUZ589867 UEV589867 UOR589867 UYN589867 VIJ589867 VSF589867 WCB589867 WLX589867 WVT589867 L655403 JH655403 TD655403 ACZ655403 AMV655403 AWR655403 BGN655403 BQJ655403 CAF655403 CKB655403 CTX655403 DDT655403 DNP655403 DXL655403 EHH655403 ERD655403 FAZ655403 FKV655403 FUR655403 GEN655403 GOJ655403 GYF655403 HIB655403 HRX655403 IBT655403 ILP655403 IVL655403 JFH655403 JPD655403 JYZ655403 KIV655403 KSR655403 LCN655403 LMJ655403 LWF655403 MGB655403 MPX655403 MZT655403 NJP655403 NTL655403 ODH655403 OND655403 OWZ655403 PGV655403 PQR655403 QAN655403 QKJ655403 QUF655403 REB655403 RNX655403 RXT655403 SHP655403 SRL655403 TBH655403 TLD655403 TUZ655403 UEV655403 UOR655403 UYN655403 VIJ655403 VSF655403 WCB655403 WLX655403 WVT655403 L720939 JH720939 TD720939 ACZ720939 AMV720939 AWR720939 BGN720939 BQJ720939 CAF720939 CKB720939 CTX720939 DDT720939 DNP720939 DXL720939 EHH720939 ERD720939 FAZ720939 FKV720939 FUR720939 GEN720939 GOJ720939 GYF720939 HIB720939 HRX720939 IBT720939 ILP720939 IVL720939 JFH720939 JPD720939 JYZ720939 KIV720939 KSR720939 LCN720939 LMJ720939 LWF720939 MGB720939 MPX720939 MZT720939 NJP720939 NTL720939 ODH720939 OND720939 OWZ720939 PGV720939 PQR720939 QAN720939 QKJ720939 QUF720939 REB720939 RNX720939 RXT720939 SHP720939 SRL720939 TBH720939 TLD720939 TUZ720939 UEV720939 UOR720939 UYN720939 VIJ720939 VSF720939 WCB720939 WLX720939 WVT720939 L786475 JH786475 TD786475 ACZ786475 AMV786475 AWR786475 BGN786475 BQJ786475 CAF786475 CKB786475 CTX786475 DDT786475 DNP786475 DXL786475 EHH786475 ERD786475 FAZ786475 FKV786475 FUR786475 GEN786475 GOJ786475 GYF786475 HIB786475 HRX786475 IBT786475 ILP786475 IVL786475 JFH786475 JPD786475 JYZ786475 KIV786475 KSR786475 LCN786475 LMJ786475 LWF786475 MGB786475 MPX786475 MZT786475 NJP786475 NTL786475 ODH786475 OND786475 OWZ786475 PGV786475 PQR786475 QAN786475 QKJ786475 QUF786475 REB786475 RNX786475 RXT786475 SHP786475 SRL786475 TBH786475 TLD786475 TUZ786475 UEV786475 UOR786475 UYN786475 VIJ786475 VSF786475 WCB786475 WLX786475 WVT786475 L852011 JH852011 TD852011 ACZ852011 AMV852011 AWR852011 BGN852011 BQJ852011 CAF852011 CKB852011 CTX852011 DDT852011 DNP852011 DXL852011 EHH852011 ERD852011 FAZ852011 FKV852011 FUR852011 GEN852011 GOJ852011 GYF852011 HIB852011 HRX852011 IBT852011 ILP852011 IVL852011 JFH852011 JPD852011 JYZ852011 KIV852011 KSR852011 LCN852011 LMJ852011 LWF852011 MGB852011 MPX852011 MZT852011 NJP852011 NTL852011 ODH852011 OND852011 OWZ852011 PGV852011 PQR852011 QAN852011 QKJ852011 QUF852011 REB852011 RNX852011 RXT852011 SHP852011 SRL852011 TBH852011 TLD852011 TUZ852011 UEV852011 UOR852011 UYN852011 VIJ852011 VSF852011 WCB852011 WLX852011 WVT852011 L917547 JH917547 TD917547 ACZ917547 AMV917547 AWR917547 BGN917547 BQJ917547 CAF917547 CKB917547 CTX917547 DDT917547 DNP917547 DXL917547 EHH917547 ERD917547 FAZ917547 FKV917547 FUR917547 GEN917547 GOJ917547 GYF917547 HIB917547 HRX917547 IBT917547 ILP917547 IVL917547 JFH917547 JPD917547 JYZ917547 KIV917547 KSR917547 LCN917547 LMJ917547 LWF917547 MGB917547 MPX917547 MZT917547 NJP917547 NTL917547 ODH917547 OND917547 OWZ917547 PGV917547 PQR917547 QAN917547 QKJ917547 QUF917547 REB917547 RNX917547 RXT917547 SHP917547 SRL917547 TBH917547 TLD917547 TUZ917547 UEV917547 UOR917547 UYN917547 VIJ917547 VSF917547 WCB917547 WLX917547 WVT917547 L983083 JH983083 TD983083 ACZ983083 AMV983083 AWR983083 BGN983083 BQJ983083 CAF983083 CKB983083 CTX983083 DDT983083 DNP983083 DXL983083 EHH983083 ERD983083 FAZ983083 FKV983083 FUR983083 GEN983083 GOJ983083 GYF983083 HIB983083 HRX983083 IBT983083 ILP983083 IVL983083 JFH983083 JPD983083 JYZ983083 KIV983083 KSR983083 LCN983083 LMJ983083 LWF983083 MGB983083 MPX983083 MZT983083 NJP983083 NTL983083 ODH983083 OND983083 OWZ983083 PGV983083 PQR983083 QAN983083 QKJ983083 QUF983083 REB983083 RNX983083 RXT983083 SHP983083 SRL983083 TBH983083 TLD983083 TUZ983083 UEV983083 UOR983083 UYN983083 VIJ983083 VSF983083 WCB983083 WLX983083 WVT983083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8CAE-412F-48DB-A25B-58F9F480C081}">
  <dimension ref="B2:R45"/>
  <sheetViews>
    <sheetView zoomScale="85" zoomScaleNormal="85" workbookViewId="0">
      <pane xSplit="10" ySplit="8" topLeftCell="N9" activePane="bottomRight" state="frozen"/>
      <selection pane="topRight" activeCell="K1" sqref="K1"/>
      <selection pane="bottomLeft" activeCell="A9" sqref="A9"/>
      <selection pane="bottomRight" activeCell="F46" sqref="F46"/>
    </sheetView>
  </sheetViews>
  <sheetFormatPr defaultRowHeight="18.75"/>
  <cols>
    <col min="1" max="1" width="2.625" style="1" customWidth="1"/>
    <col min="2" max="2" width="16.125" style="4" customWidth="1"/>
    <col min="3" max="4" width="20.625" style="1" customWidth="1"/>
    <col min="5" max="5" width="50.5" style="1" customWidth="1"/>
    <col min="6" max="6" width="6.25" style="4" customWidth="1"/>
    <col min="7" max="8" width="9.875" style="527" bestFit="1" customWidth="1"/>
    <col min="9" max="9" width="13" style="10" bestFit="1" customWidth="1"/>
    <col min="10" max="11" width="29.5" style="1" customWidth="1"/>
    <col min="12" max="12" width="21.625" style="1" customWidth="1"/>
    <col min="13" max="13" width="20.625" style="4" customWidth="1"/>
    <col min="14" max="14" width="13.75" style="9" customWidth="1"/>
    <col min="15" max="15" width="6.375" style="1" customWidth="1"/>
    <col min="16" max="16" width="13.25" style="10" customWidth="1"/>
    <col min="17" max="17" width="14.5" style="11" customWidth="1"/>
    <col min="18" max="18" width="15.625" style="12" customWidth="1"/>
    <col min="19" max="256" width="9" style="1"/>
    <col min="257" max="257" width="2.625" style="1" customWidth="1"/>
    <col min="258" max="258" width="16.125" style="1" customWidth="1"/>
    <col min="259" max="260" width="20.625" style="1" customWidth="1"/>
    <col min="261" max="261" width="50.5" style="1" customWidth="1"/>
    <col min="262" max="262" width="6.25" style="1" customWidth="1"/>
    <col min="263" max="264" width="9.875" style="1" bestFit="1" customWidth="1"/>
    <col min="265" max="265" width="13" style="1" bestFit="1" customWidth="1"/>
    <col min="266" max="267" width="29.5" style="1" customWidth="1"/>
    <col min="268" max="268" width="21.625" style="1" customWidth="1"/>
    <col min="269" max="269" width="20.625" style="1" customWidth="1"/>
    <col min="270" max="270" width="13.75" style="1" customWidth="1"/>
    <col min="271" max="271" width="6.375" style="1" customWidth="1"/>
    <col min="272" max="272" width="13.25" style="1" customWidth="1"/>
    <col min="273" max="273" width="14.5" style="1" customWidth="1"/>
    <col min="274" max="274" width="15.625" style="1" customWidth="1"/>
    <col min="275" max="512" width="9" style="1"/>
    <col min="513" max="513" width="2.625" style="1" customWidth="1"/>
    <col min="514" max="514" width="16.125" style="1" customWidth="1"/>
    <col min="515" max="516" width="20.625" style="1" customWidth="1"/>
    <col min="517" max="517" width="50.5" style="1" customWidth="1"/>
    <col min="518" max="518" width="6.25" style="1" customWidth="1"/>
    <col min="519" max="520" width="9.875" style="1" bestFit="1" customWidth="1"/>
    <col min="521" max="521" width="13" style="1" bestFit="1" customWidth="1"/>
    <col min="522" max="523" width="29.5" style="1" customWidth="1"/>
    <col min="524" max="524" width="21.625" style="1" customWidth="1"/>
    <col min="525" max="525" width="20.625" style="1" customWidth="1"/>
    <col min="526" max="526" width="13.75" style="1" customWidth="1"/>
    <col min="527" max="527" width="6.375" style="1" customWidth="1"/>
    <col min="528" max="528" width="13.25" style="1" customWidth="1"/>
    <col min="529" max="529" width="14.5" style="1" customWidth="1"/>
    <col min="530" max="530" width="15.625" style="1" customWidth="1"/>
    <col min="531" max="768" width="9" style="1"/>
    <col min="769" max="769" width="2.625" style="1" customWidth="1"/>
    <col min="770" max="770" width="16.125" style="1" customWidth="1"/>
    <col min="771" max="772" width="20.625" style="1" customWidth="1"/>
    <col min="773" max="773" width="50.5" style="1" customWidth="1"/>
    <col min="774" max="774" width="6.25" style="1" customWidth="1"/>
    <col min="775" max="776" width="9.875" style="1" bestFit="1" customWidth="1"/>
    <col min="777" max="777" width="13" style="1" bestFit="1" customWidth="1"/>
    <col min="778" max="779" width="29.5" style="1" customWidth="1"/>
    <col min="780" max="780" width="21.625" style="1" customWidth="1"/>
    <col min="781" max="781" width="20.625" style="1" customWidth="1"/>
    <col min="782" max="782" width="13.75" style="1" customWidth="1"/>
    <col min="783" max="783" width="6.375" style="1" customWidth="1"/>
    <col min="784" max="784" width="13.25" style="1" customWidth="1"/>
    <col min="785" max="785" width="14.5" style="1" customWidth="1"/>
    <col min="786" max="786" width="15.625" style="1" customWidth="1"/>
    <col min="787" max="1024" width="9" style="1"/>
    <col min="1025" max="1025" width="2.625" style="1" customWidth="1"/>
    <col min="1026" max="1026" width="16.125" style="1" customWidth="1"/>
    <col min="1027" max="1028" width="20.625" style="1" customWidth="1"/>
    <col min="1029" max="1029" width="50.5" style="1" customWidth="1"/>
    <col min="1030" max="1030" width="6.25" style="1" customWidth="1"/>
    <col min="1031" max="1032" width="9.875" style="1" bestFit="1" customWidth="1"/>
    <col min="1033" max="1033" width="13" style="1" bestFit="1" customWidth="1"/>
    <col min="1034" max="1035" width="29.5" style="1" customWidth="1"/>
    <col min="1036" max="1036" width="21.625" style="1" customWidth="1"/>
    <col min="1037" max="1037" width="20.625" style="1" customWidth="1"/>
    <col min="1038" max="1038" width="13.75" style="1" customWidth="1"/>
    <col min="1039" max="1039" width="6.375" style="1" customWidth="1"/>
    <col min="1040" max="1040" width="13.25" style="1" customWidth="1"/>
    <col min="1041" max="1041" width="14.5" style="1" customWidth="1"/>
    <col min="1042" max="1042" width="15.625" style="1" customWidth="1"/>
    <col min="1043" max="1280" width="9" style="1"/>
    <col min="1281" max="1281" width="2.625" style="1" customWidth="1"/>
    <col min="1282" max="1282" width="16.125" style="1" customWidth="1"/>
    <col min="1283" max="1284" width="20.625" style="1" customWidth="1"/>
    <col min="1285" max="1285" width="50.5" style="1" customWidth="1"/>
    <col min="1286" max="1286" width="6.25" style="1" customWidth="1"/>
    <col min="1287" max="1288" width="9.875" style="1" bestFit="1" customWidth="1"/>
    <col min="1289" max="1289" width="13" style="1" bestFit="1" customWidth="1"/>
    <col min="1290" max="1291" width="29.5" style="1" customWidth="1"/>
    <col min="1292" max="1292" width="21.625" style="1" customWidth="1"/>
    <col min="1293" max="1293" width="20.625" style="1" customWidth="1"/>
    <col min="1294" max="1294" width="13.75" style="1" customWidth="1"/>
    <col min="1295" max="1295" width="6.375" style="1" customWidth="1"/>
    <col min="1296" max="1296" width="13.25" style="1" customWidth="1"/>
    <col min="1297" max="1297" width="14.5" style="1" customWidth="1"/>
    <col min="1298" max="1298" width="15.625" style="1" customWidth="1"/>
    <col min="1299" max="1536" width="9" style="1"/>
    <col min="1537" max="1537" width="2.625" style="1" customWidth="1"/>
    <col min="1538" max="1538" width="16.125" style="1" customWidth="1"/>
    <col min="1539" max="1540" width="20.625" style="1" customWidth="1"/>
    <col min="1541" max="1541" width="50.5" style="1" customWidth="1"/>
    <col min="1542" max="1542" width="6.25" style="1" customWidth="1"/>
    <col min="1543" max="1544" width="9.875" style="1" bestFit="1" customWidth="1"/>
    <col min="1545" max="1545" width="13" style="1" bestFit="1" customWidth="1"/>
    <col min="1546" max="1547" width="29.5" style="1" customWidth="1"/>
    <col min="1548" max="1548" width="21.625" style="1" customWidth="1"/>
    <col min="1549" max="1549" width="20.625" style="1" customWidth="1"/>
    <col min="1550" max="1550" width="13.75" style="1" customWidth="1"/>
    <col min="1551" max="1551" width="6.375" style="1" customWidth="1"/>
    <col min="1552" max="1552" width="13.25" style="1" customWidth="1"/>
    <col min="1553" max="1553" width="14.5" style="1" customWidth="1"/>
    <col min="1554" max="1554" width="15.625" style="1" customWidth="1"/>
    <col min="1555" max="1792" width="9" style="1"/>
    <col min="1793" max="1793" width="2.625" style="1" customWidth="1"/>
    <col min="1794" max="1794" width="16.125" style="1" customWidth="1"/>
    <col min="1795" max="1796" width="20.625" style="1" customWidth="1"/>
    <col min="1797" max="1797" width="50.5" style="1" customWidth="1"/>
    <col min="1798" max="1798" width="6.25" style="1" customWidth="1"/>
    <col min="1799" max="1800" width="9.875" style="1" bestFit="1" customWidth="1"/>
    <col min="1801" max="1801" width="13" style="1" bestFit="1" customWidth="1"/>
    <col min="1802" max="1803" width="29.5" style="1" customWidth="1"/>
    <col min="1804" max="1804" width="21.625" style="1" customWidth="1"/>
    <col min="1805" max="1805" width="20.625" style="1" customWidth="1"/>
    <col min="1806" max="1806" width="13.75" style="1" customWidth="1"/>
    <col min="1807" max="1807" width="6.375" style="1" customWidth="1"/>
    <col min="1808" max="1808" width="13.25" style="1" customWidth="1"/>
    <col min="1809" max="1809" width="14.5" style="1" customWidth="1"/>
    <col min="1810" max="1810" width="15.625" style="1" customWidth="1"/>
    <col min="1811" max="2048" width="9" style="1"/>
    <col min="2049" max="2049" width="2.625" style="1" customWidth="1"/>
    <col min="2050" max="2050" width="16.125" style="1" customWidth="1"/>
    <col min="2051" max="2052" width="20.625" style="1" customWidth="1"/>
    <col min="2053" max="2053" width="50.5" style="1" customWidth="1"/>
    <col min="2054" max="2054" width="6.25" style="1" customWidth="1"/>
    <col min="2055" max="2056" width="9.875" style="1" bestFit="1" customWidth="1"/>
    <col min="2057" max="2057" width="13" style="1" bestFit="1" customWidth="1"/>
    <col min="2058" max="2059" width="29.5" style="1" customWidth="1"/>
    <col min="2060" max="2060" width="21.625" style="1" customWidth="1"/>
    <col min="2061" max="2061" width="20.625" style="1" customWidth="1"/>
    <col min="2062" max="2062" width="13.75" style="1" customWidth="1"/>
    <col min="2063" max="2063" width="6.375" style="1" customWidth="1"/>
    <col min="2064" max="2064" width="13.25" style="1" customWidth="1"/>
    <col min="2065" max="2065" width="14.5" style="1" customWidth="1"/>
    <col min="2066" max="2066" width="15.625" style="1" customWidth="1"/>
    <col min="2067" max="2304" width="9" style="1"/>
    <col min="2305" max="2305" width="2.625" style="1" customWidth="1"/>
    <col min="2306" max="2306" width="16.125" style="1" customWidth="1"/>
    <col min="2307" max="2308" width="20.625" style="1" customWidth="1"/>
    <col min="2309" max="2309" width="50.5" style="1" customWidth="1"/>
    <col min="2310" max="2310" width="6.25" style="1" customWidth="1"/>
    <col min="2311" max="2312" width="9.875" style="1" bestFit="1" customWidth="1"/>
    <col min="2313" max="2313" width="13" style="1" bestFit="1" customWidth="1"/>
    <col min="2314" max="2315" width="29.5" style="1" customWidth="1"/>
    <col min="2316" max="2316" width="21.625" style="1" customWidth="1"/>
    <col min="2317" max="2317" width="20.625" style="1" customWidth="1"/>
    <col min="2318" max="2318" width="13.75" style="1" customWidth="1"/>
    <col min="2319" max="2319" width="6.375" style="1" customWidth="1"/>
    <col min="2320" max="2320" width="13.25" style="1" customWidth="1"/>
    <col min="2321" max="2321" width="14.5" style="1" customWidth="1"/>
    <col min="2322" max="2322" width="15.625" style="1" customWidth="1"/>
    <col min="2323" max="2560" width="9" style="1"/>
    <col min="2561" max="2561" width="2.625" style="1" customWidth="1"/>
    <col min="2562" max="2562" width="16.125" style="1" customWidth="1"/>
    <col min="2563" max="2564" width="20.625" style="1" customWidth="1"/>
    <col min="2565" max="2565" width="50.5" style="1" customWidth="1"/>
    <col min="2566" max="2566" width="6.25" style="1" customWidth="1"/>
    <col min="2567" max="2568" width="9.875" style="1" bestFit="1" customWidth="1"/>
    <col min="2569" max="2569" width="13" style="1" bestFit="1" customWidth="1"/>
    <col min="2570" max="2571" width="29.5" style="1" customWidth="1"/>
    <col min="2572" max="2572" width="21.625" style="1" customWidth="1"/>
    <col min="2573" max="2573" width="20.625" style="1" customWidth="1"/>
    <col min="2574" max="2574" width="13.75" style="1" customWidth="1"/>
    <col min="2575" max="2575" width="6.375" style="1" customWidth="1"/>
    <col min="2576" max="2576" width="13.25" style="1" customWidth="1"/>
    <col min="2577" max="2577" width="14.5" style="1" customWidth="1"/>
    <col min="2578" max="2578" width="15.625" style="1" customWidth="1"/>
    <col min="2579" max="2816" width="9" style="1"/>
    <col min="2817" max="2817" width="2.625" style="1" customWidth="1"/>
    <col min="2818" max="2818" width="16.125" style="1" customWidth="1"/>
    <col min="2819" max="2820" width="20.625" style="1" customWidth="1"/>
    <col min="2821" max="2821" width="50.5" style="1" customWidth="1"/>
    <col min="2822" max="2822" width="6.25" style="1" customWidth="1"/>
    <col min="2823" max="2824" width="9.875" style="1" bestFit="1" customWidth="1"/>
    <col min="2825" max="2825" width="13" style="1" bestFit="1" customWidth="1"/>
    <col min="2826" max="2827" width="29.5" style="1" customWidth="1"/>
    <col min="2828" max="2828" width="21.625" style="1" customWidth="1"/>
    <col min="2829" max="2829" width="20.625" style="1" customWidth="1"/>
    <col min="2830" max="2830" width="13.75" style="1" customWidth="1"/>
    <col min="2831" max="2831" width="6.375" style="1" customWidth="1"/>
    <col min="2832" max="2832" width="13.25" style="1" customWidth="1"/>
    <col min="2833" max="2833" width="14.5" style="1" customWidth="1"/>
    <col min="2834" max="2834" width="15.625" style="1" customWidth="1"/>
    <col min="2835" max="3072" width="9" style="1"/>
    <col min="3073" max="3073" width="2.625" style="1" customWidth="1"/>
    <col min="3074" max="3074" width="16.125" style="1" customWidth="1"/>
    <col min="3075" max="3076" width="20.625" style="1" customWidth="1"/>
    <col min="3077" max="3077" width="50.5" style="1" customWidth="1"/>
    <col min="3078" max="3078" width="6.25" style="1" customWidth="1"/>
    <col min="3079" max="3080" width="9.875" style="1" bestFit="1" customWidth="1"/>
    <col min="3081" max="3081" width="13" style="1" bestFit="1" customWidth="1"/>
    <col min="3082" max="3083" width="29.5" style="1" customWidth="1"/>
    <col min="3084" max="3084" width="21.625" style="1" customWidth="1"/>
    <col min="3085" max="3085" width="20.625" style="1" customWidth="1"/>
    <col min="3086" max="3086" width="13.75" style="1" customWidth="1"/>
    <col min="3087" max="3087" width="6.375" style="1" customWidth="1"/>
    <col min="3088" max="3088" width="13.25" style="1" customWidth="1"/>
    <col min="3089" max="3089" width="14.5" style="1" customWidth="1"/>
    <col min="3090" max="3090" width="15.625" style="1" customWidth="1"/>
    <col min="3091" max="3328" width="9" style="1"/>
    <col min="3329" max="3329" width="2.625" style="1" customWidth="1"/>
    <col min="3330" max="3330" width="16.125" style="1" customWidth="1"/>
    <col min="3331" max="3332" width="20.625" style="1" customWidth="1"/>
    <col min="3333" max="3333" width="50.5" style="1" customWidth="1"/>
    <col min="3334" max="3334" width="6.25" style="1" customWidth="1"/>
    <col min="3335" max="3336" width="9.875" style="1" bestFit="1" customWidth="1"/>
    <col min="3337" max="3337" width="13" style="1" bestFit="1" customWidth="1"/>
    <col min="3338" max="3339" width="29.5" style="1" customWidth="1"/>
    <col min="3340" max="3340" width="21.625" style="1" customWidth="1"/>
    <col min="3341" max="3341" width="20.625" style="1" customWidth="1"/>
    <col min="3342" max="3342" width="13.75" style="1" customWidth="1"/>
    <col min="3343" max="3343" width="6.375" style="1" customWidth="1"/>
    <col min="3344" max="3344" width="13.25" style="1" customWidth="1"/>
    <col min="3345" max="3345" width="14.5" style="1" customWidth="1"/>
    <col min="3346" max="3346" width="15.625" style="1" customWidth="1"/>
    <col min="3347" max="3584" width="9" style="1"/>
    <col min="3585" max="3585" width="2.625" style="1" customWidth="1"/>
    <col min="3586" max="3586" width="16.125" style="1" customWidth="1"/>
    <col min="3587" max="3588" width="20.625" style="1" customWidth="1"/>
    <col min="3589" max="3589" width="50.5" style="1" customWidth="1"/>
    <col min="3590" max="3590" width="6.25" style="1" customWidth="1"/>
    <col min="3591" max="3592" width="9.875" style="1" bestFit="1" customWidth="1"/>
    <col min="3593" max="3593" width="13" style="1" bestFit="1" customWidth="1"/>
    <col min="3594" max="3595" width="29.5" style="1" customWidth="1"/>
    <col min="3596" max="3596" width="21.625" style="1" customWidth="1"/>
    <col min="3597" max="3597" width="20.625" style="1" customWidth="1"/>
    <col min="3598" max="3598" width="13.75" style="1" customWidth="1"/>
    <col min="3599" max="3599" width="6.375" style="1" customWidth="1"/>
    <col min="3600" max="3600" width="13.25" style="1" customWidth="1"/>
    <col min="3601" max="3601" width="14.5" style="1" customWidth="1"/>
    <col min="3602" max="3602" width="15.625" style="1" customWidth="1"/>
    <col min="3603" max="3840" width="9" style="1"/>
    <col min="3841" max="3841" width="2.625" style="1" customWidth="1"/>
    <col min="3842" max="3842" width="16.125" style="1" customWidth="1"/>
    <col min="3843" max="3844" width="20.625" style="1" customWidth="1"/>
    <col min="3845" max="3845" width="50.5" style="1" customWidth="1"/>
    <col min="3846" max="3846" width="6.25" style="1" customWidth="1"/>
    <col min="3847" max="3848" width="9.875" style="1" bestFit="1" customWidth="1"/>
    <col min="3849" max="3849" width="13" style="1" bestFit="1" customWidth="1"/>
    <col min="3850" max="3851" width="29.5" style="1" customWidth="1"/>
    <col min="3852" max="3852" width="21.625" style="1" customWidth="1"/>
    <col min="3853" max="3853" width="20.625" style="1" customWidth="1"/>
    <col min="3854" max="3854" width="13.75" style="1" customWidth="1"/>
    <col min="3855" max="3855" width="6.375" style="1" customWidth="1"/>
    <col min="3856" max="3856" width="13.25" style="1" customWidth="1"/>
    <col min="3857" max="3857" width="14.5" style="1" customWidth="1"/>
    <col min="3858" max="3858" width="15.625" style="1" customWidth="1"/>
    <col min="3859" max="4096" width="9" style="1"/>
    <col min="4097" max="4097" width="2.625" style="1" customWidth="1"/>
    <col min="4098" max="4098" width="16.125" style="1" customWidth="1"/>
    <col min="4099" max="4100" width="20.625" style="1" customWidth="1"/>
    <col min="4101" max="4101" width="50.5" style="1" customWidth="1"/>
    <col min="4102" max="4102" width="6.25" style="1" customWidth="1"/>
    <col min="4103" max="4104" width="9.875" style="1" bestFit="1" customWidth="1"/>
    <col min="4105" max="4105" width="13" style="1" bestFit="1" customWidth="1"/>
    <col min="4106" max="4107" width="29.5" style="1" customWidth="1"/>
    <col min="4108" max="4108" width="21.625" style="1" customWidth="1"/>
    <col min="4109" max="4109" width="20.625" style="1" customWidth="1"/>
    <col min="4110" max="4110" width="13.75" style="1" customWidth="1"/>
    <col min="4111" max="4111" width="6.375" style="1" customWidth="1"/>
    <col min="4112" max="4112" width="13.25" style="1" customWidth="1"/>
    <col min="4113" max="4113" width="14.5" style="1" customWidth="1"/>
    <col min="4114" max="4114" width="15.625" style="1" customWidth="1"/>
    <col min="4115" max="4352" width="9" style="1"/>
    <col min="4353" max="4353" width="2.625" style="1" customWidth="1"/>
    <col min="4354" max="4354" width="16.125" style="1" customWidth="1"/>
    <col min="4355" max="4356" width="20.625" style="1" customWidth="1"/>
    <col min="4357" max="4357" width="50.5" style="1" customWidth="1"/>
    <col min="4358" max="4358" width="6.25" style="1" customWidth="1"/>
    <col min="4359" max="4360" width="9.875" style="1" bestFit="1" customWidth="1"/>
    <col min="4361" max="4361" width="13" style="1" bestFit="1" customWidth="1"/>
    <col min="4362" max="4363" width="29.5" style="1" customWidth="1"/>
    <col min="4364" max="4364" width="21.625" style="1" customWidth="1"/>
    <col min="4365" max="4365" width="20.625" style="1" customWidth="1"/>
    <col min="4366" max="4366" width="13.75" style="1" customWidth="1"/>
    <col min="4367" max="4367" width="6.375" style="1" customWidth="1"/>
    <col min="4368" max="4368" width="13.25" style="1" customWidth="1"/>
    <col min="4369" max="4369" width="14.5" style="1" customWidth="1"/>
    <col min="4370" max="4370" width="15.625" style="1" customWidth="1"/>
    <col min="4371" max="4608" width="9" style="1"/>
    <col min="4609" max="4609" width="2.625" style="1" customWidth="1"/>
    <col min="4610" max="4610" width="16.125" style="1" customWidth="1"/>
    <col min="4611" max="4612" width="20.625" style="1" customWidth="1"/>
    <col min="4613" max="4613" width="50.5" style="1" customWidth="1"/>
    <col min="4614" max="4614" width="6.25" style="1" customWidth="1"/>
    <col min="4615" max="4616" width="9.875" style="1" bestFit="1" customWidth="1"/>
    <col min="4617" max="4617" width="13" style="1" bestFit="1" customWidth="1"/>
    <col min="4618" max="4619" width="29.5" style="1" customWidth="1"/>
    <col min="4620" max="4620" width="21.625" style="1" customWidth="1"/>
    <col min="4621" max="4621" width="20.625" style="1" customWidth="1"/>
    <col min="4622" max="4622" width="13.75" style="1" customWidth="1"/>
    <col min="4623" max="4623" width="6.375" style="1" customWidth="1"/>
    <col min="4624" max="4624" width="13.25" style="1" customWidth="1"/>
    <col min="4625" max="4625" width="14.5" style="1" customWidth="1"/>
    <col min="4626" max="4626" width="15.625" style="1" customWidth="1"/>
    <col min="4627" max="4864" width="9" style="1"/>
    <col min="4865" max="4865" width="2.625" style="1" customWidth="1"/>
    <col min="4866" max="4866" width="16.125" style="1" customWidth="1"/>
    <col min="4867" max="4868" width="20.625" style="1" customWidth="1"/>
    <col min="4869" max="4869" width="50.5" style="1" customWidth="1"/>
    <col min="4870" max="4870" width="6.25" style="1" customWidth="1"/>
    <col min="4871" max="4872" width="9.875" style="1" bestFit="1" customWidth="1"/>
    <col min="4873" max="4873" width="13" style="1" bestFit="1" customWidth="1"/>
    <col min="4874" max="4875" width="29.5" style="1" customWidth="1"/>
    <col min="4876" max="4876" width="21.625" style="1" customWidth="1"/>
    <col min="4877" max="4877" width="20.625" style="1" customWidth="1"/>
    <col min="4878" max="4878" width="13.75" style="1" customWidth="1"/>
    <col min="4879" max="4879" width="6.375" style="1" customWidth="1"/>
    <col min="4880" max="4880" width="13.25" style="1" customWidth="1"/>
    <col min="4881" max="4881" width="14.5" style="1" customWidth="1"/>
    <col min="4882" max="4882" width="15.625" style="1" customWidth="1"/>
    <col min="4883" max="5120" width="9" style="1"/>
    <col min="5121" max="5121" width="2.625" style="1" customWidth="1"/>
    <col min="5122" max="5122" width="16.125" style="1" customWidth="1"/>
    <col min="5123" max="5124" width="20.625" style="1" customWidth="1"/>
    <col min="5125" max="5125" width="50.5" style="1" customWidth="1"/>
    <col min="5126" max="5126" width="6.25" style="1" customWidth="1"/>
    <col min="5127" max="5128" width="9.875" style="1" bestFit="1" customWidth="1"/>
    <col min="5129" max="5129" width="13" style="1" bestFit="1" customWidth="1"/>
    <col min="5130" max="5131" width="29.5" style="1" customWidth="1"/>
    <col min="5132" max="5132" width="21.625" style="1" customWidth="1"/>
    <col min="5133" max="5133" width="20.625" style="1" customWidth="1"/>
    <col min="5134" max="5134" width="13.75" style="1" customWidth="1"/>
    <col min="5135" max="5135" width="6.375" style="1" customWidth="1"/>
    <col min="5136" max="5136" width="13.25" style="1" customWidth="1"/>
    <col min="5137" max="5137" width="14.5" style="1" customWidth="1"/>
    <col min="5138" max="5138" width="15.625" style="1" customWidth="1"/>
    <col min="5139" max="5376" width="9" style="1"/>
    <col min="5377" max="5377" width="2.625" style="1" customWidth="1"/>
    <col min="5378" max="5378" width="16.125" style="1" customWidth="1"/>
    <col min="5379" max="5380" width="20.625" style="1" customWidth="1"/>
    <col min="5381" max="5381" width="50.5" style="1" customWidth="1"/>
    <col min="5382" max="5382" width="6.25" style="1" customWidth="1"/>
    <col min="5383" max="5384" width="9.875" style="1" bestFit="1" customWidth="1"/>
    <col min="5385" max="5385" width="13" style="1" bestFit="1" customWidth="1"/>
    <col min="5386" max="5387" width="29.5" style="1" customWidth="1"/>
    <col min="5388" max="5388" width="21.625" style="1" customWidth="1"/>
    <col min="5389" max="5389" width="20.625" style="1" customWidth="1"/>
    <col min="5390" max="5390" width="13.75" style="1" customWidth="1"/>
    <col min="5391" max="5391" width="6.375" style="1" customWidth="1"/>
    <col min="5392" max="5392" width="13.25" style="1" customWidth="1"/>
    <col min="5393" max="5393" width="14.5" style="1" customWidth="1"/>
    <col min="5394" max="5394" width="15.625" style="1" customWidth="1"/>
    <col min="5395" max="5632" width="9" style="1"/>
    <col min="5633" max="5633" width="2.625" style="1" customWidth="1"/>
    <col min="5634" max="5634" width="16.125" style="1" customWidth="1"/>
    <col min="5635" max="5636" width="20.625" style="1" customWidth="1"/>
    <col min="5637" max="5637" width="50.5" style="1" customWidth="1"/>
    <col min="5638" max="5638" width="6.25" style="1" customWidth="1"/>
    <col min="5639" max="5640" width="9.875" style="1" bestFit="1" customWidth="1"/>
    <col min="5641" max="5641" width="13" style="1" bestFit="1" customWidth="1"/>
    <col min="5642" max="5643" width="29.5" style="1" customWidth="1"/>
    <col min="5644" max="5644" width="21.625" style="1" customWidth="1"/>
    <col min="5645" max="5645" width="20.625" style="1" customWidth="1"/>
    <col min="5646" max="5646" width="13.75" style="1" customWidth="1"/>
    <col min="5647" max="5647" width="6.375" style="1" customWidth="1"/>
    <col min="5648" max="5648" width="13.25" style="1" customWidth="1"/>
    <col min="5649" max="5649" width="14.5" style="1" customWidth="1"/>
    <col min="5650" max="5650" width="15.625" style="1" customWidth="1"/>
    <col min="5651" max="5888" width="9" style="1"/>
    <col min="5889" max="5889" width="2.625" style="1" customWidth="1"/>
    <col min="5890" max="5890" width="16.125" style="1" customWidth="1"/>
    <col min="5891" max="5892" width="20.625" style="1" customWidth="1"/>
    <col min="5893" max="5893" width="50.5" style="1" customWidth="1"/>
    <col min="5894" max="5894" width="6.25" style="1" customWidth="1"/>
    <col min="5895" max="5896" width="9.875" style="1" bestFit="1" customWidth="1"/>
    <col min="5897" max="5897" width="13" style="1" bestFit="1" customWidth="1"/>
    <col min="5898" max="5899" width="29.5" style="1" customWidth="1"/>
    <col min="5900" max="5900" width="21.625" style="1" customWidth="1"/>
    <col min="5901" max="5901" width="20.625" style="1" customWidth="1"/>
    <col min="5902" max="5902" width="13.75" style="1" customWidth="1"/>
    <col min="5903" max="5903" width="6.375" style="1" customWidth="1"/>
    <col min="5904" max="5904" width="13.25" style="1" customWidth="1"/>
    <col min="5905" max="5905" width="14.5" style="1" customWidth="1"/>
    <col min="5906" max="5906" width="15.625" style="1" customWidth="1"/>
    <col min="5907" max="6144" width="9" style="1"/>
    <col min="6145" max="6145" width="2.625" style="1" customWidth="1"/>
    <col min="6146" max="6146" width="16.125" style="1" customWidth="1"/>
    <col min="6147" max="6148" width="20.625" style="1" customWidth="1"/>
    <col min="6149" max="6149" width="50.5" style="1" customWidth="1"/>
    <col min="6150" max="6150" width="6.25" style="1" customWidth="1"/>
    <col min="6151" max="6152" width="9.875" style="1" bestFit="1" customWidth="1"/>
    <col min="6153" max="6153" width="13" style="1" bestFit="1" customWidth="1"/>
    <col min="6154" max="6155" width="29.5" style="1" customWidth="1"/>
    <col min="6156" max="6156" width="21.625" style="1" customWidth="1"/>
    <col min="6157" max="6157" width="20.625" style="1" customWidth="1"/>
    <col min="6158" max="6158" width="13.75" style="1" customWidth="1"/>
    <col min="6159" max="6159" width="6.375" style="1" customWidth="1"/>
    <col min="6160" max="6160" width="13.25" style="1" customWidth="1"/>
    <col min="6161" max="6161" width="14.5" style="1" customWidth="1"/>
    <col min="6162" max="6162" width="15.625" style="1" customWidth="1"/>
    <col min="6163" max="6400" width="9" style="1"/>
    <col min="6401" max="6401" width="2.625" style="1" customWidth="1"/>
    <col min="6402" max="6402" width="16.125" style="1" customWidth="1"/>
    <col min="6403" max="6404" width="20.625" style="1" customWidth="1"/>
    <col min="6405" max="6405" width="50.5" style="1" customWidth="1"/>
    <col min="6406" max="6406" width="6.25" style="1" customWidth="1"/>
    <col min="6407" max="6408" width="9.875" style="1" bestFit="1" customWidth="1"/>
    <col min="6409" max="6409" width="13" style="1" bestFit="1" customWidth="1"/>
    <col min="6410" max="6411" width="29.5" style="1" customWidth="1"/>
    <col min="6412" max="6412" width="21.625" style="1" customWidth="1"/>
    <col min="6413" max="6413" width="20.625" style="1" customWidth="1"/>
    <col min="6414" max="6414" width="13.75" style="1" customWidth="1"/>
    <col min="6415" max="6415" width="6.375" style="1" customWidth="1"/>
    <col min="6416" max="6416" width="13.25" style="1" customWidth="1"/>
    <col min="6417" max="6417" width="14.5" style="1" customWidth="1"/>
    <col min="6418" max="6418" width="15.625" style="1" customWidth="1"/>
    <col min="6419" max="6656" width="9" style="1"/>
    <col min="6657" max="6657" width="2.625" style="1" customWidth="1"/>
    <col min="6658" max="6658" width="16.125" style="1" customWidth="1"/>
    <col min="6659" max="6660" width="20.625" style="1" customWidth="1"/>
    <col min="6661" max="6661" width="50.5" style="1" customWidth="1"/>
    <col min="6662" max="6662" width="6.25" style="1" customWidth="1"/>
    <col min="6663" max="6664" width="9.875" style="1" bestFit="1" customWidth="1"/>
    <col min="6665" max="6665" width="13" style="1" bestFit="1" customWidth="1"/>
    <col min="6666" max="6667" width="29.5" style="1" customWidth="1"/>
    <col min="6668" max="6668" width="21.625" style="1" customWidth="1"/>
    <col min="6669" max="6669" width="20.625" style="1" customWidth="1"/>
    <col min="6670" max="6670" width="13.75" style="1" customWidth="1"/>
    <col min="6671" max="6671" width="6.375" style="1" customWidth="1"/>
    <col min="6672" max="6672" width="13.25" style="1" customWidth="1"/>
    <col min="6673" max="6673" width="14.5" style="1" customWidth="1"/>
    <col min="6674" max="6674" width="15.625" style="1" customWidth="1"/>
    <col min="6675" max="6912" width="9" style="1"/>
    <col min="6913" max="6913" width="2.625" style="1" customWidth="1"/>
    <col min="6914" max="6914" width="16.125" style="1" customWidth="1"/>
    <col min="6915" max="6916" width="20.625" style="1" customWidth="1"/>
    <col min="6917" max="6917" width="50.5" style="1" customWidth="1"/>
    <col min="6918" max="6918" width="6.25" style="1" customWidth="1"/>
    <col min="6919" max="6920" width="9.875" style="1" bestFit="1" customWidth="1"/>
    <col min="6921" max="6921" width="13" style="1" bestFit="1" customWidth="1"/>
    <col min="6922" max="6923" width="29.5" style="1" customWidth="1"/>
    <col min="6924" max="6924" width="21.625" style="1" customWidth="1"/>
    <col min="6925" max="6925" width="20.625" style="1" customWidth="1"/>
    <col min="6926" max="6926" width="13.75" style="1" customWidth="1"/>
    <col min="6927" max="6927" width="6.375" style="1" customWidth="1"/>
    <col min="6928" max="6928" width="13.25" style="1" customWidth="1"/>
    <col min="6929" max="6929" width="14.5" style="1" customWidth="1"/>
    <col min="6930" max="6930" width="15.625" style="1" customWidth="1"/>
    <col min="6931" max="7168" width="9" style="1"/>
    <col min="7169" max="7169" width="2.625" style="1" customWidth="1"/>
    <col min="7170" max="7170" width="16.125" style="1" customWidth="1"/>
    <col min="7171" max="7172" width="20.625" style="1" customWidth="1"/>
    <col min="7173" max="7173" width="50.5" style="1" customWidth="1"/>
    <col min="7174" max="7174" width="6.25" style="1" customWidth="1"/>
    <col min="7175" max="7176" width="9.875" style="1" bestFit="1" customWidth="1"/>
    <col min="7177" max="7177" width="13" style="1" bestFit="1" customWidth="1"/>
    <col min="7178" max="7179" width="29.5" style="1" customWidth="1"/>
    <col min="7180" max="7180" width="21.625" style="1" customWidth="1"/>
    <col min="7181" max="7181" width="20.625" style="1" customWidth="1"/>
    <col min="7182" max="7182" width="13.75" style="1" customWidth="1"/>
    <col min="7183" max="7183" width="6.375" style="1" customWidth="1"/>
    <col min="7184" max="7184" width="13.25" style="1" customWidth="1"/>
    <col min="7185" max="7185" width="14.5" style="1" customWidth="1"/>
    <col min="7186" max="7186" width="15.625" style="1" customWidth="1"/>
    <col min="7187" max="7424" width="9" style="1"/>
    <col min="7425" max="7425" width="2.625" style="1" customWidth="1"/>
    <col min="7426" max="7426" width="16.125" style="1" customWidth="1"/>
    <col min="7427" max="7428" width="20.625" style="1" customWidth="1"/>
    <col min="7429" max="7429" width="50.5" style="1" customWidth="1"/>
    <col min="7430" max="7430" width="6.25" style="1" customWidth="1"/>
    <col min="7431" max="7432" width="9.875" style="1" bestFit="1" customWidth="1"/>
    <col min="7433" max="7433" width="13" style="1" bestFit="1" customWidth="1"/>
    <col min="7434" max="7435" width="29.5" style="1" customWidth="1"/>
    <col min="7436" max="7436" width="21.625" style="1" customWidth="1"/>
    <col min="7437" max="7437" width="20.625" style="1" customWidth="1"/>
    <col min="7438" max="7438" width="13.75" style="1" customWidth="1"/>
    <col min="7439" max="7439" width="6.375" style="1" customWidth="1"/>
    <col min="7440" max="7440" width="13.25" style="1" customWidth="1"/>
    <col min="7441" max="7441" width="14.5" style="1" customWidth="1"/>
    <col min="7442" max="7442" width="15.625" style="1" customWidth="1"/>
    <col min="7443" max="7680" width="9" style="1"/>
    <col min="7681" max="7681" width="2.625" style="1" customWidth="1"/>
    <col min="7682" max="7682" width="16.125" style="1" customWidth="1"/>
    <col min="7683" max="7684" width="20.625" style="1" customWidth="1"/>
    <col min="7685" max="7685" width="50.5" style="1" customWidth="1"/>
    <col min="7686" max="7686" width="6.25" style="1" customWidth="1"/>
    <col min="7687" max="7688" width="9.875" style="1" bestFit="1" customWidth="1"/>
    <col min="7689" max="7689" width="13" style="1" bestFit="1" customWidth="1"/>
    <col min="7690" max="7691" width="29.5" style="1" customWidth="1"/>
    <col min="7692" max="7692" width="21.625" style="1" customWidth="1"/>
    <col min="7693" max="7693" width="20.625" style="1" customWidth="1"/>
    <col min="7694" max="7694" width="13.75" style="1" customWidth="1"/>
    <col min="7695" max="7695" width="6.375" style="1" customWidth="1"/>
    <col min="7696" max="7696" width="13.25" style="1" customWidth="1"/>
    <col min="7697" max="7697" width="14.5" style="1" customWidth="1"/>
    <col min="7698" max="7698" width="15.625" style="1" customWidth="1"/>
    <col min="7699" max="7936" width="9" style="1"/>
    <col min="7937" max="7937" width="2.625" style="1" customWidth="1"/>
    <col min="7938" max="7938" width="16.125" style="1" customWidth="1"/>
    <col min="7939" max="7940" width="20.625" style="1" customWidth="1"/>
    <col min="7941" max="7941" width="50.5" style="1" customWidth="1"/>
    <col min="7942" max="7942" width="6.25" style="1" customWidth="1"/>
    <col min="7943" max="7944" width="9.875" style="1" bestFit="1" customWidth="1"/>
    <col min="7945" max="7945" width="13" style="1" bestFit="1" customWidth="1"/>
    <col min="7946" max="7947" width="29.5" style="1" customWidth="1"/>
    <col min="7948" max="7948" width="21.625" style="1" customWidth="1"/>
    <col min="7949" max="7949" width="20.625" style="1" customWidth="1"/>
    <col min="7950" max="7950" width="13.75" style="1" customWidth="1"/>
    <col min="7951" max="7951" width="6.375" style="1" customWidth="1"/>
    <col min="7952" max="7952" width="13.25" style="1" customWidth="1"/>
    <col min="7953" max="7953" width="14.5" style="1" customWidth="1"/>
    <col min="7954" max="7954" width="15.625" style="1" customWidth="1"/>
    <col min="7955" max="8192" width="9" style="1"/>
    <col min="8193" max="8193" width="2.625" style="1" customWidth="1"/>
    <col min="8194" max="8194" width="16.125" style="1" customWidth="1"/>
    <col min="8195" max="8196" width="20.625" style="1" customWidth="1"/>
    <col min="8197" max="8197" width="50.5" style="1" customWidth="1"/>
    <col min="8198" max="8198" width="6.25" style="1" customWidth="1"/>
    <col min="8199" max="8200" width="9.875" style="1" bestFit="1" customWidth="1"/>
    <col min="8201" max="8201" width="13" style="1" bestFit="1" customWidth="1"/>
    <col min="8202" max="8203" width="29.5" style="1" customWidth="1"/>
    <col min="8204" max="8204" width="21.625" style="1" customWidth="1"/>
    <col min="8205" max="8205" width="20.625" style="1" customWidth="1"/>
    <col min="8206" max="8206" width="13.75" style="1" customWidth="1"/>
    <col min="8207" max="8207" width="6.375" style="1" customWidth="1"/>
    <col min="8208" max="8208" width="13.25" style="1" customWidth="1"/>
    <col min="8209" max="8209" width="14.5" style="1" customWidth="1"/>
    <col min="8210" max="8210" width="15.625" style="1" customWidth="1"/>
    <col min="8211" max="8448" width="9" style="1"/>
    <col min="8449" max="8449" width="2.625" style="1" customWidth="1"/>
    <col min="8450" max="8450" width="16.125" style="1" customWidth="1"/>
    <col min="8451" max="8452" width="20.625" style="1" customWidth="1"/>
    <col min="8453" max="8453" width="50.5" style="1" customWidth="1"/>
    <col min="8454" max="8454" width="6.25" style="1" customWidth="1"/>
    <col min="8455" max="8456" width="9.875" style="1" bestFit="1" customWidth="1"/>
    <col min="8457" max="8457" width="13" style="1" bestFit="1" customWidth="1"/>
    <col min="8458" max="8459" width="29.5" style="1" customWidth="1"/>
    <col min="8460" max="8460" width="21.625" style="1" customWidth="1"/>
    <col min="8461" max="8461" width="20.625" style="1" customWidth="1"/>
    <col min="8462" max="8462" width="13.75" style="1" customWidth="1"/>
    <col min="8463" max="8463" width="6.375" style="1" customWidth="1"/>
    <col min="8464" max="8464" width="13.25" style="1" customWidth="1"/>
    <col min="8465" max="8465" width="14.5" style="1" customWidth="1"/>
    <col min="8466" max="8466" width="15.625" style="1" customWidth="1"/>
    <col min="8467" max="8704" width="9" style="1"/>
    <col min="8705" max="8705" width="2.625" style="1" customWidth="1"/>
    <col min="8706" max="8706" width="16.125" style="1" customWidth="1"/>
    <col min="8707" max="8708" width="20.625" style="1" customWidth="1"/>
    <col min="8709" max="8709" width="50.5" style="1" customWidth="1"/>
    <col min="8710" max="8710" width="6.25" style="1" customWidth="1"/>
    <col min="8711" max="8712" width="9.875" style="1" bestFit="1" customWidth="1"/>
    <col min="8713" max="8713" width="13" style="1" bestFit="1" customWidth="1"/>
    <col min="8714" max="8715" width="29.5" style="1" customWidth="1"/>
    <col min="8716" max="8716" width="21.625" style="1" customWidth="1"/>
    <col min="8717" max="8717" width="20.625" style="1" customWidth="1"/>
    <col min="8718" max="8718" width="13.75" style="1" customWidth="1"/>
    <col min="8719" max="8719" width="6.375" style="1" customWidth="1"/>
    <col min="8720" max="8720" width="13.25" style="1" customWidth="1"/>
    <col min="8721" max="8721" width="14.5" style="1" customWidth="1"/>
    <col min="8722" max="8722" width="15.625" style="1" customWidth="1"/>
    <col min="8723" max="8960" width="9" style="1"/>
    <col min="8961" max="8961" width="2.625" style="1" customWidth="1"/>
    <col min="8962" max="8962" width="16.125" style="1" customWidth="1"/>
    <col min="8963" max="8964" width="20.625" style="1" customWidth="1"/>
    <col min="8965" max="8965" width="50.5" style="1" customWidth="1"/>
    <col min="8966" max="8966" width="6.25" style="1" customWidth="1"/>
    <col min="8967" max="8968" width="9.875" style="1" bestFit="1" customWidth="1"/>
    <col min="8969" max="8969" width="13" style="1" bestFit="1" customWidth="1"/>
    <col min="8970" max="8971" width="29.5" style="1" customWidth="1"/>
    <col min="8972" max="8972" width="21.625" style="1" customWidth="1"/>
    <col min="8973" max="8973" width="20.625" style="1" customWidth="1"/>
    <col min="8974" max="8974" width="13.75" style="1" customWidth="1"/>
    <col min="8975" max="8975" width="6.375" style="1" customWidth="1"/>
    <col min="8976" max="8976" width="13.25" style="1" customWidth="1"/>
    <col min="8977" max="8977" width="14.5" style="1" customWidth="1"/>
    <col min="8978" max="8978" width="15.625" style="1" customWidth="1"/>
    <col min="8979" max="9216" width="9" style="1"/>
    <col min="9217" max="9217" width="2.625" style="1" customWidth="1"/>
    <col min="9218" max="9218" width="16.125" style="1" customWidth="1"/>
    <col min="9219" max="9220" width="20.625" style="1" customWidth="1"/>
    <col min="9221" max="9221" width="50.5" style="1" customWidth="1"/>
    <col min="9222" max="9222" width="6.25" style="1" customWidth="1"/>
    <col min="9223" max="9224" width="9.875" style="1" bestFit="1" customWidth="1"/>
    <col min="9225" max="9225" width="13" style="1" bestFit="1" customWidth="1"/>
    <col min="9226" max="9227" width="29.5" style="1" customWidth="1"/>
    <col min="9228" max="9228" width="21.625" style="1" customWidth="1"/>
    <col min="9229" max="9229" width="20.625" style="1" customWidth="1"/>
    <col min="9230" max="9230" width="13.75" style="1" customWidth="1"/>
    <col min="9231" max="9231" width="6.375" style="1" customWidth="1"/>
    <col min="9232" max="9232" width="13.25" style="1" customWidth="1"/>
    <col min="9233" max="9233" width="14.5" style="1" customWidth="1"/>
    <col min="9234" max="9234" width="15.625" style="1" customWidth="1"/>
    <col min="9235" max="9472" width="9" style="1"/>
    <col min="9473" max="9473" width="2.625" style="1" customWidth="1"/>
    <col min="9474" max="9474" width="16.125" style="1" customWidth="1"/>
    <col min="9475" max="9476" width="20.625" style="1" customWidth="1"/>
    <col min="9477" max="9477" width="50.5" style="1" customWidth="1"/>
    <col min="9478" max="9478" width="6.25" style="1" customWidth="1"/>
    <col min="9479" max="9480" width="9.875" style="1" bestFit="1" customWidth="1"/>
    <col min="9481" max="9481" width="13" style="1" bestFit="1" customWidth="1"/>
    <col min="9482" max="9483" width="29.5" style="1" customWidth="1"/>
    <col min="9484" max="9484" width="21.625" style="1" customWidth="1"/>
    <col min="9485" max="9485" width="20.625" style="1" customWidth="1"/>
    <col min="9486" max="9486" width="13.75" style="1" customWidth="1"/>
    <col min="9487" max="9487" width="6.375" style="1" customWidth="1"/>
    <col min="9488" max="9488" width="13.25" style="1" customWidth="1"/>
    <col min="9489" max="9489" width="14.5" style="1" customWidth="1"/>
    <col min="9490" max="9490" width="15.625" style="1" customWidth="1"/>
    <col min="9491" max="9728" width="9" style="1"/>
    <col min="9729" max="9729" width="2.625" style="1" customWidth="1"/>
    <col min="9730" max="9730" width="16.125" style="1" customWidth="1"/>
    <col min="9731" max="9732" width="20.625" style="1" customWidth="1"/>
    <col min="9733" max="9733" width="50.5" style="1" customWidth="1"/>
    <col min="9734" max="9734" width="6.25" style="1" customWidth="1"/>
    <col min="9735" max="9736" width="9.875" style="1" bestFit="1" customWidth="1"/>
    <col min="9737" max="9737" width="13" style="1" bestFit="1" customWidth="1"/>
    <col min="9738" max="9739" width="29.5" style="1" customWidth="1"/>
    <col min="9740" max="9740" width="21.625" style="1" customWidth="1"/>
    <col min="9741" max="9741" width="20.625" style="1" customWidth="1"/>
    <col min="9742" max="9742" width="13.75" style="1" customWidth="1"/>
    <col min="9743" max="9743" width="6.375" style="1" customWidth="1"/>
    <col min="9744" max="9744" width="13.25" style="1" customWidth="1"/>
    <col min="9745" max="9745" width="14.5" style="1" customWidth="1"/>
    <col min="9746" max="9746" width="15.625" style="1" customWidth="1"/>
    <col min="9747" max="9984" width="9" style="1"/>
    <col min="9985" max="9985" width="2.625" style="1" customWidth="1"/>
    <col min="9986" max="9986" width="16.125" style="1" customWidth="1"/>
    <col min="9987" max="9988" width="20.625" style="1" customWidth="1"/>
    <col min="9989" max="9989" width="50.5" style="1" customWidth="1"/>
    <col min="9990" max="9990" width="6.25" style="1" customWidth="1"/>
    <col min="9991" max="9992" width="9.875" style="1" bestFit="1" customWidth="1"/>
    <col min="9993" max="9993" width="13" style="1" bestFit="1" customWidth="1"/>
    <col min="9994" max="9995" width="29.5" style="1" customWidth="1"/>
    <col min="9996" max="9996" width="21.625" style="1" customWidth="1"/>
    <col min="9997" max="9997" width="20.625" style="1" customWidth="1"/>
    <col min="9998" max="9998" width="13.75" style="1" customWidth="1"/>
    <col min="9999" max="9999" width="6.375" style="1" customWidth="1"/>
    <col min="10000" max="10000" width="13.25" style="1" customWidth="1"/>
    <col min="10001" max="10001" width="14.5" style="1" customWidth="1"/>
    <col min="10002" max="10002" width="15.625" style="1" customWidth="1"/>
    <col min="10003" max="10240" width="9" style="1"/>
    <col min="10241" max="10241" width="2.625" style="1" customWidth="1"/>
    <col min="10242" max="10242" width="16.125" style="1" customWidth="1"/>
    <col min="10243" max="10244" width="20.625" style="1" customWidth="1"/>
    <col min="10245" max="10245" width="50.5" style="1" customWidth="1"/>
    <col min="10246" max="10246" width="6.25" style="1" customWidth="1"/>
    <col min="10247" max="10248" width="9.875" style="1" bestFit="1" customWidth="1"/>
    <col min="10249" max="10249" width="13" style="1" bestFit="1" customWidth="1"/>
    <col min="10250" max="10251" width="29.5" style="1" customWidth="1"/>
    <col min="10252" max="10252" width="21.625" style="1" customWidth="1"/>
    <col min="10253" max="10253" width="20.625" style="1" customWidth="1"/>
    <col min="10254" max="10254" width="13.75" style="1" customWidth="1"/>
    <col min="10255" max="10255" width="6.375" style="1" customWidth="1"/>
    <col min="10256" max="10256" width="13.25" style="1" customWidth="1"/>
    <col min="10257" max="10257" width="14.5" style="1" customWidth="1"/>
    <col min="10258" max="10258" width="15.625" style="1" customWidth="1"/>
    <col min="10259" max="10496" width="9" style="1"/>
    <col min="10497" max="10497" width="2.625" style="1" customWidth="1"/>
    <col min="10498" max="10498" width="16.125" style="1" customWidth="1"/>
    <col min="10499" max="10500" width="20.625" style="1" customWidth="1"/>
    <col min="10501" max="10501" width="50.5" style="1" customWidth="1"/>
    <col min="10502" max="10502" width="6.25" style="1" customWidth="1"/>
    <col min="10503" max="10504" width="9.875" style="1" bestFit="1" customWidth="1"/>
    <col min="10505" max="10505" width="13" style="1" bestFit="1" customWidth="1"/>
    <col min="10506" max="10507" width="29.5" style="1" customWidth="1"/>
    <col min="10508" max="10508" width="21.625" style="1" customWidth="1"/>
    <col min="10509" max="10509" width="20.625" style="1" customWidth="1"/>
    <col min="10510" max="10510" width="13.75" style="1" customWidth="1"/>
    <col min="10511" max="10511" width="6.375" style="1" customWidth="1"/>
    <col min="10512" max="10512" width="13.25" style="1" customWidth="1"/>
    <col min="10513" max="10513" width="14.5" style="1" customWidth="1"/>
    <col min="10514" max="10514" width="15.625" style="1" customWidth="1"/>
    <col min="10515" max="10752" width="9" style="1"/>
    <col min="10753" max="10753" width="2.625" style="1" customWidth="1"/>
    <col min="10754" max="10754" width="16.125" style="1" customWidth="1"/>
    <col min="10755" max="10756" width="20.625" style="1" customWidth="1"/>
    <col min="10757" max="10757" width="50.5" style="1" customWidth="1"/>
    <col min="10758" max="10758" width="6.25" style="1" customWidth="1"/>
    <col min="10759" max="10760" width="9.875" style="1" bestFit="1" customWidth="1"/>
    <col min="10761" max="10761" width="13" style="1" bestFit="1" customWidth="1"/>
    <col min="10762" max="10763" width="29.5" style="1" customWidth="1"/>
    <col min="10764" max="10764" width="21.625" style="1" customWidth="1"/>
    <col min="10765" max="10765" width="20.625" style="1" customWidth="1"/>
    <col min="10766" max="10766" width="13.75" style="1" customWidth="1"/>
    <col min="10767" max="10767" width="6.375" style="1" customWidth="1"/>
    <col min="10768" max="10768" width="13.25" style="1" customWidth="1"/>
    <col min="10769" max="10769" width="14.5" style="1" customWidth="1"/>
    <col min="10770" max="10770" width="15.625" style="1" customWidth="1"/>
    <col min="10771" max="11008" width="9" style="1"/>
    <col min="11009" max="11009" width="2.625" style="1" customWidth="1"/>
    <col min="11010" max="11010" width="16.125" style="1" customWidth="1"/>
    <col min="11011" max="11012" width="20.625" style="1" customWidth="1"/>
    <col min="11013" max="11013" width="50.5" style="1" customWidth="1"/>
    <col min="11014" max="11014" width="6.25" style="1" customWidth="1"/>
    <col min="11015" max="11016" width="9.875" style="1" bestFit="1" customWidth="1"/>
    <col min="11017" max="11017" width="13" style="1" bestFit="1" customWidth="1"/>
    <col min="11018" max="11019" width="29.5" style="1" customWidth="1"/>
    <col min="11020" max="11020" width="21.625" style="1" customWidth="1"/>
    <col min="11021" max="11021" width="20.625" style="1" customWidth="1"/>
    <col min="11022" max="11022" width="13.75" style="1" customWidth="1"/>
    <col min="11023" max="11023" width="6.375" style="1" customWidth="1"/>
    <col min="11024" max="11024" width="13.25" style="1" customWidth="1"/>
    <col min="11025" max="11025" width="14.5" style="1" customWidth="1"/>
    <col min="11026" max="11026" width="15.625" style="1" customWidth="1"/>
    <col min="11027" max="11264" width="9" style="1"/>
    <col min="11265" max="11265" width="2.625" style="1" customWidth="1"/>
    <col min="11266" max="11266" width="16.125" style="1" customWidth="1"/>
    <col min="11267" max="11268" width="20.625" style="1" customWidth="1"/>
    <col min="11269" max="11269" width="50.5" style="1" customWidth="1"/>
    <col min="11270" max="11270" width="6.25" style="1" customWidth="1"/>
    <col min="11271" max="11272" width="9.875" style="1" bestFit="1" customWidth="1"/>
    <col min="11273" max="11273" width="13" style="1" bestFit="1" customWidth="1"/>
    <col min="11274" max="11275" width="29.5" style="1" customWidth="1"/>
    <col min="11276" max="11276" width="21.625" style="1" customWidth="1"/>
    <col min="11277" max="11277" width="20.625" style="1" customWidth="1"/>
    <col min="11278" max="11278" width="13.75" style="1" customWidth="1"/>
    <col min="11279" max="11279" width="6.375" style="1" customWidth="1"/>
    <col min="11280" max="11280" width="13.25" style="1" customWidth="1"/>
    <col min="11281" max="11281" width="14.5" style="1" customWidth="1"/>
    <col min="11282" max="11282" width="15.625" style="1" customWidth="1"/>
    <col min="11283" max="11520" width="9" style="1"/>
    <col min="11521" max="11521" width="2.625" style="1" customWidth="1"/>
    <col min="11522" max="11522" width="16.125" style="1" customWidth="1"/>
    <col min="11523" max="11524" width="20.625" style="1" customWidth="1"/>
    <col min="11525" max="11525" width="50.5" style="1" customWidth="1"/>
    <col min="11526" max="11526" width="6.25" style="1" customWidth="1"/>
    <col min="11527" max="11528" width="9.875" style="1" bestFit="1" customWidth="1"/>
    <col min="11529" max="11529" width="13" style="1" bestFit="1" customWidth="1"/>
    <col min="11530" max="11531" width="29.5" style="1" customWidth="1"/>
    <col min="11532" max="11532" width="21.625" style="1" customWidth="1"/>
    <col min="11533" max="11533" width="20.625" style="1" customWidth="1"/>
    <col min="11534" max="11534" width="13.75" style="1" customWidth="1"/>
    <col min="11535" max="11535" width="6.375" style="1" customWidth="1"/>
    <col min="11536" max="11536" width="13.25" style="1" customWidth="1"/>
    <col min="11537" max="11537" width="14.5" style="1" customWidth="1"/>
    <col min="11538" max="11538" width="15.625" style="1" customWidth="1"/>
    <col min="11539" max="11776" width="9" style="1"/>
    <col min="11777" max="11777" width="2.625" style="1" customWidth="1"/>
    <col min="11778" max="11778" width="16.125" style="1" customWidth="1"/>
    <col min="11779" max="11780" width="20.625" style="1" customWidth="1"/>
    <col min="11781" max="11781" width="50.5" style="1" customWidth="1"/>
    <col min="11782" max="11782" width="6.25" style="1" customWidth="1"/>
    <col min="11783" max="11784" width="9.875" style="1" bestFit="1" customWidth="1"/>
    <col min="11785" max="11785" width="13" style="1" bestFit="1" customWidth="1"/>
    <col min="11786" max="11787" width="29.5" style="1" customWidth="1"/>
    <col min="11788" max="11788" width="21.625" style="1" customWidth="1"/>
    <col min="11789" max="11789" width="20.625" style="1" customWidth="1"/>
    <col min="11790" max="11790" width="13.75" style="1" customWidth="1"/>
    <col min="11791" max="11791" width="6.375" style="1" customWidth="1"/>
    <col min="11792" max="11792" width="13.25" style="1" customWidth="1"/>
    <col min="11793" max="11793" width="14.5" style="1" customWidth="1"/>
    <col min="11794" max="11794" width="15.625" style="1" customWidth="1"/>
    <col min="11795" max="12032" width="9" style="1"/>
    <col min="12033" max="12033" width="2.625" style="1" customWidth="1"/>
    <col min="12034" max="12034" width="16.125" style="1" customWidth="1"/>
    <col min="12035" max="12036" width="20.625" style="1" customWidth="1"/>
    <col min="12037" max="12037" width="50.5" style="1" customWidth="1"/>
    <col min="12038" max="12038" width="6.25" style="1" customWidth="1"/>
    <col min="12039" max="12040" width="9.875" style="1" bestFit="1" customWidth="1"/>
    <col min="12041" max="12041" width="13" style="1" bestFit="1" customWidth="1"/>
    <col min="12042" max="12043" width="29.5" style="1" customWidth="1"/>
    <col min="12044" max="12044" width="21.625" style="1" customWidth="1"/>
    <col min="12045" max="12045" width="20.625" style="1" customWidth="1"/>
    <col min="12046" max="12046" width="13.75" style="1" customWidth="1"/>
    <col min="12047" max="12047" width="6.375" style="1" customWidth="1"/>
    <col min="12048" max="12048" width="13.25" style="1" customWidth="1"/>
    <col min="12049" max="12049" width="14.5" style="1" customWidth="1"/>
    <col min="12050" max="12050" width="15.625" style="1" customWidth="1"/>
    <col min="12051" max="12288" width="9" style="1"/>
    <col min="12289" max="12289" width="2.625" style="1" customWidth="1"/>
    <col min="12290" max="12290" width="16.125" style="1" customWidth="1"/>
    <col min="12291" max="12292" width="20.625" style="1" customWidth="1"/>
    <col min="12293" max="12293" width="50.5" style="1" customWidth="1"/>
    <col min="12294" max="12294" width="6.25" style="1" customWidth="1"/>
    <col min="12295" max="12296" width="9.875" style="1" bestFit="1" customWidth="1"/>
    <col min="12297" max="12297" width="13" style="1" bestFit="1" customWidth="1"/>
    <col min="12298" max="12299" width="29.5" style="1" customWidth="1"/>
    <col min="12300" max="12300" width="21.625" style="1" customWidth="1"/>
    <col min="12301" max="12301" width="20.625" style="1" customWidth="1"/>
    <col min="12302" max="12302" width="13.75" style="1" customWidth="1"/>
    <col min="12303" max="12303" width="6.375" style="1" customWidth="1"/>
    <col min="12304" max="12304" width="13.25" style="1" customWidth="1"/>
    <col min="12305" max="12305" width="14.5" style="1" customWidth="1"/>
    <col min="12306" max="12306" width="15.625" style="1" customWidth="1"/>
    <col min="12307" max="12544" width="9" style="1"/>
    <col min="12545" max="12545" width="2.625" style="1" customWidth="1"/>
    <col min="12546" max="12546" width="16.125" style="1" customWidth="1"/>
    <col min="12547" max="12548" width="20.625" style="1" customWidth="1"/>
    <col min="12549" max="12549" width="50.5" style="1" customWidth="1"/>
    <col min="12550" max="12550" width="6.25" style="1" customWidth="1"/>
    <col min="12551" max="12552" width="9.875" style="1" bestFit="1" customWidth="1"/>
    <col min="12553" max="12553" width="13" style="1" bestFit="1" customWidth="1"/>
    <col min="12554" max="12555" width="29.5" style="1" customWidth="1"/>
    <col min="12556" max="12556" width="21.625" style="1" customWidth="1"/>
    <col min="12557" max="12557" width="20.625" style="1" customWidth="1"/>
    <col min="12558" max="12558" width="13.75" style="1" customWidth="1"/>
    <col min="12559" max="12559" width="6.375" style="1" customWidth="1"/>
    <col min="12560" max="12560" width="13.25" style="1" customWidth="1"/>
    <col min="12561" max="12561" width="14.5" style="1" customWidth="1"/>
    <col min="12562" max="12562" width="15.625" style="1" customWidth="1"/>
    <col min="12563" max="12800" width="9" style="1"/>
    <col min="12801" max="12801" width="2.625" style="1" customWidth="1"/>
    <col min="12802" max="12802" width="16.125" style="1" customWidth="1"/>
    <col min="12803" max="12804" width="20.625" style="1" customWidth="1"/>
    <col min="12805" max="12805" width="50.5" style="1" customWidth="1"/>
    <col min="12806" max="12806" width="6.25" style="1" customWidth="1"/>
    <col min="12807" max="12808" width="9.875" style="1" bestFit="1" customWidth="1"/>
    <col min="12809" max="12809" width="13" style="1" bestFit="1" customWidth="1"/>
    <col min="12810" max="12811" width="29.5" style="1" customWidth="1"/>
    <col min="12812" max="12812" width="21.625" style="1" customWidth="1"/>
    <col min="12813" max="12813" width="20.625" style="1" customWidth="1"/>
    <col min="12814" max="12814" width="13.75" style="1" customWidth="1"/>
    <col min="12815" max="12815" width="6.375" style="1" customWidth="1"/>
    <col min="12816" max="12816" width="13.25" style="1" customWidth="1"/>
    <col min="12817" max="12817" width="14.5" style="1" customWidth="1"/>
    <col min="12818" max="12818" width="15.625" style="1" customWidth="1"/>
    <col min="12819" max="13056" width="9" style="1"/>
    <col min="13057" max="13057" width="2.625" style="1" customWidth="1"/>
    <col min="13058" max="13058" width="16.125" style="1" customWidth="1"/>
    <col min="13059" max="13060" width="20.625" style="1" customWidth="1"/>
    <col min="13061" max="13061" width="50.5" style="1" customWidth="1"/>
    <col min="13062" max="13062" width="6.25" style="1" customWidth="1"/>
    <col min="13063" max="13064" width="9.875" style="1" bestFit="1" customWidth="1"/>
    <col min="13065" max="13065" width="13" style="1" bestFit="1" customWidth="1"/>
    <col min="13066" max="13067" width="29.5" style="1" customWidth="1"/>
    <col min="13068" max="13068" width="21.625" style="1" customWidth="1"/>
    <col min="13069" max="13069" width="20.625" style="1" customWidth="1"/>
    <col min="13070" max="13070" width="13.75" style="1" customWidth="1"/>
    <col min="13071" max="13071" width="6.375" style="1" customWidth="1"/>
    <col min="13072" max="13072" width="13.25" style="1" customWidth="1"/>
    <col min="13073" max="13073" width="14.5" style="1" customWidth="1"/>
    <col min="13074" max="13074" width="15.625" style="1" customWidth="1"/>
    <col min="13075" max="13312" width="9" style="1"/>
    <col min="13313" max="13313" width="2.625" style="1" customWidth="1"/>
    <col min="13314" max="13314" width="16.125" style="1" customWidth="1"/>
    <col min="13315" max="13316" width="20.625" style="1" customWidth="1"/>
    <col min="13317" max="13317" width="50.5" style="1" customWidth="1"/>
    <col min="13318" max="13318" width="6.25" style="1" customWidth="1"/>
    <col min="13319" max="13320" width="9.875" style="1" bestFit="1" customWidth="1"/>
    <col min="13321" max="13321" width="13" style="1" bestFit="1" customWidth="1"/>
    <col min="13322" max="13323" width="29.5" style="1" customWidth="1"/>
    <col min="13324" max="13324" width="21.625" style="1" customWidth="1"/>
    <col min="13325" max="13325" width="20.625" style="1" customWidth="1"/>
    <col min="13326" max="13326" width="13.75" style="1" customWidth="1"/>
    <col min="13327" max="13327" width="6.375" style="1" customWidth="1"/>
    <col min="13328" max="13328" width="13.25" style="1" customWidth="1"/>
    <col min="13329" max="13329" width="14.5" style="1" customWidth="1"/>
    <col min="13330" max="13330" width="15.625" style="1" customWidth="1"/>
    <col min="13331" max="13568" width="9" style="1"/>
    <col min="13569" max="13569" width="2.625" style="1" customWidth="1"/>
    <col min="13570" max="13570" width="16.125" style="1" customWidth="1"/>
    <col min="13571" max="13572" width="20.625" style="1" customWidth="1"/>
    <col min="13573" max="13573" width="50.5" style="1" customWidth="1"/>
    <col min="13574" max="13574" width="6.25" style="1" customWidth="1"/>
    <col min="13575" max="13576" width="9.875" style="1" bestFit="1" customWidth="1"/>
    <col min="13577" max="13577" width="13" style="1" bestFit="1" customWidth="1"/>
    <col min="13578" max="13579" width="29.5" style="1" customWidth="1"/>
    <col min="13580" max="13580" width="21.625" style="1" customWidth="1"/>
    <col min="13581" max="13581" width="20.625" style="1" customWidth="1"/>
    <col min="13582" max="13582" width="13.75" style="1" customWidth="1"/>
    <col min="13583" max="13583" width="6.375" style="1" customWidth="1"/>
    <col min="13584" max="13584" width="13.25" style="1" customWidth="1"/>
    <col min="13585" max="13585" width="14.5" style="1" customWidth="1"/>
    <col min="13586" max="13586" width="15.625" style="1" customWidth="1"/>
    <col min="13587" max="13824" width="9" style="1"/>
    <col min="13825" max="13825" width="2.625" style="1" customWidth="1"/>
    <col min="13826" max="13826" width="16.125" style="1" customWidth="1"/>
    <col min="13827" max="13828" width="20.625" style="1" customWidth="1"/>
    <col min="13829" max="13829" width="50.5" style="1" customWidth="1"/>
    <col min="13830" max="13830" width="6.25" style="1" customWidth="1"/>
    <col min="13831" max="13832" width="9.875" style="1" bestFit="1" customWidth="1"/>
    <col min="13833" max="13833" width="13" style="1" bestFit="1" customWidth="1"/>
    <col min="13834" max="13835" width="29.5" style="1" customWidth="1"/>
    <col min="13836" max="13836" width="21.625" style="1" customWidth="1"/>
    <col min="13837" max="13837" width="20.625" style="1" customWidth="1"/>
    <col min="13838" max="13838" width="13.75" style="1" customWidth="1"/>
    <col min="13839" max="13839" width="6.375" style="1" customWidth="1"/>
    <col min="13840" max="13840" width="13.25" style="1" customWidth="1"/>
    <col min="13841" max="13841" width="14.5" style="1" customWidth="1"/>
    <col min="13842" max="13842" width="15.625" style="1" customWidth="1"/>
    <col min="13843" max="14080" width="9" style="1"/>
    <col min="14081" max="14081" width="2.625" style="1" customWidth="1"/>
    <col min="14082" max="14082" width="16.125" style="1" customWidth="1"/>
    <col min="14083" max="14084" width="20.625" style="1" customWidth="1"/>
    <col min="14085" max="14085" width="50.5" style="1" customWidth="1"/>
    <col min="14086" max="14086" width="6.25" style="1" customWidth="1"/>
    <col min="14087" max="14088" width="9.875" style="1" bestFit="1" customWidth="1"/>
    <col min="14089" max="14089" width="13" style="1" bestFit="1" customWidth="1"/>
    <col min="14090" max="14091" width="29.5" style="1" customWidth="1"/>
    <col min="14092" max="14092" width="21.625" style="1" customWidth="1"/>
    <col min="14093" max="14093" width="20.625" style="1" customWidth="1"/>
    <col min="14094" max="14094" width="13.75" style="1" customWidth="1"/>
    <col min="14095" max="14095" width="6.375" style="1" customWidth="1"/>
    <col min="14096" max="14096" width="13.25" style="1" customWidth="1"/>
    <col min="14097" max="14097" width="14.5" style="1" customWidth="1"/>
    <col min="14098" max="14098" width="15.625" style="1" customWidth="1"/>
    <col min="14099" max="14336" width="9" style="1"/>
    <col min="14337" max="14337" width="2.625" style="1" customWidth="1"/>
    <col min="14338" max="14338" width="16.125" style="1" customWidth="1"/>
    <col min="14339" max="14340" width="20.625" style="1" customWidth="1"/>
    <col min="14341" max="14341" width="50.5" style="1" customWidth="1"/>
    <col min="14342" max="14342" width="6.25" style="1" customWidth="1"/>
    <col min="14343" max="14344" width="9.875" style="1" bestFit="1" customWidth="1"/>
    <col min="14345" max="14345" width="13" style="1" bestFit="1" customWidth="1"/>
    <col min="14346" max="14347" width="29.5" style="1" customWidth="1"/>
    <col min="14348" max="14348" width="21.625" style="1" customWidth="1"/>
    <col min="14349" max="14349" width="20.625" style="1" customWidth="1"/>
    <col min="14350" max="14350" width="13.75" style="1" customWidth="1"/>
    <col min="14351" max="14351" width="6.375" style="1" customWidth="1"/>
    <col min="14352" max="14352" width="13.25" style="1" customWidth="1"/>
    <col min="14353" max="14353" width="14.5" style="1" customWidth="1"/>
    <col min="14354" max="14354" width="15.625" style="1" customWidth="1"/>
    <col min="14355" max="14592" width="9" style="1"/>
    <col min="14593" max="14593" width="2.625" style="1" customWidth="1"/>
    <col min="14594" max="14594" width="16.125" style="1" customWidth="1"/>
    <col min="14595" max="14596" width="20.625" style="1" customWidth="1"/>
    <col min="14597" max="14597" width="50.5" style="1" customWidth="1"/>
    <col min="14598" max="14598" width="6.25" style="1" customWidth="1"/>
    <col min="14599" max="14600" width="9.875" style="1" bestFit="1" customWidth="1"/>
    <col min="14601" max="14601" width="13" style="1" bestFit="1" customWidth="1"/>
    <col min="14602" max="14603" width="29.5" style="1" customWidth="1"/>
    <col min="14604" max="14604" width="21.625" style="1" customWidth="1"/>
    <col min="14605" max="14605" width="20.625" style="1" customWidth="1"/>
    <col min="14606" max="14606" width="13.75" style="1" customWidth="1"/>
    <col min="14607" max="14607" width="6.375" style="1" customWidth="1"/>
    <col min="14608" max="14608" width="13.25" style="1" customWidth="1"/>
    <col min="14609" max="14609" width="14.5" style="1" customWidth="1"/>
    <col min="14610" max="14610" width="15.625" style="1" customWidth="1"/>
    <col min="14611" max="14848" width="9" style="1"/>
    <col min="14849" max="14849" width="2.625" style="1" customWidth="1"/>
    <col min="14850" max="14850" width="16.125" style="1" customWidth="1"/>
    <col min="14851" max="14852" width="20.625" style="1" customWidth="1"/>
    <col min="14853" max="14853" width="50.5" style="1" customWidth="1"/>
    <col min="14854" max="14854" width="6.25" style="1" customWidth="1"/>
    <col min="14855" max="14856" width="9.875" style="1" bestFit="1" customWidth="1"/>
    <col min="14857" max="14857" width="13" style="1" bestFit="1" customWidth="1"/>
    <col min="14858" max="14859" width="29.5" style="1" customWidth="1"/>
    <col min="14860" max="14860" width="21.625" style="1" customWidth="1"/>
    <col min="14861" max="14861" width="20.625" style="1" customWidth="1"/>
    <col min="14862" max="14862" width="13.75" style="1" customWidth="1"/>
    <col min="14863" max="14863" width="6.375" style="1" customWidth="1"/>
    <col min="14864" max="14864" width="13.25" style="1" customWidth="1"/>
    <col min="14865" max="14865" width="14.5" style="1" customWidth="1"/>
    <col min="14866" max="14866" width="15.625" style="1" customWidth="1"/>
    <col min="14867" max="15104" width="9" style="1"/>
    <col min="15105" max="15105" width="2.625" style="1" customWidth="1"/>
    <col min="15106" max="15106" width="16.125" style="1" customWidth="1"/>
    <col min="15107" max="15108" width="20.625" style="1" customWidth="1"/>
    <col min="15109" max="15109" width="50.5" style="1" customWidth="1"/>
    <col min="15110" max="15110" width="6.25" style="1" customWidth="1"/>
    <col min="15111" max="15112" width="9.875" style="1" bestFit="1" customWidth="1"/>
    <col min="15113" max="15113" width="13" style="1" bestFit="1" customWidth="1"/>
    <col min="15114" max="15115" width="29.5" style="1" customWidth="1"/>
    <col min="15116" max="15116" width="21.625" style="1" customWidth="1"/>
    <col min="15117" max="15117" width="20.625" style="1" customWidth="1"/>
    <col min="15118" max="15118" width="13.75" style="1" customWidth="1"/>
    <col min="15119" max="15119" width="6.375" style="1" customWidth="1"/>
    <col min="15120" max="15120" width="13.25" style="1" customWidth="1"/>
    <col min="15121" max="15121" width="14.5" style="1" customWidth="1"/>
    <col min="15122" max="15122" width="15.625" style="1" customWidth="1"/>
    <col min="15123" max="15360" width="9" style="1"/>
    <col min="15361" max="15361" width="2.625" style="1" customWidth="1"/>
    <col min="15362" max="15362" width="16.125" style="1" customWidth="1"/>
    <col min="15363" max="15364" width="20.625" style="1" customWidth="1"/>
    <col min="15365" max="15365" width="50.5" style="1" customWidth="1"/>
    <col min="15366" max="15366" width="6.25" style="1" customWidth="1"/>
    <col min="15367" max="15368" width="9.875" style="1" bestFit="1" customWidth="1"/>
    <col min="15369" max="15369" width="13" style="1" bestFit="1" customWidth="1"/>
    <col min="15370" max="15371" width="29.5" style="1" customWidth="1"/>
    <col min="15372" max="15372" width="21.625" style="1" customWidth="1"/>
    <col min="15373" max="15373" width="20.625" style="1" customWidth="1"/>
    <col min="15374" max="15374" width="13.75" style="1" customWidth="1"/>
    <col min="15375" max="15375" width="6.375" style="1" customWidth="1"/>
    <col min="15376" max="15376" width="13.25" style="1" customWidth="1"/>
    <col min="15377" max="15377" width="14.5" style="1" customWidth="1"/>
    <col min="15378" max="15378" width="15.625" style="1" customWidth="1"/>
    <col min="15379" max="15616" width="9" style="1"/>
    <col min="15617" max="15617" width="2.625" style="1" customWidth="1"/>
    <col min="15618" max="15618" width="16.125" style="1" customWidth="1"/>
    <col min="15619" max="15620" width="20.625" style="1" customWidth="1"/>
    <col min="15621" max="15621" width="50.5" style="1" customWidth="1"/>
    <col min="15622" max="15622" width="6.25" style="1" customWidth="1"/>
    <col min="15623" max="15624" width="9.875" style="1" bestFit="1" customWidth="1"/>
    <col min="15625" max="15625" width="13" style="1" bestFit="1" customWidth="1"/>
    <col min="15626" max="15627" width="29.5" style="1" customWidth="1"/>
    <col min="15628" max="15628" width="21.625" style="1" customWidth="1"/>
    <col min="15629" max="15629" width="20.625" style="1" customWidth="1"/>
    <col min="15630" max="15630" width="13.75" style="1" customWidth="1"/>
    <col min="15631" max="15631" width="6.375" style="1" customWidth="1"/>
    <col min="15632" max="15632" width="13.25" style="1" customWidth="1"/>
    <col min="15633" max="15633" width="14.5" style="1" customWidth="1"/>
    <col min="15634" max="15634" width="15.625" style="1" customWidth="1"/>
    <col min="15635" max="15872" width="9" style="1"/>
    <col min="15873" max="15873" width="2.625" style="1" customWidth="1"/>
    <col min="15874" max="15874" width="16.125" style="1" customWidth="1"/>
    <col min="15875" max="15876" width="20.625" style="1" customWidth="1"/>
    <col min="15877" max="15877" width="50.5" style="1" customWidth="1"/>
    <col min="15878" max="15878" width="6.25" style="1" customWidth="1"/>
    <col min="15879" max="15880" width="9.875" style="1" bestFit="1" customWidth="1"/>
    <col min="15881" max="15881" width="13" style="1" bestFit="1" customWidth="1"/>
    <col min="15882" max="15883" width="29.5" style="1" customWidth="1"/>
    <col min="15884" max="15884" width="21.625" style="1" customWidth="1"/>
    <col min="15885" max="15885" width="20.625" style="1" customWidth="1"/>
    <col min="15886" max="15886" width="13.75" style="1" customWidth="1"/>
    <col min="15887" max="15887" width="6.375" style="1" customWidth="1"/>
    <col min="15888" max="15888" width="13.25" style="1" customWidth="1"/>
    <col min="15889" max="15889" width="14.5" style="1" customWidth="1"/>
    <col min="15890" max="15890" width="15.625" style="1" customWidth="1"/>
    <col min="15891" max="16128" width="9" style="1"/>
    <col min="16129" max="16129" width="2.625" style="1" customWidth="1"/>
    <col min="16130" max="16130" width="16.125" style="1" customWidth="1"/>
    <col min="16131" max="16132" width="20.625" style="1" customWidth="1"/>
    <col min="16133" max="16133" width="50.5" style="1" customWidth="1"/>
    <col min="16134" max="16134" width="6.25" style="1" customWidth="1"/>
    <col min="16135" max="16136" width="9.875" style="1" bestFit="1" customWidth="1"/>
    <col min="16137" max="16137" width="13" style="1" bestFit="1" customWidth="1"/>
    <col min="16138" max="16139" width="29.5" style="1" customWidth="1"/>
    <col min="16140" max="16140" width="21.625" style="1" customWidth="1"/>
    <col min="16141" max="16141" width="20.625" style="1" customWidth="1"/>
    <col min="16142" max="16142" width="13.75" style="1" customWidth="1"/>
    <col min="16143" max="16143" width="6.375" style="1" customWidth="1"/>
    <col min="16144" max="16144" width="13.25" style="1" customWidth="1"/>
    <col min="16145" max="16145" width="14.5" style="1" customWidth="1"/>
    <col min="16146" max="16146" width="15.625" style="1" customWidth="1"/>
    <col min="16147" max="16384" width="9" style="1"/>
  </cols>
  <sheetData>
    <row r="2" spans="2:18" ht="20.100000000000001" customHeight="1">
      <c r="B2" s="2" t="s">
        <v>0</v>
      </c>
      <c r="C2" s="2"/>
      <c r="D2" s="2"/>
      <c r="E2" s="3" t="s">
        <v>730</v>
      </c>
      <c r="G2" s="5" t="s">
        <v>2</v>
      </c>
      <c r="H2" s="6"/>
      <c r="I2" s="7"/>
      <c r="J2" s="8">
        <f>SUM(H:H)</f>
        <v>1038770</v>
      </c>
      <c r="K2" s="526"/>
      <c r="L2" s="22"/>
    </row>
    <row r="3" spans="2:18" ht="20.100000000000001" customHeight="1">
      <c r="B3" s="2" t="s">
        <v>3</v>
      </c>
      <c r="C3" s="2"/>
      <c r="D3" s="2"/>
      <c r="E3" s="13" t="s">
        <v>731</v>
      </c>
    </row>
    <row r="4" spans="2:18" ht="20.100000000000001" customHeight="1">
      <c r="B4" s="2" t="s">
        <v>5</v>
      </c>
      <c r="C4" s="2"/>
      <c r="D4" s="2"/>
      <c r="E4" s="13">
        <v>218587</v>
      </c>
    </row>
    <row r="5" spans="2:18" ht="20.100000000000001" customHeight="1">
      <c r="B5" s="2" t="s">
        <v>8</v>
      </c>
      <c r="C5" s="2"/>
      <c r="D5" s="2"/>
      <c r="E5" s="18">
        <v>45639</v>
      </c>
    </row>
    <row r="6" spans="2:18" ht="20.100000000000001" customHeight="1">
      <c r="B6" s="2" t="s">
        <v>10</v>
      </c>
      <c r="C6" s="2"/>
      <c r="D6" s="2"/>
      <c r="E6" s="18">
        <v>45671</v>
      </c>
    </row>
    <row r="8" spans="2:18" s="4" customFormat="1" ht="19.7" customHeight="1">
      <c r="B8" s="28" t="s">
        <v>12</v>
      </c>
      <c r="C8" s="28" t="s">
        <v>13</v>
      </c>
      <c r="D8" s="28" t="s">
        <v>14</v>
      </c>
      <c r="E8" s="27" t="s">
        <v>15</v>
      </c>
      <c r="F8" s="27" t="s">
        <v>16</v>
      </c>
      <c r="G8" s="77" t="s">
        <v>17</v>
      </c>
      <c r="H8" s="528" t="s">
        <v>18</v>
      </c>
      <c r="I8" s="31" t="s">
        <v>19</v>
      </c>
      <c r="J8" s="27" t="s">
        <v>20</v>
      </c>
      <c r="K8" s="27"/>
      <c r="L8" s="27" t="s">
        <v>21</v>
      </c>
      <c r="M8" s="27" t="s">
        <v>22</v>
      </c>
      <c r="N8" s="32" t="s">
        <v>23</v>
      </c>
      <c r="O8" s="28" t="s">
        <v>24</v>
      </c>
      <c r="P8" s="27" t="s">
        <v>25</v>
      </c>
      <c r="Q8" s="32" t="s">
        <v>26</v>
      </c>
      <c r="R8" s="33" t="s">
        <v>27</v>
      </c>
    </row>
    <row r="9" spans="2:18" s="4" customFormat="1" ht="19.7" customHeight="1">
      <c r="B9" s="529" t="s">
        <v>732</v>
      </c>
      <c r="C9" s="28" t="s">
        <v>733</v>
      </c>
      <c r="D9" s="28" t="s">
        <v>733</v>
      </c>
      <c r="E9" s="38" t="s">
        <v>734</v>
      </c>
      <c r="F9" s="27">
        <v>1</v>
      </c>
      <c r="G9" s="257">
        <v>6847</v>
      </c>
      <c r="H9" s="257">
        <f t="shared" ref="H9:H44" si="0">F9*G9</f>
        <v>6847</v>
      </c>
      <c r="I9" s="353"/>
      <c r="J9" s="357" t="s">
        <v>735</v>
      </c>
      <c r="K9" s="530" t="s">
        <v>736</v>
      </c>
      <c r="L9" s="73"/>
      <c r="M9" s="27"/>
      <c r="N9" s="32"/>
      <c r="O9" s="28"/>
      <c r="P9" s="27"/>
      <c r="Q9" s="32"/>
      <c r="R9" s="33">
        <v>45614</v>
      </c>
    </row>
    <row r="10" spans="2:18" s="4" customFormat="1" ht="19.7" customHeight="1">
      <c r="B10" s="531"/>
      <c r="C10" s="28" t="s">
        <v>733</v>
      </c>
      <c r="D10" s="28" t="s">
        <v>733</v>
      </c>
      <c r="E10" s="38" t="s">
        <v>737</v>
      </c>
      <c r="F10" s="27">
        <v>1</v>
      </c>
      <c r="G10" s="257">
        <v>2408</v>
      </c>
      <c r="H10" s="257">
        <f t="shared" si="0"/>
        <v>2408</v>
      </c>
      <c r="I10" s="353"/>
      <c r="J10" s="357" t="s">
        <v>738</v>
      </c>
      <c r="K10" s="530" t="s">
        <v>736</v>
      </c>
      <c r="L10" s="73"/>
      <c r="M10" s="27"/>
      <c r="N10" s="32"/>
      <c r="O10" s="28"/>
      <c r="P10" s="27"/>
      <c r="Q10" s="32"/>
      <c r="R10" s="33">
        <v>45614</v>
      </c>
    </row>
    <row r="11" spans="2:18" s="4" customFormat="1" ht="19.7" customHeight="1">
      <c r="B11" s="531"/>
      <c r="C11" s="28" t="s">
        <v>733</v>
      </c>
      <c r="D11" s="28" t="s">
        <v>733</v>
      </c>
      <c r="E11" s="38" t="s">
        <v>739</v>
      </c>
      <c r="F11" s="27">
        <v>2</v>
      </c>
      <c r="G11" s="257">
        <v>10332</v>
      </c>
      <c r="H11" s="257">
        <f t="shared" si="0"/>
        <v>20664</v>
      </c>
      <c r="I11" s="418"/>
      <c r="J11" s="134" t="s">
        <v>740</v>
      </c>
      <c r="K11" s="530" t="s">
        <v>736</v>
      </c>
      <c r="L11" s="73"/>
      <c r="M11" s="27"/>
      <c r="N11" s="32"/>
      <c r="O11" s="28"/>
      <c r="P11" s="40"/>
      <c r="Q11" s="32"/>
      <c r="R11" s="33">
        <v>45614</v>
      </c>
    </row>
    <row r="12" spans="2:18" s="4" customFormat="1" ht="19.7" customHeight="1">
      <c r="B12" s="531"/>
      <c r="C12" s="28" t="s">
        <v>733</v>
      </c>
      <c r="D12" s="28" t="s">
        <v>733</v>
      </c>
      <c r="E12" s="38" t="s">
        <v>741</v>
      </c>
      <c r="F12" s="27">
        <v>2</v>
      </c>
      <c r="G12" s="257">
        <v>2435</v>
      </c>
      <c r="H12" s="257">
        <f t="shared" si="0"/>
        <v>4870</v>
      </c>
      <c r="I12" s="457"/>
      <c r="J12" s="88" t="s">
        <v>742</v>
      </c>
      <c r="K12" s="530" t="s">
        <v>736</v>
      </c>
      <c r="L12" s="358"/>
      <c r="M12" s="27"/>
      <c r="N12" s="32"/>
      <c r="O12" s="28"/>
      <c r="P12" s="40"/>
      <c r="Q12" s="32"/>
      <c r="R12" s="33">
        <v>45614</v>
      </c>
    </row>
    <row r="13" spans="2:18" s="4" customFormat="1" ht="19.7" customHeight="1">
      <c r="B13" s="531"/>
      <c r="C13" s="28" t="s">
        <v>733</v>
      </c>
      <c r="D13" s="28" t="s">
        <v>733</v>
      </c>
      <c r="E13" s="38" t="s">
        <v>743</v>
      </c>
      <c r="F13" s="27">
        <v>2</v>
      </c>
      <c r="G13" s="257">
        <v>10502</v>
      </c>
      <c r="H13" s="257">
        <f t="shared" si="0"/>
        <v>21004</v>
      </c>
      <c r="I13" s="457"/>
      <c r="J13" s="88" t="s">
        <v>744</v>
      </c>
      <c r="K13" s="530" t="s">
        <v>736</v>
      </c>
      <c r="L13" s="358"/>
      <c r="M13" s="27"/>
      <c r="N13" s="32"/>
      <c r="O13" s="28"/>
      <c r="P13" s="40"/>
      <c r="Q13" s="32"/>
      <c r="R13" s="33">
        <v>45614</v>
      </c>
    </row>
    <row r="14" spans="2:18" s="4" customFormat="1" ht="19.7" customHeight="1">
      <c r="B14" s="531"/>
      <c r="C14" s="28" t="s">
        <v>733</v>
      </c>
      <c r="D14" s="28" t="s">
        <v>733</v>
      </c>
      <c r="E14" s="38" t="s">
        <v>745</v>
      </c>
      <c r="F14" s="27">
        <v>2</v>
      </c>
      <c r="G14" s="257">
        <v>2740</v>
      </c>
      <c r="H14" s="257">
        <f t="shared" si="0"/>
        <v>5480</v>
      </c>
      <c r="I14" s="457"/>
      <c r="J14" s="88" t="s">
        <v>746</v>
      </c>
      <c r="K14" s="530" t="s">
        <v>736</v>
      </c>
      <c r="L14" s="27"/>
      <c r="M14" s="27"/>
      <c r="N14" s="32"/>
      <c r="O14" s="28"/>
      <c r="P14" s="27"/>
      <c r="Q14" s="32"/>
      <c r="R14" s="33">
        <v>45614</v>
      </c>
    </row>
    <row r="15" spans="2:18" s="4" customFormat="1" ht="19.7" customHeight="1">
      <c r="B15" s="531"/>
      <c r="C15" s="28" t="s">
        <v>733</v>
      </c>
      <c r="D15" s="28" t="s">
        <v>733</v>
      </c>
      <c r="E15" s="38" t="s">
        <v>747</v>
      </c>
      <c r="F15" s="27">
        <v>2</v>
      </c>
      <c r="G15" s="257">
        <v>10332</v>
      </c>
      <c r="H15" s="257">
        <f t="shared" si="0"/>
        <v>20664</v>
      </c>
      <c r="I15" s="457"/>
      <c r="J15" s="88" t="s">
        <v>748</v>
      </c>
      <c r="K15" s="530" t="s">
        <v>736</v>
      </c>
      <c r="L15" s="27"/>
      <c r="M15" s="27"/>
      <c r="N15" s="32"/>
      <c r="O15" s="28"/>
      <c r="P15" s="40"/>
      <c r="Q15" s="32"/>
      <c r="R15" s="33">
        <v>45614</v>
      </c>
    </row>
    <row r="16" spans="2:18" s="4" customFormat="1" ht="19.7" customHeight="1">
      <c r="B16" s="531"/>
      <c r="C16" s="28" t="s">
        <v>733</v>
      </c>
      <c r="D16" s="28" t="s">
        <v>733</v>
      </c>
      <c r="E16" s="38" t="s">
        <v>749</v>
      </c>
      <c r="F16" s="27">
        <v>4</v>
      </c>
      <c r="G16" s="257">
        <v>3263</v>
      </c>
      <c r="H16" s="257">
        <f t="shared" si="0"/>
        <v>13052</v>
      </c>
      <c r="I16" s="457"/>
      <c r="J16" s="88" t="s">
        <v>750</v>
      </c>
      <c r="K16" s="530" t="s">
        <v>736</v>
      </c>
      <c r="L16" s="27"/>
      <c r="M16" s="27"/>
      <c r="N16" s="32"/>
      <c r="O16" s="28"/>
      <c r="P16" s="40"/>
      <c r="Q16" s="32"/>
      <c r="R16" s="33">
        <v>45614</v>
      </c>
    </row>
    <row r="17" spans="2:18" s="4" customFormat="1" ht="19.7" customHeight="1">
      <c r="B17" s="531"/>
      <c r="C17" s="28" t="s">
        <v>733</v>
      </c>
      <c r="D17" s="28" t="s">
        <v>733</v>
      </c>
      <c r="E17" s="38" t="s">
        <v>751</v>
      </c>
      <c r="F17" s="27">
        <v>4</v>
      </c>
      <c r="G17" s="257">
        <v>11111</v>
      </c>
      <c r="H17" s="257">
        <f t="shared" si="0"/>
        <v>44444</v>
      </c>
      <c r="I17" s="457"/>
      <c r="J17" s="88" t="s">
        <v>752</v>
      </c>
      <c r="K17" s="530" t="s">
        <v>736</v>
      </c>
      <c r="L17" s="27"/>
      <c r="M17" s="27"/>
      <c r="N17" s="32"/>
      <c r="O17" s="28"/>
      <c r="P17" s="27"/>
      <c r="Q17" s="32"/>
      <c r="R17" s="33">
        <v>45614</v>
      </c>
    </row>
    <row r="18" spans="2:18" s="4" customFormat="1" ht="19.7" customHeight="1">
      <c r="B18" s="532"/>
      <c r="C18" s="28" t="s">
        <v>733</v>
      </c>
      <c r="D18" s="28" t="s">
        <v>733</v>
      </c>
      <c r="E18" s="38" t="s">
        <v>753</v>
      </c>
      <c r="F18" s="27">
        <v>1</v>
      </c>
      <c r="G18" s="257">
        <v>3180</v>
      </c>
      <c r="H18" s="257">
        <f t="shared" si="0"/>
        <v>3180</v>
      </c>
      <c r="I18" s="533"/>
      <c r="J18" s="88" t="s">
        <v>754</v>
      </c>
      <c r="K18" s="530" t="s">
        <v>736</v>
      </c>
      <c r="L18" s="27"/>
      <c r="M18" s="27"/>
      <c r="N18" s="32"/>
      <c r="O18" s="28"/>
      <c r="P18" s="40"/>
      <c r="Q18" s="32"/>
      <c r="R18" s="33">
        <v>45614</v>
      </c>
    </row>
    <row r="19" spans="2:18" s="4" customFormat="1" ht="19.7" customHeight="1">
      <c r="B19" s="534" t="s">
        <v>755</v>
      </c>
      <c r="C19" s="28" t="s">
        <v>733</v>
      </c>
      <c r="D19" s="28" t="s">
        <v>733</v>
      </c>
      <c r="E19" s="38" t="s">
        <v>734</v>
      </c>
      <c r="F19" s="27">
        <v>1</v>
      </c>
      <c r="G19" s="257">
        <v>6847</v>
      </c>
      <c r="H19" s="257">
        <f t="shared" si="0"/>
        <v>6847</v>
      </c>
      <c r="I19" s="157"/>
      <c r="J19" s="166" t="s">
        <v>735</v>
      </c>
      <c r="K19" s="530" t="s">
        <v>736</v>
      </c>
      <c r="L19" s="73"/>
      <c r="M19" s="27"/>
      <c r="N19" s="32"/>
      <c r="O19" s="28"/>
      <c r="P19" s="27"/>
      <c r="Q19" s="32"/>
      <c r="R19" s="33">
        <v>45614</v>
      </c>
    </row>
    <row r="20" spans="2:18" s="4" customFormat="1" ht="19.7" customHeight="1">
      <c r="B20" s="535"/>
      <c r="C20" s="28" t="s">
        <v>733</v>
      </c>
      <c r="D20" s="28" t="s">
        <v>733</v>
      </c>
      <c r="E20" s="38" t="s">
        <v>756</v>
      </c>
      <c r="F20" s="27">
        <v>1</v>
      </c>
      <c r="G20" s="257">
        <v>14840</v>
      </c>
      <c r="H20" s="257">
        <f t="shared" si="0"/>
        <v>14840</v>
      </c>
      <c r="I20" s="27"/>
      <c r="J20" s="38" t="s">
        <v>757</v>
      </c>
      <c r="K20" s="530" t="s">
        <v>736</v>
      </c>
      <c r="L20" s="536"/>
      <c r="M20" s="27"/>
      <c r="N20" s="32"/>
      <c r="O20" s="28"/>
      <c r="P20" s="40"/>
      <c r="Q20" s="32"/>
      <c r="R20" s="33">
        <v>45614</v>
      </c>
    </row>
    <row r="21" spans="2:18" s="4" customFormat="1" ht="19.7" customHeight="1">
      <c r="B21" s="529" t="s">
        <v>758</v>
      </c>
      <c r="C21" s="28" t="s">
        <v>733</v>
      </c>
      <c r="D21" s="28" t="s">
        <v>733</v>
      </c>
      <c r="E21" s="38" t="s">
        <v>759</v>
      </c>
      <c r="F21" s="27">
        <v>1</v>
      </c>
      <c r="G21" s="257">
        <v>74584</v>
      </c>
      <c r="H21" s="257">
        <f t="shared" si="0"/>
        <v>74584</v>
      </c>
      <c r="I21" s="533"/>
      <c r="J21" s="88" t="s">
        <v>760</v>
      </c>
      <c r="K21" s="530" t="s">
        <v>736</v>
      </c>
      <c r="L21" s="27"/>
      <c r="M21" s="27"/>
      <c r="N21" s="32"/>
      <c r="O21" s="28"/>
      <c r="P21" s="40"/>
      <c r="Q21" s="32"/>
      <c r="R21" s="33">
        <v>45613</v>
      </c>
    </row>
    <row r="22" spans="2:18" s="4" customFormat="1" ht="19.7" customHeight="1">
      <c r="B22" s="531"/>
      <c r="C22" s="28" t="s">
        <v>733</v>
      </c>
      <c r="D22" s="28" t="s">
        <v>733</v>
      </c>
      <c r="E22" s="38" t="s">
        <v>761</v>
      </c>
      <c r="F22" s="27">
        <v>6</v>
      </c>
      <c r="G22" s="257">
        <v>511</v>
      </c>
      <c r="H22" s="257">
        <f t="shared" si="0"/>
        <v>3066</v>
      </c>
      <c r="I22" s="533"/>
      <c r="J22" s="38" t="s">
        <v>762</v>
      </c>
      <c r="K22" s="530" t="s">
        <v>736</v>
      </c>
      <c r="L22" s="27"/>
      <c r="M22" s="27"/>
      <c r="N22" s="32"/>
      <c r="O22" s="28"/>
      <c r="P22" s="40"/>
      <c r="Q22" s="32"/>
      <c r="R22" s="33">
        <v>45622</v>
      </c>
    </row>
    <row r="23" spans="2:18" s="4" customFormat="1" ht="19.7" customHeight="1">
      <c r="B23" s="532"/>
      <c r="C23" s="28" t="s">
        <v>733</v>
      </c>
      <c r="D23" s="28" t="s">
        <v>733</v>
      </c>
      <c r="E23" s="38" t="s">
        <v>763</v>
      </c>
      <c r="F23" s="27">
        <v>6</v>
      </c>
      <c r="G23" s="257">
        <v>511</v>
      </c>
      <c r="H23" s="257">
        <f t="shared" si="0"/>
        <v>3066</v>
      </c>
      <c r="I23" s="533"/>
      <c r="J23" s="38" t="s">
        <v>762</v>
      </c>
      <c r="K23" s="530" t="s">
        <v>736</v>
      </c>
      <c r="L23" s="27"/>
      <c r="M23" s="27"/>
      <c r="N23" s="32"/>
      <c r="O23" s="28"/>
      <c r="P23" s="40"/>
      <c r="Q23" s="32"/>
      <c r="R23" s="33">
        <v>45622</v>
      </c>
    </row>
    <row r="24" spans="2:18" s="4" customFormat="1" ht="19.7" customHeight="1">
      <c r="B24" s="529" t="s">
        <v>764</v>
      </c>
      <c r="C24" s="537" t="s">
        <v>765</v>
      </c>
      <c r="D24" s="537" t="s">
        <v>765</v>
      </c>
      <c r="E24" s="35" t="s">
        <v>766</v>
      </c>
      <c r="F24" s="27">
        <v>1</v>
      </c>
      <c r="G24" s="76">
        <v>75000</v>
      </c>
      <c r="H24" s="257">
        <f t="shared" si="0"/>
        <v>75000</v>
      </c>
      <c r="I24" s="538"/>
      <c r="J24" s="539" t="s">
        <v>767</v>
      </c>
      <c r="K24" s="540" t="s">
        <v>768</v>
      </c>
      <c r="L24" s="73"/>
      <c r="M24" s="27"/>
      <c r="N24" s="32"/>
      <c r="O24" s="28"/>
      <c r="P24" s="27"/>
      <c r="Q24" s="32"/>
      <c r="R24" s="33">
        <v>45611</v>
      </c>
    </row>
    <row r="25" spans="2:18" s="4" customFormat="1" ht="19.7" customHeight="1">
      <c r="B25" s="541"/>
      <c r="C25" s="537" t="s">
        <v>765</v>
      </c>
      <c r="D25" s="537" t="s">
        <v>765</v>
      </c>
      <c r="E25" s="35" t="s">
        <v>769</v>
      </c>
      <c r="F25" s="27">
        <v>1</v>
      </c>
      <c r="G25" s="76">
        <v>53000</v>
      </c>
      <c r="H25" s="257">
        <f t="shared" si="0"/>
        <v>53000</v>
      </c>
      <c r="I25" s="538"/>
      <c r="J25" s="542" t="s">
        <v>361</v>
      </c>
      <c r="K25" s="540" t="s">
        <v>768</v>
      </c>
      <c r="L25" s="73"/>
      <c r="M25" s="27"/>
      <c r="N25" s="32"/>
      <c r="O25" s="28"/>
      <c r="P25" s="27"/>
      <c r="Q25" s="32"/>
      <c r="R25" s="33">
        <v>45611</v>
      </c>
    </row>
    <row r="26" spans="2:18" s="4" customFormat="1" ht="19.7" customHeight="1">
      <c r="B26" s="541"/>
      <c r="C26" s="537" t="s">
        <v>765</v>
      </c>
      <c r="D26" s="537" t="s">
        <v>765</v>
      </c>
      <c r="E26" s="35" t="s">
        <v>770</v>
      </c>
      <c r="F26" s="27">
        <v>1</v>
      </c>
      <c r="G26" s="76">
        <v>7600</v>
      </c>
      <c r="H26" s="257">
        <f t="shared" si="0"/>
        <v>7600</v>
      </c>
      <c r="I26" s="538"/>
      <c r="J26" s="542" t="s">
        <v>771</v>
      </c>
      <c r="K26" s="540" t="s">
        <v>768</v>
      </c>
      <c r="L26" s="73"/>
      <c r="M26" s="27"/>
      <c r="N26" s="32"/>
      <c r="O26" s="28"/>
      <c r="P26" s="27"/>
      <c r="Q26" s="32"/>
      <c r="R26" s="33">
        <v>45611</v>
      </c>
    </row>
    <row r="27" spans="2:18" s="4" customFormat="1" ht="19.7" customHeight="1">
      <c r="B27" s="541"/>
      <c r="C27" s="537" t="s">
        <v>765</v>
      </c>
      <c r="D27" s="537" t="s">
        <v>765</v>
      </c>
      <c r="E27" s="148" t="s">
        <v>772</v>
      </c>
      <c r="F27" s="157">
        <v>1</v>
      </c>
      <c r="G27" s="76">
        <v>39000</v>
      </c>
      <c r="H27" s="257">
        <f t="shared" si="0"/>
        <v>39000</v>
      </c>
      <c r="I27" s="353"/>
      <c r="J27" s="357" t="s">
        <v>773</v>
      </c>
      <c r="K27" s="540" t="s">
        <v>768</v>
      </c>
      <c r="L27" s="73"/>
      <c r="M27" s="27"/>
      <c r="N27" s="32"/>
      <c r="O27" s="28"/>
      <c r="P27" s="27"/>
      <c r="Q27" s="32"/>
      <c r="R27" s="33">
        <v>45611</v>
      </c>
    </row>
    <row r="28" spans="2:18" s="4" customFormat="1" ht="19.7" customHeight="1">
      <c r="B28" s="541"/>
      <c r="C28" s="28" t="s">
        <v>733</v>
      </c>
      <c r="D28" s="28" t="s">
        <v>733</v>
      </c>
      <c r="E28" s="38" t="s">
        <v>774</v>
      </c>
      <c r="F28" s="27">
        <v>1</v>
      </c>
      <c r="G28" s="257">
        <v>730</v>
      </c>
      <c r="H28" s="257">
        <f t="shared" si="0"/>
        <v>730</v>
      </c>
      <c r="I28" s="353"/>
      <c r="J28" s="38" t="s">
        <v>775</v>
      </c>
      <c r="K28" s="530" t="s">
        <v>736</v>
      </c>
      <c r="L28" s="73"/>
      <c r="M28" s="27"/>
      <c r="N28" s="32"/>
      <c r="O28" s="28"/>
      <c r="P28" s="27"/>
      <c r="Q28" s="32"/>
      <c r="R28" s="33">
        <v>45614</v>
      </c>
    </row>
    <row r="29" spans="2:18" s="4" customFormat="1" ht="19.7" customHeight="1">
      <c r="B29" s="541"/>
      <c r="C29" s="28" t="s">
        <v>733</v>
      </c>
      <c r="D29" s="28" t="s">
        <v>733</v>
      </c>
      <c r="E29" s="38" t="s">
        <v>776</v>
      </c>
      <c r="F29" s="27">
        <v>1</v>
      </c>
      <c r="G29" s="257">
        <v>7717</v>
      </c>
      <c r="H29" s="257">
        <f t="shared" si="0"/>
        <v>7717</v>
      </c>
      <c r="I29" s="353"/>
      <c r="J29" s="357" t="s">
        <v>777</v>
      </c>
      <c r="K29" s="530" t="s">
        <v>736</v>
      </c>
      <c r="L29" s="73"/>
      <c r="M29" s="27"/>
      <c r="N29" s="32"/>
      <c r="O29" s="28"/>
      <c r="P29" s="27"/>
      <c r="Q29" s="32"/>
      <c r="R29" s="33">
        <v>45621</v>
      </c>
    </row>
    <row r="30" spans="2:18" s="4" customFormat="1" ht="19.7" customHeight="1">
      <c r="B30" s="541"/>
      <c r="C30" s="28" t="s">
        <v>733</v>
      </c>
      <c r="D30" s="28" t="s">
        <v>733</v>
      </c>
      <c r="E30" s="38" t="s">
        <v>778</v>
      </c>
      <c r="F30" s="27">
        <v>1</v>
      </c>
      <c r="G30" s="257">
        <v>2840</v>
      </c>
      <c r="H30" s="257">
        <f t="shared" si="0"/>
        <v>2840</v>
      </c>
      <c r="I30" s="353"/>
      <c r="J30" s="357" t="s">
        <v>779</v>
      </c>
      <c r="K30" s="530" t="s">
        <v>736</v>
      </c>
      <c r="L30" s="73"/>
      <c r="M30" s="27"/>
      <c r="N30" s="32"/>
      <c r="O30" s="28"/>
      <c r="P30" s="27"/>
      <c r="Q30" s="32"/>
      <c r="R30" s="33">
        <v>45614</v>
      </c>
    </row>
    <row r="31" spans="2:18" s="550" customFormat="1" ht="19.7" customHeight="1">
      <c r="B31" s="541"/>
      <c r="C31" s="105" t="s">
        <v>733</v>
      </c>
      <c r="D31" s="105" t="s">
        <v>733</v>
      </c>
      <c r="E31" s="543" t="s">
        <v>780</v>
      </c>
      <c r="F31" s="114">
        <v>1</v>
      </c>
      <c r="G31" s="543">
        <v>2679</v>
      </c>
      <c r="H31" s="339">
        <f t="shared" si="0"/>
        <v>2679</v>
      </c>
      <c r="I31" s="544"/>
      <c r="J31" s="545" t="s">
        <v>781</v>
      </c>
      <c r="K31" s="546" t="s">
        <v>782</v>
      </c>
      <c r="L31" s="547"/>
      <c r="M31" s="114"/>
      <c r="N31" s="548">
        <v>45664</v>
      </c>
      <c r="O31" s="105"/>
      <c r="P31" s="114"/>
      <c r="Q31" s="548">
        <v>45670</v>
      </c>
      <c r="R31" s="549">
        <v>45671</v>
      </c>
    </row>
    <row r="32" spans="2:18" s="550" customFormat="1" ht="19.7" customHeight="1">
      <c r="B32" s="541"/>
      <c r="C32" s="105" t="s">
        <v>733</v>
      </c>
      <c r="D32" s="105" t="s">
        <v>733</v>
      </c>
      <c r="E32" s="543" t="s">
        <v>783</v>
      </c>
      <c r="F32" s="114">
        <v>1</v>
      </c>
      <c r="G32" s="543">
        <v>2735</v>
      </c>
      <c r="H32" s="339">
        <f t="shared" si="0"/>
        <v>2735</v>
      </c>
      <c r="I32" s="544"/>
      <c r="J32" s="545" t="s">
        <v>784</v>
      </c>
      <c r="K32" s="546" t="s">
        <v>782</v>
      </c>
      <c r="L32" s="547"/>
      <c r="M32" s="114"/>
      <c r="N32" s="548">
        <v>45664</v>
      </c>
      <c r="O32" s="105"/>
      <c r="P32" s="114"/>
      <c r="Q32" s="548">
        <v>45671</v>
      </c>
      <c r="R32" s="549">
        <v>45671</v>
      </c>
    </row>
    <row r="33" spans="2:18" s="550" customFormat="1" ht="19.7" customHeight="1">
      <c r="B33" s="541"/>
      <c r="C33" s="105" t="s">
        <v>733</v>
      </c>
      <c r="D33" s="105" t="s">
        <v>733</v>
      </c>
      <c r="E33" s="543" t="s">
        <v>785</v>
      </c>
      <c r="F33" s="114">
        <v>2</v>
      </c>
      <c r="G33" s="543">
        <v>73</v>
      </c>
      <c r="H33" s="339">
        <f t="shared" si="0"/>
        <v>146</v>
      </c>
      <c r="I33" s="544"/>
      <c r="J33" s="543" t="s">
        <v>786</v>
      </c>
      <c r="K33" s="546" t="s">
        <v>782</v>
      </c>
      <c r="L33" s="547"/>
      <c r="M33" s="114"/>
      <c r="N33" s="548">
        <v>45664</v>
      </c>
      <c r="O33" s="105"/>
      <c r="P33" s="114"/>
      <c r="Q33" s="548">
        <v>45672</v>
      </c>
      <c r="R33" s="549">
        <v>45671</v>
      </c>
    </row>
    <row r="34" spans="2:18" s="550" customFormat="1" ht="19.7" customHeight="1">
      <c r="B34" s="551"/>
      <c r="C34" s="105" t="s">
        <v>733</v>
      </c>
      <c r="D34" s="105" t="s">
        <v>733</v>
      </c>
      <c r="E34" s="543" t="s">
        <v>787</v>
      </c>
      <c r="F34" s="114">
        <v>1</v>
      </c>
      <c r="G34" s="543">
        <v>1257</v>
      </c>
      <c r="H34" s="339">
        <f t="shared" si="0"/>
        <v>1257</v>
      </c>
      <c r="I34" s="544"/>
      <c r="J34" s="543" t="s">
        <v>788</v>
      </c>
      <c r="K34" s="546" t="s">
        <v>782</v>
      </c>
      <c r="L34" s="547"/>
      <c r="M34" s="114"/>
      <c r="N34" s="548">
        <v>45664</v>
      </c>
      <c r="O34" s="105"/>
      <c r="P34" s="114"/>
      <c r="Q34" s="548">
        <v>45673</v>
      </c>
      <c r="R34" s="549">
        <v>45671</v>
      </c>
    </row>
    <row r="35" spans="2:18" s="4" customFormat="1" ht="19.7" customHeight="1">
      <c r="B35" s="529" t="s">
        <v>789</v>
      </c>
      <c r="C35" s="449" t="s">
        <v>381</v>
      </c>
      <c r="D35" s="449" t="s">
        <v>38</v>
      </c>
      <c r="E35" s="148" t="s">
        <v>790</v>
      </c>
      <c r="F35" s="157">
        <v>2</v>
      </c>
      <c r="G35" s="76">
        <v>2290</v>
      </c>
      <c r="H35" s="257">
        <f t="shared" si="0"/>
        <v>4580</v>
      </c>
      <c r="I35" s="157"/>
      <c r="J35" s="166" t="s">
        <v>791</v>
      </c>
      <c r="K35" s="540" t="s">
        <v>768</v>
      </c>
      <c r="L35" s="27"/>
      <c r="M35" s="27"/>
      <c r="N35" s="32"/>
      <c r="O35" s="28"/>
      <c r="P35" s="40"/>
      <c r="Q35" s="32">
        <v>45630</v>
      </c>
      <c r="R35" s="33">
        <v>45629</v>
      </c>
    </row>
    <row r="36" spans="2:18" s="4" customFormat="1" ht="19.7" customHeight="1">
      <c r="B36" s="531"/>
      <c r="C36" s="449" t="s">
        <v>381</v>
      </c>
      <c r="D36" s="449" t="s">
        <v>38</v>
      </c>
      <c r="E36" s="148" t="s">
        <v>792</v>
      </c>
      <c r="F36" s="157">
        <v>8</v>
      </c>
      <c r="G36" s="76">
        <v>3760</v>
      </c>
      <c r="H36" s="257">
        <f t="shared" si="0"/>
        <v>30080</v>
      </c>
      <c r="I36" s="157"/>
      <c r="J36" s="166" t="s">
        <v>793</v>
      </c>
      <c r="K36" s="540" t="s">
        <v>768</v>
      </c>
      <c r="L36" s="27"/>
      <c r="M36" s="27"/>
      <c r="N36" s="32"/>
      <c r="O36" s="28"/>
      <c r="P36" s="40"/>
      <c r="Q36" s="32">
        <v>45630</v>
      </c>
      <c r="R36" s="33">
        <v>45629</v>
      </c>
    </row>
    <row r="37" spans="2:18" s="4" customFormat="1" ht="19.7" customHeight="1">
      <c r="B37" s="531"/>
      <c r="C37" s="537" t="s">
        <v>376</v>
      </c>
      <c r="D37" s="537" t="s">
        <v>38</v>
      </c>
      <c r="E37" s="35" t="s">
        <v>794</v>
      </c>
      <c r="F37" s="27">
        <v>8</v>
      </c>
      <c r="G37" s="76">
        <v>130</v>
      </c>
      <c r="H37" s="257">
        <f t="shared" si="0"/>
        <v>1040</v>
      </c>
      <c r="I37" s="27"/>
      <c r="J37" s="38" t="s">
        <v>795</v>
      </c>
      <c r="K37" s="540" t="s">
        <v>768</v>
      </c>
      <c r="L37" s="27"/>
      <c r="M37" s="27"/>
      <c r="N37" s="32"/>
      <c r="O37" s="28"/>
      <c r="P37" s="40"/>
      <c r="Q37" s="32">
        <v>45630</v>
      </c>
      <c r="R37" s="33">
        <v>45629</v>
      </c>
    </row>
    <row r="38" spans="2:18" s="4" customFormat="1" ht="19.7" customHeight="1">
      <c r="B38" s="531"/>
      <c r="C38" s="28" t="s">
        <v>733</v>
      </c>
      <c r="D38" s="28" t="s">
        <v>733</v>
      </c>
      <c r="E38" s="38" t="s">
        <v>796</v>
      </c>
      <c r="F38" s="27">
        <v>10</v>
      </c>
      <c r="G38" s="257">
        <v>39</v>
      </c>
      <c r="H38" s="257">
        <f t="shared" si="0"/>
        <v>390</v>
      </c>
      <c r="I38" s="27"/>
      <c r="J38" s="38" t="s">
        <v>797</v>
      </c>
      <c r="K38" s="530" t="s">
        <v>736</v>
      </c>
      <c r="L38" s="31"/>
      <c r="M38" s="27"/>
      <c r="N38" s="32"/>
      <c r="O38" s="28"/>
      <c r="P38" s="40"/>
      <c r="Q38" s="32"/>
      <c r="R38" s="33">
        <v>45614</v>
      </c>
    </row>
    <row r="39" spans="2:18" s="4" customFormat="1" ht="19.7" customHeight="1">
      <c r="B39" s="531"/>
      <c r="C39" s="28" t="s">
        <v>733</v>
      </c>
      <c r="D39" s="28" t="s">
        <v>733</v>
      </c>
      <c r="E39" s="38" t="s">
        <v>798</v>
      </c>
      <c r="F39" s="27">
        <v>2</v>
      </c>
      <c r="G39" s="257">
        <v>370</v>
      </c>
      <c r="H39" s="257">
        <f t="shared" si="0"/>
        <v>740</v>
      </c>
      <c r="I39" s="27"/>
      <c r="J39" s="38" t="s">
        <v>799</v>
      </c>
      <c r="K39" s="530" t="s">
        <v>736</v>
      </c>
      <c r="L39" s="31"/>
      <c r="M39" s="27"/>
      <c r="N39" s="32"/>
      <c r="O39" s="28"/>
      <c r="P39" s="40"/>
      <c r="Q39" s="32"/>
      <c r="R39" s="33">
        <v>45614</v>
      </c>
    </row>
    <row r="40" spans="2:18" s="4" customFormat="1" ht="19.7" customHeight="1">
      <c r="B40" s="531"/>
      <c r="C40" s="28" t="s">
        <v>733</v>
      </c>
      <c r="D40" s="28" t="s">
        <v>733</v>
      </c>
      <c r="E40" s="38" t="s">
        <v>800</v>
      </c>
      <c r="F40" s="27">
        <v>2</v>
      </c>
      <c r="G40" s="257">
        <v>190</v>
      </c>
      <c r="H40" s="257">
        <f t="shared" si="0"/>
        <v>380</v>
      </c>
      <c r="I40" s="27"/>
      <c r="J40" s="38" t="s">
        <v>801</v>
      </c>
      <c r="K40" s="530" t="s">
        <v>736</v>
      </c>
      <c r="L40" s="31"/>
      <c r="M40" s="27"/>
      <c r="N40" s="32"/>
      <c r="O40" s="28"/>
      <c r="P40" s="40"/>
      <c r="Q40" s="32"/>
      <c r="R40" s="33">
        <v>45614</v>
      </c>
    </row>
    <row r="41" spans="2:18" s="4" customFormat="1" ht="19.7" customHeight="1">
      <c r="B41" s="531"/>
      <c r="C41" s="28" t="s">
        <v>733</v>
      </c>
      <c r="D41" s="28" t="s">
        <v>733</v>
      </c>
      <c r="E41" s="38" t="s">
        <v>802</v>
      </c>
      <c r="F41" s="27">
        <v>2</v>
      </c>
      <c r="G41" s="257">
        <v>220</v>
      </c>
      <c r="H41" s="257">
        <f t="shared" si="0"/>
        <v>440</v>
      </c>
      <c r="I41" s="27"/>
      <c r="J41" s="38" t="s">
        <v>801</v>
      </c>
      <c r="K41" s="530" t="s">
        <v>736</v>
      </c>
      <c r="L41" s="31"/>
      <c r="M41" s="27"/>
      <c r="N41" s="32"/>
      <c r="O41" s="28"/>
      <c r="P41" s="40"/>
      <c r="Q41" s="32"/>
      <c r="R41" s="33">
        <v>45614</v>
      </c>
    </row>
    <row r="42" spans="2:18" s="4" customFormat="1" ht="19.7" customHeight="1">
      <c r="B42" s="531"/>
      <c r="C42" s="28" t="s">
        <v>733</v>
      </c>
      <c r="D42" s="28" t="s">
        <v>733</v>
      </c>
      <c r="E42" s="38" t="s">
        <v>803</v>
      </c>
      <c r="F42" s="27">
        <v>4</v>
      </c>
      <c r="G42" s="257">
        <v>250</v>
      </c>
      <c r="H42" s="257">
        <f t="shared" si="0"/>
        <v>1000</v>
      </c>
      <c r="I42" s="27"/>
      <c r="J42" s="38" t="s">
        <v>804</v>
      </c>
      <c r="K42" s="530" t="s">
        <v>736</v>
      </c>
      <c r="L42" s="31"/>
      <c r="M42" s="27"/>
      <c r="N42" s="32"/>
      <c r="O42" s="28"/>
      <c r="P42" s="40"/>
      <c r="Q42" s="32"/>
      <c r="R42" s="33">
        <v>45614</v>
      </c>
    </row>
    <row r="43" spans="2:18" s="4" customFormat="1" ht="19.7" customHeight="1">
      <c r="B43" s="532"/>
      <c r="C43" s="28" t="s">
        <v>733</v>
      </c>
      <c r="D43" s="28" t="s">
        <v>733</v>
      </c>
      <c r="E43" s="38" t="s">
        <v>805</v>
      </c>
      <c r="F43" s="27">
        <v>1</v>
      </c>
      <c r="G43" s="257">
        <v>2400</v>
      </c>
      <c r="H43" s="257">
        <f t="shared" si="0"/>
        <v>2400</v>
      </c>
      <c r="I43" s="27"/>
      <c r="J43" s="38" t="s">
        <v>806</v>
      </c>
      <c r="K43" s="530" t="s">
        <v>736</v>
      </c>
      <c r="L43" s="31"/>
      <c r="M43" s="27"/>
      <c r="N43" s="32"/>
      <c r="O43" s="28"/>
      <c r="P43" s="40"/>
      <c r="Q43" s="32"/>
      <c r="R43" s="33">
        <v>45614</v>
      </c>
    </row>
    <row r="44" spans="2:18" s="4" customFormat="1" ht="19.7" customHeight="1">
      <c r="B44" s="537">
        <v>5</v>
      </c>
      <c r="C44" s="537" t="s">
        <v>807</v>
      </c>
      <c r="D44" s="537" t="s">
        <v>807</v>
      </c>
      <c r="E44" s="35" t="s">
        <v>808</v>
      </c>
      <c r="F44" s="27">
        <v>80</v>
      </c>
      <c r="G44" s="76">
        <v>5000</v>
      </c>
      <c r="H44" s="257">
        <f t="shared" si="0"/>
        <v>400000</v>
      </c>
      <c r="I44" s="27"/>
      <c r="J44" s="35" t="s">
        <v>808</v>
      </c>
      <c r="K44" s="542"/>
      <c r="L44" s="538"/>
      <c r="M44" s="27"/>
      <c r="N44" s="32"/>
      <c r="O44" s="28"/>
      <c r="P44" s="40"/>
      <c r="Q44" s="32"/>
      <c r="R44" s="33"/>
    </row>
    <row r="45" spans="2:18" s="4" customFormat="1" ht="19.7" customHeight="1">
      <c r="B45" s="28">
        <v>6</v>
      </c>
      <c r="C45" s="28" t="s">
        <v>807</v>
      </c>
      <c r="D45" s="28" t="s">
        <v>807</v>
      </c>
      <c r="E45" s="35" t="s">
        <v>809</v>
      </c>
      <c r="F45" s="27">
        <v>32</v>
      </c>
      <c r="G45" s="76">
        <v>5000</v>
      </c>
      <c r="H45" s="76">
        <f>F45*G45</f>
        <v>160000</v>
      </c>
      <c r="I45" s="31"/>
      <c r="J45" s="35" t="s">
        <v>809</v>
      </c>
      <c r="K45" s="38"/>
      <c r="L45" s="27"/>
      <c r="M45" s="27"/>
      <c r="N45" s="32"/>
      <c r="O45" s="28"/>
      <c r="P45" s="27"/>
      <c r="Q45" s="32"/>
      <c r="R45" s="33"/>
    </row>
  </sheetData>
  <autoFilter ref="B8:P45" xr:uid="{B2DB306A-A984-4014-BFEE-CD110E5FEA7A}"/>
  <mergeCells count="11">
    <mergeCell ref="B9:B18"/>
    <mergeCell ref="B19:B20"/>
    <mergeCell ref="B21:B23"/>
    <mergeCell ref="B24:B34"/>
    <mergeCell ref="B35:B43"/>
    <mergeCell ref="B2:D2"/>
    <mergeCell ref="G2:I2"/>
    <mergeCell ref="B3:D3"/>
    <mergeCell ref="B4:D4"/>
    <mergeCell ref="B5:D5"/>
    <mergeCell ref="B6:D6"/>
  </mergeCells>
  <phoneticPr fontId="2"/>
  <pageMargins left="0.19685039370078741" right="0.19685039370078741" top="0.35433070866141736" bottom="0.39370078740157483" header="0.31496062992125984" footer="0.31496062992125984"/>
  <pageSetup paperSize="8" scale="5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4C43-54B7-4613-AA8A-A577E8402A1C}">
  <dimension ref="A1:B5"/>
  <sheetViews>
    <sheetView view="pageBreakPreview" zoomScale="60" zoomScaleNormal="100" workbookViewId="0">
      <selection activeCell="A2" sqref="A2"/>
    </sheetView>
  </sheetViews>
  <sheetFormatPr defaultColWidth="8.875" defaultRowHeight="18.75"/>
  <cols>
    <col min="1" max="1" width="12.125" style="1" bestFit="1" customWidth="1"/>
    <col min="2" max="2" width="36.875" style="1" bestFit="1" customWidth="1"/>
    <col min="3" max="256" width="8.875" style="1"/>
    <col min="257" max="257" width="12.125" style="1" bestFit="1" customWidth="1"/>
    <col min="258" max="258" width="36.875" style="1" bestFit="1" customWidth="1"/>
    <col min="259" max="512" width="8.875" style="1"/>
    <col min="513" max="513" width="12.125" style="1" bestFit="1" customWidth="1"/>
    <col min="514" max="514" width="36.875" style="1" bestFit="1" customWidth="1"/>
    <col min="515" max="768" width="8.875" style="1"/>
    <col min="769" max="769" width="12.125" style="1" bestFit="1" customWidth="1"/>
    <col min="770" max="770" width="36.875" style="1" bestFit="1" customWidth="1"/>
    <col min="771" max="1024" width="8.875" style="1"/>
    <col min="1025" max="1025" width="12.125" style="1" bestFit="1" customWidth="1"/>
    <col min="1026" max="1026" width="36.875" style="1" bestFit="1" customWidth="1"/>
    <col min="1027" max="1280" width="8.875" style="1"/>
    <col min="1281" max="1281" width="12.125" style="1" bestFit="1" customWidth="1"/>
    <col min="1282" max="1282" width="36.875" style="1" bestFit="1" customWidth="1"/>
    <col min="1283" max="1536" width="8.875" style="1"/>
    <col min="1537" max="1537" width="12.125" style="1" bestFit="1" customWidth="1"/>
    <col min="1538" max="1538" width="36.875" style="1" bestFit="1" customWidth="1"/>
    <col min="1539" max="1792" width="8.875" style="1"/>
    <col min="1793" max="1793" width="12.125" style="1" bestFit="1" customWidth="1"/>
    <col min="1794" max="1794" width="36.875" style="1" bestFit="1" customWidth="1"/>
    <col min="1795" max="2048" width="8.875" style="1"/>
    <col min="2049" max="2049" width="12.125" style="1" bestFit="1" customWidth="1"/>
    <col min="2050" max="2050" width="36.875" style="1" bestFit="1" customWidth="1"/>
    <col min="2051" max="2304" width="8.875" style="1"/>
    <col min="2305" max="2305" width="12.125" style="1" bestFit="1" customWidth="1"/>
    <col min="2306" max="2306" width="36.875" style="1" bestFit="1" customWidth="1"/>
    <col min="2307" max="2560" width="8.875" style="1"/>
    <col min="2561" max="2561" width="12.125" style="1" bestFit="1" customWidth="1"/>
    <col min="2562" max="2562" width="36.875" style="1" bestFit="1" customWidth="1"/>
    <col min="2563" max="2816" width="8.875" style="1"/>
    <col min="2817" max="2817" width="12.125" style="1" bestFit="1" customWidth="1"/>
    <col min="2818" max="2818" width="36.875" style="1" bestFit="1" customWidth="1"/>
    <col min="2819" max="3072" width="8.875" style="1"/>
    <col min="3073" max="3073" width="12.125" style="1" bestFit="1" customWidth="1"/>
    <col min="3074" max="3074" width="36.875" style="1" bestFit="1" customWidth="1"/>
    <col min="3075" max="3328" width="8.875" style="1"/>
    <col min="3329" max="3329" width="12.125" style="1" bestFit="1" customWidth="1"/>
    <col min="3330" max="3330" width="36.875" style="1" bestFit="1" customWidth="1"/>
    <col min="3331" max="3584" width="8.875" style="1"/>
    <col min="3585" max="3585" width="12.125" style="1" bestFit="1" customWidth="1"/>
    <col min="3586" max="3586" width="36.875" style="1" bestFit="1" customWidth="1"/>
    <col min="3587" max="3840" width="8.875" style="1"/>
    <col min="3841" max="3841" width="12.125" style="1" bestFit="1" customWidth="1"/>
    <col min="3842" max="3842" width="36.875" style="1" bestFit="1" customWidth="1"/>
    <col min="3843" max="4096" width="8.875" style="1"/>
    <col min="4097" max="4097" width="12.125" style="1" bestFit="1" customWidth="1"/>
    <col min="4098" max="4098" width="36.875" style="1" bestFit="1" customWidth="1"/>
    <col min="4099" max="4352" width="8.875" style="1"/>
    <col min="4353" max="4353" width="12.125" style="1" bestFit="1" customWidth="1"/>
    <col min="4354" max="4354" width="36.875" style="1" bestFit="1" customWidth="1"/>
    <col min="4355" max="4608" width="8.875" style="1"/>
    <col min="4609" max="4609" width="12.125" style="1" bestFit="1" customWidth="1"/>
    <col min="4610" max="4610" width="36.875" style="1" bestFit="1" customWidth="1"/>
    <col min="4611" max="4864" width="8.875" style="1"/>
    <col min="4865" max="4865" width="12.125" style="1" bestFit="1" customWidth="1"/>
    <col min="4866" max="4866" width="36.875" style="1" bestFit="1" customWidth="1"/>
    <col min="4867" max="5120" width="8.875" style="1"/>
    <col min="5121" max="5121" width="12.125" style="1" bestFit="1" customWidth="1"/>
    <col min="5122" max="5122" width="36.875" style="1" bestFit="1" customWidth="1"/>
    <col min="5123" max="5376" width="8.875" style="1"/>
    <col min="5377" max="5377" width="12.125" style="1" bestFit="1" customWidth="1"/>
    <col min="5378" max="5378" width="36.875" style="1" bestFit="1" customWidth="1"/>
    <col min="5379" max="5632" width="8.875" style="1"/>
    <col min="5633" max="5633" width="12.125" style="1" bestFit="1" customWidth="1"/>
    <col min="5634" max="5634" width="36.875" style="1" bestFit="1" customWidth="1"/>
    <col min="5635" max="5888" width="8.875" style="1"/>
    <col min="5889" max="5889" width="12.125" style="1" bestFit="1" customWidth="1"/>
    <col min="5890" max="5890" width="36.875" style="1" bestFit="1" customWidth="1"/>
    <col min="5891" max="6144" width="8.875" style="1"/>
    <col min="6145" max="6145" width="12.125" style="1" bestFit="1" customWidth="1"/>
    <col min="6146" max="6146" width="36.875" style="1" bestFit="1" customWidth="1"/>
    <col min="6147" max="6400" width="8.875" style="1"/>
    <col min="6401" max="6401" width="12.125" style="1" bestFit="1" customWidth="1"/>
    <col min="6402" max="6402" width="36.875" style="1" bestFit="1" customWidth="1"/>
    <col min="6403" max="6656" width="8.875" style="1"/>
    <col min="6657" max="6657" width="12.125" style="1" bestFit="1" customWidth="1"/>
    <col min="6658" max="6658" width="36.875" style="1" bestFit="1" customWidth="1"/>
    <col min="6659" max="6912" width="8.875" style="1"/>
    <col min="6913" max="6913" width="12.125" style="1" bestFit="1" customWidth="1"/>
    <col min="6914" max="6914" width="36.875" style="1" bestFit="1" customWidth="1"/>
    <col min="6915" max="7168" width="8.875" style="1"/>
    <col min="7169" max="7169" width="12.125" style="1" bestFit="1" customWidth="1"/>
    <col min="7170" max="7170" width="36.875" style="1" bestFit="1" customWidth="1"/>
    <col min="7171" max="7424" width="8.875" style="1"/>
    <col min="7425" max="7425" width="12.125" style="1" bestFit="1" customWidth="1"/>
    <col min="7426" max="7426" width="36.875" style="1" bestFit="1" customWidth="1"/>
    <col min="7427" max="7680" width="8.875" style="1"/>
    <col min="7681" max="7681" width="12.125" style="1" bestFit="1" customWidth="1"/>
    <col min="7682" max="7682" width="36.875" style="1" bestFit="1" customWidth="1"/>
    <col min="7683" max="7936" width="8.875" style="1"/>
    <col min="7937" max="7937" width="12.125" style="1" bestFit="1" customWidth="1"/>
    <col min="7938" max="7938" width="36.875" style="1" bestFit="1" customWidth="1"/>
    <col min="7939" max="8192" width="8.875" style="1"/>
    <col min="8193" max="8193" width="12.125" style="1" bestFit="1" customWidth="1"/>
    <col min="8194" max="8194" width="36.875" style="1" bestFit="1" customWidth="1"/>
    <col min="8195" max="8448" width="8.875" style="1"/>
    <col min="8449" max="8449" width="12.125" style="1" bestFit="1" customWidth="1"/>
    <col min="8450" max="8450" width="36.875" style="1" bestFit="1" customWidth="1"/>
    <col min="8451" max="8704" width="8.875" style="1"/>
    <col min="8705" max="8705" width="12.125" style="1" bestFit="1" customWidth="1"/>
    <col min="8706" max="8706" width="36.875" style="1" bestFit="1" customWidth="1"/>
    <col min="8707" max="8960" width="8.875" style="1"/>
    <col min="8961" max="8961" width="12.125" style="1" bestFit="1" customWidth="1"/>
    <col min="8962" max="8962" width="36.875" style="1" bestFit="1" customWidth="1"/>
    <col min="8963" max="9216" width="8.875" style="1"/>
    <col min="9217" max="9217" width="12.125" style="1" bestFit="1" customWidth="1"/>
    <col min="9218" max="9218" width="36.875" style="1" bestFit="1" customWidth="1"/>
    <col min="9219" max="9472" width="8.875" style="1"/>
    <col min="9473" max="9473" width="12.125" style="1" bestFit="1" customWidth="1"/>
    <col min="9474" max="9474" width="36.875" style="1" bestFit="1" customWidth="1"/>
    <col min="9475" max="9728" width="8.875" style="1"/>
    <col min="9729" max="9729" width="12.125" style="1" bestFit="1" customWidth="1"/>
    <col min="9730" max="9730" width="36.875" style="1" bestFit="1" customWidth="1"/>
    <col min="9731" max="9984" width="8.875" style="1"/>
    <col min="9985" max="9985" width="12.125" style="1" bestFit="1" customWidth="1"/>
    <col min="9986" max="9986" width="36.875" style="1" bestFit="1" customWidth="1"/>
    <col min="9987" max="10240" width="8.875" style="1"/>
    <col min="10241" max="10241" width="12.125" style="1" bestFit="1" customWidth="1"/>
    <col min="10242" max="10242" width="36.875" style="1" bestFit="1" customWidth="1"/>
    <col min="10243" max="10496" width="8.875" style="1"/>
    <col min="10497" max="10497" width="12.125" style="1" bestFit="1" customWidth="1"/>
    <col min="10498" max="10498" width="36.875" style="1" bestFit="1" customWidth="1"/>
    <col min="10499" max="10752" width="8.875" style="1"/>
    <col min="10753" max="10753" width="12.125" style="1" bestFit="1" customWidth="1"/>
    <col min="10754" max="10754" width="36.875" style="1" bestFit="1" customWidth="1"/>
    <col min="10755" max="11008" width="8.875" style="1"/>
    <col min="11009" max="11009" width="12.125" style="1" bestFit="1" customWidth="1"/>
    <col min="11010" max="11010" width="36.875" style="1" bestFit="1" customWidth="1"/>
    <col min="11011" max="11264" width="8.875" style="1"/>
    <col min="11265" max="11265" width="12.125" style="1" bestFit="1" customWidth="1"/>
    <col min="11266" max="11266" width="36.875" style="1" bestFit="1" customWidth="1"/>
    <col min="11267" max="11520" width="8.875" style="1"/>
    <col min="11521" max="11521" width="12.125" style="1" bestFit="1" customWidth="1"/>
    <col min="11522" max="11522" width="36.875" style="1" bestFit="1" customWidth="1"/>
    <col min="11523" max="11776" width="8.875" style="1"/>
    <col min="11777" max="11777" width="12.125" style="1" bestFit="1" customWidth="1"/>
    <col min="11778" max="11778" width="36.875" style="1" bestFit="1" customWidth="1"/>
    <col min="11779" max="12032" width="8.875" style="1"/>
    <col min="12033" max="12033" width="12.125" style="1" bestFit="1" customWidth="1"/>
    <col min="12034" max="12034" width="36.875" style="1" bestFit="1" customWidth="1"/>
    <col min="12035" max="12288" width="8.875" style="1"/>
    <col min="12289" max="12289" width="12.125" style="1" bestFit="1" customWidth="1"/>
    <col min="12290" max="12290" width="36.875" style="1" bestFit="1" customWidth="1"/>
    <col min="12291" max="12544" width="8.875" style="1"/>
    <col min="12545" max="12545" width="12.125" style="1" bestFit="1" customWidth="1"/>
    <col min="12546" max="12546" width="36.875" style="1" bestFit="1" customWidth="1"/>
    <col min="12547" max="12800" width="8.875" style="1"/>
    <col min="12801" max="12801" width="12.125" style="1" bestFit="1" customWidth="1"/>
    <col min="12802" max="12802" width="36.875" style="1" bestFit="1" customWidth="1"/>
    <col min="12803" max="13056" width="8.875" style="1"/>
    <col min="13057" max="13057" width="12.125" style="1" bestFit="1" customWidth="1"/>
    <col min="13058" max="13058" width="36.875" style="1" bestFit="1" customWidth="1"/>
    <col min="13059" max="13312" width="8.875" style="1"/>
    <col min="13313" max="13313" width="12.125" style="1" bestFit="1" customWidth="1"/>
    <col min="13314" max="13314" width="36.875" style="1" bestFit="1" customWidth="1"/>
    <col min="13315" max="13568" width="8.875" style="1"/>
    <col min="13569" max="13569" width="12.125" style="1" bestFit="1" customWidth="1"/>
    <col min="13570" max="13570" width="36.875" style="1" bestFit="1" customWidth="1"/>
    <col min="13571" max="13824" width="8.875" style="1"/>
    <col min="13825" max="13825" width="12.125" style="1" bestFit="1" customWidth="1"/>
    <col min="13826" max="13826" width="36.875" style="1" bestFit="1" customWidth="1"/>
    <col min="13827" max="14080" width="8.875" style="1"/>
    <col min="14081" max="14081" width="12.125" style="1" bestFit="1" customWidth="1"/>
    <col min="14082" max="14082" width="36.875" style="1" bestFit="1" customWidth="1"/>
    <col min="14083" max="14336" width="8.875" style="1"/>
    <col min="14337" max="14337" width="12.125" style="1" bestFit="1" customWidth="1"/>
    <col min="14338" max="14338" width="36.875" style="1" bestFit="1" customWidth="1"/>
    <col min="14339" max="14592" width="8.875" style="1"/>
    <col min="14593" max="14593" width="12.125" style="1" bestFit="1" customWidth="1"/>
    <col min="14594" max="14594" width="36.875" style="1" bestFit="1" customWidth="1"/>
    <col min="14595" max="14848" width="8.875" style="1"/>
    <col min="14849" max="14849" width="12.125" style="1" bestFit="1" customWidth="1"/>
    <col min="14850" max="14850" width="36.875" style="1" bestFit="1" customWidth="1"/>
    <col min="14851" max="15104" width="8.875" style="1"/>
    <col min="15105" max="15105" width="12.125" style="1" bestFit="1" customWidth="1"/>
    <col min="15106" max="15106" width="36.875" style="1" bestFit="1" customWidth="1"/>
    <col min="15107" max="15360" width="8.875" style="1"/>
    <col min="15361" max="15361" width="12.125" style="1" bestFit="1" customWidth="1"/>
    <col min="15362" max="15362" width="36.875" style="1" bestFit="1" customWidth="1"/>
    <col min="15363" max="15616" width="8.875" style="1"/>
    <col min="15617" max="15617" width="12.125" style="1" bestFit="1" customWidth="1"/>
    <col min="15618" max="15618" width="36.875" style="1" bestFit="1" customWidth="1"/>
    <col min="15619" max="15872" width="8.875" style="1"/>
    <col min="15873" max="15873" width="12.125" style="1" bestFit="1" customWidth="1"/>
    <col min="15874" max="15874" width="36.875" style="1" bestFit="1" customWidth="1"/>
    <col min="15875" max="16128" width="8.875" style="1"/>
    <col min="16129" max="16129" width="12.125" style="1" bestFit="1" customWidth="1"/>
    <col min="16130" max="16130" width="36.875" style="1" bestFit="1" customWidth="1"/>
    <col min="16131" max="16384" width="8.875" style="1"/>
  </cols>
  <sheetData>
    <row r="1" spans="1:2">
      <c r="A1" s="552" t="s">
        <v>0</v>
      </c>
      <c r="B1" s="3" t="s">
        <v>810</v>
      </c>
    </row>
    <row r="2" spans="1:2">
      <c r="A2" s="552" t="s">
        <v>3</v>
      </c>
      <c r="B2" s="13" t="s">
        <v>811</v>
      </c>
    </row>
    <row r="3" spans="1:2">
      <c r="A3" s="552" t="s">
        <v>5</v>
      </c>
      <c r="B3" s="13">
        <v>182048</v>
      </c>
    </row>
    <row r="4" spans="1:2">
      <c r="A4" s="552" t="s">
        <v>8</v>
      </c>
      <c r="B4" s="18">
        <v>44180</v>
      </c>
    </row>
    <row r="5" spans="1:2">
      <c r="A5" s="552" t="s">
        <v>10</v>
      </c>
      <c r="B5" s="18"/>
    </row>
  </sheetData>
  <phoneticPr fontId="2"/>
  <printOptions horizontalCentered="1"/>
  <pageMargins left="0.70866141732283472" right="0.70866141732283472" top="0.74803149606299213" bottom="0.74803149606299213" header="0.31496062992125984" footer="0.31496062992125984"/>
  <pageSetup paperSize="9" scale="18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9658-F9D2-4B29-B596-3F29FF46DC51}">
  <dimension ref="B2:Q52"/>
  <sheetViews>
    <sheetView zoomScale="85" zoomScaleNormal="85" workbookViewId="0">
      <pane xSplit="10" ySplit="8" topLeftCell="K27" activePane="bottomRight" state="frozen"/>
      <selection pane="topRight" activeCell="K1" sqref="K1"/>
      <selection pane="bottomLeft" activeCell="A9" sqref="A9"/>
      <selection pane="bottomRight" activeCell="D42" sqref="D4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812</v>
      </c>
      <c r="G2" s="5" t="s">
        <v>2</v>
      </c>
      <c r="H2" s="6"/>
      <c r="I2" s="7"/>
      <c r="J2" s="8">
        <f>SUM(H:H)</f>
        <v>502782</v>
      </c>
    </row>
    <row r="3" spans="2:17" ht="20.100000000000001" customHeight="1">
      <c r="B3" s="2" t="s">
        <v>3</v>
      </c>
      <c r="C3" s="2"/>
      <c r="D3" s="2"/>
      <c r="E3" s="13" t="s">
        <v>813</v>
      </c>
    </row>
    <row r="4" spans="2:17" ht="20.100000000000001" customHeight="1">
      <c r="B4" s="2" t="s">
        <v>5</v>
      </c>
      <c r="C4" s="2"/>
      <c r="D4" s="2"/>
      <c r="E4" s="13">
        <v>219223</v>
      </c>
    </row>
    <row r="5" spans="2:17" ht="20.100000000000001" customHeight="1">
      <c r="B5" s="2" t="s">
        <v>8</v>
      </c>
      <c r="C5" s="2"/>
      <c r="D5" s="2"/>
      <c r="E5" s="18">
        <v>45644</v>
      </c>
    </row>
    <row r="6" spans="2:17" ht="20.100000000000001" customHeight="1">
      <c r="B6" s="2" t="s">
        <v>10</v>
      </c>
      <c r="C6" s="2"/>
      <c r="D6" s="2"/>
      <c r="E6" s="18">
        <v>45672</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36" si="0">F9*G9</f>
        <v>0</v>
      </c>
      <c r="I9" s="31"/>
      <c r="J9" s="73"/>
      <c r="K9" s="73"/>
      <c r="L9" s="27"/>
      <c r="M9" s="32"/>
      <c r="N9" s="28"/>
      <c r="O9" s="27"/>
      <c r="P9" s="32"/>
      <c r="Q9" s="33"/>
    </row>
    <row r="10" spans="2:17" s="557" customFormat="1" ht="19.7" customHeight="1">
      <c r="B10" s="131">
        <v>1</v>
      </c>
      <c r="C10" s="131" t="s">
        <v>814</v>
      </c>
      <c r="D10" s="131" t="s">
        <v>814</v>
      </c>
      <c r="E10" s="156" t="s">
        <v>815</v>
      </c>
      <c r="F10" s="157">
        <v>1</v>
      </c>
      <c r="G10" s="554">
        <v>0</v>
      </c>
      <c r="H10" s="554">
        <f t="shared" si="0"/>
        <v>0</v>
      </c>
      <c r="I10" s="159"/>
      <c r="J10" s="156" t="s">
        <v>816</v>
      </c>
      <c r="K10" s="157"/>
      <c r="L10" s="157"/>
      <c r="M10" s="555">
        <v>45603</v>
      </c>
      <c r="N10" s="131"/>
      <c r="O10" s="157"/>
      <c r="P10" s="555"/>
      <c r="Q10" s="556">
        <v>45643</v>
      </c>
    </row>
    <row r="11" spans="2:17" s="557" customFormat="1" ht="19.7" customHeight="1">
      <c r="B11" s="131">
        <v>2</v>
      </c>
      <c r="C11" s="131" t="s">
        <v>817</v>
      </c>
      <c r="D11" s="131" t="s">
        <v>817</v>
      </c>
      <c r="E11" s="148" t="s">
        <v>818</v>
      </c>
      <c r="F11" s="157">
        <v>1</v>
      </c>
      <c r="G11" s="554">
        <v>119000</v>
      </c>
      <c r="H11" s="554">
        <f t="shared" si="0"/>
        <v>119000</v>
      </c>
      <c r="I11" s="159"/>
      <c r="J11" s="166" t="s">
        <v>819</v>
      </c>
      <c r="K11" s="157"/>
      <c r="L11" s="157"/>
      <c r="M11" s="555">
        <v>45604</v>
      </c>
      <c r="N11" s="131"/>
      <c r="O11" s="558">
        <v>45629</v>
      </c>
      <c r="P11" s="555"/>
      <c r="Q11" s="556">
        <v>45630</v>
      </c>
    </row>
    <row r="12" spans="2:17" s="557" customFormat="1" ht="19.7" customHeight="1">
      <c r="B12" s="131">
        <v>3</v>
      </c>
      <c r="C12" s="131" t="s">
        <v>814</v>
      </c>
      <c r="D12" s="131" t="s">
        <v>814</v>
      </c>
      <c r="E12" s="148" t="s">
        <v>820</v>
      </c>
      <c r="F12" s="157">
        <v>1</v>
      </c>
      <c r="G12" s="554">
        <v>0</v>
      </c>
      <c r="H12" s="554">
        <f t="shared" si="0"/>
        <v>0</v>
      </c>
      <c r="I12" s="159"/>
      <c r="J12" s="166" t="s">
        <v>821</v>
      </c>
      <c r="K12" s="157"/>
      <c r="L12" s="157"/>
      <c r="M12" s="555">
        <v>45603</v>
      </c>
      <c r="N12" s="131"/>
      <c r="O12" s="157"/>
      <c r="P12" s="555"/>
      <c r="Q12" s="556">
        <v>45643</v>
      </c>
    </row>
    <row r="13" spans="2:17" s="557" customFormat="1" ht="19.7" customHeight="1">
      <c r="B13" s="131">
        <v>4</v>
      </c>
      <c r="C13" s="131" t="s">
        <v>814</v>
      </c>
      <c r="D13" s="131" t="s">
        <v>814</v>
      </c>
      <c r="E13" s="148" t="s">
        <v>822</v>
      </c>
      <c r="F13" s="157">
        <v>1</v>
      </c>
      <c r="G13" s="554">
        <v>0</v>
      </c>
      <c r="H13" s="554">
        <f t="shared" si="0"/>
        <v>0</v>
      </c>
      <c r="I13" s="159"/>
      <c r="J13" s="166" t="s">
        <v>823</v>
      </c>
      <c r="K13" s="157"/>
      <c r="L13" s="157"/>
      <c r="M13" s="555">
        <v>45603</v>
      </c>
      <c r="N13" s="131"/>
      <c r="O13" s="157"/>
      <c r="P13" s="555"/>
      <c r="Q13" s="556">
        <v>45643</v>
      </c>
    </row>
    <row r="14" spans="2:17" s="4" customFormat="1" ht="19.7" customHeight="1">
      <c r="B14" s="28"/>
      <c r="C14" s="28"/>
      <c r="D14" s="28"/>
      <c r="E14" s="35"/>
      <c r="F14" s="27"/>
      <c r="G14" s="36">
        <v>0</v>
      </c>
      <c r="H14" s="36">
        <f t="shared" si="0"/>
        <v>0</v>
      </c>
      <c r="I14" s="31"/>
      <c r="J14" s="38"/>
      <c r="K14" s="27"/>
      <c r="L14" s="27"/>
      <c r="M14" s="32"/>
      <c r="N14" s="28"/>
      <c r="O14" s="27"/>
      <c r="P14" s="32"/>
      <c r="Q14" s="33"/>
    </row>
    <row r="15" spans="2:17" s="557" customFormat="1" ht="19.7" customHeight="1">
      <c r="B15" s="131">
        <v>7</v>
      </c>
      <c r="C15" s="200" t="s">
        <v>472</v>
      </c>
      <c r="D15" s="200" t="s">
        <v>55</v>
      </c>
      <c r="E15" s="148" t="s">
        <v>824</v>
      </c>
      <c r="F15" s="199">
        <v>4</v>
      </c>
      <c r="G15" s="559">
        <v>161</v>
      </c>
      <c r="H15" s="560">
        <f t="shared" si="0"/>
        <v>644</v>
      </c>
      <c r="I15" s="561"/>
      <c r="J15" s="156" t="s">
        <v>825</v>
      </c>
      <c r="K15" s="156" t="s">
        <v>826</v>
      </c>
      <c r="L15" s="157"/>
      <c r="M15" s="555">
        <v>45603</v>
      </c>
      <c r="N15" s="131"/>
      <c r="O15" s="157"/>
      <c r="P15" s="555">
        <v>45629</v>
      </c>
      <c r="Q15" s="555">
        <v>45629</v>
      </c>
    </row>
    <row r="16" spans="2:17" s="557" customFormat="1" ht="19.7" customHeight="1">
      <c r="B16" s="131">
        <v>7</v>
      </c>
      <c r="C16" s="200" t="s">
        <v>55</v>
      </c>
      <c r="D16" s="200" t="s">
        <v>55</v>
      </c>
      <c r="E16" s="562" t="s">
        <v>438</v>
      </c>
      <c r="F16" s="563">
        <v>10</v>
      </c>
      <c r="G16" s="559">
        <v>29</v>
      </c>
      <c r="H16" s="560">
        <f t="shared" si="0"/>
        <v>290</v>
      </c>
      <c r="I16" s="561"/>
      <c r="J16" s="264" t="s">
        <v>827</v>
      </c>
      <c r="K16" s="156" t="s">
        <v>826</v>
      </c>
      <c r="L16" s="157"/>
      <c r="M16" s="555">
        <v>45603</v>
      </c>
      <c r="N16" s="131"/>
      <c r="O16" s="157"/>
      <c r="P16" s="555">
        <v>45629</v>
      </c>
      <c r="Q16" s="555">
        <v>45629</v>
      </c>
    </row>
    <row r="17" spans="2:17" s="557" customFormat="1" ht="19.7" customHeight="1">
      <c r="B17" s="131">
        <v>7</v>
      </c>
      <c r="C17" s="200" t="s">
        <v>55</v>
      </c>
      <c r="D17" s="200" t="s">
        <v>55</v>
      </c>
      <c r="E17" s="562" t="s">
        <v>828</v>
      </c>
      <c r="F17" s="563">
        <v>10</v>
      </c>
      <c r="G17" s="559">
        <v>35</v>
      </c>
      <c r="H17" s="560">
        <f t="shared" si="0"/>
        <v>350</v>
      </c>
      <c r="I17" s="561"/>
      <c r="J17" s="264" t="s">
        <v>829</v>
      </c>
      <c r="K17" s="156" t="s">
        <v>826</v>
      </c>
      <c r="L17" s="157"/>
      <c r="M17" s="555">
        <v>45603</v>
      </c>
      <c r="N17" s="131"/>
      <c r="O17" s="157"/>
      <c r="P17" s="555">
        <v>45629</v>
      </c>
      <c r="Q17" s="555">
        <v>45629</v>
      </c>
    </row>
    <row r="18" spans="2:17" s="557" customFormat="1" ht="19.7" customHeight="1">
      <c r="B18" s="131">
        <v>7</v>
      </c>
      <c r="C18" s="200" t="s">
        <v>55</v>
      </c>
      <c r="D18" s="200" t="s">
        <v>55</v>
      </c>
      <c r="E18" s="148" t="s">
        <v>830</v>
      </c>
      <c r="F18" s="199">
        <v>10</v>
      </c>
      <c r="G18" s="559">
        <v>25</v>
      </c>
      <c r="H18" s="560">
        <f t="shared" si="0"/>
        <v>250</v>
      </c>
      <c r="I18" s="561"/>
      <c r="J18" s="264" t="s">
        <v>829</v>
      </c>
      <c r="K18" s="156" t="s">
        <v>826</v>
      </c>
      <c r="L18" s="157"/>
      <c r="M18" s="555">
        <v>45603</v>
      </c>
      <c r="N18" s="131"/>
      <c r="O18" s="157"/>
      <c r="P18" s="555">
        <v>45629</v>
      </c>
      <c r="Q18" s="555">
        <v>45629</v>
      </c>
    </row>
    <row r="19" spans="2:17" s="557" customFormat="1" ht="19.7" customHeight="1">
      <c r="B19" s="131">
        <v>7</v>
      </c>
      <c r="C19" s="200" t="s">
        <v>55</v>
      </c>
      <c r="D19" s="200" t="s">
        <v>55</v>
      </c>
      <c r="E19" s="562" t="s">
        <v>831</v>
      </c>
      <c r="F19" s="563">
        <v>10</v>
      </c>
      <c r="G19" s="559">
        <v>29</v>
      </c>
      <c r="H19" s="560">
        <f t="shared" si="0"/>
        <v>290</v>
      </c>
      <c r="I19" s="561"/>
      <c r="J19" s="264" t="s">
        <v>829</v>
      </c>
      <c r="K19" s="156" t="s">
        <v>826</v>
      </c>
      <c r="L19" s="157"/>
      <c r="M19" s="555">
        <v>45603</v>
      </c>
      <c r="N19" s="131"/>
      <c r="O19" s="157"/>
      <c r="P19" s="555">
        <v>45629</v>
      </c>
      <c r="Q19" s="555">
        <v>45629</v>
      </c>
    </row>
    <row r="20" spans="2:17" s="557" customFormat="1" ht="19.7" customHeight="1">
      <c r="B20" s="131">
        <v>7</v>
      </c>
      <c r="C20" s="200" t="s">
        <v>55</v>
      </c>
      <c r="D20" s="200" t="s">
        <v>55</v>
      </c>
      <c r="E20" s="562" t="s">
        <v>461</v>
      </c>
      <c r="F20" s="563">
        <v>10</v>
      </c>
      <c r="G20" s="559">
        <v>34</v>
      </c>
      <c r="H20" s="560">
        <f t="shared" si="0"/>
        <v>340</v>
      </c>
      <c r="I20" s="561"/>
      <c r="J20" s="264" t="s">
        <v>829</v>
      </c>
      <c r="K20" s="156" t="s">
        <v>826</v>
      </c>
      <c r="L20" s="157"/>
      <c r="M20" s="555">
        <v>45603</v>
      </c>
      <c r="N20" s="131"/>
      <c r="O20" s="157"/>
      <c r="P20" s="555">
        <v>45629</v>
      </c>
      <c r="Q20" s="555">
        <v>45629</v>
      </c>
    </row>
    <row r="21" spans="2:17" s="557" customFormat="1" ht="19.7" customHeight="1">
      <c r="B21" s="131">
        <v>7</v>
      </c>
      <c r="C21" s="200" t="s">
        <v>832</v>
      </c>
      <c r="D21" s="200" t="s">
        <v>55</v>
      </c>
      <c r="E21" s="148" t="s">
        <v>833</v>
      </c>
      <c r="F21" s="199">
        <v>1</v>
      </c>
      <c r="G21" s="559">
        <v>13666</v>
      </c>
      <c r="H21" s="560">
        <f t="shared" si="0"/>
        <v>13666</v>
      </c>
      <c r="I21" s="561"/>
      <c r="J21" s="148" t="s">
        <v>834</v>
      </c>
      <c r="K21" s="156" t="s">
        <v>826</v>
      </c>
      <c r="L21" s="157"/>
      <c r="M21" s="555">
        <v>45603</v>
      </c>
      <c r="N21" s="131"/>
      <c r="O21" s="157"/>
      <c r="P21" s="555">
        <v>45629</v>
      </c>
      <c r="Q21" s="555">
        <v>45629</v>
      </c>
    </row>
    <row r="22" spans="2:17" s="557" customFormat="1" ht="19.7" customHeight="1">
      <c r="B22" s="131">
        <v>7</v>
      </c>
      <c r="C22" s="200" t="s">
        <v>832</v>
      </c>
      <c r="D22" s="200" t="s">
        <v>55</v>
      </c>
      <c r="E22" s="564" t="s">
        <v>835</v>
      </c>
      <c r="F22" s="563">
        <v>1</v>
      </c>
      <c r="G22" s="559">
        <v>6954</v>
      </c>
      <c r="H22" s="560">
        <f t="shared" si="0"/>
        <v>6954</v>
      </c>
      <c r="I22" s="561"/>
      <c r="J22" s="564" t="s">
        <v>836</v>
      </c>
      <c r="K22" s="156" t="s">
        <v>826</v>
      </c>
      <c r="L22" s="157"/>
      <c r="M22" s="555">
        <v>45603</v>
      </c>
      <c r="N22" s="131"/>
      <c r="O22" s="157"/>
      <c r="P22" s="555">
        <v>45629</v>
      </c>
      <c r="Q22" s="555">
        <v>45629</v>
      </c>
    </row>
    <row r="23" spans="2:17" s="557" customFormat="1" ht="19.7" customHeight="1">
      <c r="B23" s="131">
        <v>7</v>
      </c>
      <c r="C23" s="200" t="s">
        <v>832</v>
      </c>
      <c r="D23" s="200" t="s">
        <v>55</v>
      </c>
      <c r="E23" s="564" t="s">
        <v>837</v>
      </c>
      <c r="F23" s="563">
        <v>1</v>
      </c>
      <c r="G23" s="559">
        <v>3392</v>
      </c>
      <c r="H23" s="560">
        <f t="shared" si="0"/>
        <v>3392</v>
      </c>
      <c r="I23" s="561"/>
      <c r="J23" s="564" t="s">
        <v>838</v>
      </c>
      <c r="K23" s="156" t="s">
        <v>826</v>
      </c>
      <c r="L23" s="157"/>
      <c r="M23" s="555">
        <v>45603</v>
      </c>
      <c r="N23" s="131"/>
      <c r="O23" s="157"/>
      <c r="P23" s="555">
        <v>45629</v>
      </c>
      <c r="Q23" s="555">
        <v>45629</v>
      </c>
    </row>
    <row r="24" spans="2:17" s="557" customFormat="1" ht="19.7" customHeight="1">
      <c r="B24" s="131">
        <v>7</v>
      </c>
      <c r="C24" s="200" t="s">
        <v>832</v>
      </c>
      <c r="D24" s="200" t="s">
        <v>55</v>
      </c>
      <c r="E24" s="564" t="s">
        <v>839</v>
      </c>
      <c r="F24" s="563">
        <v>1</v>
      </c>
      <c r="G24" s="559">
        <v>2376</v>
      </c>
      <c r="H24" s="560">
        <f t="shared" si="0"/>
        <v>2376</v>
      </c>
      <c r="I24" s="561"/>
      <c r="J24" s="564" t="s">
        <v>840</v>
      </c>
      <c r="K24" s="156" t="s">
        <v>826</v>
      </c>
      <c r="L24" s="157"/>
      <c r="M24" s="555">
        <v>45603</v>
      </c>
      <c r="N24" s="131"/>
      <c r="O24" s="157"/>
      <c r="P24" s="555">
        <v>45629</v>
      </c>
      <c r="Q24" s="555">
        <v>45629</v>
      </c>
    </row>
    <row r="25" spans="2:17" s="557" customFormat="1" ht="19.7" customHeight="1">
      <c r="B25" s="131">
        <v>7</v>
      </c>
      <c r="C25" s="200" t="s">
        <v>55</v>
      </c>
      <c r="D25" s="200" t="s">
        <v>55</v>
      </c>
      <c r="E25" s="148" t="s">
        <v>569</v>
      </c>
      <c r="F25" s="199">
        <v>1</v>
      </c>
      <c r="G25" s="559">
        <v>78</v>
      </c>
      <c r="H25" s="560">
        <f t="shared" si="0"/>
        <v>78</v>
      </c>
      <c r="I25" s="561"/>
      <c r="J25" s="156" t="s">
        <v>841</v>
      </c>
      <c r="K25" s="156" t="s">
        <v>826</v>
      </c>
      <c r="L25" s="157"/>
      <c r="M25" s="555">
        <v>45603</v>
      </c>
      <c r="N25" s="131"/>
      <c r="O25" s="157"/>
      <c r="P25" s="555">
        <v>45629</v>
      </c>
      <c r="Q25" s="555">
        <v>45629</v>
      </c>
    </row>
    <row r="26" spans="2:17" s="557" customFormat="1" ht="19.7" customHeight="1">
      <c r="B26" s="131">
        <v>7</v>
      </c>
      <c r="C26" s="200" t="s">
        <v>55</v>
      </c>
      <c r="D26" s="200" t="s">
        <v>55</v>
      </c>
      <c r="E26" s="148" t="s">
        <v>842</v>
      </c>
      <c r="F26" s="199">
        <v>1</v>
      </c>
      <c r="G26" s="559">
        <v>1270</v>
      </c>
      <c r="H26" s="560">
        <f t="shared" si="0"/>
        <v>1270</v>
      </c>
      <c r="I26" s="561"/>
      <c r="J26" s="156" t="s">
        <v>843</v>
      </c>
      <c r="K26" s="156" t="s">
        <v>826</v>
      </c>
      <c r="L26" s="157"/>
      <c r="M26" s="555">
        <v>45603</v>
      </c>
      <c r="N26" s="131"/>
      <c r="O26" s="157"/>
      <c r="P26" s="555">
        <v>45629</v>
      </c>
      <c r="Q26" s="555">
        <v>45629</v>
      </c>
    </row>
    <row r="27" spans="2:17" s="557" customFormat="1" ht="19.7" customHeight="1">
      <c r="B27" s="131">
        <v>7</v>
      </c>
      <c r="C27" s="200" t="s">
        <v>55</v>
      </c>
      <c r="D27" s="200" t="s">
        <v>55</v>
      </c>
      <c r="E27" s="148" t="s">
        <v>844</v>
      </c>
      <c r="F27" s="199">
        <v>1</v>
      </c>
      <c r="G27" s="559">
        <v>1270</v>
      </c>
      <c r="H27" s="560">
        <f t="shared" si="0"/>
        <v>1270</v>
      </c>
      <c r="I27" s="561"/>
      <c r="J27" s="156" t="s">
        <v>843</v>
      </c>
      <c r="K27" s="156" t="s">
        <v>826</v>
      </c>
      <c r="L27" s="157"/>
      <c r="M27" s="555">
        <v>45603</v>
      </c>
      <c r="N27" s="131"/>
      <c r="O27" s="157"/>
      <c r="P27" s="555">
        <v>45629</v>
      </c>
      <c r="Q27" s="555">
        <v>45629</v>
      </c>
    </row>
    <row r="28" spans="2:17" s="557" customFormat="1" ht="19.7" customHeight="1">
      <c r="B28" s="131">
        <v>7</v>
      </c>
      <c r="C28" s="200" t="s">
        <v>55</v>
      </c>
      <c r="D28" s="200" t="s">
        <v>55</v>
      </c>
      <c r="E28" s="148" t="s">
        <v>845</v>
      </c>
      <c r="F28" s="199">
        <v>1</v>
      </c>
      <c r="G28" s="559">
        <v>1270</v>
      </c>
      <c r="H28" s="560">
        <f>F28*G28</f>
        <v>1270</v>
      </c>
      <c r="I28" s="561"/>
      <c r="J28" s="156" t="s">
        <v>843</v>
      </c>
      <c r="K28" s="156" t="s">
        <v>826</v>
      </c>
      <c r="L28" s="157"/>
      <c r="M28" s="555">
        <v>45603</v>
      </c>
      <c r="N28" s="131"/>
      <c r="O28" s="157"/>
      <c r="P28" s="555">
        <v>45629</v>
      </c>
      <c r="Q28" s="555">
        <v>45629</v>
      </c>
    </row>
    <row r="29" spans="2:17" s="557" customFormat="1" ht="19.7" customHeight="1">
      <c r="B29" s="131">
        <v>7</v>
      </c>
      <c r="C29" s="200" t="s">
        <v>832</v>
      </c>
      <c r="D29" s="200" t="s">
        <v>55</v>
      </c>
      <c r="E29" s="148" t="s">
        <v>846</v>
      </c>
      <c r="F29" s="199">
        <v>1</v>
      </c>
      <c r="G29" s="559">
        <v>5254</v>
      </c>
      <c r="H29" s="560">
        <f t="shared" si="0"/>
        <v>5254</v>
      </c>
      <c r="I29" s="561"/>
      <c r="J29" s="148" t="s">
        <v>847</v>
      </c>
      <c r="K29" s="156" t="s">
        <v>826</v>
      </c>
      <c r="L29" s="157"/>
      <c r="M29" s="555">
        <v>45603</v>
      </c>
      <c r="N29" s="131"/>
      <c r="O29" s="157"/>
      <c r="P29" s="555">
        <v>45629</v>
      </c>
      <c r="Q29" s="555">
        <v>45629</v>
      </c>
    </row>
    <row r="30" spans="2:17" s="557" customFormat="1" ht="19.7" customHeight="1">
      <c r="B30" s="131">
        <v>7</v>
      </c>
      <c r="C30" s="200" t="s">
        <v>832</v>
      </c>
      <c r="D30" s="200" t="s">
        <v>55</v>
      </c>
      <c r="E30" s="148" t="s">
        <v>848</v>
      </c>
      <c r="F30" s="199">
        <v>1</v>
      </c>
      <c r="G30" s="559">
        <v>5348</v>
      </c>
      <c r="H30" s="560">
        <f t="shared" si="0"/>
        <v>5348</v>
      </c>
      <c r="I30" s="561"/>
      <c r="J30" s="148" t="s">
        <v>849</v>
      </c>
      <c r="K30" s="156" t="s">
        <v>826</v>
      </c>
      <c r="L30" s="157"/>
      <c r="M30" s="555">
        <v>45603</v>
      </c>
      <c r="N30" s="131"/>
      <c r="O30" s="157"/>
      <c r="P30" s="555">
        <v>45629</v>
      </c>
      <c r="Q30" s="555">
        <v>45629</v>
      </c>
    </row>
    <row r="31" spans="2:17" s="557" customFormat="1" ht="19.7" customHeight="1">
      <c r="B31" s="131">
        <v>7</v>
      </c>
      <c r="C31" s="200" t="s">
        <v>832</v>
      </c>
      <c r="D31" s="200" t="s">
        <v>55</v>
      </c>
      <c r="E31" s="148" t="s">
        <v>850</v>
      </c>
      <c r="F31" s="199">
        <v>1</v>
      </c>
      <c r="G31" s="559">
        <v>5471</v>
      </c>
      <c r="H31" s="560">
        <f t="shared" si="0"/>
        <v>5471</v>
      </c>
      <c r="I31" s="561"/>
      <c r="J31" s="148" t="s">
        <v>851</v>
      </c>
      <c r="K31" s="156" t="s">
        <v>826</v>
      </c>
      <c r="L31" s="157"/>
      <c r="M31" s="555">
        <v>45603</v>
      </c>
      <c r="N31" s="131"/>
      <c r="O31" s="157"/>
      <c r="P31" s="555">
        <v>45629</v>
      </c>
      <c r="Q31" s="555">
        <v>45629</v>
      </c>
    </row>
    <row r="32" spans="2:17" s="557" customFormat="1" ht="19.7" customHeight="1">
      <c r="B32" s="131">
        <v>8</v>
      </c>
      <c r="C32" s="200" t="s">
        <v>55</v>
      </c>
      <c r="D32" s="200" t="s">
        <v>55</v>
      </c>
      <c r="E32" s="564" t="s">
        <v>852</v>
      </c>
      <c r="F32" s="563">
        <v>2</v>
      </c>
      <c r="G32" s="559">
        <v>7224</v>
      </c>
      <c r="H32" s="560">
        <f t="shared" si="0"/>
        <v>14448</v>
      </c>
      <c r="I32" s="561"/>
      <c r="J32" s="264" t="s">
        <v>853</v>
      </c>
      <c r="K32" s="156" t="s">
        <v>826</v>
      </c>
      <c r="L32" s="157"/>
      <c r="M32" s="555">
        <v>45603</v>
      </c>
      <c r="N32" s="131"/>
      <c r="O32" s="157"/>
      <c r="P32" s="555">
        <v>45629</v>
      </c>
      <c r="Q32" s="555">
        <v>45629</v>
      </c>
    </row>
    <row r="33" spans="2:17" s="557" customFormat="1" ht="19.7" customHeight="1">
      <c r="B33" s="131">
        <v>8</v>
      </c>
      <c r="C33" s="200" t="s">
        <v>854</v>
      </c>
      <c r="D33" s="200" t="s">
        <v>55</v>
      </c>
      <c r="E33" s="564" t="s">
        <v>855</v>
      </c>
      <c r="F33" s="563">
        <v>2</v>
      </c>
      <c r="G33" s="559">
        <v>578</v>
      </c>
      <c r="H33" s="560">
        <f t="shared" si="0"/>
        <v>1156</v>
      </c>
      <c r="I33" s="561"/>
      <c r="J33" s="264" t="s">
        <v>856</v>
      </c>
      <c r="K33" s="156" t="s">
        <v>826</v>
      </c>
      <c r="L33" s="157"/>
      <c r="M33" s="555">
        <v>45603</v>
      </c>
      <c r="N33" s="131"/>
      <c r="O33" s="157"/>
      <c r="P33" s="555">
        <v>45629</v>
      </c>
      <c r="Q33" s="555">
        <v>45629</v>
      </c>
    </row>
    <row r="34" spans="2:17" s="557" customFormat="1" ht="19.7" customHeight="1">
      <c r="B34" s="131">
        <v>8</v>
      </c>
      <c r="C34" s="200" t="s">
        <v>55</v>
      </c>
      <c r="D34" s="200" t="s">
        <v>55</v>
      </c>
      <c r="E34" s="148" t="s">
        <v>857</v>
      </c>
      <c r="F34" s="199">
        <v>1</v>
      </c>
      <c r="G34" s="559">
        <v>1632</v>
      </c>
      <c r="H34" s="560">
        <f>F34*G34</f>
        <v>1632</v>
      </c>
      <c r="I34" s="561"/>
      <c r="J34" s="156" t="s">
        <v>858</v>
      </c>
      <c r="K34" s="156" t="s">
        <v>826</v>
      </c>
      <c r="L34" s="157"/>
      <c r="M34" s="555">
        <v>45603</v>
      </c>
      <c r="N34" s="131"/>
      <c r="O34" s="157"/>
      <c r="P34" s="555">
        <v>45629</v>
      </c>
      <c r="Q34" s="555">
        <v>45629</v>
      </c>
    </row>
    <row r="35" spans="2:17" s="557" customFormat="1" ht="19.7" customHeight="1">
      <c r="B35" s="131">
        <v>8</v>
      </c>
      <c r="C35" s="200" t="s">
        <v>55</v>
      </c>
      <c r="D35" s="200" t="s">
        <v>55</v>
      </c>
      <c r="E35" s="562" t="s">
        <v>859</v>
      </c>
      <c r="F35" s="563">
        <v>1</v>
      </c>
      <c r="G35" s="559">
        <v>3194</v>
      </c>
      <c r="H35" s="560">
        <f t="shared" si="0"/>
        <v>3194</v>
      </c>
      <c r="I35" s="561"/>
      <c r="J35" s="264" t="s">
        <v>860</v>
      </c>
      <c r="K35" s="156" t="s">
        <v>826</v>
      </c>
      <c r="L35" s="157"/>
      <c r="M35" s="555">
        <v>45603</v>
      </c>
      <c r="N35" s="131"/>
      <c r="O35" s="157"/>
      <c r="P35" s="555">
        <v>45629</v>
      </c>
      <c r="Q35" s="555">
        <v>45629</v>
      </c>
    </row>
    <row r="36" spans="2:17" s="557" customFormat="1" ht="19.7" customHeight="1">
      <c r="B36" s="131">
        <v>8</v>
      </c>
      <c r="C36" s="200" t="s">
        <v>55</v>
      </c>
      <c r="D36" s="200" t="s">
        <v>55</v>
      </c>
      <c r="E36" s="148" t="s">
        <v>861</v>
      </c>
      <c r="F36" s="199">
        <v>1</v>
      </c>
      <c r="G36" s="559">
        <v>1179</v>
      </c>
      <c r="H36" s="560">
        <f t="shared" si="0"/>
        <v>1179</v>
      </c>
      <c r="I36" s="561"/>
      <c r="J36" s="156" t="s">
        <v>788</v>
      </c>
      <c r="K36" s="156" t="s">
        <v>826</v>
      </c>
      <c r="L36" s="157"/>
      <c r="M36" s="555">
        <v>45603</v>
      </c>
      <c r="N36" s="131"/>
      <c r="O36" s="157"/>
      <c r="P36" s="555">
        <v>45629</v>
      </c>
      <c r="Q36" s="555">
        <v>45629</v>
      </c>
    </row>
    <row r="37" spans="2:17" s="557" customFormat="1" ht="19.7" customHeight="1">
      <c r="B37" s="131">
        <v>8</v>
      </c>
      <c r="C37" s="200" t="s">
        <v>303</v>
      </c>
      <c r="D37" s="200" t="s">
        <v>55</v>
      </c>
      <c r="E37" s="565" t="s">
        <v>304</v>
      </c>
      <c r="F37" s="199">
        <v>1</v>
      </c>
      <c r="G37" s="559">
        <v>1611</v>
      </c>
      <c r="H37" s="560">
        <f>F37*G37</f>
        <v>1611</v>
      </c>
      <c r="I37" s="561"/>
      <c r="J37" s="156" t="s">
        <v>862</v>
      </c>
      <c r="K37" s="156" t="s">
        <v>826</v>
      </c>
      <c r="L37" s="157"/>
      <c r="M37" s="555">
        <v>45603</v>
      </c>
      <c r="N37" s="131"/>
      <c r="O37" s="157"/>
      <c r="P37" s="555">
        <v>45629</v>
      </c>
      <c r="Q37" s="555">
        <v>45629</v>
      </c>
    </row>
    <row r="38" spans="2:17" s="557" customFormat="1" ht="19.7" customHeight="1">
      <c r="B38" s="131">
        <v>8</v>
      </c>
      <c r="C38" s="200" t="s">
        <v>55</v>
      </c>
      <c r="D38" s="200" t="s">
        <v>55</v>
      </c>
      <c r="E38" s="565" t="s">
        <v>268</v>
      </c>
      <c r="F38" s="199">
        <v>2</v>
      </c>
      <c r="G38" s="559">
        <v>4862</v>
      </c>
      <c r="H38" s="560">
        <f>F38*G38</f>
        <v>9724</v>
      </c>
      <c r="I38" s="561"/>
      <c r="J38" s="156" t="s">
        <v>863</v>
      </c>
      <c r="K38" s="156" t="s">
        <v>826</v>
      </c>
      <c r="L38" s="157"/>
      <c r="M38" s="555">
        <v>45603</v>
      </c>
      <c r="N38" s="131"/>
      <c r="O38" s="157"/>
      <c r="P38" s="555">
        <v>45629</v>
      </c>
      <c r="Q38" s="555">
        <v>45629</v>
      </c>
    </row>
    <row r="39" spans="2:17" s="557" customFormat="1" ht="19.7" customHeight="1">
      <c r="B39" s="131">
        <v>8</v>
      </c>
      <c r="C39" s="200" t="s">
        <v>399</v>
      </c>
      <c r="D39" s="200" t="s">
        <v>55</v>
      </c>
      <c r="E39" s="562" t="s">
        <v>864</v>
      </c>
      <c r="F39" s="563">
        <v>2</v>
      </c>
      <c r="G39" s="559">
        <v>50</v>
      </c>
      <c r="H39" s="560">
        <f>F39*G39</f>
        <v>100</v>
      </c>
      <c r="I39" s="561"/>
      <c r="J39" s="264" t="s">
        <v>865</v>
      </c>
      <c r="K39" s="156" t="s">
        <v>826</v>
      </c>
      <c r="L39" s="157"/>
      <c r="M39" s="555">
        <v>45603</v>
      </c>
      <c r="N39" s="131"/>
      <c r="O39" s="157"/>
      <c r="P39" s="555">
        <v>45629</v>
      </c>
      <c r="Q39" s="555">
        <v>45629</v>
      </c>
    </row>
    <row r="40" spans="2:17" s="557" customFormat="1" ht="19.7" customHeight="1">
      <c r="B40" s="131">
        <v>8</v>
      </c>
      <c r="C40" s="200" t="s">
        <v>832</v>
      </c>
      <c r="D40" s="200" t="s">
        <v>55</v>
      </c>
      <c r="E40" s="562" t="s">
        <v>866</v>
      </c>
      <c r="F40" s="563">
        <v>1</v>
      </c>
      <c r="G40" s="559">
        <v>7862</v>
      </c>
      <c r="H40" s="560">
        <f>F40*G40</f>
        <v>7862</v>
      </c>
      <c r="I40" s="561"/>
      <c r="J40" s="264" t="s">
        <v>867</v>
      </c>
      <c r="K40" s="156" t="s">
        <v>826</v>
      </c>
      <c r="L40" s="157"/>
      <c r="M40" s="555">
        <v>45603</v>
      </c>
      <c r="N40" s="131"/>
      <c r="O40" s="157"/>
      <c r="P40" s="555">
        <v>45629</v>
      </c>
      <c r="Q40" s="555">
        <v>45629</v>
      </c>
    </row>
    <row r="41" spans="2:17" s="4" customFormat="1" ht="19.7" customHeight="1">
      <c r="B41" s="131">
        <v>7</v>
      </c>
      <c r="C41" s="200" t="s">
        <v>832</v>
      </c>
      <c r="D41" s="200" t="s">
        <v>55</v>
      </c>
      <c r="E41" s="564" t="s">
        <v>868</v>
      </c>
      <c r="F41" s="563">
        <v>1</v>
      </c>
      <c r="G41" s="559">
        <v>9363</v>
      </c>
      <c r="H41" s="560">
        <f>F41*G41</f>
        <v>9363</v>
      </c>
      <c r="I41" s="561"/>
      <c r="J41" s="564" t="s">
        <v>869</v>
      </c>
      <c r="K41" s="73" t="s">
        <v>826</v>
      </c>
      <c r="L41" s="27"/>
      <c r="M41" s="32">
        <v>45664</v>
      </c>
      <c r="N41" s="28"/>
      <c r="O41" s="27"/>
      <c r="P41" s="32">
        <v>45666</v>
      </c>
      <c r="Q41" s="33">
        <v>45666</v>
      </c>
    </row>
    <row r="42" spans="2:17" s="4" customFormat="1" ht="19.7" customHeight="1">
      <c r="B42" s="28"/>
      <c r="C42" s="28"/>
      <c r="D42" s="28"/>
      <c r="E42" s="35"/>
      <c r="F42" s="27"/>
      <c r="G42" s="36">
        <v>0</v>
      </c>
      <c r="H42" s="36">
        <f t="shared" ref="H42:H51" si="1">F42*G42</f>
        <v>0</v>
      </c>
      <c r="I42" s="31"/>
      <c r="J42" s="38"/>
      <c r="K42" s="27"/>
      <c r="L42" s="27"/>
      <c r="M42" s="32"/>
      <c r="N42" s="28"/>
      <c r="O42" s="27"/>
      <c r="P42" s="32"/>
      <c r="Q42" s="33"/>
    </row>
    <row r="43" spans="2:17" s="4" customFormat="1" ht="19.7" customHeight="1">
      <c r="B43" s="28"/>
      <c r="C43" s="28"/>
      <c r="D43" s="28"/>
      <c r="E43" s="35"/>
      <c r="F43" s="27"/>
      <c r="G43" s="36">
        <v>0</v>
      </c>
      <c r="H43" s="36">
        <f t="shared" si="1"/>
        <v>0</v>
      </c>
      <c r="I43" s="31"/>
      <c r="J43" s="38"/>
      <c r="K43" s="27"/>
      <c r="L43" s="27"/>
      <c r="M43" s="32"/>
      <c r="N43" s="28"/>
      <c r="O43" s="27"/>
      <c r="P43" s="32"/>
      <c r="Q43" s="33"/>
    </row>
    <row r="44" spans="2:17" s="571" customFormat="1" ht="19.7" customHeight="1">
      <c r="B44" s="302">
        <v>7</v>
      </c>
      <c r="C44" s="200"/>
      <c r="D44" s="200"/>
      <c r="E44" s="148" t="s">
        <v>870</v>
      </c>
      <c r="F44" s="199">
        <v>27</v>
      </c>
      <c r="G44" s="554">
        <v>5000</v>
      </c>
      <c r="H44" s="566">
        <f>F44*G44</f>
        <v>135000</v>
      </c>
      <c r="I44" s="194"/>
      <c r="J44" s="156"/>
      <c r="K44" s="71"/>
      <c r="L44" s="71"/>
      <c r="M44" s="567"/>
      <c r="N44" s="302"/>
      <c r="O44" s="568"/>
      <c r="P44" s="569"/>
      <c r="Q44" s="570"/>
    </row>
    <row r="45" spans="2:17" s="571" customFormat="1" ht="19.7" customHeight="1">
      <c r="B45" s="302">
        <v>7</v>
      </c>
      <c r="C45" s="302"/>
      <c r="D45" s="302"/>
      <c r="E45" s="148" t="s">
        <v>871</v>
      </c>
      <c r="F45" s="199">
        <v>30</v>
      </c>
      <c r="G45" s="554">
        <v>5000</v>
      </c>
      <c r="H45" s="566">
        <f>F45*G45</f>
        <v>150000</v>
      </c>
      <c r="I45" s="194"/>
      <c r="J45" s="156"/>
      <c r="K45" s="71"/>
      <c r="L45" s="71"/>
      <c r="M45" s="567"/>
      <c r="N45" s="302"/>
      <c r="O45" s="568"/>
      <c r="P45" s="569"/>
      <c r="Q45" s="570"/>
    </row>
    <row r="46" spans="2:17" s="4" customFormat="1" ht="19.7" customHeight="1">
      <c r="B46" s="28"/>
      <c r="C46" s="28"/>
      <c r="D46" s="28"/>
      <c r="E46" s="35"/>
      <c r="F46" s="27"/>
      <c r="G46" s="36">
        <v>0</v>
      </c>
      <c r="H46" s="36">
        <f>F46*G46</f>
        <v>0</v>
      </c>
      <c r="I46" s="31"/>
      <c r="J46" s="38"/>
      <c r="K46" s="27"/>
      <c r="L46" s="27"/>
      <c r="M46" s="32"/>
      <c r="N46" s="28"/>
      <c r="O46" s="27"/>
      <c r="P46" s="32"/>
      <c r="Q46" s="33"/>
    </row>
    <row r="47" spans="2:17" s="4" customFormat="1" ht="19.7" customHeight="1">
      <c r="B47" s="28"/>
      <c r="C47" s="28"/>
      <c r="D47" s="28"/>
      <c r="E47" s="35"/>
      <c r="F47" s="27"/>
      <c r="G47" s="36">
        <v>0</v>
      </c>
      <c r="H47" s="36">
        <f>F47*G47</f>
        <v>0</v>
      </c>
      <c r="I47" s="31"/>
      <c r="J47" s="38"/>
      <c r="K47" s="27"/>
      <c r="L47" s="27"/>
      <c r="M47" s="32"/>
      <c r="N47" s="28"/>
      <c r="O47" s="27"/>
      <c r="P47" s="32"/>
      <c r="Q47" s="33"/>
    </row>
    <row r="48" spans="2:17" s="4" customFormat="1" ht="19.7" customHeight="1">
      <c r="B48" s="28"/>
      <c r="C48" s="28"/>
      <c r="D48" s="28"/>
      <c r="E48" s="35"/>
      <c r="F48" s="27"/>
      <c r="G48" s="36">
        <v>0</v>
      </c>
      <c r="H48" s="36">
        <f t="shared" si="1"/>
        <v>0</v>
      </c>
      <c r="I48" s="31"/>
      <c r="J48" s="38"/>
      <c r="K48" s="27"/>
      <c r="L48" s="27"/>
      <c r="M48" s="32"/>
      <c r="N48" s="28"/>
      <c r="O48" s="27"/>
      <c r="P48" s="32"/>
      <c r="Q48" s="33"/>
    </row>
    <row r="49" spans="2:17" s="4" customFormat="1" ht="19.7" customHeight="1">
      <c r="B49" s="28"/>
      <c r="C49" s="28"/>
      <c r="D49" s="28"/>
      <c r="E49" s="35"/>
      <c r="F49" s="27"/>
      <c r="G49" s="36">
        <v>0</v>
      </c>
      <c r="H49" s="36">
        <f t="shared" si="1"/>
        <v>0</v>
      </c>
      <c r="I49" s="31"/>
      <c r="J49" s="38"/>
      <c r="K49" s="27"/>
      <c r="L49" s="27"/>
      <c r="M49" s="32"/>
      <c r="N49" s="28"/>
      <c r="O49" s="27"/>
      <c r="P49" s="32"/>
      <c r="Q49" s="33"/>
    </row>
    <row r="50" spans="2:17" s="4" customFormat="1" ht="19.7" customHeight="1">
      <c r="B50" s="28"/>
      <c r="C50" s="28"/>
      <c r="D50" s="28"/>
      <c r="E50" s="35"/>
      <c r="F50" s="27"/>
      <c r="G50" s="36">
        <v>0</v>
      </c>
      <c r="H50" s="36">
        <f t="shared" si="1"/>
        <v>0</v>
      </c>
      <c r="I50" s="31"/>
      <c r="J50" s="38"/>
      <c r="K50" s="27"/>
      <c r="L50" s="27"/>
      <c r="M50" s="32"/>
      <c r="N50" s="28"/>
      <c r="O50" s="27"/>
      <c r="P50" s="32"/>
      <c r="Q50" s="33"/>
    </row>
    <row r="51" spans="2:17" s="4" customFormat="1" ht="19.7" customHeight="1">
      <c r="B51" s="28"/>
      <c r="C51" s="28"/>
      <c r="D51" s="28"/>
      <c r="E51" s="35"/>
      <c r="F51" s="27"/>
      <c r="G51" s="36">
        <v>0</v>
      </c>
      <c r="H51" s="36">
        <f t="shared" si="1"/>
        <v>0</v>
      </c>
      <c r="I51" s="31"/>
      <c r="J51" s="38"/>
      <c r="K51" s="27"/>
      <c r="L51" s="27"/>
      <c r="M51" s="32"/>
      <c r="N51" s="28"/>
      <c r="O51" s="27"/>
      <c r="P51" s="32"/>
      <c r="Q51" s="33"/>
    </row>
    <row r="52" spans="2:17">
      <c r="G52" s="10"/>
      <c r="H52" s="10"/>
    </row>
  </sheetData>
  <autoFilter ref="B8:O51" xr:uid="{A9AD17E5-C877-458E-97CB-4E5D380337D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571F-32F2-4A46-83A3-D46C1D95E11A}">
  <dimension ref="B2:Q56"/>
  <sheetViews>
    <sheetView zoomScale="70" zoomScaleNormal="70" workbookViewId="0">
      <pane xSplit="10" ySplit="8" topLeftCell="K9" activePane="bottomRight" state="frozen"/>
      <selection pane="topRight" activeCell="K1" sqref="K1"/>
      <selection pane="bottomLeft" activeCell="A9" sqref="A9"/>
      <selection pane="bottomRight" activeCell="Q25" sqref="Q25"/>
    </sheetView>
  </sheetViews>
  <sheetFormatPr defaultRowHeight="18.75"/>
  <cols>
    <col min="1" max="1" width="4.375" style="1" customWidth="1"/>
    <col min="2" max="2" width="19" style="4" bestFit="1" customWidth="1"/>
    <col min="3" max="3" width="14" style="1" bestFit="1" customWidth="1"/>
    <col min="4" max="4" width="13.125" style="1" bestFit="1" customWidth="1"/>
    <col min="5" max="5" width="63.375" style="1" bestFit="1" customWidth="1"/>
    <col min="6" max="6" width="6.25" style="10" customWidth="1"/>
    <col min="7" max="8" width="9.875" style="1" bestFit="1" customWidth="1"/>
    <col min="9" max="9" width="13.5" style="10" bestFit="1" customWidth="1"/>
    <col min="10" max="10" width="36.375" style="1" customWidth="1"/>
    <col min="11" max="11" width="30.375" style="1" customWidth="1"/>
    <col min="12" max="12" width="34.125" style="4" bestFit="1" customWidth="1"/>
    <col min="13" max="13" width="13.75" style="4" customWidth="1"/>
    <col min="14" max="14" width="11.375" style="1" bestFit="1" customWidth="1"/>
    <col min="15" max="15" width="11.875" style="10" bestFit="1" customWidth="1"/>
    <col min="16" max="16" width="11.375" style="572" bestFit="1" customWidth="1"/>
    <col min="17" max="17" width="15.625" style="12" customWidth="1"/>
    <col min="18" max="256" width="9" style="1"/>
    <col min="257" max="257" width="4.375" style="1" customWidth="1"/>
    <col min="258" max="258" width="19" style="1" bestFit="1" customWidth="1"/>
    <col min="259" max="259" width="14" style="1" bestFit="1" customWidth="1"/>
    <col min="260" max="260" width="13.125" style="1" bestFit="1" customWidth="1"/>
    <col min="261" max="261" width="63.375" style="1" bestFit="1" customWidth="1"/>
    <col min="262" max="262" width="6.25" style="1" customWidth="1"/>
    <col min="263" max="264" width="9.875" style="1" bestFit="1" customWidth="1"/>
    <col min="265" max="265" width="13.5" style="1" bestFit="1" customWidth="1"/>
    <col min="266" max="266" width="36.375" style="1" customWidth="1"/>
    <col min="267" max="267" width="30.375" style="1" customWidth="1"/>
    <col min="268" max="268" width="34.125" style="1" bestFit="1" customWidth="1"/>
    <col min="269" max="269" width="13.75" style="1" customWidth="1"/>
    <col min="270" max="270" width="11.375" style="1" bestFit="1" customWidth="1"/>
    <col min="271" max="271" width="11.875" style="1" bestFit="1" customWidth="1"/>
    <col min="272" max="272" width="11.375" style="1" bestFit="1" customWidth="1"/>
    <col min="273" max="273" width="15.625" style="1" customWidth="1"/>
    <col min="274" max="512" width="9" style="1"/>
    <col min="513" max="513" width="4.375" style="1" customWidth="1"/>
    <col min="514" max="514" width="19" style="1" bestFit="1" customWidth="1"/>
    <col min="515" max="515" width="14" style="1" bestFit="1" customWidth="1"/>
    <col min="516" max="516" width="13.125" style="1" bestFit="1" customWidth="1"/>
    <col min="517" max="517" width="63.375" style="1" bestFit="1" customWidth="1"/>
    <col min="518" max="518" width="6.25" style="1" customWidth="1"/>
    <col min="519" max="520" width="9.875" style="1" bestFit="1" customWidth="1"/>
    <col min="521" max="521" width="13.5" style="1" bestFit="1" customWidth="1"/>
    <col min="522" max="522" width="36.375" style="1" customWidth="1"/>
    <col min="523" max="523" width="30.375" style="1" customWidth="1"/>
    <col min="524" max="524" width="34.125" style="1" bestFit="1" customWidth="1"/>
    <col min="525" max="525" width="13.75" style="1" customWidth="1"/>
    <col min="526" max="526" width="11.375" style="1" bestFit="1" customWidth="1"/>
    <col min="527" max="527" width="11.875" style="1" bestFit="1" customWidth="1"/>
    <col min="528" max="528" width="11.375" style="1" bestFit="1" customWidth="1"/>
    <col min="529" max="529" width="15.625" style="1" customWidth="1"/>
    <col min="530" max="768" width="9" style="1"/>
    <col min="769" max="769" width="4.375" style="1" customWidth="1"/>
    <col min="770" max="770" width="19" style="1" bestFit="1" customWidth="1"/>
    <col min="771" max="771" width="14" style="1" bestFit="1" customWidth="1"/>
    <col min="772" max="772" width="13.125" style="1" bestFit="1" customWidth="1"/>
    <col min="773" max="773" width="63.375" style="1" bestFit="1" customWidth="1"/>
    <col min="774" max="774" width="6.25" style="1" customWidth="1"/>
    <col min="775" max="776" width="9.875" style="1" bestFit="1" customWidth="1"/>
    <col min="777" max="777" width="13.5" style="1" bestFit="1" customWidth="1"/>
    <col min="778" max="778" width="36.375" style="1" customWidth="1"/>
    <col min="779" max="779" width="30.375" style="1" customWidth="1"/>
    <col min="780" max="780" width="34.125" style="1" bestFit="1" customWidth="1"/>
    <col min="781" max="781" width="13.75" style="1" customWidth="1"/>
    <col min="782" max="782" width="11.375" style="1" bestFit="1" customWidth="1"/>
    <col min="783" max="783" width="11.875" style="1" bestFit="1" customWidth="1"/>
    <col min="784" max="784" width="11.375" style="1" bestFit="1" customWidth="1"/>
    <col min="785" max="785" width="15.625" style="1" customWidth="1"/>
    <col min="786" max="1024" width="9" style="1"/>
    <col min="1025" max="1025" width="4.375" style="1" customWidth="1"/>
    <col min="1026" max="1026" width="19" style="1" bestFit="1" customWidth="1"/>
    <col min="1027" max="1027" width="14" style="1" bestFit="1" customWidth="1"/>
    <col min="1028" max="1028" width="13.125" style="1" bestFit="1" customWidth="1"/>
    <col min="1029" max="1029" width="63.375" style="1" bestFit="1" customWidth="1"/>
    <col min="1030" max="1030" width="6.25" style="1" customWidth="1"/>
    <col min="1031" max="1032" width="9.875" style="1" bestFit="1" customWidth="1"/>
    <col min="1033" max="1033" width="13.5" style="1" bestFit="1" customWidth="1"/>
    <col min="1034" max="1034" width="36.375" style="1" customWidth="1"/>
    <col min="1035" max="1035" width="30.375" style="1" customWidth="1"/>
    <col min="1036" max="1036" width="34.125" style="1" bestFit="1" customWidth="1"/>
    <col min="1037" max="1037" width="13.75" style="1" customWidth="1"/>
    <col min="1038" max="1038" width="11.375" style="1" bestFit="1" customWidth="1"/>
    <col min="1039" max="1039" width="11.875" style="1" bestFit="1" customWidth="1"/>
    <col min="1040" max="1040" width="11.375" style="1" bestFit="1" customWidth="1"/>
    <col min="1041" max="1041" width="15.625" style="1" customWidth="1"/>
    <col min="1042" max="1280" width="9" style="1"/>
    <col min="1281" max="1281" width="4.375" style="1" customWidth="1"/>
    <col min="1282" max="1282" width="19" style="1" bestFit="1" customWidth="1"/>
    <col min="1283" max="1283" width="14" style="1" bestFit="1" customWidth="1"/>
    <col min="1284" max="1284" width="13.125" style="1" bestFit="1" customWidth="1"/>
    <col min="1285" max="1285" width="63.375" style="1" bestFit="1" customWidth="1"/>
    <col min="1286" max="1286" width="6.25" style="1" customWidth="1"/>
    <col min="1287" max="1288" width="9.875" style="1" bestFit="1" customWidth="1"/>
    <col min="1289" max="1289" width="13.5" style="1" bestFit="1" customWidth="1"/>
    <col min="1290" max="1290" width="36.375" style="1" customWidth="1"/>
    <col min="1291" max="1291" width="30.375" style="1" customWidth="1"/>
    <col min="1292" max="1292" width="34.125" style="1" bestFit="1" customWidth="1"/>
    <col min="1293" max="1293" width="13.75" style="1" customWidth="1"/>
    <col min="1294" max="1294" width="11.375" style="1" bestFit="1" customWidth="1"/>
    <col min="1295" max="1295" width="11.875" style="1" bestFit="1" customWidth="1"/>
    <col min="1296" max="1296" width="11.375" style="1" bestFit="1" customWidth="1"/>
    <col min="1297" max="1297" width="15.625" style="1" customWidth="1"/>
    <col min="1298" max="1536" width="9" style="1"/>
    <col min="1537" max="1537" width="4.375" style="1" customWidth="1"/>
    <col min="1538" max="1538" width="19" style="1" bestFit="1" customWidth="1"/>
    <col min="1539" max="1539" width="14" style="1" bestFit="1" customWidth="1"/>
    <col min="1540" max="1540" width="13.125" style="1" bestFit="1" customWidth="1"/>
    <col min="1541" max="1541" width="63.375" style="1" bestFit="1" customWidth="1"/>
    <col min="1542" max="1542" width="6.25" style="1" customWidth="1"/>
    <col min="1543" max="1544" width="9.875" style="1" bestFit="1" customWidth="1"/>
    <col min="1545" max="1545" width="13.5" style="1" bestFit="1" customWidth="1"/>
    <col min="1546" max="1546" width="36.375" style="1" customWidth="1"/>
    <col min="1547" max="1547" width="30.375" style="1" customWidth="1"/>
    <col min="1548" max="1548" width="34.125" style="1" bestFit="1" customWidth="1"/>
    <col min="1549" max="1549" width="13.75" style="1" customWidth="1"/>
    <col min="1550" max="1550" width="11.375" style="1" bestFit="1" customWidth="1"/>
    <col min="1551" max="1551" width="11.875" style="1" bestFit="1" customWidth="1"/>
    <col min="1552" max="1552" width="11.375" style="1" bestFit="1" customWidth="1"/>
    <col min="1553" max="1553" width="15.625" style="1" customWidth="1"/>
    <col min="1554" max="1792" width="9" style="1"/>
    <col min="1793" max="1793" width="4.375" style="1" customWidth="1"/>
    <col min="1794" max="1794" width="19" style="1" bestFit="1" customWidth="1"/>
    <col min="1795" max="1795" width="14" style="1" bestFit="1" customWidth="1"/>
    <col min="1796" max="1796" width="13.125" style="1" bestFit="1" customWidth="1"/>
    <col min="1797" max="1797" width="63.375" style="1" bestFit="1" customWidth="1"/>
    <col min="1798" max="1798" width="6.25" style="1" customWidth="1"/>
    <col min="1799" max="1800" width="9.875" style="1" bestFit="1" customWidth="1"/>
    <col min="1801" max="1801" width="13.5" style="1" bestFit="1" customWidth="1"/>
    <col min="1802" max="1802" width="36.375" style="1" customWidth="1"/>
    <col min="1803" max="1803" width="30.375" style="1" customWidth="1"/>
    <col min="1804" max="1804" width="34.125" style="1" bestFit="1" customWidth="1"/>
    <col min="1805" max="1805" width="13.75" style="1" customWidth="1"/>
    <col min="1806" max="1806" width="11.375" style="1" bestFit="1" customWidth="1"/>
    <col min="1807" max="1807" width="11.875" style="1" bestFit="1" customWidth="1"/>
    <col min="1808" max="1808" width="11.375" style="1" bestFit="1" customWidth="1"/>
    <col min="1809" max="1809" width="15.625" style="1" customWidth="1"/>
    <col min="1810" max="2048" width="9" style="1"/>
    <col min="2049" max="2049" width="4.375" style="1" customWidth="1"/>
    <col min="2050" max="2050" width="19" style="1" bestFit="1" customWidth="1"/>
    <col min="2051" max="2051" width="14" style="1" bestFit="1" customWidth="1"/>
    <col min="2052" max="2052" width="13.125" style="1" bestFit="1" customWidth="1"/>
    <col min="2053" max="2053" width="63.375" style="1" bestFit="1" customWidth="1"/>
    <col min="2054" max="2054" width="6.25" style="1" customWidth="1"/>
    <col min="2055" max="2056" width="9.875" style="1" bestFit="1" customWidth="1"/>
    <col min="2057" max="2057" width="13.5" style="1" bestFit="1" customWidth="1"/>
    <col min="2058" max="2058" width="36.375" style="1" customWidth="1"/>
    <col min="2059" max="2059" width="30.375" style="1" customWidth="1"/>
    <col min="2060" max="2060" width="34.125" style="1" bestFit="1" customWidth="1"/>
    <col min="2061" max="2061" width="13.75" style="1" customWidth="1"/>
    <col min="2062" max="2062" width="11.375" style="1" bestFit="1" customWidth="1"/>
    <col min="2063" max="2063" width="11.875" style="1" bestFit="1" customWidth="1"/>
    <col min="2064" max="2064" width="11.375" style="1" bestFit="1" customWidth="1"/>
    <col min="2065" max="2065" width="15.625" style="1" customWidth="1"/>
    <col min="2066" max="2304" width="9" style="1"/>
    <col min="2305" max="2305" width="4.375" style="1" customWidth="1"/>
    <col min="2306" max="2306" width="19" style="1" bestFit="1" customWidth="1"/>
    <col min="2307" max="2307" width="14" style="1" bestFit="1" customWidth="1"/>
    <col min="2308" max="2308" width="13.125" style="1" bestFit="1" customWidth="1"/>
    <col min="2309" max="2309" width="63.375" style="1" bestFit="1" customWidth="1"/>
    <col min="2310" max="2310" width="6.25" style="1" customWidth="1"/>
    <col min="2311" max="2312" width="9.875" style="1" bestFit="1" customWidth="1"/>
    <col min="2313" max="2313" width="13.5" style="1" bestFit="1" customWidth="1"/>
    <col min="2314" max="2314" width="36.375" style="1" customWidth="1"/>
    <col min="2315" max="2315" width="30.375" style="1" customWidth="1"/>
    <col min="2316" max="2316" width="34.125" style="1" bestFit="1" customWidth="1"/>
    <col min="2317" max="2317" width="13.75" style="1" customWidth="1"/>
    <col min="2318" max="2318" width="11.375" style="1" bestFit="1" customWidth="1"/>
    <col min="2319" max="2319" width="11.875" style="1" bestFit="1" customWidth="1"/>
    <col min="2320" max="2320" width="11.375" style="1" bestFit="1" customWidth="1"/>
    <col min="2321" max="2321" width="15.625" style="1" customWidth="1"/>
    <col min="2322" max="2560" width="9" style="1"/>
    <col min="2561" max="2561" width="4.375" style="1" customWidth="1"/>
    <col min="2562" max="2562" width="19" style="1" bestFit="1" customWidth="1"/>
    <col min="2563" max="2563" width="14" style="1" bestFit="1" customWidth="1"/>
    <col min="2564" max="2564" width="13.125" style="1" bestFit="1" customWidth="1"/>
    <col min="2565" max="2565" width="63.375" style="1" bestFit="1" customWidth="1"/>
    <col min="2566" max="2566" width="6.25" style="1" customWidth="1"/>
    <col min="2567" max="2568" width="9.875" style="1" bestFit="1" customWidth="1"/>
    <col min="2569" max="2569" width="13.5" style="1" bestFit="1" customWidth="1"/>
    <col min="2570" max="2570" width="36.375" style="1" customWidth="1"/>
    <col min="2571" max="2571" width="30.375" style="1" customWidth="1"/>
    <col min="2572" max="2572" width="34.125" style="1" bestFit="1" customWidth="1"/>
    <col min="2573" max="2573" width="13.75" style="1" customWidth="1"/>
    <col min="2574" max="2574" width="11.375" style="1" bestFit="1" customWidth="1"/>
    <col min="2575" max="2575" width="11.875" style="1" bestFit="1" customWidth="1"/>
    <col min="2576" max="2576" width="11.375" style="1" bestFit="1" customWidth="1"/>
    <col min="2577" max="2577" width="15.625" style="1" customWidth="1"/>
    <col min="2578" max="2816" width="9" style="1"/>
    <col min="2817" max="2817" width="4.375" style="1" customWidth="1"/>
    <col min="2818" max="2818" width="19" style="1" bestFit="1" customWidth="1"/>
    <col min="2819" max="2819" width="14" style="1" bestFit="1" customWidth="1"/>
    <col min="2820" max="2820" width="13.125" style="1" bestFit="1" customWidth="1"/>
    <col min="2821" max="2821" width="63.375" style="1" bestFit="1" customWidth="1"/>
    <col min="2822" max="2822" width="6.25" style="1" customWidth="1"/>
    <col min="2823" max="2824" width="9.875" style="1" bestFit="1" customWidth="1"/>
    <col min="2825" max="2825" width="13.5" style="1" bestFit="1" customWidth="1"/>
    <col min="2826" max="2826" width="36.375" style="1" customWidth="1"/>
    <col min="2827" max="2827" width="30.375" style="1" customWidth="1"/>
    <col min="2828" max="2828" width="34.125" style="1" bestFit="1" customWidth="1"/>
    <col min="2829" max="2829" width="13.75" style="1" customWidth="1"/>
    <col min="2830" max="2830" width="11.375" style="1" bestFit="1" customWidth="1"/>
    <col min="2831" max="2831" width="11.875" style="1" bestFit="1" customWidth="1"/>
    <col min="2832" max="2832" width="11.375" style="1" bestFit="1" customWidth="1"/>
    <col min="2833" max="2833" width="15.625" style="1" customWidth="1"/>
    <col min="2834" max="3072" width="9" style="1"/>
    <col min="3073" max="3073" width="4.375" style="1" customWidth="1"/>
    <col min="3074" max="3074" width="19" style="1" bestFit="1" customWidth="1"/>
    <col min="3075" max="3075" width="14" style="1" bestFit="1" customWidth="1"/>
    <col min="3076" max="3076" width="13.125" style="1" bestFit="1" customWidth="1"/>
    <col min="3077" max="3077" width="63.375" style="1" bestFit="1" customWidth="1"/>
    <col min="3078" max="3078" width="6.25" style="1" customWidth="1"/>
    <col min="3079" max="3080" width="9.875" style="1" bestFit="1" customWidth="1"/>
    <col min="3081" max="3081" width="13.5" style="1" bestFit="1" customWidth="1"/>
    <col min="3082" max="3082" width="36.375" style="1" customWidth="1"/>
    <col min="3083" max="3083" width="30.375" style="1" customWidth="1"/>
    <col min="3084" max="3084" width="34.125" style="1" bestFit="1" customWidth="1"/>
    <col min="3085" max="3085" width="13.75" style="1" customWidth="1"/>
    <col min="3086" max="3086" width="11.375" style="1" bestFit="1" customWidth="1"/>
    <col min="3087" max="3087" width="11.875" style="1" bestFit="1" customWidth="1"/>
    <col min="3088" max="3088" width="11.375" style="1" bestFit="1" customWidth="1"/>
    <col min="3089" max="3089" width="15.625" style="1" customWidth="1"/>
    <col min="3090" max="3328" width="9" style="1"/>
    <col min="3329" max="3329" width="4.375" style="1" customWidth="1"/>
    <col min="3330" max="3330" width="19" style="1" bestFit="1" customWidth="1"/>
    <col min="3331" max="3331" width="14" style="1" bestFit="1" customWidth="1"/>
    <col min="3332" max="3332" width="13.125" style="1" bestFit="1" customWidth="1"/>
    <col min="3333" max="3333" width="63.375" style="1" bestFit="1" customWidth="1"/>
    <col min="3334" max="3334" width="6.25" style="1" customWidth="1"/>
    <col min="3335" max="3336" width="9.875" style="1" bestFit="1" customWidth="1"/>
    <col min="3337" max="3337" width="13.5" style="1" bestFit="1" customWidth="1"/>
    <col min="3338" max="3338" width="36.375" style="1" customWidth="1"/>
    <col min="3339" max="3339" width="30.375" style="1" customWidth="1"/>
    <col min="3340" max="3340" width="34.125" style="1" bestFit="1" customWidth="1"/>
    <col min="3341" max="3341" width="13.75" style="1" customWidth="1"/>
    <col min="3342" max="3342" width="11.375" style="1" bestFit="1" customWidth="1"/>
    <col min="3343" max="3343" width="11.875" style="1" bestFit="1" customWidth="1"/>
    <col min="3344" max="3344" width="11.375" style="1" bestFit="1" customWidth="1"/>
    <col min="3345" max="3345" width="15.625" style="1" customWidth="1"/>
    <col min="3346" max="3584" width="9" style="1"/>
    <col min="3585" max="3585" width="4.375" style="1" customWidth="1"/>
    <col min="3586" max="3586" width="19" style="1" bestFit="1" customWidth="1"/>
    <col min="3587" max="3587" width="14" style="1" bestFit="1" customWidth="1"/>
    <col min="3588" max="3588" width="13.125" style="1" bestFit="1" customWidth="1"/>
    <col min="3589" max="3589" width="63.375" style="1" bestFit="1" customWidth="1"/>
    <col min="3590" max="3590" width="6.25" style="1" customWidth="1"/>
    <col min="3591" max="3592" width="9.875" style="1" bestFit="1" customWidth="1"/>
    <col min="3593" max="3593" width="13.5" style="1" bestFit="1" customWidth="1"/>
    <col min="3594" max="3594" width="36.375" style="1" customWidth="1"/>
    <col min="3595" max="3595" width="30.375" style="1" customWidth="1"/>
    <col min="3596" max="3596" width="34.125" style="1" bestFit="1" customWidth="1"/>
    <col min="3597" max="3597" width="13.75" style="1" customWidth="1"/>
    <col min="3598" max="3598" width="11.375" style="1" bestFit="1" customWidth="1"/>
    <col min="3599" max="3599" width="11.875" style="1" bestFit="1" customWidth="1"/>
    <col min="3600" max="3600" width="11.375" style="1" bestFit="1" customWidth="1"/>
    <col min="3601" max="3601" width="15.625" style="1" customWidth="1"/>
    <col min="3602" max="3840" width="9" style="1"/>
    <col min="3841" max="3841" width="4.375" style="1" customWidth="1"/>
    <col min="3842" max="3842" width="19" style="1" bestFit="1" customWidth="1"/>
    <col min="3843" max="3843" width="14" style="1" bestFit="1" customWidth="1"/>
    <col min="3844" max="3844" width="13.125" style="1" bestFit="1" customWidth="1"/>
    <col min="3845" max="3845" width="63.375" style="1" bestFit="1" customWidth="1"/>
    <col min="3846" max="3846" width="6.25" style="1" customWidth="1"/>
    <col min="3847" max="3848" width="9.875" style="1" bestFit="1" customWidth="1"/>
    <col min="3849" max="3849" width="13.5" style="1" bestFit="1" customWidth="1"/>
    <col min="3850" max="3850" width="36.375" style="1" customWidth="1"/>
    <col min="3851" max="3851" width="30.375" style="1" customWidth="1"/>
    <col min="3852" max="3852" width="34.125" style="1" bestFit="1" customWidth="1"/>
    <col min="3853" max="3853" width="13.75" style="1" customWidth="1"/>
    <col min="3854" max="3854" width="11.375" style="1" bestFit="1" customWidth="1"/>
    <col min="3855" max="3855" width="11.875" style="1" bestFit="1" customWidth="1"/>
    <col min="3856" max="3856" width="11.375" style="1" bestFit="1" customWidth="1"/>
    <col min="3857" max="3857" width="15.625" style="1" customWidth="1"/>
    <col min="3858" max="4096" width="9" style="1"/>
    <col min="4097" max="4097" width="4.375" style="1" customWidth="1"/>
    <col min="4098" max="4098" width="19" style="1" bestFit="1" customWidth="1"/>
    <col min="4099" max="4099" width="14" style="1" bestFit="1" customWidth="1"/>
    <col min="4100" max="4100" width="13.125" style="1" bestFit="1" customWidth="1"/>
    <col min="4101" max="4101" width="63.375" style="1" bestFit="1" customWidth="1"/>
    <col min="4102" max="4102" width="6.25" style="1" customWidth="1"/>
    <col min="4103" max="4104" width="9.875" style="1" bestFit="1" customWidth="1"/>
    <col min="4105" max="4105" width="13.5" style="1" bestFit="1" customWidth="1"/>
    <col min="4106" max="4106" width="36.375" style="1" customWidth="1"/>
    <col min="4107" max="4107" width="30.375" style="1" customWidth="1"/>
    <col min="4108" max="4108" width="34.125" style="1" bestFit="1" customWidth="1"/>
    <col min="4109" max="4109" width="13.75" style="1" customWidth="1"/>
    <col min="4110" max="4110" width="11.375" style="1" bestFit="1" customWidth="1"/>
    <col min="4111" max="4111" width="11.875" style="1" bestFit="1" customWidth="1"/>
    <col min="4112" max="4112" width="11.375" style="1" bestFit="1" customWidth="1"/>
    <col min="4113" max="4113" width="15.625" style="1" customWidth="1"/>
    <col min="4114" max="4352" width="9" style="1"/>
    <col min="4353" max="4353" width="4.375" style="1" customWidth="1"/>
    <col min="4354" max="4354" width="19" style="1" bestFit="1" customWidth="1"/>
    <col min="4355" max="4355" width="14" style="1" bestFit="1" customWidth="1"/>
    <col min="4356" max="4356" width="13.125" style="1" bestFit="1" customWidth="1"/>
    <col min="4357" max="4357" width="63.375" style="1" bestFit="1" customWidth="1"/>
    <col min="4358" max="4358" width="6.25" style="1" customWidth="1"/>
    <col min="4359" max="4360" width="9.875" style="1" bestFit="1" customWidth="1"/>
    <col min="4361" max="4361" width="13.5" style="1" bestFit="1" customWidth="1"/>
    <col min="4362" max="4362" width="36.375" style="1" customWidth="1"/>
    <col min="4363" max="4363" width="30.375" style="1" customWidth="1"/>
    <col min="4364" max="4364" width="34.125" style="1" bestFit="1" customWidth="1"/>
    <col min="4365" max="4365" width="13.75" style="1" customWidth="1"/>
    <col min="4366" max="4366" width="11.375" style="1" bestFit="1" customWidth="1"/>
    <col min="4367" max="4367" width="11.875" style="1" bestFit="1" customWidth="1"/>
    <col min="4368" max="4368" width="11.375" style="1" bestFit="1" customWidth="1"/>
    <col min="4369" max="4369" width="15.625" style="1" customWidth="1"/>
    <col min="4370" max="4608" width="9" style="1"/>
    <col min="4609" max="4609" width="4.375" style="1" customWidth="1"/>
    <col min="4610" max="4610" width="19" style="1" bestFit="1" customWidth="1"/>
    <col min="4611" max="4611" width="14" style="1" bestFit="1" customWidth="1"/>
    <col min="4612" max="4612" width="13.125" style="1" bestFit="1" customWidth="1"/>
    <col min="4613" max="4613" width="63.375" style="1" bestFit="1" customWidth="1"/>
    <col min="4614" max="4614" width="6.25" style="1" customWidth="1"/>
    <col min="4615" max="4616" width="9.875" style="1" bestFit="1" customWidth="1"/>
    <col min="4617" max="4617" width="13.5" style="1" bestFit="1" customWidth="1"/>
    <col min="4618" max="4618" width="36.375" style="1" customWidth="1"/>
    <col min="4619" max="4619" width="30.375" style="1" customWidth="1"/>
    <col min="4620" max="4620" width="34.125" style="1" bestFit="1" customWidth="1"/>
    <col min="4621" max="4621" width="13.75" style="1" customWidth="1"/>
    <col min="4622" max="4622" width="11.375" style="1" bestFit="1" customWidth="1"/>
    <col min="4623" max="4623" width="11.875" style="1" bestFit="1" customWidth="1"/>
    <col min="4624" max="4624" width="11.375" style="1" bestFit="1" customWidth="1"/>
    <col min="4625" max="4625" width="15.625" style="1" customWidth="1"/>
    <col min="4626" max="4864" width="9" style="1"/>
    <col min="4865" max="4865" width="4.375" style="1" customWidth="1"/>
    <col min="4866" max="4866" width="19" style="1" bestFit="1" customWidth="1"/>
    <col min="4867" max="4867" width="14" style="1" bestFit="1" customWidth="1"/>
    <col min="4868" max="4868" width="13.125" style="1" bestFit="1" customWidth="1"/>
    <col min="4869" max="4869" width="63.375" style="1" bestFit="1" customWidth="1"/>
    <col min="4870" max="4870" width="6.25" style="1" customWidth="1"/>
    <col min="4871" max="4872" width="9.875" style="1" bestFit="1" customWidth="1"/>
    <col min="4873" max="4873" width="13.5" style="1" bestFit="1" customWidth="1"/>
    <col min="4874" max="4874" width="36.375" style="1" customWidth="1"/>
    <col min="4875" max="4875" width="30.375" style="1" customWidth="1"/>
    <col min="4876" max="4876" width="34.125" style="1" bestFit="1" customWidth="1"/>
    <col min="4877" max="4877" width="13.75" style="1" customWidth="1"/>
    <col min="4878" max="4878" width="11.375" style="1" bestFit="1" customWidth="1"/>
    <col min="4879" max="4879" width="11.875" style="1" bestFit="1" customWidth="1"/>
    <col min="4880" max="4880" width="11.375" style="1" bestFit="1" customWidth="1"/>
    <col min="4881" max="4881" width="15.625" style="1" customWidth="1"/>
    <col min="4882" max="5120" width="9" style="1"/>
    <col min="5121" max="5121" width="4.375" style="1" customWidth="1"/>
    <col min="5122" max="5122" width="19" style="1" bestFit="1" customWidth="1"/>
    <col min="5123" max="5123" width="14" style="1" bestFit="1" customWidth="1"/>
    <col min="5124" max="5124" width="13.125" style="1" bestFit="1" customWidth="1"/>
    <col min="5125" max="5125" width="63.375" style="1" bestFit="1" customWidth="1"/>
    <col min="5126" max="5126" width="6.25" style="1" customWidth="1"/>
    <col min="5127" max="5128" width="9.875" style="1" bestFit="1" customWidth="1"/>
    <col min="5129" max="5129" width="13.5" style="1" bestFit="1" customWidth="1"/>
    <col min="5130" max="5130" width="36.375" style="1" customWidth="1"/>
    <col min="5131" max="5131" width="30.375" style="1" customWidth="1"/>
    <col min="5132" max="5132" width="34.125" style="1" bestFit="1" customWidth="1"/>
    <col min="5133" max="5133" width="13.75" style="1" customWidth="1"/>
    <col min="5134" max="5134" width="11.375" style="1" bestFit="1" customWidth="1"/>
    <col min="5135" max="5135" width="11.875" style="1" bestFit="1" customWidth="1"/>
    <col min="5136" max="5136" width="11.375" style="1" bestFit="1" customWidth="1"/>
    <col min="5137" max="5137" width="15.625" style="1" customWidth="1"/>
    <col min="5138" max="5376" width="9" style="1"/>
    <col min="5377" max="5377" width="4.375" style="1" customWidth="1"/>
    <col min="5378" max="5378" width="19" style="1" bestFit="1" customWidth="1"/>
    <col min="5379" max="5379" width="14" style="1" bestFit="1" customWidth="1"/>
    <col min="5380" max="5380" width="13.125" style="1" bestFit="1" customWidth="1"/>
    <col min="5381" max="5381" width="63.375" style="1" bestFit="1" customWidth="1"/>
    <col min="5382" max="5382" width="6.25" style="1" customWidth="1"/>
    <col min="5383" max="5384" width="9.875" style="1" bestFit="1" customWidth="1"/>
    <col min="5385" max="5385" width="13.5" style="1" bestFit="1" customWidth="1"/>
    <col min="5386" max="5386" width="36.375" style="1" customWidth="1"/>
    <col min="5387" max="5387" width="30.375" style="1" customWidth="1"/>
    <col min="5388" max="5388" width="34.125" style="1" bestFit="1" customWidth="1"/>
    <col min="5389" max="5389" width="13.75" style="1" customWidth="1"/>
    <col min="5390" max="5390" width="11.375" style="1" bestFit="1" customWidth="1"/>
    <col min="5391" max="5391" width="11.875" style="1" bestFit="1" customWidth="1"/>
    <col min="5392" max="5392" width="11.375" style="1" bestFit="1" customWidth="1"/>
    <col min="5393" max="5393" width="15.625" style="1" customWidth="1"/>
    <col min="5394" max="5632" width="9" style="1"/>
    <col min="5633" max="5633" width="4.375" style="1" customWidth="1"/>
    <col min="5634" max="5634" width="19" style="1" bestFit="1" customWidth="1"/>
    <col min="5635" max="5635" width="14" style="1" bestFit="1" customWidth="1"/>
    <col min="5636" max="5636" width="13.125" style="1" bestFit="1" customWidth="1"/>
    <col min="5637" max="5637" width="63.375" style="1" bestFit="1" customWidth="1"/>
    <col min="5638" max="5638" width="6.25" style="1" customWidth="1"/>
    <col min="5639" max="5640" width="9.875" style="1" bestFit="1" customWidth="1"/>
    <col min="5641" max="5641" width="13.5" style="1" bestFit="1" customWidth="1"/>
    <col min="5642" max="5642" width="36.375" style="1" customWidth="1"/>
    <col min="5643" max="5643" width="30.375" style="1" customWidth="1"/>
    <col min="5644" max="5644" width="34.125" style="1" bestFit="1" customWidth="1"/>
    <col min="5645" max="5645" width="13.75" style="1" customWidth="1"/>
    <col min="5646" max="5646" width="11.375" style="1" bestFit="1" customWidth="1"/>
    <col min="5647" max="5647" width="11.875" style="1" bestFit="1" customWidth="1"/>
    <col min="5648" max="5648" width="11.375" style="1" bestFit="1" customWidth="1"/>
    <col min="5649" max="5649" width="15.625" style="1" customWidth="1"/>
    <col min="5650" max="5888" width="9" style="1"/>
    <col min="5889" max="5889" width="4.375" style="1" customWidth="1"/>
    <col min="5890" max="5890" width="19" style="1" bestFit="1" customWidth="1"/>
    <col min="5891" max="5891" width="14" style="1" bestFit="1" customWidth="1"/>
    <col min="5892" max="5892" width="13.125" style="1" bestFit="1" customWidth="1"/>
    <col min="5893" max="5893" width="63.375" style="1" bestFit="1" customWidth="1"/>
    <col min="5894" max="5894" width="6.25" style="1" customWidth="1"/>
    <col min="5895" max="5896" width="9.875" style="1" bestFit="1" customWidth="1"/>
    <col min="5897" max="5897" width="13.5" style="1" bestFit="1" customWidth="1"/>
    <col min="5898" max="5898" width="36.375" style="1" customWidth="1"/>
    <col min="5899" max="5899" width="30.375" style="1" customWidth="1"/>
    <col min="5900" max="5900" width="34.125" style="1" bestFit="1" customWidth="1"/>
    <col min="5901" max="5901" width="13.75" style="1" customWidth="1"/>
    <col min="5902" max="5902" width="11.375" style="1" bestFit="1" customWidth="1"/>
    <col min="5903" max="5903" width="11.875" style="1" bestFit="1" customWidth="1"/>
    <col min="5904" max="5904" width="11.375" style="1" bestFit="1" customWidth="1"/>
    <col min="5905" max="5905" width="15.625" style="1" customWidth="1"/>
    <col min="5906" max="6144" width="9" style="1"/>
    <col min="6145" max="6145" width="4.375" style="1" customWidth="1"/>
    <col min="6146" max="6146" width="19" style="1" bestFit="1" customWidth="1"/>
    <col min="6147" max="6147" width="14" style="1" bestFit="1" customWidth="1"/>
    <col min="6148" max="6148" width="13.125" style="1" bestFit="1" customWidth="1"/>
    <col min="6149" max="6149" width="63.375" style="1" bestFit="1" customWidth="1"/>
    <col min="6150" max="6150" width="6.25" style="1" customWidth="1"/>
    <col min="6151" max="6152" width="9.875" style="1" bestFit="1" customWidth="1"/>
    <col min="6153" max="6153" width="13.5" style="1" bestFit="1" customWidth="1"/>
    <col min="6154" max="6154" width="36.375" style="1" customWidth="1"/>
    <col min="6155" max="6155" width="30.375" style="1" customWidth="1"/>
    <col min="6156" max="6156" width="34.125" style="1" bestFit="1" customWidth="1"/>
    <col min="6157" max="6157" width="13.75" style="1" customWidth="1"/>
    <col min="6158" max="6158" width="11.375" style="1" bestFit="1" customWidth="1"/>
    <col min="6159" max="6159" width="11.875" style="1" bestFit="1" customWidth="1"/>
    <col min="6160" max="6160" width="11.375" style="1" bestFit="1" customWidth="1"/>
    <col min="6161" max="6161" width="15.625" style="1" customWidth="1"/>
    <col min="6162" max="6400" width="9" style="1"/>
    <col min="6401" max="6401" width="4.375" style="1" customWidth="1"/>
    <col min="6402" max="6402" width="19" style="1" bestFit="1" customWidth="1"/>
    <col min="6403" max="6403" width="14" style="1" bestFit="1" customWidth="1"/>
    <col min="6404" max="6404" width="13.125" style="1" bestFit="1" customWidth="1"/>
    <col min="6405" max="6405" width="63.375" style="1" bestFit="1" customWidth="1"/>
    <col min="6406" max="6406" width="6.25" style="1" customWidth="1"/>
    <col min="6407" max="6408" width="9.875" style="1" bestFit="1" customWidth="1"/>
    <col min="6409" max="6409" width="13.5" style="1" bestFit="1" customWidth="1"/>
    <col min="6410" max="6410" width="36.375" style="1" customWidth="1"/>
    <col min="6411" max="6411" width="30.375" style="1" customWidth="1"/>
    <col min="6412" max="6412" width="34.125" style="1" bestFit="1" customWidth="1"/>
    <col min="6413" max="6413" width="13.75" style="1" customWidth="1"/>
    <col min="6414" max="6414" width="11.375" style="1" bestFit="1" customWidth="1"/>
    <col min="6415" max="6415" width="11.875" style="1" bestFit="1" customWidth="1"/>
    <col min="6416" max="6416" width="11.375" style="1" bestFit="1" customWidth="1"/>
    <col min="6417" max="6417" width="15.625" style="1" customWidth="1"/>
    <col min="6418" max="6656" width="9" style="1"/>
    <col min="6657" max="6657" width="4.375" style="1" customWidth="1"/>
    <col min="6658" max="6658" width="19" style="1" bestFit="1" customWidth="1"/>
    <col min="6659" max="6659" width="14" style="1" bestFit="1" customWidth="1"/>
    <col min="6660" max="6660" width="13.125" style="1" bestFit="1" customWidth="1"/>
    <col min="6661" max="6661" width="63.375" style="1" bestFit="1" customWidth="1"/>
    <col min="6662" max="6662" width="6.25" style="1" customWidth="1"/>
    <col min="6663" max="6664" width="9.875" style="1" bestFit="1" customWidth="1"/>
    <col min="6665" max="6665" width="13.5" style="1" bestFit="1" customWidth="1"/>
    <col min="6666" max="6666" width="36.375" style="1" customWidth="1"/>
    <col min="6667" max="6667" width="30.375" style="1" customWidth="1"/>
    <col min="6668" max="6668" width="34.125" style="1" bestFit="1" customWidth="1"/>
    <col min="6669" max="6669" width="13.75" style="1" customWidth="1"/>
    <col min="6670" max="6670" width="11.375" style="1" bestFit="1" customWidth="1"/>
    <col min="6671" max="6671" width="11.875" style="1" bestFit="1" customWidth="1"/>
    <col min="6672" max="6672" width="11.375" style="1" bestFit="1" customWidth="1"/>
    <col min="6673" max="6673" width="15.625" style="1" customWidth="1"/>
    <col min="6674" max="6912" width="9" style="1"/>
    <col min="6913" max="6913" width="4.375" style="1" customWidth="1"/>
    <col min="6914" max="6914" width="19" style="1" bestFit="1" customWidth="1"/>
    <col min="6915" max="6915" width="14" style="1" bestFit="1" customWidth="1"/>
    <col min="6916" max="6916" width="13.125" style="1" bestFit="1" customWidth="1"/>
    <col min="6917" max="6917" width="63.375" style="1" bestFit="1" customWidth="1"/>
    <col min="6918" max="6918" width="6.25" style="1" customWidth="1"/>
    <col min="6919" max="6920" width="9.875" style="1" bestFit="1" customWidth="1"/>
    <col min="6921" max="6921" width="13.5" style="1" bestFit="1" customWidth="1"/>
    <col min="6922" max="6922" width="36.375" style="1" customWidth="1"/>
    <col min="6923" max="6923" width="30.375" style="1" customWidth="1"/>
    <col min="6924" max="6924" width="34.125" style="1" bestFit="1" customWidth="1"/>
    <col min="6925" max="6925" width="13.75" style="1" customWidth="1"/>
    <col min="6926" max="6926" width="11.375" style="1" bestFit="1" customWidth="1"/>
    <col min="6927" max="6927" width="11.875" style="1" bestFit="1" customWidth="1"/>
    <col min="6928" max="6928" width="11.375" style="1" bestFit="1" customWidth="1"/>
    <col min="6929" max="6929" width="15.625" style="1" customWidth="1"/>
    <col min="6930" max="7168" width="9" style="1"/>
    <col min="7169" max="7169" width="4.375" style="1" customWidth="1"/>
    <col min="7170" max="7170" width="19" style="1" bestFit="1" customWidth="1"/>
    <col min="7171" max="7171" width="14" style="1" bestFit="1" customWidth="1"/>
    <col min="7172" max="7172" width="13.125" style="1" bestFit="1" customWidth="1"/>
    <col min="7173" max="7173" width="63.375" style="1" bestFit="1" customWidth="1"/>
    <col min="7174" max="7174" width="6.25" style="1" customWidth="1"/>
    <col min="7175" max="7176" width="9.875" style="1" bestFit="1" customWidth="1"/>
    <col min="7177" max="7177" width="13.5" style="1" bestFit="1" customWidth="1"/>
    <col min="7178" max="7178" width="36.375" style="1" customWidth="1"/>
    <col min="7179" max="7179" width="30.375" style="1" customWidth="1"/>
    <col min="7180" max="7180" width="34.125" style="1" bestFit="1" customWidth="1"/>
    <col min="7181" max="7181" width="13.75" style="1" customWidth="1"/>
    <col min="7182" max="7182" width="11.375" style="1" bestFit="1" customWidth="1"/>
    <col min="7183" max="7183" width="11.875" style="1" bestFit="1" customWidth="1"/>
    <col min="7184" max="7184" width="11.375" style="1" bestFit="1" customWidth="1"/>
    <col min="7185" max="7185" width="15.625" style="1" customWidth="1"/>
    <col min="7186" max="7424" width="9" style="1"/>
    <col min="7425" max="7425" width="4.375" style="1" customWidth="1"/>
    <col min="7426" max="7426" width="19" style="1" bestFit="1" customWidth="1"/>
    <col min="7427" max="7427" width="14" style="1" bestFit="1" customWidth="1"/>
    <col min="7428" max="7428" width="13.125" style="1" bestFit="1" customWidth="1"/>
    <col min="7429" max="7429" width="63.375" style="1" bestFit="1" customWidth="1"/>
    <col min="7430" max="7430" width="6.25" style="1" customWidth="1"/>
    <col min="7431" max="7432" width="9.875" style="1" bestFit="1" customWidth="1"/>
    <col min="7433" max="7433" width="13.5" style="1" bestFit="1" customWidth="1"/>
    <col min="7434" max="7434" width="36.375" style="1" customWidth="1"/>
    <col min="7435" max="7435" width="30.375" style="1" customWidth="1"/>
    <col min="7436" max="7436" width="34.125" style="1" bestFit="1" customWidth="1"/>
    <col min="7437" max="7437" width="13.75" style="1" customWidth="1"/>
    <col min="7438" max="7438" width="11.375" style="1" bestFit="1" customWidth="1"/>
    <col min="7439" max="7439" width="11.875" style="1" bestFit="1" customWidth="1"/>
    <col min="7440" max="7440" width="11.375" style="1" bestFit="1" customWidth="1"/>
    <col min="7441" max="7441" width="15.625" style="1" customWidth="1"/>
    <col min="7442" max="7680" width="9" style="1"/>
    <col min="7681" max="7681" width="4.375" style="1" customWidth="1"/>
    <col min="7682" max="7682" width="19" style="1" bestFit="1" customWidth="1"/>
    <col min="7683" max="7683" width="14" style="1" bestFit="1" customWidth="1"/>
    <col min="7684" max="7684" width="13.125" style="1" bestFit="1" customWidth="1"/>
    <col min="7685" max="7685" width="63.375" style="1" bestFit="1" customWidth="1"/>
    <col min="7686" max="7686" width="6.25" style="1" customWidth="1"/>
    <col min="7687" max="7688" width="9.875" style="1" bestFit="1" customWidth="1"/>
    <col min="7689" max="7689" width="13.5" style="1" bestFit="1" customWidth="1"/>
    <col min="7690" max="7690" width="36.375" style="1" customWidth="1"/>
    <col min="7691" max="7691" width="30.375" style="1" customWidth="1"/>
    <col min="7692" max="7692" width="34.125" style="1" bestFit="1" customWidth="1"/>
    <col min="7693" max="7693" width="13.75" style="1" customWidth="1"/>
    <col min="7694" max="7694" width="11.375" style="1" bestFit="1" customWidth="1"/>
    <col min="7695" max="7695" width="11.875" style="1" bestFit="1" customWidth="1"/>
    <col min="7696" max="7696" width="11.375" style="1" bestFit="1" customWidth="1"/>
    <col min="7697" max="7697" width="15.625" style="1" customWidth="1"/>
    <col min="7698" max="7936" width="9" style="1"/>
    <col min="7937" max="7937" width="4.375" style="1" customWidth="1"/>
    <col min="7938" max="7938" width="19" style="1" bestFit="1" customWidth="1"/>
    <col min="7939" max="7939" width="14" style="1" bestFit="1" customWidth="1"/>
    <col min="7940" max="7940" width="13.125" style="1" bestFit="1" customWidth="1"/>
    <col min="7941" max="7941" width="63.375" style="1" bestFit="1" customWidth="1"/>
    <col min="7942" max="7942" width="6.25" style="1" customWidth="1"/>
    <col min="7943" max="7944" width="9.875" style="1" bestFit="1" customWidth="1"/>
    <col min="7945" max="7945" width="13.5" style="1" bestFit="1" customWidth="1"/>
    <col min="7946" max="7946" width="36.375" style="1" customWidth="1"/>
    <col min="7947" max="7947" width="30.375" style="1" customWidth="1"/>
    <col min="7948" max="7948" width="34.125" style="1" bestFit="1" customWidth="1"/>
    <col min="7949" max="7949" width="13.75" style="1" customWidth="1"/>
    <col min="7950" max="7950" width="11.375" style="1" bestFit="1" customWidth="1"/>
    <col min="7951" max="7951" width="11.875" style="1" bestFit="1" customWidth="1"/>
    <col min="7952" max="7952" width="11.375" style="1" bestFit="1" customWidth="1"/>
    <col min="7953" max="7953" width="15.625" style="1" customWidth="1"/>
    <col min="7954" max="8192" width="9" style="1"/>
    <col min="8193" max="8193" width="4.375" style="1" customWidth="1"/>
    <col min="8194" max="8194" width="19" style="1" bestFit="1" customWidth="1"/>
    <col min="8195" max="8195" width="14" style="1" bestFit="1" customWidth="1"/>
    <col min="8196" max="8196" width="13.125" style="1" bestFit="1" customWidth="1"/>
    <col min="8197" max="8197" width="63.375" style="1" bestFit="1" customWidth="1"/>
    <col min="8198" max="8198" width="6.25" style="1" customWidth="1"/>
    <col min="8199" max="8200" width="9.875" style="1" bestFit="1" customWidth="1"/>
    <col min="8201" max="8201" width="13.5" style="1" bestFit="1" customWidth="1"/>
    <col min="8202" max="8202" width="36.375" style="1" customWidth="1"/>
    <col min="8203" max="8203" width="30.375" style="1" customWidth="1"/>
    <col min="8204" max="8204" width="34.125" style="1" bestFit="1" customWidth="1"/>
    <col min="8205" max="8205" width="13.75" style="1" customWidth="1"/>
    <col min="8206" max="8206" width="11.375" style="1" bestFit="1" customWidth="1"/>
    <col min="8207" max="8207" width="11.875" style="1" bestFit="1" customWidth="1"/>
    <col min="8208" max="8208" width="11.375" style="1" bestFit="1" customWidth="1"/>
    <col min="8209" max="8209" width="15.625" style="1" customWidth="1"/>
    <col min="8210" max="8448" width="9" style="1"/>
    <col min="8449" max="8449" width="4.375" style="1" customWidth="1"/>
    <col min="8450" max="8450" width="19" style="1" bestFit="1" customWidth="1"/>
    <col min="8451" max="8451" width="14" style="1" bestFit="1" customWidth="1"/>
    <col min="8452" max="8452" width="13.125" style="1" bestFit="1" customWidth="1"/>
    <col min="8453" max="8453" width="63.375" style="1" bestFit="1" customWidth="1"/>
    <col min="8454" max="8454" width="6.25" style="1" customWidth="1"/>
    <col min="8455" max="8456" width="9.875" style="1" bestFit="1" customWidth="1"/>
    <col min="8457" max="8457" width="13.5" style="1" bestFit="1" customWidth="1"/>
    <col min="8458" max="8458" width="36.375" style="1" customWidth="1"/>
    <col min="8459" max="8459" width="30.375" style="1" customWidth="1"/>
    <col min="8460" max="8460" width="34.125" style="1" bestFit="1" customWidth="1"/>
    <col min="8461" max="8461" width="13.75" style="1" customWidth="1"/>
    <col min="8462" max="8462" width="11.375" style="1" bestFit="1" customWidth="1"/>
    <col min="8463" max="8463" width="11.875" style="1" bestFit="1" customWidth="1"/>
    <col min="8464" max="8464" width="11.375" style="1" bestFit="1" customWidth="1"/>
    <col min="8465" max="8465" width="15.625" style="1" customWidth="1"/>
    <col min="8466" max="8704" width="9" style="1"/>
    <col min="8705" max="8705" width="4.375" style="1" customWidth="1"/>
    <col min="8706" max="8706" width="19" style="1" bestFit="1" customWidth="1"/>
    <col min="8707" max="8707" width="14" style="1" bestFit="1" customWidth="1"/>
    <col min="8708" max="8708" width="13.125" style="1" bestFit="1" customWidth="1"/>
    <col min="8709" max="8709" width="63.375" style="1" bestFit="1" customWidth="1"/>
    <col min="8710" max="8710" width="6.25" style="1" customWidth="1"/>
    <col min="8711" max="8712" width="9.875" style="1" bestFit="1" customWidth="1"/>
    <col min="8713" max="8713" width="13.5" style="1" bestFit="1" customWidth="1"/>
    <col min="8714" max="8714" width="36.375" style="1" customWidth="1"/>
    <col min="8715" max="8715" width="30.375" style="1" customWidth="1"/>
    <col min="8716" max="8716" width="34.125" style="1" bestFit="1" customWidth="1"/>
    <col min="8717" max="8717" width="13.75" style="1" customWidth="1"/>
    <col min="8718" max="8718" width="11.375" style="1" bestFit="1" customWidth="1"/>
    <col min="8719" max="8719" width="11.875" style="1" bestFit="1" customWidth="1"/>
    <col min="8720" max="8720" width="11.375" style="1" bestFit="1" customWidth="1"/>
    <col min="8721" max="8721" width="15.625" style="1" customWidth="1"/>
    <col min="8722" max="8960" width="9" style="1"/>
    <col min="8961" max="8961" width="4.375" style="1" customWidth="1"/>
    <col min="8962" max="8962" width="19" style="1" bestFit="1" customWidth="1"/>
    <col min="8963" max="8963" width="14" style="1" bestFit="1" customWidth="1"/>
    <col min="8964" max="8964" width="13.125" style="1" bestFit="1" customWidth="1"/>
    <col min="8965" max="8965" width="63.375" style="1" bestFit="1" customWidth="1"/>
    <col min="8966" max="8966" width="6.25" style="1" customWidth="1"/>
    <col min="8967" max="8968" width="9.875" style="1" bestFit="1" customWidth="1"/>
    <col min="8969" max="8969" width="13.5" style="1" bestFit="1" customWidth="1"/>
    <col min="8970" max="8970" width="36.375" style="1" customWidth="1"/>
    <col min="8971" max="8971" width="30.375" style="1" customWidth="1"/>
    <col min="8972" max="8972" width="34.125" style="1" bestFit="1" customWidth="1"/>
    <col min="8973" max="8973" width="13.75" style="1" customWidth="1"/>
    <col min="8974" max="8974" width="11.375" style="1" bestFit="1" customWidth="1"/>
    <col min="8975" max="8975" width="11.875" style="1" bestFit="1" customWidth="1"/>
    <col min="8976" max="8976" width="11.375" style="1" bestFit="1" customWidth="1"/>
    <col min="8977" max="8977" width="15.625" style="1" customWidth="1"/>
    <col min="8978" max="9216" width="9" style="1"/>
    <col min="9217" max="9217" width="4.375" style="1" customWidth="1"/>
    <col min="9218" max="9218" width="19" style="1" bestFit="1" customWidth="1"/>
    <col min="9219" max="9219" width="14" style="1" bestFit="1" customWidth="1"/>
    <col min="9220" max="9220" width="13.125" style="1" bestFit="1" customWidth="1"/>
    <col min="9221" max="9221" width="63.375" style="1" bestFit="1" customWidth="1"/>
    <col min="9222" max="9222" width="6.25" style="1" customWidth="1"/>
    <col min="9223" max="9224" width="9.875" style="1" bestFit="1" customWidth="1"/>
    <col min="9225" max="9225" width="13.5" style="1" bestFit="1" customWidth="1"/>
    <col min="9226" max="9226" width="36.375" style="1" customWidth="1"/>
    <col min="9227" max="9227" width="30.375" style="1" customWidth="1"/>
    <col min="9228" max="9228" width="34.125" style="1" bestFit="1" customWidth="1"/>
    <col min="9229" max="9229" width="13.75" style="1" customWidth="1"/>
    <col min="9230" max="9230" width="11.375" style="1" bestFit="1" customWidth="1"/>
    <col min="9231" max="9231" width="11.875" style="1" bestFit="1" customWidth="1"/>
    <col min="9232" max="9232" width="11.375" style="1" bestFit="1" customWidth="1"/>
    <col min="9233" max="9233" width="15.625" style="1" customWidth="1"/>
    <col min="9234" max="9472" width="9" style="1"/>
    <col min="9473" max="9473" width="4.375" style="1" customWidth="1"/>
    <col min="9474" max="9474" width="19" style="1" bestFit="1" customWidth="1"/>
    <col min="9475" max="9475" width="14" style="1" bestFit="1" customWidth="1"/>
    <col min="9476" max="9476" width="13.125" style="1" bestFit="1" customWidth="1"/>
    <col min="9477" max="9477" width="63.375" style="1" bestFit="1" customWidth="1"/>
    <col min="9478" max="9478" width="6.25" style="1" customWidth="1"/>
    <col min="9479" max="9480" width="9.875" style="1" bestFit="1" customWidth="1"/>
    <col min="9481" max="9481" width="13.5" style="1" bestFit="1" customWidth="1"/>
    <col min="9482" max="9482" width="36.375" style="1" customWidth="1"/>
    <col min="9483" max="9483" width="30.375" style="1" customWidth="1"/>
    <col min="9484" max="9484" width="34.125" style="1" bestFit="1" customWidth="1"/>
    <col min="9485" max="9485" width="13.75" style="1" customWidth="1"/>
    <col min="9486" max="9486" width="11.375" style="1" bestFit="1" customWidth="1"/>
    <col min="9487" max="9487" width="11.875" style="1" bestFit="1" customWidth="1"/>
    <col min="9488" max="9488" width="11.375" style="1" bestFit="1" customWidth="1"/>
    <col min="9489" max="9489" width="15.625" style="1" customWidth="1"/>
    <col min="9490" max="9728" width="9" style="1"/>
    <col min="9729" max="9729" width="4.375" style="1" customWidth="1"/>
    <col min="9730" max="9730" width="19" style="1" bestFit="1" customWidth="1"/>
    <col min="9731" max="9731" width="14" style="1" bestFit="1" customWidth="1"/>
    <col min="9732" max="9732" width="13.125" style="1" bestFit="1" customWidth="1"/>
    <col min="9733" max="9733" width="63.375" style="1" bestFit="1" customWidth="1"/>
    <col min="9734" max="9734" width="6.25" style="1" customWidth="1"/>
    <col min="9735" max="9736" width="9.875" style="1" bestFit="1" customWidth="1"/>
    <col min="9737" max="9737" width="13.5" style="1" bestFit="1" customWidth="1"/>
    <col min="9738" max="9738" width="36.375" style="1" customWidth="1"/>
    <col min="9739" max="9739" width="30.375" style="1" customWidth="1"/>
    <col min="9740" max="9740" width="34.125" style="1" bestFit="1" customWidth="1"/>
    <col min="9741" max="9741" width="13.75" style="1" customWidth="1"/>
    <col min="9742" max="9742" width="11.375" style="1" bestFit="1" customWidth="1"/>
    <col min="9743" max="9743" width="11.875" style="1" bestFit="1" customWidth="1"/>
    <col min="9744" max="9744" width="11.375" style="1" bestFit="1" customWidth="1"/>
    <col min="9745" max="9745" width="15.625" style="1" customWidth="1"/>
    <col min="9746" max="9984" width="9" style="1"/>
    <col min="9985" max="9985" width="4.375" style="1" customWidth="1"/>
    <col min="9986" max="9986" width="19" style="1" bestFit="1" customWidth="1"/>
    <col min="9987" max="9987" width="14" style="1" bestFit="1" customWidth="1"/>
    <col min="9988" max="9988" width="13.125" style="1" bestFit="1" customWidth="1"/>
    <col min="9989" max="9989" width="63.375" style="1" bestFit="1" customWidth="1"/>
    <col min="9990" max="9990" width="6.25" style="1" customWidth="1"/>
    <col min="9991" max="9992" width="9.875" style="1" bestFit="1" customWidth="1"/>
    <col min="9993" max="9993" width="13.5" style="1" bestFit="1" customWidth="1"/>
    <col min="9994" max="9994" width="36.375" style="1" customWidth="1"/>
    <col min="9995" max="9995" width="30.375" style="1" customWidth="1"/>
    <col min="9996" max="9996" width="34.125" style="1" bestFit="1" customWidth="1"/>
    <col min="9997" max="9997" width="13.75" style="1" customWidth="1"/>
    <col min="9998" max="9998" width="11.375" style="1" bestFit="1" customWidth="1"/>
    <col min="9999" max="9999" width="11.875" style="1" bestFit="1" customWidth="1"/>
    <col min="10000" max="10000" width="11.375" style="1" bestFit="1" customWidth="1"/>
    <col min="10001" max="10001" width="15.625" style="1" customWidth="1"/>
    <col min="10002" max="10240" width="9" style="1"/>
    <col min="10241" max="10241" width="4.375" style="1" customWidth="1"/>
    <col min="10242" max="10242" width="19" style="1" bestFit="1" customWidth="1"/>
    <col min="10243" max="10243" width="14" style="1" bestFit="1" customWidth="1"/>
    <col min="10244" max="10244" width="13.125" style="1" bestFit="1" customWidth="1"/>
    <col min="10245" max="10245" width="63.375" style="1" bestFit="1" customWidth="1"/>
    <col min="10246" max="10246" width="6.25" style="1" customWidth="1"/>
    <col min="10247" max="10248" width="9.875" style="1" bestFit="1" customWidth="1"/>
    <col min="10249" max="10249" width="13.5" style="1" bestFit="1" customWidth="1"/>
    <col min="10250" max="10250" width="36.375" style="1" customWidth="1"/>
    <col min="10251" max="10251" width="30.375" style="1" customWidth="1"/>
    <col min="10252" max="10252" width="34.125" style="1" bestFit="1" customWidth="1"/>
    <col min="10253" max="10253" width="13.75" style="1" customWidth="1"/>
    <col min="10254" max="10254" width="11.375" style="1" bestFit="1" customWidth="1"/>
    <col min="10255" max="10255" width="11.875" style="1" bestFit="1" customWidth="1"/>
    <col min="10256" max="10256" width="11.375" style="1" bestFit="1" customWidth="1"/>
    <col min="10257" max="10257" width="15.625" style="1" customWidth="1"/>
    <col min="10258" max="10496" width="9" style="1"/>
    <col min="10497" max="10497" width="4.375" style="1" customWidth="1"/>
    <col min="10498" max="10498" width="19" style="1" bestFit="1" customWidth="1"/>
    <col min="10499" max="10499" width="14" style="1" bestFit="1" customWidth="1"/>
    <col min="10500" max="10500" width="13.125" style="1" bestFit="1" customWidth="1"/>
    <col min="10501" max="10501" width="63.375" style="1" bestFit="1" customWidth="1"/>
    <col min="10502" max="10502" width="6.25" style="1" customWidth="1"/>
    <col min="10503" max="10504" width="9.875" style="1" bestFit="1" customWidth="1"/>
    <col min="10505" max="10505" width="13.5" style="1" bestFit="1" customWidth="1"/>
    <col min="10506" max="10506" width="36.375" style="1" customWidth="1"/>
    <col min="10507" max="10507" width="30.375" style="1" customWidth="1"/>
    <col min="10508" max="10508" width="34.125" style="1" bestFit="1" customWidth="1"/>
    <col min="10509" max="10509" width="13.75" style="1" customWidth="1"/>
    <col min="10510" max="10510" width="11.375" style="1" bestFit="1" customWidth="1"/>
    <col min="10511" max="10511" width="11.875" style="1" bestFit="1" customWidth="1"/>
    <col min="10512" max="10512" width="11.375" style="1" bestFit="1" customWidth="1"/>
    <col min="10513" max="10513" width="15.625" style="1" customWidth="1"/>
    <col min="10514" max="10752" width="9" style="1"/>
    <col min="10753" max="10753" width="4.375" style="1" customWidth="1"/>
    <col min="10754" max="10754" width="19" style="1" bestFit="1" customWidth="1"/>
    <col min="10755" max="10755" width="14" style="1" bestFit="1" customWidth="1"/>
    <col min="10756" max="10756" width="13.125" style="1" bestFit="1" customWidth="1"/>
    <col min="10757" max="10757" width="63.375" style="1" bestFit="1" customWidth="1"/>
    <col min="10758" max="10758" width="6.25" style="1" customWidth="1"/>
    <col min="10759" max="10760" width="9.875" style="1" bestFit="1" customWidth="1"/>
    <col min="10761" max="10761" width="13.5" style="1" bestFit="1" customWidth="1"/>
    <col min="10762" max="10762" width="36.375" style="1" customWidth="1"/>
    <col min="10763" max="10763" width="30.375" style="1" customWidth="1"/>
    <col min="10764" max="10764" width="34.125" style="1" bestFit="1" customWidth="1"/>
    <col min="10765" max="10765" width="13.75" style="1" customWidth="1"/>
    <col min="10766" max="10766" width="11.375" style="1" bestFit="1" customWidth="1"/>
    <col min="10767" max="10767" width="11.875" style="1" bestFit="1" customWidth="1"/>
    <col min="10768" max="10768" width="11.375" style="1" bestFit="1" customWidth="1"/>
    <col min="10769" max="10769" width="15.625" style="1" customWidth="1"/>
    <col min="10770" max="11008" width="9" style="1"/>
    <col min="11009" max="11009" width="4.375" style="1" customWidth="1"/>
    <col min="11010" max="11010" width="19" style="1" bestFit="1" customWidth="1"/>
    <col min="11011" max="11011" width="14" style="1" bestFit="1" customWidth="1"/>
    <col min="11012" max="11012" width="13.125" style="1" bestFit="1" customWidth="1"/>
    <col min="11013" max="11013" width="63.375" style="1" bestFit="1" customWidth="1"/>
    <col min="11014" max="11014" width="6.25" style="1" customWidth="1"/>
    <col min="11015" max="11016" width="9.875" style="1" bestFit="1" customWidth="1"/>
    <col min="11017" max="11017" width="13.5" style="1" bestFit="1" customWidth="1"/>
    <col min="11018" max="11018" width="36.375" style="1" customWidth="1"/>
    <col min="11019" max="11019" width="30.375" style="1" customWidth="1"/>
    <col min="11020" max="11020" width="34.125" style="1" bestFit="1" customWidth="1"/>
    <col min="11021" max="11021" width="13.75" style="1" customWidth="1"/>
    <col min="11022" max="11022" width="11.375" style="1" bestFit="1" customWidth="1"/>
    <col min="11023" max="11023" width="11.875" style="1" bestFit="1" customWidth="1"/>
    <col min="11024" max="11024" width="11.375" style="1" bestFit="1" customWidth="1"/>
    <col min="11025" max="11025" width="15.625" style="1" customWidth="1"/>
    <col min="11026" max="11264" width="9" style="1"/>
    <col min="11265" max="11265" width="4.375" style="1" customWidth="1"/>
    <col min="11266" max="11266" width="19" style="1" bestFit="1" customWidth="1"/>
    <col min="11267" max="11267" width="14" style="1" bestFit="1" customWidth="1"/>
    <col min="11268" max="11268" width="13.125" style="1" bestFit="1" customWidth="1"/>
    <col min="11269" max="11269" width="63.375" style="1" bestFit="1" customWidth="1"/>
    <col min="11270" max="11270" width="6.25" style="1" customWidth="1"/>
    <col min="11271" max="11272" width="9.875" style="1" bestFit="1" customWidth="1"/>
    <col min="11273" max="11273" width="13.5" style="1" bestFit="1" customWidth="1"/>
    <col min="11274" max="11274" width="36.375" style="1" customWidth="1"/>
    <col min="11275" max="11275" width="30.375" style="1" customWidth="1"/>
    <col min="11276" max="11276" width="34.125" style="1" bestFit="1" customWidth="1"/>
    <col min="11277" max="11277" width="13.75" style="1" customWidth="1"/>
    <col min="11278" max="11278" width="11.375" style="1" bestFit="1" customWidth="1"/>
    <col min="11279" max="11279" width="11.875" style="1" bestFit="1" customWidth="1"/>
    <col min="11280" max="11280" width="11.375" style="1" bestFit="1" customWidth="1"/>
    <col min="11281" max="11281" width="15.625" style="1" customWidth="1"/>
    <col min="11282" max="11520" width="9" style="1"/>
    <col min="11521" max="11521" width="4.375" style="1" customWidth="1"/>
    <col min="11522" max="11522" width="19" style="1" bestFit="1" customWidth="1"/>
    <col min="11523" max="11523" width="14" style="1" bestFit="1" customWidth="1"/>
    <col min="11524" max="11524" width="13.125" style="1" bestFit="1" customWidth="1"/>
    <col min="11525" max="11525" width="63.375" style="1" bestFit="1" customWidth="1"/>
    <col min="11526" max="11526" width="6.25" style="1" customWidth="1"/>
    <col min="11527" max="11528" width="9.875" style="1" bestFit="1" customWidth="1"/>
    <col min="11529" max="11529" width="13.5" style="1" bestFit="1" customWidth="1"/>
    <col min="11530" max="11530" width="36.375" style="1" customWidth="1"/>
    <col min="11531" max="11531" width="30.375" style="1" customWidth="1"/>
    <col min="11532" max="11532" width="34.125" style="1" bestFit="1" customWidth="1"/>
    <col min="11533" max="11533" width="13.75" style="1" customWidth="1"/>
    <col min="11534" max="11534" width="11.375" style="1" bestFit="1" customWidth="1"/>
    <col min="11535" max="11535" width="11.875" style="1" bestFit="1" customWidth="1"/>
    <col min="11536" max="11536" width="11.375" style="1" bestFit="1" customWidth="1"/>
    <col min="11537" max="11537" width="15.625" style="1" customWidth="1"/>
    <col min="11538" max="11776" width="9" style="1"/>
    <col min="11777" max="11777" width="4.375" style="1" customWidth="1"/>
    <col min="11778" max="11778" width="19" style="1" bestFit="1" customWidth="1"/>
    <col min="11779" max="11779" width="14" style="1" bestFit="1" customWidth="1"/>
    <col min="11780" max="11780" width="13.125" style="1" bestFit="1" customWidth="1"/>
    <col min="11781" max="11781" width="63.375" style="1" bestFit="1" customWidth="1"/>
    <col min="11782" max="11782" width="6.25" style="1" customWidth="1"/>
    <col min="11783" max="11784" width="9.875" style="1" bestFit="1" customWidth="1"/>
    <col min="11785" max="11785" width="13.5" style="1" bestFit="1" customWidth="1"/>
    <col min="11786" max="11786" width="36.375" style="1" customWidth="1"/>
    <col min="11787" max="11787" width="30.375" style="1" customWidth="1"/>
    <col min="11788" max="11788" width="34.125" style="1" bestFit="1" customWidth="1"/>
    <col min="11789" max="11789" width="13.75" style="1" customWidth="1"/>
    <col min="11790" max="11790" width="11.375" style="1" bestFit="1" customWidth="1"/>
    <col min="11791" max="11791" width="11.875" style="1" bestFit="1" customWidth="1"/>
    <col min="11792" max="11792" width="11.375" style="1" bestFit="1" customWidth="1"/>
    <col min="11793" max="11793" width="15.625" style="1" customWidth="1"/>
    <col min="11794" max="12032" width="9" style="1"/>
    <col min="12033" max="12033" width="4.375" style="1" customWidth="1"/>
    <col min="12034" max="12034" width="19" style="1" bestFit="1" customWidth="1"/>
    <col min="12035" max="12035" width="14" style="1" bestFit="1" customWidth="1"/>
    <col min="12036" max="12036" width="13.125" style="1" bestFit="1" customWidth="1"/>
    <col min="12037" max="12037" width="63.375" style="1" bestFit="1" customWidth="1"/>
    <col min="12038" max="12038" width="6.25" style="1" customWidth="1"/>
    <col min="12039" max="12040" width="9.875" style="1" bestFit="1" customWidth="1"/>
    <col min="12041" max="12041" width="13.5" style="1" bestFit="1" customWidth="1"/>
    <col min="12042" max="12042" width="36.375" style="1" customWidth="1"/>
    <col min="12043" max="12043" width="30.375" style="1" customWidth="1"/>
    <col min="12044" max="12044" width="34.125" style="1" bestFit="1" customWidth="1"/>
    <col min="12045" max="12045" width="13.75" style="1" customWidth="1"/>
    <col min="12046" max="12046" width="11.375" style="1" bestFit="1" customWidth="1"/>
    <col min="12047" max="12047" width="11.875" style="1" bestFit="1" customWidth="1"/>
    <col min="12048" max="12048" width="11.375" style="1" bestFit="1" customWidth="1"/>
    <col min="12049" max="12049" width="15.625" style="1" customWidth="1"/>
    <col min="12050" max="12288" width="9" style="1"/>
    <col min="12289" max="12289" width="4.375" style="1" customWidth="1"/>
    <col min="12290" max="12290" width="19" style="1" bestFit="1" customWidth="1"/>
    <col min="12291" max="12291" width="14" style="1" bestFit="1" customWidth="1"/>
    <col min="12292" max="12292" width="13.125" style="1" bestFit="1" customWidth="1"/>
    <col min="12293" max="12293" width="63.375" style="1" bestFit="1" customWidth="1"/>
    <col min="12294" max="12294" width="6.25" style="1" customWidth="1"/>
    <col min="12295" max="12296" width="9.875" style="1" bestFit="1" customWidth="1"/>
    <col min="12297" max="12297" width="13.5" style="1" bestFit="1" customWidth="1"/>
    <col min="12298" max="12298" width="36.375" style="1" customWidth="1"/>
    <col min="12299" max="12299" width="30.375" style="1" customWidth="1"/>
    <col min="12300" max="12300" width="34.125" style="1" bestFit="1" customWidth="1"/>
    <col min="12301" max="12301" width="13.75" style="1" customWidth="1"/>
    <col min="12302" max="12302" width="11.375" style="1" bestFit="1" customWidth="1"/>
    <col min="12303" max="12303" width="11.875" style="1" bestFit="1" customWidth="1"/>
    <col min="12304" max="12304" width="11.375" style="1" bestFit="1" customWidth="1"/>
    <col min="12305" max="12305" width="15.625" style="1" customWidth="1"/>
    <col min="12306" max="12544" width="9" style="1"/>
    <col min="12545" max="12545" width="4.375" style="1" customWidth="1"/>
    <col min="12546" max="12546" width="19" style="1" bestFit="1" customWidth="1"/>
    <col min="12547" max="12547" width="14" style="1" bestFit="1" customWidth="1"/>
    <col min="12548" max="12548" width="13.125" style="1" bestFit="1" customWidth="1"/>
    <col min="12549" max="12549" width="63.375" style="1" bestFit="1" customWidth="1"/>
    <col min="12550" max="12550" width="6.25" style="1" customWidth="1"/>
    <col min="12551" max="12552" width="9.875" style="1" bestFit="1" customWidth="1"/>
    <col min="12553" max="12553" width="13.5" style="1" bestFit="1" customWidth="1"/>
    <col min="12554" max="12554" width="36.375" style="1" customWidth="1"/>
    <col min="12555" max="12555" width="30.375" style="1" customWidth="1"/>
    <col min="12556" max="12556" width="34.125" style="1" bestFit="1" customWidth="1"/>
    <col min="12557" max="12557" width="13.75" style="1" customWidth="1"/>
    <col min="12558" max="12558" width="11.375" style="1" bestFit="1" customWidth="1"/>
    <col min="12559" max="12559" width="11.875" style="1" bestFit="1" customWidth="1"/>
    <col min="12560" max="12560" width="11.375" style="1" bestFit="1" customWidth="1"/>
    <col min="12561" max="12561" width="15.625" style="1" customWidth="1"/>
    <col min="12562" max="12800" width="9" style="1"/>
    <col min="12801" max="12801" width="4.375" style="1" customWidth="1"/>
    <col min="12802" max="12802" width="19" style="1" bestFit="1" customWidth="1"/>
    <col min="12803" max="12803" width="14" style="1" bestFit="1" customWidth="1"/>
    <col min="12804" max="12804" width="13.125" style="1" bestFit="1" customWidth="1"/>
    <col min="12805" max="12805" width="63.375" style="1" bestFit="1" customWidth="1"/>
    <col min="12806" max="12806" width="6.25" style="1" customWidth="1"/>
    <col min="12807" max="12808" width="9.875" style="1" bestFit="1" customWidth="1"/>
    <col min="12809" max="12809" width="13.5" style="1" bestFit="1" customWidth="1"/>
    <col min="12810" max="12810" width="36.375" style="1" customWidth="1"/>
    <col min="12811" max="12811" width="30.375" style="1" customWidth="1"/>
    <col min="12812" max="12812" width="34.125" style="1" bestFit="1" customWidth="1"/>
    <col min="12813" max="12813" width="13.75" style="1" customWidth="1"/>
    <col min="12814" max="12814" width="11.375" style="1" bestFit="1" customWidth="1"/>
    <col min="12815" max="12815" width="11.875" style="1" bestFit="1" customWidth="1"/>
    <col min="12816" max="12816" width="11.375" style="1" bestFit="1" customWidth="1"/>
    <col min="12817" max="12817" width="15.625" style="1" customWidth="1"/>
    <col min="12818" max="13056" width="9" style="1"/>
    <col min="13057" max="13057" width="4.375" style="1" customWidth="1"/>
    <col min="13058" max="13058" width="19" style="1" bestFit="1" customWidth="1"/>
    <col min="13059" max="13059" width="14" style="1" bestFit="1" customWidth="1"/>
    <col min="13060" max="13060" width="13.125" style="1" bestFit="1" customWidth="1"/>
    <col min="13061" max="13061" width="63.375" style="1" bestFit="1" customWidth="1"/>
    <col min="13062" max="13062" width="6.25" style="1" customWidth="1"/>
    <col min="13063" max="13064" width="9.875" style="1" bestFit="1" customWidth="1"/>
    <col min="13065" max="13065" width="13.5" style="1" bestFit="1" customWidth="1"/>
    <col min="13066" max="13066" width="36.375" style="1" customWidth="1"/>
    <col min="13067" max="13067" width="30.375" style="1" customWidth="1"/>
    <col min="13068" max="13068" width="34.125" style="1" bestFit="1" customWidth="1"/>
    <col min="13069" max="13069" width="13.75" style="1" customWidth="1"/>
    <col min="13070" max="13070" width="11.375" style="1" bestFit="1" customWidth="1"/>
    <col min="13071" max="13071" width="11.875" style="1" bestFit="1" customWidth="1"/>
    <col min="13072" max="13072" width="11.375" style="1" bestFit="1" customWidth="1"/>
    <col min="13073" max="13073" width="15.625" style="1" customWidth="1"/>
    <col min="13074" max="13312" width="9" style="1"/>
    <col min="13313" max="13313" width="4.375" style="1" customWidth="1"/>
    <col min="13314" max="13314" width="19" style="1" bestFit="1" customWidth="1"/>
    <col min="13315" max="13315" width="14" style="1" bestFit="1" customWidth="1"/>
    <col min="13316" max="13316" width="13.125" style="1" bestFit="1" customWidth="1"/>
    <col min="13317" max="13317" width="63.375" style="1" bestFit="1" customWidth="1"/>
    <col min="13318" max="13318" width="6.25" style="1" customWidth="1"/>
    <col min="13319" max="13320" width="9.875" style="1" bestFit="1" customWidth="1"/>
    <col min="13321" max="13321" width="13.5" style="1" bestFit="1" customWidth="1"/>
    <col min="13322" max="13322" width="36.375" style="1" customWidth="1"/>
    <col min="13323" max="13323" width="30.375" style="1" customWidth="1"/>
    <col min="13324" max="13324" width="34.125" style="1" bestFit="1" customWidth="1"/>
    <col min="13325" max="13325" width="13.75" style="1" customWidth="1"/>
    <col min="13326" max="13326" width="11.375" style="1" bestFit="1" customWidth="1"/>
    <col min="13327" max="13327" width="11.875" style="1" bestFit="1" customWidth="1"/>
    <col min="13328" max="13328" width="11.375" style="1" bestFit="1" customWidth="1"/>
    <col min="13329" max="13329" width="15.625" style="1" customWidth="1"/>
    <col min="13330" max="13568" width="9" style="1"/>
    <col min="13569" max="13569" width="4.375" style="1" customWidth="1"/>
    <col min="13570" max="13570" width="19" style="1" bestFit="1" customWidth="1"/>
    <col min="13571" max="13571" width="14" style="1" bestFit="1" customWidth="1"/>
    <col min="13572" max="13572" width="13.125" style="1" bestFit="1" customWidth="1"/>
    <col min="13573" max="13573" width="63.375" style="1" bestFit="1" customWidth="1"/>
    <col min="13574" max="13574" width="6.25" style="1" customWidth="1"/>
    <col min="13575" max="13576" width="9.875" style="1" bestFit="1" customWidth="1"/>
    <col min="13577" max="13577" width="13.5" style="1" bestFit="1" customWidth="1"/>
    <col min="13578" max="13578" width="36.375" style="1" customWidth="1"/>
    <col min="13579" max="13579" width="30.375" style="1" customWidth="1"/>
    <col min="13580" max="13580" width="34.125" style="1" bestFit="1" customWidth="1"/>
    <col min="13581" max="13581" width="13.75" style="1" customWidth="1"/>
    <col min="13582" max="13582" width="11.375" style="1" bestFit="1" customWidth="1"/>
    <col min="13583" max="13583" width="11.875" style="1" bestFit="1" customWidth="1"/>
    <col min="13584" max="13584" width="11.375" style="1" bestFit="1" customWidth="1"/>
    <col min="13585" max="13585" width="15.625" style="1" customWidth="1"/>
    <col min="13586" max="13824" width="9" style="1"/>
    <col min="13825" max="13825" width="4.375" style="1" customWidth="1"/>
    <col min="13826" max="13826" width="19" style="1" bestFit="1" customWidth="1"/>
    <col min="13827" max="13827" width="14" style="1" bestFit="1" customWidth="1"/>
    <col min="13828" max="13828" width="13.125" style="1" bestFit="1" customWidth="1"/>
    <col min="13829" max="13829" width="63.375" style="1" bestFit="1" customWidth="1"/>
    <col min="13830" max="13830" width="6.25" style="1" customWidth="1"/>
    <col min="13831" max="13832" width="9.875" style="1" bestFit="1" customWidth="1"/>
    <col min="13833" max="13833" width="13.5" style="1" bestFit="1" customWidth="1"/>
    <col min="13834" max="13834" width="36.375" style="1" customWidth="1"/>
    <col min="13835" max="13835" width="30.375" style="1" customWidth="1"/>
    <col min="13836" max="13836" width="34.125" style="1" bestFit="1" customWidth="1"/>
    <col min="13837" max="13837" width="13.75" style="1" customWidth="1"/>
    <col min="13838" max="13838" width="11.375" style="1" bestFit="1" customWidth="1"/>
    <col min="13839" max="13839" width="11.875" style="1" bestFit="1" customWidth="1"/>
    <col min="13840" max="13840" width="11.375" style="1" bestFit="1" customWidth="1"/>
    <col min="13841" max="13841" width="15.625" style="1" customWidth="1"/>
    <col min="13842" max="14080" width="9" style="1"/>
    <col min="14081" max="14081" width="4.375" style="1" customWidth="1"/>
    <col min="14082" max="14082" width="19" style="1" bestFit="1" customWidth="1"/>
    <col min="14083" max="14083" width="14" style="1" bestFit="1" customWidth="1"/>
    <col min="14084" max="14084" width="13.125" style="1" bestFit="1" customWidth="1"/>
    <col min="14085" max="14085" width="63.375" style="1" bestFit="1" customWidth="1"/>
    <col min="14086" max="14086" width="6.25" style="1" customWidth="1"/>
    <col min="14087" max="14088" width="9.875" style="1" bestFit="1" customWidth="1"/>
    <col min="14089" max="14089" width="13.5" style="1" bestFit="1" customWidth="1"/>
    <col min="14090" max="14090" width="36.375" style="1" customWidth="1"/>
    <col min="14091" max="14091" width="30.375" style="1" customWidth="1"/>
    <col min="14092" max="14092" width="34.125" style="1" bestFit="1" customWidth="1"/>
    <col min="14093" max="14093" width="13.75" style="1" customWidth="1"/>
    <col min="14094" max="14094" width="11.375" style="1" bestFit="1" customWidth="1"/>
    <col min="14095" max="14095" width="11.875" style="1" bestFit="1" customWidth="1"/>
    <col min="14096" max="14096" width="11.375" style="1" bestFit="1" customWidth="1"/>
    <col min="14097" max="14097" width="15.625" style="1" customWidth="1"/>
    <col min="14098" max="14336" width="9" style="1"/>
    <col min="14337" max="14337" width="4.375" style="1" customWidth="1"/>
    <col min="14338" max="14338" width="19" style="1" bestFit="1" customWidth="1"/>
    <col min="14339" max="14339" width="14" style="1" bestFit="1" customWidth="1"/>
    <col min="14340" max="14340" width="13.125" style="1" bestFit="1" customWidth="1"/>
    <col min="14341" max="14341" width="63.375" style="1" bestFit="1" customWidth="1"/>
    <col min="14342" max="14342" width="6.25" style="1" customWidth="1"/>
    <col min="14343" max="14344" width="9.875" style="1" bestFit="1" customWidth="1"/>
    <col min="14345" max="14345" width="13.5" style="1" bestFit="1" customWidth="1"/>
    <col min="14346" max="14346" width="36.375" style="1" customWidth="1"/>
    <col min="14347" max="14347" width="30.375" style="1" customWidth="1"/>
    <col min="14348" max="14348" width="34.125" style="1" bestFit="1" customWidth="1"/>
    <col min="14349" max="14349" width="13.75" style="1" customWidth="1"/>
    <col min="14350" max="14350" width="11.375" style="1" bestFit="1" customWidth="1"/>
    <col min="14351" max="14351" width="11.875" style="1" bestFit="1" customWidth="1"/>
    <col min="14352" max="14352" width="11.375" style="1" bestFit="1" customWidth="1"/>
    <col min="14353" max="14353" width="15.625" style="1" customWidth="1"/>
    <col min="14354" max="14592" width="9" style="1"/>
    <col min="14593" max="14593" width="4.375" style="1" customWidth="1"/>
    <col min="14594" max="14594" width="19" style="1" bestFit="1" customWidth="1"/>
    <col min="14595" max="14595" width="14" style="1" bestFit="1" customWidth="1"/>
    <col min="14596" max="14596" width="13.125" style="1" bestFit="1" customWidth="1"/>
    <col min="14597" max="14597" width="63.375" style="1" bestFit="1" customWidth="1"/>
    <col min="14598" max="14598" width="6.25" style="1" customWidth="1"/>
    <col min="14599" max="14600" width="9.875" style="1" bestFit="1" customWidth="1"/>
    <col min="14601" max="14601" width="13.5" style="1" bestFit="1" customWidth="1"/>
    <col min="14602" max="14602" width="36.375" style="1" customWidth="1"/>
    <col min="14603" max="14603" width="30.375" style="1" customWidth="1"/>
    <col min="14604" max="14604" width="34.125" style="1" bestFit="1" customWidth="1"/>
    <col min="14605" max="14605" width="13.75" style="1" customWidth="1"/>
    <col min="14606" max="14606" width="11.375" style="1" bestFit="1" customWidth="1"/>
    <col min="14607" max="14607" width="11.875" style="1" bestFit="1" customWidth="1"/>
    <col min="14608" max="14608" width="11.375" style="1" bestFit="1" customWidth="1"/>
    <col min="14609" max="14609" width="15.625" style="1" customWidth="1"/>
    <col min="14610" max="14848" width="9" style="1"/>
    <col min="14849" max="14849" width="4.375" style="1" customWidth="1"/>
    <col min="14850" max="14850" width="19" style="1" bestFit="1" customWidth="1"/>
    <col min="14851" max="14851" width="14" style="1" bestFit="1" customWidth="1"/>
    <col min="14852" max="14852" width="13.125" style="1" bestFit="1" customWidth="1"/>
    <col min="14853" max="14853" width="63.375" style="1" bestFit="1" customWidth="1"/>
    <col min="14854" max="14854" width="6.25" style="1" customWidth="1"/>
    <col min="14855" max="14856" width="9.875" style="1" bestFit="1" customWidth="1"/>
    <col min="14857" max="14857" width="13.5" style="1" bestFit="1" customWidth="1"/>
    <col min="14858" max="14858" width="36.375" style="1" customWidth="1"/>
    <col min="14859" max="14859" width="30.375" style="1" customWidth="1"/>
    <col min="14860" max="14860" width="34.125" style="1" bestFit="1" customWidth="1"/>
    <col min="14861" max="14861" width="13.75" style="1" customWidth="1"/>
    <col min="14862" max="14862" width="11.375" style="1" bestFit="1" customWidth="1"/>
    <col min="14863" max="14863" width="11.875" style="1" bestFit="1" customWidth="1"/>
    <col min="14864" max="14864" width="11.375" style="1" bestFit="1" customWidth="1"/>
    <col min="14865" max="14865" width="15.625" style="1" customWidth="1"/>
    <col min="14866" max="15104" width="9" style="1"/>
    <col min="15105" max="15105" width="4.375" style="1" customWidth="1"/>
    <col min="15106" max="15106" width="19" style="1" bestFit="1" customWidth="1"/>
    <col min="15107" max="15107" width="14" style="1" bestFit="1" customWidth="1"/>
    <col min="15108" max="15108" width="13.125" style="1" bestFit="1" customWidth="1"/>
    <col min="15109" max="15109" width="63.375" style="1" bestFit="1" customWidth="1"/>
    <col min="15110" max="15110" width="6.25" style="1" customWidth="1"/>
    <col min="15111" max="15112" width="9.875" style="1" bestFit="1" customWidth="1"/>
    <col min="15113" max="15113" width="13.5" style="1" bestFit="1" customWidth="1"/>
    <col min="15114" max="15114" width="36.375" style="1" customWidth="1"/>
    <col min="15115" max="15115" width="30.375" style="1" customWidth="1"/>
    <col min="15116" max="15116" width="34.125" style="1" bestFit="1" customWidth="1"/>
    <col min="15117" max="15117" width="13.75" style="1" customWidth="1"/>
    <col min="15118" max="15118" width="11.375" style="1" bestFit="1" customWidth="1"/>
    <col min="15119" max="15119" width="11.875" style="1" bestFit="1" customWidth="1"/>
    <col min="15120" max="15120" width="11.375" style="1" bestFit="1" customWidth="1"/>
    <col min="15121" max="15121" width="15.625" style="1" customWidth="1"/>
    <col min="15122" max="15360" width="9" style="1"/>
    <col min="15361" max="15361" width="4.375" style="1" customWidth="1"/>
    <col min="15362" max="15362" width="19" style="1" bestFit="1" customWidth="1"/>
    <col min="15363" max="15363" width="14" style="1" bestFit="1" customWidth="1"/>
    <col min="15364" max="15364" width="13.125" style="1" bestFit="1" customWidth="1"/>
    <col min="15365" max="15365" width="63.375" style="1" bestFit="1" customWidth="1"/>
    <col min="15366" max="15366" width="6.25" style="1" customWidth="1"/>
    <col min="15367" max="15368" width="9.875" style="1" bestFit="1" customWidth="1"/>
    <col min="15369" max="15369" width="13.5" style="1" bestFit="1" customWidth="1"/>
    <col min="15370" max="15370" width="36.375" style="1" customWidth="1"/>
    <col min="15371" max="15371" width="30.375" style="1" customWidth="1"/>
    <col min="15372" max="15372" width="34.125" style="1" bestFit="1" customWidth="1"/>
    <col min="15373" max="15373" width="13.75" style="1" customWidth="1"/>
    <col min="15374" max="15374" width="11.375" style="1" bestFit="1" customWidth="1"/>
    <col min="15375" max="15375" width="11.875" style="1" bestFit="1" customWidth="1"/>
    <col min="15376" max="15376" width="11.375" style="1" bestFit="1" customWidth="1"/>
    <col min="15377" max="15377" width="15.625" style="1" customWidth="1"/>
    <col min="15378" max="15616" width="9" style="1"/>
    <col min="15617" max="15617" width="4.375" style="1" customWidth="1"/>
    <col min="15618" max="15618" width="19" style="1" bestFit="1" customWidth="1"/>
    <col min="15619" max="15619" width="14" style="1" bestFit="1" customWidth="1"/>
    <col min="15620" max="15620" width="13.125" style="1" bestFit="1" customWidth="1"/>
    <col min="15621" max="15621" width="63.375" style="1" bestFit="1" customWidth="1"/>
    <col min="15622" max="15622" width="6.25" style="1" customWidth="1"/>
    <col min="15623" max="15624" width="9.875" style="1" bestFit="1" customWidth="1"/>
    <col min="15625" max="15625" width="13.5" style="1" bestFit="1" customWidth="1"/>
    <col min="15626" max="15626" width="36.375" style="1" customWidth="1"/>
    <col min="15627" max="15627" width="30.375" style="1" customWidth="1"/>
    <col min="15628" max="15628" width="34.125" style="1" bestFit="1" customWidth="1"/>
    <col min="15629" max="15629" width="13.75" style="1" customWidth="1"/>
    <col min="15630" max="15630" width="11.375" style="1" bestFit="1" customWidth="1"/>
    <col min="15631" max="15631" width="11.875" style="1" bestFit="1" customWidth="1"/>
    <col min="15632" max="15632" width="11.375" style="1" bestFit="1" customWidth="1"/>
    <col min="15633" max="15633" width="15.625" style="1" customWidth="1"/>
    <col min="15634" max="15872" width="9" style="1"/>
    <col min="15873" max="15873" width="4.375" style="1" customWidth="1"/>
    <col min="15874" max="15874" width="19" style="1" bestFit="1" customWidth="1"/>
    <col min="15875" max="15875" width="14" style="1" bestFit="1" customWidth="1"/>
    <col min="15876" max="15876" width="13.125" style="1" bestFit="1" customWidth="1"/>
    <col min="15877" max="15877" width="63.375" style="1" bestFit="1" customWidth="1"/>
    <col min="15878" max="15878" width="6.25" style="1" customWidth="1"/>
    <col min="15879" max="15880" width="9.875" style="1" bestFit="1" customWidth="1"/>
    <col min="15881" max="15881" width="13.5" style="1" bestFit="1" customWidth="1"/>
    <col min="15882" max="15882" width="36.375" style="1" customWidth="1"/>
    <col min="15883" max="15883" width="30.375" style="1" customWidth="1"/>
    <col min="15884" max="15884" width="34.125" style="1" bestFit="1" customWidth="1"/>
    <col min="15885" max="15885" width="13.75" style="1" customWidth="1"/>
    <col min="15886" max="15886" width="11.375" style="1" bestFit="1" customWidth="1"/>
    <col min="15887" max="15887" width="11.875" style="1" bestFit="1" customWidth="1"/>
    <col min="15888" max="15888" width="11.375" style="1" bestFit="1" customWidth="1"/>
    <col min="15889" max="15889" width="15.625" style="1" customWidth="1"/>
    <col min="15890" max="16128" width="9" style="1"/>
    <col min="16129" max="16129" width="4.375" style="1" customWidth="1"/>
    <col min="16130" max="16130" width="19" style="1" bestFit="1" customWidth="1"/>
    <col min="16131" max="16131" width="14" style="1" bestFit="1" customWidth="1"/>
    <col min="16132" max="16132" width="13.125" style="1" bestFit="1" customWidth="1"/>
    <col min="16133" max="16133" width="63.375" style="1" bestFit="1" customWidth="1"/>
    <col min="16134" max="16134" width="6.25" style="1" customWidth="1"/>
    <col min="16135" max="16136" width="9.875" style="1" bestFit="1" customWidth="1"/>
    <col min="16137" max="16137" width="13.5" style="1" bestFit="1" customWidth="1"/>
    <col min="16138" max="16138" width="36.375" style="1" customWidth="1"/>
    <col min="16139" max="16139" width="30.375" style="1" customWidth="1"/>
    <col min="16140" max="16140" width="34.125" style="1" bestFit="1" customWidth="1"/>
    <col min="16141" max="16141" width="13.75" style="1" customWidth="1"/>
    <col min="16142" max="16142" width="11.375" style="1" bestFit="1" customWidth="1"/>
    <col min="16143" max="16143" width="11.875" style="1" bestFit="1" customWidth="1"/>
    <col min="16144" max="16144" width="11.375" style="1" bestFit="1" customWidth="1"/>
    <col min="16145" max="16145" width="15.625" style="1" customWidth="1"/>
    <col min="16146" max="16384" width="9" style="1"/>
  </cols>
  <sheetData>
    <row r="2" spans="2:17" ht="20.100000000000001" customHeight="1">
      <c r="B2" s="2" t="s">
        <v>0</v>
      </c>
      <c r="C2" s="2"/>
      <c r="D2" s="2"/>
      <c r="E2" s="3" t="s">
        <v>872</v>
      </c>
      <c r="G2" s="5" t="s">
        <v>2</v>
      </c>
      <c r="H2" s="6"/>
      <c r="I2" s="7"/>
      <c r="J2" s="8">
        <f>SUM(H:H)</f>
        <v>169816</v>
      </c>
    </row>
    <row r="3" spans="2:17" ht="20.100000000000001" customHeight="1">
      <c r="B3" s="2" t="s">
        <v>3</v>
      </c>
      <c r="C3" s="2"/>
      <c r="D3" s="2"/>
      <c r="E3" s="13" t="s">
        <v>873</v>
      </c>
      <c r="K3" s="527"/>
    </row>
    <row r="4" spans="2:17" ht="20.100000000000001" customHeight="1">
      <c r="B4" s="2" t="s">
        <v>5</v>
      </c>
      <c r="C4" s="2"/>
      <c r="D4" s="2"/>
      <c r="E4" s="13">
        <v>219556</v>
      </c>
      <c r="J4" s="527"/>
    </row>
    <row r="5" spans="2:17" ht="20.100000000000001" customHeight="1">
      <c r="B5" s="573" t="s">
        <v>8</v>
      </c>
      <c r="C5" s="574"/>
      <c r="D5" s="575"/>
      <c r="E5" s="18">
        <v>45637</v>
      </c>
    </row>
    <row r="6" spans="2:17" ht="20.100000000000001" customHeight="1">
      <c r="B6" s="573" t="s">
        <v>10</v>
      </c>
      <c r="C6" s="574"/>
      <c r="D6" s="575"/>
      <c r="E6" s="18">
        <v>45301</v>
      </c>
    </row>
    <row r="8" spans="2:17" s="4" customFormat="1" ht="19.7" customHeight="1">
      <c r="B8" s="28" t="s">
        <v>12</v>
      </c>
      <c r="C8" s="28" t="s">
        <v>13</v>
      </c>
      <c r="D8" s="28" t="s">
        <v>14</v>
      </c>
      <c r="E8" s="27" t="s">
        <v>15</v>
      </c>
      <c r="F8" s="29" t="s">
        <v>16</v>
      </c>
      <c r="G8" s="27" t="s">
        <v>17</v>
      </c>
      <c r="H8" s="31" t="s">
        <v>18</v>
      </c>
      <c r="I8" s="31" t="s">
        <v>19</v>
      </c>
      <c r="J8" s="27" t="s">
        <v>20</v>
      </c>
      <c r="K8" s="27" t="s">
        <v>21</v>
      </c>
      <c r="L8" s="27" t="s">
        <v>22</v>
      </c>
      <c r="M8" s="28" t="s">
        <v>23</v>
      </c>
      <c r="N8" s="28" t="s">
        <v>24</v>
      </c>
      <c r="O8" s="27" t="s">
        <v>25</v>
      </c>
      <c r="P8" s="576" t="s">
        <v>26</v>
      </c>
      <c r="Q8" s="33" t="s">
        <v>27</v>
      </c>
    </row>
    <row r="9" spans="2:17" s="4" customFormat="1" ht="19.7" customHeight="1">
      <c r="B9" s="28">
        <v>5</v>
      </c>
      <c r="C9" s="27" t="s">
        <v>733</v>
      </c>
      <c r="D9" s="27" t="s">
        <v>733</v>
      </c>
      <c r="E9" s="38" t="s">
        <v>874</v>
      </c>
      <c r="F9" s="38">
        <v>2</v>
      </c>
      <c r="G9" s="38">
        <v>80</v>
      </c>
      <c r="H9" s="577">
        <f>F9*G9</f>
        <v>160</v>
      </c>
      <c r="I9" s="147"/>
      <c r="J9" s="38" t="s">
        <v>875</v>
      </c>
      <c r="K9" s="578" t="s">
        <v>876</v>
      </c>
      <c r="L9" s="27"/>
      <c r="M9" s="32">
        <v>45616</v>
      </c>
      <c r="N9" s="28"/>
      <c r="O9" s="40"/>
      <c r="P9" s="40"/>
      <c r="Q9" s="33">
        <v>45629</v>
      </c>
    </row>
    <row r="10" spans="2:17" s="4" customFormat="1" ht="19.7" customHeight="1">
      <c r="B10" s="28">
        <v>5</v>
      </c>
      <c r="C10" s="27" t="s">
        <v>733</v>
      </c>
      <c r="D10" s="27" t="s">
        <v>733</v>
      </c>
      <c r="E10" s="38" t="s">
        <v>877</v>
      </c>
      <c r="F10" s="38">
        <v>2</v>
      </c>
      <c r="G10" s="38">
        <v>90</v>
      </c>
      <c r="H10" s="577">
        <f t="shared" ref="H10:H32" si="0">F10*G10</f>
        <v>180</v>
      </c>
      <c r="I10" s="31"/>
      <c r="J10" s="38" t="s">
        <v>875</v>
      </c>
      <c r="K10" s="578" t="s">
        <v>876</v>
      </c>
      <c r="L10" s="27"/>
      <c r="M10" s="32">
        <v>45616</v>
      </c>
      <c r="N10" s="28"/>
      <c r="O10" s="40"/>
      <c r="P10" s="40"/>
      <c r="Q10" s="33">
        <v>45629</v>
      </c>
    </row>
    <row r="11" spans="2:17" s="4" customFormat="1" ht="19.7" customHeight="1">
      <c r="B11" s="28">
        <v>5</v>
      </c>
      <c r="C11" s="27" t="s">
        <v>733</v>
      </c>
      <c r="D11" s="27" t="s">
        <v>733</v>
      </c>
      <c r="E11" s="38" t="s">
        <v>878</v>
      </c>
      <c r="F11" s="38">
        <v>4</v>
      </c>
      <c r="G11" s="38">
        <v>290</v>
      </c>
      <c r="H11" s="577">
        <f t="shared" si="0"/>
        <v>1160</v>
      </c>
      <c r="I11" s="87"/>
      <c r="J11" s="38" t="s">
        <v>879</v>
      </c>
      <c r="K11" s="578" t="s">
        <v>876</v>
      </c>
      <c r="L11" s="579"/>
      <c r="M11" s="32">
        <v>45616</v>
      </c>
      <c r="N11" s="28"/>
      <c r="O11" s="40"/>
      <c r="P11" s="40"/>
      <c r="Q11" s="33">
        <v>45629</v>
      </c>
    </row>
    <row r="12" spans="2:17" s="4" customFormat="1" ht="19.7" customHeight="1">
      <c r="B12" s="28">
        <v>5</v>
      </c>
      <c r="C12" s="27" t="s">
        <v>733</v>
      </c>
      <c r="D12" s="27" t="s">
        <v>733</v>
      </c>
      <c r="E12" s="38" t="s">
        <v>880</v>
      </c>
      <c r="F12" s="38">
        <v>2</v>
      </c>
      <c r="G12" s="38">
        <v>130</v>
      </c>
      <c r="H12" s="577">
        <f t="shared" si="0"/>
        <v>260</v>
      </c>
      <c r="I12" s="87"/>
      <c r="J12" s="38" t="s">
        <v>881</v>
      </c>
      <c r="K12" s="578" t="s">
        <v>876</v>
      </c>
      <c r="L12" s="579"/>
      <c r="M12" s="32">
        <v>45616</v>
      </c>
      <c r="N12" s="28"/>
      <c r="O12" s="40"/>
      <c r="P12" s="32"/>
      <c r="Q12" s="33">
        <v>45629</v>
      </c>
    </row>
    <row r="13" spans="2:17" s="4" customFormat="1" ht="19.7" customHeight="1">
      <c r="B13" s="28">
        <v>5</v>
      </c>
      <c r="C13" s="27" t="s">
        <v>733</v>
      </c>
      <c r="D13" s="27" t="s">
        <v>733</v>
      </c>
      <c r="E13" s="38" t="s">
        <v>882</v>
      </c>
      <c r="F13" s="38">
        <v>2</v>
      </c>
      <c r="G13" s="38">
        <v>320</v>
      </c>
      <c r="H13" s="577">
        <f t="shared" si="0"/>
        <v>640</v>
      </c>
      <c r="I13" s="87"/>
      <c r="J13" s="38" t="s">
        <v>804</v>
      </c>
      <c r="K13" s="578" t="s">
        <v>876</v>
      </c>
      <c r="L13" s="27"/>
      <c r="M13" s="32">
        <v>45616</v>
      </c>
      <c r="N13" s="28"/>
      <c r="O13" s="40"/>
      <c r="P13" s="32"/>
      <c r="Q13" s="33">
        <v>45629</v>
      </c>
    </row>
    <row r="14" spans="2:17" s="223" customFormat="1" ht="19.7" customHeight="1">
      <c r="B14" s="28">
        <v>5</v>
      </c>
      <c r="C14" s="27" t="s">
        <v>733</v>
      </c>
      <c r="D14" s="27" t="s">
        <v>733</v>
      </c>
      <c r="E14" s="38" t="s">
        <v>883</v>
      </c>
      <c r="F14" s="38">
        <v>2</v>
      </c>
      <c r="G14" s="38">
        <v>500</v>
      </c>
      <c r="H14" s="577">
        <f t="shared" si="0"/>
        <v>1000</v>
      </c>
      <c r="I14" s="87"/>
      <c r="J14" s="38" t="s">
        <v>884</v>
      </c>
      <c r="K14" s="578" t="s">
        <v>876</v>
      </c>
      <c r="L14" s="221"/>
      <c r="M14" s="32">
        <v>45616</v>
      </c>
      <c r="N14" s="28"/>
      <c r="O14" s="40"/>
      <c r="P14" s="32"/>
      <c r="Q14" s="33">
        <v>45629</v>
      </c>
    </row>
    <row r="15" spans="2:17" s="223" customFormat="1" ht="19.7" customHeight="1">
      <c r="B15" s="28">
        <v>5</v>
      </c>
      <c r="C15" s="27" t="s">
        <v>733</v>
      </c>
      <c r="D15" s="27" t="s">
        <v>733</v>
      </c>
      <c r="E15" s="38" t="s">
        <v>885</v>
      </c>
      <c r="F15" s="38">
        <v>6</v>
      </c>
      <c r="G15" s="38">
        <v>280</v>
      </c>
      <c r="H15" s="577">
        <f t="shared" si="0"/>
        <v>1680</v>
      </c>
      <c r="I15" s="87"/>
      <c r="J15" s="38" t="s">
        <v>884</v>
      </c>
      <c r="K15" s="578" t="s">
        <v>876</v>
      </c>
      <c r="L15" s="221"/>
      <c r="M15" s="32">
        <v>45616</v>
      </c>
      <c r="N15" s="28"/>
      <c r="O15" s="40"/>
      <c r="P15" s="32"/>
      <c r="Q15" s="33">
        <v>45629</v>
      </c>
    </row>
    <row r="16" spans="2:17" s="4" customFormat="1" ht="19.7" customHeight="1">
      <c r="B16" s="28">
        <v>5</v>
      </c>
      <c r="C16" s="27" t="s">
        <v>733</v>
      </c>
      <c r="D16" s="27" t="s">
        <v>733</v>
      </c>
      <c r="E16" s="38" t="s">
        <v>886</v>
      </c>
      <c r="F16" s="38">
        <v>4</v>
      </c>
      <c r="G16" s="38">
        <v>240</v>
      </c>
      <c r="H16" s="577">
        <f t="shared" si="0"/>
        <v>960</v>
      </c>
      <c r="I16" s="580"/>
      <c r="J16" s="38" t="s">
        <v>879</v>
      </c>
      <c r="K16" s="578" t="s">
        <v>876</v>
      </c>
      <c r="L16" s="27"/>
      <c r="M16" s="32">
        <v>45616</v>
      </c>
      <c r="N16" s="28"/>
      <c r="O16" s="40"/>
      <c r="P16" s="32"/>
      <c r="Q16" s="33">
        <v>45629</v>
      </c>
    </row>
    <row r="17" spans="2:17" s="4" customFormat="1" ht="19.7" customHeight="1">
      <c r="B17" s="28">
        <v>5</v>
      </c>
      <c r="C17" s="27" t="s">
        <v>733</v>
      </c>
      <c r="D17" s="27" t="s">
        <v>733</v>
      </c>
      <c r="E17" s="38" t="s">
        <v>887</v>
      </c>
      <c r="F17" s="38">
        <v>4</v>
      </c>
      <c r="G17" s="38">
        <v>990</v>
      </c>
      <c r="H17" s="577">
        <f t="shared" si="0"/>
        <v>3960</v>
      </c>
      <c r="I17" s="580"/>
      <c r="J17" s="38" t="s">
        <v>888</v>
      </c>
      <c r="K17" s="578" t="s">
        <v>876</v>
      </c>
      <c r="L17" s="27"/>
      <c r="M17" s="32">
        <v>45616</v>
      </c>
      <c r="N17" s="28"/>
      <c r="O17" s="40"/>
      <c r="P17" s="32"/>
      <c r="Q17" s="33">
        <v>45629</v>
      </c>
    </row>
    <row r="18" spans="2:17" s="4" customFormat="1" ht="19.7" customHeight="1">
      <c r="B18" s="28">
        <v>5</v>
      </c>
      <c r="C18" s="27" t="s">
        <v>733</v>
      </c>
      <c r="D18" s="27" t="s">
        <v>733</v>
      </c>
      <c r="E18" s="38" t="s">
        <v>889</v>
      </c>
      <c r="F18" s="38">
        <v>2</v>
      </c>
      <c r="G18" s="38">
        <v>390</v>
      </c>
      <c r="H18" s="577">
        <f t="shared" si="0"/>
        <v>780</v>
      </c>
      <c r="I18" s="580"/>
      <c r="J18" s="38" t="s">
        <v>890</v>
      </c>
      <c r="K18" s="578" t="s">
        <v>876</v>
      </c>
      <c r="L18" s="27"/>
      <c r="M18" s="32">
        <v>45616</v>
      </c>
      <c r="N18" s="28"/>
      <c r="O18" s="40"/>
      <c r="P18" s="32"/>
      <c r="Q18" s="33">
        <v>45629</v>
      </c>
    </row>
    <row r="19" spans="2:17" s="4" customFormat="1" ht="19.7" customHeight="1">
      <c r="B19" s="28">
        <v>5</v>
      </c>
      <c r="C19" s="27" t="s">
        <v>733</v>
      </c>
      <c r="D19" s="27" t="s">
        <v>733</v>
      </c>
      <c r="E19" s="38" t="s">
        <v>891</v>
      </c>
      <c r="F19" s="38">
        <v>2</v>
      </c>
      <c r="G19" s="38">
        <v>1350</v>
      </c>
      <c r="H19" s="577">
        <f t="shared" si="0"/>
        <v>2700</v>
      </c>
      <c r="I19" s="580"/>
      <c r="J19" s="38" t="s">
        <v>892</v>
      </c>
      <c r="K19" s="578" t="s">
        <v>876</v>
      </c>
      <c r="L19" s="27"/>
      <c r="M19" s="32">
        <v>45616</v>
      </c>
      <c r="N19" s="28"/>
      <c r="O19" s="40"/>
      <c r="P19" s="32"/>
      <c r="Q19" s="33">
        <v>45629</v>
      </c>
    </row>
    <row r="20" spans="2:17" s="4" customFormat="1" ht="19.7" customHeight="1">
      <c r="B20" s="28">
        <v>5</v>
      </c>
      <c r="C20" s="27" t="s">
        <v>733</v>
      </c>
      <c r="D20" s="27" t="s">
        <v>733</v>
      </c>
      <c r="E20" s="38" t="s">
        <v>893</v>
      </c>
      <c r="F20" s="38">
        <v>2</v>
      </c>
      <c r="G20" s="38">
        <v>480</v>
      </c>
      <c r="H20" s="577">
        <f t="shared" si="0"/>
        <v>960</v>
      </c>
      <c r="I20" s="580"/>
      <c r="J20" s="38" t="s">
        <v>894</v>
      </c>
      <c r="K20" s="578" t="s">
        <v>876</v>
      </c>
      <c r="L20" s="27"/>
      <c r="M20" s="32">
        <v>45616</v>
      </c>
      <c r="N20" s="28"/>
      <c r="O20" s="40"/>
      <c r="P20" s="32"/>
      <c r="Q20" s="33">
        <v>45629</v>
      </c>
    </row>
    <row r="21" spans="2:17" ht="19.7" customHeight="1">
      <c r="B21" s="28">
        <v>5</v>
      </c>
      <c r="C21" s="581" t="s">
        <v>376</v>
      </c>
      <c r="D21" s="79" t="s">
        <v>377</v>
      </c>
      <c r="E21" s="582" t="s">
        <v>895</v>
      </c>
      <c r="F21" s="583">
        <v>2</v>
      </c>
      <c r="G21" s="584">
        <v>5000</v>
      </c>
      <c r="H21" s="577">
        <f t="shared" si="0"/>
        <v>10000</v>
      </c>
      <c r="I21" s="77"/>
      <c r="J21" s="78" t="s">
        <v>896</v>
      </c>
      <c r="K21" s="585"/>
      <c r="L21" s="27" t="s">
        <v>897</v>
      </c>
      <c r="M21" s="32">
        <v>45617</v>
      </c>
      <c r="N21" s="28"/>
      <c r="O21" s="40">
        <v>45637</v>
      </c>
      <c r="P21" s="32">
        <v>45636</v>
      </c>
      <c r="Q21" s="33">
        <v>45636</v>
      </c>
    </row>
    <row r="22" spans="2:17" ht="19.7" customHeight="1">
      <c r="B22" s="28">
        <v>5</v>
      </c>
      <c r="C22" s="28" t="s">
        <v>376</v>
      </c>
      <c r="D22" s="79" t="s">
        <v>377</v>
      </c>
      <c r="E22" s="73" t="s">
        <v>898</v>
      </c>
      <c r="F22" s="583">
        <v>4</v>
      </c>
      <c r="G22" s="584">
        <v>2290</v>
      </c>
      <c r="H22" s="577">
        <f t="shared" si="0"/>
        <v>9160</v>
      </c>
      <c r="I22" s="77"/>
      <c r="J22" s="78" t="s">
        <v>44</v>
      </c>
      <c r="K22" s="585"/>
      <c r="L22" s="27" t="s">
        <v>897</v>
      </c>
      <c r="M22" s="32">
        <v>45617</v>
      </c>
      <c r="N22" s="28"/>
      <c r="O22" s="40">
        <v>45637</v>
      </c>
      <c r="P22" s="32">
        <v>45636</v>
      </c>
      <c r="Q22" s="33">
        <v>45636</v>
      </c>
    </row>
    <row r="23" spans="2:17" ht="19.7" customHeight="1">
      <c r="B23" s="28">
        <v>5</v>
      </c>
      <c r="C23" s="586" t="s">
        <v>899</v>
      </c>
      <c r="D23" s="586" t="s">
        <v>899</v>
      </c>
      <c r="E23" s="187" t="s">
        <v>900</v>
      </c>
      <c r="F23" s="587">
        <v>2</v>
      </c>
      <c r="G23" s="588">
        <v>8</v>
      </c>
      <c r="H23" s="577">
        <f t="shared" si="0"/>
        <v>16</v>
      </c>
      <c r="I23" s="135"/>
      <c r="J23" s="187" t="s">
        <v>901</v>
      </c>
      <c r="K23" s="585"/>
      <c r="L23" s="27" t="s">
        <v>897</v>
      </c>
      <c r="M23" s="32">
        <v>45617</v>
      </c>
      <c r="N23" s="28"/>
      <c r="O23" s="40">
        <v>45637</v>
      </c>
      <c r="P23" s="32">
        <v>45637</v>
      </c>
      <c r="Q23" s="33">
        <v>45637</v>
      </c>
    </row>
    <row r="24" spans="2:17" ht="19.7" customHeight="1">
      <c r="B24" s="28">
        <v>5</v>
      </c>
      <c r="C24" s="586" t="s">
        <v>899</v>
      </c>
      <c r="D24" s="586" t="s">
        <v>899</v>
      </c>
      <c r="E24" s="187" t="s">
        <v>374</v>
      </c>
      <c r="F24" s="587">
        <v>1</v>
      </c>
      <c r="G24" s="588">
        <v>1000</v>
      </c>
      <c r="H24" s="577">
        <f t="shared" si="0"/>
        <v>1000</v>
      </c>
      <c r="I24" s="31"/>
      <c r="J24" s="187" t="s">
        <v>374</v>
      </c>
      <c r="K24" s="585"/>
      <c r="L24" s="27" t="s">
        <v>897</v>
      </c>
      <c r="M24" s="32">
        <v>45617</v>
      </c>
      <c r="N24" s="28"/>
      <c r="O24" s="40">
        <v>45637</v>
      </c>
      <c r="P24" s="589">
        <v>45637</v>
      </c>
      <c r="Q24" s="33">
        <v>45637</v>
      </c>
    </row>
    <row r="25" spans="2:17" ht="19.7" customHeight="1">
      <c r="B25" s="28">
        <v>5</v>
      </c>
      <c r="C25" s="28" t="s">
        <v>902</v>
      </c>
      <c r="D25" s="28" t="s">
        <v>902</v>
      </c>
      <c r="E25" s="38" t="s">
        <v>903</v>
      </c>
      <c r="F25" s="29">
        <v>2</v>
      </c>
      <c r="G25" s="257">
        <v>4200</v>
      </c>
      <c r="H25" s="577">
        <f t="shared" si="0"/>
        <v>8400</v>
      </c>
      <c r="I25" s="147"/>
      <c r="J25" s="136" t="s">
        <v>904</v>
      </c>
      <c r="K25" s="585"/>
      <c r="L25" s="27" t="s">
        <v>897</v>
      </c>
      <c r="M25" s="32">
        <v>45617</v>
      </c>
      <c r="N25" s="28"/>
      <c r="O25" s="40">
        <v>45637</v>
      </c>
      <c r="P25" s="589"/>
      <c r="Q25" s="33">
        <v>45642</v>
      </c>
    </row>
    <row r="26" spans="2:17" ht="19.7" customHeight="1">
      <c r="B26" s="28">
        <v>5</v>
      </c>
      <c r="C26" s="28" t="s">
        <v>902</v>
      </c>
      <c r="D26" s="28" t="s">
        <v>902</v>
      </c>
      <c r="E26" s="38" t="s">
        <v>905</v>
      </c>
      <c r="F26" s="29">
        <v>2</v>
      </c>
      <c r="G26" s="257">
        <v>18500</v>
      </c>
      <c r="H26" s="577">
        <f t="shared" si="0"/>
        <v>37000</v>
      </c>
      <c r="I26" s="257"/>
      <c r="J26" s="590" t="s">
        <v>906</v>
      </c>
      <c r="K26" s="585"/>
      <c r="L26" s="27" t="s">
        <v>897</v>
      </c>
      <c r="M26" s="32">
        <v>45617</v>
      </c>
      <c r="N26" s="28"/>
      <c r="O26" s="40">
        <v>45637</v>
      </c>
      <c r="P26" s="589"/>
      <c r="Q26" s="33">
        <v>45642</v>
      </c>
    </row>
    <row r="27" spans="2:17" ht="19.7" customHeight="1">
      <c r="B27" s="28">
        <v>5</v>
      </c>
      <c r="C27" s="28" t="s">
        <v>902</v>
      </c>
      <c r="D27" s="28" t="s">
        <v>902</v>
      </c>
      <c r="E27" s="73" t="s">
        <v>907</v>
      </c>
      <c r="F27" s="587">
        <v>2</v>
      </c>
      <c r="G27" s="584">
        <v>16100</v>
      </c>
      <c r="H27" s="577">
        <f t="shared" si="0"/>
        <v>32200</v>
      </c>
      <c r="I27" s="31"/>
      <c r="J27" s="136" t="s">
        <v>908</v>
      </c>
      <c r="K27" s="585"/>
      <c r="L27" s="27" t="s">
        <v>897</v>
      </c>
      <c r="M27" s="32">
        <v>45617</v>
      </c>
      <c r="N27" s="28"/>
      <c r="O27" s="40">
        <v>45637</v>
      </c>
      <c r="P27" s="589"/>
      <c r="Q27" s="33">
        <v>45642</v>
      </c>
    </row>
    <row r="28" spans="2:17" ht="19.7" customHeight="1">
      <c r="B28" s="28">
        <v>5</v>
      </c>
      <c r="C28" s="28" t="s">
        <v>902</v>
      </c>
      <c r="D28" s="28" t="s">
        <v>902</v>
      </c>
      <c r="E28" s="73" t="s">
        <v>909</v>
      </c>
      <c r="F28" s="587">
        <v>2</v>
      </c>
      <c r="G28" s="584">
        <v>11500</v>
      </c>
      <c r="H28" s="577">
        <f t="shared" si="0"/>
        <v>23000</v>
      </c>
      <c r="I28" s="591"/>
      <c r="J28" s="136" t="s">
        <v>910</v>
      </c>
      <c r="K28" s="585"/>
      <c r="L28" s="27" t="s">
        <v>897</v>
      </c>
      <c r="M28" s="32">
        <v>45617</v>
      </c>
      <c r="N28" s="28"/>
      <c r="O28" s="40">
        <v>45637</v>
      </c>
      <c r="P28" s="589"/>
      <c r="Q28" s="33">
        <v>45642</v>
      </c>
    </row>
    <row r="29" spans="2:17" ht="19.7" customHeight="1">
      <c r="B29" s="28">
        <v>5</v>
      </c>
      <c r="C29" s="28" t="s">
        <v>902</v>
      </c>
      <c r="D29" s="28" t="s">
        <v>902</v>
      </c>
      <c r="E29" s="73" t="s">
        <v>911</v>
      </c>
      <c r="F29" s="587">
        <v>2</v>
      </c>
      <c r="G29" s="584">
        <v>6800</v>
      </c>
      <c r="H29" s="577">
        <f t="shared" si="0"/>
        <v>13600</v>
      </c>
      <c r="I29" s="591"/>
      <c r="J29" s="136" t="s">
        <v>912</v>
      </c>
      <c r="K29" s="585"/>
      <c r="L29" s="27" t="s">
        <v>897</v>
      </c>
      <c r="M29" s="32">
        <v>45617</v>
      </c>
      <c r="N29" s="28"/>
      <c r="O29" s="40">
        <v>45637</v>
      </c>
      <c r="P29" s="589"/>
      <c r="Q29" s="33">
        <v>45642</v>
      </c>
    </row>
    <row r="30" spans="2:17" ht="19.7" customHeight="1">
      <c r="B30" s="28">
        <v>5</v>
      </c>
      <c r="C30" s="28" t="s">
        <v>902</v>
      </c>
      <c r="D30" s="28" t="s">
        <v>902</v>
      </c>
      <c r="E30" s="73" t="s">
        <v>913</v>
      </c>
      <c r="F30" s="587">
        <v>2</v>
      </c>
      <c r="G30" s="584">
        <v>3000</v>
      </c>
      <c r="H30" s="577">
        <f t="shared" si="0"/>
        <v>6000</v>
      </c>
      <c r="I30" s="591"/>
      <c r="J30" s="136" t="s">
        <v>914</v>
      </c>
      <c r="K30" s="585"/>
      <c r="L30" s="27" t="s">
        <v>897</v>
      </c>
      <c r="M30" s="32">
        <v>45617</v>
      </c>
      <c r="N30" s="28"/>
      <c r="O30" s="40">
        <v>45637</v>
      </c>
      <c r="P30" s="589"/>
      <c r="Q30" s="33">
        <v>45642</v>
      </c>
    </row>
    <row r="31" spans="2:17" ht="19.7" customHeight="1">
      <c r="B31" s="28">
        <v>5</v>
      </c>
      <c r="C31" s="592" t="s">
        <v>807</v>
      </c>
      <c r="D31" s="592" t="s">
        <v>807</v>
      </c>
      <c r="E31" s="84" t="s">
        <v>870</v>
      </c>
      <c r="F31" s="593">
        <v>1</v>
      </c>
      <c r="G31" s="594">
        <v>5000</v>
      </c>
      <c r="H31" s="594">
        <f t="shared" si="0"/>
        <v>5000</v>
      </c>
      <c r="I31" s="595"/>
      <c r="J31" s="84" t="s">
        <v>870</v>
      </c>
      <c r="K31" s="596"/>
      <c r="L31" s="227"/>
      <c r="M31" s="597"/>
      <c r="N31" s="592"/>
      <c r="O31" s="598"/>
      <c r="P31" s="589"/>
      <c r="Q31" s="33"/>
    </row>
    <row r="32" spans="2:17" s="4" customFormat="1" ht="19.7" customHeight="1">
      <c r="B32" s="28">
        <v>5</v>
      </c>
      <c r="C32" s="27" t="s">
        <v>807</v>
      </c>
      <c r="D32" s="27" t="s">
        <v>807</v>
      </c>
      <c r="E32" s="38" t="s">
        <v>871</v>
      </c>
      <c r="F32" s="29">
        <v>2</v>
      </c>
      <c r="G32" s="38">
        <v>5000</v>
      </c>
      <c r="H32" s="577">
        <f t="shared" si="0"/>
        <v>10000</v>
      </c>
      <c r="I32" s="147"/>
      <c r="J32" s="38" t="s">
        <v>871</v>
      </c>
      <c r="K32" s="578"/>
      <c r="L32" s="27"/>
      <c r="M32" s="32"/>
      <c r="N32" s="28"/>
      <c r="O32" s="40"/>
      <c r="P32" s="32"/>
      <c r="Q32" s="33"/>
    </row>
    <row r="33" spans="2:17" s="4" customFormat="1" ht="19.7" customHeight="1">
      <c r="B33" s="28"/>
      <c r="C33" s="27"/>
      <c r="D33" s="27"/>
      <c r="E33" s="38"/>
      <c r="F33" s="29"/>
      <c r="G33" s="38"/>
      <c r="H33" s="577"/>
      <c r="I33" s="31"/>
      <c r="J33" s="38"/>
      <c r="K33" s="578"/>
      <c r="L33" s="27"/>
      <c r="M33" s="32"/>
      <c r="N33" s="28"/>
      <c r="O33" s="40"/>
      <c r="P33" s="32"/>
      <c r="Q33" s="33"/>
    </row>
    <row r="34" spans="2:17" s="4" customFormat="1" ht="19.7" customHeight="1">
      <c r="B34" s="28"/>
      <c r="C34" s="27"/>
      <c r="D34" s="27"/>
      <c r="E34" s="38"/>
      <c r="F34" s="29"/>
      <c r="G34" s="38"/>
      <c r="H34" s="577"/>
      <c r="I34" s="87"/>
      <c r="J34" s="38"/>
      <c r="K34" s="578"/>
      <c r="L34" s="579"/>
      <c r="M34" s="32"/>
      <c r="N34" s="28"/>
      <c r="O34" s="40"/>
      <c r="P34" s="32"/>
      <c r="Q34" s="33"/>
    </row>
    <row r="35" spans="2:17" s="4" customFormat="1" ht="19.7" customHeight="1">
      <c r="B35" s="28"/>
      <c r="C35" s="27"/>
      <c r="D35" s="27"/>
      <c r="E35" s="38"/>
      <c r="F35" s="29"/>
      <c r="G35" s="38"/>
      <c r="H35" s="577"/>
      <c r="I35" s="87"/>
      <c r="J35" s="38"/>
      <c r="K35" s="578"/>
      <c r="L35" s="579"/>
      <c r="M35" s="32"/>
      <c r="N35" s="28"/>
      <c r="O35" s="40"/>
      <c r="P35" s="32"/>
      <c r="Q35" s="33"/>
    </row>
    <row r="36" spans="2:17" s="4" customFormat="1" ht="19.7" customHeight="1">
      <c r="B36" s="28"/>
      <c r="C36" s="27"/>
      <c r="D36" s="27"/>
      <c r="E36" s="38"/>
      <c r="F36" s="29"/>
      <c r="G36" s="38"/>
      <c r="H36" s="577"/>
      <c r="I36" s="87"/>
      <c r="J36" s="38"/>
      <c r="K36" s="578"/>
      <c r="L36" s="27"/>
      <c r="M36" s="32"/>
      <c r="N36" s="28"/>
      <c r="O36" s="40"/>
      <c r="P36" s="32"/>
      <c r="Q36" s="33"/>
    </row>
    <row r="37" spans="2:17" s="223" customFormat="1" ht="19.7" customHeight="1">
      <c r="B37" s="28"/>
      <c r="C37" s="27"/>
      <c r="D37" s="27"/>
      <c r="E37" s="38"/>
      <c r="F37" s="29"/>
      <c r="G37" s="38"/>
      <c r="H37" s="577"/>
      <c r="I37" s="87"/>
      <c r="J37" s="38"/>
      <c r="K37" s="578"/>
      <c r="L37" s="221"/>
      <c r="M37" s="32"/>
      <c r="N37" s="28"/>
      <c r="O37" s="40"/>
      <c r="P37" s="32"/>
      <c r="Q37" s="33"/>
    </row>
    <row r="38" spans="2:17" s="223" customFormat="1" ht="19.7" customHeight="1">
      <c r="B38" s="28"/>
      <c r="C38" s="27"/>
      <c r="D38" s="27"/>
      <c r="E38" s="38"/>
      <c r="F38" s="29"/>
      <c r="G38" s="38"/>
      <c r="H38" s="577"/>
      <c r="I38" s="87"/>
      <c r="J38" s="38"/>
      <c r="K38" s="578"/>
      <c r="L38" s="221"/>
      <c r="M38" s="32"/>
      <c r="N38" s="28"/>
      <c r="O38" s="40"/>
      <c r="P38" s="32"/>
      <c r="Q38" s="33"/>
    </row>
    <row r="39" spans="2:17" s="4" customFormat="1" ht="19.7" customHeight="1">
      <c r="B39" s="28"/>
      <c r="C39" s="27"/>
      <c r="D39" s="27"/>
      <c r="E39" s="38"/>
      <c r="F39" s="29"/>
      <c r="G39" s="38"/>
      <c r="H39" s="577"/>
      <c r="I39" s="580"/>
      <c r="J39" s="38"/>
      <c r="K39" s="578"/>
      <c r="L39" s="27"/>
      <c r="M39" s="32"/>
      <c r="N39" s="28"/>
      <c r="O39" s="40"/>
      <c r="P39" s="32"/>
      <c r="Q39" s="33"/>
    </row>
    <row r="40" spans="2:17" s="4" customFormat="1" ht="19.7" customHeight="1">
      <c r="B40" s="28"/>
      <c r="C40" s="27"/>
      <c r="D40" s="27"/>
      <c r="E40" s="38"/>
      <c r="F40" s="29"/>
      <c r="G40" s="38"/>
      <c r="H40" s="577"/>
      <c r="I40" s="580"/>
      <c r="J40" s="38"/>
      <c r="K40" s="578"/>
      <c r="L40" s="27"/>
      <c r="M40" s="32"/>
      <c r="N40" s="28"/>
      <c r="O40" s="40"/>
      <c r="P40" s="32"/>
      <c r="Q40" s="33"/>
    </row>
    <row r="41" spans="2:17" s="4" customFormat="1" ht="19.7" customHeight="1">
      <c r="B41" s="28"/>
      <c r="C41" s="27"/>
      <c r="D41" s="27"/>
      <c r="E41" s="38"/>
      <c r="F41" s="29"/>
      <c r="G41" s="38"/>
      <c r="H41" s="577"/>
      <c r="I41" s="580"/>
      <c r="J41" s="38"/>
      <c r="K41" s="578"/>
      <c r="L41" s="27"/>
      <c r="M41" s="32"/>
      <c r="N41" s="28"/>
      <c r="O41" s="40"/>
      <c r="P41" s="32"/>
      <c r="Q41" s="33"/>
    </row>
    <row r="42" spans="2:17" s="4" customFormat="1" ht="19.7" customHeight="1">
      <c r="B42" s="28"/>
      <c r="C42" s="27"/>
      <c r="D42" s="27"/>
      <c r="E42" s="38"/>
      <c r="F42" s="29"/>
      <c r="G42" s="38"/>
      <c r="H42" s="577"/>
      <c r="I42" s="580"/>
      <c r="J42" s="38"/>
      <c r="K42" s="578"/>
      <c r="L42" s="27"/>
      <c r="M42" s="32"/>
      <c r="N42" s="28"/>
      <c r="O42" s="40"/>
      <c r="P42" s="32"/>
      <c r="Q42" s="33"/>
    </row>
    <row r="43" spans="2:17" s="4" customFormat="1" ht="19.7" customHeight="1">
      <c r="B43" s="28"/>
      <c r="C43" s="27"/>
      <c r="D43" s="27"/>
      <c r="E43" s="38"/>
      <c r="F43" s="29"/>
      <c r="G43" s="38"/>
      <c r="H43" s="577"/>
      <c r="I43" s="580"/>
      <c r="J43" s="38"/>
      <c r="K43" s="578"/>
      <c r="L43" s="27"/>
      <c r="M43" s="32"/>
      <c r="N43" s="28"/>
      <c r="O43" s="40"/>
      <c r="P43" s="32"/>
      <c r="Q43" s="33"/>
    </row>
    <row r="44" spans="2:17" ht="19.7" customHeight="1">
      <c r="B44" s="28"/>
      <c r="C44" s="581"/>
      <c r="D44" s="79"/>
      <c r="E44" s="582"/>
      <c r="F44" s="583"/>
      <c r="G44" s="584"/>
      <c r="H44" s="577"/>
      <c r="I44" s="77"/>
      <c r="J44" s="78"/>
      <c r="K44" s="585"/>
      <c r="L44" s="27"/>
      <c r="M44" s="32"/>
      <c r="N44" s="28"/>
      <c r="O44" s="89"/>
      <c r="P44" s="32"/>
      <c r="Q44" s="33"/>
    </row>
    <row r="45" spans="2:17" ht="19.7" customHeight="1">
      <c r="B45" s="28"/>
      <c r="C45" s="28"/>
      <c r="D45" s="79"/>
      <c r="E45" s="73"/>
      <c r="F45" s="583"/>
      <c r="G45" s="584"/>
      <c r="H45" s="577"/>
      <c r="I45" s="77"/>
      <c r="J45" s="78"/>
      <c r="K45" s="585"/>
      <c r="L45" s="27"/>
      <c r="M45" s="32"/>
      <c r="N45" s="28"/>
      <c r="O45" s="89"/>
      <c r="P45" s="32"/>
      <c r="Q45" s="33"/>
    </row>
    <row r="46" spans="2:17" ht="19.7" customHeight="1">
      <c r="B46" s="28"/>
      <c r="C46" s="586"/>
      <c r="D46" s="586"/>
      <c r="E46" s="187"/>
      <c r="F46" s="587"/>
      <c r="G46" s="584"/>
      <c r="H46" s="577"/>
      <c r="I46" s="135"/>
      <c r="J46" s="187"/>
      <c r="K46" s="585"/>
      <c r="L46" s="27"/>
      <c r="M46" s="32"/>
      <c r="N46" s="28"/>
      <c r="O46" s="89"/>
      <c r="P46" s="32"/>
      <c r="Q46" s="33"/>
    </row>
    <row r="47" spans="2:17" ht="19.7" customHeight="1">
      <c r="B47" s="28"/>
      <c r="C47" s="586"/>
      <c r="D47" s="586"/>
      <c r="E47" s="187"/>
      <c r="F47" s="587"/>
      <c r="G47" s="584"/>
      <c r="H47" s="577"/>
      <c r="I47" s="31"/>
      <c r="J47" s="187"/>
      <c r="K47" s="585"/>
      <c r="L47" s="27"/>
      <c r="M47" s="32"/>
      <c r="N47" s="28"/>
      <c r="O47" s="89"/>
      <c r="P47" s="589"/>
      <c r="Q47" s="33"/>
    </row>
    <row r="48" spans="2:17" ht="19.7" customHeight="1">
      <c r="B48" s="28"/>
      <c r="C48" s="28"/>
      <c r="D48" s="28"/>
      <c r="E48" s="38"/>
      <c r="F48" s="29"/>
      <c r="G48" s="257"/>
      <c r="H48" s="577"/>
      <c r="I48" s="147"/>
      <c r="J48" s="136"/>
      <c r="K48" s="585"/>
      <c r="L48" s="27"/>
      <c r="M48" s="32"/>
      <c r="N48" s="28"/>
      <c r="O48" s="598"/>
      <c r="P48" s="589"/>
      <c r="Q48" s="33"/>
    </row>
    <row r="49" spans="2:17" ht="19.7" customHeight="1">
      <c r="B49" s="28"/>
      <c r="C49" s="28"/>
      <c r="D49" s="28"/>
      <c r="E49" s="38"/>
      <c r="F49" s="29"/>
      <c r="G49" s="257"/>
      <c r="H49" s="577"/>
      <c r="I49" s="257"/>
      <c r="J49" s="590"/>
      <c r="K49" s="585"/>
      <c r="L49" s="227"/>
      <c r="M49" s="32"/>
      <c r="N49" s="28"/>
      <c r="O49" s="598"/>
      <c r="P49" s="589"/>
      <c r="Q49" s="33"/>
    </row>
    <row r="50" spans="2:17" ht="19.7" customHeight="1">
      <c r="B50" s="28"/>
      <c r="C50" s="28"/>
      <c r="D50" s="28"/>
      <c r="E50" s="73"/>
      <c r="F50" s="587"/>
      <c r="G50" s="584"/>
      <c r="H50" s="577"/>
      <c r="I50" s="31"/>
      <c r="J50" s="136"/>
      <c r="K50" s="585"/>
      <c r="L50" s="227"/>
      <c r="M50" s="32"/>
      <c r="N50" s="28"/>
      <c r="O50" s="598"/>
      <c r="P50" s="589"/>
      <c r="Q50" s="33"/>
    </row>
    <row r="51" spans="2:17" ht="19.7" customHeight="1">
      <c r="B51" s="28"/>
      <c r="C51" s="28"/>
      <c r="D51" s="28"/>
      <c r="E51" s="73"/>
      <c r="F51" s="587"/>
      <c r="G51" s="584"/>
      <c r="H51" s="577"/>
      <c r="I51" s="591"/>
      <c r="J51" s="136"/>
      <c r="K51" s="585"/>
      <c r="L51" s="227"/>
      <c r="M51" s="32"/>
      <c r="N51" s="28"/>
      <c r="O51" s="598"/>
      <c r="P51" s="589"/>
      <c r="Q51" s="33"/>
    </row>
    <row r="52" spans="2:17" ht="19.7" customHeight="1">
      <c r="B52" s="28"/>
      <c r="C52" s="28"/>
      <c r="D52" s="28"/>
      <c r="E52" s="73"/>
      <c r="F52" s="587"/>
      <c r="G52" s="584"/>
      <c r="H52" s="577"/>
      <c r="I52" s="591"/>
      <c r="J52" s="136"/>
      <c r="K52" s="585"/>
      <c r="L52" s="227"/>
      <c r="M52" s="32"/>
      <c r="N52" s="28"/>
      <c r="O52" s="598"/>
      <c r="P52" s="589"/>
      <c r="Q52" s="33"/>
    </row>
    <row r="53" spans="2:17" ht="19.7" customHeight="1">
      <c r="B53" s="28"/>
      <c r="C53" s="28"/>
      <c r="D53" s="28"/>
      <c r="E53" s="73"/>
      <c r="F53" s="587"/>
      <c r="G53" s="584"/>
      <c r="H53" s="577"/>
      <c r="I53" s="591"/>
      <c r="J53" s="136"/>
      <c r="K53" s="585"/>
      <c r="L53" s="227"/>
      <c r="M53" s="32"/>
      <c r="N53" s="28"/>
      <c r="O53" s="598"/>
      <c r="P53" s="589"/>
      <c r="Q53" s="33"/>
    </row>
    <row r="54" spans="2:17" ht="18" customHeight="1">
      <c r="P54" s="11"/>
    </row>
    <row r="55" spans="2:17" ht="18" customHeight="1"/>
    <row r="56" spans="2:17" ht="18" customHeight="1"/>
  </sheetData>
  <autoFilter ref="B8:O8" xr:uid="{FA572A36-4870-4842-97EF-285559C9B0A7}"/>
  <mergeCells count="6">
    <mergeCell ref="B2:D2"/>
    <mergeCell ref="G2:I2"/>
    <mergeCell ref="B3:D3"/>
    <mergeCell ref="B4:D4"/>
    <mergeCell ref="B5:D5"/>
    <mergeCell ref="B6:D6"/>
  </mergeCells>
  <phoneticPr fontId="2"/>
  <dataValidations count="1">
    <dataValidation imeMode="hiragana" allowBlank="1" showInputMessage="1" showErrorMessage="1" sqref="J9:J10 JF9:JF10 TB9:TB10 ACX9:ACX10 AMT9:AMT10 AWP9:AWP10 BGL9:BGL10 BQH9:BQH10 CAD9:CAD10 CJZ9:CJZ10 CTV9:CTV10 DDR9:DDR10 DNN9:DNN10 DXJ9:DXJ10 EHF9:EHF10 ERB9:ERB10 FAX9:FAX10 FKT9:FKT10 FUP9:FUP10 GEL9:GEL10 GOH9:GOH10 GYD9:GYD10 HHZ9:HHZ10 HRV9:HRV10 IBR9:IBR10 ILN9:ILN10 IVJ9:IVJ10 JFF9:JFF10 JPB9:JPB10 JYX9:JYX10 KIT9:KIT10 KSP9:KSP10 LCL9:LCL10 LMH9:LMH10 LWD9:LWD10 MFZ9:MFZ10 MPV9:MPV10 MZR9:MZR10 NJN9:NJN10 NTJ9:NTJ10 ODF9:ODF10 ONB9:ONB10 OWX9:OWX10 PGT9:PGT10 PQP9:PQP10 QAL9:QAL10 QKH9:QKH10 QUD9:QUD10 RDZ9:RDZ10 RNV9:RNV10 RXR9:RXR10 SHN9:SHN10 SRJ9:SRJ10 TBF9:TBF10 TLB9:TLB10 TUX9:TUX10 UET9:UET10 UOP9:UOP10 UYL9:UYL10 VIH9:VIH10 VSD9:VSD10 WBZ9:WBZ10 WLV9:WLV10 WVR9:WVR10 J65545:J65546 JF65545:JF65546 TB65545:TB65546 ACX65545:ACX65546 AMT65545:AMT65546 AWP65545:AWP65546 BGL65545:BGL65546 BQH65545:BQH65546 CAD65545:CAD65546 CJZ65545:CJZ65546 CTV65545:CTV65546 DDR65545:DDR65546 DNN65545:DNN65546 DXJ65545:DXJ65546 EHF65545:EHF65546 ERB65545:ERB65546 FAX65545:FAX65546 FKT65545:FKT65546 FUP65545:FUP65546 GEL65545:GEL65546 GOH65545:GOH65546 GYD65545:GYD65546 HHZ65545:HHZ65546 HRV65545:HRV65546 IBR65545:IBR65546 ILN65545:ILN65546 IVJ65545:IVJ65546 JFF65545:JFF65546 JPB65545:JPB65546 JYX65545:JYX65546 KIT65545:KIT65546 KSP65545:KSP65546 LCL65545:LCL65546 LMH65545:LMH65546 LWD65545:LWD65546 MFZ65545:MFZ65546 MPV65545:MPV65546 MZR65545:MZR65546 NJN65545:NJN65546 NTJ65545:NTJ65546 ODF65545:ODF65546 ONB65545:ONB65546 OWX65545:OWX65546 PGT65545:PGT65546 PQP65545:PQP65546 QAL65545:QAL65546 QKH65545:QKH65546 QUD65545:QUD65546 RDZ65545:RDZ65546 RNV65545:RNV65546 RXR65545:RXR65546 SHN65545:SHN65546 SRJ65545:SRJ65546 TBF65545:TBF65546 TLB65545:TLB65546 TUX65545:TUX65546 UET65545:UET65546 UOP65545:UOP65546 UYL65545:UYL65546 VIH65545:VIH65546 VSD65545:VSD65546 WBZ65545:WBZ65546 WLV65545:WLV65546 WVR65545:WVR65546 J131081:J131082 JF131081:JF131082 TB131081:TB131082 ACX131081:ACX131082 AMT131081:AMT131082 AWP131081:AWP131082 BGL131081:BGL131082 BQH131081:BQH131082 CAD131081:CAD131082 CJZ131081:CJZ131082 CTV131081:CTV131082 DDR131081:DDR131082 DNN131081:DNN131082 DXJ131081:DXJ131082 EHF131081:EHF131082 ERB131081:ERB131082 FAX131081:FAX131082 FKT131081:FKT131082 FUP131081:FUP131082 GEL131081:GEL131082 GOH131081:GOH131082 GYD131081:GYD131082 HHZ131081:HHZ131082 HRV131081:HRV131082 IBR131081:IBR131082 ILN131081:ILN131082 IVJ131081:IVJ131082 JFF131081:JFF131082 JPB131081:JPB131082 JYX131081:JYX131082 KIT131081:KIT131082 KSP131081:KSP131082 LCL131081:LCL131082 LMH131081:LMH131082 LWD131081:LWD131082 MFZ131081:MFZ131082 MPV131081:MPV131082 MZR131081:MZR131082 NJN131081:NJN131082 NTJ131081:NTJ131082 ODF131081:ODF131082 ONB131081:ONB131082 OWX131081:OWX131082 PGT131081:PGT131082 PQP131081:PQP131082 QAL131081:QAL131082 QKH131081:QKH131082 QUD131081:QUD131082 RDZ131081:RDZ131082 RNV131081:RNV131082 RXR131081:RXR131082 SHN131081:SHN131082 SRJ131081:SRJ131082 TBF131081:TBF131082 TLB131081:TLB131082 TUX131081:TUX131082 UET131081:UET131082 UOP131081:UOP131082 UYL131081:UYL131082 VIH131081:VIH131082 VSD131081:VSD131082 WBZ131081:WBZ131082 WLV131081:WLV131082 WVR131081:WVR131082 J196617:J196618 JF196617:JF196618 TB196617:TB196618 ACX196617:ACX196618 AMT196617:AMT196618 AWP196617:AWP196618 BGL196617:BGL196618 BQH196617:BQH196618 CAD196617:CAD196618 CJZ196617:CJZ196618 CTV196617:CTV196618 DDR196617:DDR196618 DNN196617:DNN196618 DXJ196617:DXJ196618 EHF196617:EHF196618 ERB196617:ERB196618 FAX196617:FAX196618 FKT196617:FKT196618 FUP196617:FUP196618 GEL196617:GEL196618 GOH196617:GOH196618 GYD196617:GYD196618 HHZ196617:HHZ196618 HRV196617:HRV196618 IBR196617:IBR196618 ILN196617:ILN196618 IVJ196617:IVJ196618 JFF196617:JFF196618 JPB196617:JPB196618 JYX196617:JYX196618 KIT196617:KIT196618 KSP196617:KSP196618 LCL196617:LCL196618 LMH196617:LMH196618 LWD196617:LWD196618 MFZ196617:MFZ196618 MPV196617:MPV196618 MZR196617:MZR196618 NJN196617:NJN196618 NTJ196617:NTJ196618 ODF196617:ODF196618 ONB196617:ONB196618 OWX196617:OWX196618 PGT196617:PGT196618 PQP196617:PQP196618 QAL196617:QAL196618 QKH196617:QKH196618 QUD196617:QUD196618 RDZ196617:RDZ196618 RNV196617:RNV196618 RXR196617:RXR196618 SHN196617:SHN196618 SRJ196617:SRJ196618 TBF196617:TBF196618 TLB196617:TLB196618 TUX196617:TUX196618 UET196617:UET196618 UOP196617:UOP196618 UYL196617:UYL196618 VIH196617:VIH196618 VSD196617:VSD196618 WBZ196617:WBZ196618 WLV196617:WLV196618 WVR196617:WVR196618 J262153:J262154 JF262153:JF262154 TB262153:TB262154 ACX262153:ACX262154 AMT262153:AMT262154 AWP262153:AWP262154 BGL262153:BGL262154 BQH262153:BQH262154 CAD262153:CAD262154 CJZ262153:CJZ262154 CTV262153:CTV262154 DDR262153:DDR262154 DNN262153:DNN262154 DXJ262153:DXJ262154 EHF262153:EHF262154 ERB262153:ERB262154 FAX262153:FAX262154 FKT262153:FKT262154 FUP262153:FUP262154 GEL262153:GEL262154 GOH262153:GOH262154 GYD262153:GYD262154 HHZ262153:HHZ262154 HRV262153:HRV262154 IBR262153:IBR262154 ILN262153:ILN262154 IVJ262153:IVJ262154 JFF262153:JFF262154 JPB262153:JPB262154 JYX262153:JYX262154 KIT262153:KIT262154 KSP262153:KSP262154 LCL262153:LCL262154 LMH262153:LMH262154 LWD262153:LWD262154 MFZ262153:MFZ262154 MPV262153:MPV262154 MZR262153:MZR262154 NJN262153:NJN262154 NTJ262153:NTJ262154 ODF262153:ODF262154 ONB262153:ONB262154 OWX262153:OWX262154 PGT262153:PGT262154 PQP262153:PQP262154 QAL262153:QAL262154 QKH262153:QKH262154 QUD262153:QUD262154 RDZ262153:RDZ262154 RNV262153:RNV262154 RXR262153:RXR262154 SHN262153:SHN262154 SRJ262153:SRJ262154 TBF262153:TBF262154 TLB262153:TLB262154 TUX262153:TUX262154 UET262153:UET262154 UOP262153:UOP262154 UYL262153:UYL262154 VIH262153:VIH262154 VSD262153:VSD262154 WBZ262153:WBZ262154 WLV262153:WLV262154 WVR262153:WVR262154 J327689:J327690 JF327689:JF327690 TB327689:TB327690 ACX327689:ACX327690 AMT327689:AMT327690 AWP327689:AWP327690 BGL327689:BGL327690 BQH327689:BQH327690 CAD327689:CAD327690 CJZ327689:CJZ327690 CTV327689:CTV327690 DDR327689:DDR327690 DNN327689:DNN327690 DXJ327689:DXJ327690 EHF327689:EHF327690 ERB327689:ERB327690 FAX327689:FAX327690 FKT327689:FKT327690 FUP327689:FUP327690 GEL327689:GEL327690 GOH327689:GOH327690 GYD327689:GYD327690 HHZ327689:HHZ327690 HRV327689:HRV327690 IBR327689:IBR327690 ILN327689:ILN327690 IVJ327689:IVJ327690 JFF327689:JFF327690 JPB327689:JPB327690 JYX327689:JYX327690 KIT327689:KIT327690 KSP327689:KSP327690 LCL327689:LCL327690 LMH327689:LMH327690 LWD327689:LWD327690 MFZ327689:MFZ327690 MPV327689:MPV327690 MZR327689:MZR327690 NJN327689:NJN327690 NTJ327689:NTJ327690 ODF327689:ODF327690 ONB327689:ONB327690 OWX327689:OWX327690 PGT327689:PGT327690 PQP327689:PQP327690 QAL327689:QAL327690 QKH327689:QKH327690 QUD327689:QUD327690 RDZ327689:RDZ327690 RNV327689:RNV327690 RXR327689:RXR327690 SHN327689:SHN327690 SRJ327689:SRJ327690 TBF327689:TBF327690 TLB327689:TLB327690 TUX327689:TUX327690 UET327689:UET327690 UOP327689:UOP327690 UYL327689:UYL327690 VIH327689:VIH327690 VSD327689:VSD327690 WBZ327689:WBZ327690 WLV327689:WLV327690 WVR327689:WVR327690 J393225:J393226 JF393225:JF393226 TB393225:TB393226 ACX393225:ACX393226 AMT393225:AMT393226 AWP393225:AWP393226 BGL393225:BGL393226 BQH393225:BQH393226 CAD393225:CAD393226 CJZ393225:CJZ393226 CTV393225:CTV393226 DDR393225:DDR393226 DNN393225:DNN393226 DXJ393225:DXJ393226 EHF393225:EHF393226 ERB393225:ERB393226 FAX393225:FAX393226 FKT393225:FKT393226 FUP393225:FUP393226 GEL393225:GEL393226 GOH393225:GOH393226 GYD393225:GYD393226 HHZ393225:HHZ393226 HRV393225:HRV393226 IBR393225:IBR393226 ILN393225:ILN393226 IVJ393225:IVJ393226 JFF393225:JFF393226 JPB393225:JPB393226 JYX393225:JYX393226 KIT393225:KIT393226 KSP393225:KSP393226 LCL393225:LCL393226 LMH393225:LMH393226 LWD393225:LWD393226 MFZ393225:MFZ393226 MPV393225:MPV393226 MZR393225:MZR393226 NJN393225:NJN393226 NTJ393225:NTJ393226 ODF393225:ODF393226 ONB393225:ONB393226 OWX393225:OWX393226 PGT393225:PGT393226 PQP393225:PQP393226 QAL393225:QAL393226 QKH393225:QKH393226 QUD393225:QUD393226 RDZ393225:RDZ393226 RNV393225:RNV393226 RXR393225:RXR393226 SHN393225:SHN393226 SRJ393225:SRJ393226 TBF393225:TBF393226 TLB393225:TLB393226 TUX393225:TUX393226 UET393225:UET393226 UOP393225:UOP393226 UYL393225:UYL393226 VIH393225:VIH393226 VSD393225:VSD393226 WBZ393225:WBZ393226 WLV393225:WLV393226 WVR393225:WVR393226 J458761:J458762 JF458761:JF458762 TB458761:TB458762 ACX458761:ACX458762 AMT458761:AMT458762 AWP458761:AWP458762 BGL458761:BGL458762 BQH458761:BQH458762 CAD458761:CAD458762 CJZ458761:CJZ458762 CTV458761:CTV458762 DDR458761:DDR458762 DNN458761:DNN458762 DXJ458761:DXJ458762 EHF458761:EHF458762 ERB458761:ERB458762 FAX458761:FAX458762 FKT458761:FKT458762 FUP458761:FUP458762 GEL458761:GEL458762 GOH458761:GOH458762 GYD458761:GYD458762 HHZ458761:HHZ458762 HRV458761:HRV458762 IBR458761:IBR458762 ILN458761:ILN458762 IVJ458761:IVJ458762 JFF458761:JFF458762 JPB458761:JPB458762 JYX458761:JYX458762 KIT458761:KIT458762 KSP458761:KSP458762 LCL458761:LCL458762 LMH458761:LMH458762 LWD458761:LWD458762 MFZ458761:MFZ458762 MPV458761:MPV458762 MZR458761:MZR458762 NJN458761:NJN458762 NTJ458761:NTJ458762 ODF458761:ODF458762 ONB458761:ONB458762 OWX458761:OWX458762 PGT458761:PGT458762 PQP458761:PQP458762 QAL458761:QAL458762 QKH458761:QKH458762 QUD458761:QUD458762 RDZ458761:RDZ458762 RNV458761:RNV458762 RXR458761:RXR458762 SHN458761:SHN458762 SRJ458761:SRJ458762 TBF458761:TBF458762 TLB458761:TLB458762 TUX458761:TUX458762 UET458761:UET458762 UOP458761:UOP458762 UYL458761:UYL458762 VIH458761:VIH458762 VSD458761:VSD458762 WBZ458761:WBZ458762 WLV458761:WLV458762 WVR458761:WVR458762 J524297:J524298 JF524297:JF524298 TB524297:TB524298 ACX524297:ACX524298 AMT524297:AMT524298 AWP524297:AWP524298 BGL524297:BGL524298 BQH524297:BQH524298 CAD524297:CAD524298 CJZ524297:CJZ524298 CTV524297:CTV524298 DDR524297:DDR524298 DNN524297:DNN524298 DXJ524297:DXJ524298 EHF524297:EHF524298 ERB524297:ERB524298 FAX524297:FAX524298 FKT524297:FKT524298 FUP524297:FUP524298 GEL524297:GEL524298 GOH524297:GOH524298 GYD524297:GYD524298 HHZ524297:HHZ524298 HRV524297:HRV524298 IBR524297:IBR524298 ILN524297:ILN524298 IVJ524297:IVJ524298 JFF524297:JFF524298 JPB524297:JPB524298 JYX524297:JYX524298 KIT524297:KIT524298 KSP524297:KSP524298 LCL524297:LCL524298 LMH524297:LMH524298 LWD524297:LWD524298 MFZ524297:MFZ524298 MPV524297:MPV524298 MZR524297:MZR524298 NJN524297:NJN524298 NTJ524297:NTJ524298 ODF524297:ODF524298 ONB524297:ONB524298 OWX524297:OWX524298 PGT524297:PGT524298 PQP524297:PQP524298 QAL524297:QAL524298 QKH524297:QKH524298 QUD524297:QUD524298 RDZ524297:RDZ524298 RNV524297:RNV524298 RXR524297:RXR524298 SHN524297:SHN524298 SRJ524297:SRJ524298 TBF524297:TBF524298 TLB524297:TLB524298 TUX524297:TUX524298 UET524297:UET524298 UOP524297:UOP524298 UYL524297:UYL524298 VIH524297:VIH524298 VSD524297:VSD524298 WBZ524297:WBZ524298 WLV524297:WLV524298 WVR524297:WVR524298 J589833:J589834 JF589833:JF589834 TB589833:TB589834 ACX589833:ACX589834 AMT589833:AMT589834 AWP589833:AWP589834 BGL589833:BGL589834 BQH589833:BQH589834 CAD589833:CAD589834 CJZ589833:CJZ589834 CTV589833:CTV589834 DDR589833:DDR589834 DNN589833:DNN589834 DXJ589833:DXJ589834 EHF589833:EHF589834 ERB589833:ERB589834 FAX589833:FAX589834 FKT589833:FKT589834 FUP589833:FUP589834 GEL589833:GEL589834 GOH589833:GOH589834 GYD589833:GYD589834 HHZ589833:HHZ589834 HRV589833:HRV589834 IBR589833:IBR589834 ILN589833:ILN589834 IVJ589833:IVJ589834 JFF589833:JFF589834 JPB589833:JPB589834 JYX589833:JYX589834 KIT589833:KIT589834 KSP589833:KSP589834 LCL589833:LCL589834 LMH589833:LMH589834 LWD589833:LWD589834 MFZ589833:MFZ589834 MPV589833:MPV589834 MZR589833:MZR589834 NJN589833:NJN589834 NTJ589833:NTJ589834 ODF589833:ODF589834 ONB589833:ONB589834 OWX589833:OWX589834 PGT589833:PGT589834 PQP589833:PQP589834 QAL589833:QAL589834 QKH589833:QKH589834 QUD589833:QUD589834 RDZ589833:RDZ589834 RNV589833:RNV589834 RXR589833:RXR589834 SHN589833:SHN589834 SRJ589833:SRJ589834 TBF589833:TBF589834 TLB589833:TLB589834 TUX589833:TUX589834 UET589833:UET589834 UOP589833:UOP589834 UYL589833:UYL589834 VIH589833:VIH589834 VSD589833:VSD589834 WBZ589833:WBZ589834 WLV589833:WLV589834 WVR589833:WVR589834 J655369:J655370 JF655369:JF655370 TB655369:TB655370 ACX655369:ACX655370 AMT655369:AMT655370 AWP655369:AWP655370 BGL655369:BGL655370 BQH655369:BQH655370 CAD655369:CAD655370 CJZ655369:CJZ655370 CTV655369:CTV655370 DDR655369:DDR655370 DNN655369:DNN655370 DXJ655369:DXJ655370 EHF655369:EHF655370 ERB655369:ERB655370 FAX655369:FAX655370 FKT655369:FKT655370 FUP655369:FUP655370 GEL655369:GEL655370 GOH655369:GOH655370 GYD655369:GYD655370 HHZ655369:HHZ655370 HRV655369:HRV655370 IBR655369:IBR655370 ILN655369:ILN655370 IVJ655369:IVJ655370 JFF655369:JFF655370 JPB655369:JPB655370 JYX655369:JYX655370 KIT655369:KIT655370 KSP655369:KSP655370 LCL655369:LCL655370 LMH655369:LMH655370 LWD655369:LWD655370 MFZ655369:MFZ655370 MPV655369:MPV655370 MZR655369:MZR655370 NJN655369:NJN655370 NTJ655369:NTJ655370 ODF655369:ODF655370 ONB655369:ONB655370 OWX655369:OWX655370 PGT655369:PGT655370 PQP655369:PQP655370 QAL655369:QAL655370 QKH655369:QKH655370 QUD655369:QUD655370 RDZ655369:RDZ655370 RNV655369:RNV655370 RXR655369:RXR655370 SHN655369:SHN655370 SRJ655369:SRJ655370 TBF655369:TBF655370 TLB655369:TLB655370 TUX655369:TUX655370 UET655369:UET655370 UOP655369:UOP655370 UYL655369:UYL655370 VIH655369:VIH655370 VSD655369:VSD655370 WBZ655369:WBZ655370 WLV655369:WLV655370 WVR655369:WVR655370 J720905:J720906 JF720905:JF720906 TB720905:TB720906 ACX720905:ACX720906 AMT720905:AMT720906 AWP720905:AWP720906 BGL720905:BGL720906 BQH720905:BQH720906 CAD720905:CAD720906 CJZ720905:CJZ720906 CTV720905:CTV720906 DDR720905:DDR720906 DNN720905:DNN720906 DXJ720905:DXJ720906 EHF720905:EHF720906 ERB720905:ERB720906 FAX720905:FAX720906 FKT720905:FKT720906 FUP720905:FUP720906 GEL720905:GEL720906 GOH720905:GOH720906 GYD720905:GYD720906 HHZ720905:HHZ720906 HRV720905:HRV720906 IBR720905:IBR720906 ILN720905:ILN720906 IVJ720905:IVJ720906 JFF720905:JFF720906 JPB720905:JPB720906 JYX720905:JYX720906 KIT720905:KIT720906 KSP720905:KSP720906 LCL720905:LCL720906 LMH720905:LMH720906 LWD720905:LWD720906 MFZ720905:MFZ720906 MPV720905:MPV720906 MZR720905:MZR720906 NJN720905:NJN720906 NTJ720905:NTJ720906 ODF720905:ODF720906 ONB720905:ONB720906 OWX720905:OWX720906 PGT720905:PGT720906 PQP720905:PQP720906 QAL720905:QAL720906 QKH720905:QKH720906 QUD720905:QUD720906 RDZ720905:RDZ720906 RNV720905:RNV720906 RXR720905:RXR720906 SHN720905:SHN720906 SRJ720905:SRJ720906 TBF720905:TBF720906 TLB720905:TLB720906 TUX720905:TUX720906 UET720905:UET720906 UOP720905:UOP720906 UYL720905:UYL720906 VIH720905:VIH720906 VSD720905:VSD720906 WBZ720905:WBZ720906 WLV720905:WLV720906 WVR720905:WVR720906 J786441:J786442 JF786441:JF786442 TB786441:TB786442 ACX786441:ACX786442 AMT786441:AMT786442 AWP786441:AWP786442 BGL786441:BGL786442 BQH786441:BQH786442 CAD786441:CAD786442 CJZ786441:CJZ786442 CTV786441:CTV786442 DDR786441:DDR786442 DNN786441:DNN786442 DXJ786441:DXJ786442 EHF786441:EHF786442 ERB786441:ERB786442 FAX786441:FAX786442 FKT786441:FKT786442 FUP786441:FUP786442 GEL786441:GEL786442 GOH786441:GOH786442 GYD786441:GYD786442 HHZ786441:HHZ786442 HRV786441:HRV786442 IBR786441:IBR786442 ILN786441:ILN786442 IVJ786441:IVJ786442 JFF786441:JFF786442 JPB786441:JPB786442 JYX786441:JYX786442 KIT786441:KIT786442 KSP786441:KSP786442 LCL786441:LCL786442 LMH786441:LMH786442 LWD786441:LWD786442 MFZ786441:MFZ786442 MPV786441:MPV786442 MZR786441:MZR786442 NJN786441:NJN786442 NTJ786441:NTJ786442 ODF786441:ODF786442 ONB786441:ONB786442 OWX786441:OWX786442 PGT786441:PGT786442 PQP786441:PQP786442 QAL786441:QAL786442 QKH786441:QKH786442 QUD786441:QUD786442 RDZ786441:RDZ786442 RNV786441:RNV786442 RXR786441:RXR786442 SHN786441:SHN786442 SRJ786441:SRJ786442 TBF786441:TBF786442 TLB786441:TLB786442 TUX786441:TUX786442 UET786441:UET786442 UOP786441:UOP786442 UYL786441:UYL786442 VIH786441:VIH786442 VSD786441:VSD786442 WBZ786441:WBZ786442 WLV786441:WLV786442 WVR786441:WVR786442 J851977:J851978 JF851977:JF851978 TB851977:TB851978 ACX851977:ACX851978 AMT851977:AMT851978 AWP851977:AWP851978 BGL851977:BGL851978 BQH851977:BQH851978 CAD851977:CAD851978 CJZ851977:CJZ851978 CTV851977:CTV851978 DDR851977:DDR851978 DNN851977:DNN851978 DXJ851977:DXJ851978 EHF851977:EHF851978 ERB851977:ERB851978 FAX851977:FAX851978 FKT851977:FKT851978 FUP851977:FUP851978 GEL851977:GEL851978 GOH851977:GOH851978 GYD851977:GYD851978 HHZ851977:HHZ851978 HRV851977:HRV851978 IBR851977:IBR851978 ILN851977:ILN851978 IVJ851977:IVJ851978 JFF851977:JFF851978 JPB851977:JPB851978 JYX851977:JYX851978 KIT851977:KIT851978 KSP851977:KSP851978 LCL851977:LCL851978 LMH851977:LMH851978 LWD851977:LWD851978 MFZ851977:MFZ851978 MPV851977:MPV851978 MZR851977:MZR851978 NJN851977:NJN851978 NTJ851977:NTJ851978 ODF851977:ODF851978 ONB851977:ONB851978 OWX851977:OWX851978 PGT851977:PGT851978 PQP851977:PQP851978 QAL851977:QAL851978 QKH851977:QKH851978 QUD851977:QUD851978 RDZ851977:RDZ851978 RNV851977:RNV851978 RXR851977:RXR851978 SHN851977:SHN851978 SRJ851977:SRJ851978 TBF851977:TBF851978 TLB851977:TLB851978 TUX851977:TUX851978 UET851977:UET851978 UOP851977:UOP851978 UYL851977:UYL851978 VIH851977:VIH851978 VSD851977:VSD851978 WBZ851977:WBZ851978 WLV851977:WLV851978 WVR851977:WVR851978 J917513:J917514 JF917513:JF917514 TB917513:TB917514 ACX917513:ACX917514 AMT917513:AMT917514 AWP917513:AWP917514 BGL917513:BGL917514 BQH917513:BQH917514 CAD917513:CAD917514 CJZ917513:CJZ917514 CTV917513:CTV917514 DDR917513:DDR917514 DNN917513:DNN917514 DXJ917513:DXJ917514 EHF917513:EHF917514 ERB917513:ERB917514 FAX917513:FAX917514 FKT917513:FKT917514 FUP917513:FUP917514 GEL917513:GEL917514 GOH917513:GOH917514 GYD917513:GYD917514 HHZ917513:HHZ917514 HRV917513:HRV917514 IBR917513:IBR917514 ILN917513:ILN917514 IVJ917513:IVJ917514 JFF917513:JFF917514 JPB917513:JPB917514 JYX917513:JYX917514 KIT917513:KIT917514 KSP917513:KSP917514 LCL917513:LCL917514 LMH917513:LMH917514 LWD917513:LWD917514 MFZ917513:MFZ917514 MPV917513:MPV917514 MZR917513:MZR917514 NJN917513:NJN917514 NTJ917513:NTJ917514 ODF917513:ODF917514 ONB917513:ONB917514 OWX917513:OWX917514 PGT917513:PGT917514 PQP917513:PQP917514 QAL917513:QAL917514 QKH917513:QKH917514 QUD917513:QUD917514 RDZ917513:RDZ917514 RNV917513:RNV917514 RXR917513:RXR917514 SHN917513:SHN917514 SRJ917513:SRJ917514 TBF917513:TBF917514 TLB917513:TLB917514 TUX917513:TUX917514 UET917513:UET917514 UOP917513:UOP917514 UYL917513:UYL917514 VIH917513:VIH917514 VSD917513:VSD917514 WBZ917513:WBZ917514 WLV917513:WLV917514 WVR917513:WVR917514 J983049:J983050 JF983049:JF983050 TB983049:TB983050 ACX983049:ACX983050 AMT983049:AMT983050 AWP983049:AWP983050 BGL983049:BGL983050 BQH983049:BQH983050 CAD983049:CAD983050 CJZ983049:CJZ983050 CTV983049:CTV983050 DDR983049:DDR983050 DNN983049:DNN983050 DXJ983049:DXJ983050 EHF983049:EHF983050 ERB983049:ERB983050 FAX983049:FAX983050 FKT983049:FKT983050 FUP983049:FUP983050 GEL983049:GEL983050 GOH983049:GOH983050 GYD983049:GYD983050 HHZ983049:HHZ983050 HRV983049:HRV983050 IBR983049:IBR983050 ILN983049:ILN983050 IVJ983049:IVJ983050 JFF983049:JFF983050 JPB983049:JPB983050 JYX983049:JYX983050 KIT983049:KIT983050 KSP983049:KSP983050 LCL983049:LCL983050 LMH983049:LMH983050 LWD983049:LWD983050 MFZ983049:MFZ983050 MPV983049:MPV983050 MZR983049:MZR983050 NJN983049:NJN983050 NTJ983049:NTJ983050 ODF983049:ODF983050 ONB983049:ONB983050 OWX983049:OWX983050 PGT983049:PGT983050 PQP983049:PQP983050 QAL983049:QAL983050 QKH983049:QKH983050 QUD983049:QUD983050 RDZ983049:RDZ983050 RNV983049:RNV983050 RXR983049:RXR983050 SHN983049:SHN983050 SRJ983049:SRJ983050 TBF983049:TBF983050 TLB983049:TLB983050 TUX983049:TUX983050 UET983049:UET983050 UOP983049:UOP983050 UYL983049:UYL983050 VIH983049:VIH983050 VSD983049:VSD983050 WBZ983049:WBZ983050 WLV983049:WLV983050 WVR983049:WVR983050 J24 JF24 TB24 ACX24 AMT24 AWP24 BGL24 BQH24 CAD24 CJZ24 CTV24 DDR24 DNN24 DXJ24 EHF24 ERB24 FAX24 FKT24 FUP24 GEL24 GOH24 GYD24 HHZ24 HRV24 IBR24 ILN24 IVJ24 JFF24 JPB24 JYX24 KIT24 KSP24 LCL24 LMH24 LWD24 MFZ24 MPV24 MZR24 NJN24 NTJ24 ODF24 ONB24 OWX24 PGT24 PQP24 QAL24 QKH24 QUD24 RDZ24 RNV24 RXR24 SHN24 SRJ24 TBF24 TLB24 TUX24 UET24 UOP24 UYL24 VIH24 VSD24 WBZ24 WLV24 WVR24 J65560 JF65560 TB65560 ACX65560 AMT65560 AWP65560 BGL65560 BQH65560 CAD65560 CJZ65560 CTV65560 DDR65560 DNN65560 DXJ65560 EHF65560 ERB65560 FAX65560 FKT65560 FUP65560 GEL65560 GOH65560 GYD65560 HHZ65560 HRV65560 IBR65560 ILN65560 IVJ65560 JFF65560 JPB65560 JYX65560 KIT65560 KSP65560 LCL65560 LMH65560 LWD65560 MFZ65560 MPV65560 MZR65560 NJN65560 NTJ65560 ODF65560 ONB65560 OWX65560 PGT65560 PQP65560 QAL65560 QKH65560 QUD65560 RDZ65560 RNV65560 RXR65560 SHN65560 SRJ65560 TBF65560 TLB65560 TUX65560 UET65560 UOP65560 UYL65560 VIH65560 VSD65560 WBZ65560 WLV65560 WVR65560 J131096 JF131096 TB131096 ACX131096 AMT131096 AWP131096 BGL131096 BQH131096 CAD131096 CJZ131096 CTV131096 DDR131096 DNN131096 DXJ131096 EHF131096 ERB131096 FAX131096 FKT131096 FUP131096 GEL131096 GOH131096 GYD131096 HHZ131096 HRV131096 IBR131096 ILN131096 IVJ131096 JFF131096 JPB131096 JYX131096 KIT131096 KSP131096 LCL131096 LMH131096 LWD131096 MFZ131096 MPV131096 MZR131096 NJN131096 NTJ131096 ODF131096 ONB131096 OWX131096 PGT131096 PQP131096 QAL131096 QKH131096 QUD131096 RDZ131096 RNV131096 RXR131096 SHN131096 SRJ131096 TBF131096 TLB131096 TUX131096 UET131096 UOP131096 UYL131096 VIH131096 VSD131096 WBZ131096 WLV131096 WVR131096 J196632 JF196632 TB196632 ACX196632 AMT196632 AWP196632 BGL196632 BQH196632 CAD196632 CJZ196632 CTV196632 DDR196632 DNN196632 DXJ196632 EHF196632 ERB196632 FAX196632 FKT196632 FUP196632 GEL196632 GOH196632 GYD196632 HHZ196632 HRV196632 IBR196632 ILN196632 IVJ196632 JFF196632 JPB196632 JYX196632 KIT196632 KSP196632 LCL196632 LMH196632 LWD196632 MFZ196632 MPV196632 MZR196632 NJN196632 NTJ196632 ODF196632 ONB196632 OWX196632 PGT196632 PQP196632 QAL196632 QKH196632 QUD196632 RDZ196632 RNV196632 RXR196632 SHN196632 SRJ196632 TBF196632 TLB196632 TUX196632 UET196632 UOP196632 UYL196632 VIH196632 VSD196632 WBZ196632 WLV196632 WVR196632 J262168 JF262168 TB262168 ACX262168 AMT262168 AWP262168 BGL262168 BQH262168 CAD262168 CJZ262168 CTV262168 DDR262168 DNN262168 DXJ262168 EHF262168 ERB262168 FAX262168 FKT262168 FUP262168 GEL262168 GOH262168 GYD262168 HHZ262168 HRV262168 IBR262168 ILN262168 IVJ262168 JFF262168 JPB262168 JYX262168 KIT262168 KSP262168 LCL262168 LMH262168 LWD262168 MFZ262168 MPV262168 MZR262168 NJN262168 NTJ262168 ODF262168 ONB262168 OWX262168 PGT262168 PQP262168 QAL262168 QKH262168 QUD262168 RDZ262168 RNV262168 RXR262168 SHN262168 SRJ262168 TBF262168 TLB262168 TUX262168 UET262168 UOP262168 UYL262168 VIH262168 VSD262168 WBZ262168 WLV262168 WVR262168 J327704 JF327704 TB327704 ACX327704 AMT327704 AWP327704 BGL327704 BQH327704 CAD327704 CJZ327704 CTV327704 DDR327704 DNN327704 DXJ327704 EHF327704 ERB327704 FAX327704 FKT327704 FUP327704 GEL327704 GOH327704 GYD327704 HHZ327704 HRV327704 IBR327704 ILN327704 IVJ327704 JFF327704 JPB327704 JYX327704 KIT327704 KSP327704 LCL327704 LMH327704 LWD327704 MFZ327704 MPV327704 MZR327704 NJN327704 NTJ327704 ODF327704 ONB327704 OWX327704 PGT327704 PQP327704 QAL327704 QKH327704 QUD327704 RDZ327704 RNV327704 RXR327704 SHN327704 SRJ327704 TBF327704 TLB327704 TUX327704 UET327704 UOP327704 UYL327704 VIH327704 VSD327704 WBZ327704 WLV327704 WVR327704 J393240 JF393240 TB393240 ACX393240 AMT393240 AWP393240 BGL393240 BQH393240 CAD393240 CJZ393240 CTV393240 DDR393240 DNN393240 DXJ393240 EHF393240 ERB393240 FAX393240 FKT393240 FUP393240 GEL393240 GOH393240 GYD393240 HHZ393240 HRV393240 IBR393240 ILN393240 IVJ393240 JFF393240 JPB393240 JYX393240 KIT393240 KSP393240 LCL393240 LMH393240 LWD393240 MFZ393240 MPV393240 MZR393240 NJN393240 NTJ393240 ODF393240 ONB393240 OWX393240 PGT393240 PQP393240 QAL393240 QKH393240 QUD393240 RDZ393240 RNV393240 RXR393240 SHN393240 SRJ393240 TBF393240 TLB393240 TUX393240 UET393240 UOP393240 UYL393240 VIH393240 VSD393240 WBZ393240 WLV393240 WVR393240 J458776 JF458776 TB458776 ACX458776 AMT458776 AWP458776 BGL458776 BQH458776 CAD458776 CJZ458776 CTV458776 DDR458776 DNN458776 DXJ458776 EHF458776 ERB458776 FAX458776 FKT458776 FUP458776 GEL458776 GOH458776 GYD458776 HHZ458776 HRV458776 IBR458776 ILN458776 IVJ458776 JFF458776 JPB458776 JYX458776 KIT458776 KSP458776 LCL458776 LMH458776 LWD458776 MFZ458776 MPV458776 MZR458776 NJN458776 NTJ458776 ODF458776 ONB458776 OWX458776 PGT458776 PQP458776 QAL458776 QKH458776 QUD458776 RDZ458776 RNV458776 RXR458776 SHN458776 SRJ458776 TBF458776 TLB458776 TUX458776 UET458776 UOP458776 UYL458776 VIH458776 VSD458776 WBZ458776 WLV458776 WVR458776 J524312 JF524312 TB524312 ACX524312 AMT524312 AWP524312 BGL524312 BQH524312 CAD524312 CJZ524312 CTV524312 DDR524312 DNN524312 DXJ524312 EHF524312 ERB524312 FAX524312 FKT524312 FUP524312 GEL524312 GOH524312 GYD524312 HHZ524312 HRV524312 IBR524312 ILN524312 IVJ524312 JFF524312 JPB524312 JYX524312 KIT524312 KSP524312 LCL524312 LMH524312 LWD524312 MFZ524312 MPV524312 MZR524312 NJN524312 NTJ524312 ODF524312 ONB524312 OWX524312 PGT524312 PQP524312 QAL524312 QKH524312 QUD524312 RDZ524312 RNV524312 RXR524312 SHN524312 SRJ524312 TBF524312 TLB524312 TUX524312 UET524312 UOP524312 UYL524312 VIH524312 VSD524312 WBZ524312 WLV524312 WVR524312 J589848 JF589848 TB589848 ACX589848 AMT589848 AWP589848 BGL589848 BQH589848 CAD589848 CJZ589848 CTV589848 DDR589848 DNN589848 DXJ589848 EHF589848 ERB589848 FAX589848 FKT589848 FUP589848 GEL589848 GOH589848 GYD589848 HHZ589848 HRV589848 IBR589848 ILN589848 IVJ589848 JFF589848 JPB589848 JYX589848 KIT589848 KSP589848 LCL589848 LMH589848 LWD589848 MFZ589848 MPV589848 MZR589848 NJN589848 NTJ589848 ODF589848 ONB589848 OWX589848 PGT589848 PQP589848 QAL589848 QKH589848 QUD589848 RDZ589848 RNV589848 RXR589848 SHN589848 SRJ589848 TBF589848 TLB589848 TUX589848 UET589848 UOP589848 UYL589848 VIH589848 VSD589848 WBZ589848 WLV589848 WVR589848 J655384 JF655384 TB655384 ACX655384 AMT655384 AWP655384 BGL655384 BQH655384 CAD655384 CJZ655384 CTV655384 DDR655384 DNN655384 DXJ655384 EHF655384 ERB655384 FAX655384 FKT655384 FUP655384 GEL655384 GOH655384 GYD655384 HHZ655384 HRV655384 IBR655384 ILN655384 IVJ655384 JFF655384 JPB655384 JYX655384 KIT655384 KSP655384 LCL655384 LMH655384 LWD655384 MFZ655384 MPV655384 MZR655384 NJN655384 NTJ655384 ODF655384 ONB655384 OWX655384 PGT655384 PQP655384 QAL655384 QKH655384 QUD655384 RDZ655384 RNV655384 RXR655384 SHN655384 SRJ655384 TBF655384 TLB655384 TUX655384 UET655384 UOP655384 UYL655384 VIH655384 VSD655384 WBZ655384 WLV655384 WVR655384 J720920 JF720920 TB720920 ACX720920 AMT720920 AWP720920 BGL720920 BQH720920 CAD720920 CJZ720920 CTV720920 DDR720920 DNN720920 DXJ720920 EHF720920 ERB720920 FAX720920 FKT720920 FUP720920 GEL720920 GOH720920 GYD720920 HHZ720920 HRV720920 IBR720920 ILN720920 IVJ720920 JFF720920 JPB720920 JYX720920 KIT720920 KSP720920 LCL720920 LMH720920 LWD720920 MFZ720920 MPV720920 MZR720920 NJN720920 NTJ720920 ODF720920 ONB720920 OWX720920 PGT720920 PQP720920 QAL720920 QKH720920 QUD720920 RDZ720920 RNV720920 RXR720920 SHN720920 SRJ720920 TBF720920 TLB720920 TUX720920 UET720920 UOP720920 UYL720920 VIH720920 VSD720920 WBZ720920 WLV720920 WVR720920 J786456 JF786456 TB786456 ACX786456 AMT786456 AWP786456 BGL786456 BQH786456 CAD786456 CJZ786456 CTV786456 DDR786456 DNN786456 DXJ786456 EHF786456 ERB786456 FAX786456 FKT786456 FUP786456 GEL786456 GOH786456 GYD786456 HHZ786456 HRV786456 IBR786456 ILN786456 IVJ786456 JFF786456 JPB786456 JYX786456 KIT786456 KSP786456 LCL786456 LMH786456 LWD786456 MFZ786456 MPV786456 MZR786456 NJN786456 NTJ786456 ODF786456 ONB786456 OWX786456 PGT786456 PQP786456 QAL786456 QKH786456 QUD786456 RDZ786456 RNV786456 RXR786456 SHN786456 SRJ786456 TBF786456 TLB786456 TUX786456 UET786456 UOP786456 UYL786456 VIH786456 VSD786456 WBZ786456 WLV786456 WVR786456 J851992 JF851992 TB851992 ACX851992 AMT851992 AWP851992 BGL851992 BQH851992 CAD851992 CJZ851992 CTV851992 DDR851992 DNN851992 DXJ851992 EHF851992 ERB851992 FAX851992 FKT851992 FUP851992 GEL851992 GOH851992 GYD851992 HHZ851992 HRV851992 IBR851992 ILN851992 IVJ851992 JFF851992 JPB851992 JYX851992 KIT851992 KSP851992 LCL851992 LMH851992 LWD851992 MFZ851992 MPV851992 MZR851992 NJN851992 NTJ851992 ODF851992 ONB851992 OWX851992 PGT851992 PQP851992 QAL851992 QKH851992 QUD851992 RDZ851992 RNV851992 RXR851992 SHN851992 SRJ851992 TBF851992 TLB851992 TUX851992 UET851992 UOP851992 UYL851992 VIH851992 VSD851992 WBZ851992 WLV851992 WVR851992 J917528 JF917528 TB917528 ACX917528 AMT917528 AWP917528 BGL917528 BQH917528 CAD917528 CJZ917528 CTV917528 DDR917528 DNN917528 DXJ917528 EHF917528 ERB917528 FAX917528 FKT917528 FUP917528 GEL917528 GOH917528 GYD917528 HHZ917528 HRV917528 IBR917528 ILN917528 IVJ917528 JFF917528 JPB917528 JYX917528 KIT917528 KSP917528 LCL917528 LMH917528 LWD917528 MFZ917528 MPV917528 MZR917528 NJN917528 NTJ917528 ODF917528 ONB917528 OWX917528 PGT917528 PQP917528 QAL917528 QKH917528 QUD917528 RDZ917528 RNV917528 RXR917528 SHN917528 SRJ917528 TBF917528 TLB917528 TUX917528 UET917528 UOP917528 UYL917528 VIH917528 VSD917528 WBZ917528 WLV917528 WVR917528 J983064 JF983064 TB983064 ACX983064 AMT983064 AWP983064 BGL983064 BQH983064 CAD983064 CJZ983064 CTV983064 DDR983064 DNN983064 DXJ983064 EHF983064 ERB983064 FAX983064 FKT983064 FUP983064 GEL983064 GOH983064 GYD983064 HHZ983064 HRV983064 IBR983064 ILN983064 IVJ983064 JFF983064 JPB983064 JYX983064 KIT983064 KSP983064 LCL983064 LMH983064 LWD983064 MFZ983064 MPV983064 MZR983064 NJN983064 NTJ983064 ODF983064 ONB983064 OWX983064 PGT983064 PQP983064 QAL983064 QKH983064 QUD983064 RDZ983064 RNV983064 RXR983064 SHN983064 SRJ983064 TBF983064 TLB983064 TUX983064 UET983064 UOP983064 UYL983064 VIH983064 VSD983064 WBZ983064 WLV983064 WVR983064 J12:J15 JF12:JF15 TB12:TB15 ACX12:ACX15 AMT12:AMT15 AWP12:AWP15 BGL12:BGL15 BQH12:BQH15 CAD12:CAD15 CJZ12:CJZ15 CTV12:CTV15 DDR12:DDR15 DNN12:DNN15 DXJ12:DXJ15 EHF12:EHF15 ERB12:ERB15 FAX12:FAX15 FKT12:FKT15 FUP12:FUP15 GEL12:GEL15 GOH12:GOH15 GYD12:GYD15 HHZ12:HHZ15 HRV12:HRV15 IBR12:IBR15 ILN12:ILN15 IVJ12:IVJ15 JFF12:JFF15 JPB12:JPB15 JYX12:JYX15 KIT12:KIT15 KSP12:KSP15 LCL12:LCL15 LMH12:LMH15 LWD12:LWD15 MFZ12:MFZ15 MPV12:MPV15 MZR12:MZR15 NJN12:NJN15 NTJ12:NTJ15 ODF12:ODF15 ONB12:ONB15 OWX12:OWX15 PGT12:PGT15 PQP12:PQP15 QAL12:QAL15 QKH12:QKH15 QUD12:QUD15 RDZ12:RDZ15 RNV12:RNV15 RXR12:RXR15 SHN12:SHN15 SRJ12:SRJ15 TBF12:TBF15 TLB12:TLB15 TUX12:TUX15 UET12:UET15 UOP12:UOP15 UYL12:UYL15 VIH12:VIH15 VSD12:VSD15 WBZ12:WBZ15 WLV12:WLV15 WVR12:WVR15 J65548:J65551 JF65548:JF65551 TB65548:TB65551 ACX65548:ACX65551 AMT65548:AMT65551 AWP65548:AWP65551 BGL65548:BGL65551 BQH65548:BQH65551 CAD65548:CAD65551 CJZ65548:CJZ65551 CTV65548:CTV65551 DDR65548:DDR65551 DNN65548:DNN65551 DXJ65548:DXJ65551 EHF65548:EHF65551 ERB65548:ERB65551 FAX65548:FAX65551 FKT65548:FKT65551 FUP65548:FUP65551 GEL65548:GEL65551 GOH65548:GOH65551 GYD65548:GYD65551 HHZ65548:HHZ65551 HRV65548:HRV65551 IBR65548:IBR65551 ILN65548:ILN65551 IVJ65548:IVJ65551 JFF65548:JFF65551 JPB65548:JPB65551 JYX65548:JYX65551 KIT65548:KIT65551 KSP65548:KSP65551 LCL65548:LCL65551 LMH65548:LMH65551 LWD65548:LWD65551 MFZ65548:MFZ65551 MPV65548:MPV65551 MZR65548:MZR65551 NJN65548:NJN65551 NTJ65548:NTJ65551 ODF65548:ODF65551 ONB65548:ONB65551 OWX65548:OWX65551 PGT65548:PGT65551 PQP65548:PQP65551 QAL65548:QAL65551 QKH65548:QKH65551 QUD65548:QUD65551 RDZ65548:RDZ65551 RNV65548:RNV65551 RXR65548:RXR65551 SHN65548:SHN65551 SRJ65548:SRJ65551 TBF65548:TBF65551 TLB65548:TLB65551 TUX65548:TUX65551 UET65548:UET65551 UOP65548:UOP65551 UYL65548:UYL65551 VIH65548:VIH65551 VSD65548:VSD65551 WBZ65548:WBZ65551 WLV65548:WLV65551 WVR65548:WVR65551 J131084:J131087 JF131084:JF131087 TB131084:TB131087 ACX131084:ACX131087 AMT131084:AMT131087 AWP131084:AWP131087 BGL131084:BGL131087 BQH131084:BQH131087 CAD131084:CAD131087 CJZ131084:CJZ131087 CTV131084:CTV131087 DDR131084:DDR131087 DNN131084:DNN131087 DXJ131084:DXJ131087 EHF131084:EHF131087 ERB131084:ERB131087 FAX131084:FAX131087 FKT131084:FKT131087 FUP131084:FUP131087 GEL131084:GEL131087 GOH131084:GOH131087 GYD131084:GYD131087 HHZ131084:HHZ131087 HRV131084:HRV131087 IBR131084:IBR131087 ILN131084:ILN131087 IVJ131084:IVJ131087 JFF131084:JFF131087 JPB131084:JPB131087 JYX131084:JYX131087 KIT131084:KIT131087 KSP131084:KSP131087 LCL131084:LCL131087 LMH131084:LMH131087 LWD131084:LWD131087 MFZ131084:MFZ131087 MPV131084:MPV131087 MZR131084:MZR131087 NJN131084:NJN131087 NTJ131084:NTJ131087 ODF131084:ODF131087 ONB131084:ONB131087 OWX131084:OWX131087 PGT131084:PGT131087 PQP131084:PQP131087 QAL131084:QAL131087 QKH131084:QKH131087 QUD131084:QUD131087 RDZ131084:RDZ131087 RNV131084:RNV131087 RXR131084:RXR131087 SHN131084:SHN131087 SRJ131084:SRJ131087 TBF131084:TBF131087 TLB131084:TLB131087 TUX131084:TUX131087 UET131084:UET131087 UOP131084:UOP131087 UYL131084:UYL131087 VIH131084:VIH131087 VSD131084:VSD131087 WBZ131084:WBZ131087 WLV131084:WLV131087 WVR131084:WVR131087 J196620:J196623 JF196620:JF196623 TB196620:TB196623 ACX196620:ACX196623 AMT196620:AMT196623 AWP196620:AWP196623 BGL196620:BGL196623 BQH196620:BQH196623 CAD196620:CAD196623 CJZ196620:CJZ196623 CTV196620:CTV196623 DDR196620:DDR196623 DNN196620:DNN196623 DXJ196620:DXJ196623 EHF196620:EHF196623 ERB196620:ERB196623 FAX196620:FAX196623 FKT196620:FKT196623 FUP196620:FUP196623 GEL196620:GEL196623 GOH196620:GOH196623 GYD196620:GYD196623 HHZ196620:HHZ196623 HRV196620:HRV196623 IBR196620:IBR196623 ILN196620:ILN196623 IVJ196620:IVJ196623 JFF196620:JFF196623 JPB196620:JPB196623 JYX196620:JYX196623 KIT196620:KIT196623 KSP196620:KSP196623 LCL196620:LCL196623 LMH196620:LMH196623 LWD196620:LWD196623 MFZ196620:MFZ196623 MPV196620:MPV196623 MZR196620:MZR196623 NJN196620:NJN196623 NTJ196620:NTJ196623 ODF196620:ODF196623 ONB196620:ONB196623 OWX196620:OWX196623 PGT196620:PGT196623 PQP196620:PQP196623 QAL196620:QAL196623 QKH196620:QKH196623 QUD196620:QUD196623 RDZ196620:RDZ196623 RNV196620:RNV196623 RXR196620:RXR196623 SHN196620:SHN196623 SRJ196620:SRJ196623 TBF196620:TBF196623 TLB196620:TLB196623 TUX196620:TUX196623 UET196620:UET196623 UOP196620:UOP196623 UYL196620:UYL196623 VIH196620:VIH196623 VSD196620:VSD196623 WBZ196620:WBZ196623 WLV196620:WLV196623 WVR196620:WVR196623 J262156:J262159 JF262156:JF262159 TB262156:TB262159 ACX262156:ACX262159 AMT262156:AMT262159 AWP262156:AWP262159 BGL262156:BGL262159 BQH262156:BQH262159 CAD262156:CAD262159 CJZ262156:CJZ262159 CTV262156:CTV262159 DDR262156:DDR262159 DNN262156:DNN262159 DXJ262156:DXJ262159 EHF262156:EHF262159 ERB262156:ERB262159 FAX262156:FAX262159 FKT262156:FKT262159 FUP262156:FUP262159 GEL262156:GEL262159 GOH262156:GOH262159 GYD262156:GYD262159 HHZ262156:HHZ262159 HRV262156:HRV262159 IBR262156:IBR262159 ILN262156:ILN262159 IVJ262156:IVJ262159 JFF262156:JFF262159 JPB262156:JPB262159 JYX262156:JYX262159 KIT262156:KIT262159 KSP262156:KSP262159 LCL262156:LCL262159 LMH262156:LMH262159 LWD262156:LWD262159 MFZ262156:MFZ262159 MPV262156:MPV262159 MZR262156:MZR262159 NJN262156:NJN262159 NTJ262156:NTJ262159 ODF262156:ODF262159 ONB262156:ONB262159 OWX262156:OWX262159 PGT262156:PGT262159 PQP262156:PQP262159 QAL262156:QAL262159 QKH262156:QKH262159 QUD262156:QUD262159 RDZ262156:RDZ262159 RNV262156:RNV262159 RXR262156:RXR262159 SHN262156:SHN262159 SRJ262156:SRJ262159 TBF262156:TBF262159 TLB262156:TLB262159 TUX262156:TUX262159 UET262156:UET262159 UOP262156:UOP262159 UYL262156:UYL262159 VIH262156:VIH262159 VSD262156:VSD262159 WBZ262156:WBZ262159 WLV262156:WLV262159 WVR262156:WVR262159 J327692:J327695 JF327692:JF327695 TB327692:TB327695 ACX327692:ACX327695 AMT327692:AMT327695 AWP327692:AWP327695 BGL327692:BGL327695 BQH327692:BQH327695 CAD327692:CAD327695 CJZ327692:CJZ327695 CTV327692:CTV327695 DDR327692:DDR327695 DNN327692:DNN327695 DXJ327692:DXJ327695 EHF327692:EHF327695 ERB327692:ERB327695 FAX327692:FAX327695 FKT327692:FKT327695 FUP327692:FUP327695 GEL327692:GEL327695 GOH327692:GOH327695 GYD327692:GYD327695 HHZ327692:HHZ327695 HRV327692:HRV327695 IBR327692:IBR327695 ILN327692:ILN327695 IVJ327692:IVJ327695 JFF327692:JFF327695 JPB327692:JPB327695 JYX327692:JYX327695 KIT327692:KIT327695 KSP327692:KSP327695 LCL327692:LCL327695 LMH327692:LMH327695 LWD327692:LWD327695 MFZ327692:MFZ327695 MPV327692:MPV327695 MZR327692:MZR327695 NJN327692:NJN327695 NTJ327692:NTJ327695 ODF327692:ODF327695 ONB327692:ONB327695 OWX327692:OWX327695 PGT327692:PGT327695 PQP327692:PQP327695 QAL327692:QAL327695 QKH327692:QKH327695 QUD327692:QUD327695 RDZ327692:RDZ327695 RNV327692:RNV327695 RXR327692:RXR327695 SHN327692:SHN327695 SRJ327692:SRJ327695 TBF327692:TBF327695 TLB327692:TLB327695 TUX327692:TUX327695 UET327692:UET327695 UOP327692:UOP327695 UYL327692:UYL327695 VIH327692:VIH327695 VSD327692:VSD327695 WBZ327692:WBZ327695 WLV327692:WLV327695 WVR327692:WVR327695 J393228:J393231 JF393228:JF393231 TB393228:TB393231 ACX393228:ACX393231 AMT393228:AMT393231 AWP393228:AWP393231 BGL393228:BGL393231 BQH393228:BQH393231 CAD393228:CAD393231 CJZ393228:CJZ393231 CTV393228:CTV393231 DDR393228:DDR393231 DNN393228:DNN393231 DXJ393228:DXJ393231 EHF393228:EHF393231 ERB393228:ERB393231 FAX393228:FAX393231 FKT393228:FKT393231 FUP393228:FUP393231 GEL393228:GEL393231 GOH393228:GOH393231 GYD393228:GYD393231 HHZ393228:HHZ393231 HRV393228:HRV393231 IBR393228:IBR393231 ILN393228:ILN393231 IVJ393228:IVJ393231 JFF393228:JFF393231 JPB393228:JPB393231 JYX393228:JYX393231 KIT393228:KIT393231 KSP393228:KSP393231 LCL393228:LCL393231 LMH393228:LMH393231 LWD393228:LWD393231 MFZ393228:MFZ393231 MPV393228:MPV393231 MZR393228:MZR393231 NJN393228:NJN393231 NTJ393228:NTJ393231 ODF393228:ODF393231 ONB393228:ONB393231 OWX393228:OWX393231 PGT393228:PGT393231 PQP393228:PQP393231 QAL393228:QAL393231 QKH393228:QKH393231 QUD393228:QUD393231 RDZ393228:RDZ393231 RNV393228:RNV393231 RXR393228:RXR393231 SHN393228:SHN393231 SRJ393228:SRJ393231 TBF393228:TBF393231 TLB393228:TLB393231 TUX393228:TUX393231 UET393228:UET393231 UOP393228:UOP393231 UYL393228:UYL393231 VIH393228:VIH393231 VSD393228:VSD393231 WBZ393228:WBZ393231 WLV393228:WLV393231 WVR393228:WVR393231 J458764:J458767 JF458764:JF458767 TB458764:TB458767 ACX458764:ACX458767 AMT458764:AMT458767 AWP458764:AWP458767 BGL458764:BGL458767 BQH458764:BQH458767 CAD458764:CAD458767 CJZ458764:CJZ458767 CTV458764:CTV458767 DDR458764:DDR458767 DNN458764:DNN458767 DXJ458764:DXJ458767 EHF458764:EHF458767 ERB458764:ERB458767 FAX458764:FAX458767 FKT458764:FKT458767 FUP458764:FUP458767 GEL458764:GEL458767 GOH458764:GOH458767 GYD458764:GYD458767 HHZ458764:HHZ458767 HRV458764:HRV458767 IBR458764:IBR458767 ILN458764:ILN458767 IVJ458764:IVJ458767 JFF458764:JFF458767 JPB458764:JPB458767 JYX458764:JYX458767 KIT458764:KIT458767 KSP458764:KSP458767 LCL458764:LCL458767 LMH458764:LMH458767 LWD458764:LWD458767 MFZ458764:MFZ458767 MPV458764:MPV458767 MZR458764:MZR458767 NJN458764:NJN458767 NTJ458764:NTJ458767 ODF458764:ODF458767 ONB458764:ONB458767 OWX458764:OWX458767 PGT458764:PGT458767 PQP458764:PQP458767 QAL458764:QAL458767 QKH458764:QKH458767 QUD458764:QUD458767 RDZ458764:RDZ458767 RNV458764:RNV458767 RXR458764:RXR458767 SHN458764:SHN458767 SRJ458764:SRJ458767 TBF458764:TBF458767 TLB458764:TLB458767 TUX458764:TUX458767 UET458764:UET458767 UOP458764:UOP458767 UYL458764:UYL458767 VIH458764:VIH458767 VSD458764:VSD458767 WBZ458764:WBZ458767 WLV458764:WLV458767 WVR458764:WVR458767 J524300:J524303 JF524300:JF524303 TB524300:TB524303 ACX524300:ACX524303 AMT524300:AMT524303 AWP524300:AWP524303 BGL524300:BGL524303 BQH524300:BQH524303 CAD524300:CAD524303 CJZ524300:CJZ524303 CTV524300:CTV524303 DDR524300:DDR524303 DNN524300:DNN524303 DXJ524300:DXJ524303 EHF524300:EHF524303 ERB524300:ERB524303 FAX524300:FAX524303 FKT524300:FKT524303 FUP524300:FUP524303 GEL524300:GEL524303 GOH524300:GOH524303 GYD524300:GYD524303 HHZ524300:HHZ524303 HRV524300:HRV524303 IBR524300:IBR524303 ILN524300:ILN524303 IVJ524300:IVJ524303 JFF524300:JFF524303 JPB524300:JPB524303 JYX524300:JYX524303 KIT524300:KIT524303 KSP524300:KSP524303 LCL524300:LCL524303 LMH524300:LMH524303 LWD524300:LWD524303 MFZ524300:MFZ524303 MPV524300:MPV524303 MZR524300:MZR524303 NJN524300:NJN524303 NTJ524300:NTJ524303 ODF524300:ODF524303 ONB524300:ONB524303 OWX524300:OWX524303 PGT524300:PGT524303 PQP524300:PQP524303 QAL524300:QAL524303 QKH524300:QKH524303 QUD524300:QUD524303 RDZ524300:RDZ524303 RNV524300:RNV524303 RXR524300:RXR524303 SHN524300:SHN524303 SRJ524300:SRJ524303 TBF524300:TBF524303 TLB524300:TLB524303 TUX524300:TUX524303 UET524300:UET524303 UOP524300:UOP524303 UYL524300:UYL524303 VIH524300:VIH524303 VSD524300:VSD524303 WBZ524300:WBZ524303 WLV524300:WLV524303 WVR524300:WVR524303 J589836:J589839 JF589836:JF589839 TB589836:TB589839 ACX589836:ACX589839 AMT589836:AMT589839 AWP589836:AWP589839 BGL589836:BGL589839 BQH589836:BQH589839 CAD589836:CAD589839 CJZ589836:CJZ589839 CTV589836:CTV589839 DDR589836:DDR589839 DNN589836:DNN589839 DXJ589836:DXJ589839 EHF589836:EHF589839 ERB589836:ERB589839 FAX589836:FAX589839 FKT589836:FKT589839 FUP589836:FUP589839 GEL589836:GEL589839 GOH589836:GOH589839 GYD589836:GYD589839 HHZ589836:HHZ589839 HRV589836:HRV589839 IBR589836:IBR589839 ILN589836:ILN589839 IVJ589836:IVJ589839 JFF589836:JFF589839 JPB589836:JPB589839 JYX589836:JYX589839 KIT589836:KIT589839 KSP589836:KSP589839 LCL589836:LCL589839 LMH589836:LMH589839 LWD589836:LWD589839 MFZ589836:MFZ589839 MPV589836:MPV589839 MZR589836:MZR589839 NJN589836:NJN589839 NTJ589836:NTJ589839 ODF589836:ODF589839 ONB589836:ONB589839 OWX589836:OWX589839 PGT589836:PGT589839 PQP589836:PQP589839 QAL589836:QAL589839 QKH589836:QKH589839 QUD589836:QUD589839 RDZ589836:RDZ589839 RNV589836:RNV589839 RXR589836:RXR589839 SHN589836:SHN589839 SRJ589836:SRJ589839 TBF589836:TBF589839 TLB589836:TLB589839 TUX589836:TUX589839 UET589836:UET589839 UOP589836:UOP589839 UYL589836:UYL589839 VIH589836:VIH589839 VSD589836:VSD589839 WBZ589836:WBZ589839 WLV589836:WLV589839 WVR589836:WVR589839 J655372:J655375 JF655372:JF655375 TB655372:TB655375 ACX655372:ACX655375 AMT655372:AMT655375 AWP655372:AWP655375 BGL655372:BGL655375 BQH655372:BQH655375 CAD655372:CAD655375 CJZ655372:CJZ655375 CTV655372:CTV655375 DDR655372:DDR655375 DNN655372:DNN655375 DXJ655372:DXJ655375 EHF655372:EHF655375 ERB655372:ERB655375 FAX655372:FAX655375 FKT655372:FKT655375 FUP655372:FUP655375 GEL655372:GEL655375 GOH655372:GOH655375 GYD655372:GYD655375 HHZ655372:HHZ655375 HRV655372:HRV655375 IBR655372:IBR655375 ILN655372:ILN655375 IVJ655372:IVJ655375 JFF655372:JFF655375 JPB655372:JPB655375 JYX655372:JYX655375 KIT655372:KIT655375 KSP655372:KSP655375 LCL655372:LCL655375 LMH655372:LMH655375 LWD655372:LWD655375 MFZ655372:MFZ655375 MPV655372:MPV655375 MZR655372:MZR655375 NJN655372:NJN655375 NTJ655372:NTJ655375 ODF655372:ODF655375 ONB655372:ONB655375 OWX655372:OWX655375 PGT655372:PGT655375 PQP655372:PQP655375 QAL655372:QAL655375 QKH655372:QKH655375 QUD655372:QUD655375 RDZ655372:RDZ655375 RNV655372:RNV655375 RXR655372:RXR655375 SHN655372:SHN655375 SRJ655372:SRJ655375 TBF655372:TBF655375 TLB655372:TLB655375 TUX655372:TUX655375 UET655372:UET655375 UOP655372:UOP655375 UYL655372:UYL655375 VIH655372:VIH655375 VSD655372:VSD655375 WBZ655372:WBZ655375 WLV655372:WLV655375 WVR655372:WVR655375 J720908:J720911 JF720908:JF720911 TB720908:TB720911 ACX720908:ACX720911 AMT720908:AMT720911 AWP720908:AWP720911 BGL720908:BGL720911 BQH720908:BQH720911 CAD720908:CAD720911 CJZ720908:CJZ720911 CTV720908:CTV720911 DDR720908:DDR720911 DNN720908:DNN720911 DXJ720908:DXJ720911 EHF720908:EHF720911 ERB720908:ERB720911 FAX720908:FAX720911 FKT720908:FKT720911 FUP720908:FUP720911 GEL720908:GEL720911 GOH720908:GOH720911 GYD720908:GYD720911 HHZ720908:HHZ720911 HRV720908:HRV720911 IBR720908:IBR720911 ILN720908:ILN720911 IVJ720908:IVJ720911 JFF720908:JFF720911 JPB720908:JPB720911 JYX720908:JYX720911 KIT720908:KIT720911 KSP720908:KSP720911 LCL720908:LCL720911 LMH720908:LMH720911 LWD720908:LWD720911 MFZ720908:MFZ720911 MPV720908:MPV720911 MZR720908:MZR720911 NJN720908:NJN720911 NTJ720908:NTJ720911 ODF720908:ODF720911 ONB720908:ONB720911 OWX720908:OWX720911 PGT720908:PGT720911 PQP720908:PQP720911 QAL720908:QAL720911 QKH720908:QKH720911 QUD720908:QUD720911 RDZ720908:RDZ720911 RNV720908:RNV720911 RXR720908:RXR720911 SHN720908:SHN720911 SRJ720908:SRJ720911 TBF720908:TBF720911 TLB720908:TLB720911 TUX720908:TUX720911 UET720908:UET720911 UOP720908:UOP720911 UYL720908:UYL720911 VIH720908:VIH720911 VSD720908:VSD720911 WBZ720908:WBZ720911 WLV720908:WLV720911 WVR720908:WVR720911 J786444:J786447 JF786444:JF786447 TB786444:TB786447 ACX786444:ACX786447 AMT786444:AMT786447 AWP786444:AWP786447 BGL786444:BGL786447 BQH786444:BQH786447 CAD786444:CAD786447 CJZ786444:CJZ786447 CTV786444:CTV786447 DDR786444:DDR786447 DNN786444:DNN786447 DXJ786444:DXJ786447 EHF786444:EHF786447 ERB786444:ERB786447 FAX786444:FAX786447 FKT786444:FKT786447 FUP786444:FUP786447 GEL786444:GEL786447 GOH786444:GOH786447 GYD786444:GYD786447 HHZ786444:HHZ786447 HRV786444:HRV786447 IBR786444:IBR786447 ILN786444:ILN786447 IVJ786444:IVJ786447 JFF786444:JFF786447 JPB786444:JPB786447 JYX786444:JYX786447 KIT786444:KIT786447 KSP786444:KSP786447 LCL786444:LCL786447 LMH786444:LMH786447 LWD786444:LWD786447 MFZ786444:MFZ786447 MPV786444:MPV786447 MZR786444:MZR786447 NJN786444:NJN786447 NTJ786444:NTJ786447 ODF786444:ODF786447 ONB786444:ONB786447 OWX786444:OWX786447 PGT786444:PGT786447 PQP786444:PQP786447 QAL786444:QAL786447 QKH786444:QKH786447 QUD786444:QUD786447 RDZ786444:RDZ786447 RNV786444:RNV786447 RXR786444:RXR786447 SHN786444:SHN786447 SRJ786444:SRJ786447 TBF786444:TBF786447 TLB786444:TLB786447 TUX786444:TUX786447 UET786444:UET786447 UOP786444:UOP786447 UYL786444:UYL786447 VIH786444:VIH786447 VSD786444:VSD786447 WBZ786444:WBZ786447 WLV786444:WLV786447 WVR786444:WVR786447 J851980:J851983 JF851980:JF851983 TB851980:TB851983 ACX851980:ACX851983 AMT851980:AMT851983 AWP851980:AWP851983 BGL851980:BGL851983 BQH851980:BQH851983 CAD851980:CAD851983 CJZ851980:CJZ851983 CTV851980:CTV851983 DDR851980:DDR851983 DNN851980:DNN851983 DXJ851980:DXJ851983 EHF851980:EHF851983 ERB851980:ERB851983 FAX851980:FAX851983 FKT851980:FKT851983 FUP851980:FUP851983 GEL851980:GEL851983 GOH851980:GOH851983 GYD851980:GYD851983 HHZ851980:HHZ851983 HRV851980:HRV851983 IBR851980:IBR851983 ILN851980:ILN851983 IVJ851980:IVJ851983 JFF851980:JFF851983 JPB851980:JPB851983 JYX851980:JYX851983 KIT851980:KIT851983 KSP851980:KSP851983 LCL851980:LCL851983 LMH851980:LMH851983 LWD851980:LWD851983 MFZ851980:MFZ851983 MPV851980:MPV851983 MZR851980:MZR851983 NJN851980:NJN851983 NTJ851980:NTJ851983 ODF851980:ODF851983 ONB851980:ONB851983 OWX851980:OWX851983 PGT851980:PGT851983 PQP851980:PQP851983 QAL851980:QAL851983 QKH851980:QKH851983 QUD851980:QUD851983 RDZ851980:RDZ851983 RNV851980:RNV851983 RXR851980:RXR851983 SHN851980:SHN851983 SRJ851980:SRJ851983 TBF851980:TBF851983 TLB851980:TLB851983 TUX851980:TUX851983 UET851980:UET851983 UOP851980:UOP851983 UYL851980:UYL851983 VIH851980:VIH851983 VSD851980:VSD851983 WBZ851980:WBZ851983 WLV851980:WLV851983 WVR851980:WVR851983 J917516:J917519 JF917516:JF917519 TB917516:TB917519 ACX917516:ACX917519 AMT917516:AMT917519 AWP917516:AWP917519 BGL917516:BGL917519 BQH917516:BQH917519 CAD917516:CAD917519 CJZ917516:CJZ917519 CTV917516:CTV917519 DDR917516:DDR917519 DNN917516:DNN917519 DXJ917516:DXJ917519 EHF917516:EHF917519 ERB917516:ERB917519 FAX917516:FAX917519 FKT917516:FKT917519 FUP917516:FUP917519 GEL917516:GEL917519 GOH917516:GOH917519 GYD917516:GYD917519 HHZ917516:HHZ917519 HRV917516:HRV917519 IBR917516:IBR917519 ILN917516:ILN917519 IVJ917516:IVJ917519 JFF917516:JFF917519 JPB917516:JPB917519 JYX917516:JYX917519 KIT917516:KIT917519 KSP917516:KSP917519 LCL917516:LCL917519 LMH917516:LMH917519 LWD917516:LWD917519 MFZ917516:MFZ917519 MPV917516:MPV917519 MZR917516:MZR917519 NJN917516:NJN917519 NTJ917516:NTJ917519 ODF917516:ODF917519 ONB917516:ONB917519 OWX917516:OWX917519 PGT917516:PGT917519 PQP917516:PQP917519 QAL917516:QAL917519 QKH917516:QKH917519 QUD917516:QUD917519 RDZ917516:RDZ917519 RNV917516:RNV917519 RXR917516:RXR917519 SHN917516:SHN917519 SRJ917516:SRJ917519 TBF917516:TBF917519 TLB917516:TLB917519 TUX917516:TUX917519 UET917516:UET917519 UOP917516:UOP917519 UYL917516:UYL917519 VIH917516:VIH917519 VSD917516:VSD917519 WBZ917516:WBZ917519 WLV917516:WLV917519 WVR917516:WVR917519 J983052:J983055 JF983052:JF983055 TB983052:TB983055 ACX983052:ACX983055 AMT983052:AMT983055 AWP983052:AWP983055 BGL983052:BGL983055 BQH983052:BQH983055 CAD983052:CAD983055 CJZ983052:CJZ983055 CTV983052:CTV983055 DDR983052:DDR983055 DNN983052:DNN983055 DXJ983052:DXJ983055 EHF983052:EHF983055 ERB983052:ERB983055 FAX983052:FAX983055 FKT983052:FKT983055 FUP983052:FUP983055 GEL983052:GEL983055 GOH983052:GOH983055 GYD983052:GYD983055 HHZ983052:HHZ983055 HRV983052:HRV983055 IBR983052:IBR983055 ILN983052:ILN983055 IVJ983052:IVJ983055 JFF983052:JFF983055 JPB983052:JPB983055 JYX983052:JYX983055 KIT983052:KIT983055 KSP983052:KSP983055 LCL983052:LCL983055 LMH983052:LMH983055 LWD983052:LWD983055 MFZ983052:MFZ983055 MPV983052:MPV983055 MZR983052:MZR983055 NJN983052:NJN983055 NTJ983052:NTJ983055 ODF983052:ODF983055 ONB983052:ONB983055 OWX983052:OWX983055 PGT983052:PGT983055 PQP983052:PQP983055 QAL983052:QAL983055 QKH983052:QKH983055 QUD983052:QUD983055 RDZ983052:RDZ983055 RNV983052:RNV983055 RXR983052:RXR983055 SHN983052:SHN983055 SRJ983052:SRJ983055 TBF983052:TBF983055 TLB983052:TLB983055 TUX983052:TUX983055 UET983052:UET983055 UOP983052:UOP983055 UYL983052:UYL983055 VIH983052:VIH983055 VSD983052:VSD983055 WBZ983052:WBZ983055 WLV983052:WLV983055 WVR983052:WVR983055 J35:J38 JF35:JF38 TB35:TB38 ACX35:ACX38 AMT35:AMT38 AWP35:AWP38 BGL35:BGL38 BQH35:BQH38 CAD35:CAD38 CJZ35:CJZ38 CTV35:CTV38 DDR35:DDR38 DNN35:DNN38 DXJ35:DXJ38 EHF35:EHF38 ERB35:ERB38 FAX35:FAX38 FKT35:FKT38 FUP35:FUP38 GEL35:GEL38 GOH35:GOH38 GYD35:GYD38 HHZ35:HHZ38 HRV35:HRV38 IBR35:IBR38 ILN35:ILN38 IVJ35:IVJ38 JFF35:JFF38 JPB35:JPB38 JYX35:JYX38 KIT35:KIT38 KSP35:KSP38 LCL35:LCL38 LMH35:LMH38 LWD35:LWD38 MFZ35:MFZ38 MPV35:MPV38 MZR35:MZR38 NJN35:NJN38 NTJ35:NTJ38 ODF35:ODF38 ONB35:ONB38 OWX35:OWX38 PGT35:PGT38 PQP35:PQP38 QAL35:QAL38 QKH35:QKH38 QUD35:QUD38 RDZ35:RDZ38 RNV35:RNV38 RXR35:RXR38 SHN35:SHN38 SRJ35:SRJ38 TBF35:TBF38 TLB35:TLB38 TUX35:TUX38 UET35:UET38 UOP35:UOP38 UYL35:UYL38 VIH35:VIH38 VSD35:VSD38 WBZ35:WBZ38 WLV35:WLV38 WVR35:WVR38 J65571:J65574 JF65571:JF65574 TB65571:TB65574 ACX65571:ACX65574 AMT65571:AMT65574 AWP65571:AWP65574 BGL65571:BGL65574 BQH65571:BQH65574 CAD65571:CAD65574 CJZ65571:CJZ65574 CTV65571:CTV65574 DDR65571:DDR65574 DNN65571:DNN65574 DXJ65571:DXJ65574 EHF65571:EHF65574 ERB65571:ERB65574 FAX65571:FAX65574 FKT65571:FKT65574 FUP65571:FUP65574 GEL65571:GEL65574 GOH65571:GOH65574 GYD65571:GYD65574 HHZ65571:HHZ65574 HRV65571:HRV65574 IBR65571:IBR65574 ILN65571:ILN65574 IVJ65571:IVJ65574 JFF65571:JFF65574 JPB65571:JPB65574 JYX65571:JYX65574 KIT65571:KIT65574 KSP65571:KSP65574 LCL65571:LCL65574 LMH65571:LMH65574 LWD65571:LWD65574 MFZ65571:MFZ65574 MPV65571:MPV65574 MZR65571:MZR65574 NJN65571:NJN65574 NTJ65571:NTJ65574 ODF65571:ODF65574 ONB65571:ONB65574 OWX65571:OWX65574 PGT65571:PGT65574 PQP65571:PQP65574 QAL65571:QAL65574 QKH65571:QKH65574 QUD65571:QUD65574 RDZ65571:RDZ65574 RNV65571:RNV65574 RXR65571:RXR65574 SHN65571:SHN65574 SRJ65571:SRJ65574 TBF65571:TBF65574 TLB65571:TLB65574 TUX65571:TUX65574 UET65571:UET65574 UOP65571:UOP65574 UYL65571:UYL65574 VIH65571:VIH65574 VSD65571:VSD65574 WBZ65571:WBZ65574 WLV65571:WLV65574 WVR65571:WVR65574 J131107:J131110 JF131107:JF131110 TB131107:TB131110 ACX131107:ACX131110 AMT131107:AMT131110 AWP131107:AWP131110 BGL131107:BGL131110 BQH131107:BQH131110 CAD131107:CAD131110 CJZ131107:CJZ131110 CTV131107:CTV131110 DDR131107:DDR131110 DNN131107:DNN131110 DXJ131107:DXJ131110 EHF131107:EHF131110 ERB131107:ERB131110 FAX131107:FAX131110 FKT131107:FKT131110 FUP131107:FUP131110 GEL131107:GEL131110 GOH131107:GOH131110 GYD131107:GYD131110 HHZ131107:HHZ131110 HRV131107:HRV131110 IBR131107:IBR131110 ILN131107:ILN131110 IVJ131107:IVJ131110 JFF131107:JFF131110 JPB131107:JPB131110 JYX131107:JYX131110 KIT131107:KIT131110 KSP131107:KSP131110 LCL131107:LCL131110 LMH131107:LMH131110 LWD131107:LWD131110 MFZ131107:MFZ131110 MPV131107:MPV131110 MZR131107:MZR131110 NJN131107:NJN131110 NTJ131107:NTJ131110 ODF131107:ODF131110 ONB131107:ONB131110 OWX131107:OWX131110 PGT131107:PGT131110 PQP131107:PQP131110 QAL131107:QAL131110 QKH131107:QKH131110 QUD131107:QUD131110 RDZ131107:RDZ131110 RNV131107:RNV131110 RXR131107:RXR131110 SHN131107:SHN131110 SRJ131107:SRJ131110 TBF131107:TBF131110 TLB131107:TLB131110 TUX131107:TUX131110 UET131107:UET131110 UOP131107:UOP131110 UYL131107:UYL131110 VIH131107:VIH131110 VSD131107:VSD131110 WBZ131107:WBZ131110 WLV131107:WLV131110 WVR131107:WVR131110 J196643:J196646 JF196643:JF196646 TB196643:TB196646 ACX196643:ACX196646 AMT196643:AMT196646 AWP196643:AWP196646 BGL196643:BGL196646 BQH196643:BQH196646 CAD196643:CAD196646 CJZ196643:CJZ196646 CTV196643:CTV196646 DDR196643:DDR196646 DNN196643:DNN196646 DXJ196643:DXJ196646 EHF196643:EHF196646 ERB196643:ERB196646 FAX196643:FAX196646 FKT196643:FKT196646 FUP196643:FUP196646 GEL196643:GEL196646 GOH196643:GOH196646 GYD196643:GYD196646 HHZ196643:HHZ196646 HRV196643:HRV196646 IBR196643:IBR196646 ILN196643:ILN196646 IVJ196643:IVJ196646 JFF196643:JFF196646 JPB196643:JPB196646 JYX196643:JYX196646 KIT196643:KIT196646 KSP196643:KSP196646 LCL196643:LCL196646 LMH196643:LMH196646 LWD196643:LWD196646 MFZ196643:MFZ196646 MPV196643:MPV196646 MZR196643:MZR196646 NJN196643:NJN196646 NTJ196643:NTJ196646 ODF196643:ODF196646 ONB196643:ONB196646 OWX196643:OWX196646 PGT196643:PGT196646 PQP196643:PQP196646 QAL196643:QAL196646 QKH196643:QKH196646 QUD196643:QUD196646 RDZ196643:RDZ196646 RNV196643:RNV196646 RXR196643:RXR196646 SHN196643:SHN196646 SRJ196643:SRJ196646 TBF196643:TBF196646 TLB196643:TLB196646 TUX196643:TUX196646 UET196643:UET196646 UOP196643:UOP196646 UYL196643:UYL196646 VIH196643:VIH196646 VSD196643:VSD196646 WBZ196643:WBZ196646 WLV196643:WLV196646 WVR196643:WVR196646 J262179:J262182 JF262179:JF262182 TB262179:TB262182 ACX262179:ACX262182 AMT262179:AMT262182 AWP262179:AWP262182 BGL262179:BGL262182 BQH262179:BQH262182 CAD262179:CAD262182 CJZ262179:CJZ262182 CTV262179:CTV262182 DDR262179:DDR262182 DNN262179:DNN262182 DXJ262179:DXJ262182 EHF262179:EHF262182 ERB262179:ERB262182 FAX262179:FAX262182 FKT262179:FKT262182 FUP262179:FUP262182 GEL262179:GEL262182 GOH262179:GOH262182 GYD262179:GYD262182 HHZ262179:HHZ262182 HRV262179:HRV262182 IBR262179:IBR262182 ILN262179:ILN262182 IVJ262179:IVJ262182 JFF262179:JFF262182 JPB262179:JPB262182 JYX262179:JYX262182 KIT262179:KIT262182 KSP262179:KSP262182 LCL262179:LCL262182 LMH262179:LMH262182 LWD262179:LWD262182 MFZ262179:MFZ262182 MPV262179:MPV262182 MZR262179:MZR262182 NJN262179:NJN262182 NTJ262179:NTJ262182 ODF262179:ODF262182 ONB262179:ONB262182 OWX262179:OWX262182 PGT262179:PGT262182 PQP262179:PQP262182 QAL262179:QAL262182 QKH262179:QKH262182 QUD262179:QUD262182 RDZ262179:RDZ262182 RNV262179:RNV262182 RXR262179:RXR262182 SHN262179:SHN262182 SRJ262179:SRJ262182 TBF262179:TBF262182 TLB262179:TLB262182 TUX262179:TUX262182 UET262179:UET262182 UOP262179:UOP262182 UYL262179:UYL262182 VIH262179:VIH262182 VSD262179:VSD262182 WBZ262179:WBZ262182 WLV262179:WLV262182 WVR262179:WVR262182 J327715:J327718 JF327715:JF327718 TB327715:TB327718 ACX327715:ACX327718 AMT327715:AMT327718 AWP327715:AWP327718 BGL327715:BGL327718 BQH327715:BQH327718 CAD327715:CAD327718 CJZ327715:CJZ327718 CTV327715:CTV327718 DDR327715:DDR327718 DNN327715:DNN327718 DXJ327715:DXJ327718 EHF327715:EHF327718 ERB327715:ERB327718 FAX327715:FAX327718 FKT327715:FKT327718 FUP327715:FUP327718 GEL327715:GEL327718 GOH327715:GOH327718 GYD327715:GYD327718 HHZ327715:HHZ327718 HRV327715:HRV327718 IBR327715:IBR327718 ILN327715:ILN327718 IVJ327715:IVJ327718 JFF327715:JFF327718 JPB327715:JPB327718 JYX327715:JYX327718 KIT327715:KIT327718 KSP327715:KSP327718 LCL327715:LCL327718 LMH327715:LMH327718 LWD327715:LWD327718 MFZ327715:MFZ327718 MPV327715:MPV327718 MZR327715:MZR327718 NJN327715:NJN327718 NTJ327715:NTJ327718 ODF327715:ODF327718 ONB327715:ONB327718 OWX327715:OWX327718 PGT327715:PGT327718 PQP327715:PQP327718 QAL327715:QAL327718 QKH327715:QKH327718 QUD327715:QUD327718 RDZ327715:RDZ327718 RNV327715:RNV327718 RXR327715:RXR327718 SHN327715:SHN327718 SRJ327715:SRJ327718 TBF327715:TBF327718 TLB327715:TLB327718 TUX327715:TUX327718 UET327715:UET327718 UOP327715:UOP327718 UYL327715:UYL327718 VIH327715:VIH327718 VSD327715:VSD327718 WBZ327715:WBZ327718 WLV327715:WLV327718 WVR327715:WVR327718 J393251:J393254 JF393251:JF393254 TB393251:TB393254 ACX393251:ACX393254 AMT393251:AMT393254 AWP393251:AWP393254 BGL393251:BGL393254 BQH393251:BQH393254 CAD393251:CAD393254 CJZ393251:CJZ393254 CTV393251:CTV393254 DDR393251:DDR393254 DNN393251:DNN393254 DXJ393251:DXJ393254 EHF393251:EHF393254 ERB393251:ERB393254 FAX393251:FAX393254 FKT393251:FKT393254 FUP393251:FUP393254 GEL393251:GEL393254 GOH393251:GOH393254 GYD393251:GYD393254 HHZ393251:HHZ393254 HRV393251:HRV393254 IBR393251:IBR393254 ILN393251:ILN393254 IVJ393251:IVJ393254 JFF393251:JFF393254 JPB393251:JPB393254 JYX393251:JYX393254 KIT393251:KIT393254 KSP393251:KSP393254 LCL393251:LCL393254 LMH393251:LMH393254 LWD393251:LWD393254 MFZ393251:MFZ393254 MPV393251:MPV393254 MZR393251:MZR393254 NJN393251:NJN393254 NTJ393251:NTJ393254 ODF393251:ODF393254 ONB393251:ONB393254 OWX393251:OWX393254 PGT393251:PGT393254 PQP393251:PQP393254 QAL393251:QAL393254 QKH393251:QKH393254 QUD393251:QUD393254 RDZ393251:RDZ393254 RNV393251:RNV393254 RXR393251:RXR393254 SHN393251:SHN393254 SRJ393251:SRJ393254 TBF393251:TBF393254 TLB393251:TLB393254 TUX393251:TUX393254 UET393251:UET393254 UOP393251:UOP393254 UYL393251:UYL393254 VIH393251:VIH393254 VSD393251:VSD393254 WBZ393251:WBZ393254 WLV393251:WLV393254 WVR393251:WVR393254 J458787:J458790 JF458787:JF458790 TB458787:TB458790 ACX458787:ACX458790 AMT458787:AMT458790 AWP458787:AWP458790 BGL458787:BGL458790 BQH458787:BQH458790 CAD458787:CAD458790 CJZ458787:CJZ458790 CTV458787:CTV458790 DDR458787:DDR458790 DNN458787:DNN458790 DXJ458787:DXJ458790 EHF458787:EHF458790 ERB458787:ERB458790 FAX458787:FAX458790 FKT458787:FKT458790 FUP458787:FUP458790 GEL458787:GEL458790 GOH458787:GOH458790 GYD458787:GYD458790 HHZ458787:HHZ458790 HRV458787:HRV458790 IBR458787:IBR458790 ILN458787:ILN458790 IVJ458787:IVJ458790 JFF458787:JFF458790 JPB458787:JPB458790 JYX458787:JYX458790 KIT458787:KIT458790 KSP458787:KSP458790 LCL458787:LCL458790 LMH458787:LMH458790 LWD458787:LWD458790 MFZ458787:MFZ458790 MPV458787:MPV458790 MZR458787:MZR458790 NJN458787:NJN458790 NTJ458787:NTJ458790 ODF458787:ODF458790 ONB458787:ONB458790 OWX458787:OWX458790 PGT458787:PGT458790 PQP458787:PQP458790 QAL458787:QAL458790 QKH458787:QKH458790 QUD458787:QUD458790 RDZ458787:RDZ458790 RNV458787:RNV458790 RXR458787:RXR458790 SHN458787:SHN458790 SRJ458787:SRJ458790 TBF458787:TBF458790 TLB458787:TLB458790 TUX458787:TUX458790 UET458787:UET458790 UOP458787:UOP458790 UYL458787:UYL458790 VIH458787:VIH458790 VSD458787:VSD458790 WBZ458787:WBZ458790 WLV458787:WLV458790 WVR458787:WVR458790 J524323:J524326 JF524323:JF524326 TB524323:TB524326 ACX524323:ACX524326 AMT524323:AMT524326 AWP524323:AWP524326 BGL524323:BGL524326 BQH524323:BQH524326 CAD524323:CAD524326 CJZ524323:CJZ524326 CTV524323:CTV524326 DDR524323:DDR524326 DNN524323:DNN524326 DXJ524323:DXJ524326 EHF524323:EHF524326 ERB524323:ERB524326 FAX524323:FAX524326 FKT524323:FKT524326 FUP524323:FUP524326 GEL524323:GEL524326 GOH524323:GOH524326 GYD524323:GYD524326 HHZ524323:HHZ524326 HRV524323:HRV524326 IBR524323:IBR524326 ILN524323:ILN524326 IVJ524323:IVJ524326 JFF524323:JFF524326 JPB524323:JPB524326 JYX524323:JYX524326 KIT524323:KIT524326 KSP524323:KSP524326 LCL524323:LCL524326 LMH524323:LMH524326 LWD524323:LWD524326 MFZ524323:MFZ524326 MPV524323:MPV524326 MZR524323:MZR524326 NJN524323:NJN524326 NTJ524323:NTJ524326 ODF524323:ODF524326 ONB524323:ONB524326 OWX524323:OWX524326 PGT524323:PGT524326 PQP524323:PQP524326 QAL524323:QAL524326 QKH524323:QKH524326 QUD524323:QUD524326 RDZ524323:RDZ524326 RNV524323:RNV524326 RXR524323:RXR524326 SHN524323:SHN524326 SRJ524323:SRJ524326 TBF524323:TBF524326 TLB524323:TLB524326 TUX524323:TUX524326 UET524323:UET524326 UOP524323:UOP524326 UYL524323:UYL524326 VIH524323:VIH524326 VSD524323:VSD524326 WBZ524323:WBZ524326 WLV524323:WLV524326 WVR524323:WVR524326 J589859:J589862 JF589859:JF589862 TB589859:TB589862 ACX589859:ACX589862 AMT589859:AMT589862 AWP589859:AWP589862 BGL589859:BGL589862 BQH589859:BQH589862 CAD589859:CAD589862 CJZ589859:CJZ589862 CTV589859:CTV589862 DDR589859:DDR589862 DNN589859:DNN589862 DXJ589859:DXJ589862 EHF589859:EHF589862 ERB589859:ERB589862 FAX589859:FAX589862 FKT589859:FKT589862 FUP589859:FUP589862 GEL589859:GEL589862 GOH589859:GOH589862 GYD589859:GYD589862 HHZ589859:HHZ589862 HRV589859:HRV589862 IBR589859:IBR589862 ILN589859:ILN589862 IVJ589859:IVJ589862 JFF589859:JFF589862 JPB589859:JPB589862 JYX589859:JYX589862 KIT589859:KIT589862 KSP589859:KSP589862 LCL589859:LCL589862 LMH589859:LMH589862 LWD589859:LWD589862 MFZ589859:MFZ589862 MPV589859:MPV589862 MZR589859:MZR589862 NJN589859:NJN589862 NTJ589859:NTJ589862 ODF589859:ODF589862 ONB589859:ONB589862 OWX589859:OWX589862 PGT589859:PGT589862 PQP589859:PQP589862 QAL589859:QAL589862 QKH589859:QKH589862 QUD589859:QUD589862 RDZ589859:RDZ589862 RNV589859:RNV589862 RXR589859:RXR589862 SHN589859:SHN589862 SRJ589859:SRJ589862 TBF589859:TBF589862 TLB589859:TLB589862 TUX589859:TUX589862 UET589859:UET589862 UOP589859:UOP589862 UYL589859:UYL589862 VIH589859:VIH589862 VSD589859:VSD589862 WBZ589859:WBZ589862 WLV589859:WLV589862 WVR589859:WVR589862 J655395:J655398 JF655395:JF655398 TB655395:TB655398 ACX655395:ACX655398 AMT655395:AMT655398 AWP655395:AWP655398 BGL655395:BGL655398 BQH655395:BQH655398 CAD655395:CAD655398 CJZ655395:CJZ655398 CTV655395:CTV655398 DDR655395:DDR655398 DNN655395:DNN655398 DXJ655395:DXJ655398 EHF655395:EHF655398 ERB655395:ERB655398 FAX655395:FAX655398 FKT655395:FKT655398 FUP655395:FUP655398 GEL655395:GEL655398 GOH655395:GOH655398 GYD655395:GYD655398 HHZ655395:HHZ655398 HRV655395:HRV655398 IBR655395:IBR655398 ILN655395:ILN655398 IVJ655395:IVJ655398 JFF655395:JFF655398 JPB655395:JPB655398 JYX655395:JYX655398 KIT655395:KIT655398 KSP655395:KSP655398 LCL655395:LCL655398 LMH655395:LMH655398 LWD655395:LWD655398 MFZ655395:MFZ655398 MPV655395:MPV655398 MZR655395:MZR655398 NJN655395:NJN655398 NTJ655395:NTJ655398 ODF655395:ODF655398 ONB655395:ONB655398 OWX655395:OWX655398 PGT655395:PGT655398 PQP655395:PQP655398 QAL655395:QAL655398 QKH655395:QKH655398 QUD655395:QUD655398 RDZ655395:RDZ655398 RNV655395:RNV655398 RXR655395:RXR655398 SHN655395:SHN655398 SRJ655395:SRJ655398 TBF655395:TBF655398 TLB655395:TLB655398 TUX655395:TUX655398 UET655395:UET655398 UOP655395:UOP655398 UYL655395:UYL655398 VIH655395:VIH655398 VSD655395:VSD655398 WBZ655395:WBZ655398 WLV655395:WLV655398 WVR655395:WVR655398 J720931:J720934 JF720931:JF720934 TB720931:TB720934 ACX720931:ACX720934 AMT720931:AMT720934 AWP720931:AWP720934 BGL720931:BGL720934 BQH720931:BQH720934 CAD720931:CAD720934 CJZ720931:CJZ720934 CTV720931:CTV720934 DDR720931:DDR720934 DNN720931:DNN720934 DXJ720931:DXJ720934 EHF720931:EHF720934 ERB720931:ERB720934 FAX720931:FAX720934 FKT720931:FKT720934 FUP720931:FUP720934 GEL720931:GEL720934 GOH720931:GOH720934 GYD720931:GYD720934 HHZ720931:HHZ720934 HRV720931:HRV720934 IBR720931:IBR720934 ILN720931:ILN720934 IVJ720931:IVJ720934 JFF720931:JFF720934 JPB720931:JPB720934 JYX720931:JYX720934 KIT720931:KIT720934 KSP720931:KSP720934 LCL720931:LCL720934 LMH720931:LMH720934 LWD720931:LWD720934 MFZ720931:MFZ720934 MPV720931:MPV720934 MZR720931:MZR720934 NJN720931:NJN720934 NTJ720931:NTJ720934 ODF720931:ODF720934 ONB720931:ONB720934 OWX720931:OWX720934 PGT720931:PGT720934 PQP720931:PQP720934 QAL720931:QAL720934 QKH720931:QKH720934 QUD720931:QUD720934 RDZ720931:RDZ720934 RNV720931:RNV720934 RXR720931:RXR720934 SHN720931:SHN720934 SRJ720931:SRJ720934 TBF720931:TBF720934 TLB720931:TLB720934 TUX720931:TUX720934 UET720931:UET720934 UOP720931:UOP720934 UYL720931:UYL720934 VIH720931:VIH720934 VSD720931:VSD720934 WBZ720931:WBZ720934 WLV720931:WLV720934 WVR720931:WVR720934 J786467:J786470 JF786467:JF786470 TB786467:TB786470 ACX786467:ACX786470 AMT786467:AMT786470 AWP786467:AWP786470 BGL786467:BGL786470 BQH786467:BQH786470 CAD786467:CAD786470 CJZ786467:CJZ786470 CTV786467:CTV786470 DDR786467:DDR786470 DNN786467:DNN786470 DXJ786467:DXJ786470 EHF786467:EHF786470 ERB786467:ERB786470 FAX786467:FAX786470 FKT786467:FKT786470 FUP786467:FUP786470 GEL786467:GEL786470 GOH786467:GOH786470 GYD786467:GYD786470 HHZ786467:HHZ786470 HRV786467:HRV786470 IBR786467:IBR786470 ILN786467:ILN786470 IVJ786467:IVJ786470 JFF786467:JFF786470 JPB786467:JPB786470 JYX786467:JYX786470 KIT786467:KIT786470 KSP786467:KSP786470 LCL786467:LCL786470 LMH786467:LMH786470 LWD786467:LWD786470 MFZ786467:MFZ786470 MPV786467:MPV786470 MZR786467:MZR786470 NJN786467:NJN786470 NTJ786467:NTJ786470 ODF786467:ODF786470 ONB786467:ONB786470 OWX786467:OWX786470 PGT786467:PGT786470 PQP786467:PQP786470 QAL786467:QAL786470 QKH786467:QKH786470 QUD786467:QUD786470 RDZ786467:RDZ786470 RNV786467:RNV786470 RXR786467:RXR786470 SHN786467:SHN786470 SRJ786467:SRJ786470 TBF786467:TBF786470 TLB786467:TLB786470 TUX786467:TUX786470 UET786467:UET786470 UOP786467:UOP786470 UYL786467:UYL786470 VIH786467:VIH786470 VSD786467:VSD786470 WBZ786467:WBZ786470 WLV786467:WLV786470 WVR786467:WVR786470 J852003:J852006 JF852003:JF852006 TB852003:TB852006 ACX852003:ACX852006 AMT852003:AMT852006 AWP852003:AWP852006 BGL852003:BGL852006 BQH852003:BQH852006 CAD852003:CAD852006 CJZ852003:CJZ852006 CTV852003:CTV852006 DDR852003:DDR852006 DNN852003:DNN852006 DXJ852003:DXJ852006 EHF852003:EHF852006 ERB852003:ERB852006 FAX852003:FAX852006 FKT852003:FKT852006 FUP852003:FUP852006 GEL852003:GEL852006 GOH852003:GOH852006 GYD852003:GYD852006 HHZ852003:HHZ852006 HRV852003:HRV852006 IBR852003:IBR852006 ILN852003:ILN852006 IVJ852003:IVJ852006 JFF852003:JFF852006 JPB852003:JPB852006 JYX852003:JYX852006 KIT852003:KIT852006 KSP852003:KSP852006 LCL852003:LCL852006 LMH852003:LMH852006 LWD852003:LWD852006 MFZ852003:MFZ852006 MPV852003:MPV852006 MZR852003:MZR852006 NJN852003:NJN852006 NTJ852003:NTJ852006 ODF852003:ODF852006 ONB852003:ONB852006 OWX852003:OWX852006 PGT852003:PGT852006 PQP852003:PQP852006 QAL852003:QAL852006 QKH852003:QKH852006 QUD852003:QUD852006 RDZ852003:RDZ852006 RNV852003:RNV852006 RXR852003:RXR852006 SHN852003:SHN852006 SRJ852003:SRJ852006 TBF852003:TBF852006 TLB852003:TLB852006 TUX852003:TUX852006 UET852003:UET852006 UOP852003:UOP852006 UYL852003:UYL852006 VIH852003:VIH852006 VSD852003:VSD852006 WBZ852003:WBZ852006 WLV852003:WLV852006 WVR852003:WVR852006 J917539:J917542 JF917539:JF917542 TB917539:TB917542 ACX917539:ACX917542 AMT917539:AMT917542 AWP917539:AWP917542 BGL917539:BGL917542 BQH917539:BQH917542 CAD917539:CAD917542 CJZ917539:CJZ917542 CTV917539:CTV917542 DDR917539:DDR917542 DNN917539:DNN917542 DXJ917539:DXJ917542 EHF917539:EHF917542 ERB917539:ERB917542 FAX917539:FAX917542 FKT917539:FKT917542 FUP917539:FUP917542 GEL917539:GEL917542 GOH917539:GOH917542 GYD917539:GYD917542 HHZ917539:HHZ917542 HRV917539:HRV917542 IBR917539:IBR917542 ILN917539:ILN917542 IVJ917539:IVJ917542 JFF917539:JFF917542 JPB917539:JPB917542 JYX917539:JYX917542 KIT917539:KIT917542 KSP917539:KSP917542 LCL917539:LCL917542 LMH917539:LMH917542 LWD917539:LWD917542 MFZ917539:MFZ917542 MPV917539:MPV917542 MZR917539:MZR917542 NJN917539:NJN917542 NTJ917539:NTJ917542 ODF917539:ODF917542 ONB917539:ONB917542 OWX917539:OWX917542 PGT917539:PGT917542 PQP917539:PQP917542 QAL917539:QAL917542 QKH917539:QKH917542 QUD917539:QUD917542 RDZ917539:RDZ917542 RNV917539:RNV917542 RXR917539:RXR917542 SHN917539:SHN917542 SRJ917539:SRJ917542 TBF917539:TBF917542 TLB917539:TLB917542 TUX917539:TUX917542 UET917539:UET917542 UOP917539:UOP917542 UYL917539:UYL917542 VIH917539:VIH917542 VSD917539:VSD917542 WBZ917539:WBZ917542 WLV917539:WLV917542 WVR917539:WVR917542 J983075:J983078 JF983075:JF983078 TB983075:TB983078 ACX983075:ACX983078 AMT983075:AMT983078 AWP983075:AWP983078 BGL983075:BGL983078 BQH983075:BQH983078 CAD983075:CAD983078 CJZ983075:CJZ983078 CTV983075:CTV983078 DDR983075:DDR983078 DNN983075:DNN983078 DXJ983075:DXJ983078 EHF983075:EHF983078 ERB983075:ERB983078 FAX983075:FAX983078 FKT983075:FKT983078 FUP983075:FUP983078 GEL983075:GEL983078 GOH983075:GOH983078 GYD983075:GYD983078 HHZ983075:HHZ983078 HRV983075:HRV983078 IBR983075:IBR983078 ILN983075:ILN983078 IVJ983075:IVJ983078 JFF983075:JFF983078 JPB983075:JPB983078 JYX983075:JYX983078 KIT983075:KIT983078 KSP983075:KSP983078 LCL983075:LCL983078 LMH983075:LMH983078 LWD983075:LWD983078 MFZ983075:MFZ983078 MPV983075:MPV983078 MZR983075:MZR983078 NJN983075:NJN983078 NTJ983075:NTJ983078 ODF983075:ODF983078 ONB983075:ONB983078 OWX983075:OWX983078 PGT983075:PGT983078 PQP983075:PQP983078 QAL983075:QAL983078 QKH983075:QKH983078 QUD983075:QUD983078 RDZ983075:RDZ983078 RNV983075:RNV983078 RXR983075:RXR983078 SHN983075:SHN983078 SRJ983075:SRJ983078 TBF983075:TBF983078 TLB983075:TLB983078 TUX983075:TUX983078 UET983075:UET983078 UOP983075:UOP983078 UYL983075:UYL983078 VIH983075:VIH983078 VSD983075:VSD983078 WBZ983075:WBZ983078 WLV983075:WLV983078 WVR983075:WVR983078 J47 JF47 TB47 ACX47 AMT47 AWP47 BGL47 BQH47 CAD47 CJZ47 CTV47 DDR47 DNN47 DXJ47 EHF47 ERB47 FAX47 FKT47 FUP47 GEL47 GOH47 GYD47 HHZ47 HRV47 IBR47 ILN47 IVJ47 JFF47 JPB47 JYX47 KIT47 KSP47 LCL47 LMH47 LWD47 MFZ47 MPV47 MZR47 NJN47 NTJ47 ODF47 ONB47 OWX47 PGT47 PQP47 QAL47 QKH47 QUD47 RDZ47 RNV47 RXR47 SHN47 SRJ47 TBF47 TLB47 TUX47 UET47 UOP47 UYL47 VIH47 VSD47 WBZ47 WLV47 WVR47 J65583 JF65583 TB65583 ACX65583 AMT65583 AWP65583 BGL65583 BQH65583 CAD65583 CJZ65583 CTV65583 DDR65583 DNN65583 DXJ65583 EHF65583 ERB65583 FAX65583 FKT65583 FUP65583 GEL65583 GOH65583 GYD65583 HHZ65583 HRV65583 IBR65583 ILN65583 IVJ65583 JFF65583 JPB65583 JYX65583 KIT65583 KSP65583 LCL65583 LMH65583 LWD65583 MFZ65583 MPV65583 MZR65583 NJN65583 NTJ65583 ODF65583 ONB65583 OWX65583 PGT65583 PQP65583 QAL65583 QKH65583 QUD65583 RDZ65583 RNV65583 RXR65583 SHN65583 SRJ65583 TBF65583 TLB65583 TUX65583 UET65583 UOP65583 UYL65583 VIH65583 VSD65583 WBZ65583 WLV65583 WVR65583 J131119 JF131119 TB131119 ACX131119 AMT131119 AWP131119 BGL131119 BQH131119 CAD131119 CJZ131119 CTV131119 DDR131119 DNN131119 DXJ131119 EHF131119 ERB131119 FAX131119 FKT131119 FUP131119 GEL131119 GOH131119 GYD131119 HHZ131119 HRV131119 IBR131119 ILN131119 IVJ131119 JFF131119 JPB131119 JYX131119 KIT131119 KSP131119 LCL131119 LMH131119 LWD131119 MFZ131119 MPV131119 MZR131119 NJN131119 NTJ131119 ODF131119 ONB131119 OWX131119 PGT131119 PQP131119 QAL131119 QKH131119 QUD131119 RDZ131119 RNV131119 RXR131119 SHN131119 SRJ131119 TBF131119 TLB131119 TUX131119 UET131119 UOP131119 UYL131119 VIH131119 VSD131119 WBZ131119 WLV131119 WVR131119 J196655 JF196655 TB196655 ACX196655 AMT196655 AWP196655 BGL196655 BQH196655 CAD196655 CJZ196655 CTV196655 DDR196655 DNN196655 DXJ196655 EHF196655 ERB196655 FAX196655 FKT196655 FUP196655 GEL196655 GOH196655 GYD196655 HHZ196655 HRV196655 IBR196655 ILN196655 IVJ196655 JFF196655 JPB196655 JYX196655 KIT196655 KSP196655 LCL196655 LMH196655 LWD196655 MFZ196655 MPV196655 MZR196655 NJN196655 NTJ196655 ODF196655 ONB196655 OWX196655 PGT196655 PQP196655 QAL196655 QKH196655 QUD196655 RDZ196655 RNV196655 RXR196655 SHN196655 SRJ196655 TBF196655 TLB196655 TUX196655 UET196655 UOP196655 UYL196655 VIH196655 VSD196655 WBZ196655 WLV196655 WVR196655 J262191 JF262191 TB262191 ACX262191 AMT262191 AWP262191 BGL262191 BQH262191 CAD262191 CJZ262191 CTV262191 DDR262191 DNN262191 DXJ262191 EHF262191 ERB262191 FAX262191 FKT262191 FUP262191 GEL262191 GOH262191 GYD262191 HHZ262191 HRV262191 IBR262191 ILN262191 IVJ262191 JFF262191 JPB262191 JYX262191 KIT262191 KSP262191 LCL262191 LMH262191 LWD262191 MFZ262191 MPV262191 MZR262191 NJN262191 NTJ262191 ODF262191 ONB262191 OWX262191 PGT262191 PQP262191 QAL262191 QKH262191 QUD262191 RDZ262191 RNV262191 RXR262191 SHN262191 SRJ262191 TBF262191 TLB262191 TUX262191 UET262191 UOP262191 UYL262191 VIH262191 VSD262191 WBZ262191 WLV262191 WVR262191 J327727 JF327727 TB327727 ACX327727 AMT327727 AWP327727 BGL327727 BQH327727 CAD327727 CJZ327727 CTV327727 DDR327727 DNN327727 DXJ327727 EHF327727 ERB327727 FAX327727 FKT327727 FUP327727 GEL327727 GOH327727 GYD327727 HHZ327727 HRV327727 IBR327727 ILN327727 IVJ327727 JFF327727 JPB327727 JYX327727 KIT327727 KSP327727 LCL327727 LMH327727 LWD327727 MFZ327727 MPV327727 MZR327727 NJN327727 NTJ327727 ODF327727 ONB327727 OWX327727 PGT327727 PQP327727 QAL327727 QKH327727 QUD327727 RDZ327727 RNV327727 RXR327727 SHN327727 SRJ327727 TBF327727 TLB327727 TUX327727 UET327727 UOP327727 UYL327727 VIH327727 VSD327727 WBZ327727 WLV327727 WVR327727 J393263 JF393263 TB393263 ACX393263 AMT393263 AWP393263 BGL393263 BQH393263 CAD393263 CJZ393263 CTV393263 DDR393263 DNN393263 DXJ393263 EHF393263 ERB393263 FAX393263 FKT393263 FUP393263 GEL393263 GOH393263 GYD393263 HHZ393263 HRV393263 IBR393263 ILN393263 IVJ393263 JFF393263 JPB393263 JYX393263 KIT393263 KSP393263 LCL393263 LMH393263 LWD393263 MFZ393263 MPV393263 MZR393263 NJN393263 NTJ393263 ODF393263 ONB393263 OWX393263 PGT393263 PQP393263 QAL393263 QKH393263 QUD393263 RDZ393263 RNV393263 RXR393263 SHN393263 SRJ393263 TBF393263 TLB393263 TUX393263 UET393263 UOP393263 UYL393263 VIH393263 VSD393263 WBZ393263 WLV393263 WVR393263 J458799 JF458799 TB458799 ACX458799 AMT458799 AWP458799 BGL458799 BQH458799 CAD458799 CJZ458799 CTV458799 DDR458799 DNN458799 DXJ458799 EHF458799 ERB458799 FAX458799 FKT458799 FUP458799 GEL458799 GOH458799 GYD458799 HHZ458799 HRV458799 IBR458799 ILN458799 IVJ458799 JFF458799 JPB458799 JYX458799 KIT458799 KSP458799 LCL458799 LMH458799 LWD458799 MFZ458799 MPV458799 MZR458799 NJN458799 NTJ458799 ODF458799 ONB458799 OWX458799 PGT458799 PQP458799 QAL458799 QKH458799 QUD458799 RDZ458799 RNV458799 RXR458799 SHN458799 SRJ458799 TBF458799 TLB458799 TUX458799 UET458799 UOP458799 UYL458799 VIH458799 VSD458799 WBZ458799 WLV458799 WVR458799 J524335 JF524335 TB524335 ACX524335 AMT524335 AWP524335 BGL524335 BQH524335 CAD524335 CJZ524335 CTV524335 DDR524335 DNN524335 DXJ524335 EHF524335 ERB524335 FAX524335 FKT524335 FUP524335 GEL524335 GOH524335 GYD524335 HHZ524335 HRV524335 IBR524335 ILN524335 IVJ524335 JFF524335 JPB524335 JYX524335 KIT524335 KSP524335 LCL524335 LMH524335 LWD524335 MFZ524335 MPV524335 MZR524335 NJN524335 NTJ524335 ODF524335 ONB524335 OWX524335 PGT524335 PQP524335 QAL524335 QKH524335 QUD524335 RDZ524335 RNV524335 RXR524335 SHN524335 SRJ524335 TBF524335 TLB524335 TUX524335 UET524335 UOP524335 UYL524335 VIH524335 VSD524335 WBZ524335 WLV524335 WVR524335 J589871 JF589871 TB589871 ACX589871 AMT589871 AWP589871 BGL589871 BQH589871 CAD589871 CJZ589871 CTV589871 DDR589871 DNN589871 DXJ589871 EHF589871 ERB589871 FAX589871 FKT589871 FUP589871 GEL589871 GOH589871 GYD589871 HHZ589871 HRV589871 IBR589871 ILN589871 IVJ589871 JFF589871 JPB589871 JYX589871 KIT589871 KSP589871 LCL589871 LMH589871 LWD589871 MFZ589871 MPV589871 MZR589871 NJN589871 NTJ589871 ODF589871 ONB589871 OWX589871 PGT589871 PQP589871 QAL589871 QKH589871 QUD589871 RDZ589871 RNV589871 RXR589871 SHN589871 SRJ589871 TBF589871 TLB589871 TUX589871 UET589871 UOP589871 UYL589871 VIH589871 VSD589871 WBZ589871 WLV589871 WVR589871 J655407 JF655407 TB655407 ACX655407 AMT655407 AWP655407 BGL655407 BQH655407 CAD655407 CJZ655407 CTV655407 DDR655407 DNN655407 DXJ655407 EHF655407 ERB655407 FAX655407 FKT655407 FUP655407 GEL655407 GOH655407 GYD655407 HHZ655407 HRV655407 IBR655407 ILN655407 IVJ655407 JFF655407 JPB655407 JYX655407 KIT655407 KSP655407 LCL655407 LMH655407 LWD655407 MFZ655407 MPV655407 MZR655407 NJN655407 NTJ655407 ODF655407 ONB655407 OWX655407 PGT655407 PQP655407 QAL655407 QKH655407 QUD655407 RDZ655407 RNV655407 RXR655407 SHN655407 SRJ655407 TBF655407 TLB655407 TUX655407 UET655407 UOP655407 UYL655407 VIH655407 VSD655407 WBZ655407 WLV655407 WVR655407 J720943 JF720943 TB720943 ACX720943 AMT720943 AWP720943 BGL720943 BQH720943 CAD720943 CJZ720943 CTV720943 DDR720943 DNN720943 DXJ720943 EHF720943 ERB720943 FAX720943 FKT720943 FUP720943 GEL720943 GOH720943 GYD720943 HHZ720943 HRV720943 IBR720943 ILN720943 IVJ720943 JFF720943 JPB720943 JYX720943 KIT720943 KSP720943 LCL720943 LMH720943 LWD720943 MFZ720943 MPV720943 MZR720943 NJN720943 NTJ720943 ODF720943 ONB720943 OWX720943 PGT720943 PQP720943 QAL720943 QKH720943 QUD720943 RDZ720943 RNV720943 RXR720943 SHN720943 SRJ720943 TBF720943 TLB720943 TUX720943 UET720943 UOP720943 UYL720943 VIH720943 VSD720943 WBZ720943 WLV720943 WVR720943 J786479 JF786479 TB786479 ACX786479 AMT786479 AWP786479 BGL786479 BQH786479 CAD786479 CJZ786479 CTV786479 DDR786479 DNN786479 DXJ786479 EHF786479 ERB786479 FAX786479 FKT786479 FUP786479 GEL786479 GOH786479 GYD786479 HHZ786479 HRV786479 IBR786479 ILN786479 IVJ786479 JFF786479 JPB786479 JYX786479 KIT786479 KSP786479 LCL786479 LMH786479 LWD786479 MFZ786479 MPV786479 MZR786479 NJN786479 NTJ786479 ODF786479 ONB786479 OWX786479 PGT786479 PQP786479 QAL786479 QKH786479 QUD786479 RDZ786479 RNV786479 RXR786479 SHN786479 SRJ786479 TBF786479 TLB786479 TUX786479 UET786479 UOP786479 UYL786479 VIH786479 VSD786479 WBZ786479 WLV786479 WVR786479 J852015 JF852015 TB852015 ACX852015 AMT852015 AWP852015 BGL852015 BQH852015 CAD852015 CJZ852015 CTV852015 DDR852015 DNN852015 DXJ852015 EHF852015 ERB852015 FAX852015 FKT852015 FUP852015 GEL852015 GOH852015 GYD852015 HHZ852015 HRV852015 IBR852015 ILN852015 IVJ852015 JFF852015 JPB852015 JYX852015 KIT852015 KSP852015 LCL852015 LMH852015 LWD852015 MFZ852015 MPV852015 MZR852015 NJN852015 NTJ852015 ODF852015 ONB852015 OWX852015 PGT852015 PQP852015 QAL852015 QKH852015 QUD852015 RDZ852015 RNV852015 RXR852015 SHN852015 SRJ852015 TBF852015 TLB852015 TUX852015 UET852015 UOP852015 UYL852015 VIH852015 VSD852015 WBZ852015 WLV852015 WVR852015 J917551 JF917551 TB917551 ACX917551 AMT917551 AWP917551 BGL917551 BQH917551 CAD917551 CJZ917551 CTV917551 DDR917551 DNN917551 DXJ917551 EHF917551 ERB917551 FAX917551 FKT917551 FUP917551 GEL917551 GOH917551 GYD917551 HHZ917551 HRV917551 IBR917551 ILN917551 IVJ917551 JFF917551 JPB917551 JYX917551 KIT917551 KSP917551 LCL917551 LMH917551 LWD917551 MFZ917551 MPV917551 MZR917551 NJN917551 NTJ917551 ODF917551 ONB917551 OWX917551 PGT917551 PQP917551 QAL917551 QKH917551 QUD917551 RDZ917551 RNV917551 RXR917551 SHN917551 SRJ917551 TBF917551 TLB917551 TUX917551 UET917551 UOP917551 UYL917551 VIH917551 VSD917551 WBZ917551 WLV917551 WVR917551 J983087 JF983087 TB983087 ACX983087 AMT983087 AWP983087 BGL983087 BQH983087 CAD983087 CJZ983087 CTV983087 DDR983087 DNN983087 DXJ983087 EHF983087 ERB983087 FAX983087 FKT983087 FUP983087 GEL983087 GOH983087 GYD983087 HHZ983087 HRV983087 IBR983087 ILN983087 IVJ983087 JFF983087 JPB983087 JYX983087 KIT983087 KSP983087 LCL983087 LMH983087 LWD983087 MFZ983087 MPV983087 MZR983087 NJN983087 NTJ983087 ODF983087 ONB983087 OWX983087 PGT983087 PQP983087 QAL983087 QKH983087 QUD983087 RDZ983087 RNV983087 RXR983087 SHN983087 SRJ983087 TBF983087 TLB983087 TUX983087 UET983087 UOP983087 UYL983087 VIH983087 VSD983087 WBZ983087 WLV983087 WVR983087 J33 JF33 TB33 ACX33 AMT33 AWP33 BGL33 BQH33 CAD33 CJZ33 CTV33 DDR33 DNN33 DXJ33 EHF33 ERB33 FAX33 FKT33 FUP33 GEL33 GOH33 GYD33 HHZ33 HRV33 IBR33 ILN33 IVJ33 JFF33 JPB33 JYX33 KIT33 KSP33 LCL33 LMH33 LWD33 MFZ33 MPV33 MZR33 NJN33 NTJ33 ODF33 ONB33 OWX33 PGT33 PQP33 QAL33 QKH33 QUD33 RDZ33 RNV33 RXR33 SHN33 SRJ33 TBF33 TLB33 TUX33 UET33 UOP33 UYL33 VIH33 VSD33 WBZ33 WLV33 WVR33 J65569 JF65569 TB65569 ACX65569 AMT65569 AWP65569 BGL65569 BQH65569 CAD65569 CJZ65569 CTV65569 DDR65569 DNN65569 DXJ65569 EHF65569 ERB65569 FAX65569 FKT65569 FUP65569 GEL65569 GOH65569 GYD65569 HHZ65569 HRV65569 IBR65569 ILN65569 IVJ65569 JFF65569 JPB65569 JYX65569 KIT65569 KSP65569 LCL65569 LMH65569 LWD65569 MFZ65569 MPV65569 MZR65569 NJN65569 NTJ65569 ODF65569 ONB65569 OWX65569 PGT65569 PQP65569 QAL65569 QKH65569 QUD65569 RDZ65569 RNV65569 RXR65569 SHN65569 SRJ65569 TBF65569 TLB65569 TUX65569 UET65569 UOP65569 UYL65569 VIH65569 VSD65569 WBZ65569 WLV65569 WVR65569 J131105 JF131105 TB131105 ACX131105 AMT131105 AWP131105 BGL131105 BQH131105 CAD131105 CJZ131105 CTV131105 DDR131105 DNN131105 DXJ131105 EHF131105 ERB131105 FAX131105 FKT131105 FUP131105 GEL131105 GOH131105 GYD131105 HHZ131105 HRV131105 IBR131105 ILN131105 IVJ131105 JFF131105 JPB131105 JYX131105 KIT131105 KSP131105 LCL131105 LMH131105 LWD131105 MFZ131105 MPV131105 MZR131105 NJN131105 NTJ131105 ODF131105 ONB131105 OWX131105 PGT131105 PQP131105 QAL131105 QKH131105 QUD131105 RDZ131105 RNV131105 RXR131105 SHN131105 SRJ131105 TBF131105 TLB131105 TUX131105 UET131105 UOP131105 UYL131105 VIH131105 VSD131105 WBZ131105 WLV131105 WVR131105 J196641 JF196641 TB196641 ACX196641 AMT196641 AWP196641 BGL196641 BQH196641 CAD196641 CJZ196641 CTV196641 DDR196641 DNN196641 DXJ196641 EHF196641 ERB196641 FAX196641 FKT196641 FUP196641 GEL196641 GOH196641 GYD196641 HHZ196641 HRV196641 IBR196641 ILN196641 IVJ196641 JFF196641 JPB196641 JYX196641 KIT196641 KSP196641 LCL196641 LMH196641 LWD196641 MFZ196641 MPV196641 MZR196641 NJN196641 NTJ196641 ODF196641 ONB196641 OWX196641 PGT196641 PQP196641 QAL196641 QKH196641 QUD196641 RDZ196641 RNV196641 RXR196641 SHN196641 SRJ196641 TBF196641 TLB196641 TUX196641 UET196641 UOP196641 UYL196641 VIH196641 VSD196641 WBZ196641 WLV196641 WVR196641 J262177 JF262177 TB262177 ACX262177 AMT262177 AWP262177 BGL262177 BQH262177 CAD262177 CJZ262177 CTV262177 DDR262177 DNN262177 DXJ262177 EHF262177 ERB262177 FAX262177 FKT262177 FUP262177 GEL262177 GOH262177 GYD262177 HHZ262177 HRV262177 IBR262177 ILN262177 IVJ262177 JFF262177 JPB262177 JYX262177 KIT262177 KSP262177 LCL262177 LMH262177 LWD262177 MFZ262177 MPV262177 MZR262177 NJN262177 NTJ262177 ODF262177 ONB262177 OWX262177 PGT262177 PQP262177 QAL262177 QKH262177 QUD262177 RDZ262177 RNV262177 RXR262177 SHN262177 SRJ262177 TBF262177 TLB262177 TUX262177 UET262177 UOP262177 UYL262177 VIH262177 VSD262177 WBZ262177 WLV262177 WVR262177 J327713 JF327713 TB327713 ACX327713 AMT327713 AWP327713 BGL327713 BQH327713 CAD327713 CJZ327713 CTV327713 DDR327713 DNN327713 DXJ327713 EHF327713 ERB327713 FAX327713 FKT327713 FUP327713 GEL327713 GOH327713 GYD327713 HHZ327713 HRV327713 IBR327713 ILN327713 IVJ327713 JFF327713 JPB327713 JYX327713 KIT327713 KSP327713 LCL327713 LMH327713 LWD327713 MFZ327713 MPV327713 MZR327713 NJN327713 NTJ327713 ODF327713 ONB327713 OWX327713 PGT327713 PQP327713 QAL327713 QKH327713 QUD327713 RDZ327713 RNV327713 RXR327713 SHN327713 SRJ327713 TBF327713 TLB327713 TUX327713 UET327713 UOP327713 UYL327713 VIH327713 VSD327713 WBZ327713 WLV327713 WVR327713 J393249 JF393249 TB393249 ACX393249 AMT393249 AWP393249 BGL393249 BQH393249 CAD393249 CJZ393249 CTV393249 DDR393249 DNN393249 DXJ393249 EHF393249 ERB393249 FAX393249 FKT393249 FUP393249 GEL393249 GOH393249 GYD393249 HHZ393249 HRV393249 IBR393249 ILN393249 IVJ393249 JFF393249 JPB393249 JYX393249 KIT393249 KSP393249 LCL393249 LMH393249 LWD393249 MFZ393249 MPV393249 MZR393249 NJN393249 NTJ393249 ODF393249 ONB393249 OWX393249 PGT393249 PQP393249 QAL393249 QKH393249 QUD393249 RDZ393249 RNV393249 RXR393249 SHN393249 SRJ393249 TBF393249 TLB393249 TUX393249 UET393249 UOP393249 UYL393249 VIH393249 VSD393249 WBZ393249 WLV393249 WVR393249 J458785 JF458785 TB458785 ACX458785 AMT458785 AWP458785 BGL458785 BQH458785 CAD458785 CJZ458785 CTV458785 DDR458785 DNN458785 DXJ458785 EHF458785 ERB458785 FAX458785 FKT458785 FUP458785 GEL458785 GOH458785 GYD458785 HHZ458785 HRV458785 IBR458785 ILN458785 IVJ458785 JFF458785 JPB458785 JYX458785 KIT458785 KSP458785 LCL458785 LMH458785 LWD458785 MFZ458785 MPV458785 MZR458785 NJN458785 NTJ458785 ODF458785 ONB458785 OWX458785 PGT458785 PQP458785 QAL458785 QKH458785 QUD458785 RDZ458785 RNV458785 RXR458785 SHN458785 SRJ458785 TBF458785 TLB458785 TUX458785 UET458785 UOP458785 UYL458785 VIH458785 VSD458785 WBZ458785 WLV458785 WVR458785 J524321 JF524321 TB524321 ACX524321 AMT524321 AWP524321 BGL524321 BQH524321 CAD524321 CJZ524321 CTV524321 DDR524321 DNN524321 DXJ524321 EHF524321 ERB524321 FAX524321 FKT524321 FUP524321 GEL524321 GOH524321 GYD524321 HHZ524321 HRV524321 IBR524321 ILN524321 IVJ524321 JFF524321 JPB524321 JYX524321 KIT524321 KSP524321 LCL524321 LMH524321 LWD524321 MFZ524321 MPV524321 MZR524321 NJN524321 NTJ524321 ODF524321 ONB524321 OWX524321 PGT524321 PQP524321 QAL524321 QKH524321 QUD524321 RDZ524321 RNV524321 RXR524321 SHN524321 SRJ524321 TBF524321 TLB524321 TUX524321 UET524321 UOP524321 UYL524321 VIH524321 VSD524321 WBZ524321 WLV524321 WVR524321 J589857 JF589857 TB589857 ACX589857 AMT589857 AWP589857 BGL589857 BQH589857 CAD589857 CJZ589857 CTV589857 DDR589857 DNN589857 DXJ589857 EHF589857 ERB589857 FAX589857 FKT589857 FUP589857 GEL589857 GOH589857 GYD589857 HHZ589857 HRV589857 IBR589857 ILN589857 IVJ589857 JFF589857 JPB589857 JYX589857 KIT589857 KSP589857 LCL589857 LMH589857 LWD589857 MFZ589857 MPV589857 MZR589857 NJN589857 NTJ589857 ODF589857 ONB589857 OWX589857 PGT589857 PQP589857 QAL589857 QKH589857 QUD589857 RDZ589857 RNV589857 RXR589857 SHN589857 SRJ589857 TBF589857 TLB589857 TUX589857 UET589857 UOP589857 UYL589857 VIH589857 VSD589857 WBZ589857 WLV589857 WVR589857 J655393 JF655393 TB655393 ACX655393 AMT655393 AWP655393 BGL655393 BQH655393 CAD655393 CJZ655393 CTV655393 DDR655393 DNN655393 DXJ655393 EHF655393 ERB655393 FAX655393 FKT655393 FUP655393 GEL655393 GOH655393 GYD655393 HHZ655393 HRV655393 IBR655393 ILN655393 IVJ655393 JFF655393 JPB655393 JYX655393 KIT655393 KSP655393 LCL655393 LMH655393 LWD655393 MFZ655393 MPV655393 MZR655393 NJN655393 NTJ655393 ODF655393 ONB655393 OWX655393 PGT655393 PQP655393 QAL655393 QKH655393 QUD655393 RDZ655393 RNV655393 RXR655393 SHN655393 SRJ655393 TBF655393 TLB655393 TUX655393 UET655393 UOP655393 UYL655393 VIH655393 VSD655393 WBZ655393 WLV655393 WVR655393 J720929 JF720929 TB720929 ACX720929 AMT720929 AWP720929 BGL720929 BQH720929 CAD720929 CJZ720929 CTV720929 DDR720929 DNN720929 DXJ720929 EHF720929 ERB720929 FAX720929 FKT720929 FUP720929 GEL720929 GOH720929 GYD720929 HHZ720929 HRV720929 IBR720929 ILN720929 IVJ720929 JFF720929 JPB720929 JYX720929 KIT720929 KSP720929 LCL720929 LMH720929 LWD720929 MFZ720929 MPV720929 MZR720929 NJN720929 NTJ720929 ODF720929 ONB720929 OWX720929 PGT720929 PQP720929 QAL720929 QKH720929 QUD720929 RDZ720929 RNV720929 RXR720929 SHN720929 SRJ720929 TBF720929 TLB720929 TUX720929 UET720929 UOP720929 UYL720929 VIH720929 VSD720929 WBZ720929 WLV720929 WVR720929 J786465 JF786465 TB786465 ACX786465 AMT786465 AWP786465 BGL786465 BQH786465 CAD786465 CJZ786465 CTV786465 DDR786465 DNN786465 DXJ786465 EHF786465 ERB786465 FAX786465 FKT786465 FUP786465 GEL786465 GOH786465 GYD786465 HHZ786465 HRV786465 IBR786465 ILN786465 IVJ786465 JFF786465 JPB786465 JYX786465 KIT786465 KSP786465 LCL786465 LMH786465 LWD786465 MFZ786465 MPV786465 MZR786465 NJN786465 NTJ786465 ODF786465 ONB786465 OWX786465 PGT786465 PQP786465 QAL786465 QKH786465 QUD786465 RDZ786465 RNV786465 RXR786465 SHN786465 SRJ786465 TBF786465 TLB786465 TUX786465 UET786465 UOP786465 UYL786465 VIH786465 VSD786465 WBZ786465 WLV786465 WVR786465 J852001 JF852001 TB852001 ACX852001 AMT852001 AWP852001 BGL852001 BQH852001 CAD852001 CJZ852001 CTV852001 DDR852001 DNN852001 DXJ852001 EHF852001 ERB852001 FAX852001 FKT852001 FUP852001 GEL852001 GOH852001 GYD852001 HHZ852001 HRV852001 IBR852001 ILN852001 IVJ852001 JFF852001 JPB852001 JYX852001 KIT852001 KSP852001 LCL852001 LMH852001 LWD852001 MFZ852001 MPV852001 MZR852001 NJN852001 NTJ852001 ODF852001 ONB852001 OWX852001 PGT852001 PQP852001 QAL852001 QKH852001 QUD852001 RDZ852001 RNV852001 RXR852001 SHN852001 SRJ852001 TBF852001 TLB852001 TUX852001 UET852001 UOP852001 UYL852001 VIH852001 VSD852001 WBZ852001 WLV852001 WVR852001 J917537 JF917537 TB917537 ACX917537 AMT917537 AWP917537 BGL917537 BQH917537 CAD917537 CJZ917537 CTV917537 DDR917537 DNN917537 DXJ917537 EHF917537 ERB917537 FAX917537 FKT917537 FUP917537 GEL917537 GOH917537 GYD917537 HHZ917537 HRV917537 IBR917537 ILN917537 IVJ917537 JFF917537 JPB917537 JYX917537 KIT917537 KSP917537 LCL917537 LMH917537 LWD917537 MFZ917537 MPV917537 MZR917537 NJN917537 NTJ917537 ODF917537 ONB917537 OWX917537 PGT917537 PQP917537 QAL917537 QKH917537 QUD917537 RDZ917537 RNV917537 RXR917537 SHN917537 SRJ917537 TBF917537 TLB917537 TUX917537 UET917537 UOP917537 UYL917537 VIH917537 VSD917537 WBZ917537 WLV917537 WVR917537 J983073 JF983073 TB983073 ACX983073 AMT983073 AWP983073 BGL983073 BQH983073 CAD983073 CJZ983073 CTV983073 DDR983073 DNN983073 DXJ983073 EHF983073 ERB983073 FAX983073 FKT983073 FUP983073 GEL983073 GOH983073 GYD983073 HHZ983073 HRV983073 IBR983073 ILN983073 IVJ983073 JFF983073 JPB983073 JYX983073 KIT983073 KSP983073 LCL983073 LMH983073 LWD983073 MFZ983073 MPV983073 MZR983073 NJN983073 NTJ983073 ODF983073 ONB983073 OWX983073 PGT983073 PQP983073 QAL983073 QKH983073 QUD983073 RDZ983073 RNV983073 RXR983073 SHN983073 SRJ983073 TBF983073 TLB983073 TUX983073 UET983073 UOP983073 UYL983073 VIH983073 VSD983073 WBZ983073 WLV983073 WVR983073" xr:uid="{AF101AF7-F346-4A37-8BAB-A47A85C7E31C}"/>
  </dataValidations>
  <pageMargins left="0.19685039370078741" right="0.19685039370078741" top="0.35433070866141736" bottom="0.39370078740157483" header="0.31496062992125984" footer="0.31496062992125984"/>
  <pageSetup paperSize="9" scale="7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D7A6-978A-42CF-B5DC-22D8B3BB8965}">
  <dimension ref="B2:Q81"/>
  <sheetViews>
    <sheetView zoomScale="85" zoomScaleNormal="85" workbookViewId="0">
      <pane xSplit="10" ySplit="8" topLeftCell="M62" activePane="bottomRight" state="frozen"/>
      <selection pane="topRight" activeCell="K1" sqref="K1"/>
      <selection pane="bottomLeft" activeCell="A9" sqref="A9"/>
      <selection pane="bottomRight" activeCell="E77" sqref="E7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915</v>
      </c>
      <c r="G2" s="5" t="s">
        <v>2</v>
      </c>
      <c r="H2" s="6"/>
      <c r="I2" s="7"/>
      <c r="J2" s="8">
        <f>SUM(H:H)</f>
        <v>1393164</v>
      </c>
    </row>
    <row r="3" spans="2:17" ht="20.100000000000001" customHeight="1">
      <c r="B3" s="2" t="s">
        <v>3</v>
      </c>
      <c r="C3" s="2"/>
      <c r="D3" s="2"/>
      <c r="E3" s="13" t="s">
        <v>916</v>
      </c>
    </row>
    <row r="4" spans="2:17" ht="20.100000000000001" customHeight="1">
      <c r="B4" s="2" t="s">
        <v>5</v>
      </c>
      <c r="C4" s="2"/>
      <c r="D4" s="2"/>
      <c r="E4" s="13">
        <v>219614</v>
      </c>
    </row>
    <row r="5" spans="2:17" ht="20.100000000000001" customHeight="1">
      <c r="B5" s="2" t="s">
        <v>8</v>
      </c>
      <c r="C5" s="2"/>
      <c r="D5" s="2"/>
      <c r="E5" s="18">
        <v>45650</v>
      </c>
    </row>
    <row r="6" spans="2:17" ht="20.100000000000001" customHeight="1">
      <c r="B6" s="2" t="s">
        <v>10</v>
      </c>
      <c r="C6" s="2"/>
      <c r="D6" s="2"/>
      <c r="E6" s="18">
        <v>45671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131"/>
      <c r="C9" s="131"/>
      <c r="D9" s="131"/>
      <c r="E9" s="148"/>
      <c r="F9" s="157"/>
      <c r="G9" s="36">
        <v>0</v>
      </c>
      <c r="H9" s="36">
        <f t="shared" ref="H9:H70" si="0">F9*G9</f>
        <v>0</v>
      </c>
      <c r="I9" s="31"/>
      <c r="J9" s="73"/>
      <c r="K9" s="73"/>
      <c r="L9" s="27"/>
      <c r="M9" s="32"/>
      <c r="N9" s="28"/>
      <c r="O9" s="27"/>
      <c r="P9" s="32"/>
      <c r="Q9" s="33"/>
    </row>
    <row r="10" spans="2:17" s="557" customFormat="1" ht="19.7" customHeight="1">
      <c r="B10" s="28">
        <v>1</v>
      </c>
      <c r="C10" s="28" t="s">
        <v>917</v>
      </c>
      <c r="D10" s="28" t="s">
        <v>917</v>
      </c>
      <c r="E10" s="38" t="s">
        <v>918</v>
      </c>
      <c r="F10" s="27">
        <v>1</v>
      </c>
      <c r="G10" s="554">
        <v>993000</v>
      </c>
      <c r="H10" s="554">
        <f t="shared" si="0"/>
        <v>993000</v>
      </c>
      <c r="I10" s="159"/>
      <c r="J10" s="166" t="s">
        <v>919</v>
      </c>
      <c r="K10" s="156" t="s">
        <v>920</v>
      </c>
      <c r="L10" s="157"/>
      <c r="M10" s="555">
        <v>45622</v>
      </c>
      <c r="N10" s="131"/>
      <c r="O10" s="40">
        <v>45650</v>
      </c>
      <c r="P10" s="555">
        <v>45650</v>
      </c>
      <c r="Q10" s="556">
        <v>45650</v>
      </c>
    </row>
    <row r="11" spans="2:17" s="557" customFormat="1" ht="19.7" customHeight="1">
      <c r="B11" s="28">
        <v>1</v>
      </c>
      <c r="C11" s="28" t="s">
        <v>917</v>
      </c>
      <c r="D11" s="28" t="s">
        <v>917</v>
      </c>
      <c r="E11" s="599" t="s">
        <v>921</v>
      </c>
      <c r="F11" s="27">
        <v>1</v>
      </c>
      <c r="G11" s="554">
        <v>12000</v>
      </c>
      <c r="H11" s="554">
        <f t="shared" si="0"/>
        <v>12000</v>
      </c>
      <c r="I11" s="159"/>
      <c r="J11" s="166"/>
      <c r="K11" s="156" t="s">
        <v>920</v>
      </c>
      <c r="L11" s="157"/>
      <c r="M11" s="555">
        <v>45622</v>
      </c>
      <c r="N11" s="131"/>
      <c r="O11" s="40">
        <v>45650</v>
      </c>
      <c r="P11" s="555">
        <v>45650</v>
      </c>
      <c r="Q11" s="556">
        <v>45650</v>
      </c>
    </row>
    <row r="12" spans="2:17" s="557" customFormat="1" ht="19.7" customHeight="1">
      <c r="B12" s="28">
        <v>2</v>
      </c>
      <c r="C12" s="28" t="s">
        <v>917</v>
      </c>
      <c r="D12" s="28" t="s">
        <v>917</v>
      </c>
      <c r="E12" s="38" t="s">
        <v>922</v>
      </c>
      <c r="F12" s="27">
        <v>1</v>
      </c>
      <c r="G12" s="554">
        <v>31000</v>
      </c>
      <c r="H12" s="554">
        <f t="shared" si="0"/>
        <v>31000</v>
      </c>
      <c r="I12" s="159"/>
      <c r="J12" s="166"/>
      <c r="K12" s="156" t="s">
        <v>920</v>
      </c>
      <c r="L12" s="157"/>
      <c r="M12" s="555">
        <v>45622</v>
      </c>
      <c r="N12" s="131"/>
      <c r="O12" s="40">
        <v>45650</v>
      </c>
      <c r="P12" s="555">
        <v>45650</v>
      </c>
      <c r="Q12" s="556">
        <v>45650</v>
      </c>
    </row>
    <row r="13" spans="2:17" s="4" customFormat="1" ht="19.7" customHeight="1">
      <c r="B13" s="28">
        <v>3</v>
      </c>
      <c r="C13" s="28" t="s">
        <v>917</v>
      </c>
      <c r="D13" s="28" t="s">
        <v>917</v>
      </c>
      <c r="E13" s="38" t="s">
        <v>923</v>
      </c>
      <c r="F13" s="27">
        <v>1</v>
      </c>
      <c r="G13" s="554">
        <v>50000</v>
      </c>
      <c r="H13" s="554">
        <f>F13*G13</f>
        <v>50000</v>
      </c>
      <c r="I13" s="159"/>
      <c r="J13" s="166"/>
      <c r="K13" s="156" t="s">
        <v>920</v>
      </c>
      <c r="L13" s="27"/>
      <c r="M13" s="555">
        <v>45622</v>
      </c>
      <c r="N13" s="28"/>
      <c r="O13" s="40">
        <v>45650</v>
      </c>
      <c r="P13" s="555">
        <v>45650</v>
      </c>
      <c r="Q13" s="556">
        <v>45650</v>
      </c>
    </row>
    <row r="14" spans="2:17" s="557" customFormat="1" ht="19.7" customHeight="1">
      <c r="B14" s="28">
        <v>4</v>
      </c>
      <c r="C14" s="28" t="s">
        <v>917</v>
      </c>
      <c r="D14" s="28" t="s">
        <v>917</v>
      </c>
      <c r="E14" s="35" t="s">
        <v>924</v>
      </c>
      <c r="F14" s="27">
        <v>1</v>
      </c>
      <c r="G14" s="36">
        <v>40000</v>
      </c>
      <c r="H14" s="36">
        <f>F14*G14</f>
        <v>40000</v>
      </c>
      <c r="I14" s="31"/>
      <c r="J14" s="166" t="s">
        <v>925</v>
      </c>
      <c r="K14" s="156" t="s">
        <v>920</v>
      </c>
      <c r="L14" s="157"/>
      <c r="M14" s="555">
        <v>45622</v>
      </c>
      <c r="N14" s="131"/>
      <c r="O14" s="40">
        <v>45650</v>
      </c>
      <c r="P14" s="555">
        <v>45650</v>
      </c>
      <c r="Q14" s="556">
        <v>45650</v>
      </c>
    </row>
    <row r="15" spans="2:17" s="557" customFormat="1" ht="19.7" customHeight="1">
      <c r="B15" s="28">
        <v>5</v>
      </c>
      <c r="C15" s="28" t="s">
        <v>917</v>
      </c>
      <c r="D15" s="28" t="s">
        <v>917</v>
      </c>
      <c r="E15" s="38" t="s">
        <v>926</v>
      </c>
      <c r="F15" s="27">
        <v>1</v>
      </c>
      <c r="G15" s="554">
        <v>25000</v>
      </c>
      <c r="H15" s="554">
        <f>F15*G15</f>
        <v>25000</v>
      </c>
      <c r="I15" s="159"/>
      <c r="J15" s="166"/>
      <c r="K15" s="156" t="s">
        <v>920</v>
      </c>
      <c r="L15" s="157"/>
      <c r="M15" s="555">
        <v>45622</v>
      </c>
      <c r="N15" s="131"/>
      <c r="O15" s="40">
        <v>45650</v>
      </c>
      <c r="P15" s="555">
        <v>45650</v>
      </c>
      <c r="Q15" s="556">
        <v>45650</v>
      </c>
    </row>
    <row r="16" spans="2:17" s="4" customFormat="1" ht="19.7" customHeight="1">
      <c r="B16" s="28"/>
      <c r="C16" s="28"/>
      <c r="D16" s="28"/>
      <c r="E16" s="35"/>
      <c r="F16" s="27"/>
      <c r="G16" s="36">
        <v>0</v>
      </c>
      <c r="H16" s="36">
        <f t="shared" si="0"/>
        <v>0</v>
      </c>
      <c r="I16" s="31"/>
      <c r="J16" s="38"/>
      <c r="K16" s="73"/>
      <c r="L16" s="27"/>
      <c r="M16" s="32"/>
      <c r="N16" s="28"/>
      <c r="O16" s="40"/>
      <c r="P16" s="32"/>
      <c r="Q16" s="33"/>
    </row>
    <row r="17" spans="2:17" s="4" customFormat="1" ht="19.7" customHeight="1">
      <c r="B17" s="28">
        <v>7</v>
      </c>
      <c r="C17" s="28" t="s">
        <v>927</v>
      </c>
      <c r="D17" s="28" t="s">
        <v>38</v>
      </c>
      <c r="E17" s="35" t="s">
        <v>928</v>
      </c>
      <c r="F17" s="27">
        <v>1</v>
      </c>
      <c r="G17" s="36">
        <v>7530</v>
      </c>
      <c r="H17" s="36">
        <f t="shared" si="0"/>
        <v>7530</v>
      </c>
      <c r="I17" s="31"/>
      <c r="J17" s="38" t="s">
        <v>929</v>
      </c>
      <c r="K17" s="73" t="s">
        <v>930</v>
      </c>
      <c r="L17" s="27"/>
      <c r="M17" s="32">
        <v>45621</v>
      </c>
      <c r="N17" s="28"/>
      <c r="O17" s="40">
        <v>45650</v>
      </c>
      <c r="P17" s="32">
        <v>45646</v>
      </c>
      <c r="Q17" s="33">
        <v>45645</v>
      </c>
    </row>
    <row r="18" spans="2:17" s="4" customFormat="1" ht="19.7" customHeight="1">
      <c r="B18" s="28">
        <v>7</v>
      </c>
      <c r="C18" s="28" t="s">
        <v>927</v>
      </c>
      <c r="D18" s="28" t="s">
        <v>38</v>
      </c>
      <c r="E18" s="35" t="s">
        <v>374</v>
      </c>
      <c r="F18" s="27">
        <v>1</v>
      </c>
      <c r="G18" s="36">
        <v>700</v>
      </c>
      <c r="H18" s="36">
        <f t="shared" si="0"/>
        <v>700</v>
      </c>
      <c r="I18" s="31"/>
      <c r="J18" s="38"/>
      <c r="K18" s="73" t="s">
        <v>930</v>
      </c>
      <c r="L18" s="27"/>
      <c r="M18" s="32">
        <v>45621</v>
      </c>
      <c r="N18" s="28"/>
      <c r="O18" s="40">
        <v>45650</v>
      </c>
      <c r="P18" s="32">
        <v>45646</v>
      </c>
      <c r="Q18" s="33">
        <v>45645</v>
      </c>
    </row>
    <row r="19" spans="2:17" s="4" customFormat="1" ht="19.7" customHeight="1">
      <c r="B19" s="28">
        <v>6</v>
      </c>
      <c r="C19" s="28" t="s">
        <v>390</v>
      </c>
      <c r="D19" s="28" t="s">
        <v>38</v>
      </c>
      <c r="E19" s="35" t="s">
        <v>931</v>
      </c>
      <c r="F19" s="27">
        <v>1</v>
      </c>
      <c r="G19" s="600">
        <v>2100</v>
      </c>
      <c r="H19" s="601">
        <f t="shared" si="0"/>
        <v>2100</v>
      </c>
      <c r="I19" s="159"/>
      <c r="J19" s="166" t="s">
        <v>393</v>
      </c>
      <c r="K19" s="73" t="s">
        <v>930</v>
      </c>
      <c r="L19" s="27"/>
      <c r="M19" s="32">
        <v>45621</v>
      </c>
      <c r="N19" s="28"/>
      <c r="O19" s="40">
        <v>45650</v>
      </c>
      <c r="P19" s="32">
        <v>45646</v>
      </c>
      <c r="Q19" s="33">
        <v>45645</v>
      </c>
    </row>
    <row r="20" spans="2:17" s="4" customFormat="1" ht="19.7" customHeight="1">
      <c r="B20" s="28">
        <v>6</v>
      </c>
      <c r="C20" s="28" t="s">
        <v>394</v>
      </c>
      <c r="D20" s="28" t="s">
        <v>38</v>
      </c>
      <c r="E20" s="35" t="s">
        <v>932</v>
      </c>
      <c r="F20" s="27">
        <v>1</v>
      </c>
      <c r="G20" s="554">
        <v>9580</v>
      </c>
      <c r="H20" s="601">
        <f t="shared" si="0"/>
        <v>9580</v>
      </c>
      <c r="I20" s="159"/>
      <c r="J20" s="166" t="s">
        <v>933</v>
      </c>
      <c r="K20" s="73" t="s">
        <v>934</v>
      </c>
      <c r="L20" s="27"/>
      <c r="M20" s="32">
        <v>45621</v>
      </c>
      <c r="N20" s="28"/>
      <c r="O20" s="40">
        <v>45650</v>
      </c>
      <c r="P20" s="32">
        <v>45646</v>
      </c>
      <c r="Q20" s="33">
        <v>45645</v>
      </c>
    </row>
    <row r="21" spans="2:17" s="4" customFormat="1" ht="19.7" customHeight="1">
      <c r="B21" s="28">
        <v>6</v>
      </c>
      <c r="C21" s="28" t="s">
        <v>935</v>
      </c>
      <c r="D21" s="28" t="s">
        <v>38</v>
      </c>
      <c r="E21" s="35" t="s">
        <v>936</v>
      </c>
      <c r="F21" s="27">
        <v>1</v>
      </c>
      <c r="G21" s="554">
        <v>3330</v>
      </c>
      <c r="H21" s="601">
        <f t="shared" si="0"/>
        <v>3330</v>
      </c>
      <c r="I21" s="159"/>
      <c r="J21" s="166" t="s">
        <v>937</v>
      </c>
      <c r="K21" s="73" t="s">
        <v>934</v>
      </c>
      <c r="L21" s="27"/>
      <c r="M21" s="32">
        <v>45621</v>
      </c>
      <c r="N21" s="28"/>
      <c r="O21" s="40">
        <v>45650</v>
      </c>
      <c r="P21" s="32">
        <v>45646</v>
      </c>
      <c r="Q21" s="33">
        <v>45645</v>
      </c>
    </row>
    <row r="22" spans="2:17" s="4" customFormat="1" ht="19.7" customHeight="1">
      <c r="B22" s="28">
        <v>6</v>
      </c>
      <c r="C22" s="28" t="s">
        <v>935</v>
      </c>
      <c r="D22" s="28" t="s">
        <v>38</v>
      </c>
      <c r="E22" s="35" t="s">
        <v>938</v>
      </c>
      <c r="F22" s="27">
        <v>1</v>
      </c>
      <c r="G22" s="554">
        <v>4270</v>
      </c>
      <c r="H22" s="601">
        <f t="shared" si="0"/>
        <v>4270</v>
      </c>
      <c r="I22" s="159"/>
      <c r="J22" s="166" t="s">
        <v>937</v>
      </c>
      <c r="K22" s="73" t="s">
        <v>934</v>
      </c>
      <c r="L22" s="27"/>
      <c r="M22" s="32">
        <v>45621</v>
      </c>
      <c r="N22" s="28"/>
      <c r="O22" s="40">
        <v>45650</v>
      </c>
      <c r="P22" s="32">
        <v>45646</v>
      </c>
      <c r="Q22" s="33">
        <v>45645</v>
      </c>
    </row>
    <row r="23" spans="2:17" s="4" customFormat="1" ht="19.7" customHeight="1">
      <c r="B23" s="28">
        <v>6</v>
      </c>
      <c r="C23" s="28" t="s">
        <v>394</v>
      </c>
      <c r="D23" s="28" t="s">
        <v>38</v>
      </c>
      <c r="E23" s="35" t="s">
        <v>939</v>
      </c>
      <c r="F23" s="27">
        <v>20</v>
      </c>
      <c r="G23" s="554">
        <v>70</v>
      </c>
      <c r="H23" s="601">
        <f t="shared" si="0"/>
        <v>1400</v>
      </c>
      <c r="I23" s="159"/>
      <c r="J23" s="602" t="s">
        <v>940</v>
      </c>
      <c r="K23" s="73" t="s">
        <v>934</v>
      </c>
      <c r="L23" s="27"/>
      <c r="M23" s="32">
        <v>45621</v>
      </c>
      <c r="N23" s="28"/>
      <c r="O23" s="40">
        <v>45650</v>
      </c>
      <c r="P23" s="32">
        <v>45646</v>
      </c>
      <c r="Q23" s="33">
        <v>45645</v>
      </c>
    </row>
    <row r="24" spans="2:17" s="4" customFormat="1" ht="19.7" customHeight="1">
      <c r="B24" s="28">
        <v>6</v>
      </c>
      <c r="C24" s="28" t="s">
        <v>394</v>
      </c>
      <c r="D24" s="28" t="s">
        <v>38</v>
      </c>
      <c r="E24" s="35" t="s">
        <v>941</v>
      </c>
      <c r="F24" s="27">
        <v>4</v>
      </c>
      <c r="G24" s="554">
        <v>100</v>
      </c>
      <c r="H24" s="601">
        <f t="shared" si="0"/>
        <v>400</v>
      </c>
      <c r="I24" s="159"/>
      <c r="J24" s="166" t="s">
        <v>942</v>
      </c>
      <c r="K24" s="73" t="s">
        <v>934</v>
      </c>
      <c r="L24" s="27"/>
      <c r="M24" s="32">
        <v>45621</v>
      </c>
      <c r="N24" s="28"/>
      <c r="O24" s="40">
        <v>45650</v>
      </c>
      <c r="P24" s="32">
        <v>45646</v>
      </c>
      <c r="Q24" s="33">
        <v>45645</v>
      </c>
    </row>
    <row r="25" spans="2:17" s="4" customFormat="1" ht="19.7" customHeight="1">
      <c r="B25" s="28">
        <v>6</v>
      </c>
      <c r="C25" s="28" t="s">
        <v>394</v>
      </c>
      <c r="D25" s="28" t="s">
        <v>38</v>
      </c>
      <c r="E25" s="35" t="s">
        <v>943</v>
      </c>
      <c r="F25" s="27">
        <v>2</v>
      </c>
      <c r="G25" s="554">
        <v>35</v>
      </c>
      <c r="H25" s="601">
        <f t="shared" si="0"/>
        <v>70</v>
      </c>
      <c r="I25" s="159"/>
      <c r="J25" s="166" t="s">
        <v>944</v>
      </c>
      <c r="K25" s="73" t="s">
        <v>934</v>
      </c>
      <c r="L25" s="27"/>
      <c r="M25" s="32">
        <v>45621</v>
      </c>
      <c r="N25" s="28"/>
      <c r="O25" s="40">
        <v>45650</v>
      </c>
      <c r="P25" s="32">
        <v>45646</v>
      </c>
      <c r="Q25" s="33">
        <v>45645</v>
      </c>
    </row>
    <row r="26" spans="2:17" s="4" customFormat="1" ht="19.7" customHeight="1">
      <c r="B26" s="28">
        <v>6</v>
      </c>
      <c r="C26" s="28" t="s">
        <v>394</v>
      </c>
      <c r="D26" s="28" t="s">
        <v>38</v>
      </c>
      <c r="E26" s="35" t="s">
        <v>864</v>
      </c>
      <c r="F26" s="27">
        <v>4</v>
      </c>
      <c r="G26" s="554">
        <v>40</v>
      </c>
      <c r="H26" s="601">
        <f t="shared" si="0"/>
        <v>160</v>
      </c>
      <c r="I26" s="159"/>
      <c r="J26" s="166" t="s">
        <v>945</v>
      </c>
      <c r="K26" s="73" t="s">
        <v>934</v>
      </c>
      <c r="L26" s="27"/>
      <c r="M26" s="32">
        <v>45621</v>
      </c>
      <c r="N26" s="28"/>
      <c r="O26" s="40">
        <v>45650</v>
      </c>
      <c r="P26" s="32">
        <v>45646</v>
      </c>
      <c r="Q26" s="33">
        <v>45645</v>
      </c>
    </row>
    <row r="27" spans="2:17" s="4" customFormat="1" ht="19.7" customHeight="1">
      <c r="B27" s="603"/>
      <c r="C27" s="603"/>
      <c r="D27" s="603"/>
      <c r="E27" s="604"/>
      <c r="F27" s="358"/>
      <c r="G27" s="36">
        <v>0</v>
      </c>
      <c r="H27" s="36">
        <f t="shared" si="0"/>
        <v>0</v>
      </c>
      <c r="I27" s="31"/>
      <c r="J27" s="38"/>
      <c r="K27" s="73"/>
      <c r="L27" s="27"/>
      <c r="M27" s="32"/>
      <c r="N27" s="28"/>
      <c r="O27" s="40"/>
      <c r="P27" s="32"/>
      <c r="Q27" s="33"/>
    </row>
    <row r="28" spans="2:17" s="4" customFormat="1" ht="19.7" customHeight="1">
      <c r="B28" s="28">
        <v>6</v>
      </c>
      <c r="C28" s="605" t="s">
        <v>946</v>
      </c>
      <c r="D28" s="605" t="s">
        <v>947</v>
      </c>
      <c r="E28" s="35" t="s">
        <v>948</v>
      </c>
      <c r="F28" s="27">
        <v>1</v>
      </c>
      <c r="G28" s="36">
        <v>29920</v>
      </c>
      <c r="H28" s="39">
        <f t="shared" si="0"/>
        <v>29920</v>
      </c>
      <c r="I28" s="31"/>
      <c r="J28" s="38" t="s">
        <v>949</v>
      </c>
      <c r="K28" s="73" t="s">
        <v>950</v>
      </c>
      <c r="L28" s="27"/>
      <c r="M28" s="32">
        <v>45621</v>
      </c>
      <c r="N28" s="28"/>
      <c r="O28" s="40">
        <v>45650</v>
      </c>
      <c r="P28" s="32">
        <v>45650</v>
      </c>
      <c r="Q28" s="556">
        <v>45650</v>
      </c>
    </row>
    <row r="29" spans="2:17" s="4" customFormat="1" ht="19.7" customHeight="1">
      <c r="B29" s="28">
        <v>6</v>
      </c>
      <c r="C29" s="605" t="s">
        <v>946</v>
      </c>
      <c r="D29" s="605" t="s">
        <v>947</v>
      </c>
      <c r="E29" s="35" t="s">
        <v>951</v>
      </c>
      <c r="F29" s="27">
        <v>1</v>
      </c>
      <c r="G29" s="36">
        <v>45440</v>
      </c>
      <c r="H29" s="39">
        <f t="shared" si="0"/>
        <v>45440</v>
      </c>
      <c r="I29" s="31"/>
      <c r="J29" s="38" t="s">
        <v>952</v>
      </c>
      <c r="K29" s="73" t="s">
        <v>950</v>
      </c>
      <c r="L29" s="27"/>
      <c r="M29" s="32">
        <v>45621</v>
      </c>
      <c r="N29" s="28"/>
      <c r="O29" s="40">
        <v>45650</v>
      </c>
      <c r="P29" s="32">
        <v>45650</v>
      </c>
      <c r="Q29" s="556">
        <v>45650</v>
      </c>
    </row>
    <row r="30" spans="2:17" s="4" customFormat="1" ht="19.7" customHeight="1">
      <c r="B30" s="28">
        <v>6</v>
      </c>
      <c r="C30" s="605" t="s">
        <v>946</v>
      </c>
      <c r="D30" s="605" t="s">
        <v>947</v>
      </c>
      <c r="E30" s="35" t="s">
        <v>953</v>
      </c>
      <c r="F30" s="27">
        <v>1</v>
      </c>
      <c r="G30" s="36">
        <v>9920</v>
      </c>
      <c r="H30" s="36">
        <f t="shared" si="0"/>
        <v>9920</v>
      </c>
      <c r="I30" s="31"/>
      <c r="J30" s="38" t="s">
        <v>954</v>
      </c>
      <c r="K30" s="73" t="s">
        <v>950</v>
      </c>
      <c r="L30" s="27"/>
      <c r="M30" s="32">
        <v>45621</v>
      </c>
      <c r="N30" s="28"/>
      <c r="O30" s="40">
        <v>45650</v>
      </c>
      <c r="P30" s="32">
        <v>45650</v>
      </c>
      <c r="Q30" s="556">
        <v>45650</v>
      </c>
    </row>
    <row r="31" spans="2:17" s="4" customFormat="1" ht="19.7" customHeight="1">
      <c r="B31" s="603"/>
      <c r="C31" s="603"/>
      <c r="D31" s="603"/>
      <c r="E31" s="604"/>
      <c r="F31" s="358"/>
      <c r="G31" s="36">
        <v>0</v>
      </c>
      <c r="H31" s="36">
        <f>F31*G31</f>
        <v>0</v>
      </c>
      <c r="I31" s="31"/>
      <c r="J31" s="38"/>
      <c r="K31" s="73"/>
      <c r="L31" s="27"/>
      <c r="M31" s="32"/>
      <c r="N31" s="28"/>
      <c r="O31" s="40"/>
      <c r="P31" s="32"/>
      <c r="Q31" s="33"/>
    </row>
    <row r="32" spans="2:17" s="4" customFormat="1" ht="19.7" customHeight="1">
      <c r="B32" s="28">
        <v>6</v>
      </c>
      <c r="C32" s="28" t="s">
        <v>955</v>
      </c>
      <c r="D32" s="28" t="s">
        <v>956</v>
      </c>
      <c r="E32" s="35" t="s">
        <v>957</v>
      </c>
      <c r="F32" s="27">
        <v>1</v>
      </c>
      <c r="G32" s="554">
        <v>340</v>
      </c>
      <c r="H32" s="554">
        <f t="shared" si="0"/>
        <v>340</v>
      </c>
      <c r="I32" s="159"/>
      <c r="J32" s="166" t="s">
        <v>958</v>
      </c>
      <c r="K32" s="606" t="s">
        <v>959</v>
      </c>
      <c r="L32" s="27"/>
      <c r="M32" s="32">
        <v>45621</v>
      </c>
      <c r="N32" s="28"/>
      <c r="O32" s="40">
        <v>45650</v>
      </c>
      <c r="P32" s="32">
        <v>45623</v>
      </c>
      <c r="Q32" s="33">
        <v>45622</v>
      </c>
    </row>
    <row r="33" spans="2:17" s="4" customFormat="1" ht="19.7" customHeight="1">
      <c r="B33" s="603"/>
      <c r="C33" s="603"/>
      <c r="D33" s="603"/>
      <c r="E33" s="604"/>
      <c r="F33" s="358"/>
      <c r="G33" s="36"/>
      <c r="H33" s="36"/>
      <c r="I33" s="31"/>
      <c r="J33" s="38"/>
      <c r="K33" s="73"/>
      <c r="L33" s="27"/>
      <c r="M33" s="32"/>
      <c r="N33" s="28"/>
      <c r="O33" s="40"/>
      <c r="P33" s="32"/>
      <c r="Q33" s="33"/>
    </row>
    <row r="34" spans="2:17" s="4" customFormat="1" ht="19.7" customHeight="1">
      <c r="B34" s="28">
        <v>7</v>
      </c>
      <c r="C34" s="28" t="s">
        <v>369</v>
      </c>
      <c r="D34" s="28" t="s">
        <v>960</v>
      </c>
      <c r="E34" s="35" t="s">
        <v>961</v>
      </c>
      <c r="F34" s="27">
        <v>1</v>
      </c>
      <c r="G34" s="36">
        <v>2080</v>
      </c>
      <c r="H34" s="39">
        <f>F34*G34</f>
        <v>2080</v>
      </c>
      <c r="I34" s="31"/>
      <c r="J34" s="38" t="s">
        <v>962</v>
      </c>
      <c r="K34" s="73" t="s">
        <v>963</v>
      </c>
      <c r="L34" s="27"/>
      <c r="M34" s="32">
        <v>45621</v>
      </c>
      <c r="N34" s="28"/>
      <c r="O34" s="40">
        <v>45650</v>
      </c>
      <c r="P34" s="32"/>
      <c r="Q34" s="33">
        <v>45630</v>
      </c>
    </row>
    <row r="35" spans="2:17" s="4" customFormat="1" ht="19.7" customHeight="1">
      <c r="B35" s="603"/>
      <c r="C35" s="603"/>
      <c r="D35" s="603"/>
      <c r="E35" s="604"/>
      <c r="F35" s="358"/>
      <c r="G35" s="36">
        <v>0</v>
      </c>
      <c r="H35" s="36">
        <f>F35*G35</f>
        <v>0</v>
      </c>
      <c r="I35" s="31"/>
      <c r="J35" s="38"/>
      <c r="K35" s="73"/>
      <c r="L35" s="27"/>
      <c r="M35" s="32"/>
      <c r="N35" s="28"/>
      <c r="O35" s="40"/>
      <c r="P35" s="32"/>
      <c r="Q35" s="33"/>
    </row>
    <row r="36" spans="2:17" s="4" customFormat="1" ht="19.7" customHeight="1">
      <c r="B36" s="28">
        <v>7</v>
      </c>
      <c r="C36" s="28" t="s">
        <v>55</v>
      </c>
      <c r="D36" s="28" t="s">
        <v>55</v>
      </c>
      <c r="E36" s="35" t="s">
        <v>964</v>
      </c>
      <c r="F36" s="27">
        <v>1</v>
      </c>
      <c r="G36" s="36">
        <v>250</v>
      </c>
      <c r="H36" s="36">
        <f t="shared" si="0"/>
        <v>250</v>
      </c>
      <c r="I36" s="31"/>
      <c r="J36" s="38" t="s">
        <v>965</v>
      </c>
      <c r="K36" s="73" t="s">
        <v>966</v>
      </c>
      <c r="L36" s="27"/>
      <c r="M36" s="32">
        <v>45617</v>
      </c>
      <c r="N36" s="28"/>
      <c r="O36" s="40"/>
      <c r="P36" s="40">
        <v>45636</v>
      </c>
      <c r="Q36" s="33">
        <v>45636</v>
      </c>
    </row>
    <row r="37" spans="2:17" s="4" customFormat="1" ht="19.7" customHeight="1">
      <c r="B37" s="28">
        <v>7</v>
      </c>
      <c r="C37" s="28" t="s">
        <v>55</v>
      </c>
      <c r="D37" s="28" t="s">
        <v>55</v>
      </c>
      <c r="E37" s="35" t="s">
        <v>461</v>
      </c>
      <c r="F37" s="27">
        <v>5</v>
      </c>
      <c r="G37" s="36">
        <v>68</v>
      </c>
      <c r="H37" s="36">
        <f t="shared" si="0"/>
        <v>340</v>
      </c>
      <c r="I37" s="31"/>
      <c r="J37" s="38" t="s">
        <v>967</v>
      </c>
      <c r="K37" s="73" t="s">
        <v>966</v>
      </c>
      <c r="L37" s="27"/>
      <c r="M37" s="32">
        <v>45617</v>
      </c>
      <c r="N37" s="28"/>
      <c r="O37" s="40"/>
      <c r="P37" s="40">
        <v>45636</v>
      </c>
      <c r="Q37" s="33">
        <v>45636</v>
      </c>
    </row>
    <row r="38" spans="2:17" s="4" customFormat="1" ht="19.7" customHeight="1">
      <c r="B38" s="28">
        <v>7</v>
      </c>
      <c r="C38" s="28" t="s">
        <v>55</v>
      </c>
      <c r="D38" s="28" t="s">
        <v>55</v>
      </c>
      <c r="E38" s="35" t="s">
        <v>968</v>
      </c>
      <c r="F38" s="27">
        <v>1</v>
      </c>
      <c r="G38" s="36">
        <v>950</v>
      </c>
      <c r="H38" s="36">
        <f t="shared" si="0"/>
        <v>950</v>
      </c>
      <c r="I38" s="31"/>
      <c r="J38" s="38" t="s">
        <v>969</v>
      </c>
      <c r="K38" s="73" t="s">
        <v>966</v>
      </c>
      <c r="L38" s="27"/>
      <c r="M38" s="32">
        <v>45617</v>
      </c>
      <c r="N38" s="28"/>
      <c r="O38" s="40"/>
      <c r="P38" s="40">
        <v>45636</v>
      </c>
      <c r="Q38" s="33">
        <v>45636</v>
      </c>
    </row>
    <row r="39" spans="2:17" s="4" customFormat="1" ht="19.7" customHeight="1">
      <c r="B39" s="28">
        <v>7</v>
      </c>
      <c r="C39" s="28" t="s">
        <v>970</v>
      </c>
      <c r="D39" s="28" t="s">
        <v>55</v>
      </c>
      <c r="E39" s="35" t="s">
        <v>971</v>
      </c>
      <c r="F39" s="27">
        <v>1</v>
      </c>
      <c r="G39" s="36">
        <v>676</v>
      </c>
      <c r="H39" s="36">
        <f t="shared" si="0"/>
        <v>676</v>
      </c>
      <c r="I39" s="31"/>
      <c r="J39" s="38" t="s">
        <v>972</v>
      </c>
      <c r="K39" s="73" t="s">
        <v>966</v>
      </c>
      <c r="L39" s="27"/>
      <c r="M39" s="32">
        <v>45617</v>
      </c>
      <c r="N39" s="28"/>
      <c r="O39" s="40"/>
      <c r="P39" s="40">
        <v>45636</v>
      </c>
      <c r="Q39" s="33">
        <v>45636</v>
      </c>
    </row>
    <row r="40" spans="2:17" s="4" customFormat="1" ht="19.7" customHeight="1">
      <c r="B40" s="28">
        <v>7</v>
      </c>
      <c r="C40" s="28" t="s">
        <v>55</v>
      </c>
      <c r="D40" s="28" t="s">
        <v>55</v>
      </c>
      <c r="E40" s="35" t="s">
        <v>973</v>
      </c>
      <c r="F40" s="27">
        <v>1</v>
      </c>
      <c r="G40" s="36">
        <v>140</v>
      </c>
      <c r="H40" s="36">
        <f t="shared" si="0"/>
        <v>140</v>
      </c>
      <c r="I40" s="31"/>
      <c r="J40" s="38" t="s">
        <v>157</v>
      </c>
      <c r="K40" s="73" t="s">
        <v>966</v>
      </c>
      <c r="L40" s="27"/>
      <c r="M40" s="32">
        <v>45617</v>
      </c>
      <c r="N40" s="28"/>
      <c r="O40" s="40"/>
      <c r="P40" s="40">
        <v>45636</v>
      </c>
      <c r="Q40" s="33">
        <v>45636</v>
      </c>
    </row>
    <row r="41" spans="2:17" s="4" customFormat="1" ht="19.7" customHeight="1">
      <c r="B41" s="28">
        <v>7</v>
      </c>
      <c r="C41" s="28" t="s">
        <v>55</v>
      </c>
      <c r="D41" s="28" t="s">
        <v>55</v>
      </c>
      <c r="E41" s="35" t="s">
        <v>974</v>
      </c>
      <c r="F41" s="27">
        <v>1</v>
      </c>
      <c r="G41" s="36">
        <v>2320</v>
      </c>
      <c r="H41" s="36">
        <f t="shared" si="0"/>
        <v>2320</v>
      </c>
      <c r="I41" s="31"/>
      <c r="J41" s="38" t="s">
        <v>975</v>
      </c>
      <c r="K41" s="73" t="s">
        <v>966</v>
      </c>
      <c r="L41" s="27"/>
      <c r="M41" s="32">
        <v>45617</v>
      </c>
      <c r="N41" s="28"/>
      <c r="O41" s="40"/>
      <c r="P41" s="40">
        <v>45636</v>
      </c>
      <c r="Q41" s="33">
        <v>45636</v>
      </c>
    </row>
    <row r="42" spans="2:17" s="4" customFormat="1" ht="19.7" customHeight="1">
      <c r="B42" s="28">
        <v>7</v>
      </c>
      <c r="C42" s="28" t="s">
        <v>55</v>
      </c>
      <c r="D42" s="28" t="s">
        <v>55</v>
      </c>
      <c r="E42" s="35" t="s">
        <v>976</v>
      </c>
      <c r="F42" s="27">
        <v>1</v>
      </c>
      <c r="G42" s="36">
        <v>340</v>
      </c>
      <c r="H42" s="36">
        <f t="shared" si="0"/>
        <v>340</v>
      </c>
      <c r="I42" s="31"/>
      <c r="J42" s="38" t="s">
        <v>977</v>
      </c>
      <c r="K42" s="73" t="s">
        <v>966</v>
      </c>
      <c r="L42" s="27"/>
      <c r="M42" s="32">
        <v>45617</v>
      </c>
      <c r="N42" s="28"/>
      <c r="O42" s="40"/>
      <c r="P42" s="40">
        <v>45636</v>
      </c>
      <c r="Q42" s="33">
        <v>45636</v>
      </c>
    </row>
    <row r="43" spans="2:17" s="4" customFormat="1" ht="19.7" customHeight="1">
      <c r="B43" s="28">
        <v>7</v>
      </c>
      <c r="C43" s="28" t="s">
        <v>55</v>
      </c>
      <c r="D43" s="28" t="s">
        <v>55</v>
      </c>
      <c r="E43" s="35" t="s">
        <v>978</v>
      </c>
      <c r="F43" s="27">
        <v>5</v>
      </c>
      <c r="G43" s="36">
        <v>82</v>
      </c>
      <c r="H43" s="36">
        <f t="shared" si="0"/>
        <v>410</v>
      </c>
      <c r="I43" s="31"/>
      <c r="J43" s="38" t="s">
        <v>979</v>
      </c>
      <c r="K43" s="73" t="s">
        <v>966</v>
      </c>
      <c r="L43" s="27"/>
      <c r="M43" s="32">
        <v>45617</v>
      </c>
      <c r="N43" s="28"/>
      <c r="O43" s="40"/>
      <c r="P43" s="40">
        <v>45636</v>
      </c>
      <c r="Q43" s="33">
        <v>45636</v>
      </c>
    </row>
    <row r="44" spans="2:17" s="4" customFormat="1" ht="19.7" customHeight="1">
      <c r="B44" s="28">
        <v>7</v>
      </c>
      <c r="C44" s="28" t="s">
        <v>55</v>
      </c>
      <c r="D44" s="28" t="s">
        <v>55</v>
      </c>
      <c r="E44" s="35" t="s">
        <v>980</v>
      </c>
      <c r="F44" s="27">
        <v>1</v>
      </c>
      <c r="G44" s="36">
        <v>4231</v>
      </c>
      <c r="H44" s="36">
        <f t="shared" si="0"/>
        <v>4231</v>
      </c>
      <c r="I44" s="31"/>
      <c r="J44" s="38" t="s">
        <v>981</v>
      </c>
      <c r="K44" s="73" t="s">
        <v>966</v>
      </c>
      <c r="L44" s="27"/>
      <c r="M44" s="32">
        <v>45617</v>
      </c>
      <c r="N44" s="28"/>
      <c r="O44" s="40"/>
      <c r="P44" s="40">
        <v>45636</v>
      </c>
      <c r="Q44" s="33">
        <v>45636</v>
      </c>
    </row>
    <row r="45" spans="2:17" s="4" customFormat="1" ht="19.7" customHeight="1">
      <c r="B45" s="28">
        <v>7</v>
      </c>
      <c r="C45" s="28" t="s">
        <v>55</v>
      </c>
      <c r="D45" s="28" t="s">
        <v>55</v>
      </c>
      <c r="E45" s="35" t="s">
        <v>982</v>
      </c>
      <c r="F45" s="27">
        <v>1</v>
      </c>
      <c r="G45" s="36">
        <v>4162</v>
      </c>
      <c r="H45" s="36">
        <f t="shared" si="0"/>
        <v>4162</v>
      </c>
      <c r="I45" s="31"/>
      <c r="J45" s="38" t="s">
        <v>983</v>
      </c>
      <c r="K45" s="73" t="s">
        <v>966</v>
      </c>
      <c r="L45" s="27"/>
      <c r="M45" s="32">
        <v>45617</v>
      </c>
      <c r="N45" s="28"/>
      <c r="O45" s="40"/>
      <c r="P45" s="40">
        <v>45636</v>
      </c>
      <c r="Q45" s="33">
        <v>45636</v>
      </c>
    </row>
    <row r="46" spans="2:17" s="4" customFormat="1" ht="19.7" customHeight="1">
      <c r="B46" s="28">
        <v>7</v>
      </c>
      <c r="C46" s="28" t="s">
        <v>55</v>
      </c>
      <c r="D46" s="28" t="s">
        <v>55</v>
      </c>
      <c r="E46" s="35" t="s">
        <v>984</v>
      </c>
      <c r="F46" s="27">
        <v>1</v>
      </c>
      <c r="G46" s="36">
        <v>8223</v>
      </c>
      <c r="H46" s="36">
        <f t="shared" si="0"/>
        <v>8223</v>
      </c>
      <c r="I46" s="31"/>
      <c r="J46" s="38" t="s">
        <v>985</v>
      </c>
      <c r="K46" s="73" t="s">
        <v>966</v>
      </c>
      <c r="L46" s="27"/>
      <c r="M46" s="32">
        <v>45617</v>
      </c>
      <c r="N46" s="28"/>
      <c r="O46" s="40"/>
      <c r="P46" s="40">
        <v>45636</v>
      </c>
      <c r="Q46" s="33">
        <v>45636</v>
      </c>
    </row>
    <row r="47" spans="2:17" s="4" customFormat="1" ht="19.7" customHeight="1">
      <c r="B47" s="28">
        <v>7</v>
      </c>
      <c r="C47" s="28" t="s">
        <v>55</v>
      </c>
      <c r="D47" s="28" t="s">
        <v>55</v>
      </c>
      <c r="E47" s="35" t="s">
        <v>986</v>
      </c>
      <c r="F47" s="27">
        <v>1</v>
      </c>
      <c r="G47" s="36">
        <v>7009</v>
      </c>
      <c r="H47" s="36">
        <f t="shared" si="0"/>
        <v>7009</v>
      </c>
      <c r="I47" s="31"/>
      <c r="J47" s="38" t="s">
        <v>987</v>
      </c>
      <c r="K47" s="73" t="s">
        <v>966</v>
      </c>
      <c r="L47" s="27"/>
      <c r="M47" s="32">
        <v>45617</v>
      </c>
      <c r="N47" s="28"/>
      <c r="O47" s="40"/>
      <c r="P47" s="40">
        <v>45636</v>
      </c>
      <c r="Q47" s="33">
        <v>45636</v>
      </c>
    </row>
    <row r="48" spans="2:17" s="4" customFormat="1" ht="19.7" customHeight="1">
      <c r="B48" s="28">
        <v>7</v>
      </c>
      <c r="C48" s="28" t="s">
        <v>55</v>
      </c>
      <c r="D48" s="28" t="s">
        <v>55</v>
      </c>
      <c r="E48" s="35" t="s">
        <v>988</v>
      </c>
      <c r="F48" s="27">
        <v>1</v>
      </c>
      <c r="G48" s="36">
        <v>1670</v>
      </c>
      <c r="H48" s="36">
        <f t="shared" si="0"/>
        <v>1670</v>
      </c>
      <c r="I48" s="31"/>
      <c r="J48" s="38" t="s">
        <v>989</v>
      </c>
      <c r="K48" s="73" t="s">
        <v>966</v>
      </c>
      <c r="L48" s="27"/>
      <c r="M48" s="32">
        <v>45617</v>
      </c>
      <c r="N48" s="28"/>
      <c r="O48" s="40"/>
      <c r="P48" s="40">
        <v>45636</v>
      </c>
      <c r="Q48" s="33">
        <v>45636</v>
      </c>
    </row>
    <row r="49" spans="2:17" s="4" customFormat="1" ht="19.7" customHeight="1">
      <c r="B49" s="28">
        <v>7</v>
      </c>
      <c r="C49" s="28" t="s">
        <v>55</v>
      </c>
      <c r="D49" s="28" t="s">
        <v>55</v>
      </c>
      <c r="E49" s="35" t="s">
        <v>990</v>
      </c>
      <c r="F49" s="27">
        <v>1</v>
      </c>
      <c r="G49" s="36">
        <v>2540</v>
      </c>
      <c r="H49" s="36">
        <f t="shared" si="0"/>
        <v>2540</v>
      </c>
      <c r="I49" s="31"/>
      <c r="J49" s="38" t="s">
        <v>991</v>
      </c>
      <c r="K49" s="73" t="s">
        <v>966</v>
      </c>
      <c r="L49" s="27"/>
      <c r="M49" s="32">
        <v>45617</v>
      </c>
      <c r="N49" s="28"/>
      <c r="O49" s="40"/>
      <c r="P49" s="40">
        <v>45636</v>
      </c>
      <c r="Q49" s="33">
        <v>45636</v>
      </c>
    </row>
    <row r="50" spans="2:17" s="4" customFormat="1" ht="19.7" customHeight="1">
      <c r="B50" s="28">
        <v>7</v>
      </c>
      <c r="C50" s="28" t="s">
        <v>55</v>
      </c>
      <c r="D50" s="28" t="s">
        <v>55</v>
      </c>
      <c r="E50" s="35" t="s">
        <v>992</v>
      </c>
      <c r="F50" s="27">
        <v>1</v>
      </c>
      <c r="G50" s="36">
        <v>1920</v>
      </c>
      <c r="H50" s="36">
        <f t="shared" si="0"/>
        <v>1920</v>
      </c>
      <c r="I50" s="31"/>
      <c r="J50" s="38" t="s">
        <v>993</v>
      </c>
      <c r="K50" s="73" t="s">
        <v>966</v>
      </c>
      <c r="L50" s="27"/>
      <c r="M50" s="32">
        <v>45617</v>
      </c>
      <c r="N50" s="28"/>
      <c r="O50" s="40"/>
      <c r="P50" s="40">
        <v>45636</v>
      </c>
      <c r="Q50" s="33">
        <v>45636</v>
      </c>
    </row>
    <row r="51" spans="2:17" s="4" customFormat="1" ht="19.7" customHeight="1">
      <c r="B51" s="28">
        <v>7</v>
      </c>
      <c r="C51" s="28" t="s">
        <v>55</v>
      </c>
      <c r="D51" s="28" t="s">
        <v>55</v>
      </c>
      <c r="E51" s="35" t="s">
        <v>994</v>
      </c>
      <c r="F51" s="27">
        <v>1</v>
      </c>
      <c r="G51" s="36">
        <v>2600</v>
      </c>
      <c r="H51" s="36">
        <f t="shared" si="0"/>
        <v>2600</v>
      </c>
      <c r="I51" s="31"/>
      <c r="J51" s="38" t="s">
        <v>995</v>
      </c>
      <c r="K51" s="73" t="s">
        <v>966</v>
      </c>
      <c r="L51" s="27"/>
      <c r="M51" s="32">
        <v>45617</v>
      </c>
      <c r="N51" s="28"/>
      <c r="O51" s="40"/>
      <c r="P51" s="40">
        <v>45636</v>
      </c>
      <c r="Q51" s="33">
        <v>45636</v>
      </c>
    </row>
    <row r="52" spans="2:17" s="4" customFormat="1" ht="19.7" customHeight="1">
      <c r="B52" s="28"/>
      <c r="C52" s="28"/>
      <c r="D52" s="28"/>
      <c r="E52" s="35"/>
      <c r="F52" s="27"/>
      <c r="G52" s="36">
        <v>0</v>
      </c>
      <c r="H52" s="36">
        <f t="shared" si="0"/>
        <v>0</v>
      </c>
      <c r="I52" s="31"/>
      <c r="J52" s="38"/>
      <c r="K52" s="27"/>
      <c r="L52" s="27"/>
      <c r="M52" s="32"/>
      <c r="N52" s="28"/>
      <c r="O52" s="27"/>
      <c r="P52" s="32"/>
      <c r="Q52" s="33"/>
    </row>
    <row r="53" spans="2:17" s="4" customFormat="1" ht="19.7" customHeight="1">
      <c r="B53" s="28">
        <v>7</v>
      </c>
      <c r="C53" s="28" t="s">
        <v>55</v>
      </c>
      <c r="D53" s="28" t="s">
        <v>55</v>
      </c>
      <c r="E53" s="35" t="s">
        <v>996</v>
      </c>
      <c r="F53" s="27">
        <v>2</v>
      </c>
      <c r="G53" s="36">
        <v>183</v>
      </c>
      <c r="H53" s="39">
        <f t="shared" si="0"/>
        <v>366</v>
      </c>
      <c r="I53" s="31"/>
      <c r="J53" s="38" t="s">
        <v>997</v>
      </c>
      <c r="K53" s="73" t="s">
        <v>966</v>
      </c>
      <c r="L53" s="27"/>
      <c r="M53" s="32">
        <v>45617</v>
      </c>
      <c r="N53" s="28"/>
      <c r="O53" s="27"/>
      <c r="P53" s="40">
        <v>45636</v>
      </c>
      <c r="Q53" s="33">
        <v>45636</v>
      </c>
    </row>
    <row r="54" spans="2:17" s="4" customFormat="1" ht="19.7" customHeight="1">
      <c r="B54" s="28">
        <v>7</v>
      </c>
      <c r="C54" s="28" t="s">
        <v>55</v>
      </c>
      <c r="D54" s="28" t="s">
        <v>55</v>
      </c>
      <c r="E54" s="35" t="s">
        <v>998</v>
      </c>
      <c r="F54" s="27">
        <v>2</v>
      </c>
      <c r="G54" s="36">
        <v>51</v>
      </c>
      <c r="H54" s="39">
        <f t="shared" si="0"/>
        <v>102</v>
      </c>
      <c r="I54" s="31"/>
      <c r="J54" s="38" t="s">
        <v>999</v>
      </c>
      <c r="K54" s="73" t="s">
        <v>966</v>
      </c>
      <c r="L54" s="27"/>
      <c r="M54" s="32">
        <v>45617</v>
      </c>
      <c r="N54" s="28"/>
      <c r="O54" s="27"/>
      <c r="P54" s="40">
        <v>45636</v>
      </c>
      <c r="Q54" s="33">
        <v>45636</v>
      </c>
    </row>
    <row r="55" spans="2:17" s="4" customFormat="1" ht="19.7" customHeight="1">
      <c r="B55" s="28">
        <v>7</v>
      </c>
      <c r="C55" s="28" t="s">
        <v>55</v>
      </c>
      <c r="D55" s="28" t="s">
        <v>55</v>
      </c>
      <c r="E55" s="35" t="s">
        <v>165</v>
      </c>
      <c r="F55" s="27">
        <v>1</v>
      </c>
      <c r="G55" s="36">
        <v>72</v>
      </c>
      <c r="H55" s="39">
        <f t="shared" si="0"/>
        <v>72</v>
      </c>
      <c r="I55" s="31"/>
      <c r="J55" s="38" t="s">
        <v>1000</v>
      </c>
      <c r="K55" s="73" t="s">
        <v>966</v>
      </c>
      <c r="L55" s="27"/>
      <c r="M55" s="32">
        <v>45617</v>
      </c>
      <c r="N55" s="28"/>
      <c r="O55" s="27"/>
      <c r="P55" s="40">
        <v>45636</v>
      </c>
      <c r="Q55" s="33">
        <v>45636</v>
      </c>
    </row>
    <row r="56" spans="2:17" s="4" customFormat="1" ht="19.7" customHeight="1">
      <c r="B56" s="28">
        <v>7</v>
      </c>
      <c r="C56" s="28" t="s">
        <v>55</v>
      </c>
      <c r="D56" s="28" t="s">
        <v>55</v>
      </c>
      <c r="E56" s="35" t="s">
        <v>177</v>
      </c>
      <c r="F56" s="27">
        <v>1</v>
      </c>
      <c r="G56" s="36">
        <v>31</v>
      </c>
      <c r="H56" s="39">
        <f t="shared" si="0"/>
        <v>31</v>
      </c>
      <c r="I56" s="31"/>
      <c r="J56" s="38" t="s">
        <v>1001</v>
      </c>
      <c r="K56" s="73" t="s">
        <v>966</v>
      </c>
      <c r="L56" s="27"/>
      <c r="M56" s="32">
        <v>45617</v>
      </c>
      <c r="N56" s="28"/>
      <c r="O56" s="27"/>
      <c r="P56" s="40">
        <v>45636</v>
      </c>
      <c r="Q56" s="33">
        <v>45636</v>
      </c>
    </row>
    <row r="57" spans="2:17" s="4" customFormat="1" ht="19.7" customHeight="1">
      <c r="B57" s="28">
        <v>7</v>
      </c>
      <c r="C57" s="28" t="s">
        <v>55</v>
      </c>
      <c r="D57" s="28" t="s">
        <v>55</v>
      </c>
      <c r="E57" s="35" t="s">
        <v>1002</v>
      </c>
      <c r="F57" s="27">
        <v>1</v>
      </c>
      <c r="G57" s="36">
        <v>154</v>
      </c>
      <c r="H57" s="39">
        <f t="shared" si="0"/>
        <v>154</v>
      </c>
      <c r="I57" s="31"/>
      <c r="J57" s="38" t="s">
        <v>1003</v>
      </c>
      <c r="K57" s="73" t="s">
        <v>966</v>
      </c>
      <c r="L57" s="27"/>
      <c r="M57" s="32">
        <v>45617</v>
      </c>
      <c r="N57" s="28"/>
      <c r="O57" s="27"/>
      <c r="P57" s="40">
        <v>45636</v>
      </c>
      <c r="Q57" s="33">
        <v>45636</v>
      </c>
    </row>
    <row r="58" spans="2:17" s="4" customFormat="1" ht="19.7" customHeight="1">
      <c r="B58" s="28">
        <v>7</v>
      </c>
      <c r="C58" s="28" t="s">
        <v>55</v>
      </c>
      <c r="D58" s="28" t="s">
        <v>55</v>
      </c>
      <c r="E58" s="35" t="s">
        <v>1004</v>
      </c>
      <c r="F58" s="27">
        <v>1</v>
      </c>
      <c r="G58" s="36">
        <v>2630</v>
      </c>
      <c r="H58" s="36">
        <f t="shared" si="0"/>
        <v>2630</v>
      </c>
      <c r="I58" s="31"/>
      <c r="J58" s="38" t="s">
        <v>1005</v>
      </c>
      <c r="K58" s="73" t="s">
        <v>966</v>
      </c>
      <c r="L58" s="27"/>
      <c r="M58" s="32">
        <v>45617</v>
      </c>
      <c r="N58" s="28"/>
      <c r="O58" s="27"/>
      <c r="P58" s="40">
        <v>45636</v>
      </c>
      <c r="Q58" s="33">
        <v>45636</v>
      </c>
    </row>
    <row r="59" spans="2:17" s="4" customFormat="1" ht="19.7" customHeight="1">
      <c r="B59" s="28">
        <v>7</v>
      </c>
      <c r="C59" s="28" t="s">
        <v>55</v>
      </c>
      <c r="D59" s="28" t="s">
        <v>55</v>
      </c>
      <c r="E59" s="35" t="s">
        <v>1006</v>
      </c>
      <c r="F59" s="27">
        <v>1</v>
      </c>
      <c r="G59" s="36">
        <v>1950</v>
      </c>
      <c r="H59" s="36">
        <f t="shared" si="0"/>
        <v>1950</v>
      </c>
      <c r="I59" s="31"/>
      <c r="J59" s="38" t="s">
        <v>1007</v>
      </c>
      <c r="K59" s="73" t="s">
        <v>966</v>
      </c>
      <c r="L59" s="27"/>
      <c r="M59" s="32">
        <v>45617</v>
      </c>
      <c r="N59" s="28"/>
      <c r="O59" s="27"/>
      <c r="P59" s="40">
        <v>45636</v>
      </c>
      <c r="Q59" s="33">
        <v>45636</v>
      </c>
    </row>
    <row r="60" spans="2:17" s="4" customFormat="1" ht="19.7" customHeight="1">
      <c r="B60" s="28">
        <v>7</v>
      </c>
      <c r="C60" s="28" t="s">
        <v>55</v>
      </c>
      <c r="D60" s="28" t="s">
        <v>55</v>
      </c>
      <c r="E60" s="35" t="s">
        <v>1008</v>
      </c>
      <c r="F60" s="27">
        <v>1</v>
      </c>
      <c r="G60" s="36">
        <v>1550</v>
      </c>
      <c r="H60" s="36">
        <f t="shared" si="0"/>
        <v>1550</v>
      </c>
      <c r="I60" s="31"/>
      <c r="J60" s="38" t="s">
        <v>1009</v>
      </c>
      <c r="K60" s="73" t="s">
        <v>966</v>
      </c>
      <c r="L60" s="27"/>
      <c r="M60" s="32">
        <v>45617</v>
      </c>
      <c r="N60" s="28"/>
      <c r="O60" s="27"/>
      <c r="P60" s="40">
        <v>45636</v>
      </c>
      <c r="Q60" s="33">
        <v>45636</v>
      </c>
    </row>
    <row r="61" spans="2:17" s="4" customFormat="1" ht="19.7" customHeight="1">
      <c r="B61" s="28"/>
      <c r="C61" s="28"/>
      <c r="D61" s="28"/>
      <c r="E61" s="35"/>
      <c r="F61" s="27"/>
      <c r="G61" s="36">
        <v>0</v>
      </c>
      <c r="H61" s="36">
        <f t="shared" si="0"/>
        <v>0</v>
      </c>
      <c r="I61" s="31"/>
      <c r="J61" s="38"/>
      <c r="K61" s="73"/>
      <c r="L61" s="27"/>
      <c r="M61" s="32"/>
      <c r="N61" s="28"/>
      <c r="O61" s="27"/>
      <c r="P61" s="32"/>
      <c r="Q61" s="33"/>
    </row>
    <row r="62" spans="2:17" s="4" customFormat="1" ht="19.7" customHeight="1">
      <c r="B62" s="28">
        <v>6</v>
      </c>
      <c r="C62" s="28" t="s">
        <v>55</v>
      </c>
      <c r="D62" s="28" t="s">
        <v>55</v>
      </c>
      <c r="E62" s="35" t="s">
        <v>1010</v>
      </c>
      <c r="F62" s="27">
        <v>1</v>
      </c>
      <c r="G62" s="554">
        <v>22169</v>
      </c>
      <c r="H62" s="554">
        <f t="shared" si="0"/>
        <v>22169</v>
      </c>
      <c r="I62" s="159"/>
      <c r="J62" s="166" t="s">
        <v>1011</v>
      </c>
      <c r="K62" s="73" t="s">
        <v>966</v>
      </c>
      <c r="L62" s="27"/>
      <c r="M62" s="32">
        <v>45617</v>
      </c>
      <c r="N62" s="28"/>
      <c r="O62" s="27"/>
      <c r="P62" s="40">
        <v>45636</v>
      </c>
      <c r="Q62" s="33">
        <v>45636</v>
      </c>
    </row>
    <row r="63" spans="2:17" s="4" customFormat="1" ht="19.7" customHeight="1">
      <c r="B63" s="28">
        <v>6</v>
      </c>
      <c r="C63" s="28" t="s">
        <v>55</v>
      </c>
      <c r="D63" s="28" t="s">
        <v>55</v>
      </c>
      <c r="E63" s="35" t="s">
        <v>728</v>
      </c>
      <c r="F63" s="27">
        <v>2</v>
      </c>
      <c r="G63" s="554">
        <v>177</v>
      </c>
      <c r="H63" s="554">
        <f t="shared" si="0"/>
        <v>354</v>
      </c>
      <c r="I63" s="159"/>
      <c r="J63" s="166" t="s">
        <v>1012</v>
      </c>
      <c r="K63" s="73" t="s">
        <v>966</v>
      </c>
      <c r="L63" s="27"/>
      <c r="M63" s="32">
        <v>45617</v>
      </c>
      <c r="N63" s="28"/>
      <c r="O63" s="27"/>
      <c r="P63" s="40">
        <v>45636</v>
      </c>
      <c r="Q63" s="33">
        <v>45636</v>
      </c>
    </row>
    <row r="64" spans="2:17" s="4" customFormat="1" ht="19.7" customHeight="1">
      <c r="B64" s="28">
        <v>6</v>
      </c>
      <c r="C64" s="28" t="s">
        <v>55</v>
      </c>
      <c r="D64" s="28" t="s">
        <v>55</v>
      </c>
      <c r="E64" s="35" t="s">
        <v>1013</v>
      </c>
      <c r="F64" s="27">
        <v>4</v>
      </c>
      <c r="G64" s="554">
        <v>280</v>
      </c>
      <c r="H64" s="554">
        <f t="shared" si="0"/>
        <v>1120</v>
      </c>
      <c r="I64" s="159"/>
      <c r="J64" s="166" t="s">
        <v>1014</v>
      </c>
      <c r="K64" s="73" t="s">
        <v>966</v>
      </c>
      <c r="L64" s="27"/>
      <c r="M64" s="32">
        <v>45617</v>
      </c>
      <c r="N64" s="28"/>
      <c r="O64" s="27"/>
      <c r="P64" s="40">
        <v>45636</v>
      </c>
      <c r="Q64" s="33">
        <v>45636</v>
      </c>
    </row>
    <row r="65" spans="2:17" s="4" customFormat="1" ht="19.7" customHeight="1">
      <c r="B65" s="28">
        <v>6</v>
      </c>
      <c r="C65" s="28" t="s">
        <v>55</v>
      </c>
      <c r="D65" s="28" t="s">
        <v>55</v>
      </c>
      <c r="E65" s="35" t="s">
        <v>1015</v>
      </c>
      <c r="F65" s="27">
        <v>1</v>
      </c>
      <c r="G65" s="554">
        <v>19200</v>
      </c>
      <c r="H65" s="554">
        <f t="shared" si="0"/>
        <v>19200</v>
      </c>
      <c r="I65" s="159"/>
      <c r="J65" s="166" t="s">
        <v>1016</v>
      </c>
      <c r="K65" s="73" t="s">
        <v>966</v>
      </c>
      <c r="L65" s="27"/>
      <c r="M65" s="32">
        <v>45617</v>
      </c>
      <c r="N65" s="28"/>
      <c r="O65" s="27"/>
      <c r="P65" s="40">
        <v>45636</v>
      </c>
      <c r="Q65" s="33">
        <v>45636</v>
      </c>
    </row>
    <row r="66" spans="2:17" s="4" customFormat="1" ht="19.7" customHeight="1">
      <c r="B66" s="28">
        <v>6</v>
      </c>
      <c r="C66" s="28" t="s">
        <v>55</v>
      </c>
      <c r="D66" s="28" t="s">
        <v>55</v>
      </c>
      <c r="E66" s="151" t="s">
        <v>1017</v>
      </c>
      <c r="F66" s="27">
        <v>1</v>
      </c>
      <c r="G66" s="554">
        <v>8314</v>
      </c>
      <c r="H66" s="554">
        <f t="shared" si="0"/>
        <v>8314</v>
      </c>
      <c r="I66" s="159"/>
      <c r="J66" s="166" t="s">
        <v>1018</v>
      </c>
      <c r="K66" s="73" t="s">
        <v>966</v>
      </c>
      <c r="L66" s="27"/>
      <c r="M66" s="32">
        <v>45617</v>
      </c>
      <c r="N66" s="28"/>
      <c r="O66" s="27"/>
      <c r="P66" s="40">
        <v>45636</v>
      </c>
      <c r="Q66" s="33">
        <v>45636</v>
      </c>
    </row>
    <row r="67" spans="2:17" s="4" customFormat="1" ht="19.7" customHeight="1">
      <c r="B67" s="28">
        <v>6</v>
      </c>
      <c r="C67" s="28" t="s">
        <v>55</v>
      </c>
      <c r="D67" s="28" t="s">
        <v>55</v>
      </c>
      <c r="E67" s="35" t="s">
        <v>859</v>
      </c>
      <c r="F67" s="27">
        <v>1</v>
      </c>
      <c r="G67" s="554">
        <v>3194</v>
      </c>
      <c r="H67" s="554">
        <f t="shared" si="0"/>
        <v>3194</v>
      </c>
      <c r="I67" s="159"/>
      <c r="J67" s="166" t="s">
        <v>1019</v>
      </c>
      <c r="K67" s="73" t="s">
        <v>966</v>
      </c>
      <c r="L67" s="27"/>
      <c r="M67" s="32">
        <v>45617</v>
      </c>
      <c r="N67" s="28"/>
      <c r="O67" s="27"/>
      <c r="P67" s="40">
        <v>45636</v>
      </c>
      <c r="Q67" s="33">
        <v>45636</v>
      </c>
    </row>
    <row r="68" spans="2:17" s="4" customFormat="1" ht="19.7" customHeight="1">
      <c r="B68" s="28">
        <v>6</v>
      </c>
      <c r="C68" s="28" t="s">
        <v>55</v>
      </c>
      <c r="D68" s="28" t="s">
        <v>55</v>
      </c>
      <c r="E68" s="35" t="s">
        <v>861</v>
      </c>
      <c r="F68" s="27">
        <v>1</v>
      </c>
      <c r="G68" s="554">
        <v>1179</v>
      </c>
      <c r="H68" s="554">
        <f t="shared" si="0"/>
        <v>1179</v>
      </c>
      <c r="I68" s="159"/>
      <c r="J68" s="166" t="s">
        <v>273</v>
      </c>
      <c r="K68" s="73" t="s">
        <v>966</v>
      </c>
      <c r="L68" s="27"/>
      <c r="M68" s="32">
        <v>45617</v>
      </c>
      <c r="N68" s="28"/>
      <c r="O68" s="27"/>
      <c r="P68" s="40">
        <v>45636</v>
      </c>
      <c r="Q68" s="33">
        <v>45636</v>
      </c>
    </row>
    <row r="69" spans="2:17" s="4" customFormat="1" ht="19.7" customHeight="1">
      <c r="B69" s="28">
        <v>6</v>
      </c>
      <c r="C69" s="28" t="s">
        <v>55</v>
      </c>
      <c r="D69" s="28" t="s">
        <v>55</v>
      </c>
      <c r="E69" s="35" t="s">
        <v>1020</v>
      </c>
      <c r="F69" s="27">
        <v>2</v>
      </c>
      <c r="G69" s="554">
        <v>1997</v>
      </c>
      <c r="H69" s="554">
        <f t="shared" si="0"/>
        <v>3994</v>
      </c>
      <c r="I69" s="159"/>
      <c r="J69" s="166" t="s">
        <v>630</v>
      </c>
      <c r="K69" s="73" t="s">
        <v>966</v>
      </c>
      <c r="L69" s="27"/>
      <c r="M69" s="32">
        <v>45617</v>
      </c>
      <c r="N69" s="28"/>
      <c r="O69" s="27"/>
      <c r="P69" s="40">
        <v>45636</v>
      </c>
      <c r="Q69" s="33">
        <v>45636</v>
      </c>
    </row>
    <row r="70" spans="2:17" s="4" customFormat="1" ht="19.7" customHeight="1">
      <c r="B70" s="28">
        <v>7</v>
      </c>
      <c r="C70" s="28" t="s">
        <v>55</v>
      </c>
      <c r="D70" s="28" t="s">
        <v>55</v>
      </c>
      <c r="E70" s="35" t="s">
        <v>1021</v>
      </c>
      <c r="F70" s="27">
        <v>1</v>
      </c>
      <c r="G70" s="36">
        <v>330</v>
      </c>
      <c r="H70" s="36">
        <f t="shared" si="0"/>
        <v>330</v>
      </c>
      <c r="I70" s="31"/>
      <c r="J70" s="38" t="s">
        <v>1022</v>
      </c>
      <c r="K70" s="73" t="s">
        <v>966</v>
      </c>
      <c r="L70" s="27"/>
      <c r="M70" s="32">
        <v>45617</v>
      </c>
      <c r="N70" s="28"/>
      <c r="O70" s="27"/>
      <c r="P70" s="40">
        <v>45636</v>
      </c>
      <c r="Q70" s="33">
        <v>45636</v>
      </c>
    </row>
    <row r="71" spans="2:17" s="4" customFormat="1" ht="19.7" customHeight="1">
      <c r="B71" s="28">
        <v>6</v>
      </c>
      <c r="C71" s="28" t="s">
        <v>55</v>
      </c>
      <c r="D71" s="28" t="s">
        <v>55</v>
      </c>
      <c r="E71" s="35" t="s">
        <v>1023</v>
      </c>
      <c r="F71" s="27">
        <v>1</v>
      </c>
      <c r="G71" s="36">
        <v>434</v>
      </c>
      <c r="H71" s="36">
        <f>F71*G71</f>
        <v>434</v>
      </c>
      <c r="I71" s="31"/>
      <c r="J71" s="38" t="s">
        <v>1024</v>
      </c>
      <c r="K71" s="73" t="s">
        <v>966</v>
      </c>
      <c r="L71" s="27"/>
      <c r="M71" s="32">
        <v>45618</v>
      </c>
      <c r="N71" s="28"/>
      <c r="O71" s="27"/>
      <c r="P71" s="40">
        <v>45636</v>
      </c>
      <c r="Q71" s="33">
        <v>45636</v>
      </c>
    </row>
    <row r="72" spans="2:17" s="4" customFormat="1" ht="19.7" customHeight="1">
      <c r="B72" s="28"/>
      <c r="C72" s="28"/>
      <c r="D72" s="28"/>
      <c r="E72" s="35"/>
      <c r="F72" s="27"/>
      <c r="G72" s="36">
        <v>0</v>
      </c>
      <c r="H72" s="36">
        <f>F72*G72</f>
        <v>0</v>
      </c>
      <c r="I72" s="31"/>
      <c r="J72" s="38"/>
      <c r="K72" s="27"/>
      <c r="L72" s="27"/>
      <c r="M72" s="32"/>
      <c r="N72" s="28"/>
      <c r="O72" s="27"/>
      <c r="P72" s="32"/>
      <c r="Q72" s="33"/>
    </row>
    <row r="73" spans="2:17" s="4" customFormat="1" ht="19.7" customHeight="1">
      <c r="B73" s="28"/>
      <c r="C73" s="28"/>
      <c r="D73" s="28"/>
      <c r="E73" s="35"/>
      <c r="F73" s="27"/>
      <c r="G73" s="36">
        <v>0</v>
      </c>
      <c r="H73" s="36">
        <f>F73*G73</f>
        <v>0</v>
      </c>
      <c r="I73" s="31"/>
      <c r="J73" s="38"/>
      <c r="K73" s="27"/>
      <c r="L73" s="27"/>
      <c r="M73" s="32"/>
      <c r="N73" s="28"/>
      <c r="O73" s="27"/>
      <c r="P73" s="32"/>
      <c r="Q73" s="33"/>
    </row>
    <row r="74" spans="2:17" s="4" customFormat="1" ht="19.7" customHeight="1">
      <c r="B74" s="28"/>
      <c r="C74" s="28"/>
      <c r="D74" s="28"/>
      <c r="E74" s="35"/>
      <c r="F74" s="27"/>
      <c r="G74" s="36">
        <v>0</v>
      </c>
      <c r="H74" s="36">
        <f t="shared" ref="H74:H80" si="1">F74*G74</f>
        <v>0</v>
      </c>
      <c r="I74" s="31"/>
      <c r="J74" s="38"/>
      <c r="K74" s="27"/>
      <c r="L74" s="27"/>
      <c r="M74" s="32"/>
      <c r="N74" s="28"/>
      <c r="O74" s="27"/>
      <c r="P74" s="32"/>
      <c r="Q74" s="33"/>
    </row>
    <row r="75" spans="2:17" s="4" customFormat="1" ht="19.7" customHeight="1">
      <c r="B75" s="28">
        <v>17</v>
      </c>
      <c r="C75" s="28"/>
      <c r="D75" s="28"/>
      <c r="E75" s="35" t="s">
        <v>808</v>
      </c>
      <c r="F75" s="27">
        <v>4</v>
      </c>
      <c r="G75" s="36">
        <v>5000</v>
      </c>
      <c r="H75" s="36">
        <f t="shared" si="1"/>
        <v>20000</v>
      </c>
      <c r="I75" s="31"/>
      <c r="J75" s="38"/>
      <c r="K75" s="27"/>
      <c r="L75" s="27"/>
      <c r="M75" s="32"/>
      <c r="N75" s="28"/>
      <c r="O75" s="27"/>
      <c r="P75" s="32"/>
      <c r="Q75" s="33"/>
    </row>
    <row r="76" spans="2:17" s="4" customFormat="1" ht="19.7" customHeight="1">
      <c r="B76" s="28">
        <v>17</v>
      </c>
      <c r="C76" s="28"/>
      <c r="D76" s="28"/>
      <c r="E76" s="35" t="s">
        <v>871</v>
      </c>
      <c r="F76" s="27">
        <v>0</v>
      </c>
      <c r="G76" s="36">
        <v>5000</v>
      </c>
      <c r="H76" s="36">
        <f t="shared" si="1"/>
        <v>0</v>
      </c>
      <c r="I76" s="31"/>
      <c r="J76" s="38"/>
      <c r="K76" s="27"/>
      <c r="L76" s="27"/>
      <c r="M76" s="32"/>
      <c r="N76" s="28"/>
      <c r="O76" s="27"/>
      <c r="P76" s="32"/>
      <c r="Q76" s="33"/>
    </row>
    <row r="77" spans="2:17" s="4" customFormat="1" ht="19.7" customHeight="1">
      <c r="B77" s="28"/>
      <c r="C77" s="28"/>
      <c r="D77" s="28"/>
      <c r="E77" s="35"/>
      <c r="F77" s="27"/>
      <c r="G77" s="36">
        <v>0</v>
      </c>
      <c r="H77" s="36">
        <f t="shared" si="1"/>
        <v>0</v>
      </c>
      <c r="I77" s="31"/>
      <c r="J77" s="38"/>
      <c r="K77" s="27"/>
      <c r="L77" s="27"/>
      <c r="M77" s="32"/>
      <c r="N77" s="28"/>
      <c r="O77" s="27"/>
      <c r="P77" s="32"/>
      <c r="Q77" s="33"/>
    </row>
    <row r="78" spans="2:17" s="4" customFormat="1" ht="19.7" customHeight="1">
      <c r="B78" s="28"/>
      <c r="C78" s="28"/>
      <c r="D78" s="28"/>
      <c r="E78" s="35"/>
      <c r="F78" s="27"/>
      <c r="G78" s="36">
        <v>0</v>
      </c>
      <c r="H78" s="36">
        <f t="shared" si="1"/>
        <v>0</v>
      </c>
      <c r="I78" s="31"/>
      <c r="J78" s="38"/>
      <c r="K78" s="27"/>
      <c r="L78" s="27"/>
      <c r="M78" s="32"/>
      <c r="N78" s="28"/>
      <c r="O78" s="27"/>
      <c r="P78" s="32"/>
      <c r="Q78" s="33"/>
    </row>
    <row r="79" spans="2:17" s="4" customFormat="1" ht="19.7" customHeight="1">
      <c r="B79" s="28"/>
      <c r="C79" s="28"/>
      <c r="D79" s="28"/>
      <c r="E79" s="35"/>
      <c r="F79" s="27"/>
      <c r="G79" s="36">
        <v>0</v>
      </c>
      <c r="H79" s="36">
        <f t="shared" si="1"/>
        <v>0</v>
      </c>
      <c r="I79" s="31"/>
      <c r="J79" s="38"/>
      <c r="K79" s="27"/>
      <c r="L79" s="27"/>
      <c r="M79" s="32"/>
      <c r="N79" s="28"/>
      <c r="O79" s="27"/>
      <c r="P79" s="32"/>
      <c r="Q79" s="33"/>
    </row>
    <row r="80" spans="2:17" s="4" customFormat="1" ht="19.7" customHeight="1">
      <c r="B80" s="28"/>
      <c r="C80" s="28"/>
      <c r="D80" s="28"/>
      <c r="E80" s="35"/>
      <c r="F80" s="27"/>
      <c r="G80" s="36">
        <v>0</v>
      </c>
      <c r="H80" s="36">
        <f t="shared" si="1"/>
        <v>0</v>
      </c>
      <c r="I80" s="31"/>
      <c r="J80" s="38"/>
      <c r="K80" s="27"/>
      <c r="L80" s="27"/>
      <c r="M80" s="32"/>
      <c r="N80" s="28"/>
      <c r="O80" s="27"/>
      <c r="P80" s="32"/>
      <c r="Q80" s="33"/>
    </row>
    <row r="81" spans="7:8">
      <c r="G81" s="10"/>
      <c r="H81" s="10"/>
    </row>
  </sheetData>
  <autoFilter ref="B8:O80" xr:uid="{41D18C17-5A46-400E-A684-4A6971DE578C}"/>
  <mergeCells count="6">
    <mergeCell ref="B2:D2"/>
    <mergeCell ref="G2:I2"/>
    <mergeCell ref="B3:D3"/>
    <mergeCell ref="B4:D4"/>
    <mergeCell ref="B5:D5"/>
    <mergeCell ref="B6:D6"/>
  </mergeCells>
  <phoneticPr fontId="2"/>
  <hyperlinks>
    <hyperlink ref="K32" r:id="rId1" xr:uid="{19A53064-FB3F-44C3-9857-3E806B24C3C3}"/>
  </hyperlinks>
  <pageMargins left="0.2" right="0.2" top="0.36" bottom="0.41" header="0.3" footer="0.3"/>
  <pageSetup paperSize="9" scale="7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B581-13F4-47D2-910D-DF1AA33FE997}">
  <dimension ref="B2:Q84"/>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915</v>
      </c>
      <c r="G2" s="5" t="s">
        <v>2</v>
      </c>
      <c r="H2" s="6"/>
      <c r="I2" s="7"/>
      <c r="J2" s="8">
        <f>SUM(H:H)</f>
        <v>1394042</v>
      </c>
    </row>
    <row r="3" spans="2:17" ht="20.100000000000001" customHeight="1">
      <c r="B3" s="2" t="s">
        <v>3</v>
      </c>
      <c r="C3" s="2"/>
      <c r="D3" s="2"/>
      <c r="E3" s="13" t="s">
        <v>916</v>
      </c>
    </row>
    <row r="4" spans="2:17" ht="20.100000000000001" customHeight="1">
      <c r="B4" s="2" t="s">
        <v>5</v>
      </c>
      <c r="C4" s="2"/>
      <c r="D4" s="2"/>
      <c r="E4" s="13">
        <v>219616</v>
      </c>
    </row>
    <row r="5" spans="2:17" ht="20.100000000000001" customHeight="1">
      <c r="B5" s="2" t="s">
        <v>8</v>
      </c>
      <c r="C5" s="2"/>
      <c r="D5" s="2"/>
      <c r="E5" s="18">
        <v>45650</v>
      </c>
    </row>
    <row r="6" spans="2:17" ht="20.100000000000001" customHeight="1">
      <c r="B6" s="2" t="s">
        <v>10</v>
      </c>
      <c r="C6" s="2"/>
      <c r="D6" s="2"/>
      <c r="E6" s="18">
        <v>45679</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131"/>
      <c r="C9" s="131"/>
      <c r="D9" s="131"/>
      <c r="E9" s="148"/>
      <c r="F9" s="157"/>
      <c r="G9" s="36">
        <v>0</v>
      </c>
      <c r="H9" s="36">
        <f t="shared" ref="H9:H72" si="0">F9*G9</f>
        <v>0</v>
      </c>
      <c r="I9" s="31"/>
      <c r="J9" s="73"/>
      <c r="K9" s="73"/>
      <c r="L9" s="27"/>
      <c r="M9" s="32"/>
      <c r="N9" s="28"/>
      <c r="O9" s="27"/>
      <c r="P9" s="32"/>
      <c r="Q9" s="33"/>
    </row>
    <row r="10" spans="2:17" s="557" customFormat="1" ht="19.7" customHeight="1">
      <c r="B10" s="28">
        <v>1</v>
      </c>
      <c r="C10" s="28" t="s">
        <v>917</v>
      </c>
      <c r="D10" s="28" t="s">
        <v>917</v>
      </c>
      <c r="E10" s="38" t="s">
        <v>918</v>
      </c>
      <c r="F10" s="27">
        <v>1</v>
      </c>
      <c r="G10" s="554">
        <v>993000</v>
      </c>
      <c r="H10" s="554">
        <f t="shared" si="0"/>
        <v>993000</v>
      </c>
      <c r="I10" s="159"/>
      <c r="J10" s="166" t="s">
        <v>919</v>
      </c>
      <c r="K10" s="156" t="s">
        <v>920</v>
      </c>
      <c r="L10" s="157"/>
      <c r="M10" s="555">
        <v>45622</v>
      </c>
      <c r="N10" s="131"/>
      <c r="O10" s="40">
        <v>45650</v>
      </c>
      <c r="P10" s="555">
        <v>45650</v>
      </c>
      <c r="Q10" s="556">
        <v>45650</v>
      </c>
    </row>
    <row r="11" spans="2:17" s="557" customFormat="1" ht="19.7" customHeight="1">
      <c r="B11" s="28">
        <v>1</v>
      </c>
      <c r="C11" s="28" t="s">
        <v>917</v>
      </c>
      <c r="D11" s="28" t="s">
        <v>917</v>
      </c>
      <c r="E11" s="599" t="s">
        <v>921</v>
      </c>
      <c r="F11" s="27">
        <v>1</v>
      </c>
      <c r="G11" s="554">
        <v>12000</v>
      </c>
      <c r="H11" s="554">
        <f t="shared" si="0"/>
        <v>12000</v>
      </c>
      <c r="I11" s="159"/>
      <c r="J11" s="166"/>
      <c r="K11" s="156" t="s">
        <v>920</v>
      </c>
      <c r="L11" s="157"/>
      <c r="M11" s="555">
        <v>45622</v>
      </c>
      <c r="N11" s="131"/>
      <c r="O11" s="40">
        <v>45650</v>
      </c>
      <c r="P11" s="555">
        <v>45650</v>
      </c>
      <c r="Q11" s="556">
        <v>45650</v>
      </c>
    </row>
    <row r="12" spans="2:17" s="557" customFormat="1" ht="19.7" customHeight="1">
      <c r="B12" s="28">
        <v>2</v>
      </c>
      <c r="C12" s="28" t="s">
        <v>917</v>
      </c>
      <c r="D12" s="28" t="s">
        <v>917</v>
      </c>
      <c r="E12" s="38" t="s">
        <v>922</v>
      </c>
      <c r="F12" s="27">
        <v>1</v>
      </c>
      <c r="G12" s="554">
        <v>31000</v>
      </c>
      <c r="H12" s="554">
        <f t="shared" si="0"/>
        <v>31000</v>
      </c>
      <c r="I12" s="159"/>
      <c r="J12" s="166"/>
      <c r="K12" s="156" t="s">
        <v>920</v>
      </c>
      <c r="L12" s="157"/>
      <c r="M12" s="555">
        <v>45622</v>
      </c>
      <c r="N12" s="131"/>
      <c r="O12" s="40">
        <v>45650</v>
      </c>
      <c r="P12" s="555">
        <v>45650</v>
      </c>
      <c r="Q12" s="556">
        <v>45650</v>
      </c>
    </row>
    <row r="13" spans="2:17" s="4" customFormat="1" ht="19.7" customHeight="1">
      <c r="B13" s="28">
        <v>3</v>
      </c>
      <c r="C13" s="28" t="s">
        <v>917</v>
      </c>
      <c r="D13" s="28" t="s">
        <v>917</v>
      </c>
      <c r="E13" s="38" t="s">
        <v>923</v>
      </c>
      <c r="F13" s="27">
        <v>1</v>
      </c>
      <c r="G13" s="554">
        <v>50000</v>
      </c>
      <c r="H13" s="554">
        <f>F13*G13</f>
        <v>50000</v>
      </c>
      <c r="I13" s="159"/>
      <c r="J13" s="166"/>
      <c r="K13" s="156" t="s">
        <v>920</v>
      </c>
      <c r="L13" s="27"/>
      <c r="M13" s="555">
        <v>45622</v>
      </c>
      <c r="N13" s="28"/>
      <c r="O13" s="40">
        <v>45650</v>
      </c>
      <c r="P13" s="555">
        <v>45650</v>
      </c>
      <c r="Q13" s="556">
        <v>45650</v>
      </c>
    </row>
    <row r="14" spans="2:17" s="557" customFormat="1" ht="19.7" customHeight="1">
      <c r="B14" s="28">
        <v>4</v>
      </c>
      <c r="C14" s="28" t="s">
        <v>917</v>
      </c>
      <c r="D14" s="28" t="s">
        <v>917</v>
      </c>
      <c r="E14" s="35" t="s">
        <v>924</v>
      </c>
      <c r="F14" s="27">
        <v>1</v>
      </c>
      <c r="G14" s="36">
        <v>40000</v>
      </c>
      <c r="H14" s="36">
        <f>F14*G14</f>
        <v>40000</v>
      </c>
      <c r="I14" s="31"/>
      <c r="J14" s="166" t="s">
        <v>925</v>
      </c>
      <c r="K14" s="156" t="s">
        <v>920</v>
      </c>
      <c r="L14" s="157"/>
      <c r="M14" s="555">
        <v>45622</v>
      </c>
      <c r="N14" s="131"/>
      <c r="O14" s="40">
        <v>45650</v>
      </c>
      <c r="P14" s="555">
        <v>45650</v>
      </c>
      <c r="Q14" s="556">
        <v>45650</v>
      </c>
    </row>
    <row r="15" spans="2:17" s="557" customFormat="1" ht="19.7" customHeight="1">
      <c r="B15" s="28">
        <v>5</v>
      </c>
      <c r="C15" s="28" t="s">
        <v>917</v>
      </c>
      <c r="D15" s="28" t="s">
        <v>917</v>
      </c>
      <c r="E15" s="38" t="s">
        <v>926</v>
      </c>
      <c r="F15" s="27">
        <v>1</v>
      </c>
      <c r="G15" s="554">
        <v>25000</v>
      </c>
      <c r="H15" s="554">
        <f>F15*G15</f>
        <v>25000</v>
      </c>
      <c r="I15" s="159"/>
      <c r="J15" s="166"/>
      <c r="K15" s="156" t="s">
        <v>920</v>
      </c>
      <c r="L15" s="157"/>
      <c r="M15" s="555">
        <v>45622</v>
      </c>
      <c r="N15" s="131"/>
      <c r="O15" s="40">
        <v>45650</v>
      </c>
      <c r="P15" s="555">
        <v>45650</v>
      </c>
      <c r="Q15" s="556">
        <v>45650</v>
      </c>
    </row>
    <row r="16" spans="2:17" s="4" customFormat="1" ht="19.7" customHeight="1">
      <c r="B16" s="603"/>
      <c r="C16" s="603"/>
      <c r="D16" s="603"/>
      <c r="E16" s="604"/>
      <c r="F16" s="358"/>
      <c r="G16" s="36">
        <v>0</v>
      </c>
      <c r="H16" s="36">
        <f t="shared" si="0"/>
        <v>0</v>
      </c>
      <c r="I16" s="31"/>
      <c r="J16" s="38"/>
      <c r="K16" s="73"/>
      <c r="L16" s="27"/>
      <c r="M16" s="32"/>
      <c r="N16" s="28"/>
      <c r="O16" s="40"/>
      <c r="P16" s="32"/>
      <c r="Q16" s="33"/>
    </row>
    <row r="17" spans="2:17" s="4" customFormat="1" ht="19.7" customHeight="1">
      <c r="B17" s="28">
        <v>7</v>
      </c>
      <c r="C17" s="28" t="s">
        <v>927</v>
      </c>
      <c r="D17" s="28" t="s">
        <v>38</v>
      </c>
      <c r="E17" s="35" t="s">
        <v>1025</v>
      </c>
      <c r="F17" s="27">
        <v>1</v>
      </c>
      <c r="G17" s="36">
        <v>7530</v>
      </c>
      <c r="H17" s="36">
        <f t="shared" si="0"/>
        <v>7530</v>
      </c>
      <c r="I17" s="31"/>
      <c r="J17" s="38" t="s">
        <v>929</v>
      </c>
      <c r="K17" s="73" t="s">
        <v>930</v>
      </c>
      <c r="L17" s="27"/>
      <c r="M17" s="32">
        <v>45621</v>
      </c>
      <c r="N17" s="28"/>
      <c r="O17" s="40">
        <v>45650</v>
      </c>
      <c r="P17" s="32">
        <v>45646</v>
      </c>
      <c r="Q17" s="33">
        <v>45645</v>
      </c>
    </row>
    <row r="18" spans="2:17" s="4" customFormat="1" ht="19.7" customHeight="1">
      <c r="B18" s="28">
        <v>7</v>
      </c>
      <c r="C18" s="28" t="s">
        <v>927</v>
      </c>
      <c r="D18" s="28" t="s">
        <v>38</v>
      </c>
      <c r="E18" s="35" t="s">
        <v>374</v>
      </c>
      <c r="F18" s="607">
        <v>0</v>
      </c>
      <c r="G18" s="36">
        <v>700</v>
      </c>
      <c r="H18" s="36">
        <f t="shared" si="0"/>
        <v>0</v>
      </c>
      <c r="I18" s="31"/>
      <c r="J18" s="38"/>
      <c r="K18" s="547" t="s">
        <v>1026</v>
      </c>
      <c r="L18" s="27"/>
      <c r="M18" s="32"/>
      <c r="N18" s="28"/>
      <c r="O18" s="40"/>
      <c r="P18" s="32"/>
      <c r="Q18" s="33"/>
    </row>
    <row r="19" spans="2:17" s="4" customFormat="1" ht="19.7" customHeight="1">
      <c r="B19" s="28">
        <v>6</v>
      </c>
      <c r="C19" s="28" t="s">
        <v>390</v>
      </c>
      <c r="D19" s="28" t="s">
        <v>38</v>
      </c>
      <c r="E19" s="35" t="s">
        <v>931</v>
      </c>
      <c r="F19" s="27">
        <v>1</v>
      </c>
      <c r="G19" s="600">
        <v>2100</v>
      </c>
      <c r="H19" s="601">
        <f t="shared" si="0"/>
        <v>2100</v>
      </c>
      <c r="I19" s="159"/>
      <c r="J19" s="166" t="s">
        <v>393</v>
      </c>
      <c r="K19" s="73" t="s">
        <v>934</v>
      </c>
      <c r="L19" s="27"/>
      <c r="M19" s="32">
        <v>45621</v>
      </c>
      <c r="N19" s="28"/>
      <c r="O19" s="40">
        <v>45650</v>
      </c>
      <c r="P19" s="32">
        <v>45646</v>
      </c>
      <c r="Q19" s="32">
        <v>45645</v>
      </c>
    </row>
    <row r="20" spans="2:17" s="4" customFormat="1" ht="19.7" customHeight="1">
      <c r="B20" s="28">
        <v>6</v>
      </c>
      <c r="C20" s="28" t="s">
        <v>394</v>
      </c>
      <c r="D20" s="28" t="s">
        <v>38</v>
      </c>
      <c r="E20" s="35" t="s">
        <v>932</v>
      </c>
      <c r="F20" s="27">
        <v>1</v>
      </c>
      <c r="G20" s="554">
        <v>9580</v>
      </c>
      <c r="H20" s="601">
        <f t="shared" si="0"/>
        <v>9580</v>
      </c>
      <c r="I20" s="159"/>
      <c r="J20" s="166" t="s">
        <v>933</v>
      </c>
      <c r="K20" s="73" t="s">
        <v>934</v>
      </c>
      <c r="L20" s="27"/>
      <c r="M20" s="32">
        <v>45621</v>
      </c>
      <c r="N20" s="28"/>
      <c r="O20" s="40">
        <v>45650</v>
      </c>
      <c r="P20" s="32">
        <v>45646</v>
      </c>
      <c r="Q20" s="32">
        <v>45645</v>
      </c>
    </row>
    <row r="21" spans="2:17" s="4" customFormat="1" ht="19.7" customHeight="1">
      <c r="B21" s="28">
        <v>6</v>
      </c>
      <c r="C21" s="28" t="s">
        <v>935</v>
      </c>
      <c r="D21" s="28" t="s">
        <v>38</v>
      </c>
      <c r="E21" s="35" t="s">
        <v>936</v>
      </c>
      <c r="F21" s="27">
        <v>1</v>
      </c>
      <c r="G21" s="554">
        <v>3330</v>
      </c>
      <c r="H21" s="601">
        <f t="shared" si="0"/>
        <v>3330</v>
      </c>
      <c r="I21" s="159"/>
      <c r="J21" s="166" t="s">
        <v>937</v>
      </c>
      <c r="K21" s="73" t="s">
        <v>934</v>
      </c>
      <c r="L21" s="27"/>
      <c r="M21" s="32">
        <v>45621</v>
      </c>
      <c r="N21" s="28"/>
      <c r="O21" s="40">
        <v>45650</v>
      </c>
      <c r="P21" s="32">
        <v>45646</v>
      </c>
      <c r="Q21" s="32">
        <v>45645</v>
      </c>
    </row>
    <row r="22" spans="2:17" s="4" customFormat="1" ht="19.7" customHeight="1">
      <c r="B22" s="28">
        <v>6</v>
      </c>
      <c r="C22" s="28" t="s">
        <v>935</v>
      </c>
      <c r="D22" s="28" t="s">
        <v>38</v>
      </c>
      <c r="E22" s="35" t="s">
        <v>938</v>
      </c>
      <c r="F22" s="27">
        <v>1</v>
      </c>
      <c r="G22" s="554">
        <v>4270</v>
      </c>
      <c r="H22" s="601">
        <f t="shared" si="0"/>
        <v>4270</v>
      </c>
      <c r="I22" s="159"/>
      <c r="J22" s="166" t="s">
        <v>937</v>
      </c>
      <c r="K22" s="73" t="s">
        <v>934</v>
      </c>
      <c r="L22" s="27"/>
      <c r="M22" s="32">
        <v>45621</v>
      </c>
      <c r="N22" s="28"/>
      <c r="O22" s="40">
        <v>45650</v>
      </c>
      <c r="P22" s="32">
        <v>45646</v>
      </c>
      <c r="Q22" s="32">
        <v>45645</v>
      </c>
    </row>
    <row r="23" spans="2:17" s="4" customFormat="1" ht="19.7" customHeight="1">
      <c r="B23" s="28">
        <v>6</v>
      </c>
      <c r="C23" s="28" t="s">
        <v>394</v>
      </c>
      <c r="D23" s="28" t="s">
        <v>38</v>
      </c>
      <c r="E23" s="35" t="s">
        <v>939</v>
      </c>
      <c r="F23" s="27">
        <v>20</v>
      </c>
      <c r="G23" s="554">
        <v>70</v>
      </c>
      <c r="H23" s="601">
        <f t="shared" si="0"/>
        <v>1400</v>
      </c>
      <c r="I23" s="159"/>
      <c r="J23" s="602" t="s">
        <v>940</v>
      </c>
      <c r="K23" s="73" t="s">
        <v>934</v>
      </c>
      <c r="L23" s="27"/>
      <c r="M23" s="32">
        <v>45621</v>
      </c>
      <c r="N23" s="28"/>
      <c r="O23" s="40">
        <v>45650</v>
      </c>
      <c r="P23" s="32">
        <v>45646</v>
      </c>
      <c r="Q23" s="32">
        <v>45645</v>
      </c>
    </row>
    <row r="24" spans="2:17" s="4" customFormat="1" ht="19.7" customHeight="1">
      <c r="B24" s="28">
        <v>6</v>
      </c>
      <c r="C24" s="28" t="s">
        <v>394</v>
      </c>
      <c r="D24" s="28" t="s">
        <v>38</v>
      </c>
      <c r="E24" s="35" t="s">
        <v>941</v>
      </c>
      <c r="F24" s="27">
        <v>4</v>
      </c>
      <c r="G24" s="554">
        <v>100</v>
      </c>
      <c r="H24" s="601">
        <f t="shared" si="0"/>
        <v>400</v>
      </c>
      <c r="I24" s="159"/>
      <c r="J24" s="166" t="s">
        <v>942</v>
      </c>
      <c r="K24" s="73" t="s">
        <v>934</v>
      </c>
      <c r="L24" s="27"/>
      <c r="M24" s="32">
        <v>45621</v>
      </c>
      <c r="N24" s="28"/>
      <c r="O24" s="40">
        <v>45650</v>
      </c>
      <c r="P24" s="32">
        <v>45646</v>
      </c>
      <c r="Q24" s="32">
        <v>45645</v>
      </c>
    </row>
    <row r="25" spans="2:17" s="4" customFormat="1" ht="19.7" customHeight="1">
      <c r="B25" s="28">
        <v>6</v>
      </c>
      <c r="C25" s="28" t="s">
        <v>394</v>
      </c>
      <c r="D25" s="28" t="s">
        <v>38</v>
      </c>
      <c r="E25" s="35" t="s">
        <v>943</v>
      </c>
      <c r="F25" s="27">
        <v>2</v>
      </c>
      <c r="G25" s="554">
        <v>35</v>
      </c>
      <c r="H25" s="601">
        <f t="shared" si="0"/>
        <v>70</v>
      </c>
      <c r="I25" s="159"/>
      <c r="J25" s="166" t="s">
        <v>944</v>
      </c>
      <c r="K25" s="73" t="s">
        <v>934</v>
      </c>
      <c r="L25" s="27"/>
      <c r="M25" s="32">
        <v>45621</v>
      </c>
      <c r="N25" s="28"/>
      <c r="O25" s="40">
        <v>45650</v>
      </c>
      <c r="P25" s="32">
        <v>45646</v>
      </c>
      <c r="Q25" s="32">
        <v>45645</v>
      </c>
    </row>
    <row r="26" spans="2:17" s="4" customFormat="1" ht="19.7" customHeight="1">
      <c r="B26" s="28">
        <v>6</v>
      </c>
      <c r="C26" s="28" t="s">
        <v>394</v>
      </c>
      <c r="D26" s="28" t="s">
        <v>38</v>
      </c>
      <c r="E26" s="35" t="s">
        <v>864</v>
      </c>
      <c r="F26" s="27">
        <v>4</v>
      </c>
      <c r="G26" s="554">
        <v>40</v>
      </c>
      <c r="H26" s="601">
        <f t="shared" si="0"/>
        <v>160</v>
      </c>
      <c r="I26" s="159"/>
      <c r="J26" s="166" t="s">
        <v>945</v>
      </c>
      <c r="K26" s="73" t="s">
        <v>934</v>
      </c>
      <c r="L26" s="27"/>
      <c r="M26" s="32">
        <v>45621</v>
      </c>
      <c r="N26" s="28"/>
      <c r="O26" s="40">
        <v>45650</v>
      </c>
      <c r="P26" s="32">
        <v>45646</v>
      </c>
      <c r="Q26" s="32">
        <v>45645</v>
      </c>
    </row>
    <row r="27" spans="2:17" s="4" customFormat="1" ht="19.7" customHeight="1">
      <c r="B27" s="603"/>
      <c r="C27" s="603"/>
      <c r="D27" s="603"/>
      <c r="E27" s="604"/>
      <c r="F27" s="358"/>
      <c r="G27" s="36">
        <v>0</v>
      </c>
      <c r="H27" s="36">
        <f t="shared" si="0"/>
        <v>0</v>
      </c>
      <c r="I27" s="31"/>
      <c r="J27" s="38"/>
      <c r="K27" s="73"/>
      <c r="L27" s="27"/>
      <c r="M27" s="32"/>
      <c r="N27" s="28"/>
      <c r="O27" s="40"/>
      <c r="P27" s="32"/>
      <c r="Q27" s="33"/>
    </row>
    <row r="28" spans="2:17" s="4" customFormat="1" ht="19.7" customHeight="1">
      <c r="B28" s="28">
        <v>6</v>
      </c>
      <c r="C28" s="605" t="s">
        <v>946</v>
      </c>
      <c r="D28" s="605" t="s">
        <v>947</v>
      </c>
      <c r="E28" s="35" t="s">
        <v>948</v>
      </c>
      <c r="F28" s="27">
        <v>1</v>
      </c>
      <c r="G28" s="36">
        <v>29920</v>
      </c>
      <c r="H28" s="39">
        <f t="shared" si="0"/>
        <v>29920</v>
      </c>
      <c r="I28" s="31"/>
      <c r="J28" s="38" t="s">
        <v>949</v>
      </c>
      <c r="K28" s="73" t="s">
        <v>950</v>
      </c>
      <c r="L28" s="27"/>
      <c r="M28" s="32">
        <v>45621</v>
      </c>
      <c r="N28" s="28"/>
      <c r="O28" s="40">
        <v>45650</v>
      </c>
      <c r="P28" s="32">
        <v>45650</v>
      </c>
      <c r="Q28" s="556">
        <v>45650</v>
      </c>
    </row>
    <row r="29" spans="2:17" s="4" customFormat="1" ht="19.7" customHeight="1">
      <c r="B29" s="28">
        <v>6</v>
      </c>
      <c r="C29" s="605" t="s">
        <v>946</v>
      </c>
      <c r="D29" s="605" t="s">
        <v>947</v>
      </c>
      <c r="E29" s="35" t="s">
        <v>951</v>
      </c>
      <c r="F29" s="27">
        <v>1</v>
      </c>
      <c r="G29" s="36">
        <v>45440</v>
      </c>
      <c r="H29" s="39">
        <f t="shared" si="0"/>
        <v>45440</v>
      </c>
      <c r="I29" s="31"/>
      <c r="J29" s="38" t="s">
        <v>952</v>
      </c>
      <c r="K29" s="73" t="s">
        <v>950</v>
      </c>
      <c r="L29" s="27"/>
      <c r="M29" s="32">
        <v>45621</v>
      </c>
      <c r="N29" s="28"/>
      <c r="O29" s="40">
        <v>45650</v>
      </c>
      <c r="P29" s="32">
        <v>45650</v>
      </c>
      <c r="Q29" s="556">
        <v>45650</v>
      </c>
    </row>
    <row r="30" spans="2:17" s="4" customFormat="1" ht="19.7" customHeight="1">
      <c r="B30" s="28">
        <v>6</v>
      </c>
      <c r="C30" s="605" t="s">
        <v>946</v>
      </c>
      <c r="D30" s="605" t="s">
        <v>947</v>
      </c>
      <c r="E30" s="35" t="s">
        <v>953</v>
      </c>
      <c r="F30" s="27">
        <v>1</v>
      </c>
      <c r="G30" s="36">
        <v>9920</v>
      </c>
      <c r="H30" s="36">
        <f t="shared" si="0"/>
        <v>9920</v>
      </c>
      <c r="I30" s="31"/>
      <c r="J30" s="38" t="s">
        <v>954</v>
      </c>
      <c r="K30" s="73" t="s">
        <v>950</v>
      </c>
      <c r="L30" s="27"/>
      <c r="M30" s="32">
        <v>45621</v>
      </c>
      <c r="N30" s="28"/>
      <c r="O30" s="40">
        <v>45650</v>
      </c>
      <c r="P30" s="32">
        <v>45650</v>
      </c>
      <c r="Q30" s="556">
        <v>45650</v>
      </c>
    </row>
    <row r="31" spans="2:17" s="4" customFormat="1" ht="19.7" customHeight="1">
      <c r="B31" s="28"/>
      <c r="C31" s="28"/>
      <c r="D31" s="28"/>
      <c r="E31" s="35"/>
      <c r="F31" s="27"/>
      <c r="G31" s="36">
        <v>0</v>
      </c>
      <c r="H31" s="36">
        <f>F31*G31</f>
        <v>0</v>
      </c>
      <c r="I31" s="31"/>
      <c r="J31" s="38"/>
      <c r="K31" s="73"/>
      <c r="L31" s="27"/>
      <c r="M31" s="32"/>
      <c r="N31" s="28"/>
      <c r="O31" s="40"/>
      <c r="P31" s="32"/>
      <c r="Q31" s="33"/>
    </row>
    <row r="32" spans="2:17" s="4" customFormat="1" ht="19.7" customHeight="1">
      <c r="B32" s="603">
        <v>6</v>
      </c>
      <c r="C32" s="603" t="s">
        <v>955</v>
      </c>
      <c r="D32" s="603" t="s">
        <v>956</v>
      </c>
      <c r="E32" s="604" t="s">
        <v>957</v>
      </c>
      <c r="F32" s="607">
        <v>0</v>
      </c>
      <c r="G32" s="554">
        <v>27</v>
      </c>
      <c r="H32" s="554">
        <f t="shared" si="0"/>
        <v>0</v>
      </c>
      <c r="I32" s="159"/>
      <c r="J32" s="166" t="s">
        <v>958</v>
      </c>
      <c r="K32" s="547" t="s">
        <v>1026</v>
      </c>
      <c r="L32" s="27"/>
      <c r="M32" s="32"/>
      <c r="N32" s="28"/>
      <c r="O32" s="27"/>
      <c r="P32" s="32"/>
      <c r="Q32" s="32"/>
    </row>
    <row r="33" spans="2:17" s="4" customFormat="1" ht="19.7" customHeight="1">
      <c r="B33" s="603">
        <v>6</v>
      </c>
      <c r="C33" s="603"/>
      <c r="D33" s="603" t="s">
        <v>956</v>
      </c>
      <c r="E33" s="604" t="s">
        <v>374</v>
      </c>
      <c r="F33" s="607">
        <v>0</v>
      </c>
      <c r="G33" s="36">
        <v>500</v>
      </c>
      <c r="H33" s="36">
        <f t="shared" si="0"/>
        <v>0</v>
      </c>
      <c r="I33" s="31"/>
      <c r="J33" s="38"/>
      <c r="K33" s="547" t="s">
        <v>1026</v>
      </c>
      <c r="L33" s="27"/>
      <c r="M33" s="32"/>
      <c r="N33" s="28"/>
      <c r="O33" s="27"/>
      <c r="P33" s="32"/>
      <c r="Q33" s="32"/>
    </row>
    <row r="34" spans="2:17" s="4" customFormat="1" ht="19.7" customHeight="1">
      <c r="B34" s="603"/>
      <c r="C34" s="603"/>
      <c r="D34" s="603"/>
      <c r="E34" s="604"/>
      <c r="F34" s="358"/>
      <c r="G34" s="36">
        <v>0</v>
      </c>
      <c r="H34" s="36">
        <f t="shared" si="0"/>
        <v>0</v>
      </c>
      <c r="I34" s="31"/>
      <c r="J34" s="38"/>
      <c r="K34" s="73"/>
      <c r="L34" s="27"/>
      <c r="M34" s="32"/>
      <c r="N34" s="28"/>
      <c r="O34" s="40"/>
      <c r="P34" s="32"/>
      <c r="Q34" s="33"/>
    </row>
    <row r="35" spans="2:17" s="4" customFormat="1" ht="19.7" customHeight="1">
      <c r="B35" s="603">
        <v>7</v>
      </c>
      <c r="C35" s="603" t="s">
        <v>369</v>
      </c>
      <c r="D35" s="603" t="s">
        <v>960</v>
      </c>
      <c r="E35" s="604" t="s">
        <v>961</v>
      </c>
      <c r="F35" s="607">
        <v>0</v>
      </c>
      <c r="G35" s="36">
        <v>2080</v>
      </c>
      <c r="H35" s="39">
        <f>F35*G35</f>
        <v>0</v>
      </c>
      <c r="I35" s="31"/>
      <c r="J35" s="38" t="s">
        <v>962</v>
      </c>
      <c r="K35" s="547" t="s">
        <v>1026</v>
      </c>
      <c r="L35" s="27"/>
      <c r="M35" s="32"/>
      <c r="N35" s="28"/>
      <c r="O35" s="27"/>
      <c r="P35" s="32"/>
      <c r="Q35" s="32"/>
    </row>
    <row r="36" spans="2:17" s="4" customFormat="1" ht="19.7" customHeight="1">
      <c r="B36" s="603"/>
      <c r="C36" s="603"/>
      <c r="D36" s="603"/>
      <c r="E36" s="604"/>
      <c r="F36" s="358"/>
      <c r="G36" s="36">
        <v>0</v>
      </c>
      <c r="H36" s="36">
        <f>F36*G36</f>
        <v>0</v>
      </c>
      <c r="I36" s="31"/>
      <c r="J36" s="38"/>
      <c r="K36" s="73"/>
      <c r="L36" s="27"/>
      <c r="M36" s="32"/>
      <c r="N36" s="28"/>
      <c r="O36" s="40"/>
      <c r="P36" s="32"/>
      <c r="Q36" s="33"/>
    </row>
    <row r="37" spans="2:17" s="4" customFormat="1" ht="19.7" customHeight="1">
      <c r="B37" s="28">
        <v>7</v>
      </c>
      <c r="C37" s="28" t="s">
        <v>55</v>
      </c>
      <c r="D37" s="28" t="s">
        <v>55</v>
      </c>
      <c r="E37" s="35" t="s">
        <v>964</v>
      </c>
      <c r="F37" s="27">
        <v>1</v>
      </c>
      <c r="G37" s="36">
        <v>250</v>
      </c>
      <c r="H37" s="36">
        <f t="shared" si="0"/>
        <v>250</v>
      </c>
      <c r="I37" s="31"/>
      <c r="J37" s="38" t="s">
        <v>965</v>
      </c>
      <c r="K37" s="73" t="s">
        <v>966</v>
      </c>
      <c r="L37" s="27"/>
      <c r="M37" s="32">
        <v>45617</v>
      </c>
      <c r="N37" s="28"/>
      <c r="O37" s="40"/>
      <c r="P37" s="40">
        <v>45636</v>
      </c>
      <c r="Q37" s="33">
        <v>45636</v>
      </c>
    </row>
    <row r="38" spans="2:17" s="4" customFormat="1" ht="19.7" customHeight="1">
      <c r="B38" s="28">
        <v>7</v>
      </c>
      <c r="C38" s="28" t="s">
        <v>55</v>
      </c>
      <c r="D38" s="28" t="s">
        <v>55</v>
      </c>
      <c r="E38" s="35" t="s">
        <v>461</v>
      </c>
      <c r="F38" s="27">
        <v>5</v>
      </c>
      <c r="G38" s="36">
        <v>68</v>
      </c>
      <c r="H38" s="36">
        <f t="shared" si="0"/>
        <v>340</v>
      </c>
      <c r="I38" s="31"/>
      <c r="J38" s="38" t="s">
        <v>967</v>
      </c>
      <c r="K38" s="73" t="s">
        <v>966</v>
      </c>
      <c r="L38" s="27"/>
      <c r="M38" s="32">
        <v>45617</v>
      </c>
      <c r="N38" s="28"/>
      <c r="O38" s="40"/>
      <c r="P38" s="40">
        <v>45636</v>
      </c>
      <c r="Q38" s="33">
        <v>45636</v>
      </c>
    </row>
    <row r="39" spans="2:17" s="4" customFormat="1" ht="19.7" customHeight="1">
      <c r="B39" s="28">
        <v>7</v>
      </c>
      <c r="C39" s="28" t="s">
        <v>55</v>
      </c>
      <c r="D39" s="28" t="s">
        <v>55</v>
      </c>
      <c r="E39" s="35" t="s">
        <v>968</v>
      </c>
      <c r="F39" s="27">
        <v>1</v>
      </c>
      <c r="G39" s="36">
        <v>950</v>
      </c>
      <c r="H39" s="36">
        <f t="shared" si="0"/>
        <v>950</v>
      </c>
      <c r="I39" s="31"/>
      <c r="J39" s="38" t="s">
        <v>969</v>
      </c>
      <c r="K39" s="73" t="s">
        <v>966</v>
      </c>
      <c r="L39" s="27"/>
      <c r="M39" s="32">
        <v>45617</v>
      </c>
      <c r="N39" s="28"/>
      <c r="O39" s="40"/>
      <c r="P39" s="40">
        <v>45636</v>
      </c>
      <c r="Q39" s="33">
        <v>45636</v>
      </c>
    </row>
    <row r="40" spans="2:17" s="4" customFormat="1" ht="19.7" customHeight="1">
      <c r="B40" s="28">
        <v>7</v>
      </c>
      <c r="C40" s="28" t="s">
        <v>970</v>
      </c>
      <c r="D40" s="28" t="s">
        <v>55</v>
      </c>
      <c r="E40" s="35" t="s">
        <v>971</v>
      </c>
      <c r="F40" s="27">
        <v>1</v>
      </c>
      <c r="G40" s="36">
        <v>676</v>
      </c>
      <c r="H40" s="36">
        <f t="shared" si="0"/>
        <v>676</v>
      </c>
      <c r="I40" s="31"/>
      <c r="J40" s="38" t="s">
        <v>972</v>
      </c>
      <c r="K40" s="73" t="s">
        <v>966</v>
      </c>
      <c r="L40" s="27"/>
      <c r="M40" s="32">
        <v>45617</v>
      </c>
      <c r="N40" s="28"/>
      <c r="O40" s="40"/>
      <c r="P40" s="40">
        <v>45636</v>
      </c>
      <c r="Q40" s="33">
        <v>45636</v>
      </c>
    </row>
    <row r="41" spans="2:17" s="4" customFormat="1" ht="19.7" customHeight="1">
      <c r="B41" s="28">
        <v>7</v>
      </c>
      <c r="C41" s="28" t="s">
        <v>55</v>
      </c>
      <c r="D41" s="28" t="s">
        <v>55</v>
      </c>
      <c r="E41" s="35" t="s">
        <v>973</v>
      </c>
      <c r="F41" s="27">
        <v>1</v>
      </c>
      <c r="G41" s="36">
        <v>140</v>
      </c>
      <c r="H41" s="36">
        <f t="shared" si="0"/>
        <v>140</v>
      </c>
      <c r="I41" s="31"/>
      <c r="J41" s="38" t="s">
        <v>157</v>
      </c>
      <c r="K41" s="73" t="s">
        <v>966</v>
      </c>
      <c r="L41" s="27"/>
      <c r="M41" s="32">
        <v>45617</v>
      </c>
      <c r="N41" s="28"/>
      <c r="O41" s="40"/>
      <c r="P41" s="40">
        <v>45636</v>
      </c>
      <c r="Q41" s="33">
        <v>45636</v>
      </c>
    </row>
    <row r="42" spans="2:17" s="4" customFormat="1" ht="19.7" customHeight="1">
      <c r="B42" s="28">
        <v>7</v>
      </c>
      <c r="C42" s="28" t="s">
        <v>55</v>
      </c>
      <c r="D42" s="28" t="s">
        <v>55</v>
      </c>
      <c r="E42" s="35" t="s">
        <v>974</v>
      </c>
      <c r="F42" s="27">
        <v>1</v>
      </c>
      <c r="G42" s="36">
        <v>2320</v>
      </c>
      <c r="H42" s="36">
        <f t="shared" si="0"/>
        <v>2320</v>
      </c>
      <c r="I42" s="31"/>
      <c r="J42" s="38" t="s">
        <v>975</v>
      </c>
      <c r="K42" s="73" t="s">
        <v>966</v>
      </c>
      <c r="L42" s="27"/>
      <c r="M42" s="32">
        <v>45617</v>
      </c>
      <c r="N42" s="28"/>
      <c r="O42" s="40"/>
      <c r="P42" s="40">
        <v>45636</v>
      </c>
      <c r="Q42" s="33">
        <v>45636</v>
      </c>
    </row>
    <row r="43" spans="2:17" s="4" customFormat="1" ht="19.7" customHeight="1">
      <c r="B43" s="28">
        <v>7</v>
      </c>
      <c r="C43" s="28" t="s">
        <v>55</v>
      </c>
      <c r="D43" s="28" t="s">
        <v>55</v>
      </c>
      <c r="E43" s="35" t="s">
        <v>976</v>
      </c>
      <c r="F43" s="27">
        <v>1</v>
      </c>
      <c r="G43" s="36">
        <v>340</v>
      </c>
      <c r="H43" s="36">
        <f t="shared" si="0"/>
        <v>340</v>
      </c>
      <c r="I43" s="31"/>
      <c r="J43" s="38" t="s">
        <v>977</v>
      </c>
      <c r="K43" s="73" t="s">
        <v>966</v>
      </c>
      <c r="L43" s="27"/>
      <c r="M43" s="32">
        <v>45617</v>
      </c>
      <c r="N43" s="28"/>
      <c r="O43" s="40"/>
      <c r="P43" s="40">
        <v>45636</v>
      </c>
      <c r="Q43" s="33">
        <v>45636</v>
      </c>
    </row>
    <row r="44" spans="2:17" s="4" customFormat="1" ht="19.7" customHeight="1">
      <c r="B44" s="28">
        <v>7</v>
      </c>
      <c r="C44" s="28" t="s">
        <v>55</v>
      </c>
      <c r="D44" s="28" t="s">
        <v>55</v>
      </c>
      <c r="E44" s="35" t="s">
        <v>978</v>
      </c>
      <c r="F44" s="27">
        <v>5</v>
      </c>
      <c r="G44" s="36">
        <v>82</v>
      </c>
      <c r="H44" s="36">
        <f t="shared" si="0"/>
        <v>410</v>
      </c>
      <c r="I44" s="31"/>
      <c r="J44" s="38" t="s">
        <v>979</v>
      </c>
      <c r="K44" s="73" t="s">
        <v>966</v>
      </c>
      <c r="L44" s="27"/>
      <c r="M44" s="32">
        <v>45617</v>
      </c>
      <c r="N44" s="28"/>
      <c r="O44" s="40"/>
      <c r="P44" s="40">
        <v>45636</v>
      </c>
      <c r="Q44" s="33">
        <v>45636</v>
      </c>
    </row>
    <row r="45" spans="2:17" s="4" customFormat="1" ht="19.7" customHeight="1">
      <c r="B45" s="28">
        <v>7</v>
      </c>
      <c r="C45" s="28" t="s">
        <v>55</v>
      </c>
      <c r="D45" s="28" t="s">
        <v>55</v>
      </c>
      <c r="E45" s="35" t="s">
        <v>980</v>
      </c>
      <c r="F45" s="27">
        <v>1</v>
      </c>
      <c r="G45" s="36">
        <v>4231</v>
      </c>
      <c r="H45" s="36">
        <f t="shared" si="0"/>
        <v>4231</v>
      </c>
      <c r="I45" s="31"/>
      <c r="J45" s="38" t="s">
        <v>981</v>
      </c>
      <c r="K45" s="73" t="s">
        <v>966</v>
      </c>
      <c r="L45" s="27"/>
      <c r="M45" s="32">
        <v>45617</v>
      </c>
      <c r="N45" s="28"/>
      <c r="O45" s="40"/>
      <c r="P45" s="40">
        <v>45636</v>
      </c>
      <c r="Q45" s="33">
        <v>45636</v>
      </c>
    </row>
    <row r="46" spans="2:17" s="4" customFormat="1" ht="19.7" customHeight="1">
      <c r="B46" s="28">
        <v>7</v>
      </c>
      <c r="C46" s="28" t="s">
        <v>55</v>
      </c>
      <c r="D46" s="28" t="s">
        <v>55</v>
      </c>
      <c r="E46" s="35" t="s">
        <v>982</v>
      </c>
      <c r="F46" s="27">
        <v>1</v>
      </c>
      <c r="G46" s="36">
        <v>4162</v>
      </c>
      <c r="H46" s="36">
        <f t="shared" si="0"/>
        <v>4162</v>
      </c>
      <c r="I46" s="31"/>
      <c r="J46" s="38" t="s">
        <v>983</v>
      </c>
      <c r="K46" s="73" t="s">
        <v>966</v>
      </c>
      <c r="L46" s="27"/>
      <c r="M46" s="32">
        <v>45617</v>
      </c>
      <c r="N46" s="28"/>
      <c r="O46" s="40"/>
      <c r="P46" s="40">
        <v>45636</v>
      </c>
      <c r="Q46" s="33">
        <v>45636</v>
      </c>
    </row>
    <row r="47" spans="2:17" s="4" customFormat="1" ht="19.7" customHeight="1">
      <c r="B47" s="28">
        <v>7</v>
      </c>
      <c r="C47" s="28" t="s">
        <v>55</v>
      </c>
      <c r="D47" s="28" t="s">
        <v>55</v>
      </c>
      <c r="E47" s="35" t="s">
        <v>984</v>
      </c>
      <c r="F47" s="27">
        <v>1</v>
      </c>
      <c r="G47" s="36">
        <v>8223</v>
      </c>
      <c r="H47" s="36">
        <f t="shared" si="0"/>
        <v>8223</v>
      </c>
      <c r="I47" s="31"/>
      <c r="J47" s="38" t="s">
        <v>985</v>
      </c>
      <c r="K47" s="73" t="s">
        <v>966</v>
      </c>
      <c r="L47" s="27"/>
      <c r="M47" s="32">
        <v>45617</v>
      </c>
      <c r="N47" s="28"/>
      <c r="O47" s="40"/>
      <c r="P47" s="40">
        <v>45636</v>
      </c>
      <c r="Q47" s="33">
        <v>45636</v>
      </c>
    </row>
    <row r="48" spans="2:17" s="4" customFormat="1" ht="19.7" customHeight="1">
      <c r="B48" s="28">
        <v>7</v>
      </c>
      <c r="C48" s="28" t="s">
        <v>55</v>
      </c>
      <c r="D48" s="28" t="s">
        <v>55</v>
      </c>
      <c r="E48" s="35" t="s">
        <v>986</v>
      </c>
      <c r="F48" s="27">
        <v>1</v>
      </c>
      <c r="G48" s="36">
        <v>7009</v>
      </c>
      <c r="H48" s="36">
        <f t="shared" si="0"/>
        <v>7009</v>
      </c>
      <c r="I48" s="31"/>
      <c r="J48" s="38" t="s">
        <v>987</v>
      </c>
      <c r="K48" s="73" t="s">
        <v>966</v>
      </c>
      <c r="L48" s="27"/>
      <c r="M48" s="32">
        <v>45617</v>
      </c>
      <c r="N48" s="28"/>
      <c r="O48" s="40"/>
      <c r="P48" s="40">
        <v>45636</v>
      </c>
      <c r="Q48" s="33">
        <v>45636</v>
      </c>
    </row>
    <row r="49" spans="2:17" s="4" customFormat="1" ht="19.7" customHeight="1">
      <c r="B49" s="28">
        <v>7</v>
      </c>
      <c r="C49" s="28" t="s">
        <v>55</v>
      </c>
      <c r="D49" s="28" t="s">
        <v>55</v>
      </c>
      <c r="E49" s="35" t="s">
        <v>988</v>
      </c>
      <c r="F49" s="27">
        <v>1</v>
      </c>
      <c r="G49" s="36">
        <v>1670</v>
      </c>
      <c r="H49" s="36">
        <f t="shared" si="0"/>
        <v>1670</v>
      </c>
      <c r="I49" s="31"/>
      <c r="J49" s="38" t="s">
        <v>989</v>
      </c>
      <c r="K49" s="73" t="s">
        <v>966</v>
      </c>
      <c r="L49" s="27"/>
      <c r="M49" s="32">
        <v>45617</v>
      </c>
      <c r="N49" s="28"/>
      <c r="O49" s="40"/>
      <c r="P49" s="40">
        <v>45636</v>
      </c>
      <c r="Q49" s="33">
        <v>45636</v>
      </c>
    </row>
    <row r="50" spans="2:17" s="4" customFormat="1" ht="19.7" customHeight="1">
      <c r="B50" s="28">
        <v>7</v>
      </c>
      <c r="C50" s="28" t="s">
        <v>55</v>
      </c>
      <c r="D50" s="28" t="s">
        <v>55</v>
      </c>
      <c r="E50" s="35" t="s">
        <v>990</v>
      </c>
      <c r="F50" s="27">
        <v>1</v>
      </c>
      <c r="G50" s="36">
        <v>2540</v>
      </c>
      <c r="H50" s="36">
        <f t="shared" si="0"/>
        <v>2540</v>
      </c>
      <c r="I50" s="31"/>
      <c r="J50" s="38" t="s">
        <v>991</v>
      </c>
      <c r="K50" s="73" t="s">
        <v>966</v>
      </c>
      <c r="L50" s="27"/>
      <c r="M50" s="32">
        <v>45617</v>
      </c>
      <c r="N50" s="28"/>
      <c r="O50" s="40"/>
      <c r="P50" s="40">
        <v>45636</v>
      </c>
      <c r="Q50" s="33">
        <v>45636</v>
      </c>
    </row>
    <row r="51" spans="2:17" s="4" customFormat="1" ht="19.7" customHeight="1">
      <c r="B51" s="28">
        <v>7</v>
      </c>
      <c r="C51" s="28" t="s">
        <v>55</v>
      </c>
      <c r="D51" s="28" t="s">
        <v>55</v>
      </c>
      <c r="E51" s="35" t="s">
        <v>992</v>
      </c>
      <c r="F51" s="27">
        <v>1</v>
      </c>
      <c r="G51" s="36">
        <v>1920</v>
      </c>
      <c r="H51" s="36">
        <f t="shared" si="0"/>
        <v>1920</v>
      </c>
      <c r="I51" s="31"/>
      <c r="J51" s="38" t="s">
        <v>993</v>
      </c>
      <c r="K51" s="73" t="s">
        <v>966</v>
      </c>
      <c r="L51" s="27"/>
      <c r="M51" s="32">
        <v>45617</v>
      </c>
      <c r="N51" s="28"/>
      <c r="O51" s="40"/>
      <c r="P51" s="40">
        <v>45636</v>
      </c>
      <c r="Q51" s="33">
        <v>45636</v>
      </c>
    </row>
    <row r="52" spans="2:17" s="4" customFormat="1" ht="19.7" customHeight="1">
      <c r="B52" s="28">
        <v>7</v>
      </c>
      <c r="C52" s="28" t="s">
        <v>55</v>
      </c>
      <c r="D52" s="28" t="s">
        <v>55</v>
      </c>
      <c r="E52" s="35" t="s">
        <v>994</v>
      </c>
      <c r="F52" s="27">
        <v>1</v>
      </c>
      <c r="G52" s="36">
        <v>2600</v>
      </c>
      <c r="H52" s="36">
        <f t="shared" si="0"/>
        <v>2600</v>
      </c>
      <c r="I52" s="31"/>
      <c r="J52" s="38" t="s">
        <v>995</v>
      </c>
      <c r="K52" s="73" t="s">
        <v>966</v>
      </c>
      <c r="L52" s="27"/>
      <c r="M52" s="32">
        <v>45617</v>
      </c>
      <c r="N52" s="28"/>
      <c r="O52" s="40"/>
      <c r="P52" s="40">
        <v>45636</v>
      </c>
      <c r="Q52" s="33">
        <v>45636</v>
      </c>
    </row>
    <row r="53" spans="2:17" s="4" customFormat="1" ht="19.7" customHeight="1">
      <c r="B53" s="28"/>
      <c r="C53" s="28"/>
      <c r="D53" s="28"/>
      <c r="E53" s="35"/>
      <c r="F53" s="27"/>
      <c r="G53" s="36">
        <v>0</v>
      </c>
      <c r="H53" s="36">
        <f t="shared" si="0"/>
        <v>0</v>
      </c>
      <c r="I53" s="31"/>
      <c r="J53" s="38"/>
      <c r="K53" s="27"/>
      <c r="L53" s="27"/>
      <c r="M53" s="32"/>
      <c r="N53" s="28"/>
      <c r="O53" s="27"/>
      <c r="P53" s="32"/>
      <c r="Q53" s="33"/>
    </row>
    <row r="54" spans="2:17" s="4" customFormat="1" ht="19.7" customHeight="1">
      <c r="B54" s="28">
        <v>7</v>
      </c>
      <c r="C54" s="28" t="s">
        <v>55</v>
      </c>
      <c r="D54" s="28" t="s">
        <v>55</v>
      </c>
      <c r="E54" s="35" t="s">
        <v>996</v>
      </c>
      <c r="F54" s="27">
        <v>2</v>
      </c>
      <c r="G54" s="36">
        <v>183</v>
      </c>
      <c r="H54" s="39">
        <f t="shared" si="0"/>
        <v>366</v>
      </c>
      <c r="I54" s="31"/>
      <c r="J54" s="38" t="s">
        <v>997</v>
      </c>
      <c r="K54" s="73" t="s">
        <v>966</v>
      </c>
      <c r="L54" s="27"/>
      <c r="M54" s="32">
        <v>45617</v>
      </c>
      <c r="N54" s="28"/>
      <c r="O54" s="27"/>
      <c r="P54" s="40">
        <v>45636</v>
      </c>
      <c r="Q54" s="33">
        <v>45636</v>
      </c>
    </row>
    <row r="55" spans="2:17" s="4" customFormat="1" ht="19.7" customHeight="1">
      <c r="B55" s="28">
        <v>7</v>
      </c>
      <c r="C55" s="28" t="s">
        <v>55</v>
      </c>
      <c r="D55" s="28" t="s">
        <v>55</v>
      </c>
      <c r="E55" s="35" t="s">
        <v>998</v>
      </c>
      <c r="F55" s="27">
        <v>2</v>
      </c>
      <c r="G55" s="36">
        <v>51</v>
      </c>
      <c r="H55" s="39">
        <f t="shared" si="0"/>
        <v>102</v>
      </c>
      <c r="I55" s="31"/>
      <c r="J55" s="38" t="s">
        <v>999</v>
      </c>
      <c r="K55" s="73" t="s">
        <v>966</v>
      </c>
      <c r="L55" s="27"/>
      <c r="M55" s="32">
        <v>45617</v>
      </c>
      <c r="N55" s="28"/>
      <c r="O55" s="27"/>
      <c r="P55" s="40">
        <v>45636</v>
      </c>
      <c r="Q55" s="33">
        <v>45636</v>
      </c>
    </row>
    <row r="56" spans="2:17" s="4" customFormat="1" ht="19.7" customHeight="1">
      <c r="B56" s="28">
        <v>7</v>
      </c>
      <c r="C56" s="28" t="s">
        <v>55</v>
      </c>
      <c r="D56" s="28" t="s">
        <v>55</v>
      </c>
      <c r="E56" s="35" t="s">
        <v>165</v>
      </c>
      <c r="F56" s="27">
        <v>1</v>
      </c>
      <c r="G56" s="36">
        <v>72</v>
      </c>
      <c r="H56" s="39">
        <f t="shared" si="0"/>
        <v>72</v>
      </c>
      <c r="I56" s="31"/>
      <c r="J56" s="38" t="s">
        <v>1000</v>
      </c>
      <c r="K56" s="73" t="s">
        <v>966</v>
      </c>
      <c r="L56" s="27"/>
      <c r="M56" s="32">
        <v>45617</v>
      </c>
      <c r="N56" s="28"/>
      <c r="O56" s="27"/>
      <c r="P56" s="40">
        <v>45636</v>
      </c>
      <c r="Q56" s="33">
        <v>45636</v>
      </c>
    </row>
    <row r="57" spans="2:17" s="4" customFormat="1" ht="19.7" customHeight="1">
      <c r="B57" s="28">
        <v>7</v>
      </c>
      <c r="C57" s="28" t="s">
        <v>55</v>
      </c>
      <c r="D57" s="28" t="s">
        <v>55</v>
      </c>
      <c r="E57" s="35" t="s">
        <v>177</v>
      </c>
      <c r="F57" s="27">
        <v>1</v>
      </c>
      <c r="G57" s="36">
        <v>31</v>
      </c>
      <c r="H57" s="39">
        <f t="shared" si="0"/>
        <v>31</v>
      </c>
      <c r="I57" s="31"/>
      <c r="J57" s="38" t="s">
        <v>1001</v>
      </c>
      <c r="K57" s="73" t="s">
        <v>966</v>
      </c>
      <c r="L57" s="27"/>
      <c r="M57" s="32">
        <v>45617</v>
      </c>
      <c r="N57" s="28"/>
      <c r="O57" s="27"/>
      <c r="P57" s="40">
        <v>45636</v>
      </c>
      <c r="Q57" s="33">
        <v>45636</v>
      </c>
    </row>
    <row r="58" spans="2:17" s="4" customFormat="1" ht="19.7" customHeight="1">
      <c r="B58" s="28">
        <v>7</v>
      </c>
      <c r="C58" s="28" t="s">
        <v>55</v>
      </c>
      <c r="D58" s="28" t="s">
        <v>55</v>
      </c>
      <c r="E58" s="35" t="s">
        <v>1002</v>
      </c>
      <c r="F58" s="27">
        <v>1</v>
      </c>
      <c r="G58" s="36">
        <v>154</v>
      </c>
      <c r="H58" s="39">
        <f t="shared" si="0"/>
        <v>154</v>
      </c>
      <c r="I58" s="31"/>
      <c r="J58" s="38" t="s">
        <v>1003</v>
      </c>
      <c r="K58" s="73" t="s">
        <v>966</v>
      </c>
      <c r="L58" s="27"/>
      <c r="M58" s="32">
        <v>45617</v>
      </c>
      <c r="N58" s="28"/>
      <c r="O58" s="27"/>
      <c r="P58" s="40">
        <v>45636</v>
      </c>
      <c r="Q58" s="33">
        <v>45636</v>
      </c>
    </row>
    <row r="59" spans="2:17" s="4" customFormat="1" ht="19.7" customHeight="1">
      <c r="B59" s="28">
        <v>7</v>
      </c>
      <c r="C59" s="28" t="s">
        <v>55</v>
      </c>
      <c r="D59" s="28" t="s">
        <v>55</v>
      </c>
      <c r="E59" s="35" t="s">
        <v>1004</v>
      </c>
      <c r="F59" s="27">
        <v>1</v>
      </c>
      <c r="G59" s="36">
        <v>2630</v>
      </c>
      <c r="H59" s="36">
        <f t="shared" si="0"/>
        <v>2630</v>
      </c>
      <c r="I59" s="31"/>
      <c r="J59" s="38" t="s">
        <v>1005</v>
      </c>
      <c r="K59" s="73" t="s">
        <v>966</v>
      </c>
      <c r="L59" s="27"/>
      <c r="M59" s="32">
        <v>45617</v>
      </c>
      <c r="N59" s="28"/>
      <c r="O59" s="27"/>
      <c r="P59" s="40">
        <v>45636</v>
      </c>
      <c r="Q59" s="33">
        <v>45636</v>
      </c>
    </row>
    <row r="60" spans="2:17" s="4" customFormat="1" ht="19.7" customHeight="1">
      <c r="B60" s="28">
        <v>7</v>
      </c>
      <c r="C60" s="28" t="s">
        <v>55</v>
      </c>
      <c r="D60" s="28" t="s">
        <v>55</v>
      </c>
      <c r="E60" s="35" t="s">
        <v>1006</v>
      </c>
      <c r="F60" s="27">
        <v>1</v>
      </c>
      <c r="G60" s="36">
        <v>1950</v>
      </c>
      <c r="H60" s="36">
        <f t="shared" si="0"/>
        <v>1950</v>
      </c>
      <c r="I60" s="31"/>
      <c r="J60" s="38" t="s">
        <v>1007</v>
      </c>
      <c r="K60" s="73" t="s">
        <v>966</v>
      </c>
      <c r="L60" s="27"/>
      <c r="M60" s="32">
        <v>45617</v>
      </c>
      <c r="N60" s="28"/>
      <c r="O60" s="27"/>
      <c r="P60" s="40">
        <v>45636</v>
      </c>
      <c r="Q60" s="33">
        <v>45636</v>
      </c>
    </row>
    <row r="61" spans="2:17" s="4" customFormat="1" ht="19.7" customHeight="1">
      <c r="B61" s="28">
        <v>7</v>
      </c>
      <c r="C61" s="28" t="s">
        <v>55</v>
      </c>
      <c r="D61" s="28" t="s">
        <v>55</v>
      </c>
      <c r="E61" s="35" t="s">
        <v>1008</v>
      </c>
      <c r="F61" s="27">
        <v>1</v>
      </c>
      <c r="G61" s="36">
        <v>1550</v>
      </c>
      <c r="H61" s="36">
        <f t="shared" si="0"/>
        <v>1550</v>
      </c>
      <c r="I61" s="31"/>
      <c r="J61" s="38" t="s">
        <v>1009</v>
      </c>
      <c r="K61" s="73" t="s">
        <v>966</v>
      </c>
      <c r="L61" s="27"/>
      <c r="M61" s="32">
        <v>45617</v>
      </c>
      <c r="N61" s="28"/>
      <c r="O61" s="27"/>
      <c r="P61" s="40">
        <v>45636</v>
      </c>
      <c r="Q61" s="33">
        <v>45636</v>
      </c>
    </row>
    <row r="62" spans="2:17" s="4" customFormat="1" ht="19.7" customHeight="1">
      <c r="B62" s="28"/>
      <c r="C62" s="28"/>
      <c r="D62" s="28"/>
      <c r="E62" s="35"/>
      <c r="F62" s="27"/>
      <c r="G62" s="36">
        <v>0</v>
      </c>
      <c r="H62" s="36">
        <f t="shared" si="0"/>
        <v>0</v>
      </c>
      <c r="I62" s="31"/>
      <c r="J62" s="38"/>
      <c r="K62" s="73"/>
      <c r="L62" s="27"/>
      <c r="M62" s="32"/>
      <c r="N62" s="28"/>
      <c r="O62" s="27"/>
      <c r="P62" s="32"/>
      <c r="Q62" s="32"/>
    </row>
    <row r="63" spans="2:17" s="4" customFormat="1" ht="19.7" customHeight="1">
      <c r="B63" s="28">
        <v>6</v>
      </c>
      <c r="C63" s="28" t="s">
        <v>55</v>
      </c>
      <c r="D63" s="28" t="s">
        <v>55</v>
      </c>
      <c r="E63" s="35" t="s">
        <v>1010</v>
      </c>
      <c r="F63" s="27">
        <v>1</v>
      </c>
      <c r="G63" s="554">
        <v>22169</v>
      </c>
      <c r="H63" s="554">
        <f t="shared" si="0"/>
        <v>22169</v>
      </c>
      <c r="I63" s="159"/>
      <c r="J63" s="166" t="s">
        <v>1011</v>
      </c>
      <c r="K63" s="73" t="s">
        <v>966</v>
      </c>
      <c r="L63" s="27"/>
      <c r="M63" s="32">
        <v>45617</v>
      </c>
      <c r="N63" s="28"/>
      <c r="O63" s="27"/>
      <c r="P63" s="40">
        <v>45636</v>
      </c>
      <c r="Q63" s="33">
        <v>45636</v>
      </c>
    </row>
    <row r="64" spans="2:17" s="4" customFormat="1" ht="19.7" customHeight="1">
      <c r="B64" s="28">
        <v>6</v>
      </c>
      <c r="C64" s="28" t="s">
        <v>55</v>
      </c>
      <c r="D64" s="28" t="s">
        <v>55</v>
      </c>
      <c r="E64" s="35" t="s">
        <v>728</v>
      </c>
      <c r="F64" s="27">
        <v>3</v>
      </c>
      <c r="G64" s="554">
        <v>177</v>
      </c>
      <c r="H64" s="554">
        <f t="shared" si="0"/>
        <v>531</v>
      </c>
      <c r="I64" s="159"/>
      <c r="J64" s="166" t="s">
        <v>1012</v>
      </c>
      <c r="K64" s="73" t="s">
        <v>966</v>
      </c>
      <c r="L64" s="27"/>
      <c r="M64" s="32">
        <v>45617</v>
      </c>
      <c r="N64" s="28"/>
      <c r="O64" s="27"/>
      <c r="P64" s="40">
        <v>45636</v>
      </c>
      <c r="Q64" s="33">
        <v>45636</v>
      </c>
    </row>
    <row r="65" spans="2:17" s="4" customFormat="1" ht="19.7" customHeight="1">
      <c r="B65" s="28">
        <v>6</v>
      </c>
      <c r="C65" s="28" t="s">
        <v>55</v>
      </c>
      <c r="D65" s="28" t="s">
        <v>55</v>
      </c>
      <c r="E65" s="35" t="s">
        <v>1013</v>
      </c>
      <c r="F65" s="27">
        <v>4</v>
      </c>
      <c r="G65" s="554">
        <v>280</v>
      </c>
      <c r="H65" s="554">
        <f t="shared" si="0"/>
        <v>1120</v>
      </c>
      <c r="I65" s="159"/>
      <c r="J65" s="166" t="s">
        <v>1014</v>
      </c>
      <c r="K65" s="73" t="s">
        <v>966</v>
      </c>
      <c r="L65" s="27"/>
      <c r="M65" s="32">
        <v>45617</v>
      </c>
      <c r="N65" s="28"/>
      <c r="O65" s="27"/>
      <c r="P65" s="40">
        <v>45636</v>
      </c>
      <c r="Q65" s="33">
        <v>45636</v>
      </c>
    </row>
    <row r="66" spans="2:17" s="4" customFormat="1" ht="19.7" customHeight="1">
      <c r="B66" s="28">
        <v>6</v>
      </c>
      <c r="C66" s="28" t="s">
        <v>55</v>
      </c>
      <c r="D66" s="28" t="s">
        <v>55</v>
      </c>
      <c r="E66" s="35" t="s">
        <v>1015</v>
      </c>
      <c r="F66" s="27">
        <v>1</v>
      </c>
      <c r="G66" s="554">
        <v>19200</v>
      </c>
      <c r="H66" s="554">
        <f t="shared" si="0"/>
        <v>19200</v>
      </c>
      <c r="I66" s="159"/>
      <c r="J66" s="166" t="s">
        <v>1016</v>
      </c>
      <c r="K66" s="73" t="s">
        <v>966</v>
      </c>
      <c r="L66" s="27"/>
      <c r="M66" s="32">
        <v>45617</v>
      </c>
      <c r="N66" s="28"/>
      <c r="O66" s="27"/>
      <c r="P66" s="40">
        <v>45636</v>
      </c>
      <c r="Q66" s="33">
        <v>45636</v>
      </c>
    </row>
    <row r="67" spans="2:17" s="4" customFormat="1" ht="19.7" customHeight="1">
      <c r="B67" s="28">
        <v>6</v>
      </c>
      <c r="C67" s="28" t="s">
        <v>55</v>
      </c>
      <c r="D67" s="28" t="s">
        <v>55</v>
      </c>
      <c r="E67" s="151" t="s">
        <v>1017</v>
      </c>
      <c r="F67" s="27">
        <v>1</v>
      </c>
      <c r="G67" s="554">
        <v>8314</v>
      </c>
      <c r="H67" s="554">
        <f t="shared" si="0"/>
        <v>8314</v>
      </c>
      <c r="I67" s="159"/>
      <c r="J67" s="166" t="s">
        <v>1018</v>
      </c>
      <c r="K67" s="73" t="s">
        <v>966</v>
      </c>
      <c r="L67" s="27"/>
      <c r="M67" s="32">
        <v>45617</v>
      </c>
      <c r="N67" s="28"/>
      <c r="O67" s="27"/>
      <c r="P67" s="40">
        <v>45636</v>
      </c>
      <c r="Q67" s="33">
        <v>45636</v>
      </c>
    </row>
    <row r="68" spans="2:17" s="4" customFormat="1" ht="19.7" customHeight="1">
      <c r="B68" s="28">
        <v>6</v>
      </c>
      <c r="C68" s="28" t="s">
        <v>55</v>
      </c>
      <c r="D68" s="28" t="s">
        <v>55</v>
      </c>
      <c r="E68" s="35" t="s">
        <v>859</v>
      </c>
      <c r="F68" s="27">
        <v>1</v>
      </c>
      <c r="G68" s="554">
        <v>3194</v>
      </c>
      <c r="H68" s="554">
        <f t="shared" si="0"/>
        <v>3194</v>
      </c>
      <c r="I68" s="159"/>
      <c r="J68" s="166" t="s">
        <v>1019</v>
      </c>
      <c r="K68" s="73" t="s">
        <v>966</v>
      </c>
      <c r="L68" s="27"/>
      <c r="M68" s="32">
        <v>45617</v>
      </c>
      <c r="N68" s="28"/>
      <c r="O68" s="27"/>
      <c r="P68" s="40">
        <v>45636</v>
      </c>
      <c r="Q68" s="33">
        <v>45636</v>
      </c>
    </row>
    <row r="69" spans="2:17" s="4" customFormat="1" ht="19.7" customHeight="1">
      <c r="B69" s="131">
        <v>6</v>
      </c>
      <c r="C69" s="131" t="s">
        <v>55</v>
      </c>
      <c r="D69" s="131" t="s">
        <v>55</v>
      </c>
      <c r="E69" s="148" t="s">
        <v>861</v>
      </c>
      <c r="F69" s="607">
        <v>0</v>
      </c>
      <c r="G69" s="554">
        <v>1179</v>
      </c>
      <c r="H69" s="554">
        <f t="shared" si="0"/>
        <v>0</v>
      </c>
      <c r="I69" s="159"/>
      <c r="J69" s="166" t="s">
        <v>273</v>
      </c>
      <c r="K69" s="73" t="s">
        <v>966</v>
      </c>
      <c r="L69" s="27"/>
      <c r="M69" s="32">
        <v>45617</v>
      </c>
      <c r="N69" s="28"/>
      <c r="O69" s="27"/>
      <c r="P69" s="40">
        <v>45636</v>
      </c>
      <c r="Q69" s="33"/>
    </row>
    <row r="70" spans="2:17" s="4" customFormat="1" ht="19.7" customHeight="1">
      <c r="B70" s="28">
        <v>6</v>
      </c>
      <c r="C70" s="28" t="s">
        <v>55</v>
      </c>
      <c r="D70" s="28" t="s">
        <v>55</v>
      </c>
      <c r="E70" s="35" t="s">
        <v>1020</v>
      </c>
      <c r="F70" s="27">
        <v>2</v>
      </c>
      <c r="G70" s="554">
        <v>1997</v>
      </c>
      <c r="H70" s="554">
        <f t="shared" si="0"/>
        <v>3994</v>
      </c>
      <c r="I70" s="159"/>
      <c r="J70" s="166" t="s">
        <v>630</v>
      </c>
      <c r="K70" s="73" t="s">
        <v>966</v>
      </c>
      <c r="L70" s="27"/>
      <c r="M70" s="32">
        <v>45617</v>
      </c>
      <c r="N70" s="28"/>
      <c r="O70" s="27"/>
      <c r="P70" s="40">
        <v>45636</v>
      </c>
      <c r="Q70" s="33">
        <v>45636</v>
      </c>
    </row>
    <row r="71" spans="2:17" s="4" customFormat="1" ht="19.7" customHeight="1">
      <c r="B71" s="28"/>
      <c r="C71" s="28"/>
      <c r="D71" s="28"/>
      <c r="E71" s="35"/>
      <c r="F71" s="27"/>
      <c r="G71" s="36">
        <v>0</v>
      </c>
      <c r="H71" s="36">
        <f>F71*G71</f>
        <v>0</v>
      </c>
      <c r="I71" s="31"/>
      <c r="J71" s="38"/>
      <c r="K71" s="73"/>
      <c r="L71" s="27"/>
      <c r="M71" s="32"/>
      <c r="N71" s="28"/>
      <c r="O71" s="27"/>
      <c r="P71" s="32"/>
      <c r="Q71" s="32"/>
    </row>
    <row r="72" spans="2:17" s="4" customFormat="1" ht="19.7" customHeight="1">
      <c r="B72" s="28">
        <v>7</v>
      </c>
      <c r="C72" s="28" t="s">
        <v>55</v>
      </c>
      <c r="D72" s="28" t="s">
        <v>55</v>
      </c>
      <c r="E72" s="35" t="s">
        <v>1021</v>
      </c>
      <c r="F72" s="27">
        <v>1</v>
      </c>
      <c r="G72" s="36">
        <v>330</v>
      </c>
      <c r="H72" s="36">
        <f t="shared" si="0"/>
        <v>330</v>
      </c>
      <c r="I72" s="31"/>
      <c r="J72" s="38" t="s">
        <v>1022</v>
      </c>
      <c r="K72" s="73" t="s">
        <v>966</v>
      </c>
      <c r="L72" s="27"/>
      <c r="M72" s="32">
        <v>45617</v>
      </c>
      <c r="N72" s="28"/>
      <c r="O72" s="27"/>
      <c r="P72" s="40">
        <v>45636</v>
      </c>
      <c r="Q72" s="33">
        <v>45636</v>
      </c>
    </row>
    <row r="73" spans="2:17" s="4" customFormat="1" ht="19.7" customHeight="1">
      <c r="B73" s="131"/>
      <c r="C73" s="131"/>
      <c r="D73" s="131"/>
      <c r="E73" s="148"/>
      <c r="F73" s="157"/>
      <c r="G73" s="36">
        <v>0</v>
      </c>
      <c r="H73" s="36">
        <f t="shared" ref="H73:H83" si="1">F73*G73</f>
        <v>0</v>
      </c>
      <c r="I73" s="31"/>
      <c r="J73" s="38"/>
      <c r="K73" s="73"/>
      <c r="L73" s="27"/>
      <c r="M73" s="32"/>
      <c r="N73" s="28"/>
      <c r="O73" s="27"/>
      <c r="P73" s="32"/>
      <c r="Q73" s="32"/>
    </row>
    <row r="74" spans="2:17" s="4" customFormat="1" ht="19.7" customHeight="1">
      <c r="B74" s="28">
        <v>6</v>
      </c>
      <c r="C74" s="28" t="s">
        <v>55</v>
      </c>
      <c r="D74" s="28" t="s">
        <v>55</v>
      </c>
      <c r="E74" s="35" t="s">
        <v>1023</v>
      </c>
      <c r="F74" s="27">
        <v>1</v>
      </c>
      <c r="G74" s="36">
        <v>434</v>
      </c>
      <c r="H74" s="36">
        <f>F74*G74</f>
        <v>434</v>
      </c>
      <c r="I74" s="31"/>
      <c r="J74" s="38" t="s">
        <v>1024</v>
      </c>
      <c r="K74" s="73" t="s">
        <v>966</v>
      </c>
      <c r="L74" s="27"/>
      <c r="M74" s="32">
        <v>45618</v>
      </c>
      <c r="N74" s="28"/>
      <c r="O74" s="27"/>
      <c r="P74" s="40">
        <v>45636</v>
      </c>
      <c r="Q74" s="33">
        <v>45636</v>
      </c>
    </row>
    <row r="75" spans="2:17" s="4" customFormat="1" ht="19.7" customHeight="1">
      <c r="B75" s="28"/>
      <c r="C75" s="28"/>
      <c r="D75" s="28"/>
      <c r="E75" s="35"/>
      <c r="F75" s="27"/>
      <c r="G75" s="36">
        <v>0</v>
      </c>
      <c r="H75" s="36">
        <f>F75*G75</f>
        <v>0</v>
      </c>
      <c r="I75" s="31"/>
      <c r="J75" s="38"/>
      <c r="K75" s="27"/>
      <c r="L75" s="27"/>
      <c r="M75" s="32"/>
      <c r="N75" s="28"/>
      <c r="O75" s="27"/>
      <c r="P75" s="32"/>
      <c r="Q75" s="33"/>
    </row>
    <row r="76" spans="2:17" s="4" customFormat="1" ht="19.7" customHeight="1">
      <c r="B76" s="28"/>
      <c r="C76" s="28"/>
      <c r="D76" s="28"/>
      <c r="E76" s="35"/>
      <c r="F76" s="27"/>
      <c r="G76" s="36">
        <v>0</v>
      </c>
      <c r="H76" s="36">
        <f>F76*G76</f>
        <v>0</v>
      </c>
      <c r="I76" s="31"/>
      <c r="J76" s="38"/>
      <c r="K76" s="27"/>
      <c r="L76" s="27"/>
      <c r="M76" s="32"/>
      <c r="N76" s="28"/>
      <c r="O76" s="27"/>
      <c r="P76" s="32"/>
      <c r="Q76" s="33"/>
    </row>
    <row r="77" spans="2:17" s="4" customFormat="1" ht="19.7" customHeight="1">
      <c r="B77" s="28"/>
      <c r="C77" s="28"/>
      <c r="D77" s="28"/>
      <c r="E77" s="35"/>
      <c r="F77" s="27"/>
      <c r="G77" s="36">
        <v>0</v>
      </c>
      <c r="H77" s="36">
        <f t="shared" si="1"/>
        <v>0</v>
      </c>
      <c r="I77" s="31"/>
      <c r="J77" s="38"/>
      <c r="K77" s="27"/>
      <c r="L77" s="27"/>
      <c r="M77" s="32"/>
      <c r="N77" s="28"/>
      <c r="O77" s="27"/>
      <c r="P77" s="32"/>
      <c r="Q77" s="33"/>
    </row>
    <row r="78" spans="2:17" s="4" customFormat="1" ht="19.7" customHeight="1">
      <c r="B78" s="28">
        <v>17</v>
      </c>
      <c r="C78" s="28"/>
      <c r="D78" s="28"/>
      <c r="E78" s="35" t="s">
        <v>808</v>
      </c>
      <c r="F78" s="27">
        <v>5</v>
      </c>
      <c r="G78" s="36">
        <v>5000</v>
      </c>
      <c r="H78" s="36">
        <f t="shared" si="1"/>
        <v>25000</v>
      </c>
      <c r="I78" s="31"/>
      <c r="J78" s="38"/>
      <c r="K78" s="27"/>
      <c r="L78" s="27"/>
      <c r="M78" s="32"/>
      <c r="N78" s="28"/>
      <c r="O78" s="27"/>
      <c r="P78" s="32"/>
      <c r="Q78" s="33"/>
    </row>
    <row r="79" spans="2:17" s="4" customFormat="1" ht="19.7" customHeight="1">
      <c r="B79" s="28">
        <v>17</v>
      </c>
      <c r="C79" s="28"/>
      <c r="D79" s="28"/>
      <c r="E79" s="35" t="s">
        <v>871</v>
      </c>
      <c r="F79" s="27">
        <v>0</v>
      </c>
      <c r="G79" s="36">
        <v>5000</v>
      </c>
      <c r="H79" s="36">
        <f t="shared" si="1"/>
        <v>0</v>
      </c>
      <c r="I79" s="31"/>
      <c r="J79" s="38"/>
      <c r="K79" s="27"/>
      <c r="L79" s="27"/>
      <c r="M79" s="32"/>
      <c r="N79" s="28"/>
      <c r="O79" s="27"/>
      <c r="P79" s="32"/>
      <c r="Q79" s="33"/>
    </row>
    <row r="80" spans="2:17" s="4" customFormat="1" ht="19.7" customHeight="1">
      <c r="B80" s="28"/>
      <c r="C80" s="28"/>
      <c r="D80" s="28"/>
      <c r="E80" s="35"/>
      <c r="F80" s="27"/>
      <c r="G80" s="36">
        <v>0</v>
      </c>
      <c r="H80" s="36">
        <f t="shared" si="1"/>
        <v>0</v>
      </c>
      <c r="I80" s="31"/>
      <c r="J80" s="38"/>
      <c r="K80" s="27"/>
      <c r="L80" s="27"/>
      <c r="M80" s="32"/>
      <c r="N80" s="28"/>
      <c r="O80" s="27"/>
      <c r="P80" s="32"/>
      <c r="Q80" s="33"/>
    </row>
    <row r="81" spans="2:17" s="4" customFormat="1" ht="19.7" customHeight="1">
      <c r="B81" s="28"/>
      <c r="C81" s="28"/>
      <c r="D81" s="28"/>
      <c r="E81" s="35"/>
      <c r="F81" s="27"/>
      <c r="G81" s="36">
        <v>0</v>
      </c>
      <c r="H81" s="36">
        <f t="shared" si="1"/>
        <v>0</v>
      </c>
      <c r="I81" s="31"/>
      <c r="J81" s="38"/>
      <c r="K81" s="27"/>
      <c r="L81" s="27"/>
      <c r="M81" s="32"/>
      <c r="N81" s="28"/>
      <c r="O81" s="27"/>
      <c r="P81" s="32"/>
      <c r="Q81" s="33"/>
    </row>
    <row r="82" spans="2:17" s="4" customFormat="1" ht="19.7" customHeight="1">
      <c r="B82" s="28"/>
      <c r="C82" s="28"/>
      <c r="D82" s="28"/>
      <c r="E82" s="35"/>
      <c r="F82" s="27"/>
      <c r="G82" s="36">
        <v>0</v>
      </c>
      <c r="H82" s="36">
        <f t="shared" si="1"/>
        <v>0</v>
      </c>
      <c r="I82" s="31"/>
      <c r="J82" s="38"/>
      <c r="K82" s="27"/>
      <c r="L82" s="27"/>
      <c r="M82" s="32"/>
      <c r="N82" s="28"/>
      <c r="O82" s="27"/>
      <c r="P82" s="32"/>
      <c r="Q82" s="33"/>
    </row>
    <row r="83" spans="2:17" s="4" customFormat="1" ht="19.7" customHeight="1">
      <c r="B83" s="28"/>
      <c r="C83" s="28"/>
      <c r="D83" s="28"/>
      <c r="E83" s="35"/>
      <c r="F83" s="27"/>
      <c r="G83" s="36">
        <v>0</v>
      </c>
      <c r="H83" s="36">
        <f t="shared" si="1"/>
        <v>0</v>
      </c>
      <c r="I83" s="31"/>
      <c r="J83" s="38"/>
      <c r="K83" s="27"/>
      <c r="L83" s="27"/>
      <c r="M83" s="32"/>
      <c r="N83" s="28"/>
      <c r="O83" s="27"/>
      <c r="P83" s="32"/>
      <c r="Q83" s="33"/>
    </row>
    <row r="84" spans="2:17">
      <c r="G84" s="10"/>
      <c r="H84" s="10"/>
    </row>
  </sheetData>
  <autoFilter ref="B8:O83" xr:uid="{85FDAD24-C236-4547-9940-E1C63692F2C9}"/>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7B32F-AF49-431A-A679-02FB5F0635C6}">
  <sheetPr filterMode="1">
    <tabColor rgb="FF00B0F0"/>
  </sheetPr>
  <dimension ref="A2:S37"/>
  <sheetViews>
    <sheetView zoomScale="85" zoomScaleNormal="85" workbookViewId="0">
      <pane xSplit="12" ySplit="10" topLeftCell="O11" activePane="bottomRight" state="frozen"/>
      <selection pane="topRight" activeCell="K1" sqref="K1"/>
      <selection pane="bottomLeft" activeCell="A9" sqref="A9"/>
      <selection pane="bottomRight" activeCell="R16" sqref="R16:R21"/>
    </sheetView>
  </sheetViews>
  <sheetFormatPr defaultRowHeight="18.75"/>
  <cols>
    <col min="1" max="2" width="9" style="1"/>
    <col min="3" max="3" width="7.125" style="1" customWidth="1"/>
    <col min="4" max="4" width="8.875" style="4" customWidth="1"/>
    <col min="5" max="5" width="14.375" style="1" bestFit="1" customWidth="1"/>
    <col min="6" max="6" width="13.125" style="1" bestFit="1" customWidth="1"/>
    <col min="7" max="7" width="64.375" style="1" customWidth="1"/>
    <col min="8" max="8" width="6.125" style="4" customWidth="1"/>
    <col min="9" max="10" width="9.875" style="1" bestFit="1" customWidth="1"/>
    <col min="11" max="11" width="5.875" style="10" customWidth="1"/>
    <col min="12" max="12" width="43.875" style="1" customWidth="1"/>
    <col min="13" max="13" width="36" style="1" customWidth="1"/>
    <col min="14" max="14" width="26" style="4" customWidth="1"/>
    <col min="15" max="15" width="13.875" style="9" customWidth="1"/>
    <col min="16" max="16" width="6.375" style="1" customWidth="1"/>
    <col min="17" max="17" width="15.625" style="10" customWidth="1"/>
    <col min="18" max="18" width="16.875" style="11" customWidth="1"/>
    <col min="19" max="19" width="15.625" style="12" customWidth="1"/>
    <col min="20" max="258" width="9" style="1"/>
    <col min="259" max="259" width="7.125" style="1" customWidth="1"/>
    <col min="260" max="260" width="8.875" style="1" customWidth="1"/>
    <col min="261" max="261" width="14.375" style="1" bestFit="1" customWidth="1"/>
    <col min="262" max="262" width="13.125" style="1" bestFit="1" customWidth="1"/>
    <col min="263" max="263" width="64.375" style="1" customWidth="1"/>
    <col min="264" max="264" width="6.125" style="1" customWidth="1"/>
    <col min="265" max="266" width="9.875" style="1" bestFit="1" customWidth="1"/>
    <col min="267" max="267" width="5.875" style="1" customWidth="1"/>
    <col min="268" max="268" width="43.875" style="1" customWidth="1"/>
    <col min="269" max="269" width="36" style="1" customWidth="1"/>
    <col min="270" max="270" width="26" style="1" customWidth="1"/>
    <col min="271" max="271" width="13.875" style="1" customWidth="1"/>
    <col min="272" max="272" width="6.375" style="1" customWidth="1"/>
    <col min="273" max="273" width="15.625" style="1" customWidth="1"/>
    <col min="274" max="274" width="16.875" style="1" customWidth="1"/>
    <col min="275" max="275" width="15.625" style="1" customWidth="1"/>
    <col min="276" max="514" width="9" style="1"/>
    <col min="515" max="515" width="7.125" style="1" customWidth="1"/>
    <col min="516" max="516" width="8.875" style="1" customWidth="1"/>
    <col min="517" max="517" width="14.375" style="1" bestFit="1" customWidth="1"/>
    <col min="518" max="518" width="13.125" style="1" bestFit="1" customWidth="1"/>
    <col min="519" max="519" width="64.375" style="1" customWidth="1"/>
    <col min="520" max="520" width="6.125" style="1" customWidth="1"/>
    <col min="521" max="522" width="9.875" style="1" bestFit="1" customWidth="1"/>
    <col min="523" max="523" width="5.875" style="1" customWidth="1"/>
    <col min="524" max="524" width="43.875" style="1" customWidth="1"/>
    <col min="525" max="525" width="36" style="1" customWidth="1"/>
    <col min="526" max="526" width="26" style="1" customWidth="1"/>
    <col min="527" max="527" width="13.875" style="1" customWidth="1"/>
    <col min="528" max="528" width="6.375" style="1" customWidth="1"/>
    <col min="529" max="529" width="15.625" style="1" customWidth="1"/>
    <col min="530" max="530" width="16.875" style="1" customWidth="1"/>
    <col min="531" max="531" width="15.625" style="1" customWidth="1"/>
    <col min="532" max="770" width="9" style="1"/>
    <col min="771" max="771" width="7.125" style="1" customWidth="1"/>
    <col min="772" max="772" width="8.875" style="1" customWidth="1"/>
    <col min="773" max="773" width="14.375" style="1" bestFit="1" customWidth="1"/>
    <col min="774" max="774" width="13.125" style="1" bestFit="1" customWidth="1"/>
    <col min="775" max="775" width="64.375" style="1" customWidth="1"/>
    <col min="776" max="776" width="6.125" style="1" customWidth="1"/>
    <col min="777" max="778" width="9.875" style="1" bestFit="1" customWidth="1"/>
    <col min="779" max="779" width="5.875" style="1" customWidth="1"/>
    <col min="780" max="780" width="43.875" style="1" customWidth="1"/>
    <col min="781" max="781" width="36" style="1" customWidth="1"/>
    <col min="782" max="782" width="26" style="1" customWidth="1"/>
    <col min="783" max="783" width="13.875" style="1" customWidth="1"/>
    <col min="784" max="784" width="6.375" style="1" customWidth="1"/>
    <col min="785" max="785" width="15.625" style="1" customWidth="1"/>
    <col min="786" max="786" width="16.875" style="1" customWidth="1"/>
    <col min="787" max="787" width="15.625" style="1" customWidth="1"/>
    <col min="788" max="1026" width="9" style="1"/>
    <col min="1027" max="1027" width="7.125" style="1" customWidth="1"/>
    <col min="1028" max="1028" width="8.875" style="1" customWidth="1"/>
    <col min="1029" max="1029" width="14.375" style="1" bestFit="1" customWidth="1"/>
    <col min="1030" max="1030" width="13.125" style="1" bestFit="1" customWidth="1"/>
    <col min="1031" max="1031" width="64.375" style="1" customWidth="1"/>
    <col min="1032" max="1032" width="6.125" style="1" customWidth="1"/>
    <col min="1033" max="1034" width="9.875" style="1" bestFit="1" customWidth="1"/>
    <col min="1035" max="1035" width="5.875" style="1" customWidth="1"/>
    <col min="1036" max="1036" width="43.875" style="1" customWidth="1"/>
    <col min="1037" max="1037" width="36" style="1" customWidth="1"/>
    <col min="1038" max="1038" width="26" style="1" customWidth="1"/>
    <col min="1039" max="1039" width="13.875" style="1" customWidth="1"/>
    <col min="1040" max="1040" width="6.375" style="1" customWidth="1"/>
    <col min="1041" max="1041" width="15.625" style="1" customWidth="1"/>
    <col min="1042" max="1042" width="16.875" style="1" customWidth="1"/>
    <col min="1043" max="1043" width="15.625" style="1" customWidth="1"/>
    <col min="1044" max="1282" width="9" style="1"/>
    <col min="1283" max="1283" width="7.125" style="1" customWidth="1"/>
    <col min="1284" max="1284" width="8.875" style="1" customWidth="1"/>
    <col min="1285" max="1285" width="14.375" style="1" bestFit="1" customWidth="1"/>
    <col min="1286" max="1286" width="13.125" style="1" bestFit="1" customWidth="1"/>
    <col min="1287" max="1287" width="64.375" style="1" customWidth="1"/>
    <col min="1288" max="1288" width="6.125" style="1" customWidth="1"/>
    <col min="1289" max="1290" width="9.875" style="1" bestFit="1" customWidth="1"/>
    <col min="1291" max="1291" width="5.875" style="1" customWidth="1"/>
    <col min="1292" max="1292" width="43.875" style="1" customWidth="1"/>
    <col min="1293" max="1293" width="36" style="1" customWidth="1"/>
    <col min="1294" max="1294" width="26" style="1" customWidth="1"/>
    <col min="1295" max="1295" width="13.875" style="1" customWidth="1"/>
    <col min="1296" max="1296" width="6.375" style="1" customWidth="1"/>
    <col min="1297" max="1297" width="15.625" style="1" customWidth="1"/>
    <col min="1298" max="1298" width="16.875" style="1" customWidth="1"/>
    <col min="1299" max="1299" width="15.625" style="1" customWidth="1"/>
    <col min="1300" max="1538" width="9" style="1"/>
    <col min="1539" max="1539" width="7.125" style="1" customWidth="1"/>
    <col min="1540" max="1540" width="8.875" style="1" customWidth="1"/>
    <col min="1541" max="1541" width="14.375" style="1" bestFit="1" customWidth="1"/>
    <col min="1542" max="1542" width="13.125" style="1" bestFit="1" customWidth="1"/>
    <col min="1543" max="1543" width="64.375" style="1" customWidth="1"/>
    <col min="1544" max="1544" width="6.125" style="1" customWidth="1"/>
    <col min="1545" max="1546" width="9.875" style="1" bestFit="1" customWidth="1"/>
    <col min="1547" max="1547" width="5.875" style="1" customWidth="1"/>
    <col min="1548" max="1548" width="43.875" style="1" customWidth="1"/>
    <col min="1549" max="1549" width="36" style="1" customWidth="1"/>
    <col min="1550" max="1550" width="26" style="1" customWidth="1"/>
    <col min="1551" max="1551" width="13.875" style="1" customWidth="1"/>
    <col min="1552" max="1552" width="6.375" style="1" customWidth="1"/>
    <col min="1553" max="1553" width="15.625" style="1" customWidth="1"/>
    <col min="1554" max="1554" width="16.875" style="1" customWidth="1"/>
    <col min="1555" max="1555" width="15.625" style="1" customWidth="1"/>
    <col min="1556" max="1794" width="9" style="1"/>
    <col min="1795" max="1795" width="7.125" style="1" customWidth="1"/>
    <col min="1796" max="1796" width="8.875" style="1" customWidth="1"/>
    <col min="1797" max="1797" width="14.375" style="1" bestFit="1" customWidth="1"/>
    <col min="1798" max="1798" width="13.125" style="1" bestFit="1" customWidth="1"/>
    <col min="1799" max="1799" width="64.375" style="1" customWidth="1"/>
    <col min="1800" max="1800" width="6.125" style="1" customWidth="1"/>
    <col min="1801" max="1802" width="9.875" style="1" bestFit="1" customWidth="1"/>
    <col min="1803" max="1803" width="5.875" style="1" customWidth="1"/>
    <col min="1804" max="1804" width="43.875" style="1" customWidth="1"/>
    <col min="1805" max="1805" width="36" style="1" customWidth="1"/>
    <col min="1806" max="1806" width="26" style="1" customWidth="1"/>
    <col min="1807" max="1807" width="13.875" style="1" customWidth="1"/>
    <col min="1808" max="1808" width="6.375" style="1" customWidth="1"/>
    <col min="1809" max="1809" width="15.625" style="1" customWidth="1"/>
    <col min="1810" max="1810" width="16.875" style="1" customWidth="1"/>
    <col min="1811" max="1811" width="15.625" style="1" customWidth="1"/>
    <col min="1812" max="2050" width="9" style="1"/>
    <col min="2051" max="2051" width="7.125" style="1" customWidth="1"/>
    <col min="2052" max="2052" width="8.875" style="1" customWidth="1"/>
    <col min="2053" max="2053" width="14.375" style="1" bestFit="1" customWidth="1"/>
    <col min="2054" max="2054" width="13.125" style="1" bestFit="1" customWidth="1"/>
    <col min="2055" max="2055" width="64.375" style="1" customWidth="1"/>
    <col min="2056" max="2056" width="6.125" style="1" customWidth="1"/>
    <col min="2057" max="2058" width="9.875" style="1" bestFit="1" customWidth="1"/>
    <col min="2059" max="2059" width="5.875" style="1" customWidth="1"/>
    <col min="2060" max="2060" width="43.875" style="1" customWidth="1"/>
    <col min="2061" max="2061" width="36" style="1" customWidth="1"/>
    <col min="2062" max="2062" width="26" style="1" customWidth="1"/>
    <col min="2063" max="2063" width="13.875" style="1" customWidth="1"/>
    <col min="2064" max="2064" width="6.375" style="1" customWidth="1"/>
    <col min="2065" max="2065" width="15.625" style="1" customWidth="1"/>
    <col min="2066" max="2066" width="16.875" style="1" customWidth="1"/>
    <col min="2067" max="2067" width="15.625" style="1" customWidth="1"/>
    <col min="2068" max="2306" width="9" style="1"/>
    <col min="2307" max="2307" width="7.125" style="1" customWidth="1"/>
    <col min="2308" max="2308" width="8.875" style="1" customWidth="1"/>
    <col min="2309" max="2309" width="14.375" style="1" bestFit="1" customWidth="1"/>
    <col min="2310" max="2310" width="13.125" style="1" bestFit="1" customWidth="1"/>
    <col min="2311" max="2311" width="64.375" style="1" customWidth="1"/>
    <col min="2312" max="2312" width="6.125" style="1" customWidth="1"/>
    <col min="2313" max="2314" width="9.875" style="1" bestFit="1" customWidth="1"/>
    <col min="2315" max="2315" width="5.875" style="1" customWidth="1"/>
    <col min="2316" max="2316" width="43.875" style="1" customWidth="1"/>
    <col min="2317" max="2317" width="36" style="1" customWidth="1"/>
    <col min="2318" max="2318" width="26" style="1" customWidth="1"/>
    <col min="2319" max="2319" width="13.875" style="1" customWidth="1"/>
    <col min="2320" max="2320" width="6.375" style="1" customWidth="1"/>
    <col min="2321" max="2321" width="15.625" style="1" customWidth="1"/>
    <col min="2322" max="2322" width="16.875" style="1" customWidth="1"/>
    <col min="2323" max="2323" width="15.625" style="1" customWidth="1"/>
    <col min="2324" max="2562" width="9" style="1"/>
    <col min="2563" max="2563" width="7.125" style="1" customWidth="1"/>
    <col min="2564" max="2564" width="8.875" style="1" customWidth="1"/>
    <col min="2565" max="2565" width="14.375" style="1" bestFit="1" customWidth="1"/>
    <col min="2566" max="2566" width="13.125" style="1" bestFit="1" customWidth="1"/>
    <col min="2567" max="2567" width="64.375" style="1" customWidth="1"/>
    <col min="2568" max="2568" width="6.125" style="1" customWidth="1"/>
    <col min="2569" max="2570" width="9.875" style="1" bestFit="1" customWidth="1"/>
    <col min="2571" max="2571" width="5.875" style="1" customWidth="1"/>
    <col min="2572" max="2572" width="43.875" style="1" customWidth="1"/>
    <col min="2573" max="2573" width="36" style="1" customWidth="1"/>
    <col min="2574" max="2574" width="26" style="1" customWidth="1"/>
    <col min="2575" max="2575" width="13.875" style="1" customWidth="1"/>
    <col min="2576" max="2576" width="6.375" style="1" customWidth="1"/>
    <col min="2577" max="2577" width="15.625" style="1" customWidth="1"/>
    <col min="2578" max="2578" width="16.875" style="1" customWidth="1"/>
    <col min="2579" max="2579" width="15.625" style="1" customWidth="1"/>
    <col min="2580" max="2818" width="9" style="1"/>
    <col min="2819" max="2819" width="7.125" style="1" customWidth="1"/>
    <col min="2820" max="2820" width="8.875" style="1" customWidth="1"/>
    <col min="2821" max="2821" width="14.375" style="1" bestFit="1" customWidth="1"/>
    <col min="2822" max="2822" width="13.125" style="1" bestFit="1" customWidth="1"/>
    <col min="2823" max="2823" width="64.375" style="1" customWidth="1"/>
    <col min="2824" max="2824" width="6.125" style="1" customWidth="1"/>
    <col min="2825" max="2826" width="9.875" style="1" bestFit="1" customWidth="1"/>
    <col min="2827" max="2827" width="5.875" style="1" customWidth="1"/>
    <col min="2828" max="2828" width="43.875" style="1" customWidth="1"/>
    <col min="2829" max="2829" width="36" style="1" customWidth="1"/>
    <col min="2830" max="2830" width="26" style="1" customWidth="1"/>
    <col min="2831" max="2831" width="13.875" style="1" customWidth="1"/>
    <col min="2832" max="2832" width="6.375" style="1" customWidth="1"/>
    <col min="2833" max="2833" width="15.625" style="1" customWidth="1"/>
    <col min="2834" max="2834" width="16.875" style="1" customWidth="1"/>
    <col min="2835" max="2835" width="15.625" style="1" customWidth="1"/>
    <col min="2836" max="3074" width="9" style="1"/>
    <col min="3075" max="3075" width="7.125" style="1" customWidth="1"/>
    <col min="3076" max="3076" width="8.875" style="1" customWidth="1"/>
    <col min="3077" max="3077" width="14.375" style="1" bestFit="1" customWidth="1"/>
    <col min="3078" max="3078" width="13.125" style="1" bestFit="1" customWidth="1"/>
    <col min="3079" max="3079" width="64.375" style="1" customWidth="1"/>
    <col min="3080" max="3080" width="6.125" style="1" customWidth="1"/>
    <col min="3081" max="3082" width="9.875" style="1" bestFit="1" customWidth="1"/>
    <col min="3083" max="3083" width="5.875" style="1" customWidth="1"/>
    <col min="3084" max="3084" width="43.875" style="1" customWidth="1"/>
    <col min="3085" max="3085" width="36" style="1" customWidth="1"/>
    <col min="3086" max="3086" width="26" style="1" customWidth="1"/>
    <col min="3087" max="3087" width="13.875" style="1" customWidth="1"/>
    <col min="3088" max="3088" width="6.375" style="1" customWidth="1"/>
    <col min="3089" max="3089" width="15.625" style="1" customWidth="1"/>
    <col min="3090" max="3090" width="16.875" style="1" customWidth="1"/>
    <col min="3091" max="3091" width="15.625" style="1" customWidth="1"/>
    <col min="3092" max="3330" width="9" style="1"/>
    <col min="3331" max="3331" width="7.125" style="1" customWidth="1"/>
    <col min="3332" max="3332" width="8.875" style="1" customWidth="1"/>
    <col min="3333" max="3333" width="14.375" style="1" bestFit="1" customWidth="1"/>
    <col min="3334" max="3334" width="13.125" style="1" bestFit="1" customWidth="1"/>
    <col min="3335" max="3335" width="64.375" style="1" customWidth="1"/>
    <col min="3336" max="3336" width="6.125" style="1" customWidth="1"/>
    <col min="3337" max="3338" width="9.875" style="1" bestFit="1" customWidth="1"/>
    <col min="3339" max="3339" width="5.875" style="1" customWidth="1"/>
    <col min="3340" max="3340" width="43.875" style="1" customWidth="1"/>
    <col min="3341" max="3341" width="36" style="1" customWidth="1"/>
    <col min="3342" max="3342" width="26" style="1" customWidth="1"/>
    <col min="3343" max="3343" width="13.875" style="1" customWidth="1"/>
    <col min="3344" max="3344" width="6.375" style="1" customWidth="1"/>
    <col min="3345" max="3345" width="15.625" style="1" customWidth="1"/>
    <col min="3346" max="3346" width="16.875" style="1" customWidth="1"/>
    <col min="3347" max="3347" width="15.625" style="1" customWidth="1"/>
    <col min="3348" max="3586" width="9" style="1"/>
    <col min="3587" max="3587" width="7.125" style="1" customWidth="1"/>
    <col min="3588" max="3588" width="8.875" style="1" customWidth="1"/>
    <col min="3589" max="3589" width="14.375" style="1" bestFit="1" customWidth="1"/>
    <col min="3590" max="3590" width="13.125" style="1" bestFit="1" customWidth="1"/>
    <col min="3591" max="3591" width="64.375" style="1" customWidth="1"/>
    <col min="3592" max="3592" width="6.125" style="1" customWidth="1"/>
    <col min="3593" max="3594" width="9.875" style="1" bestFit="1" customWidth="1"/>
    <col min="3595" max="3595" width="5.875" style="1" customWidth="1"/>
    <col min="3596" max="3596" width="43.875" style="1" customWidth="1"/>
    <col min="3597" max="3597" width="36" style="1" customWidth="1"/>
    <col min="3598" max="3598" width="26" style="1" customWidth="1"/>
    <col min="3599" max="3599" width="13.875" style="1" customWidth="1"/>
    <col min="3600" max="3600" width="6.375" style="1" customWidth="1"/>
    <col min="3601" max="3601" width="15.625" style="1" customWidth="1"/>
    <col min="3602" max="3602" width="16.875" style="1" customWidth="1"/>
    <col min="3603" max="3603" width="15.625" style="1" customWidth="1"/>
    <col min="3604" max="3842" width="9" style="1"/>
    <col min="3843" max="3843" width="7.125" style="1" customWidth="1"/>
    <col min="3844" max="3844" width="8.875" style="1" customWidth="1"/>
    <col min="3845" max="3845" width="14.375" style="1" bestFit="1" customWidth="1"/>
    <col min="3846" max="3846" width="13.125" style="1" bestFit="1" customWidth="1"/>
    <col min="3847" max="3847" width="64.375" style="1" customWidth="1"/>
    <col min="3848" max="3848" width="6.125" style="1" customWidth="1"/>
    <col min="3849" max="3850" width="9.875" style="1" bestFit="1" customWidth="1"/>
    <col min="3851" max="3851" width="5.875" style="1" customWidth="1"/>
    <col min="3852" max="3852" width="43.875" style="1" customWidth="1"/>
    <col min="3853" max="3853" width="36" style="1" customWidth="1"/>
    <col min="3854" max="3854" width="26" style="1" customWidth="1"/>
    <col min="3855" max="3855" width="13.875" style="1" customWidth="1"/>
    <col min="3856" max="3856" width="6.375" style="1" customWidth="1"/>
    <col min="3857" max="3857" width="15.625" style="1" customWidth="1"/>
    <col min="3858" max="3858" width="16.875" style="1" customWidth="1"/>
    <col min="3859" max="3859" width="15.625" style="1" customWidth="1"/>
    <col min="3860" max="4098" width="9" style="1"/>
    <col min="4099" max="4099" width="7.125" style="1" customWidth="1"/>
    <col min="4100" max="4100" width="8.875" style="1" customWidth="1"/>
    <col min="4101" max="4101" width="14.375" style="1" bestFit="1" customWidth="1"/>
    <col min="4102" max="4102" width="13.125" style="1" bestFit="1" customWidth="1"/>
    <col min="4103" max="4103" width="64.375" style="1" customWidth="1"/>
    <col min="4104" max="4104" width="6.125" style="1" customWidth="1"/>
    <col min="4105" max="4106" width="9.875" style="1" bestFit="1" customWidth="1"/>
    <col min="4107" max="4107" width="5.875" style="1" customWidth="1"/>
    <col min="4108" max="4108" width="43.875" style="1" customWidth="1"/>
    <col min="4109" max="4109" width="36" style="1" customWidth="1"/>
    <col min="4110" max="4110" width="26" style="1" customWidth="1"/>
    <col min="4111" max="4111" width="13.875" style="1" customWidth="1"/>
    <col min="4112" max="4112" width="6.375" style="1" customWidth="1"/>
    <col min="4113" max="4113" width="15.625" style="1" customWidth="1"/>
    <col min="4114" max="4114" width="16.875" style="1" customWidth="1"/>
    <col min="4115" max="4115" width="15.625" style="1" customWidth="1"/>
    <col min="4116" max="4354" width="9" style="1"/>
    <col min="4355" max="4355" width="7.125" style="1" customWidth="1"/>
    <col min="4356" max="4356" width="8.875" style="1" customWidth="1"/>
    <col min="4357" max="4357" width="14.375" style="1" bestFit="1" customWidth="1"/>
    <col min="4358" max="4358" width="13.125" style="1" bestFit="1" customWidth="1"/>
    <col min="4359" max="4359" width="64.375" style="1" customWidth="1"/>
    <col min="4360" max="4360" width="6.125" style="1" customWidth="1"/>
    <col min="4361" max="4362" width="9.875" style="1" bestFit="1" customWidth="1"/>
    <col min="4363" max="4363" width="5.875" style="1" customWidth="1"/>
    <col min="4364" max="4364" width="43.875" style="1" customWidth="1"/>
    <col min="4365" max="4365" width="36" style="1" customWidth="1"/>
    <col min="4366" max="4366" width="26" style="1" customWidth="1"/>
    <col min="4367" max="4367" width="13.875" style="1" customWidth="1"/>
    <col min="4368" max="4368" width="6.375" style="1" customWidth="1"/>
    <col min="4369" max="4369" width="15.625" style="1" customWidth="1"/>
    <col min="4370" max="4370" width="16.875" style="1" customWidth="1"/>
    <col min="4371" max="4371" width="15.625" style="1" customWidth="1"/>
    <col min="4372" max="4610" width="9" style="1"/>
    <col min="4611" max="4611" width="7.125" style="1" customWidth="1"/>
    <col min="4612" max="4612" width="8.875" style="1" customWidth="1"/>
    <col min="4613" max="4613" width="14.375" style="1" bestFit="1" customWidth="1"/>
    <col min="4614" max="4614" width="13.125" style="1" bestFit="1" customWidth="1"/>
    <col min="4615" max="4615" width="64.375" style="1" customWidth="1"/>
    <col min="4616" max="4616" width="6.125" style="1" customWidth="1"/>
    <col min="4617" max="4618" width="9.875" style="1" bestFit="1" customWidth="1"/>
    <col min="4619" max="4619" width="5.875" style="1" customWidth="1"/>
    <col min="4620" max="4620" width="43.875" style="1" customWidth="1"/>
    <col min="4621" max="4621" width="36" style="1" customWidth="1"/>
    <col min="4622" max="4622" width="26" style="1" customWidth="1"/>
    <col min="4623" max="4623" width="13.875" style="1" customWidth="1"/>
    <col min="4624" max="4624" width="6.375" style="1" customWidth="1"/>
    <col min="4625" max="4625" width="15.625" style="1" customWidth="1"/>
    <col min="4626" max="4626" width="16.875" style="1" customWidth="1"/>
    <col min="4627" max="4627" width="15.625" style="1" customWidth="1"/>
    <col min="4628" max="4866" width="9" style="1"/>
    <col min="4867" max="4867" width="7.125" style="1" customWidth="1"/>
    <col min="4868" max="4868" width="8.875" style="1" customWidth="1"/>
    <col min="4869" max="4869" width="14.375" style="1" bestFit="1" customWidth="1"/>
    <col min="4870" max="4870" width="13.125" style="1" bestFit="1" customWidth="1"/>
    <col min="4871" max="4871" width="64.375" style="1" customWidth="1"/>
    <col min="4872" max="4872" width="6.125" style="1" customWidth="1"/>
    <col min="4873" max="4874" width="9.875" style="1" bestFit="1" customWidth="1"/>
    <col min="4875" max="4875" width="5.875" style="1" customWidth="1"/>
    <col min="4876" max="4876" width="43.875" style="1" customWidth="1"/>
    <col min="4877" max="4877" width="36" style="1" customWidth="1"/>
    <col min="4878" max="4878" width="26" style="1" customWidth="1"/>
    <col min="4879" max="4879" width="13.875" style="1" customWidth="1"/>
    <col min="4880" max="4880" width="6.375" style="1" customWidth="1"/>
    <col min="4881" max="4881" width="15.625" style="1" customWidth="1"/>
    <col min="4882" max="4882" width="16.875" style="1" customWidth="1"/>
    <col min="4883" max="4883" width="15.625" style="1" customWidth="1"/>
    <col min="4884" max="5122" width="9" style="1"/>
    <col min="5123" max="5123" width="7.125" style="1" customWidth="1"/>
    <col min="5124" max="5124" width="8.875" style="1" customWidth="1"/>
    <col min="5125" max="5125" width="14.375" style="1" bestFit="1" customWidth="1"/>
    <col min="5126" max="5126" width="13.125" style="1" bestFit="1" customWidth="1"/>
    <col min="5127" max="5127" width="64.375" style="1" customWidth="1"/>
    <col min="5128" max="5128" width="6.125" style="1" customWidth="1"/>
    <col min="5129" max="5130" width="9.875" style="1" bestFit="1" customWidth="1"/>
    <col min="5131" max="5131" width="5.875" style="1" customWidth="1"/>
    <col min="5132" max="5132" width="43.875" style="1" customWidth="1"/>
    <col min="5133" max="5133" width="36" style="1" customWidth="1"/>
    <col min="5134" max="5134" width="26" style="1" customWidth="1"/>
    <col min="5135" max="5135" width="13.875" style="1" customWidth="1"/>
    <col min="5136" max="5136" width="6.375" style="1" customWidth="1"/>
    <col min="5137" max="5137" width="15.625" style="1" customWidth="1"/>
    <col min="5138" max="5138" width="16.875" style="1" customWidth="1"/>
    <col min="5139" max="5139" width="15.625" style="1" customWidth="1"/>
    <col min="5140" max="5378" width="9" style="1"/>
    <col min="5379" max="5379" width="7.125" style="1" customWidth="1"/>
    <col min="5380" max="5380" width="8.875" style="1" customWidth="1"/>
    <col min="5381" max="5381" width="14.375" style="1" bestFit="1" customWidth="1"/>
    <col min="5382" max="5382" width="13.125" style="1" bestFit="1" customWidth="1"/>
    <col min="5383" max="5383" width="64.375" style="1" customWidth="1"/>
    <col min="5384" max="5384" width="6.125" style="1" customWidth="1"/>
    <col min="5385" max="5386" width="9.875" style="1" bestFit="1" customWidth="1"/>
    <col min="5387" max="5387" width="5.875" style="1" customWidth="1"/>
    <col min="5388" max="5388" width="43.875" style="1" customWidth="1"/>
    <col min="5389" max="5389" width="36" style="1" customWidth="1"/>
    <col min="5390" max="5390" width="26" style="1" customWidth="1"/>
    <col min="5391" max="5391" width="13.875" style="1" customWidth="1"/>
    <col min="5392" max="5392" width="6.375" style="1" customWidth="1"/>
    <col min="5393" max="5393" width="15.625" style="1" customWidth="1"/>
    <col min="5394" max="5394" width="16.875" style="1" customWidth="1"/>
    <col min="5395" max="5395" width="15.625" style="1" customWidth="1"/>
    <col min="5396" max="5634" width="9" style="1"/>
    <col min="5635" max="5635" width="7.125" style="1" customWidth="1"/>
    <col min="5636" max="5636" width="8.875" style="1" customWidth="1"/>
    <col min="5637" max="5637" width="14.375" style="1" bestFit="1" customWidth="1"/>
    <col min="5638" max="5638" width="13.125" style="1" bestFit="1" customWidth="1"/>
    <col min="5639" max="5639" width="64.375" style="1" customWidth="1"/>
    <col min="5640" max="5640" width="6.125" style="1" customWidth="1"/>
    <col min="5641" max="5642" width="9.875" style="1" bestFit="1" customWidth="1"/>
    <col min="5643" max="5643" width="5.875" style="1" customWidth="1"/>
    <col min="5644" max="5644" width="43.875" style="1" customWidth="1"/>
    <col min="5645" max="5645" width="36" style="1" customWidth="1"/>
    <col min="5646" max="5646" width="26" style="1" customWidth="1"/>
    <col min="5647" max="5647" width="13.875" style="1" customWidth="1"/>
    <col min="5648" max="5648" width="6.375" style="1" customWidth="1"/>
    <col min="5649" max="5649" width="15.625" style="1" customWidth="1"/>
    <col min="5650" max="5650" width="16.875" style="1" customWidth="1"/>
    <col min="5651" max="5651" width="15.625" style="1" customWidth="1"/>
    <col min="5652" max="5890" width="9" style="1"/>
    <col min="5891" max="5891" width="7.125" style="1" customWidth="1"/>
    <col min="5892" max="5892" width="8.875" style="1" customWidth="1"/>
    <col min="5893" max="5893" width="14.375" style="1" bestFit="1" customWidth="1"/>
    <col min="5894" max="5894" width="13.125" style="1" bestFit="1" customWidth="1"/>
    <col min="5895" max="5895" width="64.375" style="1" customWidth="1"/>
    <col min="5896" max="5896" width="6.125" style="1" customWidth="1"/>
    <col min="5897" max="5898" width="9.875" style="1" bestFit="1" customWidth="1"/>
    <col min="5899" max="5899" width="5.875" style="1" customWidth="1"/>
    <col min="5900" max="5900" width="43.875" style="1" customWidth="1"/>
    <col min="5901" max="5901" width="36" style="1" customWidth="1"/>
    <col min="5902" max="5902" width="26" style="1" customWidth="1"/>
    <col min="5903" max="5903" width="13.875" style="1" customWidth="1"/>
    <col min="5904" max="5904" width="6.375" style="1" customWidth="1"/>
    <col min="5905" max="5905" width="15.625" style="1" customWidth="1"/>
    <col min="5906" max="5906" width="16.875" style="1" customWidth="1"/>
    <col min="5907" max="5907" width="15.625" style="1" customWidth="1"/>
    <col min="5908" max="6146" width="9" style="1"/>
    <col min="6147" max="6147" width="7.125" style="1" customWidth="1"/>
    <col min="6148" max="6148" width="8.875" style="1" customWidth="1"/>
    <col min="6149" max="6149" width="14.375" style="1" bestFit="1" customWidth="1"/>
    <col min="6150" max="6150" width="13.125" style="1" bestFit="1" customWidth="1"/>
    <col min="6151" max="6151" width="64.375" style="1" customWidth="1"/>
    <col min="6152" max="6152" width="6.125" style="1" customWidth="1"/>
    <col min="6153" max="6154" width="9.875" style="1" bestFit="1" customWidth="1"/>
    <col min="6155" max="6155" width="5.875" style="1" customWidth="1"/>
    <col min="6156" max="6156" width="43.875" style="1" customWidth="1"/>
    <col min="6157" max="6157" width="36" style="1" customWidth="1"/>
    <col min="6158" max="6158" width="26" style="1" customWidth="1"/>
    <col min="6159" max="6159" width="13.875" style="1" customWidth="1"/>
    <col min="6160" max="6160" width="6.375" style="1" customWidth="1"/>
    <col min="6161" max="6161" width="15.625" style="1" customWidth="1"/>
    <col min="6162" max="6162" width="16.875" style="1" customWidth="1"/>
    <col min="6163" max="6163" width="15.625" style="1" customWidth="1"/>
    <col min="6164" max="6402" width="9" style="1"/>
    <col min="6403" max="6403" width="7.125" style="1" customWidth="1"/>
    <col min="6404" max="6404" width="8.875" style="1" customWidth="1"/>
    <col min="6405" max="6405" width="14.375" style="1" bestFit="1" customWidth="1"/>
    <col min="6406" max="6406" width="13.125" style="1" bestFit="1" customWidth="1"/>
    <col min="6407" max="6407" width="64.375" style="1" customWidth="1"/>
    <col min="6408" max="6408" width="6.125" style="1" customWidth="1"/>
    <col min="6409" max="6410" width="9.875" style="1" bestFit="1" customWidth="1"/>
    <col min="6411" max="6411" width="5.875" style="1" customWidth="1"/>
    <col min="6412" max="6412" width="43.875" style="1" customWidth="1"/>
    <col min="6413" max="6413" width="36" style="1" customWidth="1"/>
    <col min="6414" max="6414" width="26" style="1" customWidth="1"/>
    <col min="6415" max="6415" width="13.875" style="1" customWidth="1"/>
    <col min="6416" max="6416" width="6.375" style="1" customWidth="1"/>
    <col min="6417" max="6417" width="15.625" style="1" customWidth="1"/>
    <col min="6418" max="6418" width="16.875" style="1" customWidth="1"/>
    <col min="6419" max="6419" width="15.625" style="1" customWidth="1"/>
    <col min="6420" max="6658" width="9" style="1"/>
    <col min="6659" max="6659" width="7.125" style="1" customWidth="1"/>
    <col min="6660" max="6660" width="8.875" style="1" customWidth="1"/>
    <col min="6661" max="6661" width="14.375" style="1" bestFit="1" customWidth="1"/>
    <col min="6662" max="6662" width="13.125" style="1" bestFit="1" customWidth="1"/>
    <col min="6663" max="6663" width="64.375" style="1" customWidth="1"/>
    <col min="6664" max="6664" width="6.125" style="1" customWidth="1"/>
    <col min="6665" max="6666" width="9.875" style="1" bestFit="1" customWidth="1"/>
    <col min="6667" max="6667" width="5.875" style="1" customWidth="1"/>
    <col min="6668" max="6668" width="43.875" style="1" customWidth="1"/>
    <col min="6669" max="6669" width="36" style="1" customWidth="1"/>
    <col min="6670" max="6670" width="26" style="1" customWidth="1"/>
    <col min="6671" max="6671" width="13.875" style="1" customWidth="1"/>
    <col min="6672" max="6672" width="6.375" style="1" customWidth="1"/>
    <col min="6673" max="6673" width="15.625" style="1" customWidth="1"/>
    <col min="6674" max="6674" width="16.875" style="1" customWidth="1"/>
    <col min="6675" max="6675" width="15.625" style="1" customWidth="1"/>
    <col min="6676" max="6914" width="9" style="1"/>
    <col min="6915" max="6915" width="7.125" style="1" customWidth="1"/>
    <col min="6916" max="6916" width="8.875" style="1" customWidth="1"/>
    <col min="6917" max="6917" width="14.375" style="1" bestFit="1" customWidth="1"/>
    <col min="6918" max="6918" width="13.125" style="1" bestFit="1" customWidth="1"/>
    <col min="6919" max="6919" width="64.375" style="1" customWidth="1"/>
    <col min="6920" max="6920" width="6.125" style="1" customWidth="1"/>
    <col min="6921" max="6922" width="9.875" style="1" bestFit="1" customWidth="1"/>
    <col min="6923" max="6923" width="5.875" style="1" customWidth="1"/>
    <col min="6924" max="6924" width="43.875" style="1" customWidth="1"/>
    <col min="6925" max="6925" width="36" style="1" customWidth="1"/>
    <col min="6926" max="6926" width="26" style="1" customWidth="1"/>
    <col min="6927" max="6927" width="13.875" style="1" customWidth="1"/>
    <col min="6928" max="6928" width="6.375" style="1" customWidth="1"/>
    <col min="6929" max="6929" width="15.625" style="1" customWidth="1"/>
    <col min="6930" max="6930" width="16.875" style="1" customWidth="1"/>
    <col min="6931" max="6931" width="15.625" style="1" customWidth="1"/>
    <col min="6932" max="7170" width="9" style="1"/>
    <col min="7171" max="7171" width="7.125" style="1" customWidth="1"/>
    <col min="7172" max="7172" width="8.875" style="1" customWidth="1"/>
    <col min="7173" max="7173" width="14.375" style="1" bestFit="1" customWidth="1"/>
    <col min="7174" max="7174" width="13.125" style="1" bestFit="1" customWidth="1"/>
    <col min="7175" max="7175" width="64.375" style="1" customWidth="1"/>
    <col min="7176" max="7176" width="6.125" style="1" customWidth="1"/>
    <col min="7177" max="7178" width="9.875" style="1" bestFit="1" customWidth="1"/>
    <col min="7179" max="7179" width="5.875" style="1" customWidth="1"/>
    <col min="7180" max="7180" width="43.875" style="1" customWidth="1"/>
    <col min="7181" max="7181" width="36" style="1" customWidth="1"/>
    <col min="7182" max="7182" width="26" style="1" customWidth="1"/>
    <col min="7183" max="7183" width="13.875" style="1" customWidth="1"/>
    <col min="7184" max="7184" width="6.375" style="1" customWidth="1"/>
    <col min="7185" max="7185" width="15.625" style="1" customWidth="1"/>
    <col min="7186" max="7186" width="16.875" style="1" customWidth="1"/>
    <col min="7187" max="7187" width="15.625" style="1" customWidth="1"/>
    <col min="7188" max="7426" width="9" style="1"/>
    <col min="7427" max="7427" width="7.125" style="1" customWidth="1"/>
    <col min="7428" max="7428" width="8.875" style="1" customWidth="1"/>
    <col min="7429" max="7429" width="14.375" style="1" bestFit="1" customWidth="1"/>
    <col min="7430" max="7430" width="13.125" style="1" bestFit="1" customWidth="1"/>
    <col min="7431" max="7431" width="64.375" style="1" customWidth="1"/>
    <col min="7432" max="7432" width="6.125" style="1" customWidth="1"/>
    <col min="7433" max="7434" width="9.875" style="1" bestFit="1" customWidth="1"/>
    <col min="7435" max="7435" width="5.875" style="1" customWidth="1"/>
    <col min="7436" max="7436" width="43.875" style="1" customWidth="1"/>
    <col min="7437" max="7437" width="36" style="1" customWidth="1"/>
    <col min="7438" max="7438" width="26" style="1" customWidth="1"/>
    <col min="7439" max="7439" width="13.875" style="1" customWidth="1"/>
    <col min="7440" max="7440" width="6.375" style="1" customWidth="1"/>
    <col min="7441" max="7441" width="15.625" style="1" customWidth="1"/>
    <col min="7442" max="7442" width="16.875" style="1" customWidth="1"/>
    <col min="7443" max="7443" width="15.625" style="1" customWidth="1"/>
    <col min="7444" max="7682" width="9" style="1"/>
    <col min="7683" max="7683" width="7.125" style="1" customWidth="1"/>
    <col min="7684" max="7684" width="8.875" style="1" customWidth="1"/>
    <col min="7685" max="7685" width="14.375" style="1" bestFit="1" customWidth="1"/>
    <col min="7686" max="7686" width="13.125" style="1" bestFit="1" customWidth="1"/>
    <col min="7687" max="7687" width="64.375" style="1" customWidth="1"/>
    <col min="7688" max="7688" width="6.125" style="1" customWidth="1"/>
    <col min="7689" max="7690" width="9.875" style="1" bestFit="1" customWidth="1"/>
    <col min="7691" max="7691" width="5.875" style="1" customWidth="1"/>
    <col min="7692" max="7692" width="43.875" style="1" customWidth="1"/>
    <col min="7693" max="7693" width="36" style="1" customWidth="1"/>
    <col min="7694" max="7694" width="26" style="1" customWidth="1"/>
    <col min="7695" max="7695" width="13.875" style="1" customWidth="1"/>
    <col min="7696" max="7696" width="6.375" style="1" customWidth="1"/>
    <col min="7697" max="7697" width="15.625" style="1" customWidth="1"/>
    <col min="7698" max="7698" width="16.875" style="1" customWidth="1"/>
    <col min="7699" max="7699" width="15.625" style="1" customWidth="1"/>
    <col min="7700" max="7938" width="9" style="1"/>
    <col min="7939" max="7939" width="7.125" style="1" customWidth="1"/>
    <col min="7940" max="7940" width="8.875" style="1" customWidth="1"/>
    <col min="7941" max="7941" width="14.375" style="1" bestFit="1" customWidth="1"/>
    <col min="7942" max="7942" width="13.125" style="1" bestFit="1" customWidth="1"/>
    <col min="7943" max="7943" width="64.375" style="1" customWidth="1"/>
    <col min="7944" max="7944" width="6.125" style="1" customWidth="1"/>
    <col min="7945" max="7946" width="9.875" style="1" bestFit="1" customWidth="1"/>
    <col min="7947" max="7947" width="5.875" style="1" customWidth="1"/>
    <col min="7948" max="7948" width="43.875" style="1" customWidth="1"/>
    <col min="7949" max="7949" width="36" style="1" customWidth="1"/>
    <col min="7950" max="7950" width="26" style="1" customWidth="1"/>
    <col min="7951" max="7951" width="13.875" style="1" customWidth="1"/>
    <col min="7952" max="7952" width="6.375" style="1" customWidth="1"/>
    <col min="7953" max="7953" width="15.625" style="1" customWidth="1"/>
    <col min="7954" max="7954" width="16.875" style="1" customWidth="1"/>
    <col min="7955" max="7955" width="15.625" style="1" customWidth="1"/>
    <col min="7956" max="8194" width="9" style="1"/>
    <col min="8195" max="8195" width="7.125" style="1" customWidth="1"/>
    <col min="8196" max="8196" width="8.875" style="1" customWidth="1"/>
    <col min="8197" max="8197" width="14.375" style="1" bestFit="1" customWidth="1"/>
    <col min="8198" max="8198" width="13.125" style="1" bestFit="1" customWidth="1"/>
    <col min="8199" max="8199" width="64.375" style="1" customWidth="1"/>
    <col min="8200" max="8200" width="6.125" style="1" customWidth="1"/>
    <col min="8201" max="8202" width="9.875" style="1" bestFit="1" customWidth="1"/>
    <col min="8203" max="8203" width="5.875" style="1" customWidth="1"/>
    <col min="8204" max="8204" width="43.875" style="1" customWidth="1"/>
    <col min="8205" max="8205" width="36" style="1" customWidth="1"/>
    <col min="8206" max="8206" width="26" style="1" customWidth="1"/>
    <col min="8207" max="8207" width="13.875" style="1" customWidth="1"/>
    <col min="8208" max="8208" width="6.375" style="1" customWidth="1"/>
    <col min="8209" max="8209" width="15.625" style="1" customWidth="1"/>
    <col min="8210" max="8210" width="16.875" style="1" customWidth="1"/>
    <col min="8211" max="8211" width="15.625" style="1" customWidth="1"/>
    <col min="8212" max="8450" width="9" style="1"/>
    <col min="8451" max="8451" width="7.125" style="1" customWidth="1"/>
    <col min="8452" max="8452" width="8.875" style="1" customWidth="1"/>
    <col min="8453" max="8453" width="14.375" style="1" bestFit="1" customWidth="1"/>
    <col min="8454" max="8454" width="13.125" style="1" bestFit="1" customWidth="1"/>
    <col min="8455" max="8455" width="64.375" style="1" customWidth="1"/>
    <col min="8456" max="8456" width="6.125" style="1" customWidth="1"/>
    <col min="8457" max="8458" width="9.875" style="1" bestFit="1" customWidth="1"/>
    <col min="8459" max="8459" width="5.875" style="1" customWidth="1"/>
    <col min="8460" max="8460" width="43.875" style="1" customWidth="1"/>
    <col min="8461" max="8461" width="36" style="1" customWidth="1"/>
    <col min="8462" max="8462" width="26" style="1" customWidth="1"/>
    <col min="8463" max="8463" width="13.875" style="1" customWidth="1"/>
    <col min="8464" max="8464" width="6.375" style="1" customWidth="1"/>
    <col min="8465" max="8465" width="15.625" style="1" customWidth="1"/>
    <col min="8466" max="8466" width="16.875" style="1" customWidth="1"/>
    <col min="8467" max="8467" width="15.625" style="1" customWidth="1"/>
    <col min="8468" max="8706" width="9" style="1"/>
    <col min="8707" max="8707" width="7.125" style="1" customWidth="1"/>
    <col min="8708" max="8708" width="8.875" style="1" customWidth="1"/>
    <col min="8709" max="8709" width="14.375" style="1" bestFit="1" customWidth="1"/>
    <col min="8710" max="8710" width="13.125" style="1" bestFit="1" customWidth="1"/>
    <col min="8711" max="8711" width="64.375" style="1" customWidth="1"/>
    <col min="8712" max="8712" width="6.125" style="1" customWidth="1"/>
    <col min="8713" max="8714" width="9.875" style="1" bestFit="1" customWidth="1"/>
    <col min="8715" max="8715" width="5.875" style="1" customWidth="1"/>
    <col min="8716" max="8716" width="43.875" style="1" customWidth="1"/>
    <col min="8717" max="8717" width="36" style="1" customWidth="1"/>
    <col min="8718" max="8718" width="26" style="1" customWidth="1"/>
    <col min="8719" max="8719" width="13.875" style="1" customWidth="1"/>
    <col min="8720" max="8720" width="6.375" style="1" customWidth="1"/>
    <col min="8721" max="8721" width="15.625" style="1" customWidth="1"/>
    <col min="8722" max="8722" width="16.875" style="1" customWidth="1"/>
    <col min="8723" max="8723" width="15.625" style="1" customWidth="1"/>
    <col min="8724" max="8962" width="9" style="1"/>
    <col min="8963" max="8963" width="7.125" style="1" customWidth="1"/>
    <col min="8964" max="8964" width="8.875" style="1" customWidth="1"/>
    <col min="8965" max="8965" width="14.375" style="1" bestFit="1" customWidth="1"/>
    <col min="8966" max="8966" width="13.125" style="1" bestFit="1" customWidth="1"/>
    <col min="8967" max="8967" width="64.375" style="1" customWidth="1"/>
    <col min="8968" max="8968" width="6.125" style="1" customWidth="1"/>
    <col min="8969" max="8970" width="9.875" style="1" bestFit="1" customWidth="1"/>
    <col min="8971" max="8971" width="5.875" style="1" customWidth="1"/>
    <col min="8972" max="8972" width="43.875" style="1" customWidth="1"/>
    <col min="8973" max="8973" width="36" style="1" customWidth="1"/>
    <col min="8974" max="8974" width="26" style="1" customWidth="1"/>
    <col min="8975" max="8975" width="13.875" style="1" customWidth="1"/>
    <col min="8976" max="8976" width="6.375" style="1" customWidth="1"/>
    <col min="8977" max="8977" width="15.625" style="1" customWidth="1"/>
    <col min="8978" max="8978" width="16.875" style="1" customWidth="1"/>
    <col min="8979" max="8979" width="15.625" style="1" customWidth="1"/>
    <col min="8980" max="9218" width="9" style="1"/>
    <col min="9219" max="9219" width="7.125" style="1" customWidth="1"/>
    <col min="9220" max="9220" width="8.875" style="1" customWidth="1"/>
    <col min="9221" max="9221" width="14.375" style="1" bestFit="1" customWidth="1"/>
    <col min="9222" max="9222" width="13.125" style="1" bestFit="1" customWidth="1"/>
    <col min="9223" max="9223" width="64.375" style="1" customWidth="1"/>
    <col min="9224" max="9224" width="6.125" style="1" customWidth="1"/>
    <col min="9225" max="9226" width="9.875" style="1" bestFit="1" customWidth="1"/>
    <col min="9227" max="9227" width="5.875" style="1" customWidth="1"/>
    <col min="9228" max="9228" width="43.875" style="1" customWidth="1"/>
    <col min="9229" max="9229" width="36" style="1" customWidth="1"/>
    <col min="9230" max="9230" width="26" style="1" customWidth="1"/>
    <col min="9231" max="9231" width="13.875" style="1" customWidth="1"/>
    <col min="9232" max="9232" width="6.375" style="1" customWidth="1"/>
    <col min="9233" max="9233" width="15.625" style="1" customWidth="1"/>
    <col min="9234" max="9234" width="16.875" style="1" customWidth="1"/>
    <col min="9235" max="9235" width="15.625" style="1" customWidth="1"/>
    <col min="9236" max="9474" width="9" style="1"/>
    <col min="9475" max="9475" width="7.125" style="1" customWidth="1"/>
    <col min="9476" max="9476" width="8.875" style="1" customWidth="1"/>
    <col min="9477" max="9477" width="14.375" style="1" bestFit="1" customWidth="1"/>
    <col min="9478" max="9478" width="13.125" style="1" bestFit="1" customWidth="1"/>
    <col min="9479" max="9479" width="64.375" style="1" customWidth="1"/>
    <col min="9480" max="9480" width="6.125" style="1" customWidth="1"/>
    <col min="9481" max="9482" width="9.875" style="1" bestFit="1" customWidth="1"/>
    <col min="9483" max="9483" width="5.875" style="1" customWidth="1"/>
    <col min="9484" max="9484" width="43.875" style="1" customWidth="1"/>
    <col min="9485" max="9485" width="36" style="1" customWidth="1"/>
    <col min="9486" max="9486" width="26" style="1" customWidth="1"/>
    <col min="9487" max="9487" width="13.875" style="1" customWidth="1"/>
    <col min="9488" max="9488" width="6.375" style="1" customWidth="1"/>
    <col min="9489" max="9489" width="15.625" style="1" customWidth="1"/>
    <col min="9490" max="9490" width="16.875" style="1" customWidth="1"/>
    <col min="9491" max="9491" width="15.625" style="1" customWidth="1"/>
    <col min="9492" max="9730" width="9" style="1"/>
    <col min="9731" max="9731" width="7.125" style="1" customWidth="1"/>
    <col min="9732" max="9732" width="8.875" style="1" customWidth="1"/>
    <col min="9733" max="9733" width="14.375" style="1" bestFit="1" customWidth="1"/>
    <col min="9734" max="9734" width="13.125" style="1" bestFit="1" customWidth="1"/>
    <col min="9735" max="9735" width="64.375" style="1" customWidth="1"/>
    <col min="9736" max="9736" width="6.125" style="1" customWidth="1"/>
    <col min="9737" max="9738" width="9.875" style="1" bestFit="1" customWidth="1"/>
    <col min="9739" max="9739" width="5.875" style="1" customWidth="1"/>
    <col min="9740" max="9740" width="43.875" style="1" customWidth="1"/>
    <col min="9741" max="9741" width="36" style="1" customWidth="1"/>
    <col min="9742" max="9742" width="26" style="1" customWidth="1"/>
    <col min="9743" max="9743" width="13.875" style="1" customWidth="1"/>
    <col min="9744" max="9744" width="6.375" style="1" customWidth="1"/>
    <col min="9745" max="9745" width="15.625" style="1" customWidth="1"/>
    <col min="9746" max="9746" width="16.875" style="1" customWidth="1"/>
    <col min="9747" max="9747" width="15.625" style="1" customWidth="1"/>
    <col min="9748" max="9986" width="9" style="1"/>
    <col min="9987" max="9987" width="7.125" style="1" customWidth="1"/>
    <col min="9988" max="9988" width="8.875" style="1" customWidth="1"/>
    <col min="9989" max="9989" width="14.375" style="1" bestFit="1" customWidth="1"/>
    <col min="9990" max="9990" width="13.125" style="1" bestFit="1" customWidth="1"/>
    <col min="9991" max="9991" width="64.375" style="1" customWidth="1"/>
    <col min="9992" max="9992" width="6.125" style="1" customWidth="1"/>
    <col min="9993" max="9994" width="9.875" style="1" bestFit="1" customWidth="1"/>
    <col min="9995" max="9995" width="5.875" style="1" customWidth="1"/>
    <col min="9996" max="9996" width="43.875" style="1" customWidth="1"/>
    <col min="9997" max="9997" width="36" style="1" customWidth="1"/>
    <col min="9998" max="9998" width="26" style="1" customWidth="1"/>
    <col min="9999" max="9999" width="13.875" style="1" customWidth="1"/>
    <col min="10000" max="10000" width="6.375" style="1" customWidth="1"/>
    <col min="10001" max="10001" width="15.625" style="1" customWidth="1"/>
    <col min="10002" max="10002" width="16.875" style="1" customWidth="1"/>
    <col min="10003" max="10003" width="15.625" style="1" customWidth="1"/>
    <col min="10004" max="10242" width="9" style="1"/>
    <col min="10243" max="10243" width="7.125" style="1" customWidth="1"/>
    <col min="10244" max="10244" width="8.875" style="1" customWidth="1"/>
    <col min="10245" max="10245" width="14.375" style="1" bestFit="1" customWidth="1"/>
    <col min="10246" max="10246" width="13.125" style="1" bestFit="1" customWidth="1"/>
    <col min="10247" max="10247" width="64.375" style="1" customWidth="1"/>
    <col min="10248" max="10248" width="6.125" style="1" customWidth="1"/>
    <col min="10249" max="10250" width="9.875" style="1" bestFit="1" customWidth="1"/>
    <col min="10251" max="10251" width="5.875" style="1" customWidth="1"/>
    <col min="10252" max="10252" width="43.875" style="1" customWidth="1"/>
    <col min="10253" max="10253" width="36" style="1" customWidth="1"/>
    <col min="10254" max="10254" width="26" style="1" customWidth="1"/>
    <col min="10255" max="10255" width="13.875" style="1" customWidth="1"/>
    <col min="10256" max="10256" width="6.375" style="1" customWidth="1"/>
    <col min="10257" max="10257" width="15.625" style="1" customWidth="1"/>
    <col min="10258" max="10258" width="16.875" style="1" customWidth="1"/>
    <col min="10259" max="10259" width="15.625" style="1" customWidth="1"/>
    <col min="10260" max="10498" width="9" style="1"/>
    <col min="10499" max="10499" width="7.125" style="1" customWidth="1"/>
    <col min="10500" max="10500" width="8.875" style="1" customWidth="1"/>
    <col min="10501" max="10501" width="14.375" style="1" bestFit="1" customWidth="1"/>
    <col min="10502" max="10502" width="13.125" style="1" bestFit="1" customWidth="1"/>
    <col min="10503" max="10503" width="64.375" style="1" customWidth="1"/>
    <col min="10504" max="10504" width="6.125" style="1" customWidth="1"/>
    <col min="10505" max="10506" width="9.875" style="1" bestFit="1" customWidth="1"/>
    <col min="10507" max="10507" width="5.875" style="1" customWidth="1"/>
    <col min="10508" max="10508" width="43.875" style="1" customWidth="1"/>
    <col min="10509" max="10509" width="36" style="1" customWidth="1"/>
    <col min="10510" max="10510" width="26" style="1" customWidth="1"/>
    <col min="10511" max="10511" width="13.875" style="1" customWidth="1"/>
    <col min="10512" max="10512" width="6.375" style="1" customWidth="1"/>
    <col min="10513" max="10513" width="15.625" style="1" customWidth="1"/>
    <col min="10514" max="10514" width="16.875" style="1" customWidth="1"/>
    <col min="10515" max="10515" width="15.625" style="1" customWidth="1"/>
    <col min="10516" max="10754" width="9" style="1"/>
    <col min="10755" max="10755" width="7.125" style="1" customWidth="1"/>
    <col min="10756" max="10756" width="8.875" style="1" customWidth="1"/>
    <col min="10757" max="10757" width="14.375" style="1" bestFit="1" customWidth="1"/>
    <col min="10758" max="10758" width="13.125" style="1" bestFit="1" customWidth="1"/>
    <col min="10759" max="10759" width="64.375" style="1" customWidth="1"/>
    <col min="10760" max="10760" width="6.125" style="1" customWidth="1"/>
    <col min="10761" max="10762" width="9.875" style="1" bestFit="1" customWidth="1"/>
    <col min="10763" max="10763" width="5.875" style="1" customWidth="1"/>
    <col min="10764" max="10764" width="43.875" style="1" customWidth="1"/>
    <col min="10765" max="10765" width="36" style="1" customWidth="1"/>
    <col min="10766" max="10766" width="26" style="1" customWidth="1"/>
    <col min="10767" max="10767" width="13.875" style="1" customWidth="1"/>
    <col min="10768" max="10768" width="6.375" style="1" customWidth="1"/>
    <col min="10769" max="10769" width="15.625" style="1" customWidth="1"/>
    <col min="10770" max="10770" width="16.875" style="1" customWidth="1"/>
    <col min="10771" max="10771" width="15.625" style="1" customWidth="1"/>
    <col min="10772" max="11010" width="9" style="1"/>
    <col min="11011" max="11011" width="7.125" style="1" customWidth="1"/>
    <col min="11012" max="11012" width="8.875" style="1" customWidth="1"/>
    <col min="11013" max="11013" width="14.375" style="1" bestFit="1" customWidth="1"/>
    <col min="11014" max="11014" width="13.125" style="1" bestFit="1" customWidth="1"/>
    <col min="11015" max="11015" width="64.375" style="1" customWidth="1"/>
    <col min="11016" max="11016" width="6.125" style="1" customWidth="1"/>
    <col min="11017" max="11018" width="9.875" style="1" bestFit="1" customWidth="1"/>
    <col min="11019" max="11019" width="5.875" style="1" customWidth="1"/>
    <col min="11020" max="11020" width="43.875" style="1" customWidth="1"/>
    <col min="11021" max="11021" width="36" style="1" customWidth="1"/>
    <col min="11022" max="11022" width="26" style="1" customWidth="1"/>
    <col min="11023" max="11023" width="13.875" style="1" customWidth="1"/>
    <col min="11024" max="11024" width="6.375" style="1" customWidth="1"/>
    <col min="11025" max="11025" width="15.625" style="1" customWidth="1"/>
    <col min="11026" max="11026" width="16.875" style="1" customWidth="1"/>
    <col min="11027" max="11027" width="15.625" style="1" customWidth="1"/>
    <col min="11028" max="11266" width="9" style="1"/>
    <col min="11267" max="11267" width="7.125" style="1" customWidth="1"/>
    <col min="11268" max="11268" width="8.875" style="1" customWidth="1"/>
    <col min="11269" max="11269" width="14.375" style="1" bestFit="1" customWidth="1"/>
    <col min="11270" max="11270" width="13.125" style="1" bestFit="1" customWidth="1"/>
    <col min="11271" max="11271" width="64.375" style="1" customWidth="1"/>
    <col min="11272" max="11272" width="6.125" style="1" customWidth="1"/>
    <col min="11273" max="11274" width="9.875" style="1" bestFit="1" customWidth="1"/>
    <col min="11275" max="11275" width="5.875" style="1" customWidth="1"/>
    <col min="11276" max="11276" width="43.875" style="1" customWidth="1"/>
    <col min="11277" max="11277" width="36" style="1" customWidth="1"/>
    <col min="11278" max="11278" width="26" style="1" customWidth="1"/>
    <col min="11279" max="11279" width="13.875" style="1" customWidth="1"/>
    <col min="11280" max="11280" width="6.375" style="1" customWidth="1"/>
    <col min="11281" max="11281" width="15.625" style="1" customWidth="1"/>
    <col min="11282" max="11282" width="16.875" style="1" customWidth="1"/>
    <col min="11283" max="11283" width="15.625" style="1" customWidth="1"/>
    <col min="11284" max="11522" width="9" style="1"/>
    <col min="11523" max="11523" width="7.125" style="1" customWidth="1"/>
    <col min="11524" max="11524" width="8.875" style="1" customWidth="1"/>
    <col min="11525" max="11525" width="14.375" style="1" bestFit="1" customWidth="1"/>
    <col min="11526" max="11526" width="13.125" style="1" bestFit="1" customWidth="1"/>
    <col min="11527" max="11527" width="64.375" style="1" customWidth="1"/>
    <col min="11528" max="11528" width="6.125" style="1" customWidth="1"/>
    <col min="11529" max="11530" width="9.875" style="1" bestFit="1" customWidth="1"/>
    <col min="11531" max="11531" width="5.875" style="1" customWidth="1"/>
    <col min="11532" max="11532" width="43.875" style="1" customWidth="1"/>
    <col min="11533" max="11533" width="36" style="1" customWidth="1"/>
    <col min="11534" max="11534" width="26" style="1" customWidth="1"/>
    <col min="11535" max="11535" width="13.875" style="1" customWidth="1"/>
    <col min="11536" max="11536" width="6.375" style="1" customWidth="1"/>
    <col min="11537" max="11537" width="15.625" style="1" customWidth="1"/>
    <col min="11538" max="11538" width="16.875" style="1" customWidth="1"/>
    <col min="11539" max="11539" width="15.625" style="1" customWidth="1"/>
    <col min="11540" max="11778" width="9" style="1"/>
    <col min="11779" max="11779" width="7.125" style="1" customWidth="1"/>
    <col min="11780" max="11780" width="8.875" style="1" customWidth="1"/>
    <col min="11781" max="11781" width="14.375" style="1" bestFit="1" customWidth="1"/>
    <col min="11782" max="11782" width="13.125" style="1" bestFit="1" customWidth="1"/>
    <col min="11783" max="11783" width="64.375" style="1" customWidth="1"/>
    <col min="11784" max="11784" width="6.125" style="1" customWidth="1"/>
    <col min="11785" max="11786" width="9.875" style="1" bestFit="1" customWidth="1"/>
    <col min="11787" max="11787" width="5.875" style="1" customWidth="1"/>
    <col min="11788" max="11788" width="43.875" style="1" customWidth="1"/>
    <col min="11789" max="11789" width="36" style="1" customWidth="1"/>
    <col min="11790" max="11790" width="26" style="1" customWidth="1"/>
    <col min="11791" max="11791" width="13.875" style="1" customWidth="1"/>
    <col min="11792" max="11792" width="6.375" style="1" customWidth="1"/>
    <col min="11793" max="11793" width="15.625" style="1" customWidth="1"/>
    <col min="11794" max="11794" width="16.875" style="1" customWidth="1"/>
    <col min="11795" max="11795" width="15.625" style="1" customWidth="1"/>
    <col min="11796" max="12034" width="9" style="1"/>
    <col min="12035" max="12035" width="7.125" style="1" customWidth="1"/>
    <col min="12036" max="12036" width="8.875" style="1" customWidth="1"/>
    <col min="12037" max="12037" width="14.375" style="1" bestFit="1" customWidth="1"/>
    <col min="12038" max="12038" width="13.125" style="1" bestFit="1" customWidth="1"/>
    <col min="12039" max="12039" width="64.375" style="1" customWidth="1"/>
    <col min="12040" max="12040" width="6.125" style="1" customWidth="1"/>
    <col min="12041" max="12042" width="9.875" style="1" bestFit="1" customWidth="1"/>
    <col min="12043" max="12043" width="5.875" style="1" customWidth="1"/>
    <col min="12044" max="12044" width="43.875" style="1" customWidth="1"/>
    <col min="12045" max="12045" width="36" style="1" customWidth="1"/>
    <col min="12046" max="12046" width="26" style="1" customWidth="1"/>
    <col min="12047" max="12047" width="13.875" style="1" customWidth="1"/>
    <col min="12048" max="12048" width="6.375" style="1" customWidth="1"/>
    <col min="12049" max="12049" width="15.625" style="1" customWidth="1"/>
    <col min="12050" max="12050" width="16.875" style="1" customWidth="1"/>
    <col min="12051" max="12051" width="15.625" style="1" customWidth="1"/>
    <col min="12052" max="12290" width="9" style="1"/>
    <col min="12291" max="12291" width="7.125" style="1" customWidth="1"/>
    <col min="12292" max="12292" width="8.875" style="1" customWidth="1"/>
    <col min="12293" max="12293" width="14.375" style="1" bestFit="1" customWidth="1"/>
    <col min="12294" max="12294" width="13.125" style="1" bestFit="1" customWidth="1"/>
    <col min="12295" max="12295" width="64.375" style="1" customWidth="1"/>
    <col min="12296" max="12296" width="6.125" style="1" customWidth="1"/>
    <col min="12297" max="12298" width="9.875" style="1" bestFit="1" customWidth="1"/>
    <col min="12299" max="12299" width="5.875" style="1" customWidth="1"/>
    <col min="12300" max="12300" width="43.875" style="1" customWidth="1"/>
    <col min="12301" max="12301" width="36" style="1" customWidth="1"/>
    <col min="12302" max="12302" width="26" style="1" customWidth="1"/>
    <col min="12303" max="12303" width="13.875" style="1" customWidth="1"/>
    <col min="12304" max="12304" width="6.375" style="1" customWidth="1"/>
    <col min="12305" max="12305" width="15.625" style="1" customWidth="1"/>
    <col min="12306" max="12306" width="16.875" style="1" customWidth="1"/>
    <col min="12307" max="12307" width="15.625" style="1" customWidth="1"/>
    <col min="12308" max="12546" width="9" style="1"/>
    <col min="12547" max="12547" width="7.125" style="1" customWidth="1"/>
    <col min="12548" max="12548" width="8.875" style="1" customWidth="1"/>
    <col min="12549" max="12549" width="14.375" style="1" bestFit="1" customWidth="1"/>
    <col min="12550" max="12550" width="13.125" style="1" bestFit="1" customWidth="1"/>
    <col min="12551" max="12551" width="64.375" style="1" customWidth="1"/>
    <col min="12552" max="12552" width="6.125" style="1" customWidth="1"/>
    <col min="12553" max="12554" width="9.875" style="1" bestFit="1" customWidth="1"/>
    <col min="12555" max="12555" width="5.875" style="1" customWidth="1"/>
    <col min="12556" max="12556" width="43.875" style="1" customWidth="1"/>
    <col min="12557" max="12557" width="36" style="1" customWidth="1"/>
    <col min="12558" max="12558" width="26" style="1" customWidth="1"/>
    <col min="12559" max="12559" width="13.875" style="1" customWidth="1"/>
    <col min="12560" max="12560" width="6.375" style="1" customWidth="1"/>
    <col min="12561" max="12561" width="15.625" style="1" customWidth="1"/>
    <col min="12562" max="12562" width="16.875" style="1" customWidth="1"/>
    <col min="12563" max="12563" width="15.625" style="1" customWidth="1"/>
    <col min="12564" max="12802" width="9" style="1"/>
    <col min="12803" max="12803" width="7.125" style="1" customWidth="1"/>
    <col min="12804" max="12804" width="8.875" style="1" customWidth="1"/>
    <col min="12805" max="12805" width="14.375" style="1" bestFit="1" customWidth="1"/>
    <col min="12806" max="12806" width="13.125" style="1" bestFit="1" customWidth="1"/>
    <col min="12807" max="12807" width="64.375" style="1" customWidth="1"/>
    <col min="12808" max="12808" width="6.125" style="1" customWidth="1"/>
    <col min="12809" max="12810" width="9.875" style="1" bestFit="1" customWidth="1"/>
    <col min="12811" max="12811" width="5.875" style="1" customWidth="1"/>
    <col min="12812" max="12812" width="43.875" style="1" customWidth="1"/>
    <col min="12813" max="12813" width="36" style="1" customWidth="1"/>
    <col min="12814" max="12814" width="26" style="1" customWidth="1"/>
    <col min="12815" max="12815" width="13.875" style="1" customWidth="1"/>
    <col min="12816" max="12816" width="6.375" style="1" customWidth="1"/>
    <col min="12817" max="12817" width="15.625" style="1" customWidth="1"/>
    <col min="12818" max="12818" width="16.875" style="1" customWidth="1"/>
    <col min="12819" max="12819" width="15.625" style="1" customWidth="1"/>
    <col min="12820" max="13058" width="9" style="1"/>
    <col min="13059" max="13059" width="7.125" style="1" customWidth="1"/>
    <col min="13060" max="13060" width="8.875" style="1" customWidth="1"/>
    <col min="13061" max="13061" width="14.375" style="1" bestFit="1" customWidth="1"/>
    <col min="13062" max="13062" width="13.125" style="1" bestFit="1" customWidth="1"/>
    <col min="13063" max="13063" width="64.375" style="1" customWidth="1"/>
    <col min="13064" max="13064" width="6.125" style="1" customWidth="1"/>
    <col min="13065" max="13066" width="9.875" style="1" bestFit="1" customWidth="1"/>
    <col min="13067" max="13067" width="5.875" style="1" customWidth="1"/>
    <col min="13068" max="13068" width="43.875" style="1" customWidth="1"/>
    <col min="13069" max="13069" width="36" style="1" customWidth="1"/>
    <col min="13070" max="13070" width="26" style="1" customWidth="1"/>
    <col min="13071" max="13071" width="13.875" style="1" customWidth="1"/>
    <col min="13072" max="13072" width="6.375" style="1" customWidth="1"/>
    <col min="13073" max="13073" width="15.625" style="1" customWidth="1"/>
    <col min="13074" max="13074" width="16.875" style="1" customWidth="1"/>
    <col min="13075" max="13075" width="15.625" style="1" customWidth="1"/>
    <col min="13076" max="13314" width="9" style="1"/>
    <col min="13315" max="13315" width="7.125" style="1" customWidth="1"/>
    <col min="13316" max="13316" width="8.875" style="1" customWidth="1"/>
    <col min="13317" max="13317" width="14.375" style="1" bestFit="1" customWidth="1"/>
    <col min="13318" max="13318" width="13.125" style="1" bestFit="1" customWidth="1"/>
    <col min="13319" max="13319" width="64.375" style="1" customWidth="1"/>
    <col min="13320" max="13320" width="6.125" style="1" customWidth="1"/>
    <col min="13321" max="13322" width="9.875" style="1" bestFit="1" customWidth="1"/>
    <col min="13323" max="13323" width="5.875" style="1" customWidth="1"/>
    <col min="13324" max="13324" width="43.875" style="1" customWidth="1"/>
    <col min="13325" max="13325" width="36" style="1" customWidth="1"/>
    <col min="13326" max="13326" width="26" style="1" customWidth="1"/>
    <col min="13327" max="13327" width="13.875" style="1" customWidth="1"/>
    <col min="13328" max="13328" width="6.375" style="1" customWidth="1"/>
    <col min="13329" max="13329" width="15.625" style="1" customWidth="1"/>
    <col min="13330" max="13330" width="16.875" style="1" customWidth="1"/>
    <col min="13331" max="13331" width="15.625" style="1" customWidth="1"/>
    <col min="13332" max="13570" width="9" style="1"/>
    <col min="13571" max="13571" width="7.125" style="1" customWidth="1"/>
    <col min="13572" max="13572" width="8.875" style="1" customWidth="1"/>
    <col min="13573" max="13573" width="14.375" style="1" bestFit="1" customWidth="1"/>
    <col min="13574" max="13574" width="13.125" style="1" bestFit="1" customWidth="1"/>
    <col min="13575" max="13575" width="64.375" style="1" customWidth="1"/>
    <col min="13576" max="13576" width="6.125" style="1" customWidth="1"/>
    <col min="13577" max="13578" width="9.875" style="1" bestFit="1" customWidth="1"/>
    <col min="13579" max="13579" width="5.875" style="1" customWidth="1"/>
    <col min="13580" max="13580" width="43.875" style="1" customWidth="1"/>
    <col min="13581" max="13581" width="36" style="1" customWidth="1"/>
    <col min="13582" max="13582" width="26" style="1" customWidth="1"/>
    <col min="13583" max="13583" width="13.875" style="1" customWidth="1"/>
    <col min="13584" max="13584" width="6.375" style="1" customWidth="1"/>
    <col min="13585" max="13585" width="15.625" style="1" customWidth="1"/>
    <col min="13586" max="13586" width="16.875" style="1" customWidth="1"/>
    <col min="13587" max="13587" width="15.625" style="1" customWidth="1"/>
    <col min="13588" max="13826" width="9" style="1"/>
    <col min="13827" max="13827" width="7.125" style="1" customWidth="1"/>
    <col min="13828" max="13828" width="8.875" style="1" customWidth="1"/>
    <col min="13829" max="13829" width="14.375" style="1" bestFit="1" customWidth="1"/>
    <col min="13830" max="13830" width="13.125" style="1" bestFit="1" customWidth="1"/>
    <col min="13831" max="13831" width="64.375" style="1" customWidth="1"/>
    <col min="13832" max="13832" width="6.125" style="1" customWidth="1"/>
    <col min="13833" max="13834" width="9.875" style="1" bestFit="1" customWidth="1"/>
    <col min="13835" max="13835" width="5.875" style="1" customWidth="1"/>
    <col min="13836" max="13836" width="43.875" style="1" customWidth="1"/>
    <col min="13837" max="13837" width="36" style="1" customWidth="1"/>
    <col min="13838" max="13838" width="26" style="1" customWidth="1"/>
    <col min="13839" max="13839" width="13.875" style="1" customWidth="1"/>
    <col min="13840" max="13840" width="6.375" style="1" customWidth="1"/>
    <col min="13841" max="13841" width="15.625" style="1" customWidth="1"/>
    <col min="13842" max="13842" width="16.875" style="1" customWidth="1"/>
    <col min="13843" max="13843" width="15.625" style="1" customWidth="1"/>
    <col min="13844" max="14082" width="9" style="1"/>
    <col min="14083" max="14083" width="7.125" style="1" customWidth="1"/>
    <col min="14084" max="14084" width="8.875" style="1" customWidth="1"/>
    <col min="14085" max="14085" width="14.375" style="1" bestFit="1" customWidth="1"/>
    <col min="14086" max="14086" width="13.125" style="1" bestFit="1" customWidth="1"/>
    <col min="14087" max="14087" width="64.375" style="1" customWidth="1"/>
    <col min="14088" max="14088" width="6.125" style="1" customWidth="1"/>
    <col min="14089" max="14090" width="9.875" style="1" bestFit="1" customWidth="1"/>
    <col min="14091" max="14091" width="5.875" style="1" customWidth="1"/>
    <col min="14092" max="14092" width="43.875" style="1" customWidth="1"/>
    <col min="14093" max="14093" width="36" style="1" customWidth="1"/>
    <col min="14094" max="14094" width="26" style="1" customWidth="1"/>
    <col min="14095" max="14095" width="13.875" style="1" customWidth="1"/>
    <col min="14096" max="14096" width="6.375" style="1" customWidth="1"/>
    <col min="14097" max="14097" width="15.625" style="1" customWidth="1"/>
    <col min="14098" max="14098" width="16.875" style="1" customWidth="1"/>
    <col min="14099" max="14099" width="15.625" style="1" customWidth="1"/>
    <col min="14100" max="14338" width="9" style="1"/>
    <col min="14339" max="14339" width="7.125" style="1" customWidth="1"/>
    <col min="14340" max="14340" width="8.875" style="1" customWidth="1"/>
    <col min="14341" max="14341" width="14.375" style="1" bestFit="1" customWidth="1"/>
    <col min="14342" max="14342" width="13.125" style="1" bestFit="1" customWidth="1"/>
    <col min="14343" max="14343" width="64.375" style="1" customWidth="1"/>
    <col min="14344" max="14344" width="6.125" style="1" customWidth="1"/>
    <col min="14345" max="14346" width="9.875" style="1" bestFit="1" customWidth="1"/>
    <col min="14347" max="14347" width="5.875" style="1" customWidth="1"/>
    <col min="14348" max="14348" width="43.875" style="1" customWidth="1"/>
    <col min="14349" max="14349" width="36" style="1" customWidth="1"/>
    <col min="14350" max="14350" width="26" style="1" customWidth="1"/>
    <col min="14351" max="14351" width="13.875" style="1" customWidth="1"/>
    <col min="14352" max="14352" width="6.375" style="1" customWidth="1"/>
    <col min="14353" max="14353" width="15.625" style="1" customWidth="1"/>
    <col min="14354" max="14354" width="16.875" style="1" customWidth="1"/>
    <col min="14355" max="14355" width="15.625" style="1" customWidth="1"/>
    <col min="14356" max="14594" width="9" style="1"/>
    <col min="14595" max="14595" width="7.125" style="1" customWidth="1"/>
    <col min="14596" max="14596" width="8.875" style="1" customWidth="1"/>
    <col min="14597" max="14597" width="14.375" style="1" bestFit="1" customWidth="1"/>
    <col min="14598" max="14598" width="13.125" style="1" bestFit="1" customWidth="1"/>
    <col min="14599" max="14599" width="64.375" style="1" customWidth="1"/>
    <col min="14600" max="14600" width="6.125" style="1" customWidth="1"/>
    <col min="14601" max="14602" width="9.875" style="1" bestFit="1" customWidth="1"/>
    <col min="14603" max="14603" width="5.875" style="1" customWidth="1"/>
    <col min="14604" max="14604" width="43.875" style="1" customWidth="1"/>
    <col min="14605" max="14605" width="36" style="1" customWidth="1"/>
    <col min="14606" max="14606" width="26" style="1" customWidth="1"/>
    <col min="14607" max="14607" width="13.875" style="1" customWidth="1"/>
    <col min="14608" max="14608" width="6.375" style="1" customWidth="1"/>
    <col min="14609" max="14609" width="15.625" style="1" customWidth="1"/>
    <col min="14610" max="14610" width="16.875" style="1" customWidth="1"/>
    <col min="14611" max="14611" width="15.625" style="1" customWidth="1"/>
    <col min="14612" max="14850" width="9" style="1"/>
    <col min="14851" max="14851" width="7.125" style="1" customWidth="1"/>
    <col min="14852" max="14852" width="8.875" style="1" customWidth="1"/>
    <col min="14853" max="14853" width="14.375" style="1" bestFit="1" customWidth="1"/>
    <col min="14854" max="14854" width="13.125" style="1" bestFit="1" customWidth="1"/>
    <col min="14855" max="14855" width="64.375" style="1" customWidth="1"/>
    <col min="14856" max="14856" width="6.125" style="1" customWidth="1"/>
    <col min="14857" max="14858" width="9.875" style="1" bestFit="1" customWidth="1"/>
    <col min="14859" max="14859" width="5.875" style="1" customWidth="1"/>
    <col min="14860" max="14860" width="43.875" style="1" customWidth="1"/>
    <col min="14861" max="14861" width="36" style="1" customWidth="1"/>
    <col min="14862" max="14862" width="26" style="1" customWidth="1"/>
    <col min="14863" max="14863" width="13.875" style="1" customWidth="1"/>
    <col min="14864" max="14864" width="6.375" style="1" customWidth="1"/>
    <col min="14865" max="14865" width="15.625" style="1" customWidth="1"/>
    <col min="14866" max="14866" width="16.875" style="1" customWidth="1"/>
    <col min="14867" max="14867" width="15.625" style="1" customWidth="1"/>
    <col min="14868" max="15106" width="9" style="1"/>
    <col min="15107" max="15107" width="7.125" style="1" customWidth="1"/>
    <col min="15108" max="15108" width="8.875" style="1" customWidth="1"/>
    <col min="15109" max="15109" width="14.375" style="1" bestFit="1" customWidth="1"/>
    <col min="15110" max="15110" width="13.125" style="1" bestFit="1" customWidth="1"/>
    <col min="15111" max="15111" width="64.375" style="1" customWidth="1"/>
    <col min="15112" max="15112" width="6.125" style="1" customWidth="1"/>
    <col min="15113" max="15114" width="9.875" style="1" bestFit="1" customWidth="1"/>
    <col min="15115" max="15115" width="5.875" style="1" customWidth="1"/>
    <col min="15116" max="15116" width="43.875" style="1" customWidth="1"/>
    <col min="15117" max="15117" width="36" style="1" customWidth="1"/>
    <col min="15118" max="15118" width="26" style="1" customWidth="1"/>
    <col min="15119" max="15119" width="13.875" style="1" customWidth="1"/>
    <col min="15120" max="15120" width="6.375" style="1" customWidth="1"/>
    <col min="15121" max="15121" width="15.625" style="1" customWidth="1"/>
    <col min="15122" max="15122" width="16.875" style="1" customWidth="1"/>
    <col min="15123" max="15123" width="15.625" style="1" customWidth="1"/>
    <col min="15124" max="15362" width="9" style="1"/>
    <col min="15363" max="15363" width="7.125" style="1" customWidth="1"/>
    <col min="15364" max="15364" width="8.875" style="1" customWidth="1"/>
    <col min="15365" max="15365" width="14.375" style="1" bestFit="1" customWidth="1"/>
    <col min="15366" max="15366" width="13.125" style="1" bestFit="1" customWidth="1"/>
    <col min="15367" max="15367" width="64.375" style="1" customWidth="1"/>
    <col min="15368" max="15368" width="6.125" style="1" customWidth="1"/>
    <col min="15369" max="15370" width="9.875" style="1" bestFit="1" customWidth="1"/>
    <col min="15371" max="15371" width="5.875" style="1" customWidth="1"/>
    <col min="15372" max="15372" width="43.875" style="1" customWidth="1"/>
    <col min="15373" max="15373" width="36" style="1" customWidth="1"/>
    <col min="15374" max="15374" width="26" style="1" customWidth="1"/>
    <col min="15375" max="15375" width="13.875" style="1" customWidth="1"/>
    <col min="15376" max="15376" width="6.375" style="1" customWidth="1"/>
    <col min="15377" max="15377" width="15.625" style="1" customWidth="1"/>
    <col min="15378" max="15378" width="16.875" style="1" customWidth="1"/>
    <col min="15379" max="15379" width="15.625" style="1" customWidth="1"/>
    <col min="15380" max="15618" width="9" style="1"/>
    <col min="15619" max="15619" width="7.125" style="1" customWidth="1"/>
    <col min="15620" max="15620" width="8.875" style="1" customWidth="1"/>
    <col min="15621" max="15621" width="14.375" style="1" bestFit="1" customWidth="1"/>
    <col min="15622" max="15622" width="13.125" style="1" bestFit="1" customWidth="1"/>
    <col min="15623" max="15623" width="64.375" style="1" customWidth="1"/>
    <col min="15624" max="15624" width="6.125" style="1" customWidth="1"/>
    <col min="15625" max="15626" width="9.875" style="1" bestFit="1" customWidth="1"/>
    <col min="15627" max="15627" width="5.875" style="1" customWidth="1"/>
    <col min="15628" max="15628" width="43.875" style="1" customWidth="1"/>
    <col min="15629" max="15629" width="36" style="1" customWidth="1"/>
    <col min="15630" max="15630" width="26" style="1" customWidth="1"/>
    <col min="15631" max="15631" width="13.875" style="1" customWidth="1"/>
    <col min="15632" max="15632" width="6.375" style="1" customWidth="1"/>
    <col min="15633" max="15633" width="15.625" style="1" customWidth="1"/>
    <col min="15634" max="15634" width="16.875" style="1" customWidth="1"/>
    <col min="15635" max="15635" width="15.625" style="1" customWidth="1"/>
    <col min="15636" max="15874" width="9" style="1"/>
    <col min="15875" max="15875" width="7.125" style="1" customWidth="1"/>
    <col min="15876" max="15876" width="8.875" style="1" customWidth="1"/>
    <col min="15877" max="15877" width="14.375" style="1" bestFit="1" customWidth="1"/>
    <col min="15878" max="15878" width="13.125" style="1" bestFit="1" customWidth="1"/>
    <col min="15879" max="15879" width="64.375" style="1" customWidth="1"/>
    <col min="15880" max="15880" width="6.125" style="1" customWidth="1"/>
    <col min="15881" max="15882" width="9.875" style="1" bestFit="1" customWidth="1"/>
    <col min="15883" max="15883" width="5.875" style="1" customWidth="1"/>
    <col min="15884" max="15884" width="43.875" style="1" customWidth="1"/>
    <col min="15885" max="15885" width="36" style="1" customWidth="1"/>
    <col min="15886" max="15886" width="26" style="1" customWidth="1"/>
    <col min="15887" max="15887" width="13.875" style="1" customWidth="1"/>
    <col min="15888" max="15888" width="6.375" style="1" customWidth="1"/>
    <col min="15889" max="15889" width="15.625" style="1" customWidth="1"/>
    <col min="15890" max="15890" width="16.875" style="1" customWidth="1"/>
    <col min="15891" max="15891" width="15.625" style="1" customWidth="1"/>
    <col min="15892" max="16130" width="9" style="1"/>
    <col min="16131" max="16131" width="7.125" style="1" customWidth="1"/>
    <col min="16132" max="16132" width="8.875" style="1" customWidth="1"/>
    <col min="16133" max="16133" width="14.375" style="1" bestFit="1" customWidth="1"/>
    <col min="16134" max="16134" width="13.125" style="1" bestFit="1" customWidth="1"/>
    <col min="16135" max="16135" width="64.375" style="1" customWidth="1"/>
    <col min="16136" max="16136" width="6.125" style="1" customWidth="1"/>
    <col min="16137" max="16138" width="9.875" style="1" bestFit="1" customWidth="1"/>
    <col min="16139" max="16139" width="5.875" style="1" customWidth="1"/>
    <col min="16140" max="16140" width="43.875" style="1" customWidth="1"/>
    <col min="16141" max="16141" width="36" style="1" customWidth="1"/>
    <col min="16142" max="16142" width="26" style="1" customWidth="1"/>
    <col min="16143" max="16143" width="13.875" style="1" customWidth="1"/>
    <col min="16144" max="16144" width="6.375" style="1" customWidth="1"/>
    <col min="16145" max="16145" width="15.625" style="1" customWidth="1"/>
    <col min="16146" max="16146" width="16.875" style="1" customWidth="1"/>
    <col min="16147" max="16147" width="15.625" style="1" customWidth="1"/>
    <col min="16148" max="16384" width="9" style="1"/>
  </cols>
  <sheetData>
    <row r="2" spans="1:19" ht="20.100000000000001" customHeight="1">
      <c r="D2" s="2" t="s">
        <v>0</v>
      </c>
      <c r="E2" s="2"/>
      <c r="F2" s="2"/>
      <c r="G2" s="3" t="s">
        <v>1027</v>
      </c>
      <c r="I2" s="5" t="s">
        <v>2</v>
      </c>
      <c r="J2" s="6"/>
      <c r="K2" s="7"/>
      <c r="L2" s="8">
        <f>SUM(J:J)</f>
        <v>243520</v>
      </c>
    </row>
    <row r="3" spans="1:19" ht="20.100000000000001" customHeight="1">
      <c r="D3" s="2" t="s">
        <v>3</v>
      </c>
      <c r="E3" s="2"/>
      <c r="F3" s="2"/>
      <c r="G3" s="13" t="s">
        <v>1028</v>
      </c>
    </row>
    <row r="4" spans="1:19" ht="20.100000000000001" customHeight="1">
      <c r="D4" s="2" t="s">
        <v>5</v>
      </c>
      <c r="E4" s="2"/>
      <c r="F4" s="2"/>
      <c r="G4" s="13">
        <v>219753</v>
      </c>
      <c r="J4" s="287"/>
      <c r="L4" s="608" t="s">
        <v>1029</v>
      </c>
      <c r="M4" s="609"/>
    </row>
    <row r="5" spans="1:19" ht="20.100000000000001" customHeight="1">
      <c r="D5" s="2" t="s">
        <v>8</v>
      </c>
      <c r="E5" s="2"/>
      <c r="F5" s="2"/>
      <c r="G5" s="18">
        <v>45672</v>
      </c>
      <c r="L5" s="610"/>
      <c r="M5" s="611"/>
    </row>
    <row r="6" spans="1:19" ht="20.100000000000001" customHeight="1">
      <c r="D6" s="2" t="s">
        <v>10</v>
      </c>
      <c r="E6" s="2"/>
      <c r="F6" s="2"/>
      <c r="G6" s="18">
        <v>45673</v>
      </c>
      <c r="L6" s="610"/>
      <c r="M6" s="611"/>
    </row>
    <row r="7" spans="1:19" ht="20.100000000000001" customHeight="1">
      <c r="D7" s="24"/>
      <c r="E7" s="24"/>
      <c r="F7" s="24"/>
      <c r="G7" s="25"/>
      <c r="I7" s="612" t="s">
        <v>9</v>
      </c>
      <c r="L7" s="613"/>
      <c r="M7" s="614"/>
      <c r="N7" s="26"/>
    </row>
    <row r="8" spans="1:19" ht="20.100000000000001" customHeight="1">
      <c r="D8" s="24"/>
      <c r="E8" s="24"/>
      <c r="F8" s="24"/>
      <c r="G8" s="25"/>
      <c r="I8" s="615"/>
      <c r="J8" s="296"/>
      <c r="L8" s="22"/>
      <c r="M8" s="23"/>
      <c r="N8" s="26"/>
    </row>
    <row r="10" spans="1:19" s="4" customFormat="1" ht="19.7" customHeight="1">
      <c r="A10" s="4" t="s">
        <v>1030</v>
      </c>
      <c r="C10" s="27"/>
      <c r="D10" s="28" t="s">
        <v>12</v>
      </c>
      <c r="E10" s="28" t="s">
        <v>13</v>
      </c>
      <c r="F10" s="28" t="s">
        <v>14</v>
      </c>
      <c r="G10" s="27" t="s">
        <v>15</v>
      </c>
      <c r="H10" s="27" t="s">
        <v>16</v>
      </c>
      <c r="I10" s="27" t="s">
        <v>1031</v>
      </c>
      <c r="J10" s="31" t="s">
        <v>18</v>
      </c>
      <c r="K10" s="31" t="s">
        <v>19</v>
      </c>
      <c r="L10" s="27" t="s">
        <v>20</v>
      </c>
      <c r="M10" s="27" t="s">
        <v>21</v>
      </c>
      <c r="N10" s="27" t="s">
        <v>22</v>
      </c>
      <c r="O10" s="32" t="s">
        <v>23</v>
      </c>
      <c r="P10" s="28" t="s">
        <v>24</v>
      </c>
      <c r="Q10" s="27" t="s">
        <v>25</v>
      </c>
      <c r="R10" s="32" t="s">
        <v>26</v>
      </c>
      <c r="S10" s="33" t="s">
        <v>27</v>
      </c>
    </row>
    <row r="11" spans="1:19" s="4" customFormat="1" ht="19.350000000000001" customHeight="1">
      <c r="A11" s="27"/>
      <c r="B11" s="27"/>
      <c r="C11" s="27"/>
      <c r="D11" s="28"/>
      <c r="E11" s="28"/>
      <c r="F11" s="28"/>
      <c r="G11" s="27"/>
      <c r="H11" s="27"/>
      <c r="I11" s="27"/>
      <c r="J11" s="31"/>
      <c r="K11" s="31"/>
      <c r="L11" s="27"/>
      <c r="M11" s="27"/>
      <c r="N11" s="27"/>
      <c r="O11" s="32"/>
      <c r="P11" s="28"/>
      <c r="Q11" s="27"/>
      <c r="R11" s="32"/>
      <c r="S11" s="33"/>
    </row>
    <row r="12" spans="1:19" s="4" customFormat="1" ht="19.350000000000001" customHeight="1">
      <c r="A12" s="27"/>
      <c r="B12" s="27"/>
      <c r="C12" s="27"/>
      <c r="D12" s="616" t="s">
        <v>1032</v>
      </c>
      <c r="E12" s="617"/>
      <c r="F12" s="617"/>
      <c r="G12" s="618"/>
      <c r="H12" s="257"/>
      <c r="I12" s="257"/>
      <c r="J12" s="257"/>
      <c r="K12" s="135"/>
      <c r="L12" s="312"/>
      <c r="M12" s="27"/>
      <c r="N12" s="27"/>
      <c r="O12" s="32"/>
      <c r="P12" s="28"/>
      <c r="Q12" s="27"/>
      <c r="R12" s="32"/>
      <c r="S12" s="33"/>
    </row>
    <row r="13" spans="1:19" s="4" customFormat="1" ht="19.350000000000001" customHeight="1">
      <c r="A13" s="398" t="s">
        <v>109</v>
      </c>
      <c r="B13" s="27"/>
      <c r="C13" s="27"/>
      <c r="D13" s="619">
        <v>1</v>
      </c>
      <c r="E13" s="620" t="s">
        <v>376</v>
      </c>
      <c r="F13" s="621" t="s">
        <v>391</v>
      </c>
      <c r="G13" s="622" t="s">
        <v>1033</v>
      </c>
      <c r="H13" s="114">
        <v>2</v>
      </c>
      <c r="I13" s="339">
        <v>5260</v>
      </c>
      <c r="J13" s="339">
        <f>H13*I13</f>
        <v>10520</v>
      </c>
      <c r="K13" s="87"/>
      <c r="L13" s="78" t="s">
        <v>896</v>
      </c>
      <c r="M13" s="623" t="s">
        <v>1034</v>
      </c>
      <c r="N13" s="624" t="s">
        <v>1035</v>
      </c>
      <c r="O13" s="32">
        <v>45639</v>
      </c>
      <c r="P13" s="28"/>
      <c r="Q13" s="27" t="s">
        <v>1036</v>
      </c>
      <c r="R13" s="32">
        <v>45300</v>
      </c>
      <c r="S13" s="33"/>
    </row>
    <row r="14" spans="1:19" s="4" customFormat="1" ht="19.350000000000001" customHeight="1">
      <c r="A14" s="27"/>
      <c r="B14" s="27"/>
      <c r="C14" s="27"/>
      <c r="D14" s="28"/>
      <c r="E14" s="581"/>
      <c r="F14" s="79"/>
      <c r="G14" s="88"/>
      <c r="H14" s="27"/>
      <c r="I14" s="257"/>
      <c r="J14" s="257"/>
      <c r="K14" s="87"/>
      <c r="L14" s="78"/>
      <c r="M14" s="623"/>
      <c r="N14" s="27"/>
      <c r="O14" s="32"/>
      <c r="P14" s="28"/>
      <c r="Q14" s="27"/>
      <c r="R14" s="32"/>
      <c r="S14" s="33"/>
    </row>
    <row r="15" spans="1:19" s="4" customFormat="1" ht="19.350000000000001" customHeight="1">
      <c r="A15" s="398" t="s">
        <v>1037</v>
      </c>
      <c r="B15" s="27"/>
      <c r="C15" s="27"/>
      <c r="D15" s="619">
        <f>+D13+1</f>
        <v>2</v>
      </c>
      <c r="E15" s="625" t="s">
        <v>1038</v>
      </c>
      <c r="F15" s="625" t="s">
        <v>1038</v>
      </c>
      <c r="G15" s="626" t="s">
        <v>911</v>
      </c>
      <c r="H15" s="627">
        <v>2</v>
      </c>
      <c r="I15" s="628">
        <v>7500</v>
      </c>
      <c r="J15" s="629">
        <f t="shared" ref="J15:J21" si="0">H15*I15</f>
        <v>15000</v>
      </c>
      <c r="K15" s="591"/>
      <c r="L15" s="136" t="s">
        <v>912</v>
      </c>
      <c r="M15" s="630"/>
      <c r="N15" s="624" t="s">
        <v>1035</v>
      </c>
      <c r="O15" s="32">
        <v>45639</v>
      </c>
      <c r="P15" s="28"/>
      <c r="Q15" s="27" t="s">
        <v>1036</v>
      </c>
      <c r="R15" s="32" t="s">
        <v>1039</v>
      </c>
      <c r="S15" s="33"/>
    </row>
    <row r="16" spans="1:19" s="4" customFormat="1" ht="19.350000000000001" customHeight="1">
      <c r="A16" s="398" t="s">
        <v>1037</v>
      </c>
      <c r="B16" s="27"/>
      <c r="C16" s="27"/>
      <c r="D16" s="619">
        <f t="shared" ref="D16:D21" si="1">+D15+1</f>
        <v>3</v>
      </c>
      <c r="E16" s="625" t="s">
        <v>1038</v>
      </c>
      <c r="F16" s="625" t="s">
        <v>1038</v>
      </c>
      <c r="G16" s="631" t="s">
        <v>1040</v>
      </c>
      <c r="H16" s="487">
        <v>2</v>
      </c>
      <c r="I16" s="632">
        <v>9000</v>
      </c>
      <c r="J16" s="632">
        <f t="shared" si="0"/>
        <v>18000</v>
      </c>
      <c r="K16" s="87"/>
      <c r="L16" s="73" t="s">
        <v>1041</v>
      </c>
      <c r="M16" s="630" t="s">
        <v>1042</v>
      </c>
      <c r="N16" s="624" t="s">
        <v>1035</v>
      </c>
      <c r="O16" s="32">
        <v>45639</v>
      </c>
      <c r="P16" s="28"/>
      <c r="Q16" s="27" t="s">
        <v>1036</v>
      </c>
      <c r="R16" s="32" t="s">
        <v>1039</v>
      </c>
      <c r="S16" s="33"/>
    </row>
    <row r="17" spans="1:19" s="4" customFormat="1" ht="19.350000000000001" customHeight="1">
      <c r="A17" s="398" t="s">
        <v>1037</v>
      </c>
      <c r="B17" s="27"/>
      <c r="C17" s="27"/>
      <c r="D17" s="619">
        <f t="shared" si="1"/>
        <v>4</v>
      </c>
      <c r="E17" s="625" t="s">
        <v>1038</v>
      </c>
      <c r="F17" s="625" t="s">
        <v>1038</v>
      </c>
      <c r="G17" s="631" t="s">
        <v>1043</v>
      </c>
      <c r="H17" s="487">
        <v>2</v>
      </c>
      <c r="I17" s="632">
        <v>18500</v>
      </c>
      <c r="J17" s="632">
        <f t="shared" si="0"/>
        <v>37000</v>
      </c>
      <c r="K17" s="87"/>
      <c r="L17" s="73" t="s">
        <v>1044</v>
      </c>
      <c r="M17" s="633" t="s">
        <v>1045</v>
      </c>
      <c r="N17" s="624" t="s">
        <v>1035</v>
      </c>
      <c r="O17" s="32">
        <v>45639</v>
      </c>
      <c r="P17" s="28"/>
      <c r="Q17" s="27" t="s">
        <v>1036</v>
      </c>
      <c r="R17" s="32" t="s">
        <v>1039</v>
      </c>
      <c r="S17" s="33"/>
    </row>
    <row r="18" spans="1:19" s="4" customFormat="1" ht="19.350000000000001" customHeight="1">
      <c r="A18" s="398" t="s">
        <v>1037</v>
      </c>
      <c r="B18" s="27"/>
      <c r="C18" s="27"/>
      <c r="D18" s="619">
        <f t="shared" si="1"/>
        <v>5</v>
      </c>
      <c r="E18" s="625" t="s">
        <v>1038</v>
      </c>
      <c r="F18" s="625" t="s">
        <v>1038</v>
      </c>
      <c r="G18" s="631" t="s">
        <v>1046</v>
      </c>
      <c r="H18" s="487">
        <v>2</v>
      </c>
      <c r="I18" s="632">
        <v>13500</v>
      </c>
      <c r="J18" s="632">
        <f t="shared" si="0"/>
        <v>27000</v>
      </c>
      <c r="K18" s="87"/>
      <c r="L18" s="73" t="s">
        <v>1047</v>
      </c>
      <c r="M18" s="634" t="s">
        <v>1048</v>
      </c>
      <c r="N18" s="624" t="s">
        <v>1035</v>
      </c>
      <c r="O18" s="32">
        <v>45639</v>
      </c>
      <c r="P18" s="28"/>
      <c r="Q18" s="27" t="s">
        <v>1036</v>
      </c>
      <c r="R18" s="32" t="s">
        <v>1039</v>
      </c>
      <c r="S18" s="33"/>
    </row>
    <row r="19" spans="1:19" s="4" customFormat="1" ht="19.350000000000001" customHeight="1">
      <c r="A19" s="398" t="s">
        <v>1037</v>
      </c>
      <c r="B19" s="27"/>
      <c r="C19" s="27"/>
      <c r="D19" s="619">
        <f t="shared" si="1"/>
        <v>6</v>
      </c>
      <c r="E19" s="625" t="s">
        <v>1038</v>
      </c>
      <c r="F19" s="625" t="s">
        <v>1038</v>
      </c>
      <c r="G19" s="631" t="s">
        <v>1049</v>
      </c>
      <c r="H19" s="487">
        <v>2</v>
      </c>
      <c r="I19" s="632">
        <v>23000</v>
      </c>
      <c r="J19" s="632">
        <f t="shared" si="0"/>
        <v>46000</v>
      </c>
      <c r="K19" s="87"/>
      <c r="L19" s="73" t="s">
        <v>1050</v>
      </c>
      <c r="M19" s="635" t="s">
        <v>1051</v>
      </c>
      <c r="N19" s="624" t="s">
        <v>1035</v>
      </c>
      <c r="O19" s="32">
        <v>45639</v>
      </c>
      <c r="P19" s="28"/>
      <c r="Q19" s="27" t="s">
        <v>1036</v>
      </c>
      <c r="R19" s="32" t="s">
        <v>1039</v>
      </c>
      <c r="S19" s="33"/>
    </row>
    <row r="20" spans="1:19" s="4" customFormat="1" ht="19.350000000000001" customHeight="1">
      <c r="A20" s="398" t="s">
        <v>1037</v>
      </c>
      <c r="B20" s="27"/>
      <c r="C20" s="27"/>
      <c r="D20" s="619">
        <f t="shared" si="1"/>
        <v>7</v>
      </c>
      <c r="E20" s="625" t="s">
        <v>1038</v>
      </c>
      <c r="F20" s="625" t="s">
        <v>1038</v>
      </c>
      <c r="G20" s="631" t="s">
        <v>1052</v>
      </c>
      <c r="H20" s="487">
        <v>2</v>
      </c>
      <c r="I20" s="632">
        <v>23000</v>
      </c>
      <c r="J20" s="632">
        <f t="shared" si="0"/>
        <v>46000</v>
      </c>
      <c r="K20" s="87"/>
      <c r="L20" s="73" t="s">
        <v>1053</v>
      </c>
      <c r="M20" s="635" t="s">
        <v>1051</v>
      </c>
      <c r="N20" s="624" t="s">
        <v>1035</v>
      </c>
      <c r="O20" s="32">
        <v>45639</v>
      </c>
      <c r="P20" s="28"/>
      <c r="Q20" s="27" t="s">
        <v>1036</v>
      </c>
      <c r="R20" s="32" t="s">
        <v>1039</v>
      </c>
      <c r="S20" s="33"/>
    </row>
    <row r="21" spans="1:19" s="4" customFormat="1" ht="19.350000000000001" customHeight="1">
      <c r="A21" s="398" t="s">
        <v>1037</v>
      </c>
      <c r="B21" s="27"/>
      <c r="C21" s="27"/>
      <c r="D21" s="619">
        <f t="shared" si="1"/>
        <v>8</v>
      </c>
      <c r="E21" s="625" t="s">
        <v>1038</v>
      </c>
      <c r="F21" s="625" t="s">
        <v>1038</v>
      </c>
      <c r="G21" s="631" t="s">
        <v>1054</v>
      </c>
      <c r="H21" s="487">
        <v>2</v>
      </c>
      <c r="I21" s="632">
        <v>22000</v>
      </c>
      <c r="J21" s="632">
        <f t="shared" si="0"/>
        <v>44000</v>
      </c>
      <c r="K21" s="87"/>
      <c r="L21" s="73" t="s">
        <v>1055</v>
      </c>
      <c r="M21" s="634" t="s">
        <v>1048</v>
      </c>
      <c r="N21" s="624" t="s">
        <v>1035</v>
      </c>
      <c r="O21" s="32">
        <v>45639</v>
      </c>
      <c r="P21" s="28"/>
      <c r="Q21" s="27" t="s">
        <v>1036</v>
      </c>
      <c r="R21" s="32" t="s">
        <v>1039</v>
      </c>
      <c r="S21" s="33"/>
    </row>
    <row r="22" spans="1:19" s="4" customFormat="1" ht="19.350000000000001" customHeight="1">
      <c r="A22" s="27"/>
      <c r="B22" s="27"/>
      <c r="C22" s="27"/>
      <c r="D22" s="28"/>
      <c r="E22" s="436"/>
      <c r="F22" s="436"/>
      <c r="G22" s="88"/>
      <c r="H22" s="27"/>
      <c r="I22" s="257"/>
      <c r="J22" s="257"/>
      <c r="K22" s="87"/>
      <c r="L22" s="73"/>
      <c r="M22" s="634"/>
      <c r="N22" s="624"/>
      <c r="O22" s="32"/>
      <c r="P22" s="28"/>
      <c r="Q22" s="27"/>
      <c r="R22" s="32"/>
      <c r="S22" s="33"/>
    </row>
    <row r="23" spans="1:19" s="4" customFormat="1" ht="19.350000000000001" customHeight="1">
      <c r="A23" s="27"/>
      <c r="B23" s="27"/>
      <c r="C23" s="27"/>
      <c r="D23" s="28"/>
      <c r="E23" s="72"/>
      <c r="F23" s="72"/>
      <c r="G23" s="320"/>
      <c r="H23" s="72"/>
      <c r="I23" s="341"/>
      <c r="J23" s="445"/>
      <c r="K23" s="342"/>
      <c r="L23" s="320"/>
      <c r="M23" s="27"/>
      <c r="N23" s="27"/>
      <c r="O23" s="32"/>
      <c r="P23" s="28"/>
      <c r="Q23" s="27"/>
      <c r="R23" s="32"/>
      <c r="S23" s="33"/>
    </row>
    <row r="24" spans="1:19" s="4" customFormat="1" ht="19.350000000000001" customHeight="1">
      <c r="A24" s="27"/>
      <c r="B24" s="27"/>
      <c r="C24" s="27"/>
      <c r="D24" s="343"/>
      <c r="E24" s="28"/>
      <c r="F24" s="28"/>
      <c r="G24" s="344">
        <f>SUM(J13:J22)</f>
        <v>243520</v>
      </c>
      <c r="H24" s="27"/>
      <c r="I24" s="257"/>
      <c r="J24" s="257"/>
      <c r="K24" s="31"/>
      <c r="L24" s="73"/>
      <c r="M24" s="27"/>
      <c r="N24" s="27"/>
      <c r="O24" s="32"/>
      <c r="P24" s="28"/>
      <c r="Q24" s="27"/>
      <c r="R24" s="32"/>
      <c r="S24" s="33"/>
    </row>
    <row r="25" spans="1:19" s="4" customFormat="1" ht="19.350000000000001" customHeight="1">
      <c r="A25" s="27"/>
      <c r="B25" s="27"/>
      <c r="C25" s="27"/>
      <c r="D25" s="28"/>
      <c r="E25" s="28"/>
      <c r="F25" s="28"/>
      <c r="G25" s="27"/>
      <c r="H25" s="27"/>
      <c r="I25" s="27"/>
      <c r="J25" s="31"/>
      <c r="K25" s="31"/>
      <c r="L25" s="27"/>
      <c r="M25" s="27"/>
      <c r="N25" s="27"/>
      <c r="O25" s="32"/>
      <c r="P25" s="28"/>
      <c r="Q25" s="27"/>
      <c r="R25" s="32"/>
      <c r="S25" s="33"/>
    </row>
    <row r="26" spans="1:19" s="4" customFormat="1" ht="19.350000000000001" customHeight="1">
      <c r="A26" s="27"/>
      <c r="B26" s="27"/>
      <c r="C26" s="27"/>
      <c r="D26" s="636"/>
      <c r="E26" s="637"/>
      <c r="F26" s="637"/>
      <c r="G26" s="393"/>
      <c r="H26" s="27"/>
      <c r="I26" s="27"/>
      <c r="J26" s="31"/>
      <c r="K26" s="31"/>
      <c r="L26" s="27"/>
      <c r="M26" s="27"/>
      <c r="N26" s="27"/>
      <c r="O26" s="32"/>
      <c r="P26" s="28"/>
      <c r="Q26" s="27"/>
      <c r="R26" s="32"/>
      <c r="S26" s="33"/>
    </row>
    <row r="27" spans="1:19" s="4" customFormat="1" ht="19.7" customHeight="1">
      <c r="A27" s="27"/>
      <c r="B27" s="27"/>
      <c r="C27" s="27"/>
      <c r="D27" s="28"/>
      <c r="E27" s="131"/>
      <c r="F27" s="131"/>
      <c r="G27" s="386"/>
      <c r="H27" s="391"/>
      <c r="I27" s="29"/>
      <c r="J27" s="257"/>
      <c r="K27" s="31"/>
      <c r="L27" s="166"/>
      <c r="M27" s="39"/>
      <c r="N27" s="73"/>
      <c r="O27" s="32"/>
      <c r="P27" s="28"/>
      <c r="Q27" s="27"/>
      <c r="R27" s="32"/>
      <c r="S27" s="33"/>
    </row>
    <row r="28" spans="1:19" s="4" customFormat="1" ht="19.7" customHeight="1">
      <c r="A28" s="27"/>
      <c r="B28" s="27"/>
      <c r="C28" s="27"/>
      <c r="D28" s="28"/>
      <c r="E28" s="28"/>
      <c r="F28" s="28"/>
      <c r="G28" s="173"/>
      <c r="H28" s="199"/>
      <c r="I28" s="27"/>
      <c r="J28" s="77"/>
      <c r="K28" s="31"/>
      <c r="L28" s="166"/>
      <c r="M28" s="27"/>
      <c r="N28" s="73"/>
      <c r="O28" s="32"/>
      <c r="P28" s="28"/>
      <c r="Q28" s="27"/>
      <c r="R28" s="32"/>
      <c r="S28" s="33"/>
    </row>
    <row r="29" spans="1:19" s="4" customFormat="1" ht="19.7" customHeight="1">
      <c r="A29" s="27"/>
      <c r="B29" s="27"/>
      <c r="C29" s="27"/>
      <c r="D29" s="28"/>
      <c r="E29" s="28"/>
      <c r="F29" s="28"/>
      <c r="G29" s="173"/>
      <c r="H29" s="199"/>
      <c r="I29" s="27"/>
      <c r="J29" s="77"/>
      <c r="K29" s="31"/>
      <c r="L29" s="166"/>
      <c r="M29" s="27"/>
      <c r="N29" s="73"/>
      <c r="O29" s="32"/>
      <c r="P29" s="28"/>
      <c r="Q29" s="27"/>
      <c r="R29" s="32"/>
      <c r="S29" s="33"/>
    </row>
    <row r="30" spans="1:19" s="4" customFormat="1" ht="19.7" customHeight="1">
      <c r="A30" s="27"/>
      <c r="B30" s="27"/>
      <c r="C30" s="27"/>
      <c r="D30" s="28"/>
      <c r="E30" s="28"/>
      <c r="F30" s="28"/>
      <c r="G30" s="173"/>
      <c r="H30" s="199"/>
      <c r="I30" s="27"/>
      <c r="J30" s="77"/>
      <c r="K30" s="31"/>
      <c r="L30" s="166"/>
      <c r="M30" s="27"/>
      <c r="N30" s="73"/>
      <c r="O30" s="32"/>
      <c r="P30" s="28"/>
      <c r="Q30" s="27"/>
      <c r="R30" s="32"/>
      <c r="S30" s="33"/>
    </row>
    <row r="31" spans="1:19" s="4" customFormat="1" ht="19.7" customHeight="1">
      <c r="A31" s="27"/>
      <c r="B31" s="27"/>
      <c r="C31" s="27"/>
      <c r="D31" s="28"/>
      <c r="E31" s="28"/>
      <c r="F31" s="28"/>
      <c r="G31" s="173"/>
      <c r="H31" s="199"/>
      <c r="I31" s="27"/>
      <c r="J31" s="77"/>
      <c r="K31" s="31"/>
      <c r="L31" s="166"/>
      <c r="M31" s="27"/>
      <c r="N31" s="73"/>
      <c r="O31" s="32"/>
      <c r="P31" s="28"/>
      <c r="Q31" s="27"/>
      <c r="R31" s="32"/>
      <c r="S31" s="33"/>
    </row>
    <row r="32" spans="1:19" s="4" customFormat="1" ht="19.7" customHeight="1">
      <c r="A32" s="27"/>
      <c r="B32" s="27"/>
      <c r="C32" s="27"/>
      <c r="D32" s="28"/>
      <c r="E32" s="28"/>
      <c r="F32" s="28"/>
      <c r="G32" s="173"/>
      <c r="H32" s="199"/>
      <c r="I32" s="27"/>
      <c r="J32" s="77"/>
      <c r="K32" s="31"/>
      <c r="L32" s="166"/>
      <c r="M32" s="27"/>
      <c r="N32" s="73"/>
      <c r="O32" s="32"/>
      <c r="P32" s="28"/>
      <c r="Q32" s="27"/>
      <c r="R32" s="32"/>
      <c r="S32" s="33"/>
    </row>
    <row r="33" spans="1:19" s="4" customFormat="1" ht="19.7" customHeight="1">
      <c r="A33" s="27"/>
      <c r="B33" s="27"/>
      <c r="C33" s="27"/>
      <c r="D33" s="28"/>
      <c r="E33" s="28"/>
      <c r="F33" s="28"/>
      <c r="G33" s="173"/>
      <c r="H33" s="199"/>
      <c r="I33" s="27"/>
      <c r="J33" s="77"/>
      <c r="K33" s="31"/>
      <c r="L33" s="166"/>
      <c r="M33" s="27"/>
      <c r="N33" s="73"/>
      <c r="O33" s="32"/>
      <c r="P33" s="28"/>
      <c r="Q33" s="27"/>
      <c r="R33" s="32"/>
      <c r="S33" s="33"/>
    </row>
    <row r="34" spans="1:19" s="4" customFormat="1" ht="19.7" customHeight="1">
      <c r="A34" s="27"/>
      <c r="B34" s="27"/>
      <c r="C34" s="27"/>
      <c r="D34" s="28"/>
      <c r="E34" s="28"/>
      <c r="F34" s="28"/>
      <c r="G34" s="173"/>
      <c r="H34" s="199"/>
      <c r="I34" s="27"/>
      <c r="J34" s="77"/>
      <c r="K34" s="31"/>
      <c r="L34" s="166"/>
      <c r="M34" s="27"/>
      <c r="N34" s="73"/>
      <c r="O34" s="32"/>
      <c r="P34" s="28"/>
      <c r="Q34" s="27"/>
      <c r="R34" s="32"/>
      <c r="S34" s="33"/>
    </row>
    <row r="35" spans="1:19" s="4" customFormat="1" ht="19.7" customHeight="1">
      <c r="A35" s="27"/>
      <c r="B35" s="27"/>
      <c r="C35" s="27"/>
      <c r="D35" s="28"/>
      <c r="E35" s="28"/>
      <c r="F35" s="28"/>
      <c r="G35" s="173"/>
      <c r="H35" s="199"/>
      <c r="I35" s="27"/>
      <c r="J35" s="77"/>
      <c r="K35" s="31"/>
      <c r="L35" s="166"/>
      <c r="M35" s="27"/>
      <c r="N35" s="73"/>
      <c r="O35" s="32"/>
      <c r="P35" s="28"/>
      <c r="Q35" s="27"/>
      <c r="R35" s="32"/>
      <c r="S35" s="33"/>
    </row>
    <row r="36" spans="1:19" s="4" customFormat="1" ht="19.7" customHeight="1">
      <c r="A36" s="27"/>
      <c r="B36" s="27"/>
      <c r="C36" s="27"/>
      <c r="D36" s="28"/>
      <c r="E36" s="28"/>
      <c r="F36" s="28"/>
      <c r="G36" s="173"/>
      <c r="H36" s="199"/>
      <c r="I36" s="27"/>
      <c r="J36" s="77"/>
      <c r="K36" s="31"/>
      <c r="L36" s="166"/>
      <c r="M36" s="27"/>
      <c r="N36" s="73"/>
      <c r="O36" s="32"/>
      <c r="P36" s="28"/>
      <c r="Q36" s="27"/>
      <c r="R36" s="32"/>
      <c r="S36" s="33"/>
    </row>
    <row r="37" spans="1:19" s="4" customFormat="1" ht="19.7" customHeight="1">
      <c r="A37" s="27"/>
      <c r="B37" s="27"/>
      <c r="C37" s="27"/>
      <c r="D37" s="28"/>
      <c r="E37" s="28"/>
      <c r="F37" s="28"/>
      <c r="G37" s="173"/>
      <c r="H37" s="199"/>
      <c r="I37" s="27"/>
      <c r="J37" s="77"/>
      <c r="K37" s="31"/>
      <c r="L37" s="166"/>
      <c r="M37" s="27"/>
      <c r="N37" s="73"/>
      <c r="O37" s="32"/>
      <c r="P37" s="28"/>
      <c r="Q37" s="27"/>
      <c r="R37" s="32"/>
      <c r="S37" s="33"/>
    </row>
  </sheetData>
  <autoFilter ref="A10:S10" xr:uid="{8AC810BF-6923-4006-8F70-598EC29409AC}">
    <filterColumn colId="18">
      <filters blank="1"/>
    </filterColumn>
  </autoFilter>
  <mergeCells count="8">
    <mergeCell ref="D2:F2"/>
    <mergeCell ref="I2:K2"/>
    <mergeCell ref="D3:F3"/>
    <mergeCell ref="D4:F4"/>
    <mergeCell ref="L4:M7"/>
    <mergeCell ref="D5:F5"/>
    <mergeCell ref="D6:F6"/>
    <mergeCell ref="I7:I8"/>
  </mergeCells>
  <phoneticPr fontId="2"/>
  <dataValidations count="1">
    <dataValidation imeMode="hiragana" allowBlank="1" showInputMessage="1" showErrorMessage="1" sqref="L16:L22 JH16:JH22 TD16:TD22 ACZ16:ACZ22 AMV16:AMV22 AWR16:AWR22 BGN16:BGN22 BQJ16:BQJ22 CAF16:CAF22 CKB16:CKB22 CTX16:CTX22 DDT16:DDT22 DNP16:DNP22 DXL16:DXL22 EHH16:EHH22 ERD16:ERD22 FAZ16:FAZ22 FKV16:FKV22 FUR16:FUR22 GEN16:GEN22 GOJ16:GOJ22 GYF16:GYF22 HIB16:HIB22 HRX16:HRX22 IBT16:IBT22 ILP16:ILP22 IVL16:IVL22 JFH16:JFH22 JPD16:JPD22 JYZ16:JYZ22 KIV16:KIV22 KSR16:KSR22 LCN16:LCN22 LMJ16:LMJ22 LWF16:LWF22 MGB16:MGB22 MPX16:MPX22 MZT16:MZT22 NJP16:NJP22 NTL16:NTL22 ODH16:ODH22 OND16:OND22 OWZ16:OWZ22 PGV16:PGV22 PQR16:PQR22 QAN16:QAN22 QKJ16:QKJ22 QUF16:QUF22 REB16:REB22 RNX16:RNX22 RXT16:RXT22 SHP16:SHP22 SRL16:SRL22 TBH16:TBH22 TLD16:TLD22 TUZ16:TUZ22 UEV16:UEV22 UOR16:UOR22 UYN16:UYN22 VIJ16:VIJ22 VSF16:VSF22 WCB16:WCB22 WLX16:WLX22 WVT16:WVT22 L65552:L65558 JH65552:JH65558 TD65552:TD65558 ACZ65552:ACZ65558 AMV65552:AMV65558 AWR65552:AWR65558 BGN65552:BGN65558 BQJ65552:BQJ65558 CAF65552:CAF65558 CKB65552:CKB65558 CTX65552:CTX65558 DDT65552:DDT65558 DNP65552:DNP65558 DXL65552:DXL65558 EHH65552:EHH65558 ERD65552:ERD65558 FAZ65552:FAZ65558 FKV65552:FKV65558 FUR65552:FUR65558 GEN65552:GEN65558 GOJ65552:GOJ65558 GYF65552:GYF65558 HIB65552:HIB65558 HRX65552:HRX65558 IBT65552:IBT65558 ILP65552:ILP65558 IVL65552:IVL65558 JFH65552:JFH65558 JPD65552:JPD65558 JYZ65552:JYZ65558 KIV65552:KIV65558 KSR65552:KSR65558 LCN65552:LCN65558 LMJ65552:LMJ65558 LWF65552:LWF65558 MGB65552:MGB65558 MPX65552:MPX65558 MZT65552:MZT65558 NJP65552:NJP65558 NTL65552:NTL65558 ODH65552:ODH65558 OND65552:OND65558 OWZ65552:OWZ65558 PGV65552:PGV65558 PQR65552:PQR65558 QAN65552:QAN65558 QKJ65552:QKJ65558 QUF65552:QUF65558 REB65552:REB65558 RNX65552:RNX65558 RXT65552:RXT65558 SHP65552:SHP65558 SRL65552:SRL65558 TBH65552:TBH65558 TLD65552:TLD65558 TUZ65552:TUZ65558 UEV65552:UEV65558 UOR65552:UOR65558 UYN65552:UYN65558 VIJ65552:VIJ65558 VSF65552:VSF65558 WCB65552:WCB65558 WLX65552:WLX65558 WVT65552:WVT65558 L131088:L131094 JH131088:JH131094 TD131088:TD131094 ACZ131088:ACZ131094 AMV131088:AMV131094 AWR131088:AWR131094 BGN131088:BGN131094 BQJ131088:BQJ131094 CAF131088:CAF131094 CKB131088:CKB131094 CTX131088:CTX131094 DDT131088:DDT131094 DNP131088:DNP131094 DXL131088:DXL131094 EHH131088:EHH131094 ERD131088:ERD131094 FAZ131088:FAZ131094 FKV131088:FKV131094 FUR131088:FUR131094 GEN131088:GEN131094 GOJ131088:GOJ131094 GYF131088:GYF131094 HIB131088:HIB131094 HRX131088:HRX131094 IBT131088:IBT131094 ILP131088:ILP131094 IVL131088:IVL131094 JFH131088:JFH131094 JPD131088:JPD131094 JYZ131088:JYZ131094 KIV131088:KIV131094 KSR131088:KSR131094 LCN131088:LCN131094 LMJ131088:LMJ131094 LWF131088:LWF131094 MGB131088:MGB131094 MPX131088:MPX131094 MZT131088:MZT131094 NJP131088:NJP131094 NTL131088:NTL131094 ODH131088:ODH131094 OND131088:OND131094 OWZ131088:OWZ131094 PGV131088:PGV131094 PQR131088:PQR131094 QAN131088:QAN131094 QKJ131088:QKJ131094 QUF131088:QUF131094 REB131088:REB131094 RNX131088:RNX131094 RXT131088:RXT131094 SHP131088:SHP131094 SRL131088:SRL131094 TBH131088:TBH131094 TLD131088:TLD131094 TUZ131088:TUZ131094 UEV131088:UEV131094 UOR131088:UOR131094 UYN131088:UYN131094 VIJ131088:VIJ131094 VSF131088:VSF131094 WCB131088:WCB131094 WLX131088:WLX131094 WVT131088:WVT131094 L196624:L196630 JH196624:JH196630 TD196624:TD196630 ACZ196624:ACZ196630 AMV196624:AMV196630 AWR196624:AWR196630 BGN196624:BGN196630 BQJ196624:BQJ196630 CAF196624:CAF196630 CKB196624:CKB196630 CTX196624:CTX196630 DDT196624:DDT196630 DNP196624:DNP196630 DXL196624:DXL196630 EHH196624:EHH196630 ERD196624:ERD196630 FAZ196624:FAZ196630 FKV196624:FKV196630 FUR196624:FUR196630 GEN196624:GEN196630 GOJ196624:GOJ196630 GYF196624:GYF196630 HIB196624:HIB196630 HRX196624:HRX196630 IBT196624:IBT196630 ILP196624:ILP196630 IVL196624:IVL196630 JFH196624:JFH196630 JPD196624:JPD196630 JYZ196624:JYZ196630 KIV196624:KIV196630 KSR196624:KSR196630 LCN196624:LCN196630 LMJ196624:LMJ196630 LWF196624:LWF196630 MGB196624:MGB196630 MPX196624:MPX196630 MZT196624:MZT196630 NJP196624:NJP196630 NTL196624:NTL196630 ODH196624:ODH196630 OND196624:OND196630 OWZ196624:OWZ196630 PGV196624:PGV196630 PQR196624:PQR196630 QAN196624:QAN196630 QKJ196624:QKJ196630 QUF196624:QUF196630 REB196624:REB196630 RNX196624:RNX196630 RXT196624:RXT196630 SHP196624:SHP196630 SRL196624:SRL196630 TBH196624:TBH196630 TLD196624:TLD196630 TUZ196624:TUZ196630 UEV196624:UEV196630 UOR196624:UOR196630 UYN196624:UYN196630 VIJ196624:VIJ196630 VSF196624:VSF196630 WCB196624:WCB196630 WLX196624:WLX196630 WVT196624:WVT196630 L262160:L262166 JH262160:JH262166 TD262160:TD262166 ACZ262160:ACZ262166 AMV262160:AMV262166 AWR262160:AWR262166 BGN262160:BGN262166 BQJ262160:BQJ262166 CAF262160:CAF262166 CKB262160:CKB262166 CTX262160:CTX262166 DDT262160:DDT262166 DNP262160:DNP262166 DXL262160:DXL262166 EHH262160:EHH262166 ERD262160:ERD262166 FAZ262160:FAZ262166 FKV262160:FKV262166 FUR262160:FUR262166 GEN262160:GEN262166 GOJ262160:GOJ262166 GYF262160:GYF262166 HIB262160:HIB262166 HRX262160:HRX262166 IBT262160:IBT262166 ILP262160:ILP262166 IVL262160:IVL262166 JFH262160:JFH262166 JPD262160:JPD262166 JYZ262160:JYZ262166 KIV262160:KIV262166 KSR262160:KSR262166 LCN262160:LCN262166 LMJ262160:LMJ262166 LWF262160:LWF262166 MGB262160:MGB262166 MPX262160:MPX262166 MZT262160:MZT262166 NJP262160:NJP262166 NTL262160:NTL262166 ODH262160:ODH262166 OND262160:OND262166 OWZ262160:OWZ262166 PGV262160:PGV262166 PQR262160:PQR262166 QAN262160:QAN262166 QKJ262160:QKJ262166 QUF262160:QUF262166 REB262160:REB262166 RNX262160:RNX262166 RXT262160:RXT262166 SHP262160:SHP262166 SRL262160:SRL262166 TBH262160:TBH262166 TLD262160:TLD262166 TUZ262160:TUZ262166 UEV262160:UEV262166 UOR262160:UOR262166 UYN262160:UYN262166 VIJ262160:VIJ262166 VSF262160:VSF262166 WCB262160:WCB262166 WLX262160:WLX262166 WVT262160:WVT262166 L327696:L327702 JH327696:JH327702 TD327696:TD327702 ACZ327696:ACZ327702 AMV327696:AMV327702 AWR327696:AWR327702 BGN327696:BGN327702 BQJ327696:BQJ327702 CAF327696:CAF327702 CKB327696:CKB327702 CTX327696:CTX327702 DDT327696:DDT327702 DNP327696:DNP327702 DXL327696:DXL327702 EHH327696:EHH327702 ERD327696:ERD327702 FAZ327696:FAZ327702 FKV327696:FKV327702 FUR327696:FUR327702 GEN327696:GEN327702 GOJ327696:GOJ327702 GYF327696:GYF327702 HIB327696:HIB327702 HRX327696:HRX327702 IBT327696:IBT327702 ILP327696:ILP327702 IVL327696:IVL327702 JFH327696:JFH327702 JPD327696:JPD327702 JYZ327696:JYZ327702 KIV327696:KIV327702 KSR327696:KSR327702 LCN327696:LCN327702 LMJ327696:LMJ327702 LWF327696:LWF327702 MGB327696:MGB327702 MPX327696:MPX327702 MZT327696:MZT327702 NJP327696:NJP327702 NTL327696:NTL327702 ODH327696:ODH327702 OND327696:OND327702 OWZ327696:OWZ327702 PGV327696:PGV327702 PQR327696:PQR327702 QAN327696:QAN327702 QKJ327696:QKJ327702 QUF327696:QUF327702 REB327696:REB327702 RNX327696:RNX327702 RXT327696:RXT327702 SHP327696:SHP327702 SRL327696:SRL327702 TBH327696:TBH327702 TLD327696:TLD327702 TUZ327696:TUZ327702 UEV327696:UEV327702 UOR327696:UOR327702 UYN327696:UYN327702 VIJ327696:VIJ327702 VSF327696:VSF327702 WCB327696:WCB327702 WLX327696:WLX327702 WVT327696:WVT327702 L393232:L393238 JH393232:JH393238 TD393232:TD393238 ACZ393232:ACZ393238 AMV393232:AMV393238 AWR393232:AWR393238 BGN393232:BGN393238 BQJ393232:BQJ393238 CAF393232:CAF393238 CKB393232:CKB393238 CTX393232:CTX393238 DDT393232:DDT393238 DNP393232:DNP393238 DXL393232:DXL393238 EHH393232:EHH393238 ERD393232:ERD393238 FAZ393232:FAZ393238 FKV393232:FKV393238 FUR393232:FUR393238 GEN393232:GEN393238 GOJ393232:GOJ393238 GYF393232:GYF393238 HIB393232:HIB393238 HRX393232:HRX393238 IBT393232:IBT393238 ILP393232:ILP393238 IVL393232:IVL393238 JFH393232:JFH393238 JPD393232:JPD393238 JYZ393232:JYZ393238 KIV393232:KIV393238 KSR393232:KSR393238 LCN393232:LCN393238 LMJ393232:LMJ393238 LWF393232:LWF393238 MGB393232:MGB393238 MPX393232:MPX393238 MZT393232:MZT393238 NJP393232:NJP393238 NTL393232:NTL393238 ODH393232:ODH393238 OND393232:OND393238 OWZ393232:OWZ393238 PGV393232:PGV393238 PQR393232:PQR393238 QAN393232:QAN393238 QKJ393232:QKJ393238 QUF393232:QUF393238 REB393232:REB393238 RNX393232:RNX393238 RXT393232:RXT393238 SHP393232:SHP393238 SRL393232:SRL393238 TBH393232:TBH393238 TLD393232:TLD393238 TUZ393232:TUZ393238 UEV393232:UEV393238 UOR393232:UOR393238 UYN393232:UYN393238 VIJ393232:VIJ393238 VSF393232:VSF393238 WCB393232:WCB393238 WLX393232:WLX393238 WVT393232:WVT393238 L458768:L458774 JH458768:JH458774 TD458768:TD458774 ACZ458768:ACZ458774 AMV458768:AMV458774 AWR458768:AWR458774 BGN458768:BGN458774 BQJ458768:BQJ458774 CAF458768:CAF458774 CKB458768:CKB458774 CTX458768:CTX458774 DDT458768:DDT458774 DNP458768:DNP458774 DXL458768:DXL458774 EHH458768:EHH458774 ERD458768:ERD458774 FAZ458768:FAZ458774 FKV458768:FKV458774 FUR458768:FUR458774 GEN458768:GEN458774 GOJ458768:GOJ458774 GYF458768:GYF458774 HIB458768:HIB458774 HRX458768:HRX458774 IBT458768:IBT458774 ILP458768:ILP458774 IVL458768:IVL458774 JFH458768:JFH458774 JPD458768:JPD458774 JYZ458768:JYZ458774 KIV458768:KIV458774 KSR458768:KSR458774 LCN458768:LCN458774 LMJ458768:LMJ458774 LWF458768:LWF458774 MGB458768:MGB458774 MPX458768:MPX458774 MZT458768:MZT458774 NJP458768:NJP458774 NTL458768:NTL458774 ODH458768:ODH458774 OND458768:OND458774 OWZ458768:OWZ458774 PGV458768:PGV458774 PQR458768:PQR458774 QAN458768:QAN458774 QKJ458768:QKJ458774 QUF458768:QUF458774 REB458768:REB458774 RNX458768:RNX458774 RXT458768:RXT458774 SHP458768:SHP458774 SRL458768:SRL458774 TBH458768:TBH458774 TLD458768:TLD458774 TUZ458768:TUZ458774 UEV458768:UEV458774 UOR458768:UOR458774 UYN458768:UYN458774 VIJ458768:VIJ458774 VSF458768:VSF458774 WCB458768:WCB458774 WLX458768:WLX458774 WVT458768:WVT458774 L524304:L524310 JH524304:JH524310 TD524304:TD524310 ACZ524304:ACZ524310 AMV524304:AMV524310 AWR524304:AWR524310 BGN524304:BGN524310 BQJ524304:BQJ524310 CAF524304:CAF524310 CKB524304:CKB524310 CTX524304:CTX524310 DDT524304:DDT524310 DNP524304:DNP524310 DXL524304:DXL524310 EHH524304:EHH524310 ERD524304:ERD524310 FAZ524304:FAZ524310 FKV524304:FKV524310 FUR524304:FUR524310 GEN524304:GEN524310 GOJ524304:GOJ524310 GYF524304:GYF524310 HIB524304:HIB524310 HRX524304:HRX524310 IBT524304:IBT524310 ILP524304:ILP524310 IVL524304:IVL524310 JFH524304:JFH524310 JPD524304:JPD524310 JYZ524304:JYZ524310 KIV524304:KIV524310 KSR524304:KSR524310 LCN524304:LCN524310 LMJ524304:LMJ524310 LWF524304:LWF524310 MGB524304:MGB524310 MPX524304:MPX524310 MZT524304:MZT524310 NJP524304:NJP524310 NTL524304:NTL524310 ODH524304:ODH524310 OND524304:OND524310 OWZ524304:OWZ524310 PGV524304:PGV524310 PQR524304:PQR524310 QAN524304:QAN524310 QKJ524304:QKJ524310 QUF524304:QUF524310 REB524304:REB524310 RNX524304:RNX524310 RXT524304:RXT524310 SHP524304:SHP524310 SRL524304:SRL524310 TBH524304:TBH524310 TLD524304:TLD524310 TUZ524304:TUZ524310 UEV524304:UEV524310 UOR524304:UOR524310 UYN524304:UYN524310 VIJ524304:VIJ524310 VSF524304:VSF524310 WCB524304:WCB524310 WLX524304:WLX524310 WVT524304:WVT524310 L589840:L589846 JH589840:JH589846 TD589840:TD589846 ACZ589840:ACZ589846 AMV589840:AMV589846 AWR589840:AWR589846 BGN589840:BGN589846 BQJ589840:BQJ589846 CAF589840:CAF589846 CKB589840:CKB589846 CTX589840:CTX589846 DDT589840:DDT589846 DNP589840:DNP589846 DXL589840:DXL589846 EHH589840:EHH589846 ERD589840:ERD589846 FAZ589840:FAZ589846 FKV589840:FKV589846 FUR589840:FUR589846 GEN589840:GEN589846 GOJ589840:GOJ589846 GYF589840:GYF589846 HIB589840:HIB589846 HRX589840:HRX589846 IBT589840:IBT589846 ILP589840:ILP589846 IVL589840:IVL589846 JFH589840:JFH589846 JPD589840:JPD589846 JYZ589840:JYZ589846 KIV589840:KIV589846 KSR589840:KSR589846 LCN589840:LCN589846 LMJ589840:LMJ589846 LWF589840:LWF589846 MGB589840:MGB589846 MPX589840:MPX589846 MZT589840:MZT589846 NJP589840:NJP589846 NTL589840:NTL589846 ODH589840:ODH589846 OND589840:OND589846 OWZ589840:OWZ589846 PGV589840:PGV589846 PQR589840:PQR589846 QAN589840:QAN589846 QKJ589840:QKJ589846 QUF589840:QUF589846 REB589840:REB589846 RNX589840:RNX589846 RXT589840:RXT589846 SHP589840:SHP589846 SRL589840:SRL589846 TBH589840:TBH589846 TLD589840:TLD589846 TUZ589840:TUZ589846 UEV589840:UEV589846 UOR589840:UOR589846 UYN589840:UYN589846 VIJ589840:VIJ589846 VSF589840:VSF589846 WCB589840:WCB589846 WLX589840:WLX589846 WVT589840:WVT589846 L655376:L655382 JH655376:JH655382 TD655376:TD655382 ACZ655376:ACZ655382 AMV655376:AMV655382 AWR655376:AWR655382 BGN655376:BGN655382 BQJ655376:BQJ655382 CAF655376:CAF655382 CKB655376:CKB655382 CTX655376:CTX655382 DDT655376:DDT655382 DNP655376:DNP655382 DXL655376:DXL655382 EHH655376:EHH655382 ERD655376:ERD655382 FAZ655376:FAZ655382 FKV655376:FKV655382 FUR655376:FUR655382 GEN655376:GEN655382 GOJ655376:GOJ655382 GYF655376:GYF655382 HIB655376:HIB655382 HRX655376:HRX655382 IBT655376:IBT655382 ILP655376:ILP655382 IVL655376:IVL655382 JFH655376:JFH655382 JPD655376:JPD655382 JYZ655376:JYZ655382 KIV655376:KIV655382 KSR655376:KSR655382 LCN655376:LCN655382 LMJ655376:LMJ655382 LWF655376:LWF655382 MGB655376:MGB655382 MPX655376:MPX655382 MZT655376:MZT655382 NJP655376:NJP655382 NTL655376:NTL655382 ODH655376:ODH655382 OND655376:OND655382 OWZ655376:OWZ655382 PGV655376:PGV655382 PQR655376:PQR655382 QAN655376:QAN655382 QKJ655376:QKJ655382 QUF655376:QUF655382 REB655376:REB655382 RNX655376:RNX655382 RXT655376:RXT655382 SHP655376:SHP655382 SRL655376:SRL655382 TBH655376:TBH655382 TLD655376:TLD655382 TUZ655376:TUZ655382 UEV655376:UEV655382 UOR655376:UOR655382 UYN655376:UYN655382 VIJ655376:VIJ655382 VSF655376:VSF655382 WCB655376:WCB655382 WLX655376:WLX655382 WVT655376:WVT655382 L720912:L720918 JH720912:JH720918 TD720912:TD720918 ACZ720912:ACZ720918 AMV720912:AMV720918 AWR720912:AWR720918 BGN720912:BGN720918 BQJ720912:BQJ720918 CAF720912:CAF720918 CKB720912:CKB720918 CTX720912:CTX720918 DDT720912:DDT720918 DNP720912:DNP720918 DXL720912:DXL720918 EHH720912:EHH720918 ERD720912:ERD720918 FAZ720912:FAZ720918 FKV720912:FKV720918 FUR720912:FUR720918 GEN720912:GEN720918 GOJ720912:GOJ720918 GYF720912:GYF720918 HIB720912:HIB720918 HRX720912:HRX720918 IBT720912:IBT720918 ILP720912:ILP720918 IVL720912:IVL720918 JFH720912:JFH720918 JPD720912:JPD720918 JYZ720912:JYZ720918 KIV720912:KIV720918 KSR720912:KSR720918 LCN720912:LCN720918 LMJ720912:LMJ720918 LWF720912:LWF720918 MGB720912:MGB720918 MPX720912:MPX720918 MZT720912:MZT720918 NJP720912:NJP720918 NTL720912:NTL720918 ODH720912:ODH720918 OND720912:OND720918 OWZ720912:OWZ720918 PGV720912:PGV720918 PQR720912:PQR720918 QAN720912:QAN720918 QKJ720912:QKJ720918 QUF720912:QUF720918 REB720912:REB720918 RNX720912:RNX720918 RXT720912:RXT720918 SHP720912:SHP720918 SRL720912:SRL720918 TBH720912:TBH720918 TLD720912:TLD720918 TUZ720912:TUZ720918 UEV720912:UEV720918 UOR720912:UOR720918 UYN720912:UYN720918 VIJ720912:VIJ720918 VSF720912:VSF720918 WCB720912:WCB720918 WLX720912:WLX720918 WVT720912:WVT720918 L786448:L786454 JH786448:JH786454 TD786448:TD786454 ACZ786448:ACZ786454 AMV786448:AMV786454 AWR786448:AWR786454 BGN786448:BGN786454 BQJ786448:BQJ786454 CAF786448:CAF786454 CKB786448:CKB786454 CTX786448:CTX786454 DDT786448:DDT786454 DNP786448:DNP786454 DXL786448:DXL786454 EHH786448:EHH786454 ERD786448:ERD786454 FAZ786448:FAZ786454 FKV786448:FKV786454 FUR786448:FUR786454 GEN786448:GEN786454 GOJ786448:GOJ786454 GYF786448:GYF786454 HIB786448:HIB786454 HRX786448:HRX786454 IBT786448:IBT786454 ILP786448:ILP786454 IVL786448:IVL786454 JFH786448:JFH786454 JPD786448:JPD786454 JYZ786448:JYZ786454 KIV786448:KIV786454 KSR786448:KSR786454 LCN786448:LCN786454 LMJ786448:LMJ786454 LWF786448:LWF786454 MGB786448:MGB786454 MPX786448:MPX786454 MZT786448:MZT786454 NJP786448:NJP786454 NTL786448:NTL786454 ODH786448:ODH786454 OND786448:OND786454 OWZ786448:OWZ786454 PGV786448:PGV786454 PQR786448:PQR786454 QAN786448:QAN786454 QKJ786448:QKJ786454 QUF786448:QUF786454 REB786448:REB786454 RNX786448:RNX786454 RXT786448:RXT786454 SHP786448:SHP786454 SRL786448:SRL786454 TBH786448:TBH786454 TLD786448:TLD786454 TUZ786448:TUZ786454 UEV786448:UEV786454 UOR786448:UOR786454 UYN786448:UYN786454 VIJ786448:VIJ786454 VSF786448:VSF786454 WCB786448:WCB786454 WLX786448:WLX786454 WVT786448:WVT786454 L851984:L851990 JH851984:JH851990 TD851984:TD851990 ACZ851984:ACZ851990 AMV851984:AMV851990 AWR851984:AWR851990 BGN851984:BGN851990 BQJ851984:BQJ851990 CAF851984:CAF851990 CKB851984:CKB851990 CTX851984:CTX851990 DDT851984:DDT851990 DNP851984:DNP851990 DXL851984:DXL851990 EHH851984:EHH851990 ERD851984:ERD851990 FAZ851984:FAZ851990 FKV851984:FKV851990 FUR851984:FUR851990 GEN851984:GEN851990 GOJ851984:GOJ851990 GYF851984:GYF851990 HIB851984:HIB851990 HRX851984:HRX851990 IBT851984:IBT851990 ILP851984:ILP851990 IVL851984:IVL851990 JFH851984:JFH851990 JPD851984:JPD851990 JYZ851984:JYZ851990 KIV851984:KIV851990 KSR851984:KSR851990 LCN851984:LCN851990 LMJ851984:LMJ851990 LWF851984:LWF851990 MGB851984:MGB851990 MPX851984:MPX851990 MZT851984:MZT851990 NJP851984:NJP851990 NTL851984:NTL851990 ODH851984:ODH851990 OND851984:OND851990 OWZ851984:OWZ851990 PGV851984:PGV851990 PQR851984:PQR851990 QAN851984:QAN851990 QKJ851984:QKJ851990 QUF851984:QUF851990 REB851984:REB851990 RNX851984:RNX851990 RXT851984:RXT851990 SHP851984:SHP851990 SRL851984:SRL851990 TBH851984:TBH851990 TLD851984:TLD851990 TUZ851984:TUZ851990 UEV851984:UEV851990 UOR851984:UOR851990 UYN851984:UYN851990 VIJ851984:VIJ851990 VSF851984:VSF851990 WCB851984:WCB851990 WLX851984:WLX851990 WVT851984:WVT851990 L917520:L917526 JH917520:JH917526 TD917520:TD917526 ACZ917520:ACZ917526 AMV917520:AMV917526 AWR917520:AWR917526 BGN917520:BGN917526 BQJ917520:BQJ917526 CAF917520:CAF917526 CKB917520:CKB917526 CTX917520:CTX917526 DDT917520:DDT917526 DNP917520:DNP917526 DXL917520:DXL917526 EHH917520:EHH917526 ERD917520:ERD917526 FAZ917520:FAZ917526 FKV917520:FKV917526 FUR917520:FUR917526 GEN917520:GEN917526 GOJ917520:GOJ917526 GYF917520:GYF917526 HIB917520:HIB917526 HRX917520:HRX917526 IBT917520:IBT917526 ILP917520:ILP917526 IVL917520:IVL917526 JFH917520:JFH917526 JPD917520:JPD917526 JYZ917520:JYZ917526 KIV917520:KIV917526 KSR917520:KSR917526 LCN917520:LCN917526 LMJ917520:LMJ917526 LWF917520:LWF917526 MGB917520:MGB917526 MPX917520:MPX917526 MZT917520:MZT917526 NJP917520:NJP917526 NTL917520:NTL917526 ODH917520:ODH917526 OND917520:OND917526 OWZ917520:OWZ917526 PGV917520:PGV917526 PQR917520:PQR917526 QAN917520:QAN917526 QKJ917520:QKJ917526 QUF917520:QUF917526 REB917520:REB917526 RNX917520:RNX917526 RXT917520:RXT917526 SHP917520:SHP917526 SRL917520:SRL917526 TBH917520:TBH917526 TLD917520:TLD917526 TUZ917520:TUZ917526 UEV917520:UEV917526 UOR917520:UOR917526 UYN917520:UYN917526 VIJ917520:VIJ917526 VSF917520:VSF917526 WCB917520:WCB917526 WLX917520:WLX917526 WVT917520:WVT917526 L983056:L983062 JH983056:JH983062 TD983056:TD983062 ACZ983056:ACZ983062 AMV983056:AMV983062 AWR983056:AWR983062 BGN983056:BGN983062 BQJ983056:BQJ983062 CAF983056:CAF983062 CKB983056:CKB983062 CTX983056:CTX983062 DDT983056:DDT983062 DNP983056:DNP983062 DXL983056:DXL983062 EHH983056:EHH983062 ERD983056:ERD983062 FAZ983056:FAZ983062 FKV983056:FKV983062 FUR983056:FUR983062 GEN983056:GEN983062 GOJ983056:GOJ983062 GYF983056:GYF983062 HIB983056:HIB983062 HRX983056:HRX983062 IBT983056:IBT983062 ILP983056:ILP983062 IVL983056:IVL983062 JFH983056:JFH983062 JPD983056:JPD983062 JYZ983056:JYZ983062 KIV983056:KIV983062 KSR983056:KSR983062 LCN983056:LCN983062 LMJ983056:LMJ983062 LWF983056:LWF983062 MGB983056:MGB983062 MPX983056:MPX983062 MZT983056:MZT983062 NJP983056:NJP983062 NTL983056:NTL983062 ODH983056:ODH983062 OND983056:OND983062 OWZ983056:OWZ983062 PGV983056:PGV983062 PQR983056:PQR983062 QAN983056:QAN983062 QKJ983056:QKJ983062 QUF983056:QUF983062 REB983056:REB983062 RNX983056:RNX983062 RXT983056:RXT983062 SHP983056:SHP983062 SRL983056:SRL983062 TBH983056:TBH983062 TLD983056:TLD983062 TUZ983056:TUZ983062 UEV983056:UEV983062 UOR983056:UOR983062 UYN983056:UYN983062 VIJ983056:VIJ983062 VSF983056:VSF983062 WCB983056:WCB983062 WLX983056:WLX983062 WVT983056:WVT983062" xr:uid="{C3F6A2F7-34DA-4DE2-8A3C-5D458962FE58}"/>
  </dataValidations>
  <pageMargins left="0.2" right="0.2" top="0.36" bottom="0.41" header="0.3" footer="0.3"/>
  <pageSetup paperSize="9" scale="70"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8114-65C6-4F5F-A52F-0A6700B75A41}">
  <sheetPr>
    <tabColor rgb="FF92D050"/>
  </sheetPr>
  <dimension ref="A2:R26"/>
  <sheetViews>
    <sheetView topLeftCell="F1" zoomScale="85" zoomScaleNormal="85" workbookViewId="0">
      <pane ySplit="8" topLeftCell="A9" activePane="bottomLeft" state="frozen"/>
      <selection activeCell="B1" sqref="B1"/>
      <selection pane="bottomLeft" activeCell="F13" sqref="F13"/>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71.5" style="1" customWidth="1"/>
    <col min="7" max="7" width="10.75" style="4" customWidth="1"/>
    <col min="8" max="9" width="12.125" style="4" customWidth="1"/>
    <col min="10" max="10" width="7.125" style="10" customWidth="1"/>
    <col min="11" max="11" width="50.5" style="1" customWidth="1"/>
    <col min="12" max="12" width="45.25" style="1" customWidth="1"/>
    <col min="13" max="13" width="8.125" style="4" customWidth="1"/>
    <col min="14" max="14" width="17" style="4" customWidth="1"/>
    <col min="15" max="15" width="9.2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1057</v>
      </c>
      <c r="H2" s="640" t="s">
        <v>1058</v>
      </c>
      <c r="I2" s="641"/>
      <c r="J2" s="642"/>
      <c r="K2" s="643">
        <f>SUM(I:I)</f>
        <v>1431000</v>
      </c>
    </row>
    <row r="3" spans="1:18" ht="20.100000000000001" customHeight="1">
      <c r="C3" s="638" t="s">
        <v>1059</v>
      </c>
      <c r="D3" s="638"/>
      <c r="E3" s="638"/>
      <c r="F3" s="645" t="s">
        <v>1060</v>
      </c>
    </row>
    <row r="4" spans="1:18" ht="20.100000000000001" customHeight="1">
      <c r="C4" s="638" t="s">
        <v>1061</v>
      </c>
      <c r="D4" s="638"/>
      <c r="E4" s="638"/>
      <c r="F4" s="645" t="s">
        <v>1062</v>
      </c>
      <c r="H4" s="646" t="s">
        <v>1063</v>
      </c>
      <c r="I4" s="646"/>
      <c r="J4" s="646"/>
      <c r="K4" s="646"/>
    </row>
    <row r="5" spans="1:18" ht="20.100000000000001" customHeight="1">
      <c r="C5" s="638" t="s">
        <v>1064</v>
      </c>
      <c r="D5" s="638"/>
      <c r="E5" s="638"/>
      <c r="F5" s="647">
        <v>45673</v>
      </c>
      <c r="H5" s="646"/>
      <c r="I5" s="646"/>
      <c r="J5" s="646"/>
      <c r="K5" s="646"/>
    </row>
    <row r="6" spans="1:18" ht="20.100000000000001" customHeight="1">
      <c r="C6" s="638" t="s">
        <v>1065</v>
      </c>
      <c r="D6" s="638"/>
      <c r="E6" s="638"/>
      <c r="F6" s="647">
        <v>45674</v>
      </c>
      <c r="H6" s="648" t="s">
        <v>1066</v>
      </c>
      <c r="I6" s="648"/>
      <c r="J6" s="648"/>
      <c r="K6" s="648"/>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1" t="s">
        <v>28</v>
      </c>
      <c r="D9" s="42"/>
      <c r="E9" s="42"/>
      <c r="F9" s="43"/>
      <c r="G9" s="44"/>
      <c r="H9" s="44"/>
      <c r="I9" s="44"/>
      <c r="J9" s="45"/>
      <c r="K9" s="46"/>
      <c r="L9" s="47"/>
      <c r="M9" s="47"/>
      <c r="N9" s="48"/>
      <c r="O9" s="49"/>
      <c r="P9" s="47"/>
      <c r="Q9" s="48"/>
      <c r="R9" s="50"/>
    </row>
    <row r="10" spans="1:18" s="4" customFormat="1" ht="19.5" customHeight="1">
      <c r="A10" s="27"/>
      <c r="B10" s="51">
        <v>1</v>
      </c>
      <c r="C10" s="650">
        <v>1</v>
      </c>
      <c r="D10" s="53" t="s">
        <v>29</v>
      </c>
      <c r="E10" s="53" t="s">
        <v>29</v>
      </c>
      <c r="F10" s="54" t="s">
        <v>1081</v>
      </c>
      <c r="G10" s="55">
        <v>1</v>
      </c>
      <c r="H10" s="53">
        <v>938000</v>
      </c>
      <c r="I10" s="56">
        <f>H10*G10</f>
        <v>938000</v>
      </c>
      <c r="J10" s="57"/>
      <c r="K10" s="54" t="s">
        <v>1082</v>
      </c>
      <c r="L10" s="58"/>
      <c r="M10" s="58"/>
      <c r="N10" s="48"/>
      <c r="O10" s="49"/>
      <c r="P10" s="47"/>
      <c r="Q10" s="48"/>
      <c r="R10" s="59">
        <v>45672</v>
      </c>
    </row>
    <row r="11" spans="1:18" s="4" customFormat="1" ht="19.5" customHeight="1">
      <c r="A11" s="27"/>
      <c r="B11" s="651">
        <v>2</v>
      </c>
      <c r="C11" s="652">
        <f>C10+1</f>
        <v>2</v>
      </c>
      <c r="D11" s="53" t="s">
        <v>29</v>
      </c>
      <c r="E11" s="53" t="s">
        <v>29</v>
      </c>
      <c r="F11" s="61" t="s">
        <v>1083</v>
      </c>
      <c r="G11" s="55">
        <v>1</v>
      </c>
      <c r="H11" s="53">
        <v>168000</v>
      </c>
      <c r="I11" s="56">
        <f t="shared" ref="I11:I13" si="0">H11*G11</f>
        <v>168000</v>
      </c>
      <c r="J11" s="57"/>
      <c r="K11" s="54" t="s">
        <v>1084</v>
      </c>
      <c r="L11" s="58"/>
      <c r="M11" s="58"/>
      <c r="N11" s="48"/>
      <c r="O11" s="49"/>
      <c r="P11" s="47"/>
      <c r="Q11" s="48"/>
      <c r="R11" s="59">
        <v>45672</v>
      </c>
    </row>
    <row r="12" spans="1:18" s="4" customFormat="1" ht="19.5" customHeight="1">
      <c r="A12" s="165"/>
      <c r="B12" s="653">
        <v>3</v>
      </c>
      <c r="C12" s="654">
        <f t="shared" ref="C12:C13" si="1">C11+1</f>
        <v>3</v>
      </c>
      <c r="D12" s="63" t="s">
        <v>29</v>
      </c>
      <c r="E12" s="63" t="s">
        <v>29</v>
      </c>
      <c r="F12" s="64" t="s">
        <v>1085</v>
      </c>
      <c r="G12" s="65">
        <v>1</v>
      </c>
      <c r="H12" s="66">
        <v>265000</v>
      </c>
      <c r="I12" s="655">
        <f t="shared" si="0"/>
        <v>265000</v>
      </c>
      <c r="J12" s="67"/>
      <c r="K12" s="656" t="s">
        <v>1086</v>
      </c>
      <c r="L12" s="657"/>
      <c r="M12" s="657"/>
      <c r="N12" s="658"/>
      <c r="O12" s="49"/>
      <c r="P12" s="47"/>
      <c r="Q12" s="48"/>
      <c r="R12" s="59">
        <v>45672</v>
      </c>
    </row>
    <row r="13" spans="1:18" s="4" customFormat="1" ht="19.5" customHeight="1">
      <c r="A13" s="27"/>
      <c r="B13" s="103">
        <v>4</v>
      </c>
      <c r="C13" s="659">
        <f t="shared" si="1"/>
        <v>4</v>
      </c>
      <c r="D13" s="53" t="s">
        <v>29</v>
      </c>
      <c r="E13" s="53" t="s">
        <v>29</v>
      </c>
      <c r="F13" s="61" t="s">
        <v>1087</v>
      </c>
      <c r="G13" s="55">
        <v>1</v>
      </c>
      <c r="H13" s="95">
        <v>60000</v>
      </c>
      <c r="I13" s="53">
        <f t="shared" si="0"/>
        <v>60000</v>
      </c>
      <c r="J13" s="58"/>
      <c r="K13" s="68" t="s">
        <v>1088</v>
      </c>
      <c r="L13" s="58"/>
      <c r="M13" s="58"/>
      <c r="N13" s="32"/>
      <c r="O13" s="96"/>
      <c r="P13" s="47"/>
      <c r="Q13" s="48"/>
      <c r="R13" s="59">
        <v>45672</v>
      </c>
    </row>
    <row r="14" spans="1:18" s="4" customFormat="1" ht="19.5" customHeight="1">
      <c r="A14" s="27"/>
      <c r="B14" s="93"/>
      <c r="C14" s="94"/>
      <c r="D14" s="53"/>
      <c r="E14" s="53"/>
      <c r="F14" s="61"/>
      <c r="G14" s="58"/>
      <c r="H14" s="95"/>
      <c r="I14" s="53"/>
      <c r="J14" s="58"/>
      <c r="K14" s="68"/>
      <c r="L14" s="58"/>
      <c r="M14" s="58"/>
      <c r="N14" s="32"/>
      <c r="O14" s="96"/>
      <c r="P14" s="47"/>
      <c r="Q14" s="48"/>
      <c r="R14" s="50"/>
    </row>
    <row r="15" spans="1:18" s="4" customFormat="1" ht="19.5" customHeight="1">
      <c r="A15" s="27"/>
      <c r="B15" s="93"/>
      <c r="C15" s="94"/>
      <c r="D15" s="53"/>
      <c r="E15" s="53"/>
      <c r="F15" s="61"/>
      <c r="G15" s="58"/>
      <c r="H15" s="95"/>
      <c r="I15" s="53"/>
      <c r="J15" s="58"/>
      <c r="K15" s="68"/>
      <c r="L15" s="58"/>
      <c r="M15" s="58"/>
      <c r="N15" s="32"/>
      <c r="O15" s="96"/>
      <c r="P15" s="47"/>
      <c r="Q15" s="48"/>
      <c r="R15" s="50"/>
    </row>
    <row r="16" spans="1:18" s="4" customFormat="1" ht="19.5" customHeight="1">
      <c r="C16" s="660"/>
      <c r="D16" s="661"/>
      <c r="E16" s="661"/>
      <c r="F16" s="662">
        <f>SUM(I10:I12)</f>
        <v>1371000</v>
      </c>
      <c r="G16" s="98"/>
      <c r="H16" s="98"/>
      <c r="I16" s="98"/>
      <c r="J16" s="99"/>
      <c r="K16" s="663"/>
      <c r="L16" s="284"/>
      <c r="M16" s="284"/>
      <c r="N16" s="285"/>
      <c r="O16" s="49"/>
      <c r="P16" s="47"/>
      <c r="Q16" s="48"/>
      <c r="R16" s="50"/>
    </row>
    <row r="17" spans="2:18" s="4" customFormat="1" ht="19.5" customHeight="1">
      <c r="C17" s="664"/>
      <c r="D17" s="665"/>
      <c r="E17" s="665"/>
      <c r="F17" s="69"/>
      <c r="G17" s="44"/>
      <c r="H17" s="44"/>
      <c r="I17" s="44"/>
      <c r="J17" s="45"/>
      <c r="K17" s="46"/>
      <c r="L17" s="47"/>
      <c r="M17" s="47"/>
      <c r="N17" s="48"/>
      <c r="O17" s="49"/>
      <c r="P17" s="47"/>
      <c r="Q17" s="48"/>
      <c r="R17" s="50"/>
    </row>
    <row r="18" spans="2:18" s="4" customFormat="1" ht="19.5" customHeight="1">
      <c r="C18" s="664"/>
      <c r="D18" s="665"/>
      <c r="E18" s="665"/>
      <c r="F18" s="69"/>
      <c r="G18" s="44"/>
      <c r="H18" s="44"/>
      <c r="I18" s="44"/>
      <c r="J18" s="45"/>
      <c r="K18" s="46"/>
      <c r="L18" s="47"/>
      <c r="M18" s="47"/>
      <c r="N18" s="48"/>
      <c r="O18" s="49"/>
      <c r="P18" s="47"/>
      <c r="Q18" s="48"/>
      <c r="R18" s="50"/>
    </row>
    <row r="19" spans="2:18" ht="18" customHeight="1">
      <c r="C19" s="47"/>
      <c r="D19" s="49"/>
      <c r="E19" s="49"/>
      <c r="F19" s="100"/>
      <c r="G19" s="97"/>
      <c r="H19" s="97"/>
      <c r="I19" s="98"/>
      <c r="J19" s="649"/>
      <c r="K19" s="100"/>
      <c r="L19" s="101"/>
      <c r="M19" s="177"/>
      <c r="N19" s="48"/>
      <c r="O19" s="50"/>
      <c r="P19" s="50"/>
      <c r="Q19" s="48"/>
      <c r="R19" s="59"/>
    </row>
    <row r="20" spans="2:18" ht="18" customHeight="1">
      <c r="C20" s="47"/>
      <c r="D20" s="47"/>
      <c r="E20" s="47"/>
      <c r="F20" s="101" t="s">
        <v>1089</v>
      </c>
      <c r="G20" s="44"/>
      <c r="H20" s="44"/>
      <c r="I20" s="44">
        <f>G20*H20</f>
        <v>0</v>
      </c>
      <c r="J20" s="45"/>
      <c r="K20" s="100" t="s">
        <v>1090</v>
      </c>
      <c r="L20" s="666"/>
      <c r="M20" s="47"/>
      <c r="N20" s="48"/>
      <c r="O20" s="666"/>
      <c r="P20" s="47"/>
      <c r="Q20" s="48"/>
      <c r="R20" s="59"/>
    </row>
    <row r="21" spans="2:18" ht="18" customHeight="1">
      <c r="B21" s="667">
        <v>4</v>
      </c>
      <c r="C21" s="668"/>
      <c r="D21" s="49"/>
      <c r="E21" s="49"/>
      <c r="F21" s="101" t="s">
        <v>1090</v>
      </c>
      <c r="G21" s="44"/>
      <c r="H21" s="44">
        <v>5000</v>
      </c>
      <c r="I21" s="44">
        <f>G21*H21</f>
        <v>0</v>
      </c>
      <c r="J21" s="45"/>
      <c r="K21" s="100" t="s">
        <v>1091</v>
      </c>
      <c r="L21" s="666"/>
      <c r="M21" s="47"/>
      <c r="N21" s="48"/>
      <c r="O21" s="666"/>
      <c r="P21" s="47"/>
      <c r="Q21" s="48"/>
      <c r="R21" s="50"/>
    </row>
    <row r="22" spans="2:18" ht="18" customHeight="1">
      <c r="C22" s="47"/>
      <c r="D22" s="49"/>
      <c r="E22" s="49"/>
      <c r="F22" s="101" t="s">
        <v>1091</v>
      </c>
      <c r="G22" s="44"/>
      <c r="H22" s="44"/>
      <c r="I22" s="44">
        <f>G22*H22</f>
        <v>0</v>
      </c>
      <c r="J22" s="45"/>
      <c r="K22" s="177"/>
      <c r="L22" s="666"/>
      <c r="M22" s="47"/>
      <c r="N22" s="47"/>
      <c r="O22" s="666"/>
      <c r="P22" s="47"/>
      <c r="Q22" s="50"/>
      <c r="R22" s="50"/>
    </row>
    <row r="23" spans="2:18" ht="18" customHeight="1">
      <c r="C23" s="47"/>
      <c r="D23" s="49"/>
      <c r="E23" s="49"/>
      <c r="F23" s="669"/>
      <c r="G23" s="670"/>
      <c r="H23" s="670"/>
      <c r="I23" s="671"/>
      <c r="J23" s="126"/>
      <c r="K23" s="124"/>
    </row>
    <row r="24" spans="2:18" ht="18" customHeight="1"/>
    <row r="25" spans="2:18" ht="18" customHeight="1"/>
    <row r="26" spans="2:18" ht="18" customHeight="1"/>
  </sheetData>
  <autoFilter ref="C8:P26" xr:uid="{00000000-0009-0000-0000-000003000000}"/>
  <mergeCells count="10">
    <mergeCell ref="C6:E6"/>
    <mergeCell ref="H6:K6"/>
    <mergeCell ref="C9:F9"/>
    <mergeCell ref="F23:I23"/>
    <mergeCell ref="C2:E2"/>
    <mergeCell ref="H2:J2"/>
    <mergeCell ref="C3:E3"/>
    <mergeCell ref="C4:E4"/>
    <mergeCell ref="H4:K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2BC9-69ED-42B4-A0E8-78D4BF069C45}">
  <dimension ref="A1:B5"/>
  <sheetViews>
    <sheetView view="pageBreakPreview" zoomScale="140" zoomScaleNormal="100" zoomScaleSheetLayoutView="140" workbookViewId="0">
      <selection sqref="A1:XFD1048576"/>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672" t="s">
        <v>1056</v>
      </c>
      <c r="B1" s="639" t="s">
        <v>1092</v>
      </c>
    </row>
    <row r="2" spans="1:2" ht="13.5" customHeight="1">
      <c r="A2" s="672" t="s">
        <v>1059</v>
      </c>
      <c r="B2" s="645" t="s">
        <v>1093</v>
      </c>
    </row>
    <row r="3" spans="1:2" ht="13.5" customHeight="1">
      <c r="A3" s="672" t="s">
        <v>1061</v>
      </c>
      <c r="B3" s="645" t="s">
        <v>1094</v>
      </c>
    </row>
    <row r="4" spans="1:2" ht="13.5" customHeight="1">
      <c r="A4" s="672" t="s">
        <v>1064</v>
      </c>
      <c r="B4" s="647">
        <v>44972</v>
      </c>
    </row>
    <row r="5" spans="1:2" ht="13.5" customHeight="1">
      <c r="A5" s="672" t="s">
        <v>1065</v>
      </c>
      <c r="B5" s="647">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64F5-C3CA-459D-86CE-6D0AB2CC759D}">
  <sheetPr>
    <tabColor theme="7" tint="0.39997558519241921"/>
  </sheetPr>
  <dimension ref="A2:T78"/>
  <sheetViews>
    <sheetView zoomScale="85" zoomScaleNormal="85" workbookViewId="0">
      <pane xSplit="13" ySplit="9" topLeftCell="Q10" activePane="bottomRight" state="frozen"/>
      <selection pane="topRight" activeCell="K1" sqref="K1"/>
      <selection pane="bottomLeft" activeCell="A9" sqref="A9"/>
      <selection pane="bottomRight" activeCell="T21" sqref="T21:T23"/>
    </sheetView>
  </sheetViews>
  <sheetFormatPr defaultRowHeight="18.75"/>
  <cols>
    <col min="1" max="1" width="7" style="1" customWidth="1"/>
    <col min="2" max="2" width="4.875" style="1" customWidth="1"/>
    <col min="3" max="3" width="7.25" style="1" customWidth="1"/>
    <col min="4" max="4" width="8.875" style="1" customWidth="1"/>
    <col min="5" max="5" width="18.125" style="4" customWidth="1"/>
    <col min="6" max="6" width="14.375" style="1" bestFit="1" customWidth="1"/>
    <col min="7" max="7" width="13.125" style="1" bestFit="1" customWidth="1"/>
    <col min="8" max="8" width="57.875" style="1" customWidth="1"/>
    <col min="9" max="9" width="6.125" style="1" customWidth="1"/>
    <col min="10" max="11" width="9.875" style="1" bestFit="1" customWidth="1"/>
    <col min="12" max="12" width="5.875" style="10" customWidth="1"/>
    <col min="13" max="13" width="49" style="1" customWidth="1"/>
    <col min="14" max="14" width="28.375" style="1" customWidth="1"/>
    <col min="15" max="15" width="20.125" style="4" customWidth="1"/>
    <col min="16" max="16" width="15.375" style="9" customWidth="1"/>
    <col min="17" max="17" width="6.375" style="1" customWidth="1"/>
    <col min="18" max="18" width="16.625" style="10" customWidth="1"/>
    <col min="19" max="19" width="17.875" style="11" customWidth="1"/>
    <col min="20" max="20" width="15.625" style="12" customWidth="1"/>
    <col min="21" max="256" width="9" style="1"/>
    <col min="257" max="257" width="7" style="1" customWidth="1"/>
    <col min="258" max="258" width="4.875" style="1" customWidth="1"/>
    <col min="259" max="259" width="7.25" style="1" customWidth="1"/>
    <col min="260" max="260" width="8.875" style="1" customWidth="1"/>
    <col min="261" max="261" width="18.125" style="1" customWidth="1"/>
    <col min="262" max="262" width="14.375" style="1" bestFit="1" customWidth="1"/>
    <col min="263" max="263" width="13.125" style="1" bestFit="1" customWidth="1"/>
    <col min="264" max="264" width="57.875" style="1" customWidth="1"/>
    <col min="265" max="265" width="6.125" style="1" customWidth="1"/>
    <col min="266" max="267" width="9.875" style="1" bestFit="1" customWidth="1"/>
    <col min="268" max="268" width="5.875" style="1" customWidth="1"/>
    <col min="269" max="269" width="49" style="1" customWidth="1"/>
    <col min="270" max="270" width="28.375" style="1" customWidth="1"/>
    <col min="271" max="271" width="20.125" style="1" customWidth="1"/>
    <col min="272" max="272" width="15.375" style="1" customWidth="1"/>
    <col min="273" max="273" width="6.375" style="1" customWidth="1"/>
    <col min="274" max="274" width="16.625" style="1" customWidth="1"/>
    <col min="275" max="275" width="17.875" style="1" customWidth="1"/>
    <col min="276" max="276" width="15.625" style="1" customWidth="1"/>
    <col min="277" max="512" width="9" style="1"/>
    <col min="513" max="513" width="7" style="1" customWidth="1"/>
    <col min="514" max="514" width="4.875" style="1" customWidth="1"/>
    <col min="515" max="515" width="7.25" style="1" customWidth="1"/>
    <col min="516" max="516" width="8.875" style="1" customWidth="1"/>
    <col min="517" max="517" width="18.125" style="1" customWidth="1"/>
    <col min="518" max="518" width="14.375" style="1" bestFit="1" customWidth="1"/>
    <col min="519" max="519" width="13.125" style="1" bestFit="1" customWidth="1"/>
    <col min="520" max="520" width="57.875" style="1" customWidth="1"/>
    <col min="521" max="521" width="6.125" style="1" customWidth="1"/>
    <col min="522" max="523" width="9.875" style="1" bestFit="1" customWidth="1"/>
    <col min="524" max="524" width="5.875" style="1" customWidth="1"/>
    <col min="525" max="525" width="49" style="1" customWidth="1"/>
    <col min="526" max="526" width="28.375" style="1" customWidth="1"/>
    <col min="527" max="527" width="20.125" style="1" customWidth="1"/>
    <col min="528" max="528" width="15.375" style="1" customWidth="1"/>
    <col min="529" max="529" width="6.375" style="1" customWidth="1"/>
    <col min="530" max="530" width="16.625" style="1" customWidth="1"/>
    <col min="531" max="531" width="17.875" style="1" customWidth="1"/>
    <col min="532" max="532" width="15.625" style="1" customWidth="1"/>
    <col min="533" max="768" width="9" style="1"/>
    <col min="769" max="769" width="7" style="1" customWidth="1"/>
    <col min="770" max="770" width="4.875" style="1" customWidth="1"/>
    <col min="771" max="771" width="7.25" style="1" customWidth="1"/>
    <col min="772" max="772" width="8.875" style="1" customWidth="1"/>
    <col min="773" max="773" width="18.125" style="1" customWidth="1"/>
    <col min="774" max="774" width="14.375" style="1" bestFit="1" customWidth="1"/>
    <col min="775" max="775" width="13.125" style="1" bestFit="1" customWidth="1"/>
    <col min="776" max="776" width="57.875" style="1" customWidth="1"/>
    <col min="777" max="777" width="6.125" style="1" customWidth="1"/>
    <col min="778" max="779" width="9.875" style="1" bestFit="1" customWidth="1"/>
    <col min="780" max="780" width="5.875" style="1" customWidth="1"/>
    <col min="781" max="781" width="49" style="1" customWidth="1"/>
    <col min="782" max="782" width="28.375" style="1" customWidth="1"/>
    <col min="783" max="783" width="20.125" style="1" customWidth="1"/>
    <col min="784" max="784" width="15.375" style="1" customWidth="1"/>
    <col min="785" max="785" width="6.375" style="1" customWidth="1"/>
    <col min="786" max="786" width="16.625" style="1" customWidth="1"/>
    <col min="787" max="787" width="17.875" style="1" customWidth="1"/>
    <col min="788" max="788" width="15.625" style="1" customWidth="1"/>
    <col min="789" max="1024" width="9" style="1"/>
    <col min="1025" max="1025" width="7" style="1" customWidth="1"/>
    <col min="1026" max="1026" width="4.875" style="1" customWidth="1"/>
    <col min="1027" max="1027" width="7.25" style="1" customWidth="1"/>
    <col min="1028" max="1028" width="8.875" style="1" customWidth="1"/>
    <col min="1029" max="1029" width="18.125" style="1" customWidth="1"/>
    <col min="1030" max="1030" width="14.375" style="1" bestFit="1" customWidth="1"/>
    <col min="1031" max="1031" width="13.125" style="1" bestFit="1" customWidth="1"/>
    <col min="1032" max="1032" width="57.875" style="1" customWidth="1"/>
    <col min="1033" max="1033" width="6.125" style="1" customWidth="1"/>
    <col min="1034" max="1035" width="9.875" style="1" bestFit="1" customWidth="1"/>
    <col min="1036" max="1036" width="5.875" style="1" customWidth="1"/>
    <col min="1037" max="1037" width="49" style="1" customWidth="1"/>
    <col min="1038" max="1038" width="28.375" style="1" customWidth="1"/>
    <col min="1039" max="1039" width="20.125" style="1" customWidth="1"/>
    <col min="1040" max="1040" width="15.375" style="1" customWidth="1"/>
    <col min="1041" max="1041" width="6.375" style="1" customWidth="1"/>
    <col min="1042" max="1042" width="16.625" style="1" customWidth="1"/>
    <col min="1043" max="1043" width="17.875" style="1" customWidth="1"/>
    <col min="1044" max="1044" width="15.625" style="1" customWidth="1"/>
    <col min="1045" max="1280" width="9" style="1"/>
    <col min="1281" max="1281" width="7" style="1" customWidth="1"/>
    <col min="1282" max="1282" width="4.875" style="1" customWidth="1"/>
    <col min="1283" max="1283" width="7.25" style="1" customWidth="1"/>
    <col min="1284" max="1284" width="8.875" style="1" customWidth="1"/>
    <col min="1285" max="1285" width="18.125" style="1" customWidth="1"/>
    <col min="1286" max="1286" width="14.375" style="1" bestFit="1" customWidth="1"/>
    <col min="1287" max="1287" width="13.125" style="1" bestFit="1" customWidth="1"/>
    <col min="1288" max="1288" width="57.875" style="1" customWidth="1"/>
    <col min="1289" max="1289" width="6.125" style="1" customWidth="1"/>
    <col min="1290" max="1291" width="9.875" style="1" bestFit="1" customWidth="1"/>
    <col min="1292" max="1292" width="5.875" style="1" customWidth="1"/>
    <col min="1293" max="1293" width="49" style="1" customWidth="1"/>
    <col min="1294" max="1294" width="28.375" style="1" customWidth="1"/>
    <col min="1295" max="1295" width="20.125" style="1" customWidth="1"/>
    <col min="1296" max="1296" width="15.375" style="1" customWidth="1"/>
    <col min="1297" max="1297" width="6.375" style="1" customWidth="1"/>
    <col min="1298" max="1298" width="16.625" style="1" customWidth="1"/>
    <col min="1299" max="1299" width="17.875" style="1" customWidth="1"/>
    <col min="1300" max="1300" width="15.625" style="1" customWidth="1"/>
    <col min="1301" max="1536" width="9" style="1"/>
    <col min="1537" max="1537" width="7" style="1" customWidth="1"/>
    <col min="1538" max="1538" width="4.875" style="1" customWidth="1"/>
    <col min="1539" max="1539" width="7.25" style="1" customWidth="1"/>
    <col min="1540" max="1540" width="8.875" style="1" customWidth="1"/>
    <col min="1541" max="1541" width="18.125" style="1" customWidth="1"/>
    <col min="1542" max="1542" width="14.375" style="1" bestFit="1" customWidth="1"/>
    <col min="1543" max="1543" width="13.125" style="1" bestFit="1" customWidth="1"/>
    <col min="1544" max="1544" width="57.875" style="1" customWidth="1"/>
    <col min="1545" max="1545" width="6.125" style="1" customWidth="1"/>
    <col min="1546" max="1547" width="9.875" style="1" bestFit="1" customWidth="1"/>
    <col min="1548" max="1548" width="5.875" style="1" customWidth="1"/>
    <col min="1549" max="1549" width="49" style="1" customWidth="1"/>
    <col min="1550" max="1550" width="28.375" style="1" customWidth="1"/>
    <col min="1551" max="1551" width="20.125" style="1" customWidth="1"/>
    <col min="1552" max="1552" width="15.375" style="1" customWidth="1"/>
    <col min="1553" max="1553" width="6.375" style="1" customWidth="1"/>
    <col min="1554" max="1554" width="16.625" style="1" customWidth="1"/>
    <col min="1555" max="1555" width="17.875" style="1" customWidth="1"/>
    <col min="1556" max="1556" width="15.625" style="1" customWidth="1"/>
    <col min="1557" max="1792" width="9" style="1"/>
    <col min="1793" max="1793" width="7" style="1" customWidth="1"/>
    <col min="1794" max="1794" width="4.875" style="1" customWidth="1"/>
    <col min="1795" max="1795" width="7.25" style="1" customWidth="1"/>
    <col min="1796" max="1796" width="8.875" style="1" customWidth="1"/>
    <col min="1797" max="1797" width="18.125" style="1" customWidth="1"/>
    <col min="1798" max="1798" width="14.375" style="1" bestFit="1" customWidth="1"/>
    <col min="1799" max="1799" width="13.125" style="1" bestFit="1" customWidth="1"/>
    <col min="1800" max="1800" width="57.875" style="1" customWidth="1"/>
    <col min="1801" max="1801" width="6.125" style="1" customWidth="1"/>
    <col min="1802" max="1803" width="9.875" style="1" bestFit="1" customWidth="1"/>
    <col min="1804" max="1804" width="5.875" style="1" customWidth="1"/>
    <col min="1805" max="1805" width="49" style="1" customWidth="1"/>
    <col min="1806" max="1806" width="28.375" style="1" customWidth="1"/>
    <col min="1807" max="1807" width="20.125" style="1" customWidth="1"/>
    <col min="1808" max="1808" width="15.375" style="1" customWidth="1"/>
    <col min="1809" max="1809" width="6.375" style="1" customWidth="1"/>
    <col min="1810" max="1810" width="16.625" style="1" customWidth="1"/>
    <col min="1811" max="1811" width="17.875" style="1" customWidth="1"/>
    <col min="1812" max="1812" width="15.625" style="1" customWidth="1"/>
    <col min="1813" max="2048" width="9" style="1"/>
    <col min="2049" max="2049" width="7" style="1" customWidth="1"/>
    <col min="2050" max="2050" width="4.875" style="1" customWidth="1"/>
    <col min="2051" max="2051" width="7.25" style="1" customWidth="1"/>
    <col min="2052" max="2052" width="8.875" style="1" customWidth="1"/>
    <col min="2053" max="2053" width="18.125" style="1" customWidth="1"/>
    <col min="2054" max="2054" width="14.375" style="1" bestFit="1" customWidth="1"/>
    <col min="2055" max="2055" width="13.125" style="1" bestFit="1" customWidth="1"/>
    <col min="2056" max="2056" width="57.875" style="1" customWidth="1"/>
    <col min="2057" max="2057" width="6.125" style="1" customWidth="1"/>
    <col min="2058" max="2059" width="9.875" style="1" bestFit="1" customWidth="1"/>
    <col min="2060" max="2060" width="5.875" style="1" customWidth="1"/>
    <col min="2061" max="2061" width="49" style="1" customWidth="1"/>
    <col min="2062" max="2062" width="28.375" style="1" customWidth="1"/>
    <col min="2063" max="2063" width="20.125" style="1" customWidth="1"/>
    <col min="2064" max="2064" width="15.375" style="1" customWidth="1"/>
    <col min="2065" max="2065" width="6.375" style="1" customWidth="1"/>
    <col min="2066" max="2066" width="16.625" style="1" customWidth="1"/>
    <col min="2067" max="2067" width="17.875" style="1" customWidth="1"/>
    <col min="2068" max="2068" width="15.625" style="1" customWidth="1"/>
    <col min="2069" max="2304" width="9" style="1"/>
    <col min="2305" max="2305" width="7" style="1" customWidth="1"/>
    <col min="2306" max="2306" width="4.875" style="1" customWidth="1"/>
    <col min="2307" max="2307" width="7.25" style="1" customWidth="1"/>
    <col min="2308" max="2308" width="8.875" style="1" customWidth="1"/>
    <col min="2309" max="2309" width="18.125" style="1" customWidth="1"/>
    <col min="2310" max="2310" width="14.375" style="1" bestFit="1" customWidth="1"/>
    <col min="2311" max="2311" width="13.125" style="1" bestFit="1" customWidth="1"/>
    <col min="2312" max="2312" width="57.875" style="1" customWidth="1"/>
    <col min="2313" max="2313" width="6.125" style="1" customWidth="1"/>
    <col min="2314" max="2315" width="9.875" style="1" bestFit="1" customWidth="1"/>
    <col min="2316" max="2316" width="5.875" style="1" customWidth="1"/>
    <col min="2317" max="2317" width="49" style="1" customWidth="1"/>
    <col min="2318" max="2318" width="28.375" style="1" customWidth="1"/>
    <col min="2319" max="2319" width="20.125" style="1" customWidth="1"/>
    <col min="2320" max="2320" width="15.375" style="1" customWidth="1"/>
    <col min="2321" max="2321" width="6.375" style="1" customWidth="1"/>
    <col min="2322" max="2322" width="16.625" style="1" customWidth="1"/>
    <col min="2323" max="2323" width="17.875" style="1" customWidth="1"/>
    <col min="2324" max="2324" width="15.625" style="1" customWidth="1"/>
    <col min="2325" max="2560" width="9" style="1"/>
    <col min="2561" max="2561" width="7" style="1" customWidth="1"/>
    <col min="2562" max="2562" width="4.875" style="1" customWidth="1"/>
    <col min="2563" max="2563" width="7.25" style="1" customWidth="1"/>
    <col min="2564" max="2564" width="8.875" style="1" customWidth="1"/>
    <col min="2565" max="2565" width="18.125" style="1" customWidth="1"/>
    <col min="2566" max="2566" width="14.375" style="1" bestFit="1" customWidth="1"/>
    <col min="2567" max="2567" width="13.125" style="1" bestFit="1" customWidth="1"/>
    <col min="2568" max="2568" width="57.875" style="1" customWidth="1"/>
    <col min="2569" max="2569" width="6.125" style="1" customWidth="1"/>
    <col min="2570" max="2571" width="9.875" style="1" bestFit="1" customWidth="1"/>
    <col min="2572" max="2572" width="5.875" style="1" customWidth="1"/>
    <col min="2573" max="2573" width="49" style="1" customWidth="1"/>
    <col min="2574" max="2574" width="28.375" style="1" customWidth="1"/>
    <col min="2575" max="2575" width="20.125" style="1" customWidth="1"/>
    <col min="2576" max="2576" width="15.375" style="1" customWidth="1"/>
    <col min="2577" max="2577" width="6.375" style="1" customWidth="1"/>
    <col min="2578" max="2578" width="16.625" style="1" customWidth="1"/>
    <col min="2579" max="2579" width="17.875" style="1" customWidth="1"/>
    <col min="2580" max="2580" width="15.625" style="1" customWidth="1"/>
    <col min="2581" max="2816" width="9" style="1"/>
    <col min="2817" max="2817" width="7" style="1" customWidth="1"/>
    <col min="2818" max="2818" width="4.875" style="1" customWidth="1"/>
    <col min="2819" max="2819" width="7.25" style="1" customWidth="1"/>
    <col min="2820" max="2820" width="8.875" style="1" customWidth="1"/>
    <col min="2821" max="2821" width="18.125" style="1" customWidth="1"/>
    <col min="2822" max="2822" width="14.375" style="1" bestFit="1" customWidth="1"/>
    <col min="2823" max="2823" width="13.125" style="1" bestFit="1" customWidth="1"/>
    <col min="2824" max="2824" width="57.875" style="1" customWidth="1"/>
    <col min="2825" max="2825" width="6.125" style="1" customWidth="1"/>
    <col min="2826" max="2827" width="9.875" style="1" bestFit="1" customWidth="1"/>
    <col min="2828" max="2828" width="5.875" style="1" customWidth="1"/>
    <col min="2829" max="2829" width="49" style="1" customWidth="1"/>
    <col min="2830" max="2830" width="28.375" style="1" customWidth="1"/>
    <col min="2831" max="2831" width="20.125" style="1" customWidth="1"/>
    <col min="2832" max="2832" width="15.375" style="1" customWidth="1"/>
    <col min="2833" max="2833" width="6.375" style="1" customWidth="1"/>
    <col min="2834" max="2834" width="16.625" style="1" customWidth="1"/>
    <col min="2835" max="2835" width="17.875" style="1" customWidth="1"/>
    <col min="2836" max="2836" width="15.625" style="1" customWidth="1"/>
    <col min="2837" max="3072" width="9" style="1"/>
    <col min="3073" max="3073" width="7" style="1" customWidth="1"/>
    <col min="3074" max="3074" width="4.875" style="1" customWidth="1"/>
    <col min="3075" max="3075" width="7.25" style="1" customWidth="1"/>
    <col min="3076" max="3076" width="8.875" style="1" customWidth="1"/>
    <col min="3077" max="3077" width="18.125" style="1" customWidth="1"/>
    <col min="3078" max="3078" width="14.375" style="1" bestFit="1" customWidth="1"/>
    <col min="3079" max="3079" width="13.125" style="1" bestFit="1" customWidth="1"/>
    <col min="3080" max="3080" width="57.875" style="1" customWidth="1"/>
    <col min="3081" max="3081" width="6.125" style="1" customWidth="1"/>
    <col min="3082" max="3083" width="9.875" style="1" bestFit="1" customWidth="1"/>
    <col min="3084" max="3084" width="5.875" style="1" customWidth="1"/>
    <col min="3085" max="3085" width="49" style="1" customWidth="1"/>
    <col min="3086" max="3086" width="28.375" style="1" customWidth="1"/>
    <col min="3087" max="3087" width="20.125" style="1" customWidth="1"/>
    <col min="3088" max="3088" width="15.375" style="1" customWidth="1"/>
    <col min="3089" max="3089" width="6.375" style="1" customWidth="1"/>
    <col min="3090" max="3090" width="16.625" style="1" customWidth="1"/>
    <col min="3091" max="3091" width="17.875" style="1" customWidth="1"/>
    <col min="3092" max="3092" width="15.625" style="1" customWidth="1"/>
    <col min="3093" max="3328" width="9" style="1"/>
    <col min="3329" max="3329" width="7" style="1" customWidth="1"/>
    <col min="3330" max="3330" width="4.875" style="1" customWidth="1"/>
    <col min="3331" max="3331" width="7.25" style="1" customWidth="1"/>
    <col min="3332" max="3332" width="8.875" style="1" customWidth="1"/>
    <col min="3333" max="3333" width="18.125" style="1" customWidth="1"/>
    <col min="3334" max="3334" width="14.375" style="1" bestFit="1" customWidth="1"/>
    <col min="3335" max="3335" width="13.125" style="1" bestFit="1" customWidth="1"/>
    <col min="3336" max="3336" width="57.875" style="1" customWidth="1"/>
    <col min="3337" max="3337" width="6.125" style="1" customWidth="1"/>
    <col min="3338" max="3339" width="9.875" style="1" bestFit="1" customWidth="1"/>
    <col min="3340" max="3340" width="5.875" style="1" customWidth="1"/>
    <col min="3341" max="3341" width="49" style="1" customWidth="1"/>
    <col min="3342" max="3342" width="28.375" style="1" customWidth="1"/>
    <col min="3343" max="3343" width="20.125" style="1" customWidth="1"/>
    <col min="3344" max="3344" width="15.375" style="1" customWidth="1"/>
    <col min="3345" max="3345" width="6.375" style="1" customWidth="1"/>
    <col min="3346" max="3346" width="16.625" style="1" customWidth="1"/>
    <col min="3347" max="3347" width="17.875" style="1" customWidth="1"/>
    <col min="3348" max="3348" width="15.625" style="1" customWidth="1"/>
    <col min="3349" max="3584" width="9" style="1"/>
    <col min="3585" max="3585" width="7" style="1" customWidth="1"/>
    <col min="3586" max="3586" width="4.875" style="1" customWidth="1"/>
    <col min="3587" max="3587" width="7.25" style="1" customWidth="1"/>
    <col min="3588" max="3588" width="8.875" style="1" customWidth="1"/>
    <col min="3589" max="3589" width="18.125" style="1" customWidth="1"/>
    <col min="3590" max="3590" width="14.375" style="1" bestFit="1" customWidth="1"/>
    <col min="3591" max="3591" width="13.125" style="1" bestFit="1" customWidth="1"/>
    <col min="3592" max="3592" width="57.875" style="1" customWidth="1"/>
    <col min="3593" max="3593" width="6.125" style="1" customWidth="1"/>
    <col min="3594" max="3595" width="9.875" style="1" bestFit="1" customWidth="1"/>
    <col min="3596" max="3596" width="5.875" style="1" customWidth="1"/>
    <col min="3597" max="3597" width="49" style="1" customWidth="1"/>
    <col min="3598" max="3598" width="28.375" style="1" customWidth="1"/>
    <col min="3599" max="3599" width="20.125" style="1" customWidth="1"/>
    <col min="3600" max="3600" width="15.375" style="1" customWidth="1"/>
    <col min="3601" max="3601" width="6.375" style="1" customWidth="1"/>
    <col min="3602" max="3602" width="16.625" style="1" customWidth="1"/>
    <col min="3603" max="3603" width="17.875" style="1" customWidth="1"/>
    <col min="3604" max="3604" width="15.625" style="1" customWidth="1"/>
    <col min="3605" max="3840" width="9" style="1"/>
    <col min="3841" max="3841" width="7" style="1" customWidth="1"/>
    <col min="3842" max="3842" width="4.875" style="1" customWidth="1"/>
    <col min="3843" max="3843" width="7.25" style="1" customWidth="1"/>
    <col min="3844" max="3844" width="8.875" style="1" customWidth="1"/>
    <col min="3845" max="3845" width="18.125" style="1" customWidth="1"/>
    <col min="3846" max="3846" width="14.375" style="1" bestFit="1" customWidth="1"/>
    <col min="3847" max="3847" width="13.125" style="1" bestFit="1" customWidth="1"/>
    <col min="3848" max="3848" width="57.875" style="1" customWidth="1"/>
    <col min="3849" max="3849" width="6.125" style="1" customWidth="1"/>
    <col min="3850" max="3851" width="9.875" style="1" bestFit="1" customWidth="1"/>
    <col min="3852" max="3852" width="5.875" style="1" customWidth="1"/>
    <col min="3853" max="3853" width="49" style="1" customWidth="1"/>
    <col min="3854" max="3854" width="28.375" style="1" customWidth="1"/>
    <col min="3855" max="3855" width="20.125" style="1" customWidth="1"/>
    <col min="3856" max="3856" width="15.375" style="1" customWidth="1"/>
    <col min="3857" max="3857" width="6.375" style="1" customWidth="1"/>
    <col min="3858" max="3858" width="16.625" style="1" customWidth="1"/>
    <col min="3859" max="3859" width="17.875" style="1" customWidth="1"/>
    <col min="3860" max="3860" width="15.625" style="1" customWidth="1"/>
    <col min="3861" max="4096" width="9" style="1"/>
    <col min="4097" max="4097" width="7" style="1" customWidth="1"/>
    <col min="4098" max="4098" width="4.875" style="1" customWidth="1"/>
    <col min="4099" max="4099" width="7.25" style="1" customWidth="1"/>
    <col min="4100" max="4100" width="8.875" style="1" customWidth="1"/>
    <col min="4101" max="4101" width="18.125" style="1" customWidth="1"/>
    <col min="4102" max="4102" width="14.375" style="1" bestFit="1" customWidth="1"/>
    <col min="4103" max="4103" width="13.125" style="1" bestFit="1" customWidth="1"/>
    <col min="4104" max="4104" width="57.875" style="1" customWidth="1"/>
    <col min="4105" max="4105" width="6.125" style="1" customWidth="1"/>
    <col min="4106" max="4107" width="9.875" style="1" bestFit="1" customWidth="1"/>
    <col min="4108" max="4108" width="5.875" style="1" customWidth="1"/>
    <col min="4109" max="4109" width="49" style="1" customWidth="1"/>
    <col min="4110" max="4110" width="28.375" style="1" customWidth="1"/>
    <col min="4111" max="4111" width="20.125" style="1" customWidth="1"/>
    <col min="4112" max="4112" width="15.375" style="1" customWidth="1"/>
    <col min="4113" max="4113" width="6.375" style="1" customWidth="1"/>
    <col min="4114" max="4114" width="16.625" style="1" customWidth="1"/>
    <col min="4115" max="4115" width="17.875" style="1" customWidth="1"/>
    <col min="4116" max="4116" width="15.625" style="1" customWidth="1"/>
    <col min="4117" max="4352" width="9" style="1"/>
    <col min="4353" max="4353" width="7" style="1" customWidth="1"/>
    <col min="4354" max="4354" width="4.875" style="1" customWidth="1"/>
    <col min="4355" max="4355" width="7.25" style="1" customWidth="1"/>
    <col min="4356" max="4356" width="8.875" style="1" customWidth="1"/>
    <col min="4357" max="4357" width="18.125" style="1" customWidth="1"/>
    <col min="4358" max="4358" width="14.375" style="1" bestFit="1" customWidth="1"/>
    <col min="4359" max="4359" width="13.125" style="1" bestFit="1" customWidth="1"/>
    <col min="4360" max="4360" width="57.875" style="1" customWidth="1"/>
    <col min="4361" max="4361" width="6.125" style="1" customWidth="1"/>
    <col min="4362" max="4363" width="9.875" style="1" bestFit="1" customWidth="1"/>
    <col min="4364" max="4364" width="5.875" style="1" customWidth="1"/>
    <col min="4365" max="4365" width="49" style="1" customWidth="1"/>
    <col min="4366" max="4366" width="28.375" style="1" customWidth="1"/>
    <col min="4367" max="4367" width="20.125" style="1" customWidth="1"/>
    <col min="4368" max="4368" width="15.375" style="1" customWidth="1"/>
    <col min="4369" max="4369" width="6.375" style="1" customWidth="1"/>
    <col min="4370" max="4370" width="16.625" style="1" customWidth="1"/>
    <col min="4371" max="4371" width="17.875" style="1" customWidth="1"/>
    <col min="4372" max="4372" width="15.625" style="1" customWidth="1"/>
    <col min="4373" max="4608" width="9" style="1"/>
    <col min="4609" max="4609" width="7" style="1" customWidth="1"/>
    <col min="4610" max="4610" width="4.875" style="1" customWidth="1"/>
    <col min="4611" max="4611" width="7.25" style="1" customWidth="1"/>
    <col min="4612" max="4612" width="8.875" style="1" customWidth="1"/>
    <col min="4613" max="4613" width="18.125" style="1" customWidth="1"/>
    <col min="4614" max="4614" width="14.375" style="1" bestFit="1" customWidth="1"/>
    <col min="4615" max="4615" width="13.125" style="1" bestFit="1" customWidth="1"/>
    <col min="4616" max="4616" width="57.875" style="1" customWidth="1"/>
    <col min="4617" max="4617" width="6.125" style="1" customWidth="1"/>
    <col min="4618" max="4619" width="9.875" style="1" bestFit="1" customWidth="1"/>
    <col min="4620" max="4620" width="5.875" style="1" customWidth="1"/>
    <col min="4621" max="4621" width="49" style="1" customWidth="1"/>
    <col min="4622" max="4622" width="28.375" style="1" customWidth="1"/>
    <col min="4623" max="4623" width="20.125" style="1" customWidth="1"/>
    <col min="4624" max="4624" width="15.375" style="1" customWidth="1"/>
    <col min="4625" max="4625" width="6.375" style="1" customWidth="1"/>
    <col min="4626" max="4626" width="16.625" style="1" customWidth="1"/>
    <col min="4627" max="4627" width="17.875" style="1" customWidth="1"/>
    <col min="4628" max="4628" width="15.625" style="1" customWidth="1"/>
    <col min="4629" max="4864" width="9" style="1"/>
    <col min="4865" max="4865" width="7" style="1" customWidth="1"/>
    <col min="4866" max="4866" width="4.875" style="1" customWidth="1"/>
    <col min="4867" max="4867" width="7.25" style="1" customWidth="1"/>
    <col min="4868" max="4868" width="8.875" style="1" customWidth="1"/>
    <col min="4869" max="4869" width="18.125" style="1" customWidth="1"/>
    <col min="4870" max="4870" width="14.375" style="1" bestFit="1" customWidth="1"/>
    <col min="4871" max="4871" width="13.125" style="1" bestFit="1" customWidth="1"/>
    <col min="4872" max="4872" width="57.875" style="1" customWidth="1"/>
    <col min="4873" max="4873" width="6.125" style="1" customWidth="1"/>
    <col min="4874" max="4875" width="9.875" style="1" bestFit="1" customWidth="1"/>
    <col min="4876" max="4876" width="5.875" style="1" customWidth="1"/>
    <col min="4877" max="4877" width="49" style="1" customWidth="1"/>
    <col min="4878" max="4878" width="28.375" style="1" customWidth="1"/>
    <col min="4879" max="4879" width="20.125" style="1" customWidth="1"/>
    <col min="4880" max="4880" width="15.375" style="1" customWidth="1"/>
    <col min="4881" max="4881" width="6.375" style="1" customWidth="1"/>
    <col min="4882" max="4882" width="16.625" style="1" customWidth="1"/>
    <col min="4883" max="4883" width="17.875" style="1" customWidth="1"/>
    <col min="4884" max="4884" width="15.625" style="1" customWidth="1"/>
    <col min="4885" max="5120" width="9" style="1"/>
    <col min="5121" max="5121" width="7" style="1" customWidth="1"/>
    <col min="5122" max="5122" width="4.875" style="1" customWidth="1"/>
    <col min="5123" max="5123" width="7.25" style="1" customWidth="1"/>
    <col min="5124" max="5124" width="8.875" style="1" customWidth="1"/>
    <col min="5125" max="5125" width="18.125" style="1" customWidth="1"/>
    <col min="5126" max="5126" width="14.375" style="1" bestFit="1" customWidth="1"/>
    <col min="5127" max="5127" width="13.125" style="1" bestFit="1" customWidth="1"/>
    <col min="5128" max="5128" width="57.875" style="1" customWidth="1"/>
    <col min="5129" max="5129" width="6.125" style="1" customWidth="1"/>
    <col min="5130" max="5131" width="9.875" style="1" bestFit="1" customWidth="1"/>
    <col min="5132" max="5132" width="5.875" style="1" customWidth="1"/>
    <col min="5133" max="5133" width="49" style="1" customWidth="1"/>
    <col min="5134" max="5134" width="28.375" style="1" customWidth="1"/>
    <col min="5135" max="5135" width="20.125" style="1" customWidth="1"/>
    <col min="5136" max="5136" width="15.375" style="1" customWidth="1"/>
    <col min="5137" max="5137" width="6.375" style="1" customWidth="1"/>
    <col min="5138" max="5138" width="16.625" style="1" customWidth="1"/>
    <col min="5139" max="5139" width="17.875" style="1" customWidth="1"/>
    <col min="5140" max="5140" width="15.625" style="1" customWidth="1"/>
    <col min="5141" max="5376" width="9" style="1"/>
    <col min="5377" max="5377" width="7" style="1" customWidth="1"/>
    <col min="5378" max="5378" width="4.875" style="1" customWidth="1"/>
    <col min="5379" max="5379" width="7.25" style="1" customWidth="1"/>
    <col min="5380" max="5380" width="8.875" style="1" customWidth="1"/>
    <col min="5381" max="5381" width="18.125" style="1" customWidth="1"/>
    <col min="5382" max="5382" width="14.375" style="1" bestFit="1" customWidth="1"/>
    <col min="5383" max="5383" width="13.125" style="1" bestFit="1" customWidth="1"/>
    <col min="5384" max="5384" width="57.875" style="1" customWidth="1"/>
    <col min="5385" max="5385" width="6.125" style="1" customWidth="1"/>
    <col min="5386" max="5387" width="9.875" style="1" bestFit="1" customWidth="1"/>
    <col min="5388" max="5388" width="5.875" style="1" customWidth="1"/>
    <col min="5389" max="5389" width="49" style="1" customWidth="1"/>
    <col min="5390" max="5390" width="28.375" style="1" customWidth="1"/>
    <col min="5391" max="5391" width="20.125" style="1" customWidth="1"/>
    <col min="5392" max="5392" width="15.375" style="1" customWidth="1"/>
    <col min="5393" max="5393" width="6.375" style="1" customWidth="1"/>
    <col min="5394" max="5394" width="16.625" style="1" customWidth="1"/>
    <col min="5395" max="5395" width="17.875" style="1" customWidth="1"/>
    <col min="5396" max="5396" width="15.625" style="1" customWidth="1"/>
    <col min="5397" max="5632" width="9" style="1"/>
    <col min="5633" max="5633" width="7" style="1" customWidth="1"/>
    <col min="5634" max="5634" width="4.875" style="1" customWidth="1"/>
    <col min="5635" max="5635" width="7.25" style="1" customWidth="1"/>
    <col min="5636" max="5636" width="8.875" style="1" customWidth="1"/>
    <col min="5637" max="5637" width="18.125" style="1" customWidth="1"/>
    <col min="5638" max="5638" width="14.375" style="1" bestFit="1" customWidth="1"/>
    <col min="5639" max="5639" width="13.125" style="1" bestFit="1" customWidth="1"/>
    <col min="5640" max="5640" width="57.875" style="1" customWidth="1"/>
    <col min="5641" max="5641" width="6.125" style="1" customWidth="1"/>
    <col min="5642" max="5643" width="9.875" style="1" bestFit="1" customWidth="1"/>
    <col min="5644" max="5644" width="5.875" style="1" customWidth="1"/>
    <col min="5645" max="5645" width="49" style="1" customWidth="1"/>
    <col min="5646" max="5646" width="28.375" style="1" customWidth="1"/>
    <col min="5647" max="5647" width="20.125" style="1" customWidth="1"/>
    <col min="5648" max="5648" width="15.375" style="1" customWidth="1"/>
    <col min="5649" max="5649" width="6.375" style="1" customWidth="1"/>
    <col min="5650" max="5650" width="16.625" style="1" customWidth="1"/>
    <col min="5651" max="5651" width="17.875" style="1" customWidth="1"/>
    <col min="5652" max="5652" width="15.625" style="1" customWidth="1"/>
    <col min="5653" max="5888" width="9" style="1"/>
    <col min="5889" max="5889" width="7" style="1" customWidth="1"/>
    <col min="5890" max="5890" width="4.875" style="1" customWidth="1"/>
    <col min="5891" max="5891" width="7.25" style="1" customWidth="1"/>
    <col min="5892" max="5892" width="8.875" style="1" customWidth="1"/>
    <col min="5893" max="5893" width="18.125" style="1" customWidth="1"/>
    <col min="5894" max="5894" width="14.375" style="1" bestFit="1" customWidth="1"/>
    <col min="5895" max="5895" width="13.125" style="1" bestFit="1" customWidth="1"/>
    <col min="5896" max="5896" width="57.875" style="1" customWidth="1"/>
    <col min="5897" max="5897" width="6.125" style="1" customWidth="1"/>
    <col min="5898" max="5899" width="9.875" style="1" bestFit="1" customWidth="1"/>
    <col min="5900" max="5900" width="5.875" style="1" customWidth="1"/>
    <col min="5901" max="5901" width="49" style="1" customWidth="1"/>
    <col min="5902" max="5902" width="28.375" style="1" customWidth="1"/>
    <col min="5903" max="5903" width="20.125" style="1" customWidth="1"/>
    <col min="5904" max="5904" width="15.375" style="1" customWidth="1"/>
    <col min="5905" max="5905" width="6.375" style="1" customWidth="1"/>
    <col min="5906" max="5906" width="16.625" style="1" customWidth="1"/>
    <col min="5907" max="5907" width="17.875" style="1" customWidth="1"/>
    <col min="5908" max="5908" width="15.625" style="1" customWidth="1"/>
    <col min="5909" max="6144" width="9" style="1"/>
    <col min="6145" max="6145" width="7" style="1" customWidth="1"/>
    <col min="6146" max="6146" width="4.875" style="1" customWidth="1"/>
    <col min="6147" max="6147" width="7.25" style="1" customWidth="1"/>
    <col min="6148" max="6148" width="8.875" style="1" customWidth="1"/>
    <col min="6149" max="6149" width="18.125" style="1" customWidth="1"/>
    <col min="6150" max="6150" width="14.375" style="1" bestFit="1" customWidth="1"/>
    <col min="6151" max="6151" width="13.125" style="1" bestFit="1" customWidth="1"/>
    <col min="6152" max="6152" width="57.875" style="1" customWidth="1"/>
    <col min="6153" max="6153" width="6.125" style="1" customWidth="1"/>
    <col min="6154" max="6155" width="9.875" style="1" bestFit="1" customWidth="1"/>
    <col min="6156" max="6156" width="5.875" style="1" customWidth="1"/>
    <col min="6157" max="6157" width="49" style="1" customWidth="1"/>
    <col min="6158" max="6158" width="28.375" style="1" customWidth="1"/>
    <col min="6159" max="6159" width="20.125" style="1" customWidth="1"/>
    <col min="6160" max="6160" width="15.375" style="1" customWidth="1"/>
    <col min="6161" max="6161" width="6.375" style="1" customWidth="1"/>
    <col min="6162" max="6162" width="16.625" style="1" customWidth="1"/>
    <col min="6163" max="6163" width="17.875" style="1" customWidth="1"/>
    <col min="6164" max="6164" width="15.625" style="1" customWidth="1"/>
    <col min="6165" max="6400" width="9" style="1"/>
    <col min="6401" max="6401" width="7" style="1" customWidth="1"/>
    <col min="6402" max="6402" width="4.875" style="1" customWidth="1"/>
    <col min="6403" max="6403" width="7.25" style="1" customWidth="1"/>
    <col min="6404" max="6404" width="8.875" style="1" customWidth="1"/>
    <col min="6405" max="6405" width="18.125" style="1" customWidth="1"/>
    <col min="6406" max="6406" width="14.375" style="1" bestFit="1" customWidth="1"/>
    <col min="6407" max="6407" width="13.125" style="1" bestFit="1" customWidth="1"/>
    <col min="6408" max="6408" width="57.875" style="1" customWidth="1"/>
    <col min="6409" max="6409" width="6.125" style="1" customWidth="1"/>
    <col min="6410" max="6411" width="9.875" style="1" bestFit="1" customWidth="1"/>
    <col min="6412" max="6412" width="5.875" style="1" customWidth="1"/>
    <col min="6413" max="6413" width="49" style="1" customWidth="1"/>
    <col min="6414" max="6414" width="28.375" style="1" customWidth="1"/>
    <col min="6415" max="6415" width="20.125" style="1" customWidth="1"/>
    <col min="6416" max="6416" width="15.375" style="1" customWidth="1"/>
    <col min="6417" max="6417" width="6.375" style="1" customWidth="1"/>
    <col min="6418" max="6418" width="16.625" style="1" customWidth="1"/>
    <col min="6419" max="6419" width="17.875" style="1" customWidth="1"/>
    <col min="6420" max="6420" width="15.625" style="1" customWidth="1"/>
    <col min="6421" max="6656" width="9" style="1"/>
    <col min="6657" max="6657" width="7" style="1" customWidth="1"/>
    <col min="6658" max="6658" width="4.875" style="1" customWidth="1"/>
    <col min="6659" max="6659" width="7.25" style="1" customWidth="1"/>
    <col min="6660" max="6660" width="8.875" style="1" customWidth="1"/>
    <col min="6661" max="6661" width="18.125" style="1" customWidth="1"/>
    <col min="6662" max="6662" width="14.375" style="1" bestFit="1" customWidth="1"/>
    <col min="6663" max="6663" width="13.125" style="1" bestFit="1" customWidth="1"/>
    <col min="6664" max="6664" width="57.875" style="1" customWidth="1"/>
    <col min="6665" max="6665" width="6.125" style="1" customWidth="1"/>
    <col min="6666" max="6667" width="9.875" style="1" bestFit="1" customWidth="1"/>
    <col min="6668" max="6668" width="5.875" style="1" customWidth="1"/>
    <col min="6669" max="6669" width="49" style="1" customWidth="1"/>
    <col min="6670" max="6670" width="28.375" style="1" customWidth="1"/>
    <col min="6671" max="6671" width="20.125" style="1" customWidth="1"/>
    <col min="6672" max="6672" width="15.375" style="1" customWidth="1"/>
    <col min="6673" max="6673" width="6.375" style="1" customWidth="1"/>
    <col min="6674" max="6674" width="16.625" style="1" customWidth="1"/>
    <col min="6675" max="6675" width="17.875" style="1" customWidth="1"/>
    <col min="6676" max="6676" width="15.625" style="1" customWidth="1"/>
    <col min="6677" max="6912" width="9" style="1"/>
    <col min="6913" max="6913" width="7" style="1" customWidth="1"/>
    <col min="6914" max="6914" width="4.875" style="1" customWidth="1"/>
    <col min="6915" max="6915" width="7.25" style="1" customWidth="1"/>
    <col min="6916" max="6916" width="8.875" style="1" customWidth="1"/>
    <col min="6917" max="6917" width="18.125" style="1" customWidth="1"/>
    <col min="6918" max="6918" width="14.375" style="1" bestFit="1" customWidth="1"/>
    <col min="6919" max="6919" width="13.125" style="1" bestFit="1" customWidth="1"/>
    <col min="6920" max="6920" width="57.875" style="1" customWidth="1"/>
    <col min="6921" max="6921" width="6.125" style="1" customWidth="1"/>
    <col min="6922" max="6923" width="9.875" style="1" bestFit="1" customWidth="1"/>
    <col min="6924" max="6924" width="5.875" style="1" customWidth="1"/>
    <col min="6925" max="6925" width="49" style="1" customWidth="1"/>
    <col min="6926" max="6926" width="28.375" style="1" customWidth="1"/>
    <col min="6927" max="6927" width="20.125" style="1" customWidth="1"/>
    <col min="6928" max="6928" width="15.375" style="1" customWidth="1"/>
    <col min="6929" max="6929" width="6.375" style="1" customWidth="1"/>
    <col min="6930" max="6930" width="16.625" style="1" customWidth="1"/>
    <col min="6931" max="6931" width="17.875" style="1" customWidth="1"/>
    <col min="6932" max="6932" width="15.625" style="1" customWidth="1"/>
    <col min="6933" max="7168" width="9" style="1"/>
    <col min="7169" max="7169" width="7" style="1" customWidth="1"/>
    <col min="7170" max="7170" width="4.875" style="1" customWidth="1"/>
    <col min="7171" max="7171" width="7.25" style="1" customWidth="1"/>
    <col min="7172" max="7172" width="8.875" style="1" customWidth="1"/>
    <col min="7173" max="7173" width="18.125" style="1" customWidth="1"/>
    <col min="7174" max="7174" width="14.375" style="1" bestFit="1" customWidth="1"/>
    <col min="7175" max="7175" width="13.125" style="1" bestFit="1" customWidth="1"/>
    <col min="7176" max="7176" width="57.875" style="1" customWidth="1"/>
    <col min="7177" max="7177" width="6.125" style="1" customWidth="1"/>
    <col min="7178" max="7179" width="9.875" style="1" bestFit="1" customWidth="1"/>
    <col min="7180" max="7180" width="5.875" style="1" customWidth="1"/>
    <col min="7181" max="7181" width="49" style="1" customWidth="1"/>
    <col min="7182" max="7182" width="28.375" style="1" customWidth="1"/>
    <col min="7183" max="7183" width="20.125" style="1" customWidth="1"/>
    <col min="7184" max="7184" width="15.375" style="1" customWidth="1"/>
    <col min="7185" max="7185" width="6.375" style="1" customWidth="1"/>
    <col min="7186" max="7186" width="16.625" style="1" customWidth="1"/>
    <col min="7187" max="7187" width="17.875" style="1" customWidth="1"/>
    <col min="7188" max="7188" width="15.625" style="1" customWidth="1"/>
    <col min="7189" max="7424" width="9" style="1"/>
    <col min="7425" max="7425" width="7" style="1" customWidth="1"/>
    <col min="7426" max="7426" width="4.875" style="1" customWidth="1"/>
    <col min="7427" max="7427" width="7.25" style="1" customWidth="1"/>
    <col min="7428" max="7428" width="8.875" style="1" customWidth="1"/>
    <col min="7429" max="7429" width="18.125" style="1" customWidth="1"/>
    <col min="7430" max="7430" width="14.375" style="1" bestFit="1" customWidth="1"/>
    <col min="7431" max="7431" width="13.125" style="1" bestFit="1" customWidth="1"/>
    <col min="7432" max="7432" width="57.875" style="1" customWidth="1"/>
    <col min="7433" max="7433" width="6.125" style="1" customWidth="1"/>
    <col min="7434" max="7435" width="9.875" style="1" bestFit="1" customWidth="1"/>
    <col min="7436" max="7436" width="5.875" style="1" customWidth="1"/>
    <col min="7437" max="7437" width="49" style="1" customWidth="1"/>
    <col min="7438" max="7438" width="28.375" style="1" customWidth="1"/>
    <col min="7439" max="7439" width="20.125" style="1" customWidth="1"/>
    <col min="7440" max="7440" width="15.375" style="1" customWidth="1"/>
    <col min="7441" max="7441" width="6.375" style="1" customWidth="1"/>
    <col min="7442" max="7442" width="16.625" style="1" customWidth="1"/>
    <col min="7443" max="7443" width="17.875" style="1" customWidth="1"/>
    <col min="7444" max="7444" width="15.625" style="1" customWidth="1"/>
    <col min="7445" max="7680" width="9" style="1"/>
    <col min="7681" max="7681" width="7" style="1" customWidth="1"/>
    <col min="7682" max="7682" width="4.875" style="1" customWidth="1"/>
    <col min="7683" max="7683" width="7.25" style="1" customWidth="1"/>
    <col min="7684" max="7684" width="8.875" style="1" customWidth="1"/>
    <col min="7685" max="7685" width="18.125" style="1" customWidth="1"/>
    <col min="7686" max="7686" width="14.375" style="1" bestFit="1" customWidth="1"/>
    <col min="7687" max="7687" width="13.125" style="1" bestFit="1" customWidth="1"/>
    <col min="7688" max="7688" width="57.875" style="1" customWidth="1"/>
    <col min="7689" max="7689" width="6.125" style="1" customWidth="1"/>
    <col min="7690" max="7691" width="9.875" style="1" bestFit="1" customWidth="1"/>
    <col min="7692" max="7692" width="5.875" style="1" customWidth="1"/>
    <col min="7693" max="7693" width="49" style="1" customWidth="1"/>
    <col min="7694" max="7694" width="28.375" style="1" customWidth="1"/>
    <col min="7695" max="7695" width="20.125" style="1" customWidth="1"/>
    <col min="7696" max="7696" width="15.375" style="1" customWidth="1"/>
    <col min="7697" max="7697" width="6.375" style="1" customWidth="1"/>
    <col min="7698" max="7698" width="16.625" style="1" customWidth="1"/>
    <col min="7699" max="7699" width="17.875" style="1" customWidth="1"/>
    <col min="7700" max="7700" width="15.625" style="1" customWidth="1"/>
    <col min="7701" max="7936" width="9" style="1"/>
    <col min="7937" max="7937" width="7" style="1" customWidth="1"/>
    <col min="7938" max="7938" width="4.875" style="1" customWidth="1"/>
    <col min="7939" max="7939" width="7.25" style="1" customWidth="1"/>
    <col min="7940" max="7940" width="8.875" style="1" customWidth="1"/>
    <col min="7941" max="7941" width="18.125" style="1" customWidth="1"/>
    <col min="7942" max="7942" width="14.375" style="1" bestFit="1" customWidth="1"/>
    <col min="7943" max="7943" width="13.125" style="1" bestFit="1" customWidth="1"/>
    <col min="7944" max="7944" width="57.875" style="1" customWidth="1"/>
    <col min="7945" max="7945" width="6.125" style="1" customWidth="1"/>
    <col min="7946" max="7947" width="9.875" style="1" bestFit="1" customWidth="1"/>
    <col min="7948" max="7948" width="5.875" style="1" customWidth="1"/>
    <col min="7949" max="7949" width="49" style="1" customWidth="1"/>
    <col min="7950" max="7950" width="28.375" style="1" customWidth="1"/>
    <col min="7951" max="7951" width="20.125" style="1" customWidth="1"/>
    <col min="7952" max="7952" width="15.375" style="1" customWidth="1"/>
    <col min="7953" max="7953" width="6.375" style="1" customWidth="1"/>
    <col min="7954" max="7954" width="16.625" style="1" customWidth="1"/>
    <col min="7955" max="7955" width="17.875" style="1" customWidth="1"/>
    <col min="7956" max="7956" width="15.625" style="1" customWidth="1"/>
    <col min="7957" max="8192" width="9" style="1"/>
    <col min="8193" max="8193" width="7" style="1" customWidth="1"/>
    <col min="8194" max="8194" width="4.875" style="1" customWidth="1"/>
    <col min="8195" max="8195" width="7.25" style="1" customWidth="1"/>
    <col min="8196" max="8196" width="8.875" style="1" customWidth="1"/>
    <col min="8197" max="8197" width="18.125" style="1" customWidth="1"/>
    <col min="8198" max="8198" width="14.375" style="1" bestFit="1" customWidth="1"/>
    <col min="8199" max="8199" width="13.125" style="1" bestFit="1" customWidth="1"/>
    <col min="8200" max="8200" width="57.875" style="1" customWidth="1"/>
    <col min="8201" max="8201" width="6.125" style="1" customWidth="1"/>
    <col min="8202" max="8203" width="9.875" style="1" bestFit="1" customWidth="1"/>
    <col min="8204" max="8204" width="5.875" style="1" customWidth="1"/>
    <col min="8205" max="8205" width="49" style="1" customWidth="1"/>
    <col min="8206" max="8206" width="28.375" style="1" customWidth="1"/>
    <col min="8207" max="8207" width="20.125" style="1" customWidth="1"/>
    <col min="8208" max="8208" width="15.375" style="1" customWidth="1"/>
    <col min="8209" max="8209" width="6.375" style="1" customWidth="1"/>
    <col min="8210" max="8210" width="16.625" style="1" customWidth="1"/>
    <col min="8211" max="8211" width="17.875" style="1" customWidth="1"/>
    <col min="8212" max="8212" width="15.625" style="1" customWidth="1"/>
    <col min="8213" max="8448" width="9" style="1"/>
    <col min="8449" max="8449" width="7" style="1" customWidth="1"/>
    <col min="8450" max="8450" width="4.875" style="1" customWidth="1"/>
    <col min="8451" max="8451" width="7.25" style="1" customWidth="1"/>
    <col min="8452" max="8452" width="8.875" style="1" customWidth="1"/>
    <col min="8453" max="8453" width="18.125" style="1" customWidth="1"/>
    <col min="8454" max="8454" width="14.375" style="1" bestFit="1" customWidth="1"/>
    <col min="8455" max="8455" width="13.125" style="1" bestFit="1" customWidth="1"/>
    <col min="8456" max="8456" width="57.875" style="1" customWidth="1"/>
    <col min="8457" max="8457" width="6.125" style="1" customWidth="1"/>
    <col min="8458" max="8459" width="9.875" style="1" bestFit="1" customWidth="1"/>
    <col min="8460" max="8460" width="5.875" style="1" customWidth="1"/>
    <col min="8461" max="8461" width="49" style="1" customWidth="1"/>
    <col min="8462" max="8462" width="28.375" style="1" customWidth="1"/>
    <col min="8463" max="8463" width="20.125" style="1" customWidth="1"/>
    <col min="8464" max="8464" width="15.375" style="1" customWidth="1"/>
    <col min="8465" max="8465" width="6.375" style="1" customWidth="1"/>
    <col min="8466" max="8466" width="16.625" style="1" customWidth="1"/>
    <col min="8467" max="8467" width="17.875" style="1" customWidth="1"/>
    <col min="8468" max="8468" width="15.625" style="1" customWidth="1"/>
    <col min="8469" max="8704" width="9" style="1"/>
    <col min="8705" max="8705" width="7" style="1" customWidth="1"/>
    <col min="8706" max="8706" width="4.875" style="1" customWidth="1"/>
    <col min="8707" max="8707" width="7.25" style="1" customWidth="1"/>
    <col min="8708" max="8708" width="8.875" style="1" customWidth="1"/>
    <col min="8709" max="8709" width="18.125" style="1" customWidth="1"/>
    <col min="8710" max="8710" width="14.375" style="1" bestFit="1" customWidth="1"/>
    <col min="8711" max="8711" width="13.125" style="1" bestFit="1" customWidth="1"/>
    <col min="8712" max="8712" width="57.875" style="1" customWidth="1"/>
    <col min="8713" max="8713" width="6.125" style="1" customWidth="1"/>
    <col min="8714" max="8715" width="9.875" style="1" bestFit="1" customWidth="1"/>
    <col min="8716" max="8716" width="5.875" style="1" customWidth="1"/>
    <col min="8717" max="8717" width="49" style="1" customWidth="1"/>
    <col min="8718" max="8718" width="28.375" style="1" customWidth="1"/>
    <col min="8719" max="8719" width="20.125" style="1" customWidth="1"/>
    <col min="8720" max="8720" width="15.375" style="1" customWidth="1"/>
    <col min="8721" max="8721" width="6.375" style="1" customWidth="1"/>
    <col min="8722" max="8722" width="16.625" style="1" customWidth="1"/>
    <col min="8723" max="8723" width="17.875" style="1" customWidth="1"/>
    <col min="8724" max="8724" width="15.625" style="1" customWidth="1"/>
    <col min="8725" max="8960" width="9" style="1"/>
    <col min="8961" max="8961" width="7" style="1" customWidth="1"/>
    <col min="8962" max="8962" width="4.875" style="1" customWidth="1"/>
    <col min="8963" max="8963" width="7.25" style="1" customWidth="1"/>
    <col min="8964" max="8964" width="8.875" style="1" customWidth="1"/>
    <col min="8965" max="8965" width="18.125" style="1" customWidth="1"/>
    <col min="8966" max="8966" width="14.375" style="1" bestFit="1" customWidth="1"/>
    <col min="8967" max="8967" width="13.125" style="1" bestFit="1" customWidth="1"/>
    <col min="8968" max="8968" width="57.875" style="1" customWidth="1"/>
    <col min="8969" max="8969" width="6.125" style="1" customWidth="1"/>
    <col min="8970" max="8971" width="9.875" style="1" bestFit="1" customWidth="1"/>
    <col min="8972" max="8972" width="5.875" style="1" customWidth="1"/>
    <col min="8973" max="8973" width="49" style="1" customWidth="1"/>
    <col min="8974" max="8974" width="28.375" style="1" customWidth="1"/>
    <col min="8975" max="8975" width="20.125" style="1" customWidth="1"/>
    <col min="8976" max="8976" width="15.375" style="1" customWidth="1"/>
    <col min="8977" max="8977" width="6.375" style="1" customWidth="1"/>
    <col min="8978" max="8978" width="16.625" style="1" customWidth="1"/>
    <col min="8979" max="8979" width="17.875" style="1" customWidth="1"/>
    <col min="8980" max="8980" width="15.625" style="1" customWidth="1"/>
    <col min="8981" max="9216" width="9" style="1"/>
    <col min="9217" max="9217" width="7" style="1" customWidth="1"/>
    <col min="9218" max="9218" width="4.875" style="1" customWidth="1"/>
    <col min="9219" max="9219" width="7.25" style="1" customWidth="1"/>
    <col min="9220" max="9220" width="8.875" style="1" customWidth="1"/>
    <col min="9221" max="9221" width="18.125" style="1" customWidth="1"/>
    <col min="9222" max="9222" width="14.375" style="1" bestFit="1" customWidth="1"/>
    <col min="9223" max="9223" width="13.125" style="1" bestFit="1" customWidth="1"/>
    <col min="9224" max="9224" width="57.875" style="1" customWidth="1"/>
    <col min="9225" max="9225" width="6.125" style="1" customWidth="1"/>
    <col min="9226" max="9227" width="9.875" style="1" bestFit="1" customWidth="1"/>
    <col min="9228" max="9228" width="5.875" style="1" customWidth="1"/>
    <col min="9229" max="9229" width="49" style="1" customWidth="1"/>
    <col min="9230" max="9230" width="28.375" style="1" customWidth="1"/>
    <col min="9231" max="9231" width="20.125" style="1" customWidth="1"/>
    <col min="9232" max="9232" width="15.375" style="1" customWidth="1"/>
    <col min="9233" max="9233" width="6.375" style="1" customWidth="1"/>
    <col min="9234" max="9234" width="16.625" style="1" customWidth="1"/>
    <col min="9235" max="9235" width="17.875" style="1" customWidth="1"/>
    <col min="9236" max="9236" width="15.625" style="1" customWidth="1"/>
    <col min="9237" max="9472" width="9" style="1"/>
    <col min="9473" max="9473" width="7" style="1" customWidth="1"/>
    <col min="9474" max="9474" width="4.875" style="1" customWidth="1"/>
    <col min="9475" max="9475" width="7.25" style="1" customWidth="1"/>
    <col min="9476" max="9476" width="8.875" style="1" customWidth="1"/>
    <col min="9477" max="9477" width="18.125" style="1" customWidth="1"/>
    <col min="9478" max="9478" width="14.375" style="1" bestFit="1" customWidth="1"/>
    <col min="9479" max="9479" width="13.125" style="1" bestFit="1" customWidth="1"/>
    <col min="9480" max="9480" width="57.875" style="1" customWidth="1"/>
    <col min="9481" max="9481" width="6.125" style="1" customWidth="1"/>
    <col min="9482" max="9483" width="9.875" style="1" bestFit="1" customWidth="1"/>
    <col min="9484" max="9484" width="5.875" style="1" customWidth="1"/>
    <col min="9485" max="9485" width="49" style="1" customWidth="1"/>
    <col min="9486" max="9486" width="28.375" style="1" customWidth="1"/>
    <col min="9487" max="9487" width="20.125" style="1" customWidth="1"/>
    <col min="9488" max="9488" width="15.375" style="1" customWidth="1"/>
    <col min="9489" max="9489" width="6.375" style="1" customWidth="1"/>
    <col min="9490" max="9490" width="16.625" style="1" customWidth="1"/>
    <col min="9491" max="9491" width="17.875" style="1" customWidth="1"/>
    <col min="9492" max="9492" width="15.625" style="1" customWidth="1"/>
    <col min="9493" max="9728" width="9" style="1"/>
    <col min="9729" max="9729" width="7" style="1" customWidth="1"/>
    <col min="9730" max="9730" width="4.875" style="1" customWidth="1"/>
    <col min="9731" max="9731" width="7.25" style="1" customWidth="1"/>
    <col min="9732" max="9732" width="8.875" style="1" customWidth="1"/>
    <col min="9733" max="9733" width="18.125" style="1" customWidth="1"/>
    <col min="9734" max="9734" width="14.375" style="1" bestFit="1" customWidth="1"/>
    <col min="9735" max="9735" width="13.125" style="1" bestFit="1" customWidth="1"/>
    <col min="9736" max="9736" width="57.875" style="1" customWidth="1"/>
    <col min="9737" max="9737" width="6.125" style="1" customWidth="1"/>
    <col min="9738" max="9739" width="9.875" style="1" bestFit="1" customWidth="1"/>
    <col min="9740" max="9740" width="5.875" style="1" customWidth="1"/>
    <col min="9741" max="9741" width="49" style="1" customWidth="1"/>
    <col min="9742" max="9742" width="28.375" style="1" customWidth="1"/>
    <col min="9743" max="9743" width="20.125" style="1" customWidth="1"/>
    <col min="9744" max="9744" width="15.375" style="1" customWidth="1"/>
    <col min="9745" max="9745" width="6.375" style="1" customWidth="1"/>
    <col min="9746" max="9746" width="16.625" style="1" customWidth="1"/>
    <col min="9747" max="9747" width="17.875" style="1" customWidth="1"/>
    <col min="9748" max="9748" width="15.625" style="1" customWidth="1"/>
    <col min="9749" max="9984" width="9" style="1"/>
    <col min="9985" max="9985" width="7" style="1" customWidth="1"/>
    <col min="9986" max="9986" width="4.875" style="1" customWidth="1"/>
    <col min="9987" max="9987" width="7.25" style="1" customWidth="1"/>
    <col min="9988" max="9988" width="8.875" style="1" customWidth="1"/>
    <col min="9989" max="9989" width="18.125" style="1" customWidth="1"/>
    <col min="9990" max="9990" width="14.375" style="1" bestFit="1" customWidth="1"/>
    <col min="9991" max="9991" width="13.125" style="1" bestFit="1" customWidth="1"/>
    <col min="9992" max="9992" width="57.875" style="1" customWidth="1"/>
    <col min="9993" max="9993" width="6.125" style="1" customWidth="1"/>
    <col min="9994" max="9995" width="9.875" style="1" bestFit="1" customWidth="1"/>
    <col min="9996" max="9996" width="5.875" style="1" customWidth="1"/>
    <col min="9997" max="9997" width="49" style="1" customWidth="1"/>
    <col min="9998" max="9998" width="28.375" style="1" customWidth="1"/>
    <col min="9999" max="9999" width="20.125" style="1" customWidth="1"/>
    <col min="10000" max="10000" width="15.375" style="1" customWidth="1"/>
    <col min="10001" max="10001" width="6.375" style="1" customWidth="1"/>
    <col min="10002" max="10002" width="16.625" style="1" customWidth="1"/>
    <col min="10003" max="10003" width="17.875" style="1" customWidth="1"/>
    <col min="10004" max="10004" width="15.625" style="1" customWidth="1"/>
    <col min="10005" max="10240" width="9" style="1"/>
    <col min="10241" max="10241" width="7" style="1" customWidth="1"/>
    <col min="10242" max="10242" width="4.875" style="1" customWidth="1"/>
    <col min="10243" max="10243" width="7.25" style="1" customWidth="1"/>
    <col min="10244" max="10244" width="8.875" style="1" customWidth="1"/>
    <col min="10245" max="10245" width="18.125" style="1" customWidth="1"/>
    <col min="10246" max="10246" width="14.375" style="1" bestFit="1" customWidth="1"/>
    <col min="10247" max="10247" width="13.125" style="1" bestFit="1" customWidth="1"/>
    <col min="10248" max="10248" width="57.875" style="1" customWidth="1"/>
    <col min="10249" max="10249" width="6.125" style="1" customWidth="1"/>
    <col min="10250" max="10251" width="9.875" style="1" bestFit="1" customWidth="1"/>
    <col min="10252" max="10252" width="5.875" style="1" customWidth="1"/>
    <col min="10253" max="10253" width="49" style="1" customWidth="1"/>
    <col min="10254" max="10254" width="28.375" style="1" customWidth="1"/>
    <col min="10255" max="10255" width="20.125" style="1" customWidth="1"/>
    <col min="10256" max="10256" width="15.375" style="1" customWidth="1"/>
    <col min="10257" max="10257" width="6.375" style="1" customWidth="1"/>
    <col min="10258" max="10258" width="16.625" style="1" customWidth="1"/>
    <col min="10259" max="10259" width="17.875" style="1" customWidth="1"/>
    <col min="10260" max="10260" width="15.625" style="1" customWidth="1"/>
    <col min="10261" max="10496" width="9" style="1"/>
    <col min="10497" max="10497" width="7" style="1" customWidth="1"/>
    <col min="10498" max="10498" width="4.875" style="1" customWidth="1"/>
    <col min="10499" max="10499" width="7.25" style="1" customWidth="1"/>
    <col min="10500" max="10500" width="8.875" style="1" customWidth="1"/>
    <col min="10501" max="10501" width="18.125" style="1" customWidth="1"/>
    <col min="10502" max="10502" width="14.375" style="1" bestFit="1" customWidth="1"/>
    <col min="10503" max="10503" width="13.125" style="1" bestFit="1" customWidth="1"/>
    <col min="10504" max="10504" width="57.875" style="1" customWidth="1"/>
    <col min="10505" max="10505" width="6.125" style="1" customWidth="1"/>
    <col min="10506" max="10507" width="9.875" style="1" bestFit="1" customWidth="1"/>
    <col min="10508" max="10508" width="5.875" style="1" customWidth="1"/>
    <col min="10509" max="10509" width="49" style="1" customWidth="1"/>
    <col min="10510" max="10510" width="28.375" style="1" customWidth="1"/>
    <col min="10511" max="10511" width="20.125" style="1" customWidth="1"/>
    <col min="10512" max="10512" width="15.375" style="1" customWidth="1"/>
    <col min="10513" max="10513" width="6.375" style="1" customWidth="1"/>
    <col min="10514" max="10514" width="16.625" style="1" customWidth="1"/>
    <col min="10515" max="10515" width="17.875" style="1" customWidth="1"/>
    <col min="10516" max="10516" width="15.625" style="1" customWidth="1"/>
    <col min="10517" max="10752" width="9" style="1"/>
    <col min="10753" max="10753" width="7" style="1" customWidth="1"/>
    <col min="10754" max="10754" width="4.875" style="1" customWidth="1"/>
    <col min="10755" max="10755" width="7.25" style="1" customWidth="1"/>
    <col min="10756" max="10756" width="8.875" style="1" customWidth="1"/>
    <col min="10757" max="10757" width="18.125" style="1" customWidth="1"/>
    <col min="10758" max="10758" width="14.375" style="1" bestFit="1" customWidth="1"/>
    <col min="10759" max="10759" width="13.125" style="1" bestFit="1" customWidth="1"/>
    <col min="10760" max="10760" width="57.875" style="1" customWidth="1"/>
    <col min="10761" max="10761" width="6.125" style="1" customWidth="1"/>
    <col min="10762" max="10763" width="9.875" style="1" bestFit="1" customWidth="1"/>
    <col min="10764" max="10764" width="5.875" style="1" customWidth="1"/>
    <col min="10765" max="10765" width="49" style="1" customWidth="1"/>
    <col min="10766" max="10766" width="28.375" style="1" customWidth="1"/>
    <col min="10767" max="10767" width="20.125" style="1" customWidth="1"/>
    <col min="10768" max="10768" width="15.375" style="1" customWidth="1"/>
    <col min="10769" max="10769" width="6.375" style="1" customWidth="1"/>
    <col min="10770" max="10770" width="16.625" style="1" customWidth="1"/>
    <col min="10771" max="10771" width="17.875" style="1" customWidth="1"/>
    <col min="10772" max="10772" width="15.625" style="1" customWidth="1"/>
    <col min="10773" max="11008" width="9" style="1"/>
    <col min="11009" max="11009" width="7" style="1" customWidth="1"/>
    <col min="11010" max="11010" width="4.875" style="1" customWidth="1"/>
    <col min="11011" max="11011" width="7.25" style="1" customWidth="1"/>
    <col min="11012" max="11012" width="8.875" style="1" customWidth="1"/>
    <col min="11013" max="11013" width="18.125" style="1" customWidth="1"/>
    <col min="11014" max="11014" width="14.375" style="1" bestFit="1" customWidth="1"/>
    <col min="11015" max="11015" width="13.125" style="1" bestFit="1" customWidth="1"/>
    <col min="11016" max="11016" width="57.875" style="1" customWidth="1"/>
    <col min="11017" max="11017" width="6.125" style="1" customWidth="1"/>
    <col min="11018" max="11019" width="9.875" style="1" bestFit="1" customWidth="1"/>
    <col min="11020" max="11020" width="5.875" style="1" customWidth="1"/>
    <col min="11021" max="11021" width="49" style="1" customWidth="1"/>
    <col min="11022" max="11022" width="28.375" style="1" customWidth="1"/>
    <col min="11023" max="11023" width="20.125" style="1" customWidth="1"/>
    <col min="11024" max="11024" width="15.375" style="1" customWidth="1"/>
    <col min="11025" max="11025" width="6.375" style="1" customWidth="1"/>
    <col min="11026" max="11026" width="16.625" style="1" customWidth="1"/>
    <col min="11027" max="11027" width="17.875" style="1" customWidth="1"/>
    <col min="11028" max="11028" width="15.625" style="1" customWidth="1"/>
    <col min="11029" max="11264" width="9" style="1"/>
    <col min="11265" max="11265" width="7" style="1" customWidth="1"/>
    <col min="11266" max="11266" width="4.875" style="1" customWidth="1"/>
    <col min="11267" max="11267" width="7.25" style="1" customWidth="1"/>
    <col min="11268" max="11268" width="8.875" style="1" customWidth="1"/>
    <col min="11269" max="11269" width="18.125" style="1" customWidth="1"/>
    <col min="11270" max="11270" width="14.375" style="1" bestFit="1" customWidth="1"/>
    <col min="11271" max="11271" width="13.125" style="1" bestFit="1" customWidth="1"/>
    <col min="11272" max="11272" width="57.875" style="1" customWidth="1"/>
    <col min="11273" max="11273" width="6.125" style="1" customWidth="1"/>
    <col min="11274" max="11275" width="9.875" style="1" bestFit="1" customWidth="1"/>
    <col min="11276" max="11276" width="5.875" style="1" customWidth="1"/>
    <col min="11277" max="11277" width="49" style="1" customWidth="1"/>
    <col min="11278" max="11278" width="28.375" style="1" customWidth="1"/>
    <col min="11279" max="11279" width="20.125" style="1" customWidth="1"/>
    <col min="11280" max="11280" width="15.375" style="1" customWidth="1"/>
    <col min="11281" max="11281" width="6.375" style="1" customWidth="1"/>
    <col min="11282" max="11282" width="16.625" style="1" customWidth="1"/>
    <col min="11283" max="11283" width="17.875" style="1" customWidth="1"/>
    <col min="11284" max="11284" width="15.625" style="1" customWidth="1"/>
    <col min="11285" max="11520" width="9" style="1"/>
    <col min="11521" max="11521" width="7" style="1" customWidth="1"/>
    <col min="11522" max="11522" width="4.875" style="1" customWidth="1"/>
    <col min="11523" max="11523" width="7.25" style="1" customWidth="1"/>
    <col min="11524" max="11524" width="8.875" style="1" customWidth="1"/>
    <col min="11525" max="11525" width="18.125" style="1" customWidth="1"/>
    <col min="11526" max="11526" width="14.375" style="1" bestFit="1" customWidth="1"/>
    <col min="11527" max="11527" width="13.125" style="1" bestFit="1" customWidth="1"/>
    <col min="11528" max="11528" width="57.875" style="1" customWidth="1"/>
    <col min="11529" max="11529" width="6.125" style="1" customWidth="1"/>
    <col min="11530" max="11531" width="9.875" style="1" bestFit="1" customWidth="1"/>
    <col min="11532" max="11532" width="5.875" style="1" customWidth="1"/>
    <col min="11533" max="11533" width="49" style="1" customWidth="1"/>
    <col min="11534" max="11534" width="28.375" style="1" customWidth="1"/>
    <col min="11535" max="11535" width="20.125" style="1" customWidth="1"/>
    <col min="11536" max="11536" width="15.375" style="1" customWidth="1"/>
    <col min="11537" max="11537" width="6.375" style="1" customWidth="1"/>
    <col min="11538" max="11538" width="16.625" style="1" customWidth="1"/>
    <col min="11539" max="11539" width="17.875" style="1" customWidth="1"/>
    <col min="11540" max="11540" width="15.625" style="1" customWidth="1"/>
    <col min="11541" max="11776" width="9" style="1"/>
    <col min="11777" max="11777" width="7" style="1" customWidth="1"/>
    <col min="11778" max="11778" width="4.875" style="1" customWidth="1"/>
    <col min="11779" max="11779" width="7.25" style="1" customWidth="1"/>
    <col min="11780" max="11780" width="8.875" style="1" customWidth="1"/>
    <col min="11781" max="11781" width="18.125" style="1" customWidth="1"/>
    <col min="11782" max="11782" width="14.375" style="1" bestFit="1" customWidth="1"/>
    <col min="11783" max="11783" width="13.125" style="1" bestFit="1" customWidth="1"/>
    <col min="11784" max="11784" width="57.875" style="1" customWidth="1"/>
    <col min="11785" max="11785" width="6.125" style="1" customWidth="1"/>
    <col min="11786" max="11787" width="9.875" style="1" bestFit="1" customWidth="1"/>
    <col min="11788" max="11788" width="5.875" style="1" customWidth="1"/>
    <col min="11789" max="11789" width="49" style="1" customWidth="1"/>
    <col min="11790" max="11790" width="28.375" style="1" customWidth="1"/>
    <col min="11791" max="11791" width="20.125" style="1" customWidth="1"/>
    <col min="11792" max="11792" width="15.375" style="1" customWidth="1"/>
    <col min="11793" max="11793" width="6.375" style="1" customWidth="1"/>
    <col min="11794" max="11794" width="16.625" style="1" customWidth="1"/>
    <col min="11795" max="11795" width="17.875" style="1" customWidth="1"/>
    <col min="11796" max="11796" width="15.625" style="1" customWidth="1"/>
    <col min="11797" max="12032" width="9" style="1"/>
    <col min="12033" max="12033" width="7" style="1" customWidth="1"/>
    <col min="12034" max="12034" width="4.875" style="1" customWidth="1"/>
    <col min="12035" max="12035" width="7.25" style="1" customWidth="1"/>
    <col min="12036" max="12036" width="8.875" style="1" customWidth="1"/>
    <col min="12037" max="12037" width="18.125" style="1" customWidth="1"/>
    <col min="12038" max="12038" width="14.375" style="1" bestFit="1" customWidth="1"/>
    <col min="12039" max="12039" width="13.125" style="1" bestFit="1" customWidth="1"/>
    <col min="12040" max="12040" width="57.875" style="1" customWidth="1"/>
    <col min="12041" max="12041" width="6.125" style="1" customWidth="1"/>
    <col min="12042" max="12043" width="9.875" style="1" bestFit="1" customWidth="1"/>
    <col min="12044" max="12044" width="5.875" style="1" customWidth="1"/>
    <col min="12045" max="12045" width="49" style="1" customWidth="1"/>
    <col min="12046" max="12046" width="28.375" style="1" customWidth="1"/>
    <col min="12047" max="12047" width="20.125" style="1" customWidth="1"/>
    <col min="12048" max="12048" width="15.375" style="1" customWidth="1"/>
    <col min="12049" max="12049" width="6.375" style="1" customWidth="1"/>
    <col min="12050" max="12050" width="16.625" style="1" customWidth="1"/>
    <col min="12051" max="12051" width="17.875" style="1" customWidth="1"/>
    <col min="12052" max="12052" width="15.625" style="1" customWidth="1"/>
    <col min="12053" max="12288" width="9" style="1"/>
    <col min="12289" max="12289" width="7" style="1" customWidth="1"/>
    <col min="12290" max="12290" width="4.875" style="1" customWidth="1"/>
    <col min="12291" max="12291" width="7.25" style="1" customWidth="1"/>
    <col min="12292" max="12292" width="8.875" style="1" customWidth="1"/>
    <col min="12293" max="12293" width="18.125" style="1" customWidth="1"/>
    <col min="12294" max="12294" width="14.375" style="1" bestFit="1" customWidth="1"/>
    <col min="12295" max="12295" width="13.125" style="1" bestFit="1" customWidth="1"/>
    <col min="12296" max="12296" width="57.875" style="1" customWidth="1"/>
    <col min="12297" max="12297" width="6.125" style="1" customWidth="1"/>
    <col min="12298" max="12299" width="9.875" style="1" bestFit="1" customWidth="1"/>
    <col min="12300" max="12300" width="5.875" style="1" customWidth="1"/>
    <col min="12301" max="12301" width="49" style="1" customWidth="1"/>
    <col min="12302" max="12302" width="28.375" style="1" customWidth="1"/>
    <col min="12303" max="12303" width="20.125" style="1" customWidth="1"/>
    <col min="12304" max="12304" width="15.375" style="1" customWidth="1"/>
    <col min="12305" max="12305" width="6.375" style="1" customWidth="1"/>
    <col min="12306" max="12306" width="16.625" style="1" customWidth="1"/>
    <col min="12307" max="12307" width="17.875" style="1" customWidth="1"/>
    <col min="12308" max="12308" width="15.625" style="1" customWidth="1"/>
    <col min="12309" max="12544" width="9" style="1"/>
    <col min="12545" max="12545" width="7" style="1" customWidth="1"/>
    <col min="12546" max="12546" width="4.875" style="1" customWidth="1"/>
    <col min="12547" max="12547" width="7.25" style="1" customWidth="1"/>
    <col min="12548" max="12548" width="8.875" style="1" customWidth="1"/>
    <col min="12549" max="12549" width="18.125" style="1" customWidth="1"/>
    <col min="12550" max="12550" width="14.375" style="1" bestFit="1" customWidth="1"/>
    <col min="12551" max="12551" width="13.125" style="1" bestFit="1" customWidth="1"/>
    <col min="12552" max="12552" width="57.875" style="1" customWidth="1"/>
    <col min="12553" max="12553" width="6.125" style="1" customWidth="1"/>
    <col min="12554" max="12555" width="9.875" style="1" bestFit="1" customWidth="1"/>
    <col min="12556" max="12556" width="5.875" style="1" customWidth="1"/>
    <col min="12557" max="12557" width="49" style="1" customWidth="1"/>
    <col min="12558" max="12558" width="28.375" style="1" customWidth="1"/>
    <col min="12559" max="12559" width="20.125" style="1" customWidth="1"/>
    <col min="12560" max="12560" width="15.375" style="1" customWidth="1"/>
    <col min="12561" max="12561" width="6.375" style="1" customWidth="1"/>
    <col min="12562" max="12562" width="16.625" style="1" customWidth="1"/>
    <col min="12563" max="12563" width="17.875" style="1" customWidth="1"/>
    <col min="12564" max="12564" width="15.625" style="1" customWidth="1"/>
    <col min="12565" max="12800" width="9" style="1"/>
    <col min="12801" max="12801" width="7" style="1" customWidth="1"/>
    <col min="12802" max="12802" width="4.875" style="1" customWidth="1"/>
    <col min="12803" max="12803" width="7.25" style="1" customWidth="1"/>
    <col min="12804" max="12804" width="8.875" style="1" customWidth="1"/>
    <col min="12805" max="12805" width="18.125" style="1" customWidth="1"/>
    <col min="12806" max="12806" width="14.375" style="1" bestFit="1" customWidth="1"/>
    <col min="12807" max="12807" width="13.125" style="1" bestFit="1" customWidth="1"/>
    <col min="12808" max="12808" width="57.875" style="1" customWidth="1"/>
    <col min="12809" max="12809" width="6.125" style="1" customWidth="1"/>
    <col min="12810" max="12811" width="9.875" style="1" bestFit="1" customWidth="1"/>
    <col min="12812" max="12812" width="5.875" style="1" customWidth="1"/>
    <col min="12813" max="12813" width="49" style="1" customWidth="1"/>
    <col min="12814" max="12814" width="28.375" style="1" customWidth="1"/>
    <col min="12815" max="12815" width="20.125" style="1" customWidth="1"/>
    <col min="12816" max="12816" width="15.375" style="1" customWidth="1"/>
    <col min="12817" max="12817" width="6.375" style="1" customWidth="1"/>
    <col min="12818" max="12818" width="16.625" style="1" customWidth="1"/>
    <col min="12819" max="12819" width="17.875" style="1" customWidth="1"/>
    <col min="12820" max="12820" width="15.625" style="1" customWidth="1"/>
    <col min="12821" max="13056" width="9" style="1"/>
    <col min="13057" max="13057" width="7" style="1" customWidth="1"/>
    <col min="13058" max="13058" width="4.875" style="1" customWidth="1"/>
    <col min="13059" max="13059" width="7.25" style="1" customWidth="1"/>
    <col min="13060" max="13060" width="8.875" style="1" customWidth="1"/>
    <col min="13061" max="13061" width="18.125" style="1" customWidth="1"/>
    <col min="13062" max="13062" width="14.375" style="1" bestFit="1" customWidth="1"/>
    <col min="13063" max="13063" width="13.125" style="1" bestFit="1" customWidth="1"/>
    <col min="13064" max="13064" width="57.875" style="1" customWidth="1"/>
    <col min="13065" max="13065" width="6.125" style="1" customWidth="1"/>
    <col min="13066" max="13067" width="9.875" style="1" bestFit="1" customWidth="1"/>
    <col min="13068" max="13068" width="5.875" style="1" customWidth="1"/>
    <col min="13069" max="13069" width="49" style="1" customWidth="1"/>
    <col min="13070" max="13070" width="28.375" style="1" customWidth="1"/>
    <col min="13071" max="13071" width="20.125" style="1" customWidth="1"/>
    <col min="13072" max="13072" width="15.375" style="1" customWidth="1"/>
    <col min="13073" max="13073" width="6.375" style="1" customWidth="1"/>
    <col min="13074" max="13074" width="16.625" style="1" customWidth="1"/>
    <col min="13075" max="13075" width="17.875" style="1" customWidth="1"/>
    <col min="13076" max="13076" width="15.625" style="1" customWidth="1"/>
    <col min="13077" max="13312" width="9" style="1"/>
    <col min="13313" max="13313" width="7" style="1" customWidth="1"/>
    <col min="13314" max="13314" width="4.875" style="1" customWidth="1"/>
    <col min="13315" max="13315" width="7.25" style="1" customWidth="1"/>
    <col min="13316" max="13316" width="8.875" style="1" customWidth="1"/>
    <col min="13317" max="13317" width="18.125" style="1" customWidth="1"/>
    <col min="13318" max="13318" width="14.375" style="1" bestFit="1" customWidth="1"/>
    <col min="13319" max="13319" width="13.125" style="1" bestFit="1" customWidth="1"/>
    <col min="13320" max="13320" width="57.875" style="1" customWidth="1"/>
    <col min="13321" max="13321" width="6.125" style="1" customWidth="1"/>
    <col min="13322" max="13323" width="9.875" style="1" bestFit="1" customWidth="1"/>
    <col min="13324" max="13324" width="5.875" style="1" customWidth="1"/>
    <col min="13325" max="13325" width="49" style="1" customWidth="1"/>
    <col min="13326" max="13326" width="28.375" style="1" customWidth="1"/>
    <col min="13327" max="13327" width="20.125" style="1" customWidth="1"/>
    <col min="13328" max="13328" width="15.375" style="1" customWidth="1"/>
    <col min="13329" max="13329" width="6.375" style="1" customWidth="1"/>
    <col min="13330" max="13330" width="16.625" style="1" customWidth="1"/>
    <col min="13331" max="13331" width="17.875" style="1" customWidth="1"/>
    <col min="13332" max="13332" width="15.625" style="1" customWidth="1"/>
    <col min="13333" max="13568" width="9" style="1"/>
    <col min="13569" max="13569" width="7" style="1" customWidth="1"/>
    <col min="13570" max="13570" width="4.875" style="1" customWidth="1"/>
    <col min="13571" max="13571" width="7.25" style="1" customWidth="1"/>
    <col min="13572" max="13572" width="8.875" style="1" customWidth="1"/>
    <col min="13573" max="13573" width="18.125" style="1" customWidth="1"/>
    <col min="13574" max="13574" width="14.375" style="1" bestFit="1" customWidth="1"/>
    <col min="13575" max="13575" width="13.125" style="1" bestFit="1" customWidth="1"/>
    <col min="13576" max="13576" width="57.875" style="1" customWidth="1"/>
    <col min="13577" max="13577" width="6.125" style="1" customWidth="1"/>
    <col min="13578" max="13579" width="9.875" style="1" bestFit="1" customWidth="1"/>
    <col min="13580" max="13580" width="5.875" style="1" customWidth="1"/>
    <col min="13581" max="13581" width="49" style="1" customWidth="1"/>
    <col min="13582" max="13582" width="28.375" style="1" customWidth="1"/>
    <col min="13583" max="13583" width="20.125" style="1" customWidth="1"/>
    <col min="13584" max="13584" width="15.375" style="1" customWidth="1"/>
    <col min="13585" max="13585" width="6.375" style="1" customWidth="1"/>
    <col min="13586" max="13586" width="16.625" style="1" customWidth="1"/>
    <col min="13587" max="13587" width="17.875" style="1" customWidth="1"/>
    <col min="13588" max="13588" width="15.625" style="1" customWidth="1"/>
    <col min="13589" max="13824" width="9" style="1"/>
    <col min="13825" max="13825" width="7" style="1" customWidth="1"/>
    <col min="13826" max="13826" width="4.875" style="1" customWidth="1"/>
    <col min="13827" max="13827" width="7.25" style="1" customWidth="1"/>
    <col min="13828" max="13828" width="8.875" style="1" customWidth="1"/>
    <col min="13829" max="13829" width="18.125" style="1" customWidth="1"/>
    <col min="13830" max="13830" width="14.375" style="1" bestFit="1" customWidth="1"/>
    <col min="13831" max="13831" width="13.125" style="1" bestFit="1" customWidth="1"/>
    <col min="13832" max="13832" width="57.875" style="1" customWidth="1"/>
    <col min="13833" max="13833" width="6.125" style="1" customWidth="1"/>
    <col min="13834" max="13835" width="9.875" style="1" bestFit="1" customWidth="1"/>
    <col min="13836" max="13836" width="5.875" style="1" customWidth="1"/>
    <col min="13837" max="13837" width="49" style="1" customWidth="1"/>
    <col min="13838" max="13838" width="28.375" style="1" customWidth="1"/>
    <col min="13839" max="13839" width="20.125" style="1" customWidth="1"/>
    <col min="13840" max="13840" width="15.375" style="1" customWidth="1"/>
    <col min="13841" max="13841" width="6.375" style="1" customWidth="1"/>
    <col min="13842" max="13842" width="16.625" style="1" customWidth="1"/>
    <col min="13843" max="13843" width="17.875" style="1" customWidth="1"/>
    <col min="13844" max="13844" width="15.625" style="1" customWidth="1"/>
    <col min="13845" max="14080" width="9" style="1"/>
    <col min="14081" max="14081" width="7" style="1" customWidth="1"/>
    <col min="14082" max="14082" width="4.875" style="1" customWidth="1"/>
    <col min="14083" max="14083" width="7.25" style="1" customWidth="1"/>
    <col min="14084" max="14084" width="8.875" style="1" customWidth="1"/>
    <col min="14085" max="14085" width="18.125" style="1" customWidth="1"/>
    <col min="14086" max="14086" width="14.375" style="1" bestFit="1" customWidth="1"/>
    <col min="14087" max="14087" width="13.125" style="1" bestFit="1" customWidth="1"/>
    <col min="14088" max="14088" width="57.875" style="1" customWidth="1"/>
    <col min="14089" max="14089" width="6.125" style="1" customWidth="1"/>
    <col min="14090" max="14091" width="9.875" style="1" bestFit="1" customWidth="1"/>
    <col min="14092" max="14092" width="5.875" style="1" customWidth="1"/>
    <col min="14093" max="14093" width="49" style="1" customWidth="1"/>
    <col min="14094" max="14094" width="28.375" style="1" customWidth="1"/>
    <col min="14095" max="14095" width="20.125" style="1" customWidth="1"/>
    <col min="14096" max="14096" width="15.375" style="1" customWidth="1"/>
    <col min="14097" max="14097" width="6.375" style="1" customWidth="1"/>
    <col min="14098" max="14098" width="16.625" style="1" customWidth="1"/>
    <col min="14099" max="14099" width="17.875" style="1" customWidth="1"/>
    <col min="14100" max="14100" width="15.625" style="1" customWidth="1"/>
    <col min="14101" max="14336" width="9" style="1"/>
    <col min="14337" max="14337" width="7" style="1" customWidth="1"/>
    <col min="14338" max="14338" width="4.875" style="1" customWidth="1"/>
    <col min="14339" max="14339" width="7.25" style="1" customWidth="1"/>
    <col min="14340" max="14340" width="8.875" style="1" customWidth="1"/>
    <col min="14341" max="14341" width="18.125" style="1" customWidth="1"/>
    <col min="14342" max="14342" width="14.375" style="1" bestFit="1" customWidth="1"/>
    <col min="14343" max="14343" width="13.125" style="1" bestFit="1" customWidth="1"/>
    <col min="14344" max="14344" width="57.875" style="1" customWidth="1"/>
    <col min="14345" max="14345" width="6.125" style="1" customWidth="1"/>
    <col min="14346" max="14347" width="9.875" style="1" bestFit="1" customWidth="1"/>
    <col min="14348" max="14348" width="5.875" style="1" customWidth="1"/>
    <col min="14349" max="14349" width="49" style="1" customWidth="1"/>
    <col min="14350" max="14350" width="28.375" style="1" customWidth="1"/>
    <col min="14351" max="14351" width="20.125" style="1" customWidth="1"/>
    <col min="14352" max="14352" width="15.375" style="1" customWidth="1"/>
    <col min="14353" max="14353" width="6.375" style="1" customWidth="1"/>
    <col min="14354" max="14354" width="16.625" style="1" customWidth="1"/>
    <col min="14355" max="14355" width="17.875" style="1" customWidth="1"/>
    <col min="14356" max="14356" width="15.625" style="1" customWidth="1"/>
    <col min="14357" max="14592" width="9" style="1"/>
    <col min="14593" max="14593" width="7" style="1" customWidth="1"/>
    <col min="14594" max="14594" width="4.875" style="1" customWidth="1"/>
    <col min="14595" max="14595" width="7.25" style="1" customWidth="1"/>
    <col min="14596" max="14596" width="8.875" style="1" customWidth="1"/>
    <col min="14597" max="14597" width="18.125" style="1" customWidth="1"/>
    <col min="14598" max="14598" width="14.375" style="1" bestFit="1" customWidth="1"/>
    <col min="14599" max="14599" width="13.125" style="1" bestFit="1" customWidth="1"/>
    <col min="14600" max="14600" width="57.875" style="1" customWidth="1"/>
    <col min="14601" max="14601" width="6.125" style="1" customWidth="1"/>
    <col min="14602" max="14603" width="9.875" style="1" bestFit="1" customWidth="1"/>
    <col min="14604" max="14604" width="5.875" style="1" customWidth="1"/>
    <col min="14605" max="14605" width="49" style="1" customWidth="1"/>
    <col min="14606" max="14606" width="28.375" style="1" customWidth="1"/>
    <col min="14607" max="14607" width="20.125" style="1" customWidth="1"/>
    <col min="14608" max="14608" width="15.375" style="1" customWidth="1"/>
    <col min="14609" max="14609" width="6.375" style="1" customWidth="1"/>
    <col min="14610" max="14610" width="16.625" style="1" customWidth="1"/>
    <col min="14611" max="14611" width="17.875" style="1" customWidth="1"/>
    <col min="14612" max="14612" width="15.625" style="1" customWidth="1"/>
    <col min="14613" max="14848" width="9" style="1"/>
    <col min="14849" max="14849" width="7" style="1" customWidth="1"/>
    <col min="14850" max="14850" width="4.875" style="1" customWidth="1"/>
    <col min="14851" max="14851" width="7.25" style="1" customWidth="1"/>
    <col min="14852" max="14852" width="8.875" style="1" customWidth="1"/>
    <col min="14853" max="14853" width="18.125" style="1" customWidth="1"/>
    <col min="14854" max="14854" width="14.375" style="1" bestFit="1" customWidth="1"/>
    <col min="14855" max="14855" width="13.125" style="1" bestFit="1" customWidth="1"/>
    <col min="14856" max="14856" width="57.875" style="1" customWidth="1"/>
    <col min="14857" max="14857" width="6.125" style="1" customWidth="1"/>
    <col min="14858" max="14859" width="9.875" style="1" bestFit="1" customWidth="1"/>
    <col min="14860" max="14860" width="5.875" style="1" customWidth="1"/>
    <col min="14861" max="14861" width="49" style="1" customWidth="1"/>
    <col min="14862" max="14862" width="28.375" style="1" customWidth="1"/>
    <col min="14863" max="14863" width="20.125" style="1" customWidth="1"/>
    <col min="14864" max="14864" width="15.375" style="1" customWidth="1"/>
    <col min="14865" max="14865" width="6.375" style="1" customWidth="1"/>
    <col min="14866" max="14866" width="16.625" style="1" customWidth="1"/>
    <col min="14867" max="14867" width="17.875" style="1" customWidth="1"/>
    <col min="14868" max="14868" width="15.625" style="1" customWidth="1"/>
    <col min="14869" max="15104" width="9" style="1"/>
    <col min="15105" max="15105" width="7" style="1" customWidth="1"/>
    <col min="15106" max="15106" width="4.875" style="1" customWidth="1"/>
    <col min="15107" max="15107" width="7.25" style="1" customWidth="1"/>
    <col min="15108" max="15108" width="8.875" style="1" customWidth="1"/>
    <col min="15109" max="15109" width="18.125" style="1" customWidth="1"/>
    <col min="15110" max="15110" width="14.375" style="1" bestFit="1" customWidth="1"/>
    <col min="15111" max="15111" width="13.125" style="1" bestFit="1" customWidth="1"/>
    <col min="15112" max="15112" width="57.875" style="1" customWidth="1"/>
    <col min="15113" max="15113" width="6.125" style="1" customWidth="1"/>
    <col min="15114" max="15115" width="9.875" style="1" bestFit="1" customWidth="1"/>
    <col min="15116" max="15116" width="5.875" style="1" customWidth="1"/>
    <col min="15117" max="15117" width="49" style="1" customWidth="1"/>
    <col min="15118" max="15118" width="28.375" style="1" customWidth="1"/>
    <col min="15119" max="15119" width="20.125" style="1" customWidth="1"/>
    <col min="15120" max="15120" width="15.375" style="1" customWidth="1"/>
    <col min="15121" max="15121" width="6.375" style="1" customWidth="1"/>
    <col min="15122" max="15122" width="16.625" style="1" customWidth="1"/>
    <col min="15123" max="15123" width="17.875" style="1" customWidth="1"/>
    <col min="15124" max="15124" width="15.625" style="1" customWidth="1"/>
    <col min="15125" max="15360" width="9" style="1"/>
    <col min="15361" max="15361" width="7" style="1" customWidth="1"/>
    <col min="15362" max="15362" width="4.875" style="1" customWidth="1"/>
    <col min="15363" max="15363" width="7.25" style="1" customWidth="1"/>
    <col min="15364" max="15364" width="8.875" style="1" customWidth="1"/>
    <col min="15365" max="15365" width="18.125" style="1" customWidth="1"/>
    <col min="15366" max="15366" width="14.375" style="1" bestFit="1" customWidth="1"/>
    <col min="15367" max="15367" width="13.125" style="1" bestFit="1" customWidth="1"/>
    <col min="15368" max="15368" width="57.875" style="1" customWidth="1"/>
    <col min="15369" max="15369" width="6.125" style="1" customWidth="1"/>
    <col min="15370" max="15371" width="9.875" style="1" bestFit="1" customWidth="1"/>
    <col min="15372" max="15372" width="5.875" style="1" customWidth="1"/>
    <col min="15373" max="15373" width="49" style="1" customWidth="1"/>
    <col min="15374" max="15374" width="28.375" style="1" customWidth="1"/>
    <col min="15375" max="15375" width="20.125" style="1" customWidth="1"/>
    <col min="15376" max="15376" width="15.375" style="1" customWidth="1"/>
    <col min="15377" max="15377" width="6.375" style="1" customWidth="1"/>
    <col min="15378" max="15378" width="16.625" style="1" customWidth="1"/>
    <col min="15379" max="15379" width="17.875" style="1" customWidth="1"/>
    <col min="15380" max="15380" width="15.625" style="1" customWidth="1"/>
    <col min="15381" max="15616" width="9" style="1"/>
    <col min="15617" max="15617" width="7" style="1" customWidth="1"/>
    <col min="15618" max="15618" width="4.875" style="1" customWidth="1"/>
    <col min="15619" max="15619" width="7.25" style="1" customWidth="1"/>
    <col min="15620" max="15620" width="8.875" style="1" customWidth="1"/>
    <col min="15621" max="15621" width="18.125" style="1" customWidth="1"/>
    <col min="15622" max="15622" width="14.375" style="1" bestFit="1" customWidth="1"/>
    <col min="15623" max="15623" width="13.125" style="1" bestFit="1" customWidth="1"/>
    <col min="15624" max="15624" width="57.875" style="1" customWidth="1"/>
    <col min="15625" max="15625" width="6.125" style="1" customWidth="1"/>
    <col min="15626" max="15627" width="9.875" style="1" bestFit="1" customWidth="1"/>
    <col min="15628" max="15628" width="5.875" style="1" customWidth="1"/>
    <col min="15629" max="15629" width="49" style="1" customWidth="1"/>
    <col min="15630" max="15630" width="28.375" style="1" customWidth="1"/>
    <col min="15631" max="15631" width="20.125" style="1" customWidth="1"/>
    <col min="15632" max="15632" width="15.375" style="1" customWidth="1"/>
    <col min="15633" max="15633" width="6.375" style="1" customWidth="1"/>
    <col min="15634" max="15634" width="16.625" style="1" customWidth="1"/>
    <col min="15635" max="15635" width="17.875" style="1" customWidth="1"/>
    <col min="15636" max="15636" width="15.625" style="1" customWidth="1"/>
    <col min="15637" max="15872" width="9" style="1"/>
    <col min="15873" max="15873" width="7" style="1" customWidth="1"/>
    <col min="15874" max="15874" width="4.875" style="1" customWidth="1"/>
    <col min="15875" max="15875" width="7.25" style="1" customWidth="1"/>
    <col min="15876" max="15876" width="8.875" style="1" customWidth="1"/>
    <col min="15877" max="15877" width="18.125" style="1" customWidth="1"/>
    <col min="15878" max="15878" width="14.375" style="1" bestFit="1" customWidth="1"/>
    <col min="15879" max="15879" width="13.125" style="1" bestFit="1" customWidth="1"/>
    <col min="15880" max="15880" width="57.875" style="1" customWidth="1"/>
    <col min="15881" max="15881" width="6.125" style="1" customWidth="1"/>
    <col min="15882" max="15883" width="9.875" style="1" bestFit="1" customWidth="1"/>
    <col min="15884" max="15884" width="5.875" style="1" customWidth="1"/>
    <col min="15885" max="15885" width="49" style="1" customWidth="1"/>
    <col min="15886" max="15886" width="28.375" style="1" customWidth="1"/>
    <col min="15887" max="15887" width="20.125" style="1" customWidth="1"/>
    <col min="15888" max="15888" width="15.375" style="1" customWidth="1"/>
    <col min="15889" max="15889" width="6.375" style="1" customWidth="1"/>
    <col min="15890" max="15890" width="16.625" style="1" customWidth="1"/>
    <col min="15891" max="15891" width="17.875" style="1" customWidth="1"/>
    <col min="15892" max="15892" width="15.625" style="1" customWidth="1"/>
    <col min="15893" max="16128" width="9" style="1"/>
    <col min="16129" max="16129" width="7" style="1" customWidth="1"/>
    <col min="16130" max="16130" width="4.875" style="1" customWidth="1"/>
    <col min="16131" max="16131" width="7.25" style="1" customWidth="1"/>
    <col min="16132" max="16132" width="8.875" style="1" customWidth="1"/>
    <col min="16133" max="16133" width="18.125" style="1" customWidth="1"/>
    <col min="16134" max="16134" width="14.375" style="1" bestFit="1" customWidth="1"/>
    <col min="16135" max="16135" width="13.125" style="1" bestFit="1" customWidth="1"/>
    <col min="16136" max="16136" width="57.875" style="1" customWidth="1"/>
    <col min="16137" max="16137" width="6.125" style="1" customWidth="1"/>
    <col min="16138" max="16139" width="9.875" style="1" bestFit="1" customWidth="1"/>
    <col min="16140" max="16140" width="5.875" style="1" customWidth="1"/>
    <col min="16141" max="16141" width="49" style="1" customWidth="1"/>
    <col min="16142" max="16142" width="28.375" style="1" customWidth="1"/>
    <col min="16143" max="16143" width="20.125" style="1" customWidth="1"/>
    <col min="16144" max="16144" width="15.375" style="1" customWidth="1"/>
    <col min="16145" max="16145" width="6.375" style="1" customWidth="1"/>
    <col min="16146" max="16146" width="16.625" style="1" customWidth="1"/>
    <col min="16147" max="16147" width="17.875" style="1" customWidth="1"/>
    <col min="16148" max="16148" width="15.625" style="1" customWidth="1"/>
    <col min="16149" max="16384" width="9" style="1"/>
  </cols>
  <sheetData>
    <row r="2" spans="1:20" ht="20.100000000000001" customHeight="1">
      <c r="E2" s="2" t="s">
        <v>0</v>
      </c>
      <c r="F2" s="2"/>
      <c r="G2" s="2"/>
      <c r="H2" s="639" t="s">
        <v>1095</v>
      </c>
      <c r="J2" s="5" t="s">
        <v>2</v>
      </c>
      <c r="K2" s="6"/>
      <c r="L2" s="7"/>
      <c r="M2" s="673">
        <f>SUM(K:K)</f>
        <v>40486</v>
      </c>
      <c r="N2" s="579"/>
    </row>
    <row r="3" spans="1:20" ht="20.100000000000001" customHeight="1">
      <c r="E3" s="2" t="s">
        <v>3</v>
      </c>
      <c r="F3" s="2"/>
      <c r="G3" s="2"/>
      <c r="H3" s="645" t="s">
        <v>1096</v>
      </c>
      <c r="M3" s="674"/>
      <c r="N3" s="28"/>
    </row>
    <row r="4" spans="1:20" ht="20.100000000000001" customHeight="1">
      <c r="E4" s="2" t="s">
        <v>5</v>
      </c>
      <c r="F4" s="2"/>
      <c r="G4" s="2"/>
      <c r="H4" s="645" t="s">
        <v>1097</v>
      </c>
      <c r="J4" s="675" t="s">
        <v>34</v>
      </c>
      <c r="K4" s="675"/>
      <c r="M4" s="676" t="s">
        <v>1098</v>
      </c>
      <c r="N4" s="677"/>
    </row>
    <row r="5" spans="1:20" ht="20.100000000000001" customHeight="1">
      <c r="E5" s="2" t="s">
        <v>8</v>
      </c>
      <c r="F5" s="2"/>
      <c r="G5" s="2"/>
      <c r="H5" s="647">
        <v>45673</v>
      </c>
      <c r="J5" s="675"/>
      <c r="K5" s="675"/>
      <c r="M5" s="678"/>
      <c r="N5" s="679"/>
    </row>
    <row r="6" spans="1:20" ht="20.100000000000001" customHeight="1">
      <c r="E6" s="2" t="s">
        <v>10</v>
      </c>
      <c r="F6" s="2"/>
      <c r="G6" s="2"/>
      <c r="H6" s="647">
        <v>45674</v>
      </c>
      <c r="M6" s="22"/>
      <c r="N6" s="23"/>
    </row>
    <row r="7" spans="1:20" ht="20.100000000000001" customHeight="1">
      <c r="E7" s="24"/>
      <c r="F7" s="24"/>
      <c r="G7" s="24"/>
      <c r="H7" s="25"/>
      <c r="K7" s="680"/>
      <c r="M7" s="22"/>
      <c r="N7" s="23"/>
      <c r="O7" s="26"/>
    </row>
    <row r="9" spans="1:20" s="4" customFormat="1" ht="19.7" customHeight="1">
      <c r="D9" s="681" t="s">
        <v>1099</v>
      </c>
      <c r="E9" s="28" t="s">
        <v>12</v>
      </c>
      <c r="F9" s="28" t="s">
        <v>13</v>
      </c>
      <c r="G9" s="28" t="s">
        <v>14</v>
      </c>
      <c r="H9" s="27" t="s">
        <v>15</v>
      </c>
      <c r="I9" s="38" t="s">
        <v>16</v>
      </c>
      <c r="J9" s="38" t="s">
        <v>17</v>
      </c>
      <c r="K9" s="682" t="s">
        <v>18</v>
      </c>
      <c r="L9" s="31" t="s">
        <v>19</v>
      </c>
      <c r="M9" s="27" t="s">
        <v>20</v>
      </c>
      <c r="N9" s="27" t="s">
        <v>21</v>
      </c>
      <c r="O9" s="27" t="s">
        <v>22</v>
      </c>
      <c r="P9" s="32" t="s">
        <v>23</v>
      </c>
      <c r="Q9" s="28" t="s">
        <v>24</v>
      </c>
      <c r="R9" s="27" t="s">
        <v>25</v>
      </c>
      <c r="S9" s="32" t="s">
        <v>26</v>
      </c>
      <c r="T9" s="33" t="s">
        <v>27</v>
      </c>
    </row>
    <row r="10" spans="1:20" s="4" customFormat="1" ht="19.7" customHeight="1">
      <c r="A10" s="34"/>
      <c r="B10" s="34"/>
      <c r="C10" s="90"/>
      <c r="D10" s="27"/>
      <c r="E10" s="28"/>
      <c r="F10" s="28"/>
      <c r="G10" s="28"/>
      <c r="H10" s="35"/>
      <c r="I10" s="38"/>
      <c r="J10" s="39"/>
      <c r="K10" s="683"/>
      <c r="L10" s="31"/>
      <c r="M10" s="38"/>
      <c r="N10" s="39"/>
      <c r="O10" s="28"/>
      <c r="P10" s="32"/>
      <c r="Q10" s="28"/>
      <c r="R10" s="40"/>
      <c r="S10" s="40"/>
      <c r="T10" s="33"/>
    </row>
    <row r="11" spans="1:20" s="4" customFormat="1" ht="19.7" customHeight="1">
      <c r="A11" s="34"/>
      <c r="B11" s="34"/>
      <c r="C11" s="90"/>
      <c r="D11" s="27"/>
      <c r="E11" s="28"/>
      <c r="F11" s="28"/>
      <c r="G11" s="28"/>
      <c r="H11" s="35"/>
      <c r="I11" s="38"/>
      <c r="J11" s="39"/>
      <c r="K11" s="683"/>
      <c r="L11" s="31"/>
      <c r="M11" s="38"/>
      <c r="N11" s="39"/>
      <c r="O11" s="28"/>
      <c r="P11" s="32"/>
      <c r="Q11" s="28"/>
      <c r="R11" s="40"/>
      <c r="S11" s="40"/>
      <c r="T11" s="33"/>
    </row>
    <row r="12" spans="1:20" s="4" customFormat="1" ht="19.7" customHeight="1">
      <c r="A12" s="34"/>
      <c r="B12" s="34"/>
      <c r="C12" s="90"/>
      <c r="D12" s="27"/>
      <c r="E12" s="684" t="s">
        <v>1100</v>
      </c>
      <c r="F12" s="685"/>
      <c r="G12" s="685"/>
      <c r="H12" s="686"/>
      <c r="I12" s="257"/>
      <c r="J12" s="257"/>
      <c r="K12" s="257"/>
      <c r="L12" s="135"/>
      <c r="M12" s="312"/>
      <c r="N12" s="38"/>
      <c r="O12" s="28"/>
      <c r="P12" s="32"/>
      <c r="Q12" s="28"/>
      <c r="R12" s="40"/>
      <c r="S12" s="40"/>
      <c r="T12" s="33"/>
    </row>
    <row r="13" spans="1:20" s="4" customFormat="1" ht="19.7" customHeight="1">
      <c r="A13" s="687" t="s">
        <v>1101</v>
      </c>
      <c r="B13" s="34"/>
      <c r="C13" s="90"/>
      <c r="D13" s="688">
        <v>11</v>
      </c>
      <c r="E13" s="689">
        <v>1</v>
      </c>
      <c r="F13" s="105" t="s">
        <v>37</v>
      </c>
      <c r="G13" s="105" t="s">
        <v>38</v>
      </c>
      <c r="H13" s="106" t="s">
        <v>1102</v>
      </c>
      <c r="I13" s="107">
        <v>1</v>
      </c>
      <c r="J13" s="107">
        <v>30010</v>
      </c>
      <c r="K13" s="107">
        <f>I13*J13</f>
        <v>30010</v>
      </c>
      <c r="L13" s="108"/>
      <c r="M13" s="109" t="s">
        <v>1103</v>
      </c>
      <c r="N13" s="38" t="s">
        <v>1104</v>
      </c>
      <c r="O13" s="28"/>
      <c r="P13" s="40">
        <v>45635</v>
      </c>
      <c r="Q13" s="28"/>
      <c r="R13" s="40">
        <v>45307</v>
      </c>
      <c r="S13" s="40">
        <v>45667</v>
      </c>
      <c r="T13" s="33">
        <v>45666</v>
      </c>
    </row>
    <row r="14" spans="1:20" s="4" customFormat="1" ht="19.7" customHeight="1">
      <c r="A14" s="690" t="s">
        <v>42</v>
      </c>
      <c r="B14" s="34"/>
      <c r="C14" s="90"/>
      <c r="D14" s="688">
        <v>11</v>
      </c>
      <c r="E14" s="691">
        <f>E13+1</f>
        <v>2</v>
      </c>
      <c r="F14" s="105" t="s">
        <v>37</v>
      </c>
      <c r="G14" s="105" t="s">
        <v>38</v>
      </c>
      <c r="H14" s="106" t="s">
        <v>51</v>
      </c>
      <c r="I14" s="114">
        <v>2</v>
      </c>
      <c r="J14" s="115">
        <v>600</v>
      </c>
      <c r="K14" s="115">
        <f>I14*J14</f>
        <v>1200</v>
      </c>
      <c r="L14" s="116"/>
      <c r="M14" s="109" t="s">
        <v>1105</v>
      </c>
      <c r="N14" s="38" t="s">
        <v>1104</v>
      </c>
      <c r="O14" s="28"/>
      <c r="P14" s="40">
        <v>45635</v>
      </c>
      <c r="Q14" s="28"/>
      <c r="R14" s="40">
        <v>45307</v>
      </c>
      <c r="S14" s="40">
        <v>45667</v>
      </c>
      <c r="T14" s="33">
        <v>45666</v>
      </c>
    </row>
    <row r="15" spans="1:20" s="4" customFormat="1" ht="19.7" customHeight="1">
      <c r="A15" s="34"/>
      <c r="B15" s="34"/>
      <c r="C15" s="90"/>
      <c r="D15" s="93"/>
      <c r="E15" s="28"/>
      <c r="F15" s="692"/>
      <c r="G15" s="692"/>
      <c r="H15" s="38"/>
      <c r="I15" s="27"/>
      <c r="J15" s="693"/>
      <c r="K15" s="445"/>
      <c r="L15" s="342"/>
      <c r="M15" s="694"/>
      <c r="N15" s="38"/>
      <c r="O15" s="28"/>
      <c r="P15" s="40"/>
      <c r="Q15" s="28"/>
      <c r="R15" s="40"/>
      <c r="S15" s="40"/>
      <c r="T15" s="33"/>
    </row>
    <row r="16" spans="1:20" s="4" customFormat="1" ht="19.7" customHeight="1">
      <c r="A16" s="34"/>
      <c r="B16" s="34"/>
      <c r="C16" s="90"/>
      <c r="D16" s="93"/>
      <c r="E16" s="28"/>
      <c r="F16" s="28"/>
      <c r="G16" s="695"/>
      <c r="H16" s="696">
        <f>SUM(K13:K15)</f>
        <v>31210</v>
      </c>
      <c r="I16" s="27"/>
      <c r="J16" s="36"/>
      <c r="K16" s="683"/>
      <c r="L16" s="31"/>
      <c r="M16" s="38"/>
      <c r="N16" s="39"/>
      <c r="O16" s="28"/>
      <c r="P16" s="40"/>
      <c r="Q16" s="28"/>
      <c r="R16" s="40"/>
      <c r="S16" s="40"/>
      <c r="T16" s="33"/>
    </row>
    <row r="17" spans="1:20" s="4" customFormat="1" ht="19.7" customHeight="1">
      <c r="A17" s="34"/>
      <c r="B17" s="34"/>
      <c r="C17" s="140"/>
      <c r="D17" s="93"/>
      <c r="E17" s="28"/>
      <c r="F17" s="28"/>
      <c r="G17" s="28"/>
      <c r="H17" s="35"/>
      <c r="I17" s="38"/>
      <c r="J17" s="39"/>
      <c r="K17" s="683"/>
      <c r="L17" s="31"/>
      <c r="M17" s="38"/>
      <c r="N17" s="39"/>
      <c r="O17" s="28"/>
      <c r="P17" s="40"/>
      <c r="Q17" s="28"/>
      <c r="R17" s="40"/>
      <c r="S17" s="40"/>
      <c r="T17" s="33"/>
    </row>
    <row r="18" spans="1:20" s="4" customFormat="1" ht="19.7" customHeight="1">
      <c r="A18" s="34"/>
      <c r="B18" s="34"/>
      <c r="C18" s="140"/>
      <c r="D18" s="93"/>
      <c r="E18" s="28"/>
      <c r="F18" s="28"/>
      <c r="G18" s="28"/>
      <c r="H18" s="35"/>
      <c r="I18" s="38"/>
      <c r="J18" s="39"/>
      <c r="K18" s="683"/>
      <c r="L18" s="31"/>
      <c r="M18" s="38"/>
      <c r="N18" s="39"/>
      <c r="O18" s="28"/>
      <c r="P18" s="40"/>
      <c r="Q18" s="28"/>
      <c r="R18" s="40"/>
      <c r="S18" s="40"/>
      <c r="T18" s="33"/>
    </row>
    <row r="19" spans="1:20" s="4" customFormat="1" ht="19.7" customHeight="1">
      <c r="A19" s="34"/>
      <c r="B19" s="34"/>
      <c r="C19" s="90"/>
      <c r="D19" s="93"/>
      <c r="E19" s="131"/>
      <c r="F19" s="131"/>
      <c r="G19" s="131"/>
      <c r="H19" s="697"/>
      <c r="I19" s="698"/>
      <c r="J19" s="601"/>
      <c r="K19" s="601"/>
      <c r="L19" s="159"/>
      <c r="M19" s="244"/>
      <c r="N19" s="156"/>
      <c r="O19" s="157"/>
      <c r="P19" s="40"/>
      <c r="Q19" s="28"/>
      <c r="R19" s="40"/>
      <c r="S19" s="555"/>
      <c r="T19" s="556"/>
    </row>
    <row r="20" spans="1:20" s="4" customFormat="1" ht="19.7" customHeight="1">
      <c r="A20" s="34"/>
      <c r="B20" s="34"/>
      <c r="C20" s="90"/>
      <c r="D20" s="93"/>
      <c r="E20" s="699" t="s">
        <v>1106</v>
      </c>
      <c r="F20" s="700"/>
      <c r="G20" s="700"/>
      <c r="H20" s="700"/>
      <c r="I20" s="701"/>
      <c r="J20" s="601"/>
      <c r="K20" s="601"/>
      <c r="L20" s="159"/>
      <c r="M20" s="244"/>
      <c r="N20" s="156"/>
      <c r="O20" s="157"/>
      <c r="P20" s="40"/>
      <c r="Q20" s="28"/>
      <c r="R20" s="40"/>
      <c r="S20" s="555"/>
      <c r="T20" s="556"/>
    </row>
    <row r="21" spans="1:20" s="4" customFormat="1" ht="19.7" customHeight="1">
      <c r="A21" s="102" t="s">
        <v>1101</v>
      </c>
      <c r="B21" s="34"/>
      <c r="C21" s="90"/>
      <c r="D21" s="702">
        <v>15</v>
      </c>
      <c r="E21" s="703">
        <f>+E14+1</f>
        <v>3</v>
      </c>
      <c r="F21" s="105" t="s">
        <v>37</v>
      </c>
      <c r="G21" s="105" t="s">
        <v>38</v>
      </c>
      <c r="H21" s="113" t="s">
        <v>43</v>
      </c>
      <c r="I21" s="107">
        <v>1</v>
      </c>
      <c r="J21" s="107">
        <v>3040</v>
      </c>
      <c r="K21" s="107">
        <f>I21*J21</f>
        <v>3040</v>
      </c>
      <c r="L21" s="108"/>
      <c r="M21" s="109" t="s">
        <v>44</v>
      </c>
      <c r="N21" s="38" t="s">
        <v>1104</v>
      </c>
      <c r="O21" s="157"/>
      <c r="P21" s="40">
        <v>45635</v>
      </c>
      <c r="Q21" s="28"/>
      <c r="R21" s="40">
        <v>45307</v>
      </c>
      <c r="S21" s="40">
        <v>45667</v>
      </c>
      <c r="T21" s="33">
        <v>45666</v>
      </c>
    </row>
    <row r="22" spans="1:20" s="4" customFormat="1" ht="19.7" customHeight="1">
      <c r="A22" s="112" t="s">
        <v>42</v>
      </c>
      <c r="B22" s="34"/>
      <c r="C22" s="90"/>
      <c r="D22" s="702">
        <v>15</v>
      </c>
      <c r="E22" s="703">
        <f>+E21+1</f>
        <v>4</v>
      </c>
      <c r="F22" s="105" t="s">
        <v>37</v>
      </c>
      <c r="G22" s="105" t="s">
        <v>38</v>
      </c>
      <c r="H22" s="106" t="s">
        <v>46</v>
      </c>
      <c r="I22" s="107">
        <v>1</v>
      </c>
      <c r="J22" s="704">
        <v>6100</v>
      </c>
      <c r="K22" s="107">
        <f>I22*J22</f>
        <v>6100</v>
      </c>
      <c r="L22" s="108"/>
      <c r="M22" s="109" t="s">
        <v>47</v>
      </c>
      <c r="N22" s="38" t="s">
        <v>1104</v>
      </c>
      <c r="O22" s="157"/>
      <c r="P22" s="40">
        <v>45635</v>
      </c>
      <c r="Q22" s="28"/>
      <c r="R22" s="40">
        <v>45307</v>
      </c>
      <c r="S22" s="40">
        <v>45667</v>
      </c>
      <c r="T22" s="33">
        <v>45666</v>
      </c>
    </row>
    <row r="23" spans="1:20" s="4" customFormat="1" ht="19.7" customHeight="1">
      <c r="A23" s="102" t="s">
        <v>1107</v>
      </c>
      <c r="B23" s="34"/>
      <c r="C23" s="90"/>
      <c r="D23" s="702">
        <v>15</v>
      </c>
      <c r="E23" s="703">
        <f>+E22+1</f>
        <v>5</v>
      </c>
      <c r="F23" s="105" t="s">
        <v>37</v>
      </c>
      <c r="G23" s="105" t="s">
        <v>38</v>
      </c>
      <c r="H23" s="106" t="s">
        <v>49</v>
      </c>
      <c r="I23" s="107">
        <v>2</v>
      </c>
      <c r="J23" s="107">
        <v>68</v>
      </c>
      <c r="K23" s="107">
        <f>I23*J23</f>
        <v>136</v>
      </c>
      <c r="L23" s="108"/>
      <c r="M23" s="109" t="s">
        <v>50</v>
      </c>
      <c r="N23" s="38" t="s">
        <v>1104</v>
      </c>
      <c r="O23" s="157"/>
      <c r="P23" s="40">
        <v>45635</v>
      </c>
      <c r="Q23" s="28"/>
      <c r="R23" s="40">
        <v>45307</v>
      </c>
      <c r="S23" s="40">
        <v>45667</v>
      </c>
      <c r="T23" s="33">
        <v>45666</v>
      </c>
    </row>
    <row r="24" spans="1:20" s="4" customFormat="1" ht="19.7" customHeight="1">
      <c r="A24" s="34"/>
      <c r="B24" s="34"/>
      <c r="C24" s="90"/>
      <c r="D24" s="93"/>
      <c r="E24" s="241"/>
      <c r="F24" s="603"/>
      <c r="G24" s="603"/>
      <c r="H24" s="705"/>
      <c r="I24" s="706"/>
      <c r="J24" s="707"/>
      <c r="K24" s="707"/>
      <c r="L24" s="708"/>
      <c r="M24" s="709"/>
      <c r="N24" s="710"/>
      <c r="O24" s="157"/>
      <c r="P24" s="555"/>
      <c r="Q24" s="131"/>
      <c r="R24" s="558"/>
      <c r="S24" s="555"/>
      <c r="T24" s="556"/>
    </row>
    <row r="25" spans="1:20" s="4" customFormat="1" ht="19.7" customHeight="1">
      <c r="A25" s="34"/>
      <c r="B25" s="34"/>
      <c r="C25" s="90"/>
      <c r="D25" s="93"/>
      <c r="E25" s="241"/>
      <c r="F25" s="692"/>
      <c r="G25" s="711"/>
      <c r="H25" s="696">
        <f>SUM(K21:K24)</f>
        <v>9276</v>
      </c>
      <c r="I25" s="71"/>
      <c r="J25" s="712"/>
      <c r="K25" s="713"/>
      <c r="L25" s="418"/>
      <c r="M25" s="38"/>
      <c r="N25" s="186"/>
      <c r="O25" s="157"/>
      <c r="P25" s="555"/>
      <c r="Q25" s="131"/>
      <c r="R25" s="558"/>
      <c r="S25" s="555"/>
      <c r="T25" s="556"/>
    </row>
    <row r="26" spans="1:20" s="4" customFormat="1" ht="19.7" customHeight="1">
      <c r="A26" s="34"/>
      <c r="B26" s="34"/>
      <c r="C26" s="90"/>
      <c r="D26" s="93"/>
      <c r="E26" s="131"/>
      <c r="F26" s="131"/>
      <c r="G26" s="131"/>
      <c r="H26" s="697"/>
      <c r="I26" s="698"/>
      <c r="J26" s="601"/>
      <c r="K26" s="601"/>
      <c r="L26" s="159"/>
      <c r="M26" s="244"/>
      <c r="N26" s="156"/>
      <c r="O26" s="157"/>
      <c r="P26" s="555"/>
      <c r="Q26" s="131"/>
      <c r="R26" s="558"/>
      <c r="S26" s="555"/>
      <c r="T26" s="556"/>
    </row>
    <row r="27" spans="1:20" s="4" customFormat="1" ht="19.7" customHeight="1">
      <c r="A27" s="34"/>
      <c r="B27" s="34"/>
      <c r="C27" s="90"/>
      <c r="D27" s="93"/>
      <c r="E27" s="131"/>
      <c r="F27" s="131"/>
      <c r="G27" s="131"/>
      <c r="H27" s="697"/>
      <c r="I27" s="698"/>
      <c r="J27" s="601"/>
      <c r="K27" s="601"/>
      <c r="L27" s="159"/>
      <c r="M27" s="244"/>
      <c r="N27" s="156"/>
      <c r="O27" s="157"/>
      <c r="P27" s="555"/>
      <c r="Q27" s="131"/>
      <c r="R27" s="558"/>
      <c r="S27" s="555"/>
      <c r="T27" s="556"/>
    </row>
    <row r="28" spans="1:20" s="4" customFormat="1" ht="19.7" customHeight="1">
      <c r="A28" s="34"/>
      <c r="B28" s="34"/>
      <c r="C28" s="90"/>
      <c r="D28" s="93"/>
      <c r="E28" s="131"/>
      <c r="F28" s="131"/>
      <c r="G28" s="131"/>
      <c r="H28" s="697"/>
      <c r="I28" s="698"/>
      <c r="J28" s="601"/>
      <c r="K28" s="601"/>
      <c r="L28" s="159"/>
      <c r="M28" s="244"/>
      <c r="N28" s="156"/>
      <c r="O28" s="157"/>
      <c r="P28" s="555"/>
      <c r="Q28" s="131"/>
      <c r="R28" s="558"/>
      <c r="S28" s="555"/>
      <c r="T28" s="556"/>
    </row>
    <row r="29" spans="1:20" s="4" customFormat="1" ht="19.7" customHeight="1">
      <c r="A29" s="34"/>
      <c r="B29" s="34"/>
      <c r="C29" s="90"/>
      <c r="D29" s="93"/>
      <c r="E29" s="131"/>
      <c r="F29" s="131"/>
      <c r="G29" s="131"/>
      <c r="H29" s="697"/>
      <c r="I29" s="698"/>
      <c r="J29" s="601"/>
      <c r="K29" s="601"/>
      <c r="L29" s="159"/>
      <c r="M29" s="244"/>
      <c r="N29" s="156"/>
      <c r="O29" s="157"/>
      <c r="P29" s="555"/>
      <c r="Q29" s="131"/>
      <c r="R29" s="558"/>
      <c r="S29" s="555"/>
      <c r="T29" s="556"/>
    </row>
    <row r="30" spans="1:20" s="4" customFormat="1" ht="19.7" customHeight="1">
      <c r="A30" s="34"/>
      <c r="B30" s="34"/>
      <c r="C30" s="90"/>
      <c r="D30" s="93"/>
      <c r="E30" s="131"/>
      <c r="F30" s="131"/>
      <c r="G30" s="131"/>
      <c r="H30" s="697"/>
      <c r="I30" s="698"/>
      <c r="J30" s="601"/>
      <c r="K30" s="601"/>
      <c r="L30" s="159"/>
      <c r="M30" s="244"/>
      <c r="N30" s="156"/>
      <c r="O30" s="157"/>
      <c r="P30" s="555"/>
      <c r="Q30" s="131"/>
      <c r="R30" s="558"/>
      <c r="S30" s="555"/>
      <c r="T30" s="556"/>
    </row>
    <row r="31" spans="1:20" s="4" customFormat="1" ht="19.7" customHeight="1">
      <c r="A31" s="34"/>
      <c r="B31" s="34"/>
      <c r="C31" s="90"/>
      <c r="D31" s="93"/>
      <c r="E31" s="131"/>
      <c r="F31" s="131"/>
      <c r="G31" s="131"/>
      <c r="H31" s="697"/>
      <c r="I31" s="698"/>
      <c r="J31" s="601"/>
      <c r="K31" s="601"/>
      <c r="L31" s="159"/>
      <c r="M31" s="244"/>
      <c r="N31" s="156"/>
      <c r="O31" s="157"/>
      <c r="P31" s="555"/>
      <c r="Q31" s="131"/>
      <c r="R31" s="558"/>
      <c r="S31" s="555"/>
      <c r="T31" s="556"/>
    </row>
    <row r="32" spans="1:20" s="4" customFormat="1" ht="19.7" customHeight="1">
      <c r="A32" s="34"/>
      <c r="B32" s="34"/>
      <c r="C32" s="90"/>
      <c r="D32" s="93"/>
      <c r="E32" s="131"/>
      <c r="F32" s="131"/>
      <c r="G32" s="131"/>
      <c r="H32" s="697"/>
      <c r="I32" s="698"/>
      <c r="J32" s="601"/>
      <c r="K32" s="601"/>
      <c r="L32" s="159"/>
      <c r="M32" s="244"/>
      <c r="N32" s="156"/>
      <c r="O32" s="157"/>
      <c r="P32" s="555"/>
      <c r="Q32" s="131"/>
      <c r="R32" s="558"/>
      <c r="S32" s="555"/>
      <c r="T32" s="556"/>
    </row>
    <row r="33" spans="1:20" s="4" customFormat="1" ht="19.7" customHeight="1">
      <c r="A33" s="34"/>
      <c r="B33" s="34"/>
      <c r="C33" s="90"/>
      <c r="D33" s="93"/>
      <c r="E33" s="131"/>
      <c r="F33" s="131"/>
      <c r="G33" s="131"/>
      <c r="H33" s="697"/>
      <c r="I33" s="698"/>
      <c r="J33" s="601"/>
      <c r="K33" s="601"/>
      <c r="L33" s="159"/>
      <c r="M33" s="244"/>
      <c r="N33" s="156"/>
      <c r="O33" s="157"/>
      <c r="P33" s="555"/>
      <c r="Q33" s="131"/>
      <c r="R33" s="558"/>
      <c r="S33" s="555"/>
      <c r="T33" s="556"/>
    </row>
    <row r="34" spans="1:20" s="4" customFormat="1" ht="19.7" customHeight="1">
      <c r="A34" s="34"/>
      <c r="B34" s="34"/>
      <c r="C34" s="90"/>
      <c r="D34" s="93"/>
      <c r="E34" s="131"/>
      <c r="F34" s="131"/>
      <c r="G34" s="131"/>
      <c r="H34" s="697"/>
      <c r="I34" s="698"/>
      <c r="J34" s="601"/>
      <c r="K34" s="601"/>
      <c r="L34" s="159"/>
      <c r="M34" s="244"/>
      <c r="N34" s="156"/>
      <c r="O34" s="157"/>
      <c r="P34" s="555"/>
      <c r="Q34" s="131"/>
      <c r="R34" s="558"/>
      <c r="S34" s="555"/>
      <c r="T34" s="556"/>
    </row>
    <row r="35" spans="1:20" s="4" customFormat="1" ht="19.7" customHeight="1">
      <c r="A35" s="34"/>
      <c r="B35" s="34"/>
      <c r="C35" s="90"/>
      <c r="D35" s="93"/>
      <c r="E35" s="131"/>
      <c r="F35" s="131"/>
      <c r="G35" s="131"/>
      <c r="H35" s="697"/>
      <c r="I35" s="698"/>
      <c r="J35" s="601"/>
      <c r="K35" s="601"/>
      <c r="L35" s="159"/>
      <c r="M35" s="244"/>
      <c r="N35" s="156"/>
      <c r="O35" s="157"/>
      <c r="P35" s="555"/>
      <c r="Q35" s="131"/>
      <c r="R35" s="558"/>
      <c r="S35" s="555"/>
      <c r="T35" s="556"/>
    </row>
    <row r="36" spans="1:20" s="4" customFormat="1" ht="19.7" customHeight="1">
      <c r="A36" s="34"/>
      <c r="B36" s="34"/>
      <c r="C36" s="90"/>
      <c r="D36" s="93"/>
      <c r="E36" s="131"/>
      <c r="F36" s="131"/>
      <c r="G36" s="131"/>
      <c r="H36" s="697"/>
      <c r="I36" s="698"/>
      <c r="J36" s="601"/>
      <c r="K36" s="601"/>
      <c r="L36" s="159"/>
      <c r="M36" s="244"/>
      <c r="N36" s="156"/>
      <c r="O36" s="157"/>
      <c r="P36" s="555"/>
      <c r="Q36" s="131"/>
      <c r="R36" s="558"/>
      <c r="S36" s="555"/>
      <c r="T36" s="556"/>
    </row>
    <row r="37" spans="1:20" s="4" customFormat="1" ht="19.7" customHeight="1">
      <c r="A37" s="34"/>
      <c r="B37" s="34"/>
      <c r="C37" s="90"/>
      <c r="D37" s="93"/>
      <c r="E37" s="131"/>
      <c r="F37" s="131"/>
      <c r="G37" s="131"/>
      <c r="H37" s="697"/>
      <c r="I37" s="698"/>
      <c r="J37" s="601"/>
      <c r="K37" s="601"/>
      <c r="L37" s="159"/>
      <c r="M37" s="244"/>
      <c r="N37" s="156"/>
      <c r="O37" s="157"/>
      <c r="P37" s="555"/>
      <c r="Q37" s="131"/>
      <c r="R37" s="558"/>
      <c r="S37" s="555"/>
      <c r="T37" s="556"/>
    </row>
    <row r="38" spans="1:20" s="4" customFormat="1" ht="19.7" customHeight="1">
      <c r="A38" s="34"/>
      <c r="B38" s="34"/>
      <c r="C38" s="90"/>
      <c r="D38" s="93"/>
      <c r="E38" s="131"/>
      <c r="F38" s="131"/>
      <c r="G38" s="131"/>
      <c r="H38" s="697"/>
      <c r="I38" s="698"/>
      <c r="J38" s="601"/>
      <c r="K38" s="601"/>
      <c r="L38" s="159"/>
      <c r="M38" s="244"/>
      <c r="N38" s="156"/>
      <c r="O38" s="157"/>
      <c r="P38" s="555"/>
      <c r="Q38" s="131"/>
      <c r="R38" s="558"/>
      <c r="S38" s="555"/>
      <c r="T38" s="556"/>
    </row>
    <row r="39" spans="1:20" s="4" customFormat="1" ht="19.7" customHeight="1">
      <c r="A39" s="34"/>
      <c r="B39" s="34"/>
      <c r="C39" s="90"/>
      <c r="D39" s="93"/>
      <c r="E39" s="131"/>
      <c r="F39" s="131"/>
      <c r="G39" s="131"/>
      <c r="H39" s="697"/>
      <c r="I39" s="698"/>
      <c r="J39" s="601"/>
      <c r="K39" s="601"/>
      <c r="L39" s="159"/>
      <c r="M39" s="244"/>
      <c r="N39" s="156"/>
      <c r="O39" s="157"/>
      <c r="P39" s="555"/>
      <c r="Q39" s="131"/>
      <c r="R39" s="558"/>
      <c r="S39" s="555"/>
      <c r="T39" s="556"/>
    </row>
    <row r="40" spans="1:20" s="4" customFormat="1" ht="19.7" customHeight="1">
      <c r="A40" s="34"/>
      <c r="B40" s="34"/>
      <c r="C40" s="90"/>
      <c r="D40" s="93"/>
      <c r="E40" s="131"/>
      <c r="F40" s="131"/>
      <c r="G40" s="131"/>
      <c r="H40" s="697"/>
      <c r="I40" s="698"/>
      <c r="J40" s="601"/>
      <c r="K40" s="601"/>
      <c r="L40" s="159"/>
      <c r="M40" s="244"/>
      <c r="N40" s="156"/>
      <c r="O40" s="157"/>
      <c r="P40" s="555"/>
      <c r="Q40" s="131"/>
      <c r="R40" s="558"/>
      <c r="S40" s="555"/>
      <c r="T40" s="556"/>
    </row>
    <row r="41" spans="1:20" s="4" customFormat="1" ht="19.7" customHeight="1">
      <c r="A41" s="34"/>
      <c r="B41" s="34"/>
      <c r="C41" s="90"/>
      <c r="D41" s="93"/>
      <c r="E41" s="131"/>
      <c r="F41" s="131"/>
      <c r="G41" s="131"/>
      <c r="H41" s="697"/>
      <c r="I41" s="698"/>
      <c r="J41" s="601"/>
      <c r="K41" s="601"/>
      <c r="L41" s="159"/>
      <c r="M41" s="244"/>
      <c r="N41" s="156"/>
      <c r="O41" s="157"/>
      <c r="P41" s="555"/>
      <c r="Q41" s="131"/>
      <c r="R41" s="558"/>
      <c r="S41" s="555"/>
      <c r="T41" s="556"/>
    </row>
    <row r="42" spans="1:20" s="4" customFormat="1" ht="19.7" customHeight="1">
      <c r="A42" s="34"/>
      <c r="B42" s="34"/>
      <c r="C42" s="90"/>
      <c r="D42" s="93"/>
      <c r="E42" s="131"/>
      <c r="F42" s="131"/>
      <c r="G42" s="131"/>
      <c r="H42" s="697"/>
      <c r="I42" s="698"/>
      <c r="J42" s="601"/>
      <c r="K42" s="601"/>
      <c r="L42" s="159"/>
      <c r="M42" s="244"/>
      <c r="N42" s="156"/>
      <c r="O42" s="157"/>
      <c r="P42" s="555"/>
      <c r="Q42" s="131"/>
      <c r="R42" s="558"/>
      <c r="S42" s="555"/>
      <c r="T42" s="556"/>
    </row>
    <row r="43" spans="1:20" s="4" customFormat="1" ht="19.7" customHeight="1">
      <c r="A43" s="34"/>
      <c r="B43" s="34"/>
      <c r="C43" s="90"/>
      <c r="D43" s="93"/>
      <c r="E43" s="131"/>
      <c r="F43" s="131"/>
      <c r="G43" s="131"/>
      <c r="H43" s="697"/>
      <c r="I43" s="698"/>
      <c r="J43" s="601"/>
      <c r="K43" s="601"/>
      <c r="L43" s="159"/>
      <c r="M43" s="244"/>
      <c r="N43" s="156"/>
      <c r="O43" s="157"/>
      <c r="P43" s="555"/>
      <c r="Q43" s="131"/>
      <c r="R43" s="558"/>
      <c r="S43" s="555"/>
      <c r="T43" s="556"/>
    </row>
    <row r="44" spans="1:20" s="4" customFormat="1" ht="19.7" customHeight="1">
      <c r="A44" s="34"/>
      <c r="B44" s="34"/>
      <c r="C44" s="90"/>
      <c r="D44" s="93"/>
      <c r="E44" s="131"/>
      <c r="F44" s="131"/>
      <c r="G44" s="131"/>
      <c r="H44" s="697"/>
      <c r="I44" s="698"/>
      <c r="J44" s="601"/>
      <c r="K44" s="601"/>
      <c r="L44" s="159"/>
      <c r="M44" s="244"/>
      <c r="N44" s="156"/>
      <c r="O44" s="157"/>
      <c r="P44" s="555"/>
      <c r="Q44" s="131"/>
      <c r="R44" s="558"/>
      <c r="S44" s="555"/>
      <c r="T44" s="556"/>
    </row>
    <row r="45" spans="1:20" s="4" customFormat="1" ht="19.7" customHeight="1">
      <c r="A45" s="34"/>
      <c r="B45" s="34"/>
      <c r="C45" s="90"/>
      <c r="D45" s="93"/>
      <c r="E45" s="131"/>
      <c r="F45" s="131"/>
      <c r="G45" s="131"/>
      <c r="H45" s="697"/>
      <c r="I45" s="698"/>
      <c r="J45" s="601"/>
      <c r="K45" s="601"/>
      <c r="L45" s="159"/>
      <c r="M45" s="244"/>
      <c r="N45" s="156"/>
      <c r="O45" s="157"/>
      <c r="P45" s="555"/>
      <c r="Q45" s="131"/>
      <c r="R45" s="558"/>
      <c r="S45" s="555"/>
      <c r="T45" s="556"/>
    </row>
    <row r="46" spans="1:20" s="4" customFormat="1" ht="19.7" customHeight="1">
      <c r="A46" s="34"/>
      <c r="B46" s="34"/>
      <c r="C46" s="90"/>
      <c r="D46" s="93"/>
      <c r="E46" s="131"/>
      <c r="F46" s="131"/>
      <c r="G46" s="131"/>
      <c r="H46" s="697"/>
      <c r="I46" s="698"/>
      <c r="J46" s="601"/>
      <c r="K46" s="601"/>
      <c r="L46" s="159"/>
      <c r="M46" s="244"/>
      <c r="N46" s="156"/>
      <c r="O46" s="157"/>
      <c r="P46" s="555"/>
      <c r="Q46" s="131"/>
      <c r="R46" s="558"/>
      <c r="S46" s="555"/>
      <c r="T46" s="556"/>
    </row>
    <row r="47" spans="1:20" s="4" customFormat="1" ht="19.7" customHeight="1">
      <c r="A47" s="34"/>
      <c r="B47" s="34"/>
      <c r="C47" s="90"/>
      <c r="D47" s="93"/>
      <c r="E47" s="131"/>
      <c r="F47" s="131"/>
      <c r="G47" s="131"/>
      <c r="H47" s="697"/>
      <c r="I47" s="698"/>
      <c r="J47" s="601"/>
      <c r="K47" s="601"/>
      <c r="L47" s="159"/>
      <c r="M47" s="244"/>
      <c r="N47" s="156"/>
      <c r="O47" s="157"/>
      <c r="P47" s="555"/>
      <c r="Q47" s="131"/>
      <c r="R47" s="558"/>
      <c r="S47" s="555"/>
      <c r="T47" s="556"/>
    </row>
    <row r="48" spans="1:20" s="4" customFormat="1" ht="19.7" customHeight="1">
      <c r="A48" s="34"/>
      <c r="B48" s="34"/>
      <c r="C48" s="90"/>
      <c r="D48" s="93"/>
      <c r="E48" s="131"/>
      <c r="F48" s="131"/>
      <c r="G48" s="131"/>
      <c r="H48" s="697"/>
      <c r="I48" s="698"/>
      <c r="J48" s="601"/>
      <c r="K48" s="601"/>
      <c r="L48" s="159"/>
      <c r="M48" s="244"/>
      <c r="N48" s="156"/>
      <c r="O48" s="157"/>
      <c r="P48" s="555"/>
      <c r="Q48" s="131"/>
      <c r="R48" s="558"/>
      <c r="S48" s="555"/>
      <c r="T48" s="556"/>
    </row>
    <row r="49" spans="1:20" s="4" customFormat="1" ht="19.7" customHeight="1">
      <c r="A49" s="34"/>
      <c r="B49" s="34"/>
      <c r="C49" s="90"/>
      <c r="D49" s="93"/>
      <c r="E49" s="131"/>
      <c r="F49" s="131"/>
      <c r="G49" s="131"/>
      <c r="H49" s="697"/>
      <c r="I49" s="698"/>
      <c r="J49" s="601"/>
      <c r="K49" s="601"/>
      <c r="L49" s="159"/>
      <c r="M49" s="244"/>
      <c r="N49" s="156"/>
      <c r="O49" s="157"/>
      <c r="P49" s="555"/>
      <c r="Q49" s="131"/>
      <c r="R49" s="558"/>
      <c r="S49" s="555"/>
      <c r="T49" s="556"/>
    </row>
    <row r="50" spans="1:20" s="4" customFormat="1" ht="19.7" customHeight="1">
      <c r="A50" s="34"/>
      <c r="B50" s="34"/>
      <c r="C50" s="90"/>
      <c r="D50" s="93"/>
      <c r="E50" s="131"/>
      <c r="F50" s="131"/>
      <c r="G50" s="131"/>
      <c r="H50" s="697"/>
      <c r="I50" s="698"/>
      <c r="J50" s="601"/>
      <c r="K50" s="601"/>
      <c r="L50" s="159"/>
      <c r="M50" s="244"/>
      <c r="N50" s="156"/>
      <c r="O50" s="157"/>
      <c r="P50" s="555"/>
      <c r="Q50" s="131"/>
      <c r="R50" s="558"/>
      <c r="S50" s="555"/>
      <c r="T50" s="556"/>
    </row>
    <row r="51" spans="1:20" s="4" customFormat="1" ht="19.7" customHeight="1">
      <c r="A51" s="34"/>
      <c r="B51" s="34"/>
      <c r="C51" s="90"/>
      <c r="D51" s="93"/>
      <c r="E51" s="131"/>
      <c r="F51" s="131"/>
      <c r="G51" s="131"/>
      <c r="H51" s="697"/>
      <c r="I51" s="698"/>
      <c r="J51" s="601"/>
      <c r="K51" s="601"/>
      <c r="L51" s="159"/>
      <c r="M51" s="244"/>
      <c r="N51" s="156"/>
      <c r="O51" s="157"/>
      <c r="P51" s="555"/>
      <c r="Q51" s="131"/>
      <c r="R51" s="558"/>
      <c r="S51" s="555"/>
      <c r="T51" s="556"/>
    </row>
    <row r="52" spans="1:20" s="4" customFormat="1" ht="19.7" customHeight="1">
      <c r="A52" s="34"/>
      <c r="B52" s="34"/>
      <c r="C52" s="90"/>
      <c r="D52" s="93"/>
      <c r="E52" s="131"/>
      <c r="F52" s="131"/>
      <c r="G52" s="131"/>
      <c r="H52" s="697"/>
      <c r="I52" s="698"/>
      <c r="J52" s="601"/>
      <c r="K52" s="601"/>
      <c r="L52" s="159"/>
      <c r="M52" s="244"/>
      <c r="N52" s="156"/>
      <c r="O52" s="157"/>
      <c r="P52" s="555"/>
      <c r="Q52" s="131"/>
      <c r="R52" s="558"/>
      <c r="S52" s="555"/>
      <c r="T52" s="556"/>
    </row>
    <row r="53" spans="1:20" s="4" customFormat="1" ht="19.7" customHeight="1">
      <c r="A53" s="34"/>
      <c r="B53" s="34"/>
      <c r="C53" s="90"/>
      <c r="D53" s="93"/>
      <c r="E53" s="131"/>
      <c r="F53" s="131"/>
      <c r="G53" s="131"/>
      <c r="H53" s="697"/>
      <c r="I53" s="698"/>
      <c r="J53" s="601"/>
      <c r="K53" s="601"/>
      <c r="L53" s="159"/>
      <c r="M53" s="244"/>
      <c r="N53" s="156"/>
      <c r="O53" s="157"/>
      <c r="P53" s="555"/>
      <c r="Q53" s="131"/>
      <c r="R53" s="558"/>
      <c r="S53" s="555"/>
      <c r="T53" s="556"/>
    </row>
    <row r="54" spans="1:20" s="4" customFormat="1" ht="19.7" customHeight="1">
      <c r="A54" s="34"/>
      <c r="B54" s="34"/>
      <c r="C54" s="90"/>
      <c r="D54" s="93"/>
      <c r="E54" s="131"/>
      <c r="F54" s="131"/>
      <c r="G54" s="131"/>
      <c r="H54" s="697"/>
      <c r="I54" s="698"/>
      <c r="J54" s="601"/>
      <c r="K54" s="601"/>
      <c r="L54" s="159"/>
      <c r="M54" s="244"/>
      <c r="N54" s="156"/>
      <c r="O54" s="157"/>
      <c r="P54" s="555"/>
      <c r="Q54" s="131"/>
      <c r="R54" s="558"/>
      <c r="S54" s="555"/>
      <c r="T54" s="556"/>
    </row>
    <row r="55" spans="1:20" s="4" customFormat="1" ht="19.7" customHeight="1">
      <c r="A55" s="34"/>
      <c r="B55" s="34"/>
      <c r="C55" s="90"/>
      <c r="D55" s="93"/>
      <c r="E55" s="131"/>
      <c r="F55" s="131"/>
      <c r="G55" s="131"/>
      <c r="H55" s="697"/>
      <c r="I55" s="698"/>
      <c r="J55" s="601"/>
      <c r="K55" s="601"/>
      <c r="L55" s="159"/>
      <c r="M55" s="244"/>
      <c r="N55" s="156"/>
      <c r="O55" s="157"/>
      <c r="P55" s="555"/>
      <c r="Q55" s="131"/>
      <c r="R55" s="558"/>
      <c r="S55" s="555"/>
      <c r="T55" s="556"/>
    </row>
    <row r="56" spans="1:20" s="4" customFormat="1" ht="19.7" customHeight="1">
      <c r="A56" s="34"/>
      <c r="B56" s="34"/>
      <c r="C56" s="90"/>
      <c r="D56" s="93"/>
      <c r="E56" s="131"/>
      <c r="F56" s="131"/>
      <c r="G56" s="131"/>
      <c r="H56" s="697"/>
      <c r="I56" s="698"/>
      <c r="J56" s="601"/>
      <c r="K56" s="601"/>
      <c r="L56" s="159"/>
      <c r="M56" s="244"/>
      <c r="N56" s="156"/>
      <c r="O56" s="157"/>
      <c r="P56" s="555"/>
      <c r="Q56" s="131"/>
      <c r="R56" s="558"/>
      <c r="S56" s="555"/>
      <c r="T56" s="556"/>
    </row>
    <row r="57" spans="1:20" s="4" customFormat="1" ht="19.7" customHeight="1">
      <c r="A57" s="34"/>
      <c r="B57" s="34"/>
      <c r="C57" s="90"/>
      <c r="D57" s="93"/>
      <c r="E57" s="131"/>
      <c r="F57" s="131"/>
      <c r="G57" s="131"/>
      <c r="H57" s="697"/>
      <c r="I57" s="698"/>
      <c r="J57" s="601"/>
      <c r="K57" s="601"/>
      <c r="L57" s="159"/>
      <c r="M57" s="244"/>
      <c r="N57" s="156"/>
      <c r="O57" s="157"/>
      <c r="P57" s="555"/>
      <c r="Q57" s="131"/>
      <c r="R57" s="558"/>
      <c r="S57" s="555"/>
      <c r="T57" s="556"/>
    </row>
    <row r="58" spans="1:20" s="4" customFormat="1" ht="19.7" customHeight="1">
      <c r="A58" s="34"/>
      <c r="B58" s="34"/>
      <c r="C58" s="90"/>
      <c r="D58" s="93"/>
      <c r="E58" s="131"/>
      <c r="F58" s="131"/>
      <c r="G58" s="131"/>
      <c r="H58" s="697"/>
      <c r="I58" s="698"/>
      <c r="J58" s="601"/>
      <c r="K58" s="601"/>
      <c r="L58" s="159"/>
      <c r="M58" s="244"/>
      <c r="N58" s="156"/>
      <c r="O58" s="157"/>
      <c r="P58" s="555"/>
      <c r="Q58" s="131"/>
      <c r="R58" s="558"/>
      <c r="S58" s="555"/>
      <c r="T58" s="556"/>
    </row>
    <row r="59" spans="1:20" s="4" customFormat="1" ht="19.7" customHeight="1">
      <c r="A59" s="34"/>
      <c r="B59" s="34"/>
      <c r="C59" s="90"/>
      <c r="D59" s="93"/>
      <c r="E59" s="131"/>
      <c r="F59" s="131"/>
      <c r="G59" s="131"/>
      <c r="H59" s="697"/>
      <c r="I59" s="698"/>
      <c r="J59" s="601"/>
      <c r="K59" s="601"/>
      <c r="L59" s="159"/>
      <c r="M59" s="244"/>
      <c r="N59" s="156"/>
      <c r="O59" s="157"/>
      <c r="P59" s="555"/>
      <c r="Q59" s="131"/>
      <c r="R59" s="558"/>
      <c r="S59" s="555"/>
      <c r="T59" s="556"/>
    </row>
    <row r="60" spans="1:20" s="4" customFormat="1" ht="19.7" customHeight="1">
      <c r="A60" s="34"/>
      <c r="B60" s="34"/>
      <c r="C60" s="90"/>
      <c r="D60" s="93"/>
      <c r="E60" s="131"/>
      <c r="F60" s="131"/>
      <c r="G60" s="131"/>
      <c r="H60" s="697"/>
      <c r="I60" s="698"/>
      <c r="J60" s="601"/>
      <c r="K60" s="601"/>
      <c r="L60" s="159"/>
      <c r="M60" s="244"/>
      <c r="N60" s="156"/>
      <c r="O60" s="157"/>
      <c r="P60" s="555"/>
      <c r="Q60" s="131"/>
      <c r="R60" s="558"/>
      <c r="S60" s="555"/>
      <c r="T60" s="556"/>
    </row>
    <row r="61" spans="1:20" s="4" customFormat="1" ht="19.7" customHeight="1">
      <c r="A61" s="34"/>
      <c r="B61" s="34"/>
      <c r="C61" s="90"/>
      <c r="D61" s="93"/>
      <c r="E61" s="131"/>
      <c r="F61" s="131"/>
      <c r="G61" s="131"/>
      <c r="H61" s="697"/>
      <c r="I61" s="698"/>
      <c r="J61" s="601"/>
      <c r="K61" s="601"/>
      <c r="L61" s="159"/>
      <c r="M61" s="244"/>
      <c r="N61" s="156"/>
      <c r="O61" s="157"/>
      <c r="P61" s="555"/>
      <c r="Q61" s="131"/>
      <c r="R61" s="558"/>
      <c r="S61" s="555"/>
      <c r="T61" s="556"/>
    </row>
    <row r="62" spans="1:20" s="4" customFormat="1" ht="19.7" customHeight="1">
      <c r="A62" s="34"/>
      <c r="B62" s="34"/>
      <c r="C62" s="90"/>
      <c r="D62" s="27"/>
      <c r="E62" s="28"/>
      <c r="F62" s="28"/>
      <c r="G62" s="28"/>
      <c r="H62" s="27"/>
      <c r="I62" s="38"/>
      <c r="J62" s="714"/>
      <c r="K62" s="257"/>
      <c r="L62" s="31"/>
      <c r="M62" s="73"/>
      <c r="N62" s="390"/>
      <c r="O62" s="28"/>
      <c r="P62" s="32"/>
      <c r="Q62" s="28"/>
      <c r="R62" s="40"/>
      <c r="S62" s="40"/>
      <c r="T62" s="33"/>
    </row>
    <row r="63" spans="1:20" s="4" customFormat="1" ht="19.7" customHeight="1">
      <c r="A63" s="34"/>
      <c r="B63" s="34"/>
      <c r="C63" s="90"/>
      <c r="D63" s="27"/>
      <c r="E63" s="28"/>
      <c r="F63" s="131"/>
      <c r="G63" s="695"/>
      <c r="I63" s="236"/>
      <c r="J63" s="38"/>
      <c r="K63" s="257"/>
      <c r="L63" s="31"/>
      <c r="M63" s="166"/>
      <c r="N63" s="39"/>
      <c r="O63" s="28"/>
      <c r="P63" s="32"/>
      <c r="Q63" s="28"/>
      <c r="R63" s="40"/>
      <c r="S63" s="40"/>
      <c r="T63" s="33"/>
    </row>
    <row r="64" spans="1:20" s="4" customFormat="1" ht="19.7" customHeight="1">
      <c r="A64" s="34"/>
      <c r="B64" s="34"/>
      <c r="C64" s="90"/>
      <c r="D64" s="27"/>
      <c r="E64" s="28"/>
      <c r="F64" s="28"/>
      <c r="G64" s="28"/>
      <c r="H64" s="674"/>
      <c r="I64" s="38"/>
      <c r="J64" s="533"/>
      <c r="K64" s="257"/>
      <c r="L64" s="715"/>
      <c r="M64" s="320"/>
      <c r="N64" s="39"/>
      <c r="O64" s="28"/>
      <c r="P64" s="32"/>
      <c r="Q64" s="28"/>
      <c r="R64" s="40"/>
      <c r="S64" s="40"/>
      <c r="T64" s="33"/>
    </row>
    <row r="65" spans="1:20" s="4" customFormat="1" ht="19.7" customHeight="1">
      <c r="A65" s="34"/>
      <c r="B65" s="34"/>
      <c r="C65" s="90"/>
      <c r="D65" s="27"/>
      <c r="E65" s="28"/>
      <c r="F65" s="28"/>
      <c r="G65" s="28"/>
      <c r="H65" s="38"/>
      <c r="I65" s="38"/>
      <c r="J65" s="533"/>
      <c r="K65" s="413"/>
      <c r="L65" s="715"/>
      <c r="M65" s="320"/>
      <c r="N65" s="39"/>
      <c r="O65" s="28"/>
      <c r="P65" s="32"/>
      <c r="Q65" s="28"/>
      <c r="R65" s="40"/>
      <c r="S65" s="40"/>
      <c r="T65" s="33"/>
    </row>
    <row r="66" spans="1:20" s="4" customFormat="1" ht="19.7" customHeight="1">
      <c r="A66" s="34"/>
      <c r="B66" s="34"/>
      <c r="C66" s="716"/>
      <c r="D66" s="93"/>
      <c r="E66" s="28"/>
      <c r="F66" s="28"/>
      <c r="G66" s="28"/>
      <c r="H66" s="88"/>
      <c r="I66" s="88"/>
      <c r="J66" s="257"/>
      <c r="K66" s="413"/>
      <c r="L66" s="457"/>
      <c r="M66" s="88"/>
      <c r="N66" s="39"/>
      <c r="O66" s="28"/>
      <c r="P66" s="32"/>
      <c r="Q66" s="28"/>
      <c r="R66" s="40"/>
      <c r="S66" s="40"/>
      <c r="T66" s="33"/>
    </row>
    <row r="67" spans="1:20" s="4" customFormat="1" ht="19.7" customHeight="1">
      <c r="A67" s="34"/>
      <c r="B67" s="34"/>
      <c r="C67" s="716"/>
      <c r="D67" s="93"/>
      <c r="E67" s="28"/>
      <c r="F67" s="28"/>
      <c r="G67" s="28"/>
      <c r="H67" s="35"/>
      <c r="I67" s="88"/>
      <c r="J67" s="533"/>
      <c r="K67" s="413"/>
      <c r="L67" s="457"/>
      <c r="M67" s="38"/>
      <c r="N67" s="38"/>
      <c r="O67" s="28"/>
      <c r="P67" s="32"/>
      <c r="Q67" s="28"/>
      <c r="R67" s="40"/>
      <c r="S67" s="40"/>
      <c r="T67" s="33"/>
    </row>
    <row r="68" spans="1:20" s="4" customFormat="1" ht="19.7" customHeight="1">
      <c r="A68" s="34"/>
      <c r="B68" s="34"/>
      <c r="C68" s="90"/>
      <c r="D68" s="27"/>
      <c r="E68" s="28"/>
      <c r="F68" s="28"/>
      <c r="G68" s="28"/>
      <c r="H68" s="35"/>
      <c r="I68" s="88"/>
      <c r="J68" s="533"/>
      <c r="K68" s="413"/>
      <c r="L68" s="457"/>
      <c r="M68" s="38"/>
      <c r="N68" s="38"/>
      <c r="O68" s="28"/>
      <c r="P68" s="32"/>
      <c r="Q68" s="28"/>
      <c r="R68" s="40"/>
      <c r="S68" s="40"/>
      <c r="T68" s="33"/>
    </row>
    <row r="69" spans="1:20" s="4" customFormat="1" ht="19.7" customHeight="1">
      <c r="A69" s="34"/>
      <c r="B69" s="34"/>
      <c r="C69" s="90"/>
      <c r="D69" s="27"/>
      <c r="E69" s="28"/>
      <c r="F69" s="28"/>
      <c r="G69" s="28"/>
      <c r="H69" s="35"/>
      <c r="I69" s="717"/>
      <c r="J69" s="718"/>
      <c r="K69" s="257"/>
      <c r="L69" s="83"/>
      <c r="M69" s="84"/>
      <c r="N69" s="38"/>
      <c r="O69" s="28"/>
      <c r="P69" s="32"/>
      <c r="Q69" s="28"/>
      <c r="R69" s="40"/>
      <c r="S69" s="40"/>
      <c r="T69" s="33"/>
    </row>
    <row r="70" spans="1:20" s="4" customFormat="1" ht="19.7" customHeight="1">
      <c r="A70" s="34"/>
      <c r="B70" s="34"/>
      <c r="C70" s="90"/>
      <c r="D70" s="27"/>
      <c r="E70" s="28"/>
      <c r="F70" s="28"/>
      <c r="G70" s="28"/>
      <c r="H70" s="85"/>
      <c r="I70" s="38"/>
      <c r="J70" s="257"/>
      <c r="K70" s="257"/>
      <c r="L70" s="31"/>
      <c r="M70" s="38"/>
      <c r="N70" s="39"/>
      <c r="O70" s="28"/>
      <c r="P70" s="32"/>
      <c r="Q70" s="28"/>
      <c r="R70" s="40"/>
      <c r="S70" s="40"/>
      <c r="T70" s="33"/>
    </row>
    <row r="71" spans="1:20">
      <c r="A71" s="719"/>
      <c r="B71" s="719"/>
      <c r="C71" s="720"/>
      <c r="K71" s="527"/>
    </row>
    <row r="72" spans="1:20">
      <c r="A72" s="719"/>
      <c r="B72" s="719"/>
      <c r="C72" s="720"/>
    </row>
    <row r="73" spans="1:20">
      <c r="A73" s="719"/>
      <c r="B73" s="719"/>
      <c r="C73" s="720"/>
    </row>
    <row r="74" spans="1:20">
      <c r="A74" s="719"/>
      <c r="B74" s="719"/>
      <c r="C74" s="720"/>
    </row>
    <row r="75" spans="1:20">
      <c r="A75" s="719"/>
      <c r="B75" s="719"/>
      <c r="C75" s="720"/>
    </row>
    <row r="76" spans="1:20">
      <c r="A76" s="719"/>
      <c r="B76" s="719"/>
      <c r="C76" s="720"/>
    </row>
    <row r="77" spans="1:20">
      <c r="A77" s="719"/>
      <c r="B77" s="719"/>
      <c r="C77" s="720"/>
    </row>
    <row r="78" spans="1:20">
      <c r="A78" s="719"/>
      <c r="B78" s="719"/>
      <c r="C78" s="720"/>
    </row>
  </sheetData>
  <autoFilter ref="E9:R18" xr:uid="{E4248136-BD66-4849-864C-D3920A03F7D1}"/>
  <mergeCells count="10">
    <mergeCell ref="E6:G6"/>
    <mergeCell ref="E12:H12"/>
    <mergeCell ref="E20:I20"/>
    <mergeCell ref="E2:G2"/>
    <mergeCell ref="J2:L2"/>
    <mergeCell ref="E3:G3"/>
    <mergeCell ref="E4:G4"/>
    <mergeCell ref="J4:K5"/>
    <mergeCell ref="M4:N5"/>
    <mergeCell ref="E5:G5"/>
  </mergeCells>
  <phoneticPr fontId="2"/>
  <pageMargins left="0.2" right="0.2" top="0.36" bottom="0.41" header="0.3" footer="0.3"/>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14E8-3F8F-4199-8CA5-1963431220E8}">
  <sheetPr>
    <tabColor theme="9" tint="0.39997558519241921"/>
  </sheetPr>
  <dimension ref="A2:T121"/>
  <sheetViews>
    <sheetView zoomScale="85" zoomScaleNormal="85" workbookViewId="0">
      <pane xSplit="13" ySplit="9" topLeftCell="R51" activePane="bottomRight" state="frozen"/>
      <selection pane="topRight" activeCell="K1" sqref="K1"/>
      <selection pane="bottomLeft" activeCell="A9" sqref="A9"/>
      <selection pane="bottomRight" activeCell="T61" sqref="T61:T66"/>
    </sheetView>
  </sheetViews>
  <sheetFormatPr defaultRowHeight="18.75"/>
  <cols>
    <col min="1" max="1" width="7" style="1" customWidth="1"/>
    <col min="2" max="2" width="4.875" style="1" customWidth="1"/>
    <col min="3" max="3" width="7.25" style="1" customWidth="1"/>
    <col min="4" max="4" width="8.875" style="1" customWidth="1"/>
    <col min="5" max="5" width="18.125" style="4" customWidth="1"/>
    <col min="6" max="6" width="14.375" style="1" bestFit="1" customWidth="1"/>
    <col min="7" max="7" width="13.125" style="1" bestFit="1" customWidth="1"/>
    <col min="8" max="8" width="57.875" style="1" customWidth="1"/>
    <col min="9" max="9" width="6.125" style="1" customWidth="1"/>
    <col min="10" max="11" width="9.875" style="1" bestFit="1" customWidth="1"/>
    <col min="12" max="12" width="5.875" style="10" customWidth="1"/>
    <col min="13" max="13" width="49" style="1" customWidth="1"/>
    <col min="14" max="14" width="28.375" style="1" customWidth="1"/>
    <col min="15" max="15" width="20.125" style="4" customWidth="1"/>
    <col min="16" max="16" width="15.375" style="9" customWidth="1"/>
    <col min="17" max="17" width="6.375" style="1" customWidth="1"/>
    <col min="18" max="18" width="16.625" style="10" customWidth="1"/>
    <col min="19" max="19" width="17.875" style="11" customWidth="1"/>
    <col min="20" max="20" width="15.625" style="12" customWidth="1"/>
    <col min="21" max="256" width="9" style="1"/>
    <col min="257" max="257" width="7" style="1" customWidth="1"/>
    <col min="258" max="258" width="4.875" style="1" customWidth="1"/>
    <col min="259" max="259" width="7.25" style="1" customWidth="1"/>
    <col min="260" max="260" width="8.875" style="1" customWidth="1"/>
    <col min="261" max="261" width="18.125" style="1" customWidth="1"/>
    <col min="262" max="262" width="14.375" style="1" bestFit="1" customWidth="1"/>
    <col min="263" max="263" width="13.125" style="1" bestFit="1" customWidth="1"/>
    <col min="264" max="264" width="57.875" style="1" customWidth="1"/>
    <col min="265" max="265" width="6.125" style="1" customWidth="1"/>
    <col min="266" max="267" width="9.875" style="1" bestFit="1" customWidth="1"/>
    <col min="268" max="268" width="5.875" style="1" customWidth="1"/>
    <col min="269" max="269" width="49" style="1" customWidth="1"/>
    <col min="270" max="270" width="28.375" style="1" customWidth="1"/>
    <col min="271" max="271" width="20.125" style="1" customWidth="1"/>
    <col min="272" max="272" width="15.375" style="1" customWidth="1"/>
    <col min="273" max="273" width="6.375" style="1" customWidth="1"/>
    <col min="274" max="274" width="16.625" style="1" customWidth="1"/>
    <col min="275" max="275" width="17.875" style="1" customWidth="1"/>
    <col min="276" max="276" width="15.625" style="1" customWidth="1"/>
    <col min="277" max="512" width="9" style="1"/>
    <col min="513" max="513" width="7" style="1" customWidth="1"/>
    <col min="514" max="514" width="4.875" style="1" customWidth="1"/>
    <col min="515" max="515" width="7.25" style="1" customWidth="1"/>
    <col min="516" max="516" width="8.875" style="1" customWidth="1"/>
    <col min="517" max="517" width="18.125" style="1" customWidth="1"/>
    <col min="518" max="518" width="14.375" style="1" bestFit="1" customWidth="1"/>
    <col min="519" max="519" width="13.125" style="1" bestFit="1" customWidth="1"/>
    <col min="520" max="520" width="57.875" style="1" customWidth="1"/>
    <col min="521" max="521" width="6.125" style="1" customWidth="1"/>
    <col min="522" max="523" width="9.875" style="1" bestFit="1" customWidth="1"/>
    <col min="524" max="524" width="5.875" style="1" customWidth="1"/>
    <col min="525" max="525" width="49" style="1" customWidth="1"/>
    <col min="526" max="526" width="28.375" style="1" customWidth="1"/>
    <col min="527" max="527" width="20.125" style="1" customWidth="1"/>
    <col min="528" max="528" width="15.375" style="1" customWidth="1"/>
    <col min="529" max="529" width="6.375" style="1" customWidth="1"/>
    <col min="530" max="530" width="16.625" style="1" customWidth="1"/>
    <col min="531" max="531" width="17.875" style="1" customWidth="1"/>
    <col min="532" max="532" width="15.625" style="1" customWidth="1"/>
    <col min="533" max="768" width="9" style="1"/>
    <col min="769" max="769" width="7" style="1" customWidth="1"/>
    <col min="770" max="770" width="4.875" style="1" customWidth="1"/>
    <col min="771" max="771" width="7.25" style="1" customWidth="1"/>
    <col min="772" max="772" width="8.875" style="1" customWidth="1"/>
    <col min="773" max="773" width="18.125" style="1" customWidth="1"/>
    <col min="774" max="774" width="14.375" style="1" bestFit="1" customWidth="1"/>
    <col min="775" max="775" width="13.125" style="1" bestFit="1" customWidth="1"/>
    <col min="776" max="776" width="57.875" style="1" customWidth="1"/>
    <col min="777" max="777" width="6.125" style="1" customWidth="1"/>
    <col min="778" max="779" width="9.875" style="1" bestFit="1" customWidth="1"/>
    <col min="780" max="780" width="5.875" style="1" customWidth="1"/>
    <col min="781" max="781" width="49" style="1" customWidth="1"/>
    <col min="782" max="782" width="28.375" style="1" customWidth="1"/>
    <col min="783" max="783" width="20.125" style="1" customWidth="1"/>
    <col min="784" max="784" width="15.375" style="1" customWidth="1"/>
    <col min="785" max="785" width="6.375" style="1" customWidth="1"/>
    <col min="786" max="786" width="16.625" style="1" customWidth="1"/>
    <col min="787" max="787" width="17.875" style="1" customWidth="1"/>
    <col min="788" max="788" width="15.625" style="1" customWidth="1"/>
    <col min="789" max="1024" width="9" style="1"/>
    <col min="1025" max="1025" width="7" style="1" customWidth="1"/>
    <col min="1026" max="1026" width="4.875" style="1" customWidth="1"/>
    <col min="1027" max="1027" width="7.25" style="1" customWidth="1"/>
    <col min="1028" max="1028" width="8.875" style="1" customWidth="1"/>
    <col min="1029" max="1029" width="18.125" style="1" customWidth="1"/>
    <col min="1030" max="1030" width="14.375" style="1" bestFit="1" customWidth="1"/>
    <col min="1031" max="1031" width="13.125" style="1" bestFit="1" customWidth="1"/>
    <col min="1032" max="1032" width="57.875" style="1" customWidth="1"/>
    <col min="1033" max="1033" width="6.125" style="1" customWidth="1"/>
    <col min="1034" max="1035" width="9.875" style="1" bestFit="1" customWidth="1"/>
    <col min="1036" max="1036" width="5.875" style="1" customWidth="1"/>
    <col min="1037" max="1037" width="49" style="1" customWidth="1"/>
    <col min="1038" max="1038" width="28.375" style="1" customWidth="1"/>
    <col min="1039" max="1039" width="20.125" style="1" customWidth="1"/>
    <col min="1040" max="1040" width="15.375" style="1" customWidth="1"/>
    <col min="1041" max="1041" width="6.375" style="1" customWidth="1"/>
    <col min="1042" max="1042" width="16.625" style="1" customWidth="1"/>
    <col min="1043" max="1043" width="17.875" style="1" customWidth="1"/>
    <col min="1044" max="1044" width="15.625" style="1" customWidth="1"/>
    <col min="1045" max="1280" width="9" style="1"/>
    <col min="1281" max="1281" width="7" style="1" customWidth="1"/>
    <col min="1282" max="1282" width="4.875" style="1" customWidth="1"/>
    <col min="1283" max="1283" width="7.25" style="1" customWidth="1"/>
    <col min="1284" max="1284" width="8.875" style="1" customWidth="1"/>
    <col min="1285" max="1285" width="18.125" style="1" customWidth="1"/>
    <col min="1286" max="1286" width="14.375" style="1" bestFit="1" customWidth="1"/>
    <col min="1287" max="1287" width="13.125" style="1" bestFit="1" customWidth="1"/>
    <col min="1288" max="1288" width="57.875" style="1" customWidth="1"/>
    <col min="1289" max="1289" width="6.125" style="1" customWidth="1"/>
    <col min="1290" max="1291" width="9.875" style="1" bestFit="1" customWidth="1"/>
    <col min="1292" max="1292" width="5.875" style="1" customWidth="1"/>
    <col min="1293" max="1293" width="49" style="1" customWidth="1"/>
    <col min="1294" max="1294" width="28.375" style="1" customWidth="1"/>
    <col min="1295" max="1295" width="20.125" style="1" customWidth="1"/>
    <col min="1296" max="1296" width="15.375" style="1" customWidth="1"/>
    <col min="1297" max="1297" width="6.375" style="1" customWidth="1"/>
    <col min="1298" max="1298" width="16.625" style="1" customWidth="1"/>
    <col min="1299" max="1299" width="17.875" style="1" customWidth="1"/>
    <col min="1300" max="1300" width="15.625" style="1" customWidth="1"/>
    <col min="1301" max="1536" width="9" style="1"/>
    <col min="1537" max="1537" width="7" style="1" customWidth="1"/>
    <col min="1538" max="1538" width="4.875" style="1" customWidth="1"/>
    <col min="1539" max="1539" width="7.25" style="1" customWidth="1"/>
    <col min="1540" max="1540" width="8.875" style="1" customWidth="1"/>
    <col min="1541" max="1541" width="18.125" style="1" customWidth="1"/>
    <col min="1542" max="1542" width="14.375" style="1" bestFit="1" customWidth="1"/>
    <col min="1543" max="1543" width="13.125" style="1" bestFit="1" customWidth="1"/>
    <col min="1544" max="1544" width="57.875" style="1" customWidth="1"/>
    <col min="1545" max="1545" width="6.125" style="1" customWidth="1"/>
    <col min="1546" max="1547" width="9.875" style="1" bestFit="1" customWidth="1"/>
    <col min="1548" max="1548" width="5.875" style="1" customWidth="1"/>
    <col min="1549" max="1549" width="49" style="1" customWidth="1"/>
    <col min="1550" max="1550" width="28.375" style="1" customWidth="1"/>
    <col min="1551" max="1551" width="20.125" style="1" customWidth="1"/>
    <col min="1552" max="1552" width="15.375" style="1" customWidth="1"/>
    <col min="1553" max="1553" width="6.375" style="1" customWidth="1"/>
    <col min="1554" max="1554" width="16.625" style="1" customWidth="1"/>
    <col min="1555" max="1555" width="17.875" style="1" customWidth="1"/>
    <col min="1556" max="1556" width="15.625" style="1" customWidth="1"/>
    <col min="1557" max="1792" width="9" style="1"/>
    <col min="1793" max="1793" width="7" style="1" customWidth="1"/>
    <col min="1794" max="1794" width="4.875" style="1" customWidth="1"/>
    <col min="1795" max="1795" width="7.25" style="1" customWidth="1"/>
    <col min="1796" max="1796" width="8.875" style="1" customWidth="1"/>
    <col min="1797" max="1797" width="18.125" style="1" customWidth="1"/>
    <col min="1798" max="1798" width="14.375" style="1" bestFit="1" customWidth="1"/>
    <col min="1799" max="1799" width="13.125" style="1" bestFit="1" customWidth="1"/>
    <col min="1800" max="1800" width="57.875" style="1" customWidth="1"/>
    <col min="1801" max="1801" width="6.125" style="1" customWidth="1"/>
    <col min="1802" max="1803" width="9.875" style="1" bestFit="1" customWidth="1"/>
    <col min="1804" max="1804" width="5.875" style="1" customWidth="1"/>
    <col min="1805" max="1805" width="49" style="1" customWidth="1"/>
    <col min="1806" max="1806" width="28.375" style="1" customWidth="1"/>
    <col min="1807" max="1807" width="20.125" style="1" customWidth="1"/>
    <col min="1808" max="1808" width="15.375" style="1" customWidth="1"/>
    <col min="1809" max="1809" width="6.375" style="1" customWidth="1"/>
    <col min="1810" max="1810" width="16.625" style="1" customWidth="1"/>
    <col min="1811" max="1811" width="17.875" style="1" customWidth="1"/>
    <col min="1812" max="1812" width="15.625" style="1" customWidth="1"/>
    <col min="1813" max="2048" width="9" style="1"/>
    <col min="2049" max="2049" width="7" style="1" customWidth="1"/>
    <col min="2050" max="2050" width="4.875" style="1" customWidth="1"/>
    <col min="2051" max="2051" width="7.25" style="1" customWidth="1"/>
    <col min="2052" max="2052" width="8.875" style="1" customWidth="1"/>
    <col min="2053" max="2053" width="18.125" style="1" customWidth="1"/>
    <col min="2054" max="2054" width="14.375" style="1" bestFit="1" customWidth="1"/>
    <col min="2055" max="2055" width="13.125" style="1" bestFit="1" customWidth="1"/>
    <col min="2056" max="2056" width="57.875" style="1" customWidth="1"/>
    <col min="2057" max="2057" width="6.125" style="1" customWidth="1"/>
    <col min="2058" max="2059" width="9.875" style="1" bestFit="1" customWidth="1"/>
    <col min="2060" max="2060" width="5.875" style="1" customWidth="1"/>
    <col min="2061" max="2061" width="49" style="1" customWidth="1"/>
    <col min="2062" max="2062" width="28.375" style="1" customWidth="1"/>
    <col min="2063" max="2063" width="20.125" style="1" customWidth="1"/>
    <col min="2064" max="2064" width="15.375" style="1" customWidth="1"/>
    <col min="2065" max="2065" width="6.375" style="1" customWidth="1"/>
    <col min="2066" max="2066" width="16.625" style="1" customWidth="1"/>
    <col min="2067" max="2067" width="17.875" style="1" customWidth="1"/>
    <col min="2068" max="2068" width="15.625" style="1" customWidth="1"/>
    <col min="2069" max="2304" width="9" style="1"/>
    <col min="2305" max="2305" width="7" style="1" customWidth="1"/>
    <col min="2306" max="2306" width="4.875" style="1" customWidth="1"/>
    <col min="2307" max="2307" width="7.25" style="1" customWidth="1"/>
    <col min="2308" max="2308" width="8.875" style="1" customWidth="1"/>
    <col min="2309" max="2309" width="18.125" style="1" customWidth="1"/>
    <col min="2310" max="2310" width="14.375" style="1" bestFit="1" customWidth="1"/>
    <col min="2311" max="2311" width="13.125" style="1" bestFit="1" customWidth="1"/>
    <col min="2312" max="2312" width="57.875" style="1" customWidth="1"/>
    <col min="2313" max="2313" width="6.125" style="1" customWidth="1"/>
    <col min="2314" max="2315" width="9.875" style="1" bestFit="1" customWidth="1"/>
    <col min="2316" max="2316" width="5.875" style="1" customWidth="1"/>
    <col min="2317" max="2317" width="49" style="1" customWidth="1"/>
    <col min="2318" max="2318" width="28.375" style="1" customWidth="1"/>
    <col min="2319" max="2319" width="20.125" style="1" customWidth="1"/>
    <col min="2320" max="2320" width="15.375" style="1" customWidth="1"/>
    <col min="2321" max="2321" width="6.375" style="1" customWidth="1"/>
    <col min="2322" max="2322" width="16.625" style="1" customWidth="1"/>
    <col min="2323" max="2323" width="17.875" style="1" customWidth="1"/>
    <col min="2324" max="2324" width="15.625" style="1" customWidth="1"/>
    <col min="2325" max="2560" width="9" style="1"/>
    <col min="2561" max="2561" width="7" style="1" customWidth="1"/>
    <col min="2562" max="2562" width="4.875" style="1" customWidth="1"/>
    <col min="2563" max="2563" width="7.25" style="1" customWidth="1"/>
    <col min="2564" max="2564" width="8.875" style="1" customWidth="1"/>
    <col min="2565" max="2565" width="18.125" style="1" customWidth="1"/>
    <col min="2566" max="2566" width="14.375" style="1" bestFit="1" customWidth="1"/>
    <col min="2567" max="2567" width="13.125" style="1" bestFit="1" customWidth="1"/>
    <col min="2568" max="2568" width="57.875" style="1" customWidth="1"/>
    <col min="2569" max="2569" width="6.125" style="1" customWidth="1"/>
    <col min="2570" max="2571" width="9.875" style="1" bestFit="1" customWidth="1"/>
    <col min="2572" max="2572" width="5.875" style="1" customWidth="1"/>
    <col min="2573" max="2573" width="49" style="1" customWidth="1"/>
    <col min="2574" max="2574" width="28.375" style="1" customWidth="1"/>
    <col min="2575" max="2575" width="20.125" style="1" customWidth="1"/>
    <col min="2576" max="2576" width="15.375" style="1" customWidth="1"/>
    <col min="2577" max="2577" width="6.375" style="1" customWidth="1"/>
    <col min="2578" max="2578" width="16.625" style="1" customWidth="1"/>
    <col min="2579" max="2579" width="17.875" style="1" customWidth="1"/>
    <col min="2580" max="2580" width="15.625" style="1" customWidth="1"/>
    <col min="2581" max="2816" width="9" style="1"/>
    <col min="2817" max="2817" width="7" style="1" customWidth="1"/>
    <col min="2818" max="2818" width="4.875" style="1" customWidth="1"/>
    <col min="2819" max="2819" width="7.25" style="1" customWidth="1"/>
    <col min="2820" max="2820" width="8.875" style="1" customWidth="1"/>
    <col min="2821" max="2821" width="18.125" style="1" customWidth="1"/>
    <col min="2822" max="2822" width="14.375" style="1" bestFit="1" customWidth="1"/>
    <col min="2823" max="2823" width="13.125" style="1" bestFit="1" customWidth="1"/>
    <col min="2824" max="2824" width="57.875" style="1" customWidth="1"/>
    <col min="2825" max="2825" width="6.125" style="1" customWidth="1"/>
    <col min="2826" max="2827" width="9.875" style="1" bestFit="1" customWidth="1"/>
    <col min="2828" max="2828" width="5.875" style="1" customWidth="1"/>
    <col min="2829" max="2829" width="49" style="1" customWidth="1"/>
    <col min="2830" max="2830" width="28.375" style="1" customWidth="1"/>
    <col min="2831" max="2831" width="20.125" style="1" customWidth="1"/>
    <col min="2832" max="2832" width="15.375" style="1" customWidth="1"/>
    <col min="2833" max="2833" width="6.375" style="1" customWidth="1"/>
    <col min="2834" max="2834" width="16.625" style="1" customWidth="1"/>
    <col min="2835" max="2835" width="17.875" style="1" customWidth="1"/>
    <col min="2836" max="2836" width="15.625" style="1" customWidth="1"/>
    <col min="2837" max="3072" width="9" style="1"/>
    <col min="3073" max="3073" width="7" style="1" customWidth="1"/>
    <col min="3074" max="3074" width="4.875" style="1" customWidth="1"/>
    <col min="3075" max="3075" width="7.25" style="1" customWidth="1"/>
    <col min="3076" max="3076" width="8.875" style="1" customWidth="1"/>
    <col min="3077" max="3077" width="18.125" style="1" customWidth="1"/>
    <col min="3078" max="3078" width="14.375" style="1" bestFit="1" customWidth="1"/>
    <col min="3079" max="3079" width="13.125" style="1" bestFit="1" customWidth="1"/>
    <col min="3080" max="3080" width="57.875" style="1" customWidth="1"/>
    <col min="3081" max="3081" width="6.125" style="1" customWidth="1"/>
    <col min="3082" max="3083" width="9.875" style="1" bestFit="1" customWidth="1"/>
    <col min="3084" max="3084" width="5.875" style="1" customWidth="1"/>
    <col min="3085" max="3085" width="49" style="1" customWidth="1"/>
    <col min="3086" max="3086" width="28.375" style="1" customWidth="1"/>
    <col min="3087" max="3087" width="20.125" style="1" customWidth="1"/>
    <col min="3088" max="3088" width="15.375" style="1" customWidth="1"/>
    <col min="3089" max="3089" width="6.375" style="1" customWidth="1"/>
    <col min="3090" max="3090" width="16.625" style="1" customWidth="1"/>
    <col min="3091" max="3091" width="17.875" style="1" customWidth="1"/>
    <col min="3092" max="3092" width="15.625" style="1" customWidth="1"/>
    <col min="3093" max="3328" width="9" style="1"/>
    <col min="3329" max="3329" width="7" style="1" customWidth="1"/>
    <col min="3330" max="3330" width="4.875" style="1" customWidth="1"/>
    <col min="3331" max="3331" width="7.25" style="1" customWidth="1"/>
    <col min="3332" max="3332" width="8.875" style="1" customWidth="1"/>
    <col min="3333" max="3333" width="18.125" style="1" customWidth="1"/>
    <col min="3334" max="3334" width="14.375" style="1" bestFit="1" customWidth="1"/>
    <col min="3335" max="3335" width="13.125" style="1" bestFit="1" customWidth="1"/>
    <col min="3336" max="3336" width="57.875" style="1" customWidth="1"/>
    <col min="3337" max="3337" width="6.125" style="1" customWidth="1"/>
    <col min="3338" max="3339" width="9.875" style="1" bestFit="1" customWidth="1"/>
    <col min="3340" max="3340" width="5.875" style="1" customWidth="1"/>
    <col min="3341" max="3341" width="49" style="1" customWidth="1"/>
    <col min="3342" max="3342" width="28.375" style="1" customWidth="1"/>
    <col min="3343" max="3343" width="20.125" style="1" customWidth="1"/>
    <col min="3344" max="3344" width="15.375" style="1" customWidth="1"/>
    <col min="3345" max="3345" width="6.375" style="1" customWidth="1"/>
    <col min="3346" max="3346" width="16.625" style="1" customWidth="1"/>
    <col min="3347" max="3347" width="17.875" style="1" customWidth="1"/>
    <col min="3348" max="3348" width="15.625" style="1" customWidth="1"/>
    <col min="3349" max="3584" width="9" style="1"/>
    <col min="3585" max="3585" width="7" style="1" customWidth="1"/>
    <col min="3586" max="3586" width="4.875" style="1" customWidth="1"/>
    <col min="3587" max="3587" width="7.25" style="1" customWidth="1"/>
    <col min="3588" max="3588" width="8.875" style="1" customWidth="1"/>
    <col min="3589" max="3589" width="18.125" style="1" customWidth="1"/>
    <col min="3590" max="3590" width="14.375" style="1" bestFit="1" customWidth="1"/>
    <col min="3591" max="3591" width="13.125" style="1" bestFit="1" customWidth="1"/>
    <col min="3592" max="3592" width="57.875" style="1" customWidth="1"/>
    <col min="3593" max="3593" width="6.125" style="1" customWidth="1"/>
    <col min="3594" max="3595" width="9.875" style="1" bestFit="1" customWidth="1"/>
    <col min="3596" max="3596" width="5.875" style="1" customWidth="1"/>
    <col min="3597" max="3597" width="49" style="1" customWidth="1"/>
    <col min="3598" max="3598" width="28.375" style="1" customWidth="1"/>
    <col min="3599" max="3599" width="20.125" style="1" customWidth="1"/>
    <col min="3600" max="3600" width="15.375" style="1" customWidth="1"/>
    <col min="3601" max="3601" width="6.375" style="1" customWidth="1"/>
    <col min="3602" max="3602" width="16.625" style="1" customWidth="1"/>
    <col min="3603" max="3603" width="17.875" style="1" customWidth="1"/>
    <col min="3604" max="3604" width="15.625" style="1" customWidth="1"/>
    <col min="3605" max="3840" width="9" style="1"/>
    <col min="3841" max="3841" width="7" style="1" customWidth="1"/>
    <col min="3842" max="3842" width="4.875" style="1" customWidth="1"/>
    <col min="3843" max="3843" width="7.25" style="1" customWidth="1"/>
    <col min="3844" max="3844" width="8.875" style="1" customWidth="1"/>
    <col min="3845" max="3845" width="18.125" style="1" customWidth="1"/>
    <col min="3846" max="3846" width="14.375" style="1" bestFit="1" customWidth="1"/>
    <col min="3847" max="3847" width="13.125" style="1" bestFit="1" customWidth="1"/>
    <col min="3848" max="3848" width="57.875" style="1" customWidth="1"/>
    <col min="3849" max="3849" width="6.125" style="1" customWidth="1"/>
    <col min="3850" max="3851" width="9.875" style="1" bestFit="1" customWidth="1"/>
    <col min="3852" max="3852" width="5.875" style="1" customWidth="1"/>
    <col min="3853" max="3853" width="49" style="1" customWidth="1"/>
    <col min="3854" max="3854" width="28.375" style="1" customWidth="1"/>
    <col min="3855" max="3855" width="20.125" style="1" customWidth="1"/>
    <col min="3856" max="3856" width="15.375" style="1" customWidth="1"/>
    <col min="3857" max="3857" width="6.375" style="1" customWidth="1"/>
    <col min="3858" max="3858" width="16.625" style="1" customWidth="1"/>
    <col min="3859" max="3859" width="17.875" style="1" customWidth="1"/>
    <col min="3860" max="3860" width="15.625" style="1" customWidth="1"/>
    <col min="3861" max="4096" width="9" style="1"/>
    <col min="4097" max="4097" width="7" style="1" customWidth="1"/>
    <col min="4098" max="4098" width="4.875" style="1" customWidth="1"/>
    <col min="4099" max="4099" width="7.25" style="1" customWidth="1"/>
    <col min="4100" max="4100" width="8.875" style="1" customWidth="1"/>
    <col min="4101" max="4101" width="18.125" style="1" customWidth="1"/>
    <col min="4102" max="4102" width="14.375" style="1" bestFit="1" customWidth="1"/>
    <col min="4103" max="4103" width="13.125" style="1" bestFit="1" customWidth="1"/>
    <col min="4104" max="4104" width="57.875" style="1" customWidth="1"/>
    <col min="4105" max="4105" width="6.125" style="1" customWidth="1"/>
    <col min="4106" max="4107" width="9.875" style="1" bestFit="1" customWidth="1"/>
    <col min="4108" max="4108" width="5.875" style="1" customWidth="1"/>
    <col min="4109" max="4109" width="49" style="1" customWidth="1"/>
    <col min="4110" max="4110" width="28.375" style="1" customWidth="1"/>
    <col min="4111" max="4111" width="20.125" style="1" customWidth="1"/>
    <col min="4112" max="4112" width="15.375" style="1" customWidth="1"/>
    <col min="4113" max="4113" width="6.375" style="1" customWidth="1"/>
    <col min="4114" max="4114" width="16.625" style="1" customWidth="1"/>
    <col min="4115" max="4115" width="17.875" style="1" customWidth="1"/>
    <col min="4116" max="4116" width="15.625" style="1" customWidth="1"/>
    <col min="4117" max="4352" width="9" style="1"/>
    <col min="4353" max="4353" width="7" style="1" customWidth="1"/>
    <col min="4354" max="4354" width="4.875" style="1" customWidth="1"/>
    <col min="4355" max="4355" width="7.25" style="1" customWidth="1"/>
    <col min="4356" max="4356" width="8.875" style="1" customWidth="1"/>
    <col min="4357" max="4357" width="18.125" style="1" customWidth="1"/>
    <col min="4358" max="4358" width="14.375" style="1" bestFit="1" customWidth="1"/>
    <col min="4359" max="4359" width="13.125" style="1" bestFit="1" customWidth="1"/>
    <col min="4360" max="4360" width="57.875" style="1" customWidth="1"/>
    <col min="4361" max="4361" width="6.125" style="1" customWidth="1"/>
    <col min="4362" max="4363" width="9.875" style="1" bestFit="1" customWidth="1"/>
    <col min="4364" max="4364" width="5.875" style="1" customWidth="1"/>
    <col min="4365" max="4365" width="49" style="1" customWidth="1"/>
    <col min="4366" max="4366" width="28.375" style="1" customWidth="1"/>
    <col min="4367" max="4367" width="20.125" style="1" customWidth="1"/>
    <col min="4368" max="4368" width="15.375" style="1" customWidth="1"/>
    <col min="4369" max="4369" width="6.375" style="1" customWidth="1"/>
    <col min="4370" max="4370" width="16.625" style="1" customWidth="1"/>
    <col min="4371" max="4371" width="17.875" style="1" customWidth="1"/>
    <col min="4372" max="4372" width="15.625" style="1" customWidth="1"/>
    <col min="4373" max="4608" width="9" style="1"/>
    <col min="4609" max="4609" width="7" style="1" customWidth="1"/>
    <col min="4610" max="4610" width="4.875" style="1" customWidth="1"/>
    <col min="4611" max="4611" width="7.25" style="1" customWidth="1"/>
    <col min="4612" max="4612" width="8.875" style="1" customWidth="1"/>
    <col min="4613" max="4613" width="18.125" style="1" customWidth="1"/>
    <col min="4614" max="4614" width="14.375" style="1" bestFit="1" customWidth="1"/>
    <col min="4615" max="4615" width="13.125" style="1" bestFit="1" customWidth="1"/>
    <col min="4616" max="4616" width="57.875" style="1" customWidth="1"/>
    <col min="4617" max="4617" width="6.125" style="1" customWidth="1"/>
    <col min="4618" max="4619" width="9.875" style="1" bestFit="1" customWidth="1"/>
    <col min="4620" max="4620" width="5.875" style="1" customWidth="1"/>
    <col min="4621" max="4621" width="49" style="1" customWidth="1"/>
    <col min="4622" max="4622" width="28.375" style="1" customWidth="1"/>
    <col min="4623" max="4623" width="20.125" style="1" customWidth="1"/>
    <col min="4624" max="4624" width="15.375" style="1" customWidth="1"/>
    <col min="4625" max="4625" width="6.375" style="1" customWidth="1"/>
    <col min="4626" max="4626" width="16.625" style="1" customWidth="1"/>
    <col min="4627" max="4627" width="17.875" style="1" customWidth="1"/>
    <col min="4628" max="4628" width="15.625" style="1" customWidth="1"/>
    <col min="4629" max="4864" width="9" style="1"/>
    <col min="4865" max="4865" width="7" style="1" customWidth="1"/>
    <col min="4866" max="4866" width="4.875" style="1" customWidth="1"/>
    <col min="4867" max="4867" width="7.25" style="1" customWidth="1"/>
    <col min="4868" max="4868" width="8.875" style="1" customWidth="1"/>
    <col min="4869" max="4869" width="18.125" style="1" customWidth="1"/>
    <col min="4870" max="4870" width="14.375" style="1" bestFit="1" customWidth="1"/>
    <col min="4871" max="4871" width="13.125" style="1" bestFit="1" customWidth="1"/>
    <col min="4872" max="4872" width="57.875" style="1" customWidth="1"/>
    <col min="4873" max="4873" width="6.125" style="1" customWidth="1"/>
    <col min="4874" max="4875" width="9.875" style="1" bestFit="1" customWidth="1"/>
    <col min="4876" max="4876" width="5.875" style="1" customWidth="1"/>
    <col min="4877" max="4877" width="49" style="1" customWidth="1"/>
    <col min="4878" max="4878" width="28.375" style="1" customWidth="1"/>
    <col min="4879" max="4879" width="20.125" style="1" customWidth="1"/>
    <col min="4880" max="4880" width="15.375" style="1" customWidth="1"/>
    <col min="4881" max="4881" width="6.375" style="1" customWidth="1"/>
    <col min="4882" max="4882" width="16.625" style="1" customWidth="1"/>
    <col min="4883" max="4883" width="17.875" style="1" customWidth="1"/>
    <col min="4884" max="4884" width="15.625" style="1" customWidth="1"/>
    <col min="4885" max="5120" width="9" style="1"/>
    <col min="5121" max="5121" width="7" style="1" customWidth="1"/>
    <col min="5122" max="5122" width="4.875" style="1" customWidth="1"/>
    <col min="5123" max="5123" width="7.25" style="1" customWidth="1"/>
    <col min="5124" max="5124" width="8.875" style="1" customWidth="1"/>
    <col min="5125" max="5125" width="18.125" style="1" customWidth="1"/>
    <col min="5126" max="5126" width="14.375" style="1" bestFit="1" customWidth="1"/>
    <col min="5127" max="5127" width="13.125" style="1" bestFit="1" customWidth="1"/>
    <col min="5128" max="5128" width="57.875" style="1" customWidth="1"/>
    <col min="5129" max="5129" width="6.125" style="1" customWidth="1"/>
    <col min="5130" max="5131" width="9.875" style="1" bestFit="1" customWidth="1"/>
    <col min="5132" max="5132" width="5.875" style="1" customWidth="1"/>
    <col min="5133" max="5133" width="49" style="1" customWidth="1"/>
    <col min="5134" max="5134" width="28.375" style="1" customWidth="1"/>
    <col min="5135" max="5135" width="20.125" style="1" customWidth="1"/>
    <col min="5136" max="5136" width="15.375" style="1" customWidth="1"/>
    <col min="5137" max="5137" width="6.375" style="1" customWidth="1"/>
    <col min="5138" max="5138" width="16.625" style="1" customWidth="1"/>
    <col min="5139" max="5139" width="17.875" style="1" customWidth="1"/>
    <col min="5140" max="5140" width="15.625" style="1" customWidth="1"/>
    <col min="5141" max="5376" width="9" style="1"/>
    <col min="5377" max="5377" width="7" style="1" customWidth="1"/>
    <col min="5378" max="5378" width="4.875" style="1" customWidth="1"/>
    <col min="5379" max="5379" width="7.25" style="1" customWidth="1"/>
    <col min="5380" max="5380" width="8.875" style="1" customWidth="1"/>
    <col min="5381" max="5381" width="18.125" style="1" customWidth="1"/>
    <col min="5382" max="5382" width="14.375" style="1" bestFit="1" customWidth="1"/>
    <col min="5383" max="5383" width="13.125" style="1" bestFit="1" customWidth="1"/>
    <col min="5384" max="5384" width="57.875" style="1" customWidth="1"/>
    <col min="5385" max="5385" width="6.125" style="1" customWidth="1"/>
    <col min="5386" max="5387" width="9.875" style="1" bestFit="1" customWidth="1"/>
    <col min="5388" max="5388" width="5.875" style="1" customWidth="1"/>
    <col min="5389" max="5389" width="49" style="1" customWidth="1"/>
    <col min="5390" max="5390" width="28.375" style="1" customWidth="1"/>
    <col min="5391" max="5391" width="20.125" style="1" customWidth="1"/>
    <col min="5392" max="5392" width="15.375" style="1" customWidth="1"/>
    <col min="5393" max="5393" width="6.375" style="1" customWidth="1"/>
    <col min="5394" max="5394" width="16.625" style="1" customWidth="1"/>
    <col min="5395" max="5395" width="17.875" style="1" customWidth="1"/>
    <col min="5396" max="5396" width="15.625" style="1" customWidth="1"/>
    <col min="5397" max="5632" width="9" style="1"/>
    <col min="5633" max="5633" width="7" style="1" customWidth="1"/>
    <col min="5634" max="5634" width="4.875" style="1" customWidth="1"/>
    <col min="5635" max="5635" width="7.25" style="1" customWidth="1"/>
    <col min="5636" max="5636" width="8.875" style="1" customWidth="1"/>
    <col min="5637" max="5637" width="18.125" style="1" customWidth="1"/>
    <col min="5638" max="5638" width="14.375" style="1" bestFit="1" customWidth="1"/>
    <col min="5639" max="5639" width="13.125" style="1" bestFit="1" customWidth="1"/>
    <col min="5640" max="5640" width="57.875" style="1" customWidth="1"/>
    <col min="5641" max="5641" width="6.125" style="1" customWidth="1"/>
    <col min="5642" max="5643" width="9.875" style="1" bestFit="1" customWidth="1"/>
    <col min="5644" max="5644" width="5.875" style="1" customWidth="1"/>
    <col min="5645" max="5645" width="49" style="1" customWidth="1"/>
    <col min="5646" max="5646" width="28.375" style="1" customWidth="1"/>
    <col min="5647" max="5647" width="20.125" style="1" customWidth="1"/>
    <col min="5648" max="5648" width="15.375" style="1" customWidth="1"/>
    <col min="5649" max="5649" width="6.375" style="1" customWidth="1"/>
    <col min="5650" max="5650" width="16.625" style="1" customWidth="1"/>
    <col min="5651" max="5651" width="17.875" style="1" customWidth="1"/>
    <col min="5652" max="5652" width="15.625" style="1" customWidth="1"/>
    <col min="5653" max="5888" width="9" style="1"/>
    <col min="5889" max="5889" width="7" style="1" customWidth="1"/>
    <col min="5890" max="5890" width="4.875" style="1" customWidth="1"/>
    <col min="5891" max="5891" width="7.25" style="1" customWidth="1"/>
    <col min="5892" max="5892" width="8.875" style="1" customWidth="1"/>
    <col min="5893" max="5893" width="18.125" style="1" customWidth="1"/>
    <col min="5894" max="5894" width="14.375" style="1" bestFit="1" customWidth="1"/>
    <col min="5895" max="5895" width="13.125" style="1" bestFit="1" customWidth="1"/>
    <col min="5896" max="5896" width="57.875" style="1" customWidth="1"/>
    <col min="5897" max="5897" width="6.125" style="1" customWidth="1"/>
    <col min="5898" max="5899" width="9.875" style="1" bestFit="1" customWidth="1"/>
    <col min="5900" max="5900" width="5.875" style="1" customWidth="1"/>
    <col min="5901" max="5901" width="49" style="1" customWidth="1"/>
    <col min="5902" max="5902" width="28.375" style="1" customWidth="1"/>
    <col min="5903" max="5903" width="20.125" style="1" customWidth="1"/>
    <col min="5904" max="5904" width="15.375" style="1" customWidth="1"/>
    <col min="5905" max="5905" width="6.375" style="1" customWidth="1"/>
    <col min="5906" max="5906" width="16.625" style="1" customWidth="1"/>
    <col min="5907" max="5907" width="17.875" style="1" customWidth="1"/>
    <col min="5908" max="5908" width="15.625" style="1" customWidth="1"/>
    <col min="5909" max="6144" width="9" style="1"/>
    <col min="6145" max="6145" width="7" style="1" customWidth="1"/>
    <col min="6146" max="6146" width="4.875" style="1" customWidth="1"/>
    <col min="6147" max="6147" width="7.25" style="1" customWidth="1"/>
    <col min="6148" max="6148" width="8.875" style="1" customWidth="1"/>
    <col min="6149" max="6149" width="18.125" style="1" customWidth="1"/>
    <col min="6150" max="6150" width="14.375" style="1" bestFit="1" customWidth="1"/>
    <col min="6151" max="6151" width="13.125" style="1" bestFit="1" customWidth="1"/>
    <col min="6152" max="6152" width="57.875" style="1" customWidth="1"/>
    <col min="6153" max="6153" width="6.125" style="1" customWidth="1"/>
    <col min="6154" max="6155" width="9.875" style="1" bestFit="1" customWidth="1"/>
    <col min="6156" max="6156" width="5.875" style="1" customWidth="1"/>
    <col min="6157" max="6157" width="49" style="1" customWidth="1"/>
    <col min="6158" max="6158" width="28.375" style="1" customWidth="1"/>
    <col min="6159" max="6159" width="20.125" style="1" customWidth="1"/>
    <col min="6160" max="6160" width="15.375" style="1" customWidth="1"/>
    <col min="6161" max="6161" width="6.375" style="1" customWidth="1"/>
    <col min="6162" max="6162" width="16.625" style="1" customWidth="1"/>
    <col min="6163" max="6163" width="17.875" style="1" customWidth="1"/>
    <col min="6164" max="6164" width="15.625" style="1" customWidth="1"/>
    <col min="6165" max="6400" width="9" style="1"/>
    <col min="6401" max="6401" width="7" style="1" customWidth="1"/>
    <col min="6402" max="6402" width="4.875" style="1" customWidth="1"/>
    <col min="6403" max="6403" width="7.25" style="1" customWidth="1"/>
    <col min="6404" max="6404" width="8.875" style="1" customWidth="1"/>
    <col min="6405" max="6405" width="18.125" style="1" customWidth="1"/>
    <col min="6406" max="6406" width="14.375" style="1" bestFit="1" customWidth="1"/>
    <col min="6407" max="6407" width="13.125" style="1" bestFit="1" customWidth="1"/>
    <col min="6408" max="6408" width="57.875" style="1" customWidth="1"/>
    <col min="6409" max="6409" width="6.125" style="1" customWidth="1"/>
    <col min="6410" max="6411" width="9.875" style="1" bestFit="1" customWidth="1"/>
    <col min="6412" max="6412" width="5.875" style="1" customWidth="1"/>
    <col min="6413" max="6413" width="49" style="1" customWidth="1"/>
    <col min="6414" max="6414" width="28.375" style="1" customWidth="1"/>
    <col min="6415" max="6415" width="20.125" style="1" customWidth="1"/>
    <col min="6416" max="6416" width="15.375" style="1" customWidth="1"/>
    <col min="6417" max="6417" width="6.375" style="1" customWidth="1"/>
    <col min="6418" max="6418" width="16.625" style="1" customWidth="1"/>
    <col min="6419" max="6419" width="17.875" style="1" customWidth="1"/>
    <col min="6420" max="6420" width="15.625" style="1" customWidth="1"/>
    <col min="6421" max="6656" width="9" style="1"/>
    <col min="6657" max="6657" width="7" style="1" customWidth="1"/>
    <col min="6658" max="6658" width="4.875" style="1" customWidth="1"/>
    <col min="6659" max="6659" width="7.25" style="1" customWidth="1"/>
    <col min="6660" max="6660" width="8.875" style="1" customWidth="1"/>
    <col min="6661" max="6661" width="18.125" style="1" customWidth="1"/>
    <col min="6662" max="6662" width="14.375" style="1" bestFit="1" customWidth="1"/>
    <col min="6663" max="6663" width="13.125" style="1" bestFit="1" customWidth="1"/>
    <col min="6664" max="6664" width="57.875" style="1" customWidth="1"/>
    <col min="6665" max="6665" width="6.125" style="1" customWidth="1"/>
    <col min="6666" max="6667" width="9.875" style="1" bestFit="1" customWidth="1"/>
    <col min="6668" max="6668" width="5.875" style="1" customWidth="1"/>
    <col min="6669" max="6669" width="49" style="1" customWidth="1"/>
    <col min="6670" max="6670" width="28.375" style="1" customWidth="1"/>
    <col min="6671" max="6671" width="20.125" style="1" customWidth="1"/>
    <col min="6672" max="6672" width="15.375" style="1" customWidth="1"/>
    <col min="6673" max="6673" width="6.375" style="1" customWidth="1"/>
    <col min="6674" max="6674" width="16.625" style="1" customWidth="1"/>
    <col min="6675" max="6675" width="17.875" style="1" customWidth="1"/>
    <col min="6676" max="6676" width="15.625" style="1" customWidth="1"/>
    <col min="6677" max="6912" width="9" style="1"/>
    <col min="6913" max="6913" width="7" style="1" customWidth="1"/>
    <col min="6914" max="6914" width="4.875" style="1" customWidth="1"/>
    <col min="6915" max="6915" width="7.25" style="1" customWidth="1"/>
    <col min="6916" max="6916" width="8.875" style="1" customWidth="1"/>
    <col min="6917" max="6917" width="18.125" style="1" customWidth="1"/>
    <col min="6918" max="6918" width="14.375" style="1" bestFit="1" customWidth="1"/>
    <col min="6919" max="6919" width="13.125" style="1" bestFit="1" customWidth="1"/>
    <col min="6920" max="6920" width="57.875" style="1" customWidth="1"/>
    <col min="6921" max="6921" width="6.125" style="1" customWidth="1"/>
    <col min="6922" max="6923" width="9.875" style="1" bestFit="1" customWidth="1"/>
    <col min="6924" max="6924" width="5.875" style="1" customWidth="1"/>
    <col min="6925" max="6925" width="49" style="1" customWidth="1"/>
    <col min="6926" max="6926" width="28.375" style="1" customWidth="1"/>
    <col min="6927" max="6927" width="20.125" style="1" customWidth="1"/>
    <col min="6928" max="6928" width="15.375" style="1" customWidth="1"/>
    <col min="6929" max="6929" width="6.375" style="1" customWidth="1"/>
    <col min="6930" max="6930" width="16.625" style="1" customWidth="1"/>
    <col min="6931" max="6931" width="17.875" style="1" customWidth="1"/>
    <col min="6932" max="6932" width="15.625" style="1" customWidth="1"/>
    <col min="6933" max="7168" width="9" style="1"/>
    <col min="7169" max="7169" width="7" style="1" customWidth="1"/>
    <col min="7170" max="7170" width="4.875" style="1" customWidth="1"/>
    <col min="7171" max="7171" width="7.25" style="1" customWidth="1"/>
    <col min="7172" max="7172" width="8.875" style="1" customWidth="1"/>
    <col min="7173" max="7173" width="18.125" style="1" customWidth="1"/>
    <col min="7174" max="7174" width="14.375" style="1" bestFit="1" customWidth="1"/>
    <col min="7175" max="7175" width="13.125" style="1" bestFit="1" customWidth="1"/>
    <col min="7176" max="7176" width="57.875" style="1" customWidth="1"/>
    <col min="7177" max="7177" width="6.125" style="1" customWidth="1"/>
    <col min="7178" max="7179" width="9.875" style="1" bestFit="1" customWidth="1"/>
    <col min="7180" max="7180" width="5.875" style="1" customWidth="1"/>
    <col min="7181" max="7181" width="49" style="1" customWidth="1"/>
    <col min="7182" max="7182" width="28.375" style="1" customWidth="1"/>
    <col min="7183" max="7183" width="20.125" style="1" customWidth="1"/>
    <col min="7184" max="7184" width="15.375" style="1" customWidth="1"/>
    <col min="7185" max="7185" width="6.375" style="1" customWidth="1"/>
    <col min="7186" max="7186" width="16.625" style="1" customWidth="1"/>
    <col min="7187" max="7187" width="17.875" style="1" customWidth="1"/>
    <col min="7188" max="7188" width="15.625" style="1" customWidth="1"/>
    <col min="7189" max="7424" width="9" style="1"/>
    <col min="7425" max="7425" width="7" style="1" customWidth="1"/>
    <col min="7426" max="7426" width="4.875" style="1" customWidth="1"/>
    <col min="7427" max="7427" width="7.25" style="1" customWidth="1"/>
    <col min="7428" max="7428" width="8.875" style="1" customWidth="1"/>
    <col min="7429" max="7429" width="18.125" style="1" customWidth="1"/>
    <col min="7430" max="7430" width="14.375" style="1" bestFit="1" customWidth="1"/>
    <col min="7431" max="7431" width="13.125" style="1" bestFit="1" customWidth="1"/>
    <col min="7432" max="7432" width="57.875" style="1" customWidth="1"/>
    <col min="7433" max="7433" width="6.125" style="1" customWidth="1"/>
    <col min="7434" max="7435" width="9.875" style="1" bestFit="1" customWidth="1"/>
    <col min="7436" max="7436" width="5.875" style="1" customWidth="1"/>
    <col min="7437" max="7437" width="49" style="1" customWidth="1"/>
    <col min="7438" max="7438" width="28.375" style="1" customWidth="1"/>
    <col min="7439" max="7439" width="20.125" style="1" customWidth="1"/>
    <col min="7440" max="7440" width="15.375" style="1" customWidth="1"/>
    <col min="7441" max="7441" width="6.375" style="1" customWidth="1"/>
    <col min="7442" max="7442" width="16.625" style="1" customWidth="1"/>
    <col min="7443" max="7443" width="17.875" style="1" customWidth="1"/>
    <col min="7444" max="7444" width="15.625" style="1" customWidth="1"/>
    <col min="7445" max="7680" width="9" style="1"/>
    <col min="7681" max="7681" width="7" style="1" customWidth="1"/>
    <col min="7682" max="7682" width="4.875" style="1" customWidth="1"/>
    <col min="7683" max="7683" width="7.25" style="1" customWidth="1"/>
    <col min="7684" max="7684" width="8.875" style="1" customWidth="1"/>
    <col min="7685" max="7685" width="18.125" style="1" customWidth="1"/>
    <col min="7686" max="7686" width="14.375" style="1" bestFit="1" customWidth="1"/>
    <col min="7687" max="7687" width="13.125" style="1" bestFit="1" customWidth="1"/>
    <col min="7688" max="7688" width="57.875" style="1" customWidth="1"/>
    <col min="7689" max="7689" width="6.125" style="1" customWidth="1"/>
    <col min="7690" max="7691" width="9.875" style="1" bestFit="1" customWidth="1"/>
    <col min="7692" max="7692" width="5.875" style="1" customWidth="1"/>
    <col min="7693" max="7693" width="49" style="1" customWidth="1"/>
    <col min="7694" max="7694" width="28.375" style="1" customWidth="1"/>
    <col min="7695" max="7695" width="20.125" style="1" customWidth="1"/>
    <col min="7696" max="7696" width="15.375" style="1" customWidth="1"/>
    <col min="7697" max="7697" width="6.375" style="1" customWidth="1"/>
    <col min="7698" max="7698" width="16.625" style="1" customWidth="1"/>
    <col min="7699" max="7699" width="17.875" style="1" customWidth="1"/>
    <col min="7700" max="7700" width="15.625" style="1" customWidth="1"/>
    <col min="7701" max="7936" width="9" style="1"/>
    <col min="7937" max="7937" width="7" style="1" customWidth="1"/>
    <col min="7938" max="7938" width="4.875" style="1" customWidth="1"/>
    <col min="7939" max="7939" width="7.25" style="1" customWidth="1"/>
    <col min="7940" max="7940" width="8.875" style="1" customWidth="1"/>
    <col min="7941" max="7941" width="18.125" style="1" customWidth="1"/>
    <col min="7942" max="7942" width="14.375" style="1" bestFit="1" customWidth="1"/>
    <col min="7943" max="7943" width="13.125" style="1" bestFit="1" customWidth="1"/>
    <col min="7944" max="7944" width="57.875" style="1" customWidth="1"/>
    <col min="7945" max="7945" width="6.125" style="1" customWidth="1"/>
    <col min="7946" max="7947" width="9.875" style="1" bestFit="1" customWidth="1"/>
    <col min="7948" max="7948" width="5.875" style="1" customWidth="1"/>
    <col min="7949" max="7949" width="49" style="1" customWidth="1"/>
    <col min="7950" max="7950" width="28.375" style="1" customWidth="1"/>
    <col min="7951" max="7951" width="20.125" style="1" customWidth="1"/>
    <col min="7952" max="7952" width="15.375" style="1" customWidth="1"/>
    <col min="7953" max="7953" width="6.375" style="1" customWidth="1"/>
    <col min="7954" max="7954" width="16.625" style="1" customWidth="1"/>
    <col min="7955" max="7955" width="17.875" style="1" customWidth="1"/>
    <col min="7956" max="7956" width="15.625" style="1" customWidth="1"/>
    <col min="7957" max="8192" width="9" style="1"/>
    <col min="8193" max="8193" width="7" style="1" customWidth="1"/>
    <col min="8194" max="8194" width="4.875" style="1" customWidth="1"/>
    <col min="8195" max="8195" width="7.25" style="1" customWidth="1"/>
    <col min="8196" max="8196" width="8.875" style="1" customWidth="1"/>
    <col min="8197" max="8197" width="18.125" style="1" customWidth="1"/>
    <col min="8198" max="8198" width="14.375" style="1" bestFit="1" customWidth="1"/>
    <col min="8199" max="8199" width="13.125" style="1" bestFit="1" customWidth="1"/>
    <col min="8200" max="8200" width="57.875" style="1" customWidth="1"/>
    <col min="8201" max="8201" width="6.125" style="1" customWidth="1"/>
    <col min="8202" max="8203" width="9.875" style="1" bestFit="1" customWidth="1"/>
    <col min="8204" max="8204" width="5.875" style="1" customWidth="1"/>
    <col min="8205" max="8205" width="49" style="1" customWidth="1"/>
    <col min="8206" max="8206" width="28.375" style="1" customWidth="1"/>
    <col min="8207" max="8207" width="20.125" style="1" customWidth="1"/>
    <col min="8208" max="8208" width="15.375" style="1" customWidth="1"/>
    <col min="8209" max="8209" width="6.375" style="1" customWidth="1"/>
    <col min="8210" max="8210" width="16.625" style="1" customWidth="1"/>
    <col min="8211" max="8211" width="17.875" style="1" customWidth="1"/>
    <col min="8212" max="8212" width="15.625" style="1" customWidth="1"/>
    <col min="8213" max="8448" width="9" style="1"/>
    <col min="8449" max="8449" width="7" style="1" customWidth="1"/>
    <col min="8450" max="8450" width="4.875" style="1" customWidth="1"/>
    <col min="8451" max="8451" width="7.25" style="1" customWidth="1"/>
    <col min="8452" max="8452" width="8.875" style="1" customWidth="1"/>
    <col min="8453" max="8453" width="18.125" style="1" customWidth="1"/>
    <col min="8454" max="8454" width="14.375" style="1" bestFit="1" customWidth="1"/>
    <col min="8455" max="8455" width="13.125" style="1" bestFit="1" customWidth="1"/>
    <col min="8456" max="8456" width="57.875" style="1" customWidth="1"/>
    <col min="8457" max="8457" width="6.125" style="1" customWidth="1"/>
    <col min="8458" max="8459" width="9.875" style="1" bestFit="1" customWidth="1"/>
    <col min="8460" max="8460" width="5.875" style="1" customWidth="1"/>
    <col min="8461" max="8461" width="49" style="1" customWidth="1"/>
    <col min="8462" max="8462" width="28.375" style="1" customWidth="1"/>
    <col min="8463" max="8463" width="20.125" style="1" customWidth="1"/>
    <col min="8464" max="8464" width="15.375" style="1" customWidth="1"/>
    <col min="8465" max="8465" width="6.375" style="1" customWidth="1"/>
    <col min="8466" max="8466" width="16.625" style="1" customWidth="1"/>
    <col min="8467" max="8467" width="17.875" style="1" customWidth="1"/>
    <col min="8468" max="8468" width="15.625" style="1" customWidth="1"/>
    <col min="8469" max="8704" width="9" style="1"/>
    <col min="8705" max="8705" width="7" style="1" customWidth="1"/>
    <col min="8706" max="8706" width="4.875" style="1" customWidth="1"/>
    <col min="8707" max="8707" width="7.25" style="1" customWidth="1"/>
    <col min="8708" max="8708" width="8.875" style="1" customWidth="1"/>
    <col min="8709" max="8709" width="18.125" style="1" customWidth="1"/>
    <col min="8710" max="8710" width="14.375" style="1" bestFit="1" customWidth="1"/>
    <col min="8711" max="8711" width="13.125" style="1" bestFit="1" customWidth="1"/>
    <col min="8712" max="8712" width="57.875" style="1" customWidth="1"/>
    <col min="8713" max="8713" width="6.125" style="1" customWidth="1"/>
    <col min="8714" max="8715" width="9.875" style="1" bestFit="1" customWidth="1"/>
    <col min="8716" max="8716" width="5.875" style="1" customWidth="1"/>
    <col min="8717" max="8717" width="49" style="1" customWidth="1"/>
    <col min="8718" max="8718" width="28.375" style="1" customWidth="1"/>
    <col min="8719" max="8719" width="20.125" style="1" customWidth="1"/>
    <col min="8720" max="8720" width="15.375" style="1" customWidth="1"/>
    <col min="8721" max="8721" width="6.375" style="1" customWidth="1"/>
    <col min="8722" max="8722" width="16.625" style="1" customWidth="1"/>
    <col min="8723" max="8723" width="17.875" style="1" customWidth="1"/>
    <col min="8724" max="8724" width="15.625" style="1" customWidth="1"/>
    <col min="8725" max="8960" width="9" style="1"/>
    <col min="8961" max="8961" width="7" style="1" customWidth="1"/>
    <col min="8962" max="8962" width="4.875" style="1" customWidth="1"/>
    <col min="8963" max="8963" width="7.25" style="1" customWidth="1"/>
    <col min="8964" max="8964" width="8.875" style="1" customWidth="1"/>
    <col min="8965" max="8965" width="18.125" style="1" customWidth="1"/>
    <col min="8966" max="8966" width="14.375" style="1" bestFit="1" customWidth="1"/>
    <col min="8967" max="8967" width="13.125" style="1" bestFit="1" customWidth="1"/>
    <col min="8968" max="8968" width="57.875" style="1" customWidth="1"/>
    <col min="8969" max="8969" width="6.125" style="1" customWidth="1"/>
    <col min="8970" max="8971" width="9.875" style="1" bestFit="1" customWidth="1"/>
    <col min="8972" max="8972" width="5.875" style="1" customWidth="1"/>
    <col min="8973" max="8973" width="49" style="1" customWidth="1"/>
    <col min="8974" max="8974" width="28.375" style="1" customWidth="1"/>
    <col min="8975" max="8975" width="20.125" style="1" customWidth="1"/>
    <col min="8976" max="8976" width="15.375" style="1" customWidth="1"/>
    <col min="8977" max="8977" width="6.375" style="1" customWidth="1"/>
    <col min="8978" max="8978" width="16.625" style="1" customWidth="1"/>
    <col min="8979" max="8979" width="17.875" style="1" customWidth="1"/>
    <col min="8980" max="8980" width="15.625" style="1" customWidth="1"/>
    <col min="8981" max="9216" width="9" style="1"/>
    <col min="9217" max="9217" width="7" style="1" customWidth="1"/>
    <col min="9218" max="9218" width="4.875" style="1" customWidth="1"/>
    <col min="9219" max="9219" width="7.25" style="1" customWidth="1"/>
    <col min="9220" max="9220" width="8.875" style="1" customWidth="1"/>
    <col min="9221" max="9221" width="18.125" style="1" customWidth="1"/>
    <col min="9222" max="9222" width="14.375" style="1" bestFit="1" customWidth="1"/>
    <col min="9223" max="9223" width="13.125" style="1" bestFit="1" customWidth="1"/>
    <col min="9224" max="9224" width="57.875" style="1" customWidth="1"/>
    <col min="9225" max="9225" width="6.125" style="1" customWidth="1"/>
    <col min="9226" max="9227" width="9.875" style="1" bestFit="1" customWidth="1"/>
    <col min="9228" max="9228" width="5.875" style="1" customWidth="1"/>
    <col min="9229" max="9229" width="49" style="1" customWidth="1"/>
    <col min="9230" max="9230" width="28.375" style="1" customWidth="1"/>
    <col min="9231" max="9231" width="20.125" style="1" customWidth="1"/>
    <col min="9232" max="9232" width="15.375" style="1" customWidth="1"/>
    <col min="9233" max="9233" width="6.375" style="1" customWidth="1"/>
    <col min="9234" max="9234" width="16.625" style="1" customWidth="1"/>
    <col min="9235" max="9235" width="17.875" style="1" customWidth="1"/>
    <col min="9236" max="9236" width="15.625" style="1" customWidth="1"/>
    <col min="9237" max="9472" width="9" style="1"/>
    <col min="9473" max="9473" width="7" style="1" customWidth="1"/>
    <col min="9474" max="9474" width="4.875" style="1" customWidth="1"/>
    <col min="9475" max="9475" width="7.25" style="1" customWidth="1"/>
    <col min="9476" max="9476" width="8.875" style="1" customWidth="1"/>
    <col min="9477" max="9477" width="18.125" style="1" customWidth="1"/>
    <col min="9478" max="9478" width="14.375" style="1" bestFit="1" customWidth="1"/>
    <col min="9479" max="9479" width="13.125" style="1" bestFit="1" customWidth="1"/>
    <col min="9480" max="9480" width="57.875" style="1" customWidth="1"/>
    <col min="9481" max="9481" width="6.125" style="1" customWidth="1"/>
    <col min="9482" max="9483" width="9.875" style="1" bestFit="1" customWidth="1"/>
    <col min="9484" max="9484" width="5.875" style="1" customWidth="1"/>
    <col min="9485" max="9485" width="49" style="1" customWidth="1"/>
    <col min="9486" max="9486" width="28.375" style="1" customWidth="1"/>
    <col min="9487" max="9487" width="20.125" style="1" customWidth="1"/>
    <col min="9488" max="9488" width="15.375" style="1" customWidth="1"/>
    <col min="9489" max="9489" width="6.375" style="1" customWidth="1"/>
    <col min="9490" max="9490" width="16.625" style="1" customWidth="1"/>
    <col min="9491" max="9491" width="17.875" style="1" customWidth="1"/>
    <col min="9492" max="9492" width="15.625" style="1" customWidth="1"/>
    <col min="9493" max="9728" width="9" style="1"/>
    <col min="9729" max="9729" width="7" style="1" customWidth="1"/>
    <col min="9730" max="9730" width="4.875" style="1" customWidth="1"/>
    <col min="9731" max="9731" width="7.25" style="1" customWidth="1"/>
    <col min="9732" max="9732" width="8.875" style="1" customWidth="1"/>
    <col min="9733" max="9733" width="18.125" style="1" customWidth="1"/>
    <col min="9734" max="9734" width="14.375" style="1" bestFit="1" customWidth="1"/>
    <col min="9735" max="9735" width="13.125" style="1" bestFit="1" customWidth="1"/>
    <col min="9736" max="9736" width="57.875" style="1" customWidth="1"/>
    <col min="9737" max="9737" width="6.125" style="1" customWidth="1"/>
    <col min="9738" max="9739" width="9.875" style="1" bestFit="1" customWidth="1"/>
    <col min="9740" max="9740" width="5.875" style="1" customWidth="1"/>
    <col min="9741" max="9741" width="49" style="1" customWidth="1"/>
    <col min="9742" max="9742" width="28.375" style="1" customWidth="1"/>
    <col min="9743" max="9743" width="20.125" style="1" customWidth="1"/>
    <col min="9744" max="9744" width="15.375" style="1" customWidth="1"/>
    <col min="9745" max="9745" width="6.375" style="1" customWidth="1"/>
    <col min="9746" max="9746" width="16.625" style="1" customWidth="1"/>
    <col min="9747" max="9747" width="17.875" style="1" customWidth="1"/>
    <col min="9748" max="9748" width="15.625" style="1" customWidth="1"/>
    <col min="9749" max="9984" width="9" style="1"/>
    <col min="9985" max="9985" width="7" style="1" customWidth="1"/>
    <col min="9986" max="9986" width="4.875" style="1" customWidth="1"/>
    <col min="9987" max="9987" width="7.25" style="1" customWidth="1"/>
    <col min="9988" max="9988" width="8.875" style="1" customWidth="1"/>
    <col min="9989" max="9989" width="18.125" style="1" customWidth="1"/>
    <col min="9990" max="9990" width="14.375" style="1" bestFit="1" customWidth="1"/>
    <col min="9991" max="9991" width="13.125" style="1" bestFit="1" customWidth="1"/>
    <col min="9992" max="9992" width="57.875" style="1" customWidth="1"/>
    <col min="9993" max="9993" width="6.125" style="1" customWidth="1"/>
    <col min="9994" max="9995" width="9.875" style="1" bestFit="1" customWidth="1"/>
    <col min="9996" max="9996" width="5.875" style="1" customWidth="1"/>
    <col min="9997" max="9997" width="49" style="1" customWidth="1"/>
    <col min="9998" max="9998" width="28.375" style="1" customWidth="1"/>
    <col min="9999" max="9999" width="20.125" style="1" customWidth="1"/>
    <col min="10000" max="10000" width="15.375" style="1" customWidth="1"/>
    <col min="10001" max="10001" width="6.375" style="1" customWidth="1"/>
    <col min="10002" max="10002" width="16.625" style="1" customWidth="1"/>
    <col min="10003" max="10003" width="17.875" style="1" customWidth="1"/>
    <col min="10004" max="10004" width="15.625" style="1" customWidth="1"/>
    <col min="10005" max="10240" width="9" style="1"/>
    <col min="10241" max="10241" width="7" style="1" customWidth="1"/>
    <col min="10242" max="10242" width="4.875" style="1" customWidth="1"/>
    <col min="10243" max="10243" width="7.25" style="1" customWidth="1"/>
    <col min="10244" max="10244" width="8.875" style="1" customWidth="1"/>
    <col min="10245" max="10245" width="18.125" style="1" customWidth="1"/>
    <col min="10246" max="10246" width="14.375" style="1" bestFit="1" customWidth="1"/>
    <col min="10247" max="10247" width="13.125" style="1" bestFit="1" customWidth="1"/>
    <col min="10248" max="10248" width="57.875" style="1" customWidth="1"/>
    <col min="10249" max="10249" width="6.125" style="1" customWidth="1"/>
    <col min="10250" max="10251" width="9.875" style="1" bestFit="1" customWidth="1"/>
    <col min="10252" max="10252" width="5.875" style="1" customWidth="1"/>
    <col min="10253" max="10253" width="49" style="1" customWidth="1"/>
    <col min="10254" max="10254" width="28.375" style="1" customWidth="1"/>
    <col min="10255" max="10255" width="20.125" style="1" customWidth="1"/>
    <col min="10256" max="10256" width="15.375" style="1" customWidth="1"/>
    <col min="10257" max="10257" width="6.375" style="1" customWidth="1"/>
    <col min="10258" max="10258" width="16.625" style="1" customWidth="1"/>
    <col min="10259" max="10259" width="17.875" style="1" customWidth="1"/>
    <col min="10260" max="10260" width="15.625" style="1" customWidth="1"/>
    <col min="10261" max="10496" width="9" style="1"/>
    <col min="10497" max="10497" width="7" style="1" customWidth="1"/>
    <col min="10498" max="10498" width="4.875" style="1" customWidth="1"/>
    <col min="10499" max="10499" width="7.25" style="1" customWidth="1"/>
    <col min="10500" max="10500" width="8.875" style="1" customWidth="1"/>
    <col min="10501" max="10501" width="18.125" style="1" customWidth="1"/>
    <col min="10502" max="10502" width="14.375" style="1" bestFit="1" customWidth="1"/>
    <col min="10503" max="10503" width="13.125" style="1" bestFit="1" customWidth="1"/>
    <col min="10504" max="10504" width="57.875" style="1" customWidth="1"/>
    <col min="10505" max="10505" width="6.125" style="1" customWidth="1"/>
    <col min="10506" max="10507" width="9.875" style="1" bestFit="1" customWidth="1"/>
    <col min="10508" max="10508" width="5.875" style="1" customWidth="1"/>
    <col min="10509" max="10509" width="49" style="1" customWidth="1"/>
    <col min="10510" max="10510" width="28.375" style="1" customWidth="1"/>
    <col min="10511" max="10511" width="20.125" style="1" customWidth="1"/>
    <col min="10512" max="10512" width="15.375" style="1" customWidth="1"/>
    <col min="10513" max="10513" width="6.375" style="1" customWidth="1"/>
    <col min="10514" max="10514" width="16.625" style="1" customWidth="1"/>
    <col min="10515" max="10515" width="17.875" style="1" customWidth="1"/>
    <col min="10516" max="10516" width="15.625" style="1" customWidth="1"/>
    <col min="10517" max="10752" width="9" style="1"/>
    <col min="10753" max="10753" width="7" style="1" customWidth="1"/>
    <col min="10754" max="10754" width="4.875" style="1" customWidth="1"/>
    <col min="10755" max="10755" width="7.25" style="1" customWidth="1"/>
    <col min="10756" max="10756" width="8.875" style="1" customWidth="1"/>
    <col min="10757" max="10757" width="18.125" style="1" customWidth="1"/>
    <col min="10758" max="10758" width="14.375" style="1" bestFit="1" customWidth="1"/>
    <col min="10759" max="10759" width="13.125" style="1" bestFit="1" customWidth="1"/>
    <col min="10760" max="10760" width="57.875" style="1" customWidth="1"/>
    <col min="10761" max="10761" width="6.125" style="1" customWidth="1"/>
    <col min="10762" max="10763" width="9.875" style="1" bestFit="1" customWidth="1"/>
    <col min="10764" max="10764" width="5.875" style="1" customWidth="1"/>
    <col min="10765" max="10765" width="49" style="1" customWidth="1"/>
    <col min="10766" max="10766" width="28.375" style="1" customWidth="1"/>
    <col min="10767" max="10767" width="20.125" style="1" customWidth="1"/>
    <col min="10768" max="10768" width="15.375" style="1" customWidth="1"/>
    <col min="10769" max="10769" width="6.375" style="1" customWidth="1"/>
    <col min="10770" max="10770" width="16.625" style="1" customWidth="1"/>
    <col min="10771" max="10771" width="17.875" style="1" customWidth="1"/>
    <col min="10772" max="10772" width="15.625" style="1" customWidth="1"/>
    <col min="10773" max="11008" width="9" style="1"/>
    <col min="11009" max="11009" width="7" style="1" customWidth="1"/>
    <col min="11010" max="11010" width="4.875" style="1" customWidth="1"/>
    <col min="11011" max="11011" width="7.25" style="1" customWidth="1"/>
    <col min="11012" max="11012" width="8.875" style="1" customWidth="1"/>
    <col min="11013" max="11013" width="18.125" style="1" customWidth="1"/>
    <col min="11014" max="11014" width="14.375" style="1" bestFit="1" customWidth="1"/>
    <col min="11015" max="11015" width="13.125" style="1" bestFit="1" customWidth="1"/>
    <col min="11016" max="11016" width="57.875" style="1" customWidth="1"/>
    <col min="11017" max="11017" width="6.125" style="1" customWidth="1"/>
    <col min="11018" max="11019" width="9.875" style="1" bestFit="1" customWidth="1"/>
    <col min="11020" max="11020" width="5.875" style="1" customWidth="1"/>
    <col min="11021" max="11021" width="49" style="1" customWidth="1"/>
    <col min="11022" max="11022" width="28.375" style="1" customWidth="1"/>
    <col min="11023" max="11023" width="20.125" style="1" customWidth="1"/>
    <col min="11024" max="11024" width="15.375" style="1" customWidth="1"/>
    <col min="11025" max="11025" width="6.375" style="1" customWidth="1"/>
    <col min="11026" max="11026" width="16.625" style="1" customWidth="1"/>
    <col min="11027" max="11027" width="17.875" style="1" customWidth="1"/>
    <col min="11028" max="11028" width="15.625" style="1" customWidth="1"/>
    <col min="11029" max="11264" width="9" style="1"/>
    <col min="11265" max="11265" width="7" style="1" customWidth="1"/>
    <col min="11266" max="11266" width="4.875" style="1" customWidth="1"/>
    <col min="11267" max="11267" width="7.25" style="1" customWidth="1"/>
    <col min="11268" max="11268" width="8.875" style="1" customWidth="1"/>
    <col min="11269" max="11269" width="18.125" style="1" customWidth="1"/>
    <col min="11270" max="11270" width="14.375" style="1" bestFit="1" customWidth="1"/>
    <col min="11271" max="11271" width="13.125" style="1" bestFit="1" customWidth="1"/>
    <col min="11272" max="11272" width="57.875" style="1" customWidth="1"/>
    <col min="11273" max="11273" width="6.125" style="1" customWidth="1"/>
    <col min="11274" max="11275" width="9.875" style="1" bestFit="1" customWidth="1"/>
    <col min="11276" max="11276" width="5.875" style="1" customWidth="1"/>
    <col min="11277" max="11277" width="49" style="1" customWidth="1"/>
    <col min="11278" max="11278" width="28.375" style="1" customWidth="1"/>
    <col min="11279" max="11279" width="20.125" style="1" customWidth="1"/>
    <col min="11280" max="11280" width="15.375" style="1" customWidth="1"/>
    <col min="11281" max="11281" width="6.375" style="1" customWidth="1"/>
    <col min="11282" max="11282" width="16.625" style="1" customWidth="1"/>
    <col min="11283" max="11283" width="17.875" style="1" customWidth="1"/>
    <col min="11284" max="11284" width="15.625" style="1" customWidth="1"/>
    <col min="11285" max="11520" width="9" style="1"/>
    <col min="11521" max="11521" width="7" style="1" customWidth="1"/>
    <col min="11522" max="11522" width="4.875" style="1" customWidth="1"/>
    <col min="11523" max="11523" width="7.25" style="1" customWidth="1"/>
    <col min="11524" max="11524" width="8.875" style="1" customWidth="1"/>
    <col min="11525" max="11525" width="18.125" style="1" customWidth="1"/>
    <col min="11526" max="11526" width="14.375" style="1" bestFit="1" customWidth="1"/>
    <col min="11527" max="11527" width="13.125" style="1" bestFit="1" customWidth="1"/>
    <col min="11528" max="11528" width="57.875" style="1" customWidth="1"/>
    <col min="11529" max="11529" width="6.125" style="1" customWidth="1"/>
    <col min="11530" max="11531" width="9.875" style="1" bestFit="1" customWidth="1"/>
    <col min="11532" max="11532" width="5.875" style="1" customWidth="1"/>
    <col min="11533" max="11533" width="49" style="1" customWidth="1"/>
    <col min="11534" max="11534" width="28.375" style="1" customWidth="1"/>
    <col min="11535" max="11535" width="20.125" style="1" customWidth="1"/>
    <col min="11536" max="11536" width="15.375" style="1" customWidth="1"/>
    <col min="11537" max="11537" width="6.375" style="1" customWidth="1"/>
    <col min="11538" max="11538" width="16.625" style="1" customWidth="1"/>
    <col min="11539" max="11539" width="17.875" style="1" customWidth="1"/>
    <col min="11540" max="11540" width="15.625" style="1" customWidth="1"/>
    <col min="11541" max="11776" width="9" style="1"/>
    <col min="11777" max="11777" width="7" style="1" customWidth="1"/>
    <col min="11778" max="11778" width="4.875" style="1" customWidth="1"/>
    <col min="11779" max="11779" width="7.25" style="1" customWidth="1"/>
    <col min="11780" max="11780" width="8.875" style="1" customWidth="1"/>
    <col min="11781" max="11781" width="18.125" style="1" customWidth="1"/>
    <col min="11782" max="11782" width="14.375" style="1" bestFit="1" customWidth="1"/>
    <col min="11783" max="11783" width="13.125" style="1" bestFit="1" customWidth="1"/>
    <col min="11784" max="11784" width="57.875" style="1" customWidth="1"/>
    <col min="11785" max="11785" width="6.125" style="1" customWidth="1"/>
    <col min="11786" max="11787" width="9.875" style="1" bestFit="1" customWidth="1"/>
    <col min="11788" max="11788" width="5.875" style="1" customWidth="1"/>
    <col min="11789" max="11789" width="49" style="1" customWidth="1"/>
    <col min="11790" max="11790" width="28.375" style="1" customWidth="1"/>
    <col min="11791" max="11791" width="20.125" style="1" customWidth="1"/>
    <col min="11792" max="11792" width="15.375" style="1" customWidth="1"/>
    <col min="11793" max="11793" width="6.375" style="1" customWidth="1"/>
    <col min="11794" max="11794" width="16.625" style="1" customWidth="1"/>
    <col min="11795" max="11795" width="17.875" style="1" customWidth="1"/>
    <col min="11796" max="11796" width="15.625" style="1" customWidth="1"/>
    <col min="11797" max="12032" width="9" style="1"/>
    <col min="12033" max="12033" width="7" style="1" customWidth="1"/>
    <col min="12034" max="12034" width="4.875" style="1" customWidth="1"/>
    <col min="12035" max="12035" width="7.25" style="1" customWidth="1"/>
    <col min="12036" max="12036" width="8.875" style="1" customWidth="1"/>
    <col min="12037" max="12037" width="18.125" style="1" customWidth="1"/>
    <col min="12038" max="12038" width="14.375" style="1" bestFit="1" customWidth="1"/>
    <col min="12039" max="12039" width="13.125" style="1" bestFit="1" customWidth="1"/>
    <col min="12040" max="12040" width="57.875" style="1" customWidth="1"/>
    <col min="12041" max="12041" width="6.125" style="1" customWidth="1"/>
    <col min="12042" max="12043" width="9.875" style="1" bestFit="1" customWidth="1"/>
    <col min="12044" max="12044" width="5.875" style="1" customWidth="1"/>
    <col min="12045" max="12045" width="49" style="1" customWidth="1"/>
    <col min="12046" max="12046" width="28.375" style="1" customWidth="1"/>
    <col min="12047" max="12047" width="20.125" style="1" customWidth="1"/>
    <col min="12048" max="12048" width="15.375" style="1" customWidth="1"/>
    <col min="12049" max="12049" width="6.375" style="1" customWidth="1"/>
    <col min="12050" max="12050" width="16.625" style="1" customWidth="1"/>
    <col min="12051" max="12051" width="17.875" style="1" customWidth="1"/>
    <col min="12052" max="12052" width="15.625" style="1" customWidth="1"/>
    <col min="12053" max="12288" width="9" style="1"/>
    <col min="12289" max="12289" width="7" style="1" customWidth="1"/>
    <col min="12290" max="12290" width="4.875" style="1" customWidth="1"/>
    <col min="12291" max="12291" width="7.25" style="1" customWidth="1"/>
    <col min="12292" max="12292" width="8.875" style="1" customWidth="1"/>
    <col min="12293" max="12293" width="18.125" style="1" customWidth="1"/>
    <col min="12294" max="12294" width="14.375" style="1" bestFit="1" customWidth="1"/>
    <col min="12295" max="12295" width="13.125" style="1" bestFit="1" customWidth="1"/>
    <col min="12296" max="12296" width="57.875" style="1" customWidth="1"/>
    <col min="12297" max="12297" width="6.125" style="1" customWidth="1"/>
    <col min="12298" max="12299" width="9.875" style="1" bestFit="1" customWidth="1"/>
    <col min="12300" max="12300" width="5.875" style="1" customWidth="1"/>
    <col min="12301" max="12301" width="49" style="1" customWidth="1"/>
    <col min="12302" max="12302" width="28.375" style="1" customWidth="1"/>
    <col min="12303" max="12303" width="20.125" style="1" customWidth="1"/>
    <col min="12304" max="12304" width="15.375" style="1" customWidth="1"/>
    <col min="12305" max="12305" width="6.375" style="1" customWidth="1"/>
    <col min="12306" max="12306" width="16.625" style="1" customWidth="1"/>
    <col min="12307" max="12307" width="17.875" style="1" customWidth="1"/>
    <col min="12308" max="12308" width="15.625" style="1" customWidth="1"/>
    <col min="12309" max="12544" width="9" style="1"/>
    <col min="12545" max="12545" width="7" style="1" customWidth="1"/>
    <col min="12546" max="12546" width="4.875" style="1" customWidth="1"/>
    <col min="12547" max="12547" width="7.25" style="1" customWidth="1"/>
    <col min="12548" max="12548" width="8.875" style="1" customWidth="1"/>
    <col min="12549" max="12549" width="18.125" style="1" customWidth="1"/>
    <col min="12550" max="12550" width="14.375" style="1" bestFit="1" customWidth="1"/>
    <col min="12551" max="12551" width="13.125" style="1" bestFit="1" customWidth="1"/>
    <col min="12552" max="12552" width="57.875" style="1" customWidth="1"/>
    <col min="12553" max="12553" width="6.125" style="1" customWidth="1"/>
    <col min="12554" max="12555" width="9.875" style="1" bestFit="1" customWidth="1"/>
    <col min="12556" max="12556" width="5.875" style="1" customWidth="1"/>
    <col min="12557" max="12557" width="49" style="1" customWidth="1"/>
    <col min="12558" max="12558" width="28.375" style="1" customWidth="1"/>
    <col min="12559" max="12559" width="20.125" style="1" customWidth="1"/>
    <col min="12560" max="12560" width="15.375" style="1" customWidth="1"/>
    <col min="12561" max="12561" width="6.375" style="1" customWidth="1"/>
    <col min="12562" max="12562" width="16.625" style="1" customWidth="1"/>
    <col min="12563" max="12563" width="17.875" style="1" customWidth="1"/>
    <col min="12564" max="12564" width="15.625" style="1" customWidth="1"/>
    <col min="12565" max="12800" width="9" style="1"/>
    <col min="12801" max="12801" width="7" style="1" customWidth="1"/>
    <col min="12802" max="12802" width="4.875" style="1" customWidth="1"/>
    <col min="12803" max="12803" width="7.25" style="1" customWidth="1"/>
    <col min="12804" max="12804" width="8.875" style="1" customWidth="1"/>
    <col min="12805" max="12805" width="18.125" style="1" customWidth="1"/>
    <col min="12806" max="12806" width="14.375" style="1" bestFit="1" customWidth="1"/>
    <col min="12807" max="12807" width="13.125" style="1" bestFit="1" customWidth="1"/>
    <col min="12808" max="12808" width="57.875" style="1" customWidth="1"/>
    <col min="12809" max="12809" width="6.125" style="1" customWidth="1"/>
    <col min="12810" max="12811" width="9.875" style="1" bestFit="1" customWidth="1"/>
    <col min="12812" max="12812" width="5.875" style="1" customWidth="1"/>
    <col min="12813" max="12813" width="49" style="1" customWidth="1"/>
    <col min="12814" max="12814" width="28.375" style="1" customWidth="1"/>
    <col min="12815" max="12815" width="20.125" style="1" customWidth="1"/>
    <col min="12816" max="12816" width="15.375" style="1" customWidth="1"/>
    <col min="12817" max="12817" width="6.375" style="1" customWidth="1"/>
    <col min="12818" max="12818" width="16.625" style="1" customWidth="1"/>
    <col min="12819" max="12819" width="17.875" style="1" customWidth="1"/>
    <col min="12820" max="12820" width="15.625" style="1" customWidth="1"/>
    <col min="12821" max="13056" width="9" style="1"/>
    <col min="13057" max="13057" width="7" style="1" customWidth="1"/>
    <col min="13058" max="13058" width="4.875" style="1" customWidth="1"/>
    <col min="13059" max="13059" width="7.25" style="1" customWidth="1"/>
    <col min="13060" max="13060" width="8.875" style="1" customWidth="1"/>
    <col min="13061" max="13061" width="18.125" style="1" customWidth="1"/>
    <col min="13062" max="13062" width="14.375" style="1" bestFit="1" customWidth="1"/>
    <col min="13063" max="13063" width="13.125" style="1" bestFit="1" customWidth="1"/>
    <col min="13064" max="13064" width="57.875" style="1" customWidth="1"/>
    <col min="13065" max="13065" width="6.125" style="1" customWidth="1"/>
    <col min="13066" max="13067" width="9.875" style="1" bestFit="1" customWidth="1"/>
    <col min="13068" max="13068" width="5.875" style="1" customWidth="1"/>
    <col min="13069" max="13069" width="49" style="1" customWidth="1"/>
    <col min="13070" max="13070" width="28.375" style="1" customWidth="1"/>
    <col min="13071" max="13071" width="20.125" style="1" customWidth="1"/>
    <col min="13072" max="13072" width="15.375" style="1" customWidth="1"/>
    <col min="13073" max="13073" width="6.375" style="1" customWidth="1"/>
    <col min="13074" max="13074" width="16.625" style="1" customWidth="1"/>
    <col min="13075" max="13075" width="17.875" style="1" customWidth="1"/>
    <col min="13076" max="13076" width="15.625" style="1" customWidth="1"/>
    <col min="13077" max="13312" width="9" style="1"/>
    <col min="13313" max="13313" width="7" style="1" customWidth="1"/>
    <col min="13314" max="13314" width="4.875" style="1" customWidth="1"/>
    <col min="13315" max="13315" width="7.25" style="1" customWidth="1"/>
    <col min="13316" max="13316" width="8.875" style="1" customWidth="1"/>
    <col min="13317" max="13317" width="18.125" style="1" customWidth="1"/>
    <col min="13318" max="13318" width="14.375" style="1" bestFit="1" customWidth="1"/>
    <col min="13319" max="13319" width="13.125" style="1" bestFit="1" customWidth="1"/>
    <col min="13320" max="13320" width="57.875" style="1" customWidth="1"/>
    <col min="13321" max="13321" width="6.125" style="1" customWidth="1"/>
    <col min="13322" max="13323" width="9.875" style="1" bestFit="1" customWidth="1"/>
    <col min="13324" max="13324" width="5.875" style="1" customWidth="1"/>
    <col min="13325" max="13325" width="49" style="1" customWidth="1"/>
    <col min="13326" max="13326" width="28.375" style="1" customWidth="1"/>
    <col min="13327" max="13327" width="20.125" style="1" customWidth="1"/>
    <col min="13328" max="13328" width="15.375" style="1" customWidth="1"/>
    <col min="13329" max="13329" width="6.375" style="1" customWidth="1"/>
    <col min="13330" max="13330" width="16.625" style="1" customWidth="1"/>
    <col min="13331" max="13331" width="17.875" style="1" customWidth="1"/>
    <col min="13332" max="13332" width="15.625" style="1" customWidth="1"/>
    <col min="13333" max="13568" width="9" style="1"/>
    <col min="13569" max="13569" width="7" style="1" customWidth="1"/>
    <col min="13570" max="13570" width="4.875" style="1" customWidth="1"/>
    <col min="13571" max="13571" width="7.25" style="1" customWidth="1"/>
    <col min="13572" max="13572" width="8.875" style="1" customWidth="1"/>
    <col min="13573" max="13573" width="18.125" style="1" customWidth="1"/>
    <col min="13574" max="13574" width="14.375" style="1" bestFit="1" customWidth="1"/>
    <col min="13575" max="13575" width="13.125" style="1" bestFit="1" customWidth="1"/>
    <col min="13576" max="13576" width="57.875" style="1" customWidth="1"/>
    <col min="13577" max="13577" width="6.125" style="1" customWidth="1"/>
    <col min="13578" max="13579" width="9.875" style="1" bestFit="1" customWidth="1"/>
    <col min="13580" max="13580" width="5.875" style="1" customWidth="1"/>
    <col min="13581" max="13581" width="49" style="1" customWidth="1"/>
    <col min="13582" max="13582" width="28.375" style="1" customWidth="1"/>
    <col min="13583" max="13583" width="20.125" style="1" customWidth="1"/>
    <col min="13584" max="13584" width="15.375" style="1" customWidth="1"/>
    <col min="13585" max="13585" width="6.375" style="1" customWidth="1"/>
    <col min="13586" max="13586" width="16.625" style="1" customWidth="1"/>
    <col min="13587" max="13587" width="17.875" style="1" customWidth="1"/>
    <col min="13588" max="13588" width="15.625" style="1" customWidth="1"/>
    <col min="13589" max="13824" width="9" style="1"/>
    <col min="13825" max="13825" width="7" style="1" customWidth="1"/>
    <col min="13826" max="13826" width="4.875" style="1" customWidth="1"/>
    <col min="13827" max="13827" width="7.25" style="1" customWidth="1"/>
    <col min="13828" max="13828" width="8.875" style="1" customWidth="1"/>
    <col min="13829" max="13829" width="18.125" style="1" customWidth="1"/>
    <col min="13830" max="13830" width="14.375" style="1" bestFit="1" customWidth="1"/>
    <col min="13831" max="13831" width="13.125" style="1" bestFit="1" customWidth="1"/>
    <col min="13832" max="13832" width="57.875" style="1" customWidth="1"/>
    <col min="13833" max="13833" width="6.125" style="1" customWidth="1"/>
    <col min="13834" max="13835" width="9.875" style="1" bestFit="1" customWidth="1"/>
    <col min="13836" max="13836" width="5.875" style="1" customWidth="1"/>
    <col min="13837" max="13837" width="49" style="1" customWidth="1"/>
    <col min="13838" max="13838" width="28.375" style="1" customWidth="1"/>
    <col min="13839" max="13839" width="20.125" style="1" customWidth="1"/>
    <col min="13840" max="13840" width="15.375" style="1" customWidth="1"/>
    <col min="13841" max="13841" width="6.375" style="1" customWidth="1"/>
    <col min="13842" max="13842" width="16.625" style="1" customWidth="1"/>
    <col min="13843" max="13843" width="17.875" style="1" customWidth="1"/>
    <col min="13844" max="13844" width="15.625" style="1" customWidth="1"/>
    <col min="13845" max="14080" width="9" style="1"/>
    <col min="14081" max="14081" width="7" style="1" customWidth="1"/>
    <col min="14082" max="14082" width="4.875" style="1" customWidth="1"/>
    <col min="14083" max="14083" width="7.25" style="1" customWidth="1"/>
    <col min="14084" max="14084" width="8.875" style="1" customWidth="1"/>
    <col min="14085" max="14085" width="18.125" style="1" customWidth="1"/>
    <col min="14086" max="14086" width="14.375" style="1" bestFit="1" customWidth="1"/>
    <col min="14087" max="14087" width="13.125" style="1" bestFit="1" customWidth="1"/>
    <col min="14088" max="14088" width="57.875" style="1" customWidth="1"/>
    <col min="14089" max="14089" width="6.125" style="1" customWidth="1"/>
    <col min="14090" max="14091" width="9.875" style="1" bestFit="1" customWidth="1"/>
    <col min="14092" max="14092" width="5.875" style="1" customWidth="1"/>
    <col min="14093" max="14093" width="49" style="1" customWidth="1"/>
    <col min="14094" max="14094" width="28.375" style="1" customWidth="1"/>
    <col min="14095" max="14095" width="20.125" style="1" customWidth="1"/>
    <col min="14096" max="14096" width="15.375" style="1" customWidth="1"/>
    <col min="14097" max="14097" width="6.375" style="1" customWidth="1"/>
    <col min="14098" max="14098" width="16.625" style="1" customWidth="1"/>
    <col min="14099" max="14099" width="17.875" style="1" customWidth="1"/>
    <col min="14100" max="14100" width="15.625" style="1" customWidth="1"/>
    <col min="14101" max="14336" width="9" style="1"/>
    <col min="14337" max="14337" width="7" style="1" customWidth="1"/>
    <col min="14338" max="14338" width="4.875" style="1" customWidth="1"/>
    <col min="14339" max="14339" width="7.25" style="1" customWidth="1"/>
    <col min="14340" max="14340" width="8.875" style="1" customWidth="1"/>
    <col min="14341" max="14341" width="18.125" style="1" customWidth="1"/>
    <col min="14342" max="14342" width="14.375" style="1" bestFit="1" customWidth="1"/>
    <col min="14343" max="14343" width="13.125" style="1" bestFit="1" customWidth="1"/>
    <col min="14344" max="14344" width="57.875" style="1" customWidth="1"/>
    <col min="14345" max="14345" width="6.125" style="1" customWidth="1"/>
    <col min="14346" max="14347" width="9.875" style="1" bestFit="1" customWidth="1"/>
    <col min="14348" max="14348" width="5.875" style="1" customWidth="1"/>
    <col min="14349" max="14349" width="49" style="1" customWidth="1"/>
    <col min="14350" max="14350" width="28.375" style="1" customWidth="1"/>
    <col min="14351" max="14351" width="20.125" style="1" customWidth="1"/>
    <col min="14352" max="14352" width="15.375" style="1" customWidth="1"/>
    <col min="14353" max="14353" width="6.375" style="1" customWidth="1"/>
    <col min="14354" max="14354" width="16.625" style="1" customWidth="1"/>
    <col min="14355" max="14355" width="17.875" style="1" customWidth="1"/>
    <col min="14356" max="14356" width="15.625" style="1" customWidth="1"/>
    <col min="14357" max="14592" width="9" style="1"/>
    <col min="14593" max="14593" width="7" style="1" customWidth="1"/>
    <col min="14594" max="14594" width="4.875" style="1" customWidth="1"/>
    <col min="14595" max="14595" width="7.25" style="1" customWidth="1"/>
    <col min="14596" max="14596" width="8.875" style="1" customWidth="1"/>
    <col min="14597" max="14597" width="18.125" style="1" customWidth="1"/>
    <col min="14598" max="14598" width="14.375" style="1" bestFit="1" customWidth="1"/>
    <col min="14599" max="14599" width="13.125" style="1" bestFit="1" customWidth="1"/>
    <col min="14600" max="14600" width="57.875" style="1" customWidth="1"/>
    <col min="14601" max="14601" width="6.125" style="1" customWidth="1"/>
    <col min="14602" max="14603" width="9.875" style="1" bestFit="1" customWidth="1"/>
    <col min="14604" max="14604" width="5.875" style="1" customWidth="1"/>
    <col min="14605" max="14605" width="49" style="1" customWidth="1"/>
    <col min="14606" max="14606" width="28.375" style="1" customWidth="1"/>
    <col min="14607" max="14607" width="20.125" style="1" customWidth="1"/>
    <col min="14608" max="14608" width="15.375" style="1" customWidth="1"/>
    <col min="14609" max="14609" width="6.375" style="1" customWidth="1"/>
    <col min="14610" max="14610" width="16.625" style="1" customWidth="1"/>
    <col min="14611" max="14611" width="17.875" style="1" customWidth="1"/>
    <col min="14612" max="14612" width="15.625" style="1" customWidth="1"/>
    <col min="14613" max="14848" width="9" style="1"/>
    <col min="14849" max="14849" width="7" style="1" customWidth="1"/>
    <col min="14850" max="14850" width="4.875" style="1" customWidth="1"/>
    <col min="14851" max="14851" width="7.25" style="1" customWidth="1"/>
    <col min="14852" max="14852" width="8.875" style="1" customWidth="1"/>
    <col min="14853" max="14853" width="18.125" style="1" customWidth="1"/>
    <col min="14854" max="14854" width="14.375" style="1" bestFit="1" customWidth="1"/>
    <col min="14855" max="14855" width="13.125" style="1" bestFit="1" customWidth="1"/>
    <col min="14856" max="14856" width="57.875" style="1" customWidth="1"/>
    <col min="14857" max="14857" width="6.125" style="1" customWidth="1"/>
    <col min="14858" max="14859" width="9.875" style="1" bestFit="1" customWidth="1"/>
    <col min="14860" max="14860" width="5.875" style="1" customWidth="1"/>
    <col min="14861" max="14861" width="49" style="1" customWidth="1"/>
    <col min="14862" max="14862" width="28.375" style="1" customWidth="1"/>
    <col min="14863" max="14863" width="20.125" style="1" customWidth="1"/>
    <col min="14864" max="14864" width="15.375" style="1" customWidth="1"/>
    <col min="14865" max="14865" width="6.375" style="1" customWidth="1"/>
    <col min="14866" max="14866" width="16.625" style="1" customWidth="1"/>
    <col min="14867" max="14867" width="17.875" style="1" customWidth="1"/>
    <col min="14868" max="14868" width="15.625" style="1" customWidth="1"/>
    <col min="14869" max="15104" width="9" style="1"/>
    <col min="15105" max="15105" width="7" style="1" customWidth="1"/>
    <col min="15106" max="15106" width="4.875" style="1" customWidth="1"/>
    <col min="15107" max="15107" width="7.25" style="1" customWidth="1"/>
    <col min="15108" max="15108" width="8.875" style="1" customWidth="1"/>
    <col min="15109" max="15109" width="18.125" style="1" customWidth="1"/>
    <col min="15110" max="15110" width="14.375" style="1" bestFit="1" customWidth="1"/>
    <col min="15111" max="15111" width="13.125" style="1" bestFit="1" customWidth="1"/>
    <col min="15112" max="15112" width="57.875" style="1" customWidth="1"/>
    <col min="15113" max="15113" width="6.125" style="1" customWidth="1"/>
    <col min="15114" max="15115" width="9.875" style="1" bestFit="1" customWidth="1"/>
    <col min="15116" max="15116" width="5.875" style="1" customWidth="1"/>
    <col min="15117" max="15117" width="49" style="1" customWidth="1"/>
    <col min="15118" max="15118" width="28.375" style="1" customWidth="1"/>
    <col min="15119" max="15119" width="20.125" style="1" customWidth="1"/>
    <col min="15120" max="15120" width="15.375" style="1" customWidth="1"/>
    <col min="15121" max="15121" width="6.375" style="1" customWidth="1"/>
    <col min="15122" max="15122" width="16.625" style="1" customWidth="1"/>
    <col min="15123" max="15123" width="17.875" style="1" customWidth="1"/>
    <col min="15124" max="15124" width="15.625" style="1" customWidth="1"/>
    <col min="15125" max="15360" width="9" style="1"/>
    <col min="15361" max="15361" width="7" style="1" customWidth="1"/>
    <col min="15362" max="15362" width="4.875" style="1" customWidth="1"/>
    <col min="15363" max="15363" width="7.25" style="1" customWidth="1"/>
    <col min="15364" max="15364" width="8.875" style="1" customWidth="1"/>
    <col min="15365" max="15365" width="18.125" style="1" customWidth="1"/>
    <col min="15366" max="15366" width="14.375" style="1" bestFit="1" customWidth="1"/>
    <col min="15367" max="15367" width="13.125" style="1" bestFit="1" customWidth="1"/>
    <col min="15368" max="15368" width="57.875" style="1" customWidth="1"/>
    <col min="15369" max="15369" width="6.125" style="1" customWidth="1"/>
    <col min="15370" max="15371" width="9.875" style="1" bestFit="1" customWidth="1"/>
    <col min="15372" max="15372" width="5.875" style="1" customWidth="1"/>
    <col min="15373" max="15373" width="49" style="1" customWidth="1"/>
    <col min="15374" max="15374" width="28.375" style="1" customWidth="1"/>
    <col min="15375" max="15375" width="20.125" style="1" customWidth="1"/>
    <col min="15376" max="15376" width="15.375" style="1" customWidth="1"/>
    <col min="15377" max="15377" width="6.375" style="1" customWidth="1"/>
    <col min="15378" max="15378" width="16.625" style="1" customWidth="1"/>
    <col min="15379" max="15379" width="17.875" style="1" customWidth="1"/>
    <col min="15380" max="15380" width="15.625" style="1" customWidth="1"/>
    <col min="15381" max="15616" width="9" style="1"/>
    <col min="15617" max="15617" width="7" style="1" customWidth="1"/>
    <col min="15618" max="15618" width="4.875" style="1" customWidth="1"/>
    <col min="15619" max="15619" width="7.25" style="1" customWidth="1"/>
    <col min="15620" max="15620" width="8.875" style="1" customWidth="1"/>
    <col min="15621" max="15621" width="18.125" style="1" customWidth="1"/>
    <col min="15622" max="15622" width="14.375" style="1" bestFit="1" customWidth="1"/>
    <col min="15623" max="15623" width="13.125" style="1" bestFit="1" customWidth="1"/>
    <col min="15624" max="15624" width="57.875" style="1" customWidth="1"/>
    <col min="15625" max="15625" width="6.125" style="1" customWidth="1"/>
    <col min="15626" max="15627" width="9.875" style="1" bestFit="1" customWidth="1"/>
    <col min="15628" max="15628" width="5.875" style="1" customWidth="1"/>
    <col min="15629" max="15629" width="49" style="1" customWidth="1"/>
    <col min="15630" max="15630" width="28.375" style="1" customWidth="1"/>
    <col min="15631" max="15631" width="20.125" style="1" customWidth="1"/>
    <col min="15632" max="15632" width="15.375" style="1" customWidth="1"/>
    <col min="15633" max="15633" width="6.375" style="1" customWidth="1"/>
    <col min="15634" max="15634" width="16.625" style="1" customWidth="1"/>
    <col min="15635" max="15635" width="17.875" style="1" customWidth="1"/>
    <col min="15636" max="15636" width="15.625" style="1" customWidth="1"/>
    <col min="15637" max="15872" width="9" style="1"/>
    <col min="15873" max="15873" width="7" style="1" customWidth="1"/>
    <col min="15874" max="15874" width="4.875" style="1" customWidth="1"/>
    <col min="15875" max="15875" width="7.25" style="1" customWidth="1"/>
    <col min="15876" max="15876" width="8.875" style="1" customWidth="1"/>
    <col min="15877" max="15877" width="18.125" style="1" customWidth="1"/>
    <col min="15878" max="15878" width="14.375" style="1" bestFit="1" customWidth="1"/>
    <col min="15879" max="15879" width="13.125" style="1" bestFit="1" customWidth="1"/>
    <col min="15880" max="15880" width="57.875" style="1" customWidth="1"/>
    <col min="15881" max="15881" width="6.125" style="1" customWidth="1"/>
    <col min="15882" max="15883" width="9.875" style="1" bestFit="1" customWidth="1"/>
    <col min="15884" max="15884" width="5.875" style="1" customWidth="1"/>
    <col min="15885" max="15885" width="49" style="1" customWidth="1"/>
    <col min="15886" max="15886" width="28.375" style="1" customWidth="1"/>
    <col min="15887" max="15887" width="20.125" style="1" customWidth="1"/>
    <col min="15888" max="15888" width="15.375" style="1" customWidth="1"/>
    <col min="15889" max="15889" width="6.375" style="1" customWidth="1"/>
    <col min="15890" max="15890" width="16.625" style="1" customWidth="1"/>
    <col min="15891" max="15891" width="17.875" style="1" customWidth="1"/>
    <col min="15892" max="15892" width="15.625" style="1" customWidth="1"/>
    <col min="15893" max="16128" width="9" style="1"/>
    <col min="16129" max="16129" width="7" style="1" customWidth="1"/>
    <col min="16130" max="16130" width="4.875" style="1" customWidth="1"/>
    <col min="16131" max="16131" width="7.25" style="1" customWidth="1"/>
    <col min="16132" max="16132" width="8.875" style="1" customWidth="1"/>
    <col min="16133" max="16133" width="18.125" style="1" customWidth="1"/>
    <col min="16134" max="16134" width="14.375" style="1" bestFit="1" customWidth="1"/>
    <col min="16135" max="16135" width="13.125" style="1" bestFit="1" customWidth="1"/>
    <col min="16136" max="16136" width="57.875" style="1" customWidth="1"/>
    <col min="16137" max="16137" width="6.125" style="1" customWidth="1"/>
    <col min="16138" max="16139" width="9.875" style="1" bestFit="1" customWidth="1"/>
    <col min="16140" max="16140" width="5.875" style="1" customWidth="1"/>
    <col min="16141" max="16141" width="49" style="1" customWidth="1"/>
    <col min="16142" max="16142" width="28.375" style="1" customWidth="1"/>
    <col min="16143" max="16143" width="20.125" style="1" customWidth="1"/>
    <col min="16144" max="16144" width="15.375" style="1" customWidth="1"/>
    <col min="16145" max="16145" width="6.375" style="1" customWidth="1"/>
    <col min="16146" max="16146" width="16.625" style="1" customWidth="1"/>
    <col min="16147" max="16147" width="17.875" style="1" customWidth="1"/>
    <col min="16148" max="16148" width="15.625" style="1" customWidth="1"/>
    <col min="16149" max="16384" width="9" style="1"/>
  </cols>
  <sheetData>
    <row r="2" spans="1:20" ht="20.100000000000001" customHeight="1">
      <c r="E2" s="2" t="s">
        <v>0</v>
      </c>
      <c r="F2" s="2"/>
      <c r="G2" s="2"/>
      <c r="H2" s="639" t="s">
        <v>1095</v>
      </c>
      <c r="J2" s="5" t="s">
        <v>2</v>
      </c>
      <c r="K2" s="6"/>
      <c r="L2" s="7"/>
      <c r="M2" s="673">
        <f>SUM(K:K)</f>
        <v>136493</v>
      </c>
      <c r="N2" s="579"/>
    </row>
    <row r="3" spans="1:20" ht="20.100000000000001" customHeight="1">
      <c r="E3" s="2" t="s">
        <v>3</v>
      </c>
      <c r="F3" s="2"/>
      <c r="G3" s="2"/>
      <c r="H3" s="645" t="s">
        <v>1096</v>
      </c>
      <c r="M3" s="674"/>
      <c r="N3" s="28"/>
    </row>
    <row r="4" spans="1:20" ht="20.100000000000001" customHeight="1">
      <c r="E4" s="2" t="s">
        <v>5</v>
      </c>
      <c r="F4" s="2"/>
      <c r="G4" s="2"/>
      <c r="H4" s="645" t="s">
        <v>1097</v>
      </c>
      <c r="J4" s="721" t="s">
        <v>53</v>
      </c>
      <c r="K4" s="721"/>
      <c r="M4" s="676" t="s">
        <v>1098</v>
      </c>
      <c r="N4" s="677"/>
    </row>
    <row r="5" spans="1:20" ht="20.100000000000001" customHeight="1">
      <c r="E5" s="2" t="s">
        <v>8</v>
      </c>
      <c r="F5" s="2"/>
      <c r="G5" s="2"/>
      <c r="H5" s="647">
        <v>45645</v>
      </c>
      <c r="J5" s="721"/>
      <c r="K5" s="721"/>
      <c r="M5" s="678"/>
      <c r="N5" s="679"/>
    </row>
    <row r="6" spans="1:20" ht="20.100000000000001" customHeight="1">
      <c r="E6" s="2" t="s">
        <v>10</v>
      </c>
      <c r="F6" s="2"/>
      <c r="G6" s="2"/>
      <c r="H6" s="647">
        <v>45646</v>
      </c>
      <c r="M6" s="22"/>
      <c r="N6" s="23"/>
    </row>
    <row r="7" spans="1:20" ht="20.100000000000001" customHeight="1">
      <c r="E7" s="24"/>
      <c r="F7" s="24"/>
      <c r="G7" s="24"/>
      <c r="H7" s="25"/>
      <c r="K7" s="680"/>
      <c r="M7" s="22"/>
      <c r="N7" s="23"/>
      <c r="O7" s="26"/>
    </row>
    <row r="9" spans="1:20" s="4" customFormat="1" ht="19.7" customHeight="1">
      <c r="D9" s="681" t="s">
        <v>1099</v>
      </c>
      <c r="E9" s="28" t="s">
        <v>12</v>
      </c>
      <c r="F9" s="28" t="s">
        <v>13</v>
      </c>
      <c r="G9" s="28" t="s">
        <v>14</v>
      </c>
      <c r="H9" s="27" t="s">
        <v>15</v>
      </c>
      <c r="I9" s="38" t="s">
        <v>16</v>
      </c>
      <c r="J9" s="38" t="s">
        <v>17</v>
      </c>
      <c r="K9" s="682" t="s">
        <v>18</v>
      </c>
      <c r="L9" s="31" t="s">
        <v>19</v>
      </c>
      <c r="M9" s="27" t="s">
        <v>20</v>
      </c>
      <c r="N9" s="27" t="s">
        <v>21</v>
      </c>
      <c r="O9" s="27" t="s">
        <v>22</v>
      </c>
      <c r="P9" s="32" t="s">
        <v>23</v>
      </c>
      <c r="Q9" s="28" t="s">
        <v>24</v>
      </c>
      <c r="R9" s="27" t="s">
        <v>25</v>
      </c>
      <c r="S9" s="32" t="s">
        <v>26</v>
      </c>
      <c r="T9" s="33" t="s">
        <v>27</v>
      </c>
    </row>
    <row r="10" spans="1:20" s="4" customFormat="1" ht="19.7" customHeight="1">
      <c r="A10" s="34"/>
      <c r="B10" s="34"/>
      <c r="C10" s="90"/>
      <c r="D10" s="27"/>
      <c r="E10" s="28"/>
      <c r="F10" s="28"/>
      <c r="G10" s="28"/>
      <c r="H10" s="35"/>
      <c r="I10" s="38"/>
      <c r="J10" s="39"/>
      <c r="K10" s="683"/>
      <c r="L10" s="31"/>
      <c r="M10" s="38"/>
      <c r="N10" s="39"/>
      <c r="O10" s="28"/>
      <c r="P10" s="32"/>
      <c r="Q10" s="28"/>
      <c r="R10" s="40"/>
      <c r="S10" s="40"/>
      <c r="T10" s="33"/>
    </row>
    <row r="11" spans="1:20" s="4" customFormat="1" ht="19.7" customHeight="1">
      <c r="A11" s="34"/>
      <c r="B11" s="34"/>
      <c r="C11" s="90"/>
      <c r="D11" s="27"/>
      <c r="E11" s="28"/>
      <c r="F11" s="28"/>
      <c r="G11" s="28"/>
      <c r="H11" s="35"/>
      <c r="I11" s="38"/>
      <c r="J11" s="39"/>
      <c r="K11" s="683"/>
      <c r="L11" s="31"/>
      <c r="M11" s="38"/>
      <c r="N11" s="39"/>
      <c r="O11" s="28"/>
      <c r="P11" s="32"/>
      <c r="Q11" s="28"/>
      <c r="R11" s="40"/>
      <c r="S11" s="40"/>
      <c r="T11" s="33"/>
    </row>
    <row r="12" spans="1:20" s="4" customFormat="1" ht="19.7" customHeight="1">
      <c r="A12" s="34"/>
      <c r="B12" s="34"/>
      <c r="C12" s="90"/>
      <c r="D12" s="27"/>
      <c r="E12" s="684" t="s">
        <v>1100</v>
      </c>
      <c r="F12" s="685"/>
      <c r="G12" s="685"/>
      <c r="H12" s="686"/>
      <c r="I12" s="257"/>
      <c r="J12" s="257"/>
      <c r="K12" s="257"/>
      <c r="L12" s="135"/>
      <c r="M12" s="312"/>
      <c r="N12" s="38"/>
      <c r="O12" s="28"/>
      <c r="P12" s="32"/>
      <c r="Q12" s="28"/>
      <c r="R12" s="40"/>
      <c r="S12" s="40"/>
      <c r="T12" s="33"/>
    </row>
    <row r="13" spans="1:20" s="4" customFormat="1" ht="19.7" customHeight="1">
      <c r="A13" s="690" t="s">
        <v>54</v>
      </c>
      <c r="B13" s="34"/>
      <c r="C13" s="90"/>
      <c r="D13" s="688">
        <v>11</v>
      </c>
      <c r="E13" s="703">
        <v>1</v>
      </c>
      <c r="F13" s="722" t="s">
        <v>61</v>
      </c>
      <c r="G13" s="722" t="s">
        <v>55</v>
      </c>
      <c r="H13" s="723" t="s">
        <v>1108</v>
      </c>
      <c r="I13" s="112">
        <v>1</v>
      </c>
      <c r="J13" s="112">
        <v>20871</v>
      </c>
      <c r="K13" s="230">
        <f t="shared" ref="K13:K22" si="0">I13*J13</f>
        <v>20871</v>
      </c>
      <c r="L13" s="31"/>
      <c r="M13" s="73" t="s">
        <v>1109</v>
      </c>
      <c r="N13" s="38"/>
      <c r="O13" s="724" t="s">
        <v>1110</v>
      </c>
      <c r="P13" s="40">
        <v>45632</v>
      </c>
      <c r="Q13" s="28"/>
      <c r="R13" s="40">
        <v>45645</v>
      </c>
      <c r="S13" s="40">
        <v>45646</v>
      </c>
      <c r="T13" s="33">
        <v>45646</v>
      </c>
    </row>
    <row r="14" spans="1:20" s="4" customFormat="1" ht="19.7" customHeight="1">
      <c r="A14" s="690" t="s">
        <v>109</v>
      </c>
      <c r="B14" s="34"/>
      <c r="C14" s="90"/>
      <c r="D14" s="688">
        <v>11</v>
      </c>
      <c r="E14" s="703">
        <f>+E13+1</f>
        <v>2</v>
      </c>
      <c r="F14" s="28" t="s">
        <v>55</v>
      </c>
      <c r="G14" s="28" t="s">
        <v>55</v>
      </c>
      <c r="H14" s="723" t="s">
        <v>1111</v>
      </c>
      <c r="I14" s="112">
        <v>2</v>
      </c>
      <c r="J14" s="431">
        <v>490</v>
      </c>
      <c r="K14" s="230">
        <f t="shared" si="0"/>
        <v>980</v>
      </c>
      <c r="L14" s="31"/>
      <c r="M14" s="73" t="s">
        <v>1112</v>
      </c>
      <c r="N14" s="38"/>
      <c r="O14" s="724" t="s">
        <v>1110</v>
      </c>
      <c r="P14" s="40">
        <v>45632</v>
      </c>
      <c r="Q14" s="28"/>
      <c r="R14" s="40">
        <v>45645</v>
      </c>
      <c r="S14" s="40">
        <v>45646</v>
      </c>
      <c r="T14" s="33">
        <v>45646</v>
      </c>
    </row>
    <row r="15" spans="1:20" s="4" customFormat="1" ht="19.7" customHeight="1">
      <c r="A15" s="690" t="s">
        <v>42</v>
      </c>
      <c r="B15" s="34"/>
      <c r="C15" s="90"/>
      <c r="D15" s="688">
        <v>11</v>
      </c>
      <c r="E15" s="703">
        <f>+E14+1</f>
        <v>3</v>
      </c>
      <c r="F15" s="28" t="s">
        <v>55</v>
      </c>
      <c r="G15" s="28" t="s">
        <v>55</v>
      </c>
      <c r="H15" s="723" t="s">
        <v>1113</v>
      </c>
      <c r="I15" s="112">
        <v>2</v>
      </c>
      <c r="J15" s="431">
        <v>115</v>
      </c>
      <c r="K15" s="230">
        <f t="shared" si="0"/>
        <v>230</v>
      </c>
      <c r="L15" s="31"/>
      <c r="M15" s="73" t="s">
        <v>427</v>
      </c>
      <c r="N15" s="38"/>
      <c r="O15" s="724" t="s">
        <v>1110</v>
      </c>
      <c r="P15" s="40">
        <v>45632</v>
      </c>
      <c r="Q15" s="28"/>
      <c r="R15" s="40">
        <v>45645</v>
      </c>
      <c r="S15" s="40">
        <v>45646</v>
      </c>
      <c r="T15" s="33">
        <v>45646</v>
      </c>
    </row>
    <row r="16" spans="1:20" s="4" customFormat="1" ht="19.7" customHeight="1">
      <c r="A16" s="690" t="s">
        <v>54</v>
      </c>
      <c r="B16" s="34"/>
      <c r="C16" s="90"/>
      <c r="D16" s="688">
        <v>11</v>
      </c>
      <c r="E16" s="703">
        <f>+E15+1</f>
        <v>4</v>
      </c>
      <c r="F16" s="722" t="s">
        <v>61</v>
      </c>
      <c r="G16" s="722" t="s">
        <v>55</v>
      </c>
      <c r="H16" s="725" t="s">
        <v>1114</v>
      </c>
      <c r="I16" s="726">
        <v>1</v>
      </c>
      <c r="J16" s="726">
        <v>8147</v>
      </c>
      <c r="K16" s="727">
        <f t="shared" si="0"/>
        <v>8147</v>
      </c>
      <c r="L16" s="538"/>
      <c r="M16" s="728" t="s">
        <v>1115</v>
      </c>
      <c r="N16" s="38"/>
      <c r="O16" s="724" t="s">
        <v>1110</v>
      </c>
      <c r="P16" s="40">
        <v>45632</v>
      </c>
      <c r="Q16" s="28"/>
      <c r="R16" s="40">
        <v>45645</v>
      </c>
      <c r="S16" s="40">
        <v>45646</v>
      </c>
      <c r="T16" s="33">
        <v>45646</v>
      </c>
    </row>
    <row r="17" spans="1:20" s="4" customFormat="1" ht="19.7" customHeight="1">
      <c r="A17" s="690" t="s">
        <v>42</v>
      </c>
      <c r="B17" s="34"/>
      <c r="C17" s="90"/>
      <c r="D17" s="688">
        <v>11</v>
      </c>
      <c r="E17" s="703">
        <f t="shared" ref="E17:E22" si="1">+E16+1</f>
        <v>5</v>
      </c>
      <c r="F17" s="131" t="s">
        <v>55</v>
      </c>
      <c r="G17" s="131" t="s">
        <v>55</v>
      </c>
      <c r="H17" s="729" t="s">
        <v>1116</v>
      </c>
      <c r="I17" s="355">
        <v>10</v>
      </c>
      <c r="J17" s="730">
        <v>17</v>
      </c>
      <c r="K17" s="268">
        <f t="shared" si="0"/>
        <v>170</v>
      </c>
      <c r="L17" s="159"/>
      <c r="M17" s="156" t="s">
        <v>1117</v>
      </c>
      <c r="N17" s="38"/>
      <c r="O17" s="724" t="s">
        <v>1110</v>
      </c>
      <c r="P17" s="40">
        <v>45632</v>
      </c>
      <c r="Q17" s="28"/>
      <c r="R17" s="40">
        <v>45645</v>
      </c>
      <c r="S17" s="40">
        <v>45646</v>
      </c>
      <c r="T17" s="33">
        <v>45646</v>
      </c>
    </row>
    <row r="18" spans="1:20" s="4" customFormat="1" ht="19.7" customHeight="1">
      <c r="A18" s="690" t="s">
        <v>54</v>
      </c>
      <c r="B18" s="34"/>
      <c r="C18" s="90"/>
      <c r="D18" s="688">
        <v>11</v>
      </c>
      <c r="E18" s="703">
        <f t="shared" si="1"/>
        <v>6</v>
      </c>
      <c r="F18" s="722" t="s">
        <v>61</v>
      </c>
      <c r="G18" s="722" t="s">
        <v>55</v>
      </c>
      <c r="H18" s="731" t="s">
        <v>1118</v>
      </c>
      <c r="I18" s="726">
        <v>1</v>
      </c>
      <c r="J18" s="726">
        <v>6545</v>
      </c>
      <c r="K18" s="727">
        <f t="shared" si="0"/>
        <v>6545</v>
      </c>
      <c r="L18" s="538"/>
      <c r="M18" s="728" t="s">
        <v>1119</v>
      </c>
      <c r="N18" s="38"/>
      <c r="O18" s="724" t="s">
        <v>1110</v>
      </c>
      <c r="P18" s="40">
        <v>45632</v>
      </c>
      <c r="Q18" s="28"/>
      <c r="R18" s="40">
        <v>45645</v>
      </c>
      <c r="S18" s="40">
        <v>45646</v>
      </c>
      <c r="T18" s="33">
        <v>45646</v>
      </c>
    </row>
    <row r="19" spans="1:20" s="4" customFormat="1" ht="19.7" customHeight="1">
      <c r="A19" s="690" t="s">
        <v>54</v>
      </c>
      <c r="B19" s="34"/>
      <c r="C19" s="90"/>
      <c r="D19" s="688">
        <v>11</v>
      </c>
      <c r="E19" s="703">
        <f>+E18+1</f>
        <v>7</v>
      </c>
      <c r="F19" s="722" t="s">
        <v>61</v>
      </c>
      <c r="G19" s="722" t="s">
        <v>55</v>
      </c>
      <c r="H19" s="731" t="s">
        <v>1120</v>
      </c>
      <c r="I19" s="726">
        <v>1</v>
      </c>
      <c r="J19" s="726">
        <v>5453</v>
      </c>
      <c r="K19" s="727">
        <f t="shared" si="0"/>
        <v>5453</v>
      </c>
      <c r="L19" s="538"/>
      <c r="M19" s="728" t="s">
        <v>1121</v>
      </c>
      <c r="N19" s="38"/>
      <c r="O19" s="724" t="s">
        <v>1110</v>
      </c>
      <c r="P19" s="40">
        <v>45632</v>
      </c>
      <c r="Q19" s="28"/>
      <c r="R19" s="40">
        <v>45645</v>
      </c>
      <c r="S19" s="40">
        <v>45646</v>
      </c>
      <c r="T19" s="33">
        <v>45646</v>
      </c>
    </row>
    <row r="20" spans="1:20" s="4" customFormat="1" ht="19.7" customHeight="1">
      <c r="A20" s="690" t="s">
        <v>64</v>
      </c>
      <c r="B20" s="34"/>
      <c r="C20" s="90"/>
      <c r="D20" s="688">
        <v>11</v>
      </c>
      <c r="E20" s="703">
        <f t="shared" si="1"/>
        <v>8</v>
      </c>
      <c r="F20" s="28" t="s">
        <v>55</v>
      </c>
      <c r="G20" s="28" t="s">
        <v>55</v>
      </c>
      <c r="H20" s="731" t="s">
        <v>1122</v>
      </c>
      <c r="I20" s="112">
        <v>1</v>
      </c>
      <c r="J20" s="431">
        <v>1231</v>
      </c>
      <c r="K20" s="727">
        <f t="shared" si="0"/>
        <v>1231</v>
      </c>
      <c r="L20" s="31"/>
      <c r="M20" s="73" t="s">
        <v>1123</v>
      </c>
      <c r="N20" s="38"/>
      <c r="O20" s="724" t="s">
        <v>1110</v>
      </c>
      <c r="P20" s="40">
        <v>45632</v>
      </c>
      <c r="Q20" s="28"/>
      <c r="R20" s="40">
        <v>45645</v>
      </c>
      <c r="S20" s="40">
        <v>45646</v>
      </c>
      <c r="T20" s="33">
        <v>45646</v>
      </c>
    </row>
    <row r="21" spans="1:20" s="4" customFormat="1" ht="19.7" customHeight="1">
      <c r="A21" s="690" t="s">
        <v>64</v>
      </c>
      <c r="B21" s="34"/>
      <c r="C21" s="90"/>
      <c r="D21" s="688">
        <v>11</v>
      </c>
      <c r="E21" s="703">
        <f t="shared" si="1"/>
        <v>9</v>
      </c>
      <c r="F21" s="28" t="s">
        <v>55</v>
      </c>
      <c r="G21" s="28" t="s">
        <v>55</v>
      </c>
      <c r="H21" s="731" t="s">
        <v>1124</v>
      </c>
      <c r="I21" s="112">
        <v>1</v>
      </c>
      <c r="J21" s="431">
        <v>1231</v>
      </c>
      <c r="K21" s="727">
        <f t="shared" si="0"/>
        <v>1231</v>
      </c>
      <c r="L21" s="31"/>
      <c r="M21" s="73" t="s">
        <v>1125</v>
      </c>
      <c r="N21" s="38"/>
      <c r="O21" s="724" t="s">
        <v>1110</v>
      </c>
      <c r="P21" s="40">
        <v>45632</v>
      </c>
      <c r="Q21" s="28"/>
      <c r="R21" s="40">
        <v>45645</v>
      </c>
      <c r="S21" s="40">
        <v>45646</v>
      </c>
      <c r="T21" s="33">
        <v>45646</v>
      </c>
    </row>
    <row r="22" spans="1:20" s="4" customFormat="1" ht="19.7" customHeight="1">
      <c r="A22" s="690" t="s">
        <v>64</v>
      </c>
      <c r="B22" s="34"/>
      <c r="C22" s="90"/>
      <c r="D22" s="688">
        <v>11</v>
      </c>
      <c r="E22" s="703">
        <f t="shared" si="1"/>
        <v>10</v>
      </c>
      <c r="F22" s="28" t="s">
        <v>55</v>
      </c>
      <c r="G22" s="28" t="s">
        <v>55</v>
      </c>
      <c r="H22" s="731" t="s">
        <v>1126</v>
      </c>
      <c r="I22" s="112">
        <v>1</v>
      </c>
      <c r="J22" s="431">
        <v>1231</v>
      </c>
      <c r="K22" s="727">
        <f t="shared" si="0"/>
        <v>1231</v>
      </c>
      <c r="L22" s="31"/>
      <c r="M22" s="73" t="s">
        <v>1127</v>
      </c>
      <c r="N22" s="38"/>
      <c r="O22" s="724" t="s">
        <v>1110</v>
      </c>
      <c r="P22" s="40">
        <v>45632</v>
      </c>
      <c r="Q22" s="28"/>
      <c r="R22" s="40">
        <v>45645</v>
      </c>
      <c r="S22" s="40">
        <v>45646</v>
      </c>
      <c r="T22" s="33">
        <v>45646</v>
      </c>
    </row>
    <row r="23" spans="1:20" s="4" customFormat="1" ht="19.7" customHeight="1">
      <c r="A23" s="690" t="s">
        <v>42</v>
      </c>
      <c r="B23" s="34"/>
      <c r="C23" s="90"/>
      <c r="D23" s="688">
        <v>11</v>
      </c>
      <c r="E23" s="703">
        <f>+E22+1</f>
        <v>11</v>
      </c>
      <c r="F23" s="28" t="s">
        <v>55</v>
      </c>
      <c r="G23" s="28" t="s">
        <v>55</v>
      </c>
      <c r="H23" s="732" t="s">
        <v>569</v>
      </c>
      <c r="I23" s="733">
        <v>2</v>
      </c>
      <c r="J23" s="734">
        <v>78</v>
      </c>
      <c r="K23" s="734">
        <f>I23*J23</f>
        <v>156</v>
      </c>
      <c r="L23" s="735"/>
      <c r="M23" s="728" t="s">
        <v>1128</v>
      </c>
      <c r="N23" s="38"/>
      <c r="O23" s="724" t="s">
        <v>1110</v>
      </c>
      <c r="P23" s="40">
        <v>45632</v>
      </c>
      <c r="Q23" s="28"/>
      <c r="R23" s="40">
        <v>45645</v>
      </c>
      <c r="S23" s="40">
        <v>45646</v>
      </c>
      <c r="T23" s="33">
        <v>45646</v>
      </c>
    </row>
    <row r="24" spans="1:20" s="4" customFormat="1" ht="19.7" customHeight="1">
      <c r="A24" s="690" t="s">
        <v>54</v>
      </c>
      <c r="B24" s="34"/>
      <c r="C24" s="90"/>
      <c r="D24" s="688">
        <v>11</v>
      </c>
      <c r="E24" s="689">
        <f>E23+1</f>
        <v>12</v>
      </c>
      <c r="F24" s="722" t="s">
        <v>61</v>
      </c>
      <c r="G24" s="722" t="s">
        <v>55</v>
      </c>
      <c r="H24" s="736" t="s">
        <v>1129</v>
      </c>
      <c r="I24" s="143">
        <v>1</v>
      </c>
      <c r="J24" s="143">
        <v>10542</v>
      </c>
      <c r="K24" s="143">
        <f>I24*J24</f>
        <v>10542</v>
      </c>
      <c r="L24" s="147"/>
      <c r="M24" s="136" t="s">
        <v>1130</v>
      </c>
      <c r="N24" s="38"/>
      <c r="O24" s="724" t="s">
        <v>1110</v>
      </c>
      <c r="P24" s="40">
        <v>45632</v>
      </c>
      <c r="Q24" s="28"/>
      <c r="R24" s="40">
        <v>45645</v>
      </c>
      <c r="S24" s="40">
        <v>45646</v>
      </c>
      <c r="T24" s="33">
        <v>45646</v>
      </c>
    </row>
    <row r="25" spans="1:20" s="4" customFormat="1" ht="19.7" customHeight="1">
      <c r="A25" s="690" t="s">
        <v>42</v>
      </c>
      <c r="B25" s="34"/>
      <c r="C25" s="90"/>
      <c r="D25" s="688">
        <v>11</v>
      </c>
      <c r="E25" s="691">
        <f t="shared" ref="E25:E33" si="2">E24+1</f>
        <v>13</v>
      </c>
      <c r="F25" s="410" t="s">
        <v>55</v>
      </c>
      <c r="G25" s="410" t="s">
        <v>55</v>
      </c>
      <c r="H25" s="736" t="s">
        <v>167</v>
      </c>
      <c r="I25" s="143">
        <v>2</v>
      </c>
      <c r="J25" s="143">
        <v>70</v>
      </c>
      <c r="K25" s="143">
        <f>I25*J25</f>
        <v>140</v>
      </c>
      <c r="L25" s="147"/>
      <c r="M25" s="136" t="s">
        <v>1131</v>
      </c>
      <c r="N25" s="38"/>
      <c r="O25" s="724" t="s">
        <v>1110</v>
      </c>
      <c r="P25" s="40">
        <v>45632</v>
      </c>
      <c r="Q25" s="28"/>
      <c r="R25" s="40">
        <v>45645</v>
      </c>
      <c r="S25" s="40">
        <v>45646</v>
      </c>
      <c r="T25" s="33">
        <v>45646</v>
      </c>
    </row>
    <row r="26" spans="1:20" s="4" customFormat="1" ht="19.7" customHeight="1">
      <c r="A26" s="690" t="s">
        <v>42</v>
      </c>
      <c r="B26" s="34"/>
      <c r="C26" s="90"/>
      <c r="D26" s="688">
        <v>11</v>
      </c>
      <c r="E26" s="691">
        <f t="shared" si="2"/>
        <v>14</v>
      </c>
      <c r="F26" s="410" t="s">
        <v>55</v>
      </c>
      <c r="G26" s="410" t="s">
        <v>55</v>
      </c>
      <c r="H26" s="736" t="s">
        <v>1132</v>
      </c>
      <c r="I26" s="143">
        <v>2</v>
      </c>
      <c r="J26" s="737">
        <v>140</v>
      </c>
      <c r="K26" s="143">
        <f>I26*J26</f>
        <v>280</v>
      </c>
      <c r="L26" s="147"/>
      <c r="M26" s="136" t="s">
        <v>1133</v>
      </c>
      <c r="N26" s="38"/>
      <c r="O26" s="724" t="s">
        <v>1110</v>
      </c>
      <c r="P26" s="40">
        <v>45632</v>
      </c>
      <c r="Q26" s="28"/>
      <c r="R26" s="40">
        <v>45645</v>
      </c>
      <c r="S26" s="40">
        <v>45646</v>
      </c>
      <c r="T26" s="33">
        <v>45646</v>
      </c>
    </row>
    <row r="27" spans="1:20" s="4" customFormat="1" ht="19.7" customHeight="1">
      <c r="A27" s="690" t="s">
        <v>109</v>
      </c>
      <c r="B27" s="34"/>
      <c r="C27" s="90"/>
      <c r="D27" s="688">
        <v>11</v>
      </c>
      <c r="E27" s="691">
        <f>E26+1</f>
        <v>15</v>
      </c>
      <c r="F27" s="722" t="s">
        <v>61</v>
      </c>
      <c r="G27" s="722" t="s">
        <v>55</v>
      </c>
      <c r="H27" s="736" t="s">
        <v>1134</v>
      </c>
      <c r="I27" s="143">
        <v>1</v>
      </c>
      <c r="J27" s="143">
        <v>2946</v>
      </c>
      <c r="K27" s="143">
        <f t="shared" ref="K27:K33" si="3">I27*J27</f>
        <v>2946</v>
      </c>
      <c r="L27" s="147"/>
      <c r="M27" s="136" t="s">
        <v>1135</v>
      </c>
      <c r="N27" s="38"/>
      <c r="O27" s="724" t="s">
        <v>1110</v>
      </c>
      <c r="P27" s="40">
        <v>45632</v>
      </c>
      <c r="Q27" s="28"/>
      <c r="R27" s="40">
        <v>45645</v>
      </c>
      <c r="S27" s="40">
        <v>45646</v>
      </c>
      <c r="T27" s="33">
        <v>45646</v>
      </c>
    </row>
    <row r="28" spans="1:20" s="4" customFormat="1" ht="19.7" customHeight="1">
      <c r="A28" s="690" t="s">
        <v>54</v>
      </c>
      <c r="B28" s="34"/>
      <c r="C28" s="90"/>
      <c r="D28" s="688">
        <v>11</v>
      </c>
      <c r="E28" s="691">
        <f>E27+1</f>
        <v>16</v>
      </c>
      <c r="F28" s="722" t="s">
        <v>61</v>
      </c>
      <c r="G28" s="722" t="s">
        <v>55</v>
      </c>
      <c r="H28" s="736" t="s">
        <v>1136</v>
      </c>
      <c r="I28" s="143">
        <v>1</v>
      </c>
      <c r="J28" s="143">
        <v>8882</v>
      </c>
      <c r="K28" s="143">
        <f t="shared" si="3"/>
        <v>8882</v>
      </c>
      <c r="L28" s="147"/>
      <c r="M28" s="136" t="s">
        <v>1137</v>
      </c>
      <c r="N28" s="38"/>
      <c r="O28" s="724" t="s">
        <v>1110</v>
      </c>
      <c r="P28" s="40">
        <v>45632</v>
      </c>
      <c r="Q28" s="28"/>
      <c r="R28" s="40">
        <v>45645</v>
      </c>
      <c r="S28" s="40">
        <v>45646</v>
      </c>
      <c r="T28" s="33">
        <v>45646</v>
      </c>
    </row>
    <row r="29" spans="1:20" s="4" customFormat="1" ht="19.7" customHeight="1">
      <c r="A29" s="690" t="s">
        <v>42</v>
      </c>
      <c r="B29" s="34"/>
      <c r="C29" s="90"/>
      <c r="D29" s="688">
        <v>11</v>
      </c>
      <c r="E29" s="691">
        <f t="shared" si="2"/>
        <v>17</v>
      </c>
      <c r="F29" s="396" t="s">
        <v>55</v>
      </c>
      <c r="G29" s="396" t="s">
        <v>55</v>
      </c>
      <c r="H29" s="738" t="s">
        <v>1138</v>
      </c>
      <c r="I29" s="259">
        <v>4</v>
      </c>
      <c r="J29" s="737">
        <v>53</v>
      </c>
      <c r="K29" s="143">
        <f t="shared" si="3"/>
        <v>212</v>
      </c>
      <c r="L29" s="147"/>
      <c r="M29" s="150" t="s">
        <v>427</v>
      </c>
      <c r="N29" s="38"/>
      <c r="O29" s="724" t="s">
        <v>1110</v>
      </c>
      <c r="P29" s="40">
        <v>45632</v>
      </c>
      <c r="Q29" s="28"/>
      <c r="R29" s="40">
        <v>45645</v>
      </c>
      <c r="S29" s="40">
        <v>45646</v>
      </c>
      <c r="T29" s="33">
        <v>45646</v>
      </c>
    </row>
    <row r="30" spans="1:20" s="4" customFormat="1" ht="19.7" customHeight="1">
      <c r="A30" s="690" t="s">
        <v>77</v>
      </c>
      <c r="B30" s="34"/>
      <c r="C30" s="90"/>
      <c r="D30" s="688">
        <v>11</v>
      </c>
      <c r="E30" s="691">
        <f t="shared" si="2"/>
        <v>18</v>
      </c>
      <c r="F30" s="396" t="s">
        <v>55</v>
      </c>
      <c r="G30" s="396" t="s">
        <v>55</v>
      </c>
      <c r="H30" s="738" t="s">
        <v>1139</v>
      </c>
      <c r="I30" s="259">
        <v>4</v>
      </c>
      <c r="J30" s="737">
        <v>840</v>
      </c>
      <c r="K30" s="143">
        <f t="shared" si="3"/>
        <v>3360</v>
      </c>
      <c r="L30" s="147"/>
      <c r="M30" s="150" t="s">
        <v>1140</v>
      </c>
      <c r="N30" s="38"/>
      <c r="O30" s="724" t="s">
        <v>1110</v>
      </c>
      <c r="P30" s="40">
        <v>45632</v>
      </c>
      <c r="Q30" s="28"/>
      <c r="R30" s="40">
        <v>45645</v>
      </c>
      <c r="S30" s="40">
        <v>45646</v>
      </c>
      <c r="T30" s="33">
        <v>45646</v>
      </c>
    </row>
    <row r="31" spans="1:20" s="4" customFormat="1" ht="19.7" customHeight="1">
      <c r="A31" s="690" t="s">
        <v>54</v>
      </c>
      <c r="B31" s="34"/>
      <c r="C31" s="90"/>
      <c r="D31" s="688">
        <v>11</v>
      </c>
      <c r="E31" s="691">
        <f t="shared" si="2"/>
        <v>19</v>
      </c>
      <c r="F31" s="722" t="s">
        <v>61</v>
      </c>
      <c r="G31" s="722" t="s">
        <v>55</v>
      </c>
      <c r="H31" s="736" t="s">
        <v>1141</v>
      </c>
      <c r="I31" s="143">
        <v>1</v>
      </c>
      <c r="J31" s="143">
        <v>11649</v>
      </c>
      <c r="K31" s="143">
        <f t="shared" si="3"/>
        <v>11649</v>
      </c>
      <c r="L31" s="147"/>
      <c r="M31" s="136" t="s">
        <v>1142</v>
      </c>
      <c r="N31" s="38"/>
      <c r="O31" s="724" t="s">
        <v>1110</v>
      </c>
      <c r="P31" s="40">
        <v>45632</v>
      </c>
      <c r="Q31" s="28"/>
      <c r="R31" s="40">
        <v>45645</v>
      </c>
      <c r="S31" s="40">
        <v>45646</v>
      </c>
      <c r="T31" s="33">
        <v>45646</v>
      </c>
    </row>
    <row r="32" spans="1:20" s="4" customFormat="1" ht="19.7" customHeight="1">
      <c r="A32" s="690" t="s">
        <v>42</v>
      </c>
      <c r="B32" s="34"/>
      <c r="C32" s="90"/>
      <c r="D32" s="688">
        <v>11</v>
      </c>
      <c r="E32" s="691">
        <f>E31+1</f>
        <v>20</v>
      </c>
      <c r="F32" s="722" t="s">
        <v>61</v>
      </c>
      <c r="G32" s="722" t="s">
        <v>55</v>
      </c>
      <c r="H32" s="364" t="s">
        <v>1143</v>
      </c>
      <c r="I32" s="143">
        <v>1</v>
      </c>
      <c r="J32" s="444">
        <v>9222</v>
      </c>
      <c r="K32" s="143">
        <f t="shared" si="3"/>
        <v>9222</v>
      </c>
      <c r="L32" s="147"/>
      <c r="M32" s="136" t="s">
        <v>1144</v>
      </c>
      <c r="N32" s="38"/>
      <c r="O32" s="724" t="s">
        <v>1110</v>
      </c>
      <c r="P32" s="40">
        <v>45632</v>
      </c>
      <c r="Q32" s="28"/>
      <c r="R32" s="40">
        <v>45645</v>
      </c>
      <c r="S32" s="40">
        <v>45646</v>
      </c>
      <c r="T32" s="33">
        <v>45646</v>
      </c>
    </row>
    <row r="33" spans="1:20" s="4" customFormat="1" ht="19.7" customHeight="1">
      <c r="A33" s="690" t="s">
        <v>42</v>
      </c>
      <c r="B33" s="34"/>
      <c r="C33" s="90"/>
      <c r="D33" s="688">
        <v>11</v>
      </c>
      <c r="E33" s="691">
        <f t="shared" si="2"/>
        <v>21</v>
      </c>
      <c r="F33" s="396" t="s">
        <v>55</v>
      </c>
      <c r="G33" s="396" t="s">
        <v>55</v>
      </c>
      <c r="H33" s="738" t="s">
        <v>240</v>
      </c>
      <c r="I33" s="259">
        <v>12</v>
      </c>
      <c r="J33" s="739">
        <v>48</v>
      </c>
      <c r="K33" s="143">
        <f t="shared" si="3"/>
        <v>576</v>
      </c>
      <c r="L33" s="147"/>
      <c r="M33" s="136" t="s">
        <v>1145</v>
      </c>
      <c r="N33" s="38"/>
      <c r="O33" s="724" t="s">
        <v>1110</v>
      </c>
      <c r="P33" s="40">
        <v>45632</v>
      </c>
      <c r="Q33" s="28"/>
      <c r="R33" s="40">
        <v>45645</v>
      </c>
      <c r="S33" s="40">
        <v>45646</v>
      </c>
      <c r="T33" s="33">
        <v>45646</v>
      </c>
    </row>
    <row r="34" spans="1:20" s="4" customFormat="1" ht="19.7" customHeight="1">
      <c r="A34" s="690" t="s">
        <v>42</v>
      </c>
      <c r="B34" s="34"/>
      <c r="C34" s="90"/>
      <c r="D34" s="688">
        <v>11</v>
      </c>
      <c r="E34" s="691">
        <f>E33+1</f>
        <v>22</v>
      </c>
      <c r="F34" s="410" t="s">
        <v>55</v>
      </c>
      <c r="G34" s="410" t="s">
        <v>55</v>
      </c>
      <c r="H34" s="740" t="s">
        <v>1146</v>
      </c>
      <c r="I34" s="255">
        <v>5</v>
      </c>
      <c r="J34" s="741">
        <v>108</v>
      </c>
      <c r="K34" s="155">
        <f>I34*J34</f>
        <v>540</v>
      </c>
      <c r="L34" s="742"/>
      <c r="M34" s="124" t="s">
        <v>1147</v>
      </c>
      <c r="N34" s="38"/>
      <c r="O34" s="724" t="s">
        <v>1110</v>
      </c>
      <c r="P34" s="40">
        <v>45632</v>
      </c>
      <c r="Q34" s="28"/>
      <c r="R34" s="40">
        <v>45645</v>
      </c>
      <c r="S34" s="40">
        <v>45646</v>
      </c>
      <c r="T34" s="33">
        <v>45646</v>
      </c>
    </row>
    <row r="35" spans="1:20" s="4" customFormat="1" ht="19.7" customHeight="1">
      <c r="A35" s="34"/>
      <c r="B35" s="34"/>
      <c r="C35" s="90"/>
      <c r="D35" s="93"/>
      <c r="E35" s="28"/>
      <c r="F35" s="692"/>
      <c r="G35" s="692"/>
      <c r="H35" s="38"/>
      <c r="I35" s="27"/>
      <c r="J35" s="693"/>
      <c r="K35" s="445"/>
      <c r="L35" s="342"/>
      <c r="M35" s="694"/>
      <c r="N35" s="38"/>
      <c r="O35" s="28"/>
      <c r="P35" s="40"/>
      <c r="Q35" s="28"/>
      <c r="R35" s="40"/>
      <c r="S35" s="40"/>
      <c r="T35" s="33"/>
    </row>
    <row r="36" spans="1:20" s="4" customFormat="1" ht="19.7" customHeight="1">
      <c r="A36" s="34"/>
      <c r="B36" s="34"/>
      <c r="C36" s="90"/>
      <c r="D36" s="93"/>
      <c r="E36" s="28"/>
      <c r="F36" s="28"/>
      <c r="G36" s="695"/>
      <c r="H36" s="696">
        <f>SUM(K13:K35)</f>
        <v>94594</v>
      </c>
      <c r="I36" s="27"/>
      <c r="J36" s="36"/>
      <c r="K36" s="683"/>
      <c r="L36" s="31"/>
      <c r="M36" s="38"/>
      <c r="N36" s="39"/>
      <c r="O36" s="28"/>
      <c r="P36" s="32"/>
      <c r="Q36" s="28"/>
      <c r="R36" s="40"/>
      <c r="S36" s="40"/>
      <c r="T36" s="33"/>
    </row>
    <row r="37" spans="1:20" s="4" customFormat="1" ht="19.7" customHeight="1">
      <c r="A37" s="34"/>
      <c r="B37" s="34"/>
      <c r="C37" s="140"/>
      <c r="D37" s="93"/>
      <c r="E37" s="28"/>
      <c r="F37" s="28"/>
      <c r="G37" s="28"/>
      <c r="H37" s="35"/>
      <c r="I37" s="38"/>
      <c r="J37" s="39"/>
      <c r="K37" s="683"/>
      <c r="L37" s="31"/>
      <c r="M37" s="38"/>
      <c r="N37" s="39"/>
      <c r="O37" s="28"/>
      <c r="P37" s="32"/>
      <c r="Q37" s="28"/>
      <c r="R37" s="40"/>
      <c r="S37" s="40"/>
      <c r="T37" s="33"/>
    </row>
    <row r="38" spans="1:20" s="4" customFormat="1" ht="19.7" customHeight="1">
      <c r="A38" s="34"/>
      <c r="B38" s="34"/>
      <c r="C38" s="140"/>
      <c r="D38" s="93"/>
      <c r="E38" s="28"/>
      <c r="F38" s="28"/>
      <c r="G38" s="28"/>
      <c r="H38" s="35"/>
      <c r="I38" s="38"/>
      <c r="J38" s="39"/>
      <c r="K38" s="683"/>
      <c r="L38" s="31"/>
      <c r="M38" s="38"/>
      <c r="N38" s="39"/>
      <c r="O38" s="28"/>
      <c r="P38" s="32"/>
      <c r="Q38" s="28"/>
      <c r="R38" s="40"/>
      <c r="S38" s="40"/>
      <c r="T38" s="33"/>
    </row>
    <row r="39" spans="1:20" s="4" customFormat="1" ht="19.7" customHeight="1">
      <c r="A39" s="34"/>
      <c r="B39" s="34"/>
      <c r="C39" s="90"/>
      <c r="D39" s="93"/>
      <c r="E39" s="131"/>
      <c r="F39" s="131"/>
      <c r="G39" s="131"/>
      <c r="H39" s="697"/>
      <c r="I39" s="698"/>
      <c r="J39" s="601"/>
      <c r="K39" s="601"/>
      <c r="L39" s="159"/>
      <c r="M39" s="244"/>
      <c r="N39" s="156"/>
      <c r="O39" s="157"/>
      <c r="P39" s="555"/>
      <c r="Q39" s="131"/>
      <c r="R39" s="558"/>
      <c r="S39" s="555"/>
      <c r="T39" s="556"/>
    </row>
    <row r="40" spans="1:20" s="4" customFormat="1" ht="19.7" customHeight="1">
      <c r="A40" s="34"/>
      <c r="B40" s="34"/>
      <c r="C40" s="90"/>
      <c r="D40" s="93"/>
      <c r="E40" s="131"/>
      <c r="F40" s="131"/>
      <c r="G40" s="131"/>
      <c r="H40" s="697"/>
      <c r="I40" s="698"/>
      <c r="J40" s="601"/>
      <c r="K40" s="601"/>
      <c r="L40" s="159"/>
      <c r="M40" s="244"/>
      <c r="N40" s="156"/>
      <c r="O40" s="157"/>
      <c r="P40" s="555"/>
      <c r="Q40" s="131"/>
      <c r="R40" s="558"/>
      <c r="S40" s="555"/>
      <c r="T40" s="556"/>
    </row>
    <row r="41" spans="1:20" s="4" customFormat="1" ht="19.7" customHeight="1">
      <c r="A41" s="34"/>
      <c r="B41" s="34"/>
      <c r="C41" s="90"/>
      <c r="D41" s="93"/>
      <c r="E41" s="699" t="s">
        <v>1106</v>
      </c>
      <c r="F41" s="700"/>
      <c r="G41" s="700"/>
      <c r="H41" s="700"/>
      <c r="I41" s="701"/>
      <c r="J41" s="601"/>
      <c r="K41" s="601"/>
      <c r="L41" s="159"/>
      <c r="M41" s="244"/>
      <c r="N41" s="156"/>
      <c r="O41" s="157"/>
      <c r="P41" s="555"/>
      <c r="Q41" s="131"/>
      <c r="R41" s="558"/>
      <c r="S41" s="555"/>
      <c r="T41" s="556"/>
    </row>
    <row r="42" spans="1:20" s="4" customFormat="1" ht="19.7" customHeight="1">
      <c r="A42" s="690" t="s">
        <v>64</v>
      </c>
      <c r="B42" s="34"/>
      <c r="C42" s="90"/>
      <c r="D42" s="702">
        <v>15</v>
      </c>
      <c r="E42" s="703">
        <f>+E34+1</f>
        <v>23</v>
      </c>
      <c r="F42" s="28" t="s">
        <v>55</v>
      </c>
      <c r="G42" s="28" t="s">
        <v>55</v>
      </c>
      <c r="H42" s="264" t="s">
        <v>1148</v>
      </c>
      <c r="I42" s="355">
        <v>1</v>
      </c>
      <c r="J42" s="743">
        <v>1998</v>
      </c>
      <c r="K42" s="76">
        <f t="shared" ref="K42:K66" si="4">I42*J42</f>
        <v>1998</v>
      </c>
      <c r="L42" s="257"/>
      <c r="M42" s="744" t="s">
        <v>262</v>
      </c>
      <c r="N42" s="101"/>
      <c r="O42" s="724" t="s">
        <v>1110</v>
      </c>
      <c r="P42" s="40">
        <v>45632</v>
      </c>
      <c r="Q42" s="28"/>
      <c r="R42" s="40">
        <v>45645</v>
      </c>
      <c r="S42" s="40">
        <v>45646</v>
      </c>
      <c r="T42" s="33">
        <v>45646</v>
      </c>
    </row>
    <row r="43" spans="1:20" s="4" customFormat="1" ht="19.7" customHeight="1">
      <c r="A43" s="690" t="s">
        <v>64</v>
      </c>
      <c r="B43" s="34"/>
      <c r="C43" s="90"/>
      <c r="D43" s="702">
        <v>15</v>
      </c>
      <c r="E43" s="703">
        <f t="shared" ref="E43:E66" si="5">+E42+1</f>
        <v>24</v>
      </c>
      <c r="F43" s="28" t="s">
        <v>55</v>
      </c>
      <c r="G43" s="28" t="s">
        <v>55</v>
      </c>
      <c r="H43" s="264" t="s">
        <v>1149</v>
      </c>
      <c r="I43" s="355">
        <v>1</v>
      </c>
      <c r="J43" s="745">
        <v>4705</v>
      </c>
      <c r="K43" s="242">
        <f t="shared" si="4"/>
        <v>4705</v>
      </c>
      <c r="L43" s="257"/>
      <c r="M43" s="399" t="s">
        <v>1150</v>
      </c>
      <c r="N43" s="101"/>
      <c r="O43" s="724" t="s">
        <v>1110</v>
      </c>
      <c r="P43" s="40">
        <v>45632</v>
      </c>
      <c r="Q43" s="28"/>
      <c r="R43" s="40">
        <v>45645</v>
      </c>
      <c r="S43" s="40">
        <v>45646</v>
      </c>
      <c r="T43" s="33">
        <v>45646</v>
      </c>
    </row>
    <row r="44" spans="1:20" s="4" customFormat="1" ht="19.7" customHeight="1">
      <c r="A44" s="690" t="s">
        <v>42</v>
      </c>
      <c r="B44" s="34"/>
      <c r="C44" s="90"/>
      <c r="D44" s="702">
        <v>15</v>
      </c>
      <c r="E44" s="703">
        <f t="shared" si="5"/>
        <v>25</v>
      </c>
      <c r="F44" s="28" t="s">
        <v>55</v>
      </c>
      <c r="G44" s="28" t="s">
        <v>55</v>
      </c>
      <c r="H44" s="156" t="s">
        <v>268</v>
      </c>
      <c r="I44" s="355">
        <v>1</v>
      </c>
      <c r="J44" s="745">
        <v>5117</v>
      </c>
      <c r="K44" s="242">
        <f t="shared" si="4"/>
        <v>5117</v>
      </c>
      <c r="L44" s="257"/>
      <c r="M44" s="399" t="s">
        <v>269</v>
      </c>
      <c r="N44" s="101"/>
      <c r="O44" s="724" t="s">
        <v>1110</v>
      </c>
      <c r="P44" s="40">
        <v>45632</v>
      </c>
      <c r="Q44" s="28"/>
      <c r="R44" s="40">
        <v>45645</v>
      </c>
      <c r="S44" s="40">
        <v>45646</v>
      </c>
      <c r="T44" s="33">
        <v>45646</v>
      </c>
    </row>
    <row r="45" spans="1:20" s="4" customFormat="1" ht="19.7" customHeight="1">
      <c r="A45" s="690" t="s">
        <v>42</v>
      </c>
      <c r="B45" s="34"/>
      <c r="C45" s="90"/>
      <c r="D45" s="702">
        <v>15</v>
      </c>
      <c r="E45" s="703">
        <f t="shared" si="5"/>
        <v>26</v>
      </c>
      <c r="F45" s="28" t="s">
        <v>55</v>
      </c>
      <c r="G45" s="28" t="s">
        <v>55</v>
      </c>
      <c r="H45" s="156" t="s">
        <v>270</v>
      </c>
      <c r="I45" s="355">
        <v>1</v>
      </c>
      <c r="J45" s="745">
        <v>4239</v>
      </c>
      <c r="K45" s="242">
        <f t="shared" si="4"/>
        <v>4239</v>
      </c>
      <c r="L45" s="682"/>
      <c r="M45" s="399" t="s">
        <v>639</v>
      </c>
      <c r="N45" s="101"/>
      <c r="O45" s="724" t="s">
        <v>1110</v>
      </c>
      <c r="P45" s="40">
        <v>45632</v>
      </c>
      <c r="Q45" s="28"/>
      <c r="R45" s="40">
        <v>45645</v>
      </c>
      <c r="S45" s="40">
        <v>45646</v>
      </c>
      <c r="T45" s="33">
        <v>45646</v>
      </c>
    </row>
    <row r="46" spans="1:20" s="4" customFormat="1" ht="19.7" customHeight="1">
      <c r="A46" s="690" t="s">
        <v>109</v>
      </c>
      <c r="B46" s="34"/>
      <c r="C46" s="90"/>
      <c r="D46" s="702">
        <v>15</v>
      </c>
      <c r="E46" s="703">
        <f t="shared" si="5"/>
        <v>27</v>
      </c>
      <c r="F46" s="27" t="s">
        <v>196</v>
      </c>
      <c r="G46" s="27" t="s">
        <v>196</v>
      </c>
      <c r="H46" s="746" t="s">
        <v>1151</v>
      </c>
      <c r="I46" s="259">
        <v>1</v>
      </c>
      <c r="J46" s="739">
        <v>1323</v>
      </c>
      <c r="K46" s="143">
        <f t="shared" si="4"/>
        <v>1323</v>
      </c>
      <c r="L46" s="147"/>
      <c r="M46" s="136" t="s">
        <v>1152</v>
      </c>
      <c r="N46" s="101"/>
      <c r="O46" s="724" t="s">
        <v>1110</v>
      </c>
      <c r="P46" s="40">
        <v>45632</v>
      </c>
      <c r="Q46" s="28"/>
      <c r="R46" s="40">
        <v>45645</v>
      </c>
      <c r="S46" s="40">
        <v>45646</v>
      </c>
      <c r="T46" s="33">
        <v>45646</v>
      </c>
    </row>
    <row r="47" spans="1:20" s="4" customFormat="1" ht="19.7" customHeight="1">
      <c r="A47" s="690" t="s">
        <v>109</v>
      </c>
      <c r="B47" s="34"/>
      <c r="C47" s="90"/>
      <c r="D47" s="702">
        <v>15</v>
      </c>
      <c r="E47" s="703">
        <f t="shared" si="5"/>
        <v>28</v>
      </c>
      <c r="F47" s="27" t="s">
        <v>196</v>
      </c>
      <c r="G47" s="27" t="s">
        <v>196</v>
      </c>
      <c r="H47" s="746" t="s">
        <v>274</v>
      </c>
      <c r="I47" s="259">
        <v>1</v>
      </c>
      <c r="J47" s="739">
        <v>1258</v>
      </c>
      <c r="K47" s="143">
        <f t="shared" si="4"/>
        <v>1258</v>
      </c>
      <c r="L47" s="147"/>
      <c r="M47" s="136" t="s">
        <v>1152</v>
      </c>
      <c r="N47" s="101"/>
      <c r="O47" s="724" t="s">
        <v>1110</v>
      </c>
      <c r="P47" s="40">
        <v>45632</v>
      </c>
      <c r="Q47" s="28"/>
      <c r="R47" s="40">
        <v>45645</v>
      </c>
      <c r="S47" s="40">
        <v>45646</v>
      </c>
      <c r="T47" s="33">
        <v>45646</v>
      </c>
    </row>
    <row r="48" spans="1:20" s="4" customFormat="1" ht="19.7" customHeight="1">
      <c r="A48" s="690" t="s">
        <v>42</v>
      </c>
      <c r="B48" s="34"/>
      <c r="C48" s="90"/>
      <c r="D48" s="702">
        <v>15</v>
      </c>
      <c r="E48" s="703">
        <f t="shared" si="5"/>
        <v>29</v>
      </c>
      <c r="F48" s="410" t="s">
        <v>1153</v>
      </c>
      <c r="G48" s="410" t="s">
        <v>55</v>
      </c>
      <c r="H48" s="428" t="s">
        <v>304</v>
      </c>
      <c r="I48" s="112">
        <v>1</v>
      </c>
      <c r="J48" s="730">
        <v>1611</v>
      </c>
      <c r="K48" s="259">
        <f t="shared" si="4"/>
        <v>1611</v>
      </c>
      <c r="L48" s="271"/>
      <c r="M48" s="166" t="s">
        <v>305</v>
      </c>
      <c r="N48" s="101"/>
      <c r="O48" s="724" t="s">
        <v>1110</v>
      </c>
      <c r="P48" s="40">
        <v>45632</v>
      </c>
      <c r="Q48" s="28"/>
      <c r="R48" s="40">
        <v>45645</v>
      </c>
      <c r="S48" s="40">
        <v>45646</v>
      </c>
      <c r="T48" s="33">
        <v>45646</v>
      </c>
    </row>
    <row r="49" spans="1:20" s="4" customFormat="1" ht="19.7" customHeight="1">
      <c r="A49" s="690" t="s">
        <v>42</v>
      </c>
      <c r="B49" s="34"/>
      <c r="C49" s="90"/>
      <c r="D49" s="702">
        <v>15</v>
      </c>
      <c r="E49" s="703">
        <f t="shared" si="5"/>
        <v>30</v>
      </c>
      <c r="F49" s="692" t="s">
        <v>55</v>
      </c>
      <c r="G49" s="747" t="s">
        <v>55</v>
      </c>
      <c r="H49" s="35" t="s">
        <v>301</v>
      </c>
      <c r="I49" s="463">
        <v>8</v>
      </c>
      <c r="J49" s="748">
        <v>81</v>
      </c>
      <c r="K49" s="727">
        <f t="shared" si="4"/>
        <v>648</v>
      </c>
      <c r="L49" s="418"/>
      <c r="M49" s="38" t="s">
        <v>1154</v>
      </c>
      <c r="N49" s="101"/>
      <c r="O49" s="724" t="s">
        <v>1110</v>
      </c>
      <c r="P49" s="40">
        <v>45632</v>
      </c>
      <c r="Q49" s="28"/>
      <c r="R49" s="40">
        <v>45645</v>
      </c>
      <c r="S49" s="40">
        <v>45646</v>
      </c>
      <c r="T49" s="33">
        <v>45646</v>
      </c>
    </row>
    <row r="50" spans="1:20" s="4" customFormat="1" ht="19.7" customHeight="1">
      <c r="A50" s="690" t="s">
        <v>42</v>
      </c>
      <c r="B50" s="34"/>
      <c r="C50" s="90"/>
      <c r="D50" s="702">
        <v>15</v>
      </c>
      <c r="E50" s="703">
        <f t="shared" si="5"/>
        <v>31</v>
      </c>
      <c r="F50" s="200" t="s">
        <v>55</v>
      </c>
      <c r="G50" s="200" t="s">
        <v>55</v>
      </c>
      <c r="H50" s="201" t="s">
        <v>292</v>
      </c>
      <c r="I50" s="749">
        <v>1</v>
      </c>
      <c r="J50" s="204">
        <v>860</v>
      </c>
      <c r="K50" s="265">
        <f t="shared" si="4"/>
        <v>860</v>
      </c>
      <c r="L50" s="205"/>
      <c r="M50" s="263" t="s">
        <v>1155</v>
      </c>
      <c r="N50" s="101"/>
      <c r="O50" s="724" t="s">
        <v>1110</v>
      </c>
      <c r="P50" s="40">
        <v>45632</v>
      </c>
      <c r="Q50" s="28"/>
      <c r="R50" s="40">
        <v>45645</v>
      </c>
      <c r="S50" s="40">
        <v>45646</v>
      </c>
      <c r="T50" s="33">
        <v>45646</v>
      </c>
    </row>
    <row r="51" spans="1:20" s="4" customFormat="1" ht="19.7" customHeight="1">
      <c r="A51" s="690" t="s">
        <v>42</v>
      </c>
      <c r="B51" s="34"/>
      <c r="C51" s="90"/>
      <c r="D51" s="702">
        <v>15</v>
      </c>
      <c r="E51" s="703">
        <f t="shared" si="5"/>
        <v>32</v>
      </c>
      <c r="F51" s="71" t="s">
        <v>55</v>
      </c>
      <c r="G51" s="71" t="s">
        <v>55</v>
      </c>
      <c r="H51" s="406" t="s">
        <v>1156</v>
      </c>
      <c r="I51" s="750">
        <v>1</v>
      </c>
      <c r="J51" s="751">
        <v>290</v>
      </c>
      <c r="K51" s="750">
        <f t="shared" si="4"/>
        <v>290</v>
      </c>
      <c r="L51" s="466"/>
      <c r="M51" s="406" t="s">
        <v>604</v>
      </c>
      <c r="N51" s="101" t="s">
        <v>1157</v>
      </c>
      <c r="O51" s="724" t="s">
        <v>1110</v>
      </c>
      <c r="P51" s="40">
        <v>45632</v>
      </c>
      <c r="Q51" s="28"/>
      <c r="R51" s="40">
        <v>45645</v>
      </c>
      <c r="S51" s="40">
        <v>45646</v>
      </c>
      <c r="T51" s="33">
        <v>45646</v>
      </c>
    </row>
    <row r="52" spans="1:20" s="4" customFormat="1" ht="19.7" customHeight="1">
      <c r="A52" s="690" t="s">
        <v>42</v>
      </c>
      <c r="B52" s="34"/>
      <c r="C52" s="90"/>
      <c r="D52" s="702">
        <v>15</v>
      </c>
      <c r="E52" s="703">
        <f>+E51+1</f>
        <v>33</v>
      </c>
      <c r="F52" s="28" t="s">
        <v>55</v>
      </c>
      <c r="G52" s="28" t="s">
        <v>55</v>
      </c>
      <c r="H52" s="35" t="s">
        <v>135</v>
      </c>
      <c r="I52" s="112">
        <v>2</v>
      </c>
      <c r="J52" s="155">
        <v>290</v>
      </c>
      <c r="K52" s="155">
        <f t="shared" si="4"/>
        <v>580</v>
      </c>
      <c r="L52" s="135"/>
      <c r="M52" s="136" t="s">
        <v>1158</v>
      </c>
      <c r="N52" s="752"/>
      <c r="O52" s="724" t="s">
        <v>1110</v>
      </c>
      <c r="P52" s="40">
        <v>45632</v>
      </c>
      <c r="Q52" s="28"/>
      <c r="R52" s="40">
        <v>45645</v>
      </c>
      <c r="S52" s="40">
        <v>45646</v>
      </c>
      <c r="T52" s="33">
        <v>45646</v>
      </c>
    </row>
    <row r="53" spans="1:20" s="4" customFormat="1" ht="19.7" customHeight="1">
      <c r="A53" s="690" t="s">
        <v>42</v>
      </c>
      <c r="B53" s="34"/>
      <c r="C53" s="90"/>
      <c r="D53" s="702">
        <v>15</v>
      </c>
      <c r="E53" s="703">
        <f t="shared" si="5"/>
        <v>34</v>
      </c>
      <c r="F53" s="28" t="s">
        <v>55</v>
      </c>
      <c r="G53" s="28" t="s">
        <v>55</v>
      </c>
      <c r="H53" s="35" t="s">
        <v>137</v>
      </c>
      <c r="I53" s="112">
        <v>3</v>
      </c>
      <c r="J53" s="155">
        <v>290</v>
      </c>
      <c r="K53" s="155">
        <f t="shared" si="4"/>
        <v>870</v>
      </c>
      <c r="L53" s="135"/>
      <c r="M53" s="136" t="s">
        <v>1159</v>
      </c>
      <c r="N53" s="101"/>
      <c r="O53" s="724" t="s">
        <v>1110</v>
      </c>
      <c r="P53" s="40">
        <v>45632</v>
      </c>
      <c r="Q53" s="28"/>
      <c r="R53" s="40">
        <v>45645</v>
      </c>
      <c r="S53" s="40">
        <v>45646</v>
      </c>
      <c r="T53" s="33">
        <v>45646</v>
      </c>
    </row>
    <row r="54" spans="1:20" s="4" customFormat="1" ht="19.7" customHeight="1">
      <c r="A54" s="690" t="s">
        <v>42</v>
      </c>
      <c r="B54" s="34"/>
      <c r="C54" s="90"/>
      <c r="D54" s="702">
        <v>15</v>
      </c>
      <c r="E54" s="703">
        <f t="shared" si="5"/>
        <v>35</v>
      </c>
      <c r="F54" s="131" t="s">
        <v>55</v>
      </c>
      <c r="G54" s="131" t="s">
        <v>55</v>
      </c>
      <c r="H54" s="201" t="s">
        <v>158</v>
      </c>
      <c r="I54" s="753">
        <v>10</v>
      </c>
      <c r="J54" s="739">
        <v>24</v>
      </c>
      <c r="K54" s="259">
        <f t="shared" si="4"/>
        <v>240</v>
      </c>
      <c r="L54" s="413"/>
      <c r="M54" s="156" t="s">
        <v>1160</v>
      </c>
      <c r="N54" s="101"/>
      <c r="O54" s="724" t="s">
        <v>1110</v>
      </c>
      <c r="P54" s="40">
        <v>45632</v>
      </c>
      <c r="Q54" s="28"/>
      <c r="R54" s="40">
        <v>45645</v>
      </c>
      <c r="S54" s="40">
        <v>45646</v>
      </c>
      <c r="T54" s="33">
        <v>45646</v>
      </c>
    </row>
    <row r="55" spans="1:20" s="4" customFormat="1" ht="19.7" customHeight="1">
      <c r="A55" s="754" t="s">
        <v>109</v>
      </c>
      <c r="B55" s="34"/>
      <c r="C55" s="90"/>
      <c r="D55" s="702">
        <v>15</v>
      </c>
      <c r="E55" s="703">
        <f t="shared" si="5"/>
        <v>36</v>
      </c>
      <c r="F55" s="722" t="s">
        <v>61</v>
      </c>
      <c r="G55" s="722" t="s">
        <v>55</v>
      </c>
      <c r="H55" s="755" t="s">
        <v>1161</v>
      </c>
      <c r="I55" s="112">
        <v>1</v>
      </c>
      <c r="J55" s="355">
        <v>8618</v>
      </c>
      <c r="K55" s="265">
        <f t="shared" si="4"/>
        <v>8618</v>
      </c>
      <c r="L55" s="29"/>
      <c r="M55" s="682" t="s">
        <v>1162</v>
      </c>
      <c r="N55" s="101"/>
      <c r="O55" s="724" t="s">
        <v>1110</v>
      </c>
      <c r="P55" s="40">
        <v>45632</v>
      </c>
      <c r="Q55" s="28"/>
      <c r="R55" s="40">
        <v>45645</v>
      </c>
      <c r="S55" s="40">
        <v>45646</v>
      </c>
      <c r="T55" s="33">
        <v>45646</v>
      </c>
    </row>
    <row r="56" spans="1:20" s="4" customFormat="1" ht="19.7" customHeight="1">
      <c r="A56" s="754" t="s">
        <v>64</v>
      </c>
      <c r="B56" s="34"/>
      <c r="C56" s="90"/>
      <c r="D56" s="702">
        <v>15</v>
      </c>
      <c r="E56" s="703">
        <f t="shared" si="5"/>
        <v>37</v>
      </c>
      <c r="F56" s="28" t="s">
        <v>55</v>
      </c>
      <c r="G56" s="28" t="s">
        <v>55</v>
      </c>
      <c r="H56" s="35" t="s">
        <v>1163</v>
      </c>
      <c r="I56" s="112">
        <v>4</v>
      </c>
      <c r="J56" s="756">
        <v>273</v>
      </c>
      <c r="K56" s="155">
        <f t="shared" si="4"/>
        <v>1092</v>
      </c>
      <c r="L56" s="147"/>
      <c r="M56" s="590" t="s">
        <v>1164</v>
      </c>
      <c r="N56" s="101"/>
      <c r="O56" s="724" t="s">
        <v>1110</v>
      </c>
      <c r="P56" s="40">
        <v>45632</v>
      </c>
      <c r="Q56" s="28"/>
      <c r="R56" s="40">
        <v>45645</v>
      </c>
      <c r="S56" s="40">
        <v>45646</v>
      </c>
      <c r="T56" s="33">
        <v>45646</v>
      </c>
    </row>
    <row r="57" spans="1:20" s="4" customFormat="1" ht="19.7" customHeight="1">
      <c r="A57" s="690" t="s">
        <v>42</v>
      </c>
      <c r="B57" s="34"/>
      <c r="C57" s="90"/>
      <c r="D57" s="702">
        <v>15</v>
      </c>
      <c r="E57" s="703">
        <f t="shared" si="5"/>
        <v>38</v>
      </c>
      <c r="F57" s="131" t="s">
        <v>55</v>
      </c>
      <c r="G57" s="131" t="s">
        <v>55</v>
      </c>
      <c r="H57" s="201" t="s">
        <v>158</v>
      </c>
      <c r="I57" s="753">
        <v>10</v>
      </c>
      <c r="J57" s="739">
        <v>24</v>
      </c>
      <c r="K57" s="259">
        <f t="shared" si="4"/>
        <v>240</v>
      </c>
      <c r="L57" s="413"/>
      <c r="M57" s="156" t="s">
        <v>1165</v>
      </c>
      <c r="N57" s="101"/>
      <c r="O57" s="724" t="s">
        <v>1110</v>
      </c>
      <c r="P57" s="40">
        <v>45632</v>
      </c>
      <c r="Q57" s="28"/>
      <c r="R57" s="40">
        <v>45645</v>
      </c>
      <c r="S57" s="40">
        <v>45646</v>
      </c>
      <c r="T57" s="33">
        <v>45646</v>
      </c>
    </row>
    <row r="58" spans="1:20" s="4" customFormat="1" ht="19.7" customHeight="1">
      <c r="A58" s="690" t="s">
        <v>42</v>
      </c>
      <c r="B58" s="34"/>
      <c r="C58" s="90"/>
      <c r="D58" s="702">
        <v>15</v>
      </c>
      <c r="E58" s="703">
        <f t="shared" si="5"/>
        <v>39</v>
      </c>
      <c r="F58" s="131" t="s">
        <v>55</v>
      </c>
      <c r="G58" s="131" t="s">
        <v>55</v>
      </c>
      <c r="H58" s="201" t="s">
        <v>608</v>
      </c>
      <c r="I58" s="753">
        <v>10</v>
      </c>
      <c r="J58" s="739">
        <v>17</v>
      </c>
      <c r="K58" s="259">
        <f t="shared" si="4"/>
        <v>170</v>
      </c>
      <c r="L58" s="413"/>
      <c r="M58" s="156" t="s">
        <v>1166</v>
      </c>
      <c r="N58" s="101"/>
      <c r="O58" s="724" t="s">
        <v>1110</v>
      </c>
      <c r="P58" s="40">
        <v>45632</v>
      </c>
      <c r="Q58" s="28"/>
      <c r="R58" s="40">
        <v>45645</v>
      </c>
      <c r="S58" s="40">
        <v>45646</v>
      </c>
      <c r="T58" s="33">
        <v>45646</v>
      </c>
    </row>
    <row r="59" spans="1:20" s="4" customFormat="1" ht="19.7" customHeight="1">
      <c r="A59" s="690" t="s">
        <v>42</v>
      </c>
      <c r="B59" s="34"/>
      <c r="C59" s="90"/>
      <c r="D59" s="702">
        <v>15</v>
      </c>
      <c r="E59" s="703">
        <f t="shared" si="5"/>
        <v>40</v>
      </c>
      <c r="F59" s="131" t="s">
        <v>55</v>
      </c>
      <c r="G59" s="131" t="s">
        <v>55</v>
      </c>
      <c r="H59" s="201" t="s">
        <v>1167</v>
      </c>
      <c r="I59" s="753">
        <v>10</v>
      </c>
      <c r="J59" s="739">
        <v>17</v>
      </c>
      <c r="K59" s="259">
        <f t="shared" si="4"/>
        <v>170</v>
      </c>
      <c r="L59" s="413"/>
      <c r="M59" s="156" t="s">
        <v>1168</v>
      </c>
      <c r="N59" s="101"/>
      <c r="O59" s="724" t="s">
        <v>1110</v>
      </c>
      <c r="P59" s="40">
        <v>45632</v>
      </c>
      <c r="Q59" s="28"/>
      <c r="R59" s="40">
        <v>45645</v>
      </c>
      <c r="S59" s="40">
        <v>45646</v>
      </c>
      <c r="T59" s="33">
        <v>45646</v>
      </c>
    </row>
    <row r="60" spans="1:20" s="4" customFormat="1" ht="19.7" customHeight="1">
      <c r="A60" s="690" t="s">
        <v>42</v>
      </c>
      <c r="B60" s="34"/>
      <c r="C60" s="90"/>
      <c r="D60" s="702">
        <v>15</v>
      </c>
      <c r="E60" s="703">
        <f t="shared" si="5"/>
        <v>41</v>
      </c>
      <c r="F60" s="131" t="s">
        <v>55</v>
      </c>
      <c r="G60" s="131" t="s">
        <v>55</v>
      </c>
      <c r="H60" s="35" t="s">
        <v>160</v>
      </c>
      <c r="I60" s="112">
        <v>10</v>
      </c>
      <c r="J60" s="155">
        <v>92</v>
      </c>
      <c r="K60" s="155">
        <f t="shared" si="4"/>
        <v>920</v>
      </c>
      <c r="L60" s="147"/>
      <c r="M60" s="590" t="s">
        <v>1169</v>
      </c>
      <c r="N60" s="101"/>
      <c r="O60" s="724" t="s">
        <v>1110</v>
      </c>
      <c r="P60" s="40">
        <v>45632</v>
      </c>
      <c r="Q60" s="28"/>
      <c r="R60" s="40">
        <v>45645</v>
      </c>
      <c r="S60" s="40">
        <v>45646</v>
      </c>
      <c r="T60" s="33">
        <v>45646</v>
      </c>
    </row>
    <row r="61" spans="1:20" s="4" customFormat="1" ht="19.7" customHeight="1">
      <c r="A61" s="690" t="s">
        <v>42</v>
      </c>
      <c r="B61" s="34"/>
      <c r="C61" s="90"/>
      <c r="D61" s="702">
        <v>15</v>
      </c>
      <c r="E61" s="703">
        <f>+E60+1</f>
        <v>42</v>
      </c>
      <c r="F61" s="133" t="s">
        <v>55</v>
      </c>
      <c r="G61" s="133" t="s">
        <v>55</v>
      </c>
      <c r="H61" s="78" t="s">
        <v>299</v>
      </c>
      <c r="I61" s="757">
        <v>2</v>
      </c>
      <c r="J61" s="751">
        <v>210</v>
      </c>
      <c r="K61" s="143">
        <f t="shared" si="4"/>
        <v>420</v>
      </c>
      <c r="L61" s="147"/>
      <c r="M61" s="78" t="s">
        <v>605</v>
      </c>
      <c r="N61" s="186"/>
      <c r="O61" s="724" t="s">
        <v>1110</v>
      </c>
      <c r="P61" s="40">
        <v>45632</v>
      </c>
      <c r="Q61" s="28"/>
      <c r="R61" s="40">
        <v>45645</v>
      </c>
      <c r="S61" s="40">
        <v>45646</v>
      </c>
      <c r="T61" s="33">
        <v>45646</v>
      </c>
    </row>
    <row r="62" spans="1:20" s="4" customFormat="1" ht="19.7" customHeight="1">
      <c r="A62" s="690" t="s">
        <v>42</v>
      </c>
      <c r="B62" s="34"/>
      <c r="C62" s="90"/>
      <c r="D62" s="702">
        <v>15</v>
      </c>
      <c r="E62" s="703">
        <f t="shared" si="5"/>
        <v>43</v>
      </c>
      <c r="F62" s="157" t="s">
        <v>399</v>
      </c>
      <c r="G62" s="396" t="s">
        <v>196</v>
      </c>
      <c r="H62" s="758" t="s">
        <v>400</v>
      </c>
      <c r="I62" s="759">
        <v>2</v>
      </c>
      <c r="J62" s="760">
        <v>1708</v>
      </c>
      <c r="K62" s="155">
        <f t="shared" si="4"/>
        <v>3416</v>
      </c>
      <c r="L62" s="278"/>
      <c r="M62" s="279" t="s">
        <v>401</v>
      </c>
      <c r="N62" s="186"/>
      <c r="O62" s="724" t="s">
        <v>1110</v>
      </c>
      <c r="P62" s="40">
        <v>45632</v>
      </c>
      <c r="Q62" s="28"/>
      <c r="R62" s="40">
        <v>45645</v>
      </c>
      <c r="S62" s="40">
        <v>45646</v>
      </c>
      <c r="T62" s="33">
        <v>45646</v>
      </c>
    </row>
    <row r="63" spans="1:20" s="4" customFormat="1" ht="19.7" customHeight="1">
      <c r="A63" s="690" t="s">
        <v>42</v>
      </c>
      <c r="B63" s="34"/>
      <c r="C63" s="90"/>
      <c r="D63" s="702">
        <v>15</v>
      </c>
      <c r="E63" s="703">
        <f t="shared" si="5"/>
        <v>44</v>
      </c>
      <c r="F63" s="157" t="s">
        <v>399</v>
      </c>
      <c r="G63" s="396" t="s">
        <v>196</v>
      </c>
      <c r="H63" s="758" t="s">
        <v>402</v>
      </c>
      <c r="I63" s="759">
        <v>2</v>
      </c>
      <c r="J63" s="760">
        <v>422</v>
      </c>
      <c r="K63" s="761">
        <f t="shared" si="4"/>
        <v>844</v>
      </c>
      <c r="L63" s="278"/>
      <c r="M63" s="279" t="s">
        <v>403</v>
      </c>
      <c r="N63" s="186"/>
      <c r="O63" s="724" t="s">
        <v>1110</v>
      </c>
      <c r="P63" s="40">
        <v>45632</v>
      </c>
      <c r="Q63" s="28"/>
      <c r="R63" s="40">
        <v>45645</v>
      </c>
      <c r="S63" s="40">
        <v>45646</v>
      </c>
      <c r="T63" s="33">
        <v>45646</v>
      </c>
    </row>
    <row r="64" spans="1:20" s="4" customFormat="1" ht="19.7" customHeight="1">
      <c r="A64" s="690" t="s">
        <v>42</v>
      </c>
      <c r="B64" s="34"/>
      <c r="C64" s="90"/>
      <c r="D64" s="702">
        <v>15</v>
      </c>
      <c r="E64" s="703">
        <f t="shared" si="5"/>
        <v>45</v>
      </c>
      <c r="F64" s="157" t="s">
        <v>399</v>
      </c>
      <c r="G64" s="396" t="s">
        <v>196</v>
      </c>
      <c r="H64" s="758" t="s">
        <v>404</v>
      </c>
      <c r="I64" s="759">
        <v>2</v>
      </c>
      <c r="J64" s="760">
        <v>45</v>
      </c>
      <c r="K64" s="761">
        <f t="shared" si="4"/>
        <v>90</v>
      </c>
      <c r="L64" s="278"/>
      <c r="M64" s="279" t="s">
        <v>405</v>
      </c>
      <c r="N64" s="186"/>
      <c r="O64" s="724" t="s">
        <v>1110</v>
      </c>
      <c r="P64" s="40">
        <v>45632</v>
      </c>
      <c r="Q64" s="28"/>
      <c r="R64" s="40">
        <v>45645</v>
      </c>
      <c r="S64" s="40">
        <v>45646</v>
      </c>
      <c r="T64" s="33">
        <v>45646</v>
      </c>
    </row>
    <row r="65" spans="1:20" s="4" customFormat="1" ht="19.7" customHeight="1">
      <c r="A65" s="690" t="s">
        <v>42</v>
      </c>
      <c r="B65" s="34"/>
      <c r="C65" s="90"/>
      <c r="D65" s="702">
        <v>15</v>
      </c>
      <c r="E65" s="703">
        <f t="shared" si="5"/>
        <v>46</v>
      </c>
      <c r="F65" s="762" t="s">
        <v>55</v>
      </c>
      <c r="G65" s="762" t="s">
        <v>55</v>
      </c>
      <c r="H65" s="763" t="s">
        <v>193</v>
      </c>
      <c r="I65" s="355">
        <v>1</v>
      </c>
      <c r="J65" s="739">
        <v>1350</v>
      </c>
      <c r="K65" s="262">
        <f t="shared" si="4"/>
        <v>1350</v>
      </c>
      <c r="L65" s="764"/>
      <c r="M65" s="765" t="s">
        <v>1170</v>
      </c>
      <c r="N65" s="766"/>
      <c r="O65" s="724" t="s">
        <v>1110</v>
      </c>
      <c r="P65" s="40">
        <v>45632</v>
      </c>
      <c r="Q65" s="28"/>
      <c r="R65" s="40">
        <v>45645</v>
      </c>
      <c r="S65" s="40">
        <v>45646</v>
      </c>
      <c r="T65" s="33">
        <v>45646</v>
      </c>
    </row>
    <row r="66" spans="1:20" s="4" customFormat="1" ht="19.7" customHeight="1">
      <c r="A66" s="690" t="s">
        <v>42</v>
      </c>
      <c r="B66" s="34"/>
      <c r="C66" s="90"/>
      <c r="D66" s="702">
        <v>15</v>
      </c>
      <c r="E66" s="703">
        <f t="shared" si="5"/>
        <v>47</v>
      </c>
      <c r="F66" s="767" t="s">
        <v>55</v>
      </c>
      <c r="G66" s="767" t="s">
        <v>55</v>
      </c>
      <c r="H66" s="768" t="s">
        <v>1171</v>
      </c>
      <c r="I66" s="753">
        <v>1</v>
      </c>
      <c r="J66" s="769">
        <v>830</v>
      </c>
      <c r="K66" s="204">
        <f t="shared" si="4"/>
        <v>830</v>
      </c>
      <c r="L66" s="770"/>
      <c r="M66" s="768" t="s">
        <v>1172</v>
      </c>
      <c r="N66" s="766"/>
      <c r="O66" s="724" t="s">
        <v>1110</v>
      </c>
      <c r="P66" s="40">
        <v>45632</v>
      </c>
      <c r="Q66" s="28"/>
      <c r="R66" s="40">
        <v>45645</v>
      </c>
      <c r="S66" s="40">
        <v>45646</v>
      </c>
      <c r="T66" s="33">
        <v>45646</v>
      </c>
    </row>
    <row r="67" spans="1:20" s="4" customFormat="1" ht="19.7" customHeight="1">
      <c r="A67" s="34"/>
      <c r="B67" s="34"/>
      <c r="C67" s="90"/>
      <c r="D67" s="93"/>
      <c r="E67" s="241"/>
      <c r="F67" s="603"/>
      <c r="G67" s="603"/>
      <c r="H67" s="705"/>
      <c r="I67" s="706"/>
      <c r="J67" s="707"/>
      <c r="K67" s="707"/>
      <c r="L67" s="708"/>
      <c r="M67" s="709"/>
      <c r="N67" s="710"/>
      <c r="O67" s="157"/>
      <c r="P67" s="555"/>
      <c r="Q67" s="131"/>
      <c r="R67" s="558"/>
      <c r="S67" s="555"/>
      <c r="T67" s="556"/>
    </row>
    <row r="68" spans="1:20" s="4" customFormat="1" ht="19.7" customHeight="1">
      <c r="A68" s="34"/>
      <c r="B68" s="34"/>
      <c r="C68" s="90"/>
      <c r="D68" s="93"/>
      <c r="E68" s="241"/>
      <c r="F68" s="692"/>
      <c r="G68" s="747"/>
      <c r="H68" s="771">
        <f>SUM(K42:K66)</f>
        <v>41899</v>
      </c>
      <c r="I68" s="71"/>
      <c r="J68" s="712"/>
      <c r="K68" s="713"/>
      <c r="L68" s="418"/>
      <c r="M68" s="38"/>
      <c r="N68" s="186"/>
      <c r="O68" s="157"/>
      <c r="P68" s="555"/>
      <c r="Q68" s="131"/>
      <c r="R68" s="558"/>
      <c r="S68" s="555"/>
      <c r="T68" s="556"/>
    </row>
    <row r="69" spans="1:20" s="4" customFormat="1" ht="19.7" customHeight="1">
      <c r="A69" s="34"/>
      <c r="B69" s="34"/>
      <c r="C69" s="90"/>
      <c r="D69" s="93"/>
      <c r="E69" s="131"/>
      <c r="F69" s="131"/>
      <c r="G69" s="131"/>
      <c r="H69" s="697"/>
      <c r="I69" s="698"/>
      <c r="J69" s="601"/>
      <c r="K69" s="601"/>
      <c r="L69" s="159"/>
      <c r="M69" s="244"/>
      <c r="N69" s="156"/>
      <c r="O69" s="157"/>
      <c r="P69" s="555"/>
      <c r="Q69" s="131"/>
      <c r="R69" s="558"/>
      <c r="S69" s="555"/>
      <c r="T69" s="556"/>
    </row>
    <row r="70" spans="1:20" s="4" customFormat="1" ht="19.7" customHeight="1">
      <c r="A70" s="34"/>
      <c r="B70" s="34"/>
      <c r="C70" s="90"/>
      <c r="D70" s="93"/>
      <c r="E70" s="131"/>
      <c r="F70" s="131"/>
      <c r="G70" s="131"/>
      <c r="H70" s="697"/>
      <c r="I70" s="698"/>
      <c r="J70" s="601"/>
      <c r="K70" s="601"/>
      <c r="L70" s="159"/>
      <c r="M70" s="244"/>
      <c r="N70" s="156"/>
      <c r="O70" s="157"/>
      <c r="P70" s="555"/>
      <c r="Q70" s="131"/>
      <c r="R70" s="558"/>
      <c r="S70" s="555"/>
      <c r="T70" s="556"/>
    </row>
    <row r="71" spans="1:20" s="4" customFormat="1" ht="19.7" customHeight="1">
      <c r="A71" s="34"/>
      <c r="B71" s="34"/>
      <c r="C71" s="90"/>
      <c r="D71" s="93"/>
      <c r="E71" s="131"/>
      <c r="F71" s="131"/>
      <c r="G71" s="131"/>
      <c r="H71" s="697"/>
      <c r="I71" s="698"/>
      <c r="J71" s="601"/>
      <c r="K71" s="601"/>
      <c r="L71" s="159"/>
      <c r="M71" s="244"/>
      <c r="N71" s="156"/>
      <c r="O71" s="157"/>
      <c r="P71" s="555"/>
      <c r="Q71" s="131"/>
      <c r="R71" s="558"/>
      <c r="S71" s="555"/>
      <c r="T71" s="556"/>
    </row>
    <row r="72" spans="1:20" s="4" customFormat="1" ht="19.7" customHeight="1">
      <c r="A72" s="34"/>
      <c r="B72" s="34"/>
      <c r="C72" s="90"/>
      <c r="D72" s="93"/>
      <c r="E72" s="131"/>
      <c r="F72" s="131"/>
      <c r="G72" s="131"/>
      <c r="H72" s="697"/>
      <c r="I72" s="698"/>
      <c r="J72" s="601"/>
      <c r="K72" s="601"/>
      <c r="L72" s="159"/>
      <c r="M72" s="244"/>
      <c r="N72" s="156"/>
      <c r="O72" s="157"/>
      <c r="P72" s="555"/>
      <c r="Q72" s="131"/>
      <c r="R72" s="558"/>
      <c r="S72" s="555"/>
      <c r="T72" s="556"/>
    </row>
    <row r="73" spans="1:20" s="4" customFormat="1" ht="19.7" customHeight="1">
      <c r="A73" s="34"/>
      <c r="B73" s="34"/>
      <c r="C73" s="90"/>
      <c r="D73" s="93"/>
      <c r="E73" s="131"/>
      <c r="F73" s="131"/>
      <c r="G73" s="131"/>
      <c r="H73" s="697"/>
      <c r="I73" s="698"/>
      <c r="J73" s="601"/>
      <c r="K73" s="601"/>
      <c r="L73" s="159"/>
      <c r="M73" s="244"/>
      <c r="N73" s="156"/>
      <c r="O73" s="157"/>
      <c r="P73" s="555"/>
      <c r="Q73" s="131"/>
      <c r="R73" s="558"/>
      <c r="S73" s="555"/>
      <c r="T73" s="556"/>
    </row>
    <row r="74" spans="1:20" s="4" customFormat="1" ht="19.7" customHeight="1">
      <c r="A74" s="34"/>
      <c r="B74" s="34"/>
      <c r="C74" s="90"/>
      <c r="D74" s="93"/>
      <c r="E74" s="131"/>
      <c r="F74" s="131"/>
      <c r="G74" s="131"/>
      <c r="H74" s="697"/>
      <c r="I74" s="698"/>
      <c r="J74" s="601"/>
      <c r="K74" s="601"/>
      <c r="L74" s="159"/>
      <c r="M74" s="244"/>
      <c r="N74" s="156"/>
      <c r="O74" s="157"/>
      <c r="P74" s="555"/>
      <c r="Q74" s="131"/>
      <c r="R74" s="558"/>
      <c r="S74" s="555"/>
      <c r="T74" s="556"/>
    </row>
    <row r="75" spans="1:20" s="4" customFormat="1" ht="19.7" customHeight="1">
      <c r="A75" s="34"/>
      <c r="B75" s="34"/>
      <c r="C75" s="90"/>
      <c r="D75" s="93"/>
      <c r="E75" s="131"/>
      <c r="F75" s="131"/>
      <c r="G75" s="131"/>
      <c r="H75" s="697"/>
      <c r="I75" s="698"/>
      <c r="J75" s="601"/>
      <c r="K75" s="601"/>
      <c r="L75" s="159"/>
      <c r="M75" s="244"/>
      <c r="N75" s="156"/>
      <c r="O75" s="157"/>
      <c r="P75" s="555"/>
      <c r="Q75" s="131"/>
      <c r="R75" s="558"/>
      <c r="S75" s="555"/>
      <c r="T75" s="556"/>
    </row>
    <row r="76" spans="1:20" s="4" customFormat="1" ht="19.7" customHeight="1">
      <c r="A76" s="34"/>
      <c r="B76" s="34"/>
      <c r="C76" s="90"/>
      <c r="D76" s="93"/>
      <c r="E76" s="131"/>
      <c r="F76" s="131"/>
      <c r="G76" s="131"/>
      <c r="H76" s="697"/>
      <c r="I76" s="698"/>
      <c r="J76" s="601"/>
      <c r="K76" s="601"/>
      <c r="L76" s="159"/>
      <c r="M76" s="244"/>
      <c r="N76" s="156"/>
      <c r="O76" s="157"/>
      <c r="P76" s="555"/>
      <c r="Q76" s="131"/>
      <c r="R76" s="558"/>
      <c r="S76" s="555"/>
      <c r="T76" s="556"/>
    </row>
    <row r="77" spans="1:20" s="4" customFormat="1" ht="19.7" customHeight="1">
      <c r="A77" s="34"/>
      <c r="B77" s="34"/>
      <c r="C77" s="90"/>
      <c r="D77" s="93"/>
      <c r="E77" s="131"/>
      <c r="F77" s="131"/>
      <c r="G77" s="131"/>
      <c r="H77" s="697"/>
      <c r="I77" s="698"/>
      <c r="J77" s="601"/>
      <c r="K77" s="601"/>
      <c r="L77" s="159"/>
      <c r="M77" s="244"/>
      <c r="N77" s="156"/>
      <c r="O77" s="157"/>
      <c r="P77" s="555"/>
      <c r="Q77" s="131"/>
      <c r="R77" s="558"/>
      <c r="S77" s="555"/>
      <c r="T77" s="556"/>
    </row>
    <row r="78" spans="1:20" s="4" customFormat="1" ht="19.7" customHeight="1">
      <c r="A78" s="34"/>
      <c r="B78" s="34"/>
      <c r="C78" s="90"/>
      <c r="D78" s="93"/>
      <c r="E78" s="131"/>
      <c r="F78" s="131"/>
      <c r="G78" s="131"/>
      <c r="H78" s="697"/>
      <c r="I78" s="698"/>
      <c r="J78" s="601"/>
      <c r="K78" s="601"/>
      <c r="L78" s="159"/>
      <c r="M78" s="244"/>
      <c r="N78" s="156"/>
      <c r="O78" s="157"/>
      <c r="P78" s="555"/>
      <c r="Q78" s="131"/>
      <c r="R78" s="558"/>
      <c r="S78" s="555"/>
      <c r="T78" s="556"/>
    </row>
    <row r="79" spans="1:20" s="4" customFormat="1" ht="19.7" customHeight="1">
      <c r="A79" s="34"/>
      <c r="B79" s="34"/>
      <c r="C79" s="90"/>
      <c r="D79" s="93"/>
      <c r="E79" s="131"/>
      <c r="F79" s="131"/>
      <c r="G79" s="131"/>
      <c r="H79" s="697"/>
      <c r="I79" s="698"/>
      <c r="J79" s="601"/>
      <c r="K79" s="601"/>
      <c r="L79" s="159"/>
      <c r="M79" s="244"/>
      <c r="N79" s="156"/>
      <c r="O79" s="157"/>
      <c r="P79" s="555"/>
      <c r="Q79" s="131"/>
      <c r="R79" s="558"/>
      <c r="S79" s="555"/>
      <c r="T79" s="556"/>
    </row>
    <row r="80" spans="1:20" s="4" customFormat="1" ht="19.7" customHeight="1">
      <c r="A80" s="34"/>
      <c r="B80" s="34"/>
      <c r="C80" s="90"/>
      <c r="D80" s="93"/>
      <c r="E80" s="131"/>
      <c r="F80" s="131"/>
      <c r="G80" s="131"/>
      <c r="H80" s="697"/>
      <c r="I80" s="698"/>
      <c r="J80" s="601"/>
      <c r="K80" s="601"/>
      <c r="L80" s="159"/>
      <c r="M80" s="244"/>
      <c r="N80" s="156"/>
      <c r="O80" s="157"/>
      <c r="P80" s="555"/>
      <c r="Q80" s="131"/>
      <c r="R80" s="558"/>
      <c r="S80" s="555"/>
      <c r="T80" s="556"/>
    </row>
    <row r="81" spans="1:20" s="4" customFormat="1" ht="19.7" customHeight="1">
      <c r="A81" s="34"/>
      <c r="B81" s="34"/>
      <c r="C81" s="90"/>
      <c r="D81" s="93"/>
      <c r="E81" s="131"/>
      <c r="F81" s="131"/>
      <c r="G81" s="131"/>
      <c r="H81" s="697"/>
      <c r="I81" s="698"/>
      <c r="J81" s="601"/>
      <c r="K81" s="601"/>
      <c r="L81" s="159"/>
      <c r="M81" s="244"/>
      <c r="N81" s="156"/>
      <c r="O81" s="157"/>
      <c r="P81" s="555"/>
      <c r="Q81" s="131"/>
      <c r="R81" s="558"/>
      <c r="S81" s="555"/>
      <c r="T81" s="556"/>
    </row>
    <row r="82" spans="1:20" s="4" customFormat="1" ht="19.7" customHeight="1">
      <c r="A82" s="34"/>
      <c r="B82" s="34"/>
      <c r="C82" s="90"/>
      <c r="D82" s="93"/>
      <c r="E82" s="131"/>
      <c r="F82" s="131"/>
      <c r="G82" s="131"/>
      <c r="H82" s="697"/>
      <c r="I82" s="698"/>
      <c r="J82" s="601"/>
      <c r="K82" s="601"/>
      <c r="L82" s="159"/>
      <c r="M82" s="244"/>
      <c r="N82" s="156"/>
      <c r="O82" s="157"/>
      <c r="P82" s="555"/>
      <c r="Q82" s="131"/>
      <c r="R82" s="558"/>
      <c r="S82" s="555"/>
      <c r="T82" s="556"/>
    </row>
    <row r="83" spans="1:20" s="4" customFormat="1" ht="19.7" customHeight="1">
      <c r="A83" s="34"/>
      <c r="B83" s="34"/>
      <c r="C83" s="90"/>
      <c r="D83" s="93"/>
      <c r="E83" s="131"/>
      <c r="F83" s="131"/>
      <c r="G83" s="131"/>
      <c r="H83" s="697"/>
      <c r="I83" s="698"/>
      <c r="J83" s="601"/>
      <c r="K83" s="601"/>
      <c r="L83" s="159"/>
      <c r="M83" s="244"/>
      <c r="N83" s="156"/>
      <c r="O83" s="157"/>
      <c r="P83" s="555"/>
      <c r="Q83" s="131"/>
      <c r="R83" s="558"/>
      <c r="S83" s="555"/>
      <c r="T83" s="556"/>
    </row>
    <row r="84" spans="1:20" s="4" customFormat="1" ht="19.7" customHeight="1">
      <c r="A84" s="34"/>
      <c r="B84" s="34"/>
      <c r="C84" s="90"/>
      <c r="D84" s="93"/>
      <c r="E84" s="131"/>
      <c r="F84" s="131"/>
      <c r="G84" s="131"/>
      <c r="H84" s="697"/>
      <c r="I84" s="698"/>
      <c r="J84" s="601"/>
      <c r="K84" s="601"/>
      <c r="L84" s="159"/>
      <c r="M84" s="244"/>
      <c r="N84" s="156"/>
      <c r="O84" s="157"/>
      <c r="P84" s="555"/>
      <c r="Q84" s="131"/>
      <c r="R84" s="558"/>
      <c r="S84" s="555"/>
      <c r="T84" s="556"/>
    </row>
    <row r="85" spans="1:20" s="4" customFormat="1" ht="19.7" customHeight="1">
      <c r="A85" s="34"/>
      <c r="B85" s="34"/>
      <c r="C85" s="90"/>
      <c r="D85" s="93"/>
      <c r="E85" s="131"/>
      <c r="F85" s="131"/>
      <c r="G85" s="131"/>
      <c r="H85" s="697"/>
      <c r="I85" s="698"/>
      <c r="J85" s="601"/>
      <c r="K85" s="601"/>
      <c r="L85" s="159"/>
      <c r="M85" s="244"/>
      <c r="N85" s="156"/>
      <c r="O85" s="157"/>
      <c r="P85" s="555"/>
      <c r="Q85" s="131"/>
      <c r="R85" s="558"/>
      <c r="S85" s="555"/>
      <c r="T85" s="556"/>
    </row>
    <row r="86" spans="1:20" s="4" customFormat="1" ht="19.7" customHeight="1">
      <c r="A86" s="34"/>
      <c r="B86" s="34"/>
      <c r="C86" s="90"/>
      <c r="D86" s="93"/>
      <c r="E86" s="131"/>
      <c r="F86" s="131"/>
      <c r="G86" s="131"/>
      <c r="H86" s="697"/>
      <c r="I86" s="698"/>
      <c r="J86" s="601"/>
      <c r="K86" s="601"/>
      <c r="L86" s="159"/>
      <c r="M86" s="244"/>
      <c r="N86" s="156"/>
      <c r="O86" s="157"/>
      <c r="P86" s="555"/>
      <c r="Q86" s="131"/>
      <c r="R86" s="558"/>
      <c r="S86" s="555"/>
      <c r="T86" s="556"/>
    </row>
    <row r="87" spans="1:20" s="4" customFormat="1" ht="19.7" customHeight="1">
      <c r="A87" s="34"/>
      <c r="B87" s="34"/>
      <c r="C87" s="90"/>
      <c r="D87" s="93"/>
      <c r="E87" s="131"/>
      <c r="F87" s="131"/>
      <c r="G87" s="131"/>
      <c r="H87" s="697"/>
      <c r="I87" s="698"/>
      <c r="J87" s="601"/>
      <c r="K87" s="601"/>
      <c r="L87" s="159"/>
      <c r="M87" s="244"/>
      <c r="N87" s="156"/>
      <c r="O87" s="157"/>
      <c r="P87" s="555"/>
      <c r="Q87" s="131"/>
      <c r="R87" s="558"/>
      <c r="S87" s="555"/>
      <c r="T87" s="556"/>
    </row>
    <row r="88" spans="1:20" s="4" customFormat="1" ht="19.7" customHeight="1">
      <c r="A88" s="34"/>
      <c r="B88" s="34"/>
      <c r="C88" s="90"/>
      <c r="D88" s="93"/>
      <c r="E88" s="131"/>
      <c r="F88" s="131"/>
      <c r="G88" s="131"/>
      <c r="H88" s="697"/>
      <c r="I88" s="698"/>
      <c r="J88" s="601"/>
      <c r="K88" s="601"/>
      <c r="L88" s="159"/>
      <c r="M88" s="244"/>
      <c r="N88" s="156"/>
      <c r="O88" s="157"/>
      <c r="P88" s="555"/>
      <c r="Q88" s="131"/>
      <c r="R88" s="558"/>
      <c r="S88" s="555"/>
      <c r="T88" s="556"/>
    </row>
    <row r="89" spans="1:20" s="4" customFormat="1" ht="19.7" customHeight="1">
      <c r="A89" s="34"/>
      <c r="B89" s="34"/>
      <c r="C89" s="90"/>
      <c r="D89" s="93"/>
      <c r="E89" s="131"/>
      <c r="F89" s="131"/>
      <c r="G89" s="131"/>
      <c r="H89" s="697"/>
      <c r="I89" s="698"/>
      <c r="J89" s="601"/>
      <c r="K89" s="601"/>
      <c r="L89" s="159"/>
      <c r="M89" s="244"/>
      <c r="N89" s="156"/>
      <c r="O89" s="157"/>
      <c r="P89" s="555"/>
      <c r="Q89" s="131"/>
      <c r="R89" s="558"/>
      <c r="S89" s="555"/>
      <c r="T89" s="556"/>
    </row>
    <row r="90" spans="1:20" s="4" customFormat="1" ht="19.7" customHeight="1">
      <c r="A90" s="34"/>
      <c r="B90" s="34"/>
      <c r="C90" s="90"/>
      <c r="D90" s="93"/>
      <c r="E90" s="131"/>
      <c r="F90" s="131"/>
      <c r="G90" s="131"/>
      <c r="H90" s="697"/>
      <c r="I90" s="698"/>
      <c r="J90" s="601"/>
      <c r="K90" s="601"/>
      <c r="L90" s="159"/>
      <c r="M90" s="244"/>
      <c r="N90" s="156"/>
      <c r="O90" s="157"/>
      <c r="P90" s="555"/>
      <c r="Q90" s="131"/>
      <c r="R90" s="558"/>
      <c r="S90" s="555"/>
      <c r="T90" s="556"/>
    </row>
    <row r="91" spans="1:20" s="4" customFormat="1" ht="19.7" customHeight="1">
      <c r="A91" s="34"/>
      <c r="B91" s="34"/>
      <c r="C91" s="90"/>
      <c r="D91" s="93"/>
      <c r="E91" s="131"/>
      <c r="F91" s="131"/>
      <c r="G91" s="131"/>
      <c r="H91" s="697"/>
      <c r="I91" s="698"/>
      <c r="J91" s="601"/>
      <c r="K91" s="601"/>
      <c r="L91" s="159"/>
      <c r="M91" s="244"/>
      <c r="N91" s="156"/>
      <c r="O91" s="157"/>
      <c r="P91" s="555"/>
      <c r="Q91" s="131"/>
      <c r="R91" s="558"/>
      <c r="S91" s="555"/>
      <c r="T91" s="556"/>
    </row>
    <row r="92" spans="1:20" s="4" customFormat="1" ht="19.7" customHeight="1">
      <c r="A92" s="34"/>
      <c r="B92" s="34"/>
      <c r="C92" s="90"/>
      <c r="D92" s="93"/>
      <c r="E92" s="131"/>
      <c r="F92" s="131"/>
      <c r="G92" s="131"/>
      <c r="H92" s="697"/>
      <c r="I92" s="698"/>
      <c r="J92" s="601"/>
      <c r="K92" s="601"/>
      <c r="L92" s="159"/>
      <c r="M92" s="244"/>
      <c r="N92" s="156"/>
      <c r="O92" s="157"/>
      <c r="P92" s="555"/>
      <c r="Q92" s="131"/>
      <c r="R92" s="558"/>
      <c r="S92" s="555"/>
      <c r="T92" s="556"/>
    </row>
    <row r="93" spans="1:20" s="4" customFormat="1" ht="19.7" customHeight="1">
      <c r="A93" s="34"/>
      <c r="B93" s="34"/>
      <c r="C93" s="90"/>
      <c r="D93" s="93"/>
      <c r="E93" s="131"/>
      <c r="F93" s="131"/>
      <c r="G93" s="131"/>
      <c r="H93" s="697"/>
      <c r="I93" s="698"/>
      <c r="J93" s="601"/>
      <c r="K93" s="601"/>
      <c r="L93" s="159"/>
      <c r="M93" s="244"/>
      <c r="N93" s="156"/>
      <c r="O93" s="157"/>
      <c r="P93" s="555"/>
      <c r="Q93" s="131"/>
      <c r="R93" s="558"/>
      <c r="S93" s="555"/>
      <c r="T93" s="556"/>
    </row>
    <row r="94" spans="1:20" s="4" customFormat="1" ht="19.7" customHeight="1">
      <c r="A94" s="34"/>
      <c r="B94" s="34"/>
      <c r="C94" s="90"/>
      <c r="D94" s="93"/>
      <c r="E94" s="131"/>
      <c r="F94" s="131"/>
      <c r="G94" s="131"/>
      <c r="H94" s="697"/>
      <c r="I94" s="698"/>
      <c r="J94" s="601"/>
      <c r="K94" s="601"/>
      <c r="L94" s="159"/>
      <c r="M94" s="244"/>
      <c r="N94" s="156"/>
      <c r="O94" s="157"/>
      <c r="P94" s="555"/>
      <c r="Q94" s="131"/>
      <c r="R94" s="558"/>
      <c r="S94" s="555"/>
      <c r="T94" s="556"/>
    </row>
    <row r="95" spans="1:20" s="4" customFormat="1" ht="19.7" customHeight="1">
      <c r="A95" s="34"/>
      <c r="B95" s="34"/>
      <c r="C95" s="90"/>
      <c r="D95" s="93"/>
      <c r="E95" s="131"/>
      <c r="F95" s="131"/>
      <c r="G95" s="131"/>
      <c r="H95" s="697"/>
      <c r="I95" s="698"/>
      <c r="J95" s="601"/>
      <c r="K95" s="601"/>
      <c r="L95" s="159"/>
      <c r="M95" s="244"/>
      <c r="N95" s="156"/>
      <c r="O95" s="157"/>
      <c r="P95" s="555"/>
      <c r="Q95" s="131"/>
      <c r="R95" s="558"/>
      <c r="S95" s="555"/>
      <c r="T95" s="556"/>
    </row>
    <row r="96" spans="1:20" s="4" customFormat="1" ht="19.7" customHeight="1">
      <c r="A96" s="34"/>
      <c r="B96" s="34"/>
      <c r="C96" s="90"/>
      <c r="D96" s="93"/>
      <c r="E96" s="131"/>
      <c r="F96" s="131"/>
      <c r="G96" s="131"/>
      <c r="H96" s="697"/>
      <c r="I96" s="698"/>
      <c r="J96" s="601"/>
      <c r="K96" s="601"/>
      <c r="L96" s="159"/>
      <c r="M96" s="244"/>
      <c r="N96" s="156"/>
      <c r="O96" s="157"/>
      <c r="P96" s="555"/>
      <c r="Q96" s="131"/>
      <c r="R96" s="558"/>
      <c r="S96" s="555"/>
      <c r="T96" s="556"/>
    </row>
    <row r="97" spans="1:20" s="4" customFormat="1" ht="19.7" customHeight="1">
      <c r="A97" s="34"/>
      <c r="B97" s="34"/>
      <c r="C97" s="90"/>
      <c r="D97" s="93"/>
      <c r="E97" s="131"/>
      <c r="F97" s="131"/>
      <c r="G97" s="131"/>
      <c r="H97" s="697"/>
      <c r="I97" s="698"/>
      <c r="J97" s="601"/>
      <c r="K97" s="601"/>
      <c r="L97" s="159"/>
      <c r="M97" s="244"/>
      <c r="N97" s="156"/>
      <c r="O97" s="157"/>
      <c r="P97" s="555"/>
      <c r="Q97" s="131"/>
      <c r="R97" s="558"/>
      <c r="S97" s="555"/>
      <c r="T97" s="556"/>
    </row>
    <row r="98" spans="1:20" s="4" customFormat="1" ht="19.7" customHeight="1">
      <c r="A98" s="34"/>
      <c r="B98" s="34"/>
      <c r="C98" s="90"/>
      <c r="D98" s="93"/>
      <c r="E98" s="131"/>
      <c r="F98" s="131"/>
      <c r="G98" s="131"/>
      <c r="H98" s="697"/>
      <c r="I98" s="698"/>
      <c r="J98" s="601"/>
      <c r="K98" s="601"/>
      <c r="L98" s="159"/>
      <c r="M98" s="244"/>
      <c r="N98" s="156"/>
      <c r="O98" s="157"/>
      <c r="P98" s="555"/>
      <c r="Q98" s="131"/>
      <c r="R98" s="558"/>
      <c r="S98" s="555"/>
      <c r="T98" s="556"/>
    </row>
    <row r="99" spans="1:20" s="4" customFormat="1" ht="19.7" customHeight="1">
      <c r="A99" s="34"/>
      <c r="B99" s="34"/>
      <c r="C99" s="90"/>
      <c r="D99" s="93"/>
      <c r="E99" s="131"/>
      <c r="F99" s="131"/>
      <c r="G99" s="131"/>
      <c r="H99" s="697"/>
      <c r="I99" s="698"/>
      <c r="J99" s="601"/>
      <c r="K99" s="601"/>
      <c r="L99" s="159"/>
      <c r="M99" s="244"/>
      <c r="N99" s="156"/>
      <c r="O99" s="157"/>
      <c r="P99" s="555"/>
      <c r="Q99" s="131"/>
      <c r="R99" s="558"/>
      <c r="S99" s="555"/>
      <c r="T99" s="556"/>
    </row>
    <row r="100" spans="1:20" s="4" customFormat="1" ht="19.7" customHeight="1">
      <c r="A100" s="34"/>
      <c r="B100" s="34"/>
      <c r="C100" s="90"/>
      <c r="D100" s="93"/>
      <c r="E100" s="131"/>
      <c r="F100" s="131"/>
      <c r="G100" s="131"/>
      <c r="H100" s="697"/>
      <c r="I100" s="698"/>
      <c r="J100" s="601"/>
      <c r="K100" s="601"/>
      <c r="L100" s="159"/>
      <c r="M100" s="244"/>
      <c r="N100" s="156"/>
      <c r="O100" s="157"/>
      <c r="P100" s="555"/>
      <c r="Q100" s="131"/>
      <c r="R100" s="558"/>
      <c r="S100" s="555"/>
      <c r="T100" s="556"/>
    </row>
    <row r="101" spans="1:20" s="4" customFormat="1" ht="19.7" customHeight="1">
      <c r="A101" s="34"/>
      <c r="B101" s="34"/>
      <c r="C101" s="90"/>
      <c r="D101" s="93"/>
      <c r="E101" s="131"/>
      <c r="F101" s="131"/>
      <c r="G101" s="131"/>
      <c r="H101" s="697"/>
      <c r="I101" s="698"/>
      <c r="J101" s="601"/>
      <c r="K101" s="601"/>
      <c r="L101" s="159"/>
      <c r="M101" s="244"/>
      <c r="N101" s="156"/>
      <c r="O101" s="157"/>
      <c r="P101" s="555"/>
      <c r="Q101" s="131"/>
      <c r="R101" s="558"/>
      <c r="S101" s="555"/>
      <c r="T101" s="556"/>
    </row>
    <row r="102" spans="1:20" s="4" customFormat="1" ht="19.7" customHeight="1">
      <c r="A102" s="34"/>
      <c r="B102" s="34"/>
      <c r="C102" s="90"/>
      <c r="D102" s="93"/>
      <c r="E102" s="131"/>
      <c r="F102" s="131"/>
      <c r="G102" s="131"/>
      <c r="H102" s="697"/>
      <c r="I102" s="698"/>
      <c r="J102" s="601"/>
      <c r="K102" s="601"/>
      <c r="L102" s="159"/>
      <c r="M102" s="244"/>
      <c r="N102" s="156"/>
      <c r="O102" s="157"/>
      <c r="P102" s="555"/>
      <c r="Q102" s="131"/>
      <c r="R102" s="558"/>
      <c r="S102" s="555"/>
      <c r="T102" s="556"/>
    </row>
    <row r="103" spans="1:20" s="4" customFormat="1" ht="19.7" customHeight="1">
      <c r="A103" s="34"/>
      <c r="B103" s="34"/>
      <c r="C103" s="90"/>
      <c r="D103" s="93"/>
      <c r="E103" s="131"/>
      <c r="F103" s="131"/>
      <c r="G103" s="131"/>
      <c r="H103" s="697"/>
      <c r="I103" s="698"/>
      <c r="J103" s="601"/>
      <c r="K103" s="601"/>
      <c r="L103" s="159"/>
      <c r="M103" s="244"/>
      <c r="N103" s="156"/>
      <c r="O103" s="157"/>
      <c r="P103" s="555"/>
      <c r="Q103" s="131"/>
      <c r="R103" s="558"/>
      <c r="S103" s="555"/>
      <c r="T103" s="556"/>
    </row>
    <row r="104" spans="1:20" s="4" customFormat="1" ht="19.7" customHeight="1">
      <c r="A104" s="34"/>
      <c r="B104" s="34"/>
      <c r="C104" s="90"/>
      <c r="D104" s="93"/>
      <c r="E104" s="131"/>
      <c r="F104" s="131"/>
      <c r="G104" s="131"/>
      <c r="H104" s="697"/>
      <c r="I104" s="698"/>
      <c r="J104" s="601"/>
      <c r="K104" s="601"/>
      <c r="L104" s="159"/>
      <c r="M104" s="244"/>
      <c r="N104" s="156"/>
      <c r="O104" s="157"/>
      <c r="P104" s="555"/>
      <c r="Q104" s="131"/>
      <c r="R104" s="558"/>
      <c r="S104" s="555"/>
      <c r="T104" s="556"/>
    </row>
    <row r="105" spans="1:20" s="4" customFormat="1" ht="19.7" customHeight="1">
      <c r="A105" s="34"/>
      <c r="B105" s="34"/>
      <c r="C105" s="90"/>
      <c r="D105" s="27"/>
      <c r="E105" s="28"/>
      <c r="F105" s="28"/>
      <c r="G105" s="28"/>
      <c r="H105" s="27"/>
      <c r="I105" s="38"/>
      <c r="J105" s="714"/>
      <c r="K105" s="257"/>
      <c r="L105" s="31"/>
      <c r="M105" s="73"/>
      <c r="N105" s="390"/>
      <c r="O105" s="28"/>
      <c r="P105" s="32"/>
      <c r="Q105" s="28"/>
      <c r="R105" s="40"/>
      <c r="S105" s="40"/>
      <c r="T105" s="33"/>
    </row>
    <row r="106" spans="1:20" s="4" customFormat="1" ht="19.7" customHeight="1">
      <c r="A106" s="34"/>
      <c r="B106" s="34"/>
      <c r="C106" s="90"/>
      <c r="D106" s="27"/>
      <c r="E106" s="28"/>
      <c r="F106" s="131"/>
      <c r="G106" s="695"/>
      <c r="I106" s="236"/>
      <c r="J106" s="38"/>
      <c r="K106" s="257"/>
      <c r="L106" s="31"/>
      <c r="M106" s="166"/>
      <c r="N106" s="39"/>
      <c r="O106" s="28"/>
      <c r="P106" s="32"/>
      <c r="Q106" s="28"/>
      <c r="R106" s="40"/>
      <c r="S106" s="40"/>
      <c r="T106" s="33"/>
    </row>
    <row r="107" spans="1:20" s="4" customFormat="1" ht="19.7" customHeight="1">
      <c r="A107" s="34"/>
      <c r="B107" s="34"/>
      <c r="C107" s="90"/>
      <c r="D107" s="27"/>
      <c r="E107" s="28"/>
      <c r="F107" s="28"/>
      <c r="G107" s="28"/>
      <c r="H107" s="674"/>
      <c r="I107" s="38"/>
      <c r="J107" s="533"/>
      <c r="K107" s="257"/>
      <c r="L107" s="715"/>
      <c r="M107" s="320"/>
      <c r="N107" s="39"/>
      <c r="O107" s="28"/>
      <c r="P107" s="32"/>
      <c r="Q107" s="28"/>
      <c r="R107" s="40"/>
      <c r="S107" s="40"/>
      <c r="T107" s="33"/>
    </row>
    <row r="108" spans="1:20" s="4" customFormat="1" ht="19.7" customHeight="1">
      <c r="A108" s="34"/>
      <c r="B108" s="34"/>
      <c r="C108" s="90"/>
      <c r="D108" s="27"/>
      <c r="E108" s="28"/>
      <c r="F108" s="28"/>
      <c r="G108" s="28"/>
      <c r="H108" s="38"/>
      <c r="I108" s="38"/>
      <c r="J108" s="533"/>
      <c r="K108" s="413"/>
      <c r="L108" s="715"/>
      <c r="M108" s="320"/>
      <c r="N108" s="39"/>
      <c r="O108" s="28"/>
      <c r="P108" s="32"/>
      <c r="Q108" s="28"/>
      <c r="R108" s="40"/>
      <c r="S108" s="40"/>
      <c r="T108" s="33"/>
    </row>
    <row r="109" spans="1:20" s="4" customFormat="1" ht="19.7" customHeight="1">
      <c r="A109" s="34"/>
      <c r="B109" s="34"/>
      <c r="C109" s="716"/>
      <c r="D109" s="93"/>
      <c r="E109" s="28"/>
      <c r="F109" s="28"/>
      <c r="G109" s="28"/>
      <c r="H109" s="88"/>
      <c r="I109" s="88"/>
      <c r="J109" s="257"/>
      <c r="K109" s="413"/>
      <c r="L109" s="457"/>
      <c r="M109" s="88"/>
      <c r="N109" s="39"/>
      <c r="O109" s="28"/>
      <c r="P109" s="32"/>
      <c r="Q109" s="28"/>
      <c r="R109" s="40"/>
      <c r="S109" s="40"/>
      <c r="T109" s="33"/>
    </row>
    <row r="110" spans="1:20" s="4" customFormat="1" ht="19.7" customHeight="1">
      <c r="A110" s="34"/>
      <c r="B110" s="34"/>
      <c r="C110" s="716"/>
      <c r="D110" s="93"/>
      <c r="E110" s="28"/>
      <c r="F110" s="28"/>
      <c r="G110" s="28"/>
      <c r="H110" s="35"/>
      <c r="I110" s="88"/>
      <c r="J110" s="533"/>
      <c r="K110" s="413"/>
      <c r="L110" s="457"/>
      <c r="M110" s="38"/>
      <c r="N110" s="38"/>
      <c r="O110" s="28"/>
      <c r="P110" s="32"/>
      <c r="Q110" s="28"/>
      <c r="R110" s="40"/>
      <c r="S110" s="40"/>
      <c r="T110" s="33"/>
    </row>
    <row r="111" spans="1:20" s="4" customFormat="1" ht="19.7" customHeight="1">
      <c r="A111" s="34"/>
      <c r="B111" s="34"/>
      <c r="C111" s="90"/>
      <c r="D111" s="27"/>
      <c r="E111" s="28"/>
      <c r="F111" s="28"/>
      <c r="G111" s="28"/>
      <c r="H111" s="35"/>
      <c r="I111" s="88"/>
      <c r="J111" s="533"/>
      <c r="K111" s="413"/>
      <c r="L111" s="457"/>
      <c r="M111" s="38"/>
      <c r="N111" s="38"/>
      <c r="O111" s="28"/>
      <c r="P111" s="32"/>
      <c r="Q111" s="28"/>
      <c r="R111" s="40"/>
      <c r="S111" s="40"/>
      <c r="T111" s="33"/>
    </row>
    <row r="112" spans="1:20" s="4" customFormat="1" ht="19.7" customHeight="1">
      <c r="A112" s="34"/>
      <c r="B112" s="34"/>
      <c r="C112" s="90"/>
      <c r="D112" s="27"/>
      <c r="E112" s="28"/>
      <c r="F112" s="28"/>
      <c r="G112" s="28"/>
      <c r="H112" s="35"/>
      <c r="I112" s="717"/>
      <c r="J112" s="718"/>
      <c r="K112" s="257"/>
      <c r="L112" s="83"/>
      <c r="M112" s="84"/>
      <c r="N112" s="38"/>
      <c r="O112" s="28"/>
      <c r="P112" s="32"/>
      <c r="Q112" s="28"/>
      <c r="R112" s="40"/>
      <c r="S112" s="40"/>
      <c r="T112" s="33"/>
    </row>
    <row r="113" spans="1:20" s="4" customFormat="1" ht="19.7" customHeight="1">
      <c r="A113" s="34"/>
      <c r="B113" s="34"/>
      <c r="C113" s="90"/>
      <c r="D113" s="27"/>
      <c r="E113" s="28"/>
      <c r="F113" s="28"/>
      <c r="G113" s="28"/>
      <c r="H113" s="85"/>
      <c r="I113" s="38"/>
      <c r="J113" s="257"/>
      <c r="K113" s="257"/>
      <c r="L113" s="31"/>
      <c r="M113" s="38"/>
      <c r="N113" s="39"/>
      <c r="O113" s="28"/>
      <c r="P113" s="32"/>
      <c r="Q113" s="28"/>
      <c r="R113" s="40"/>
      <c r="S113" s="40"/>
      <c r="T113" s="33"/>
    </row>
    <row r="114" spans="1:20">
      <c r="A114" s="719"/>
      <c r="B114" s="719"/>
      <c r="C114" s="720"/>
      <c r="K114" s="527"/>
    </row>
    <row r="115" spans="1:20">
      <c r="A115" s="719"/>
      <c r="B115" s="719"/>
      <c r="C115" s="720"/>
    </row>
    <row r="116" spans="1:20">
      <c r="A116" s="719"/>
      <c r="B116" s="719"/>
      <c r="C116" s="720"/>
    </row>
    <row r="117" spans="1:20">
      <c r="A117" s="719"/>
      <c r="B117" s="719"/>
      <c r="C117" s="720"/>
    </row>
    <row r="118" spans="1:20">
      <c r="A118" s="719"/>
      <c r="B118" s="719"/>
      <c r="C118" s="720"/>
    </row>
    <row r="119" spans="1:20">
      <c r="A119" s="719"/>
      <c r="B119" s="719"/>
      <c r="C119" s="720"/>
    </row>
    <row r="120" spans="1:20">
      <c r="A120" s="719"/>
      <c r="B120" s="719"/>
      <c r="C120" s="720"/>
    </row>
    <row r="121" spans="1:20">
      <c r="A121" s="719"/>
      <c r="B121" s="719"/>
      <c r="C121" s="720"/>
    </row>
  </sheetData>
  <autoFilter ref="E9:R38" xr:uid="{7DC53C55-D7BB-4EEC-A8CC-27B79E2281D7}"/>
  <mergeCells count="10">
    <mergeCell ref="E6:G6"/>
    <mergeCell ref="E12:H12"/>
    <mergeCell ref="E41:I41"/>
    <mergeCell ref="E2:G2"/>
    <mergeCell ref="J2:L2"/>
    <mergeCell ref="E3:G3"/>
    <mergeCell ref="E4:G4"/>
    <mergeCell ref="J4:K5"/>
    <mergeCell ref="M4:N5"/>
    <mergeCell ref="E5:G5"/>
  </mergeCells>
  <phoneticPr fontId="2"/>
  <dataValidations count="2">
    <dataValidation imeMode="hiragana" allowBlank="1" showInputMessage="1" showErrorMessage="1" sqref="M17 JI17 TE17 ADA17 AMW17 AWS17 BGO17 BQK17 CAG17 CKC17 CTY17 DDU17 DNQ17 DXM17 EHI17 ERE17 FBA17 FKW17 FUS17 GEO17 GOK17 GYG17 HIC17 HRY17 IBU17 ILQ17 IVM17 JFI17 JPE17 JZA17 KIW17 KSS17 LCO17 LMK17 LWG17 MGC17 MPY17 MZU17 NJQ17 NTM17 ODI17 ONE17 OXA17 PGW17 PQS17 QAO17 QKK17 QUG17 REC17 RNY17 RXU17 SHQ17 SRM17 TBI17 TLE17 TVA17 UEW17 UOS17 UYO17 VIK17 VSG17 WCC17 WLY17 WVU17 M65553 JI65553 TE65553 ADA65553 AMW65553 AWS65553 BGO65553 BQK65553 CAG65553 CKC65553 CTY65553 DDU65553 DNQ65553 DXM65553 EHI65553 ERE65553 FBA65553 FKW65553 FUS65553 GEO65553 GOK65553 GYG65553 HIC65553 HRY65553 IBU65553 ILQ65553 IVM65553 JFI65553 JPE65553 JZA65553 KIW65553 KSS65553 LCO65553 LMK65553 LWG65553 MGC65553 MPY65553 MZU65553 NJQ65553 NTM65553 ODI65553 ONE65553 OXA65553 PGW65553 PQS65553 QAO65553 QKK65553 QUG65553 REC65553 RNY65553 RXU65553 SHQ65553 SRM65553 TBI65553 TLE65553 TVA65553 UEW65553 UOS65553 UYO65553 VIK65553 VSG65553 WCC65553 WLY65553 WVU65553 M131089 JI131089 TE131089 ADA131089 AMW131089 AWS131089 BGO131089 BQK131089 CAG131089 CKC131089 CTY131089 DDU131089 DNQ131089 DXM131089 EHI131089 ERE131089 FBA131089 FKW131089 FUS131089 GEO131089 GOK131089 GYG131089 HIC131089 HRY131089 IBU131089 ILQ131089 IVM131089 JFI131089 JPE131089 JZA131089 KIW131089 KSS131089 LCO131089 LMK131089 LWG131089 MGC131089 MPY131089 MZU131089 NJQ131089 NTM131089 ODI131089 ONE131089 OXA131089 PGW131089 PQS131089 QAO131089 QKK131089 QUG131089 REC131089 RNY131089 RXU131089 SHQ131089 SRM131089 TBI131089 TLE131089 TVA131089 UEW131089 UOS131089 UYO131089 VIK131089 VSG131089 WCC131089 WLY131089 WVU131089 M196625 JI196625 TE196625 ADA196625 AMW196625 AWS196625 BGO196625 BQK196625 CAG196625 CKC196625 CTY196625 DDU196625 DNQ196625 DXM196625 EHI196625 ERE196625 FBA196625 FKW196625 FUS196625 GEO196625 GOK196625 GYG196625 HIC196625 HRY196625 IBU196625 ILQ196625 IVM196625 JFI196625 JPE196625 JZA196625 KIW196625 KSS196625 LCO196625 LMK196625 LWG196625 MGC196625 MPY196625 MZU196625 NJQ196625 NTM196625 ODI196625 ONE196625 OXA196625 PGW196625 PQS196625 QAO196625 QKK196625 QUG196625 REC196625 RNY196625 RXU196625 SHQ196625 SRM196625 TBI196625 TLE196625 TVA196625 UEW196625 UOS196625 UYO196625 VIK196625 VSG196625 WCC196625 WLY196625 WVU196625 M262161 JI262161 TE262161 ADA262161 AMW262161 AWS262161 BGO262161 BQK262161 CAG262161 CKC262161 CTY262161 DDU262161 DNQ262161 DXM262161 EHI262161 ERE262161 FBA262161 FKW262161 FUS262161 GEO262161 GOK262161 GYG262161 HIC262161 HRY262161 IBU262161 ILQ262161 IVM262161 JFI262161 JPE262161 JZA262161 KIW262161 KSS262161 LCO262161 LMK262161 LWG262161 MGC262161 MPY262161 MZU262161 NJQ262161 NTM262161 ODI262161 ONE262161 OXA262161 PGW262161 PQS262161 QAO262161 QKK262161 QUG262161 REC262161 RNY262161 RXU262161 SHQ262161 SRM262161 TBI262161 TLE262161 TVA262161 UEW262161 UOS262161 UYO262161 VIK262161 VSG262161 WCC262161 WLY262161 WVU262161 M327697 JI327697 TE327697 ADA327697 AMW327697 AWS327697 BGO327697 BQK327697 CAG327697 CKC327697 CTY327697 DDU327697 DNQ327697 DXM327697 EHI327697 ERE327697 FBA327697 FKW327697 FUS327697 GEO327697 GOK327697 GYG327697 HIC327697 HRY327697 IBU327697 ILQ327697 IVM327697 JFI327697 JPE327697 JZA327697 KIW327697 KSS327697 LCO327697 LMK327697 LWG327697 MGC327697 MPY327697 MZU327697 NJQ327697 NTM327697 ODI327697 ONE327697 OXA327697 PGW327697 PQS327697 QAO327697 QKK327697 QUG327697 REC327697 RNY327697 RXU327697 SHQ327697 SRM327697 TBI327697 TLE327697 TVA327697 UEW327697 UOS327697 UYO327697 VIK327697 VSG327697 WCC327697 WLY327697 WVU327697 M393233 JI393233 TE393233 ADA393233 AMW393233 AWS393233 BGO393233 BQK393233 CAG393233 CKC393233 CTY393233 DDU393233 DNQ393233 DXM393233 EHI393233 ERE393233 FBA393233 FKW393233 FUS393233 GEO393233 GOK393233 GYG393233 HIC393233 HRY393233 IBU393233 ILQ393233 IVM393233 JFI393233 JPE393233 JZA393233 KIW393233 KSS393233 LCO393233 LMK393233 LWG393233 MGC393233 MPY393233 MZU393233 NJQ393233 NTM393233 ODI393233 ONE393233 OXA393233 PGW393233 PQS393233 QAO393233 QKK393233 QUG393233 REC393233 RNY393233 RXU393233 SHQ393233 SRM393233 TBI393233 TLE393233 TVA393233 UEW393233 UOS393233 UYO393233 VIK393233 VSG393233 WCC393233 WLY393233 WVU393233 M458769 JI458769 TE458769 ADA458769 AMW458769 AWS458769 BGO458769 BQK458769 CAG458769 CKC458769 CTY458769 DDU458769 DNQ458769 DXM458769 EHI458769 ERE458769 FBA458769 FKW458769 FUS458769 GEO458769 GOK458769 GYG458769 HIC458769 HRY458769 IBU458769 ILQ458769 IVM458769 JFI458769 JPE458769 JZA458769 KIW458769 KSS458769 LCO458769 LMK458769 LWG458769 MGC458769 MPY458769 MZU458769 NJQ458769 NTM458769 ODI458769 ONE458769 OXA458769 PGW458769 PQS458769 QAO458769 QKK458769 QUG458769 REC458769 RNY458769 RXU458769 SHQ458769 SRM458769 TBI458769 TLE458769 TVA458769 UEW458769 UOS458769 UYO458769 VIK458769 VSG458769 WCC458769 WLY458769 WVU458769 M524305 JI524305 TE524305 ADA524305 AMW524305 AWS524305 BGO524305 BQK524305 CAG524305 CKC524305 CTY524305 DDU524305 DNQ524305 DXM524305 EHI524305 ERE524305 FBA524305 FKW524305 FUS524305 GEO524305 GOK524305 GYG524305 HIC524305 HRY524305 IBU524305 ILQ524305 IVM524305 JFI524305 JPE524305 JZA524305 KIW524305 KSS524305 LCO524305 LMK524305 LWG524305 MGC524305 MPY524305 MZU524305 NJQ524305 NTM524305 ODI524305 ONE524305 OXA524305 PGW524305 PQS524305 QAO524305 QKK524305 QUG524305 REC524305 RNY524305 RXU524305 SHQ524305 SRM524305 TBI524305 TLE524305 TVA524305 UEW524305 UOS524305 UYO524305 VIK524305 VSG524305 WCC524305 WLY524305 WVU524305 M589841 JI589841 TE589841 ADA589841 AMW589841 AWS589841 BGO589841 BQK589841 CAG589841 CKC589841 CTY589841 DDU589841 DNQ589841 DXM589841 EHI589841 ERE589841 FBA589841 FKW589841 FUS589841 GEO589841 GOK589841 GYG589841 HIC589841 HRY589841 IBU589841 ILQ589841 IVM589841 JFI589841 JPE589841 JZA589841 KIW589841 KSS589841 LCO589841 LMK589841 LWG589841 MGC589841 MPY589841 MZU589841 NJQ589841 NTM589841 ODI589841 ONE589841 OXA589841 PGW589841 PQS589841 QAO589841 QKK589841 QUG589841 REC589841 RNY589841 RXU589841 SHQ589841 SRM589841 TBI589841 TLE589841 TVA589841 UEW589841 UOS589841 UYO589841 VIK589841 VSG589841 WCC589841 WLY589841 WVU589841 M655377 JI655377 TE655377 ADA655377 AMW655377 AWS655377 BGO655377 BQK655377 CAG655377 CKC655377 CTY655377 DDU655377 DNQ655377 DXM655377 EHI655377 ERE655377 FBA655377 FKW655377 FUS655377 GEO655377 GOK655377 GYG655377 HIC655377 HRY655377 IBU655377 ILQ655377 IVM655377 JFI655377 JPE655377 JZA655377 KIW655377 KSS655377 LCO655377 LMK655377 LWG655377 MGC655377 MPY655377 MZU655377 NJQ655377 NTM655377 ODI655377 ONE655377 OXA655377 PGW655377 PQS655377 QAO655377 QKK655377 QUG655377 REC655377 RNY655377 RXU655377 SHQ655377 SRM655377 TBI655377 TLE655377 TVA655377 UEW655377 UOS655377 UYO655377 VIK655377 VSG655377 WCC655377 WLY655377 WVU655377 M720913 JI720913 TE720913 ADA720913 AMW720913 AWS720913 BGO720913 BQK720913 CAG720913 CKC720913 CTY720913 DDU720913 DNQ720913 DXM720913 EHI720913 ERE720913 FBA720913 FKW720913 FUS720913 GEO720913 GOK720913 GYG720913 HIC720913 HRY720913 IBU720913 ILQ720913 IVM720913 JFI720913 JPE720913 JZA720913 KIW720913 KSS720913 LCO720913 LMK720913 LWG720913 MGC720913 MPY720913 MZU720913 NJQ720913 NTM720913 ODI720913 ONE720913 OXA720913 PGW720913 PQS720913 QAO720913 QKK720913 QUG720913 REC720913 RNY720913 RXU720913 SHQ720913 SRM720913 TBI720913 TLE720913 TVA720913 UEW720913 UOS720913 UYO720913 VIK720913 VSG720913 WCC720913 WLY720913 WVU720913 M786449 JI786449 TE786449 ADA786449 AMW786449 AWS786449 BGO786449 BQK786449 CAG786449 CKC786449 CTY786449 DDU786449 DNQ786449 DXM786449 EHI786449 ERE786449 FBA786449 FKW786449 FUS786449 GEO786449 GOK786449 GYG786449 HIC786449 HRY786449 IBU786449 ILQ786449 IVM786449 JFI786449 JPE786449 JZA786449 KIW786449 KSS786449 LCO786449 LMK786449 LWG786449 MGC786449 MPY786449 MZU786449 NJQ786449 NTM786449 ODI786449 ONE786449 OXA786449 PGW786449 PQS786449 QAO786449 QKK786449 QUG786449 REC786449 RNY786449 RXU786449 SHQ786449 SRM786449 TBI786449 TLE786449 TVA786449 UEW786449 UOS786449 UYO786449 VIK786449 VSG786449 WCC786449 WLY786449 WVU786449 M851985 JI851985 TE851985 ADA851985 AMW851985 AWS851985 BGO851985 BQK851985 CAG851985 CKC851985 CTY851985 DDU851985 DNQ851985 DXM851985 EHI851985 ERE851985 FBA851985 FKW851985 FUS851985 GEO851985 GOK851985 GYG851985 HIC851985 HRY851985 IBU851985 ILQ851985 IVM851985 JFI851985 JPE851985 JZA851985 KIW851985 KSS851985 LCO851985 LMK851985 LWG851985 MGC851985 MPY851985 MZU851985 NJQ851985 NTM851985 ODI851985 ONE851985 OXA851985 PGW851985 PQS851985 QAO851985 QKK851985 QUG851985 REC851985 RNY851985 RXU851985 SHQ851985 SRM851985 TBI851985 TLE851985 TVA851985 UEW851985 UOS851985 UYO851985 VIK851985 VSG851985 WCC851985 WLY851985 WVU851985 M917521 JI917521 TE917521 ADA917521 AMW917521 AWS917521 BGO917521 BQK917521 CAG917521 CKC917521 CTY917521 DDU917521 DNQ917521 DXM917521 EHI917521 ERE917521 FBA917521 FKW917521 FUS917521 GEO917521 GOK917521 GYG917521 HIC917521 HRY917521 IBU917521 ILQ917521 IVM917521 JFI917521 JPE917521 JZA917521 KIW917521 KSS917521 LCO917521 LMK917521 LWG917521 MGC917521 MPY917521 MZU917521 NJQ917521 NTM917521 ODI917521 ONE917521 OXA917521 PGW917521 PQS917521 QAO917521 QKK917521 QUG917521 REC917521 RNY917521 RXU917521 SHQ917521 SRM917521 TBI917521 TLE917521 TVA917521 UEW917521 UOS917521 UYO917521 VIK917521 VSG917521 WCC917521 WLY917521 WVU917521 M983057 JI983057 TE983057 ADA983057 AMW983057 AWS983057 BGO983057 BQK983057 CAG983057 CKC983057 CTY983057 DDU983057 DNQ983057 DXM983057 EHI983057 ERE983057 FBA983057 FKW983057 FUS983057 GEO983057 GOK983057 GYG983057 HIC983057 HRY983057 IBU983057 ILQ983057 IVM983057 JFI983057 JPE983057 JZA983057 KIW983057 KSS983057 LCO983057 LMK983057 LWG983057 MGC983057 MPY983057 MZU983057 NJQ983057 NTM983057 ODI983057 ONE983057 OXA983057 PGW983057 PQS983057 QAO983057 QKK983057 QUG983057 REC983057 RNY983057 RXU983057 SHQ983057 SRM983057 TBI983057 TLE983057 TVA983057 UEW983057 UOS983057 UYO983057 VIK983057 VSG983057 WCC983057 WLY983057 WVU983057 M54 JI54 TE54 ADA54 AMW54 AWS54 BGO54 BQK54 CAG54 CKC54 CTY54 DDU54 DNQ54 DXM54 EHI54 ERE54 FBA54 FKW54 FUS54 GEO54 GOK54 GYG54 HIC54 HRY54 IBU54 ILQ54 IVM54 JFI54 JPE54 JZA54 KIW54 KSS54 LCO54 LMK54 LWG54 MGC54 MPY54 MZU54 NJQ54 NTM54 ODI54 ONE54 OXA54 PGW54 PQS54 QAO54 QKK54 QUG54 REC54 RNY54 RXU54 SHQ54 SRM54 TBI54 TLE54 TVA54 UEW54 UOS54 UYO54 VIK54 VSG54 WCC54 WLY54 WVU54 M65590 JI65590 TE65590 ADA65590 AMW65590 AWS65590 BGO65590 BQK65590 CAG65590 CKC65590 CTY65590 DDU65590 DNQ65590 DXM65590 EHI65590 ERE65590 FBA65590 FKW65590 FUS65590 GEO65590 GOK65590 GYG65590 HIC65590 HRY65590 IBU65590 ILQ65590 IVM65590 JFI65590 JPE65590 JZA65590 KIW65590 KSS65590 LCO65590 LMK65590 LWG65590 MGC65590 MPY65590 MZU65590 NJQ65590 NTM65590 ODI65590 ONE65590 OXA65590 PGW65590 PQS65590 QAO65590 QKK65590 QUG65590 REC65590 RNY65590 RXU65590 SHQ65590 SRM65590 TBI65590 TLE65590 TVA65590 UEW65590 UOS65590 UYO65590 VIK65590 VSG65590 WCC65590 WLY65590 WVU65590 M131126 JI131126 TE131126 ADA131126 AMW131126 AWS131126 BGO131126 BQK131126 CAG131126 CKC131126 CTY131126 DDU131126 DNQ131126 DXM131126 EHI131126 ERE131126 FBA131126 FKW131126 FUS131126 GEO131126 GOK131126 GYG131126 HIC131126 HRY131126 IBU131126 ILQ131126 IVM131126 JFI131126 JPE131126 JZA131126 KIW131126 KSS131126 LCO131126 LMK131126 LWG131126 MGC131126 MPY131126 MZU131126 NJQ131126 NTM131126 ODI131126 ONE131126 OXA131126 PGW131126 PQS131126 QAO131126 QKK131126 QUG131126 REC131126 RNY131126 RXU131126 SHQ131126 SRM131126 TBI131126 TLE131126 TVA131126 UEW131126 UOS131126 UYO131126 VIK131126 VSG131126 WCC131126 WLY131126 WVU131126 M196662 JI196662 TE196662 ADA196662 AMW196662 AWS196662 BGO196662 BQK196662 CAG196662 CKC196662 CTY196662 DDU196662 DNQ196662 DXM196662 EHI196662 ERE196662 FBA196662 FKW196662 FUS196662 GEO196662 GOK196662 GYG196662 HIC196662 HRY196662 IBU196662 ILQ196662 IVM196662 JFI196662 JPE196662 JZA196662 KIW196662 KSS196662 LCO196662 LMK196662 LWG196662 MGC196662 MPY196662 MZU196662 NJQ196662 NTM196662 ODI196662 ONE196662 OXA196662 PGW196662 PQS196662 QAO196662 QKK196662 QUG196662 REC196662 RNY196662 RXU196662 SHQ196662 SRM196662 TBI196662 TLE196662 TVA196662 UEW196662 UOS196662 UYO196662 VIK196662 VSG196662 WCC196662 WLY196662 WVU196662 M262198 JI262198 TE262198 ADA262198 AMW262198 AWS262198 BGO262198 BQK262198 CAG262198 CKC262198 CTY262198 DDU262198 DNQ262198 DXM262198 EHI262198 ERE262198 FBA262198 FKW262198 FUS262198 GEO262198 GOK262198 GYG262198 HIC262198 HRY262198 IBU262198 ILQ262198 IVM262198 JFI262198 JPE262198 JZA262198 KIW262198 KSS262198 LCO262198 LMK262198 LWG262198 MGC262198 MPY262198 MZU262198 NJQ262198 NTM262198 ODI262198 ONE262198 OXA262198 PGW262198 PQS262198 QAO262198 QKK262198 QUG262198 REC262198 RNY262198 RXU262198 SHQ262198 SRM262198 TBI262198 TLE262198 TVA262198 UEW262198 UOS262198 UYO262198 VIK262198 VSG262198 WCC262198 WLY262198 WVU262198 M327734 JI327734 TE327734 ADA327734 AMW327734 AWS327734 BGO327734 BQK327734 CAG327734 CKC327734 CTY327734 DDU327734 DNQ327734 DXM327734 EHI327734 ERE327734 FBA327734 FKW327734 FUS327734 GEO327734 GOK327734 GYG327734 HIC327734 HRY327734 IBU327734 ILQ327734 IVM327734 JFI327734 JPE327734 JZA327734 KIW327734 KSS327734 LCO327734 LMK327734 LWG327734 MGC327734 MPY327734 MZU327734 NJQ327734 NTM327734 ODI327734 ONE327734 OXA327734 PGW327734 PQS327734 QAO327734 QKK327734 QUG327734 REC327734 RNY327734 RXU327734 SHQ327734 SRM327734 TBI327734 TLE327734 TVA327734 UEW327734 UOS327734 UYO327734 VIK327734 VSG327734 WCC327734 WLY327734 WVU327734 M393270 JI393270 TE393270 ADA393270 AMW393270 AWS393270 BGO393270 BQK393270 CAG393270 CKC393270 CTY393270 DDU393270 DNQ393270 DXM393270 EHI393270 ERE393270 FBA393270 FKW393270 FUS393270 GEO393270 GOK393270 GYG393270 HIC393270 HRY393270 IBU393270 ILQ393270 IVM393270 JFI393270 JPE393270 JZA393270 KIW393270 KSS393270 LCO393270 LMK393270 LWG393270 MGC393270 MPY393270 MZU393270 NJQ393270 NTM393270 ODI393270 ONE393270 OXA393270 PGW393270 PQS393270 QAO393270 QKK393270 QUG393270 REC393270 RNY393270 RXU393270 SHQ393270 SRM393270 TBI393270 TLE393270 TVA393270 UEW393270 UOS393270 UYO393270 VIK393270 VSG393270 WCC393270 WLY393270 WVU393270 M458806 JI458806 TE458806 ADA458806 AMW458806 AWS458806 BGO458806 BQK458806 CAG458806 CKC458806 CTY458806 DDU458806 DNQ458806 DXM458806 EHI458806 ERE458806 FBA458806 FKW458806 FUS458806 GEO458806 GOK458806 GYG458806 HIC458806 HRY458806 IBU458806 ILQ458806 IVM458806 JFI458806 JPE458806 JZA458806 KIW458806 KSS458806 LCO458806 LMK458806 LWG458806 MGC458806 MPY458806 MZU458806 NJQ458806 NTM458806 ODI458806 ONE458806 OXA458806 PGW458806 PQS458806 QAO458806 QKK458806 QUG458806 REC458806 RNY458806 RXU458806 SHQ458806 SRM458806 TBI458806 TLE458806 TVA458806 UEW458806 UOS458806 UYO458806 VIK458806 VSG458806 WCC458806 WLY458806 WVU458806 M524342 JI524342 TE524342 ADA524342 AMW524342 AWS524342 BGO524342 BQK524342 CAG524342 CKC524342 CTY524342 DDU524342 DNQ524342 DXM524342 EHI524342 ERE524342 FBA524342 FKW524342 FUS524342 GEO524342 GOK524342 GYG524342 HIC524342 HRY524342 IBU524342 ILQ524342 IVM524342 JFI524342 JPE524342 JZA524342 KIW524342 KSS524342 LCO524342 LMK524342 LWG524342 MGC524342 MPY524342 MZU524342 NJQ524342 NTM524342 ODI524342 ONE524342 OXA524342 PGW524342 PQS524342 QAO524342 QKK524342 QUG524342 REC524342 RNY524342 RXU524342 SHQ524342 SRM524342 TBI524342 TLE524342 TVA524342 UEW524342 UOS524342 UYO524342 VIK524342 VSG524342 WCC524342 WLY524342 WVU524342 M589878 JI589878 TE589878 ADA589878 AMW589878 AWS589878 BGO589878 BQK589878 CAG589878 CKC589878 CTY589878 DDU589878 DNQ589878 DXM589878 EHI589878 ERE589878 FBA589878 FKW589878 FUS589878 GEO589878 GOK589878 GYG589878 HIC589878 HRY589878 IBU589878 ILQ589878 IVM589878 JFI589878 JPE589878 JZA589878 KIW589878 KSS589878 LCO589878 LMK589878 LWG589878 MGC589878 MPY589878 MZU589878 NJQ589878 NTM589878 ODI589878 ONE589878 OXA589878 PGW589878 PQS589878 QAO589878 QKK589878 QUG589878 REC589878 RNY589878 RXU589878 SHQ589878 SRM589878 TBI589878 TLE589878 TVA589878 UEW589878 UOS589878 UYO589878 VIK589878 VSG589878 WCC589878 WLY589878 WVU589878 M655414 JI655414 TE655414 ADA655414 AMW655414 AWS655414 BGO655414 BQK655414 CAG655414 CKC655414 CTY655414 DDU655414 DNQ655414 DXM655414 EHI655414 ERE655414 FBA655414 FKW655414 FUS655414 GEO655414 GOK655414 GYG655414 HIC655414 HRY655414 IBU655414 ILQ655414 IVM655414 JFI655414 JPE655414 JZA655414 KIW655414 KSS655414 LCO655414 LMK655414 LWG655414 MGC655414 MPY655414 MZU655414 NJQ655414 NTM655414 ODI655414 ONE655414 OXA655414 PGW655414 PQS655414 QAO655414 QKK655414 QUG655414 REC655414 RNY655414 RXU655414 SHQ655414 SRM655414 TBI655414 TLE655414 TVA655414 UEW655414 UOS655414 UYO655414 VIK655414 VSG655414 WCC655414 WLY655414 WVU655414 M720950 JI720950 TE720950 ADA720950 AMW720950 AWS720950 BGO720950 BQK720950 CAG720950 CKC720950 CTY720950 DDU720950 DNQ720950 DXM720950 EHI720950 ERE720950 FBA720950 FKW720950 FUS720950 GEO720950 GOK720950 GYG720950 HIC720950 HRY720950 IBU720950 ILQ720950 IVM720950 JFI720950 JPE720950 JZA720950 KIW720950 KSS720950 LCO720950 LMK720950 LWG720950 MGC720950 MPY720950 MZU720950 NJQ720950 NTM720950 ODI720950 ONE720950 OXA720950 PGW720950 PQS720950 QAO720950 QKK720950 QUG720950 REC720950 RNY720950 RXU720950 SHQ720950 SRM720950 TBI720950 TLE720950 TVA720950 UEW720950 UOS720950 UYO720950 VIK720950 VSG720950 WCC720950 WLY720950 WVU720950 M786486 JI786486 TE786486 ADA786486 AMW786486 AWS786486 BGO786486 BQK786486 CAG786486 CKC786486 CTY786486 DDU786486 DNQ786486 DXM786486 EHI786486 ERE786486 FBA786486 FKW786486 FUS786486 GEO786486 GOK786486 GYG786486 HIC786486 HRY786486 IBU786486 ILQ786486 IVM786486 JFI786486 JPE786486 JZA786486 KIW786486 KSS786486 LCO786486 LMK786486 LWG786486 MGC786486 MPY786486 MZU786486 NJQ786486 NTM786486 ODI786486 ONE786486 OXA786486 PGW786486 PQS786486 QAO786486 QKK786486 QUG786486 REC786486 RNY786486 RXU786486 SHQ786486 SRM786486 TBI786486 TLE786486 TVA786486 UEW786486 UOS786486 UYO786486 VIK786486 VSG786486 WCC786486 WLY786486 WVU786486 M852022 JI852022 TE852022 ADA852022 AMW852022 AWS852022 BGO852022 BQK852022 CAG852022 CKC852022 CTY852022 DDU852022 DNQ852022 DXM852022 EHI852022 ERE852022 FBA852022 FKW852022 FUS852022 GEO852022 GOK852022 GYG852022 HIC852022 HRY852022 IBU852022 ILQ852022 IVM852022 JFI852022 JPE852022 JZA852022 KIW852022 KSS852022 LCO852022 LMK852022 LWG852022 MGC852022 MPY852022 MZU852022 NJQ852022 NTM852022 ODI852022 ONE852022 OXA852022 PGW852022 PQS852022 QAO852022 QKK852022 QUG852022 REC852022 RNY852022 RXU852022 SHQ852022 SRM852022 TBI852022 TLE852022 TVA852022 UEW852022 UOS852022 UYO852022 VIK852022 VSG852022 WCC852022 WLY852022 WVU852022 M917558 JI917558 TE917558 ADA917558 AMW917558 AWS917558 BGO917558 BQK917558 CAG917558 CKC917558 CTY917558 DDU917558 DNQ917558 DXM917558 EHI917558 ERE917558 FBA917558 FKW917558 FUS917558 GEO917558 GOK917558 GYG917558 HIC917558 HRY917558 IBU917558 ILQ917558 IVM917558 JFI917558 JPE917558 JZA917558 KIW917558 KSS917558 LCO917558 LMK917558 LWG917558 MGC917558 MPY917558 MZU917558 NJQ917558 NTM917558 ODI917558 ONE917558 OXA917558 PGW917558 PQS917558 QAO917558 QKK917558 QUG917558 REC917558 RNY917558 RXU917558 SHQ917558 SRM917558 TBI917558 TLE917558 TVA917558 UEW917558 UOS917558 UYO917558 VIK917558 VSG917558 WCC917558 WLY917558 WVU917558 M983094 JI983094 TE983094 ADA983094 AMW983094 AWS983094 BGO983094 BQK983094 CAG983094 CKC983094 CTY983094 DDU983094 DNQ983094 DXM983094 EHI983094 ERE983094 FBA983094 FKW983094 FUS983094 GEO983094 GOK983094 GYG983094 HIC983094 HRY983094 IBU983094 ILQ983094 IVM983094 JFI983094 JPE983094 JZA983094 KIW983094 KSS983094 LCO983094 LMK983094 LWG983094 MGC983094 MPY983094 MZU983094 NJQ983094 NTM983094 ODI983094 ONE983094 OXA983094 PGW983094 PQS983094 QAO983094 QKK983094 QUG983094 REC983094 RNY983094 RXU983094 SHQ983094 SRM983094 TBI983094 TLE983094 TVA983094 UEW983094 UOS983094 UYO983094 VIK983094 VSG983094 WCC983094 WLY983094 WVU983094 M57:M59 JI57:JI59 TE57:TE59 ADA57:ADA59 AMW57:AMW59 AWS57:AWS59 BGO57:BGO59 BQK57:BQK59 CAG57:CAG59 CKC57:CKC59 CTY57:CTY59 DDU57:DDU59 DNQ57:DNQ59 DXM57:DXM59 EHI57:EHI59 ERE57:ERE59 FBA57:FBA59 FKW57:FKW59 FUS57:FUS59 GEO57:GEO59 GOK57:GOK59 GYG57:GYG59 HIC57:HIC59 HRY57:HRY59 IBU57:IBU59 ILQ57:ILQ59 IVM57:IVM59 JFI57:JFI59 JPE57:JPE59 JZA57:JZA59 KIW57:KIW59 KSS57:KSS59 LCO57:LCO59 LMK57:LMK59 LWG57:LWG59 MGC57:MGC59 MPY57:MPY59 MZU57:MZU59 NJQ57:NJQ59 NTM57:NTM59 ODI57:ODI59 ONE57:ONE59 OXA57:OXA59 PGW57:PGW59 PQS57:PQS59 QAO57:QAO59 QKK57:QKK59 QUG57:QUG59 REC57:REC59 RNY57:RNY59 RXU57:RXU59 SHQ57:SHQ59 SRM57:SRM59 TBI57:TBI59 TLE57:TLE59 TVA57:TVA59 UEW57:UEW59 UOS57:UOS59 UYO57:UYO59 VIK57:VIK59 VSG57:VSG59 WCC57:WCC59 WLY57:WLY59 WVU57:WVU59 M65593:M65595 JI65593:JI65595 TE65593:TE65595 ADA65593:ADA65595 AMW65593:AMW65595 AWS65593:AWS65595 BGO65593:BGO65595 BQK65593:BQK65595 CAG65593:CAG65595 CKC65593:CKC65595 CTY65593:CTY65595 DDU65593:DDU65595 DNQ65593:DNQ65595 DXM65593:DXM65595 EHI65593:EHI65595 ERE65593:ERE65595 FBA65593:FBA65595 FKW65593:FKW65595 FUS65593:FUS65595 GEO65593:GEO65595 GOK65593:GOK65595 GYG65593:GYG65595 HIC65593:HIC65595 HRY65593:HRY65595 IBU65593:IBU65595 ILQ65593:ILQ65595 IVM65593:IVM65595 JFI65593:JFI65595 JPE65593:JPE65595 JZA65593:JZA65595 KIW65593:KIW65595 KSS65593:KSS65595 LCO65593:LCO65595 LMK65593:LMK65595 LWG65593:LWG65595 MGC65593:MGC65595 MPY65593:MPY65595 MZU65593:MZU65595 NJQ65593:NJQ65595 NTM65593:NTM65595 ODI65593:ODI65595 ONE65593:ONE65595 OXA65593:OXA65595 PGW65593:PGW65595 PQS65593:PQS65595 QAO65593:QAO65595 QKK65593:QKK65595 QUG65593:QUG65595 REC65593:REC65595 RNY65593:RNY65595 RXU65593:RXU65595 SHQ65593:SHQ65595 SRM65593:SRM65595 TBI65593:TBI65595 TLE65593:TLE65595 TVA65593:TVA65595 UEW65593:UEW65595 UOS65593:UOS65595 UYO65593:UYO65595 VIK65593:VIK65595 VSG65593:VSG65595 WCC65593:WCC65595 WLY65593:WLY65595 WVU65593:WVU65595 M131129:M131131 JI131129:JI131131 TE131129:TE131131 ADA131129:ADA131131 AMW131129:AMW131131 AWS131129:AWS131131 BGO131129:BGO131131 BQK131129:BQK131131 CAG131129:CAG131131 CKC131129:CKC131131 CTY131129:CTY131131 DDU131129:DDU131131 DNQ131129:DNQ131131 DXM131129:DXM131131 EHI131129:EHI131131 ERE131129:ERE131131 FBA131129:FBA131131 FKW131129:FKW131131 FUS131129:FUS131131 GEO131129:GEO131131 GOK131129:GOK131131 GYG131129:GYG131131 HIC131129:HIC131131 HRY131129:HRY131131 IBU131129:IBU131131 ILQ131129:ILQ131131 IVM131129:IVM131131 JFI131129:JFI131131 JPE131129:JPE131131 JZA131129:JZA131131 KIW131129:KIW131131 KSS131129:KSS131131 LCO131129:LCO131131 LMK131129:LMK131131 LWG131129:LWG131131 MGC131129:MGC131131 MPY131129:MPY131131 MZU131129:MZU131131 NJQ131129:NJQ131131 NTM131129:NTM131131 ODI131129:ODI131131 ONE131129:ONE131131 OXA131129:OXA131131 PGW131129:PGW131131 PQS131129:PQS131131 QAO131129:QAO131131 QKK131129:QKK131131 QUG131129:QUG131131 REC131129:REC131131 RNY131129:RNY131131 RXU131129:RXU131131 SHQ131129:SHQ131131 SRM131129:SRM131131 TBI131129:TBI131131 TLE131129:TLE131131 TVA131129:TVA131131 UEW131129:UEW131131 UOS131129:UOS131131 UYO131129:UYO131131 VIK131129:VIK131131 VSG131129:VSG131131 WCC131129:WCC131131 WLY131129:WLY131131 WVU131129:WVU131131 M196665:M196667 JI196665:JI196667 TE196665:TE196667 ADA196665:ADA196667 AMW196665:AMW196667 AWS196665:AWS196667 BGO196665:BGO196667 BQK196665:BQK196667 CAG196665:CAG196667 CKC196665:CKC196667 CTY196665:CTY196667 DDU196665:DDU196667 DNQ196665:DNQ196667 DXM196665:DXM196667 EHI196665:EHI196667 ERE196665:ERE196667 FBA196665:FBA196667 FKW196665:FKW196667 FUS196665:FUS196667 GEO196665:GEO196667 GOK196665:GOK196667 GYG196665:GYG196667 HIC196665:HIC196667 HRY196665:HRY196667 IBU196665:IBU196667 ILQ196665:ILQ196667 IVM196665:IVM196667 JFI196665:JFI196667 JPE196665:JPE196667 JZA196665:JZA196667 KIW196665:KIW196667 KSS196665:KSS196667 LCO196665:LCO196667 LMK196665:LMK196667 LWG196665:LWG196667 MGC196665:MGC196667 MPY196665:MPY196667 MZU196665:MZU196667 NJQ196665:NJQ196667 NTM196665:NTM196667 ODI196665:ODI196667 ONE196665:ONE196667 OXA196665:OXA196667 PGW196665:PGW196667 PQS196665:PQS196667 QAO196665:QAO196667 QKK196665:QKK196667 QUG196665:QUG196667 REC196665:REC196667 RNY196665:RNY196667 RXU196665:RXU196667 SHQ196665:SHQ196667 SRM196665:SRM196667 TBI196665:TBI196667 TLE196665:TLE196667 TVA196665:TVA196667 UEW196665:UEW196667 UOS196665:UOS196667 UYO196665:UYO196667 VIK196665:VIK196667 VSG196665:VSG196667 WCC196665:WCC196667 WLY196665:WLY196667 WVU196665:WVU196667 M262201:M262203 JI262201:JI262203 TE262201:TE262203 ADA262201:ADA262203 AMW262201:AMW262203 AWS262201:AWS262203 BGO262201:BGO262203 BQK262201:BQK262203 CAG262201:CAG262203 CKC262201:CKC262203 CTY262201:CTY262203 DDU262201:DDU262203 DNQ262201:DNQ262203 DXM262201:DXM262203 EHI262201:EHI262203 ERE262201:ERE262203 FBA262201:FBA262203 FKW262201:FKW262203 FUS262201:FUS262203 GEO262201:GEO262203 GOK262201:GOK262203 GYG262201:GYG262203 HIC262201:HIC262203 HRY262201:HRY262203 IBU262201:IBU262203 ILQ262201:ILQ262203 IVM262201:IVM262203 JFI262201:JFI262203 JPE262201:JPE262203 JZA262201:JZA262203 KIW262201:KIW262203 KSS262201:KSS262203 LCO262201:LCO262203 LMK262201:LMK262203 LWG262201:LWG262203 MGC262201:MGC262203 MPY262201:MPY262203 MZU262201:MZU262203 NJQ262201:NJQ262203 NTM262201:NTM262203 ODI262201:ODI262203 ONE262201:ONE262203 OXA262201:OXA262203 PGW262201:PGW262203 PQS262201:PQS262203 QAO262201:QAO262203 QKK262201:QKK262203 QUG262201:QUG262203 REC262201:REC262203 RNY262201:RNY262203 RXU262201:RXU262203 SHQ262201:SHQ262203 SRM262201:SRM262203 TBI262201:TBI262203 TLE262201:TLE262203 TVA262201:TVA262203 UEW262201:UEW262203 UOS262201:UOS262203 UYO262201:UYO262203 VIK262201:VIK262203 VSG262201:VSG262203 WCC262201:WCC262203 WLY262201:WLY262203 WVU262201:WVU262203 M327737:M327739 JI327737:JI327739 TE327737:TE327739 ADA327737:ADA327739 AMW327737:AMW327739 AWS327737:AWS327739 BGO327737:BGO327739 BQK327737:BQK327739 CAG327737:CAG327739 CKC327737:CKC327739 CTY327737:CTY327739 DDU327737:DDU327739 DNQ327737:DNQ327739 DXM327737:DXM327739 EHI327737:EHI327739 ERE327737:ERE327739 FBA327737:FBA327739 FKW327737:FKW327739 FUS327737:FUS327739 GEO327737:GEO327739 GOK327737:GOK327739 GYG327737:GYG327739 HIC327737:HIC327739 HRY327737:HRY327739 IBU327737:IBU327739 ILQ327737:ILQ327739 IVM327737:IVM327739 JFI327737:JFI327739 JPE327737:JPE327739 JZA327737:JZA327739 KIW327737:KIW327739 KSS327737:KSS327739 LCO327737:LCO327739 LMK327737:LMK327739 LWG327737:LWG327739 MGC327737:MGC327739 MPY327737:MPY327739 MZU327737:MZU327739 NJQ327737:NJQ327739 NTM327737:NTM327739 ODI327737:ODI327739 ONE327737:ONE327739 OXA327737:OXA327739 PGW327737:PGW327739 PQS327737:PQS327739 QAO327737:QAO327739 QKK327737:QKK327739 QUG327737:QUG327739 REC327737:REC327739 RNY327737:RNY327739 RXU327737:RXU327739 SHQ327737:SHQ327739 SRM327737:SRM327739 TBI327737:TBI327739 TLE327737:TLE327739 TVA327737:TVA327739 UEW327737:UEW327739 UOS327737:UOS327739 UYO327737:UYO327739 VIK327737:VIK327739 VSG327737:VSG327739 WCC327737:WCC327739 WLY327737:WLY327739 WVU327737:WVU327739 M393273:M393275 JI393273:JI393275 TE393273:TE393275 ADA393273:ADA393275 AMW393273:AMW393275 AWS393273:AWS393275 BGO393273:BGO393275 BQK393273:BQK393275 CAG393273:CAG393275 CKC393273:CKC393275 CTY393273:CTY393275 DDU393273:DDU393275 DNQ393273:DNQ393275 DXM393273:DXM393275 EHI393273:EHI393275 ERE393273:ERE393275 FBA393273:FBA393275 FKW393273:FKW393275 FUS393273:FUS393275 GEO393273:GEO393275 GOK393273:GOK393275 GYG393273:GYG393275 HIC393273:HIC393275 HRY393273:HRY393275 IBU393273:IBU393275 ILQ393273:ILQ393275 IVM393273:IVM393275 JFI393273:JFI393275 JPE393273:JPE393275 JZA393273:JZA393275 KIW393273:KIW393275 KSS393273:KSS393275 LCO393273:LCO393275 LMK393273:LMK393275 LWG393273:LWG393275 MGC393273:MGC393275 MPY393273:MPY393275 MZU393273:MZU393275 NJQ393273:NJQ393275 NTM393273:NTM393275 ODI393273:ODI393275 ONE393273:ONE393275 OXA393273:OXA393275 PGW393273:PGW393275 PQS393273:PQS393275 QAO393273:QAO393275 QKK393273:QKK393275 QUG393273:QUG393275 REC393273:REC393275 RNY393273:RNY393275 RXU393273:RXU393275 SHQ393273:SHQ393275 SRM393273:SRM393275 TBI393273:TBI393275 TLE393273:TLE393275 TVA393273:TVA393275 UEW393273:UEW393275 UOS393273:UOS393275 UYO393273:UYO393275 VIK393273:VIK393275 VSG393273:VSG393275 WCC393273:WCC393275 WLY393273:WLY393275 WVU393273:WVU393275 M458809:M458811 JI458809:JI458811 TE458809:TE458811 ADA458809:ADA458811 AMW458809:AMW458811 AWS458809:AWS458811 BGO458809:BGO458811 BQK458809:BQK458811 CAG458809:CAG458811 CKC458809:CKC458811 CTY458809:CTY458811 DDU458809:DDU458811 DNQ458809:DNQ458811 DXM458809:DXM458811 EHI458809:EHI458811 ERE458809:ERE458811 FBA458809:FBA458811 FKW458809:FKW458811 FUS458809:FUS458811 GEO458809:GEO458811 GOK458809:GOK458811 GYG458809:GYG458811 HIC458809:HIC458811 HRY458809:HRY458811 IBU458809:IBU458811 ILQ458809:ILQ458811 IVM458809:IVM458811 JFI458809:JFI458811 JPE458809:JPE458811 JZA458809:JZA458811 KIW458809:KIW458811 KSS458809:KSS458811 LCO458809:LCO458811 LMK458809:LMK458811 LWG458809:LWG458811 MGC458809:MGC458811 MPY458809:MPY458811 MZU458809:MZU458811 NJQ458809:NJQ458811 NTM458809:NTM458811 ODI458809:ODI458811 ONE458809:ONE458811 OXA458809:OXA458811 PGW458809:PGW458811 PQS458809:PQS458811 QAO458809:QAO458811 QKK458809:QKK458811 QUG458809:QUG458811 REC458809:REC458811 RNY458809:RNY458811 RXU458809:RXU458811 SHQ458809:SHQ458811 SRM458809:SRM458811 TBI458809:TBI458811 TLE458809:TLE458811 TVA458809:TVA458811 UEW458809:UEW458811 UOS458809:UOS458811 UYO458809:UYO458811 VIK458809:VIK458811 VSG458809:VSG458811 WCC458809:WCC458811 WLY458809:WLY458811 WVU458809:WVU458811 M524345:M524347 JI524345:JI524347 TE524345:TE524347 ADA524345:ADA524347 AMW524345:AMW524347 AWS524345:AWS524347 BGO524345:BGO524347 BQK524345:BQK524347 CAG524345:CAG524347 CKC524345:CKC524347 CTY524345:CTY524347 DDU524345:DDU524347 DNQ524345:DNQ524347 DXM524345:DXM524347 EHI524345:EHI524347 ERE524345:ERE524347 FBA524345:FBA524347 FKW524345:FKW524347 FUS524345:FUS524347 GEO524345:GEO524347 GOK524345:GOK524347 GYG524345:GYG524347 HIC524345:HIC524347 HRY524345:HRY524347 IBU524345:IBU524347 ILQ524345:ILQ524347 IVM524345:IVM524347 JFI524345:JFI524347 JPE524345:JPE524347 JZA524345:JZA524347 KIW524345:KIW524347 KSS524345:KSS524347 LCO524345:LCO524347 LMK524345:LMK524347 LWG524345:LWG524347 MGC524345:MGC524347 MPY524345:MPY524347 MZU524345:MZU524347 NJQ524345:NJQ524347 NTM524345:NTM524347 ODI524345:ODI524347 ONE524345:ONE524347 OXA524345:OXA524347 PGW524345:PGW524347 PQS524345:PQS524347 QAO524345:QAO524347 QKK524345:QKK524347 QUG524345:QUG524347 REC524345:REC524347 RNY524345:RNY524347 RXU524345:RXU524347 SHQ524345:SHQ524347 SRM524345:SRM524347 TBI524345:TBI524347 TLE524345:TLE524347 TVA524345:TVA524347 UEW524345:UEW524347 UOS524345:UOS524347 UYO524345:UYO524347 VIK524345:VIK524347 VSG524345:VSG524347 WCC524345:WCC524347 WLY524345:WLY524347 WVU524345:WVU524347 M589881:M589883 JI589881:JI589883 TE589881:TE589883 ADA589881:ADA589883 AMW589881:AMW589883 AWS589881:AWS589883 BGO589881:BGO589883 BQK589881:BQK589883 CAG589881:CAG589883 CKC589881:CKC589883 CTY589881:CTY589883 DDU589881:DDU589883 DNQ589881:DNQ589883 DXM589881:DXM589883 EHI589881:EHI589883 ERE589881:ERE589883 FBA589881:FBA589883 FKW589881:FKW589883 FUS589881:FUS589883 GEO589881:GEO589883 GOK589881:GOK589883 GYG589881:GYG589883 HIC589881:HIC589883 HRY589881:HRY589883 IBU589881:IBU589883 ILQ589881:ILQ589883 IVM589881:IVM589883 JFI589881:JFI589883 JPE589881:JPE589883 JZA589881:JZA589883 KIW589881:KIW589883 KSS589881:KSS589883 LCO589881:LCO589883 LMK589881:LMK589883 LWG589881:LWG589883 MGC589881:MGC589883 MPY589881:MPY589883 MZU589881:MZU589883 NJQ589881:NJQ589883 NTM589881:NTM589883 ODI589881:ODI589883 ONE589881:ONE589883 OXA589881:OXA589883 PGW589881:PGW589883 PQS589881:PQS589883 QAO589881:QAO589883 QKK589881:QKK589883 QUG589881:QUG589883 REC589881:REC589883 RNY589881:RNY589883 RXU589881:RXU589883 SHQ589881:SHQ589883 SRM589881:SRM589883 TBI589881:TBI589883 TLE589881:TLE589883 TVA589881:TVA589883 UEW589881:UEW589883 UOS589881:UOS589883 UYO589881:UYO589883 VIK589881:VIK589883 VSG589881:VSG589883 WCC589881:WCC589883 WLY589881:WLY589883 WVU589881:WVU589883 M655417:M655419 JI655417:JI655419 TE655417:TE655419 ADA655417:ADA655419 AMW655417:AMW655419 AWS655417:AWS655419 BGO655417:BGO655419 BQK655417:BQK655419 CAG655417:CAG655419 CKC655417:CKC655419 CTY655417:CTY655419 DDU655417:DDU655419 DNQ655417:DNQ655419 DXM655417:DXM655419 EHI655417:EHI655419 ERE655417:ERE655419 FBA655417:FBA655419 FKW655417:FKW655419 FUS655417:FUS655419 GEO655417:GEO655419 GOK655417:GOK655419 GYG655417:GYG655419 HIC655417:HIC655419 HRY655417:HRY655419 IBU655417:IBU655419 ILQ655417:ILQ655419 IVM655417:IVM655419 JFI655417:JFI655419 JPE655417:JPE655419 JZA655417:JZA655419 KIW655417:KIW655419 KSS655417:KSS655419 LCO655417:LCO655419 LMK655417:LMK655419 LWG655417:LWG655419 MGC655417:MGC655419 MPY655417:MPY655419 MZU655417:MZU655419 NJQ655417:NJQ655419 NTM655417:NTM655419 ODI655417:ODI655419 ONE655417:ONE655419 OXA655417:OXA655419 PGW655417:PGW655419 PQS655417:PQS655419 QAO655417:QAO655419 QKK655417:QKK655419 QUG655417:QUG655419 REC655417:REC655419 RNY655417:RNY655419 RXU655417:RXU655419 SHQ655417:SHQ655419 SRM655417:SRM655419 TBI655417:TBI655419 TLE655417:TLE655419 TVA655417:TVA655419 UEW655417:UEW655419 UOS655417:UOS655419 UYO655417:UYO655419 VIK655417:VIK655419 VSG655417:VSG655419 WCC655417:WCC655419 WLY655417:WLY655419 WVU655417:WVU655419 M720953:M720955 JI720953:JI720955 TE720953:TE720955 ADA720953:ADA720955 AMW720953:AMW720955 AWS720953:AWS720955 BGO720953:BGO720955 BQK720953:BQK720955 CAG720953:CAG720955 CKC720953:CKC720955 CTY720953:CTY720955 DDU720953:DDU720955 DNQ720953:DNQ720955 DXM720953:DXM720955 EHI720953:EHI720955 ERE720953:ERE720955 FBA720953:FBA720955 FKW720953:FKW720955 FUS720953:FUS720955 GEO720953:GEO720955 GOK720953:GOK720955 GYG720953:GYG720955 HIC720953:HIC720955 HRY720953:HRY720955 IBU720953:IBU720955 ILQ720953:ILQ720955 IVM720953:IVM720955 JFI720953:JFI720955 JPE720953:JPE720955 JZA720953:JZA720955 KIW720953:KIW720955 KSS720953:KSS720955 LCO720953:LCO720955 LMK720953:LMK720955 LWG720953:LWG720955 MGC720953:MGC720955 MPY720953:MPY720955 MZU720953:MZU720955 NJQ720953:NJQ720955 NTM720953:NTM720955 ODI720953:ODI720955 ONE720953:ONE720955 OXA720953:OXA720955 PGW720953:PGW720955 PQS720953:PQS720955 QAO720953:QAO720955 QKK720953:QKK720955 QUG720953:QUG720955 REC720953:REC720955 RNY720953:RNY720955 RXU720953:RXU720955 SHQ720953:SHQ720955 SRM720953:SRM720955 TBI720953:TBI720955 TLE720953:TLE720955 TVA720953:TVA720955 UEW720953:UEW720955 UOS720953:UOS720955 UYO720953:UYO720955 VIK720953:VIK720955 VSG720953:VSG720955 WCC720953:WCC720955 WLY720953:WLY720955 WVU720953:WVU720955 M786489:M786491 JI786489:JI786491 TE786489:TE786491 ADA786489:ADA786491 AMW786489:AMW786491 AWS786489:AWS786491 BGO786489:BGO786491 BQK786489:BQK786491 CAG786489:CAG786491 CKC786489:CKC786491 CTY786489:CTY786491 DDU786489:DDU786491 DNQ786489:DNQ786491 DXM786489:DXM786491 EHI786489:EHI786491 ERE786489:ERE786491 FBA786489:FBA786491 FKW786489:FKW786491 FUS786489:FUS786491 GEO786489:GEO786491 GOK786489:GOK786491 GYG786489:GYG786491 HIC786489:HIC786491 HRY786489:HRY786491 IBU786489:IBU786491 ILQ786489:ILQ786491 IVM786489:IVM786491 JFI786489:JFI786491 JPE786489:JPE786491 JZA786489:JZA786491 KIW786489:KIW786491 KSS786489:KSS786491 LCO786489:LCO786491 LMK786489:LMK786491 LWG786489:LWG786491 MGC786489:MGC786491 MPY786489:MPY786491 MZU786489:MZU786491 NJQ786489:NJQ786491 NTM786489:NTM786491 ODI786489:ODI786491 ONE786489:ONE786491 OXA786489:OXA786491 PGW786489:PGW786491 PQS786489:PQS786491 QAO786489:QAO786491 QKK786489:QKK786491 QUG786489:QUG786491 REC786489:REC786491 RNY786489:RNY786491 RXU786489:RXU786491 SHQ786489:SHQ786491 SRM786489:SRM786491 TBI786489:TBI786491 TLE786489:TLE786491 TVA786489:TVA786491 UEW786489:UEW786491 UOS786489:UOS786491 UYO786489:UYO786491 VIK786489:VIK786491 VSG786489:VSG786491 WCC786489:WCC786491 WLY786489:WLY786491 WVU786489:WVU786491 M852025:M852027 JI852025:JI852027 TE852025:TE852027 ADA852025:ADA852027 AMW852025:AMW852027 AWS852025:AWS852027 BGO852025:BGO852027 BQK852025:BQK852027 CAG852025:CAG852027 CKC852025:CKC852027 CTY852025:CTY852027 DDU852025:DDU852027 DNQ852025:DNQ852027 DXM852025:DXM852027 EHI852025:EHI852027 ERE852025:ERE852027 FBA852025:FBA852027 FKW852025:FKW852027 FUS852025:FUS852027 GEO852025:GEO852027 GOK852025:GOK852027 GYG852025:GYG852027 HIC852025:HIC852027 HRY852025:HRY852027 IBU852025:IBU852027 ILQ852025:ILQ852027 IVM852025:IVM852027 JFI852025:JFI852027 JPE852025:JPE852027 JZA852025:JZA852027 KIW852025:KIW852027 KSS852025:KSS852027 LCO852025:LCO852027 LMK852025:LMK852027 LWG852025:LWG852027 MGC852025:MGC852027 MPY852025:MPY852027 MZU852025:MZU852027 NJQ852025:NJQ852027 NTM852025:NTM852027 ODI852025:ODI852027 ONE852025:ONE852027 OXA852025:OXA852027 PGW852025:PGW852027 PQS852025:PQS852027 QAO852025:QAO852027 QKK852025:QKK852027 QUG852025:QUG852027 REC852025:REC852027 RNY852025:RNY852027 RXU852025:RXU852027 SHQ852025:SHQ852027 SRM852025:SRM852027 TBI852025:TBI852027 TLE852025:TLE852027 TVA852025:TVA852027 UEW852025:UEW852027 UOS852025:UOS852027 UYO852025:UYO852027 VIK852025:VIK852027 VSG852025:VSG852027 WCC852025:WCC852027 WLY852025:WLY852027 WVU852025:WVU852027 M917561:M917563 JI917561:JI917563 TE917561:TE917563 ADA917561:ADA917563 AMW917561:AMW917563 AWS917561:AWS917563 BGO917561:BGO917563 BQK917561:BQK917563 CAG917561:CAG917563 CKC917561:CKC917563 CTY917561:CTY917563 DDU917561:DDU917563 DNQ917561:DNQ917563 DXM917561:DXM917563 EHI917561:EHI917563 ERE917561:ERE917563 FBA917561:FBA917563 FKW917561:FKW917563 FUS917561:FUS917563 GEO917561:GEO917563 GOK917561:GOK917563 GYG917561:GYG917563 HIC917561:HIC917563 HRY917561:HRY917563 IBU917561:IBU917563 ILQ917561:ILQ917563 IVM917561:IVM917563 JFI917561:JFI917563 JPE917561:JPE917563 JZA917561:JZA917563 KIW917561:KIW917563 KSS917561:KSS917563 LCO917561:LCO917563 LMK917561:LMK917563 LWG917561:LWG917563 MGC917561:MGC917563 MPY917561:MPY917563 MZU917561:MZU917563 NJQ917561:NJQ917563 NTM917561:NTM917563 ODI917561:ODI917563 ONE917561:ONE917563 OXA917561:OXA917563 PGW917561:PGW917563 PQS917561:PQS917563 QAO917561:QAO917563 QKK917561:QKK917563 QUG917561:QUG917563 REC917561:REC917563 RNY917561:RNY917563 RXU917561:RXU917563 SHQ917561:SHQ917563 SRM917561:SRM917563 TBI917561:TBI917563 TLE917561:TLE917563 TVA917561:TVA917563 UEW917561:UEW917563 UOS917561:UOS917563 UYO917561:UYO917563 VIK917561:VIK917563 VSG917561:VSG917563 WCC917561:WCC917563 WLY917561:WLY917563 WVU917561:WVU917563 M983097:M983099 JI983097:JI983099 TE983097:TE983099 ADA983097:ADA983099 AMW983097:AMW983099 AWS983097:AWS983099 BGO983097:BGO983099 BQK983097:BQK983099 CAG983097:CAG983099 CKC983097:CKC983099 CTY983097:CTY983099 DDU983097:DDU983099 DNQ983097:DNQ983099 DXM983097:DXM983099 EHI983097:EHI983099 ERE983097:ERE983099 FBA983097:FBA983099 FKW983097:FKW983099 FUS983097:FUS983099 GEO983097:GEO983099 GOK983097:GOK983099 GYG983097:GYG983099 HIC983097:HIC983099 HRY983097:HRY983099 IBU983097:IBU983099 ILQ983097:ILQ983099 IVM983097:IVM983099 JFI983097:JFI983099 JPE983097:JPE983099 JZA983097:JZA983099 KIW983097:KIW983099 KSS983097:KSS983099 LCO983097:LCO983099 LMK983097:LMK983099 LWG983097:LWG983099 MGC983097:MGC983099 MPY983097:MPY983099 MZU983097:MZU983099 NJQ983097:NJQ983099 NTM983097:NTM983099 ODI983097:ODI983099 ONE983097:ONE983099 OXA983097:OXA983099 PGW983097:PGW983099 PQS983097:PQS983099 QAO983097:QAO983099 QKK983097:QKK983099 QUG983097:QUG983099 REC983097:REC983099 RNY983097:RNY983099 RXU983097:RXU983099 SHQ983097:SHQ983099 SRM983097:SRM983099 TBI983097:TBI983099 TLE983097:TLE983099 TVA983097:TVA983099 UEW983097:UEW983099 UOS983097:UOS983099 UYO983097:UYO983099 VIK983097:VIK983099 VSG983097:VSG983099 WCC983097:WCC983099 WLY983097:WLY983099 WVU983097:WVU983099 M23 JI23 TE23 ADA23 AMW23 AWS23 BGO23 BQK23 CAG23 CKC23 CTY23 DDU23 DNQ23 DXM23 EHI23 ERE23 FBA23 FKW23 FUS23 GEO23 GOK23 GYG23 HIC23 HRY23 IBU23 ILQ23 IVM23 JFI23 JPE23 JZA23 KIW23 KSS23 LCO23 LMK23 LWG23 MGC23 MPY23 MZU23 NJQ23 NTM23 ODI23 ONE23 OXA23 PGW23 PQS23 QAO23 QKK23 QUG23 REC23 RNY23 RXU23 SHQ23 SRM23 TBI23 TLE23 TVA23 UEW23 UOS23 UYO23 VIK23 VSG23 WCC23 WLY23 WVU23 M65559 JI65559 TE65559 ADA65559 AMW65559 AWS65559 BGO65559 BQK65559 CAG65559 CKC65559 CTY65559 DDU65559 DNQ65559 DXM65559 EHI65559 ERE65559 FBA65559 FKW65559 FUS65559 GEO65559 GOK65559 GYG65559 HIC65559 HRY65559 IBU65559 ILQ65559 IVM65559 JFI65559 JPE65559 JZA65559 KIW65559 KSS65559 LCO65559 LMK65559 LWG65559 MGC65559 MPY65559 MZU65559 NJQ65559 NTM65559 ODI65559 ONE65559 OXA65559 PGW65559 PQS65559 QAO65559 QKK65559 QUG65559 REC65559 RNY65559 RXU65559 SHQ65559 SRM65559 TBI65559 TLE65559 TVA65559 UEW65559 UOS65559 UYO65559 VIK65559 VSG65559 WCC65559 WLY65559 WVU65559 M131095 JI131095 TE131095 ADA131095 AMW131095 AWS131095 BGO131095 BQK131095 CAG131095 CKC131095 CTY131095 DDU131095 DNQ131095 DXM131095 EHI131095 ERE131095 FBA131095 FKW131095 FUS131095 GEO131095 GOK131095 GYG131095 HIC131095 HRY131095 IBU131095 ILQ131095 IVM131095 JFI131095 JPE131095 JZA131095 KIW131095 KSS131095 LCO131095 LMK131095 LWG131095 MGC131095 MPY131095 MZU131095 NJQ131095 NTM131095 ODI131095 ONE131095 OXA131095 PGW131095 PQS131095 QAO131095 QKK131095 QUG131095 REC131095 RNY131095 RXU131095 SHQ131095 SRM131095 TBI131095 TLE131095 TVA131095 UEW131095 UOS131095 UYO131095 VIK131095 VSG131095 WCC131095 WLY131095 WVU131095 M196631 JI196631 TE196631 ADA196631 AMW196631 AWS196631 BGO196631 BQK196631 CAG196631 CKC196631 CTY196631 DDU196631 DNQ196631 DXM196631 EHI196631 ERE196631 FBA196631 FKW196631 FUS196631 GEO196631 GOK196631 GYG196631 HIC196631 HRY196631 IBU196631 ILQ196631 IVM196631 JFI196631 JPE196631 JZA196631 KIW196631 KSS196631 LCO196631 LMK196631 LWG196631 MGC196631 MPY196631 MZU196631 NJQ196631 NTM196631 ODI196631 ONE196631 OXA196631 PGW196631 PQS196631 QAO196631 QKK196631 QUG196631 REC196631 RNY196631 RXU196631 SHQ196631 SRM196631 TBI196631 TLE196631 TVA196631 UEW196631 UOS196631 UYO196631 VIK196631 VSG196631 WCC196631 WLY196631 WVU196631 M262167 JI262167 TE262167 ADA262167 AMW262167 AWS262167 BGO262167 BQK262167 CAG262167 CKC262167 CTY262167 DDU262167 DNQ262167 DXM262167 EHI262167 ERE262167 FBA262167 FKW262167 FUS262167 GEO262167 GOK262167 GYG262167 HIC262167 HRY262167 IBU262167 ILQ262167 IVM262167 JFI262167 JPE262167 JZA262167 KIW262167 KSS262167 LCO262167 LMK262167 LWG262167 MGC262167 MPY262167 MZU262167 NJQ262167 NTM262167 ODI262167 ONE262167 OXA262167 PGW262167 PQS262167 QAO262167 QKK262167 QUG262167 REC262167 RNY262167 RXU262167 SHQ262167 SRM262167 TBI262167 TLE262167 TVA262167 UEW262167 UOS262167 UYO262167 VIK262167 VSG262167 WCC262167 WLY262167 WVU262167 M327703 JI327703 TE327703 ADA327703 AMW327703 AWS327703 BGO327703 BQK327703 CAG327703 CKC327703 CTY327703 DDU327703 DNQ327703 DXM327703 EHI327703 ERE327703 FBA327703 FKW327703 FUS327703 GEO327703 GOK327703 GYG327703 HIC327703 HRY327703 IBU327703 ILQ327703 IVM327703 JFI327703 JPE327703 JZA327703 KIW327703 KSS327703 LCO327703 LMK327703 LWG327703 MGC327703 MPY327703 MZU327703 NJQ327703 NTM327703 ODI327703 ONE327703 OXA327703 PGW327703 PQS327703 QAO327703 QKK327703 QUG327703 REC327703 RNY327703 RXU327703 SHQ327703 SRM327703 TBI327703 TLE327703 TVA327703 UEW327703 UOS327703 UYO327703 VIK327703 VSG327703 WCC327703 WLY327703 WVU327703 M393239 JI393239 TE393239 ADA393239 AMW393239 AWS393239 BGO393239 BQK393239 CAG393239 CKC393239 CTY393239 DDU393239 DNQ393239 DXM393239 EHI393239 ERE393239 FBA393239 FKW393239 FUS393239 GEO393239 GOK393239 GYG393239 HIC393239 HRY393239 IBU393239 ILQ393239 IVM393239 JFI393239 JPE393239 JZA393239 KIW393239 KSS393239 LCO393239 LMK393239 LWG393239 MGC393239 MPY393239 MZU393239 NJQ393239 NTM393239 ODI393239 ONE393239 OXA393239 PGW393239 PQS393239 QAO393239 QKK393239 QUG393239 REC393239 RNY393239 RXU393239 SHQ393239 SRM393239 TBI393239 TLE393239 TVA393239 UEW393239 UOS393239 UYO393239 VIK393239 VSG393239 WCC393239 WLY393239 WVU393239 M458775 JI458775 TE458775 ADA458775 AMW458775 AWS458775 BGO458775 BQK458775 CAG458775 CKC458775 CTY458775 DDU458775 DNQ458775 DXM458775 EHI458775 ERE458775 FBA458775 FKW458775 FUS458775 GEO458775 GOK458775 GYG458775 HIC458775 HRY458775 IBU458775 ILQ458775 IVM458775 JFI458775 JPE458775 JZA458775 KIW458775 KSS458775 LCO458775 LMK458775 LWG458775 MGC458775 MPY458775 MZU458775 NJQ458775 NTM458775 ODI458775 ONE458775 OXA458775 PGW458775 PQS458775 QAO458775 QKK458775 QUG458775 REC458775 RNY458775 RXU458775 SHQ458775 SRM458775 TBI458775 TLE458775 TVA458775 UEW458775 UOS458775 UYO458775 VIK458775 VSG458775 WCC458775 WLY458775 WVU458775 M524311 JI524311 TE524311 ADA524311 AMW524311 AWS524311 BGO524311 BQK524311 CAG524311 CKC524311 CTY524311 DDU524311 DNQ524311 DXM524311 EHI524311 ERE524311 FBA524311 FKW524311 FUS524311 GEO524311 GOK524311 GYG524311 HIC524311 HRY524311 IBU524311 ILQ524311 IVM524311 JFI524311 JPE524311 JZA524311 KIW524311 KSS524311 LCO524311 LMK524311 LWG524311 MGC524311 MPY524311 MZU524311 NJQ524311 NTM524311 ODI524311 ONE524311 OXA524311 PGW524311 PQS524311 QAO524311 QKK524311 QUG524311 REC524311 RNY524311 RXU524311 SHQ524311 SRM524311 TBI524311 TLE524311 TVA524311 UEW524311 UOS524311 UYO524311 VIK524311 VSG524311 WCC524311 WLY524311 WVU524311 M589847 JI589847 TE589847 ADA589847 AMW589847 AWS589847 BGO589847 BQK589847 CAG589847 CKC589847 CTY589847 DDU589847 DNQ589847 DXM589847 EHI589847 ERE589847 FBA589847 FKW589847 FUS589847 GEO589847 GOK589847 GYG589847 HIC589847 HRY589847 IBU589847 ILQ589847 IVM589847 JFI589847 JPE589847 JZA589847 KIW589847 KSS589847 LCO589847 LMK589847 LWG589847 MGC589847 MPY589847 MZU589847 NJQ589847 NTM589847 ODI589847 ONE589847 OXA589847 PGW589847 PQS589847 QAO589847 QKK589847 QUG589847 REC589847 RNY589847 RXU589847 SHQ589847 SRM589847 TBI589847 TLE589847 TVA589847 UEW589847 UOS589847 UYO589847 VIK589847 VSG589847 WCC589847 WLY589847 WVU589847 M655383 JI655383 TE655383 ADA655383 AMW655383 AWS655383 BGO655383 BQK655383 CAG655383 CKC655383 CTY655383 DDU655383 DNQ655383 DXM655383 EHI655383 ERE655383 FBA655383 FKW655383 FUS655383 GEO655383 GOK655383 GYG655383 HIC655383 HRY655383 IBU655383 ILQ655383 IVM655383 JFI655383 JPE655383 JZA655383 KIW655383 KSS655383 LCO655383 LMK655383 LWG655383 MGC655383 MPY655383 MZU655383 NJQ655383 NTM655383 ODI655383 ONE655383 OXA655383 PGW655383 PQS655383 QAO655383 QKK655383 QUG655383 REC655383 RNY655383 RXU655383 SHQ655383 SRM655383 TBI655383 TLE655383 TVA655383 UEW655383 UOS655383 UYO655383 VIK655383 VSG655383 WCC655383 WLY655383 WVU655383 M720919 JI720919 TE720919 ADA720919 AMW720919 AWS720919 BGO720919 BQK720919 CAG720919 CKC720919 CTY720919 DDU720919 DNQ720919 DXM720919 EHI720919 ERE720919 FBA720919 FKW720919 FUS720919 GEO720919 GOK720919 GYG720919 HIC720919 HRY720919 IBU720919 ILQ720919 IVM720919 JFI720919 JPE720919 JZA720919 KIW720919 KSS720919 LCO720919 LMK720919 LWG720919 MGC720919 MPY720919 MZU720919 NJQ720919 NTM720919 ODI720919 ONE720919 OXA720919 PGW720919 PQS720919 QAO720919 QKK720919 QUG720919 REC720919 RNY720919 RXU720919 SHQ720919 SRM720919 TBI720919 TLE720919 TVA720919 UEW720919 UOS720919 UYO720919 VIK720919 VSG720919 WCC720919 WLY720919 WVU720919 M786455 JI786455 TE786455 ADA786455 AMW786455 AWS786455 BGO786455 BQK786455 CAG786455 CKC786455 CTY786455 DDU786455 DNQ786455 DXM786455 EHI786455 ERE786455 FBA786455 FKW786455 FUS786455 GEO786455 GOK786455 GYG786455 HIC786455 HRY786455 IBU786455 ILQ786455 IVM786455 JFI786455 JPE786455 JZA786455 KIW786455 KSS786455 LCO786455 LMK786455 LWG786455 MGC786455 MPY786455 MZU786455 NJQ786455 NTM786455 ODI786455 ONE786455 OXA786455 PGW786455 PQS786455 QAO786455 QKK786455 QUG786455 REC786455 RNY786455 RXU786455 SHQ786455 SRM786455 TBI786455 TLE786455 TVA786455 UEW786455 UOS786455 UYO786455 VIK786455 VSG786455 WCC786455 WLY786455 WVU786455 M851991 JI851991 TE851991 ADA851991 AMW851991 AWS851991 BGO851991 BQK851991 CAG851991 CKC851991 CTY851991 DDU851991 DNQ851991 DXM851991 EHI851991 ERE851991 FBA851991 FKW851991 FUS851991 GEO851991 GOK851991 GYG851991 HIC851991 HRY851991 IBU851991 ILQ851991 IVM851991 JFI851991 JPE851991 JZA851991 KIW851991 KSS851991 LCO851991 LMK851991 LWG851991 MGC851991 MPY851991 MZU851991 NJQ851991 NTM851991 ODI851991 ONE851991 OXA851991 PGW851991 PQS851991 QAO851991 QKK851991 QUG851991 REC851991 RNY851991 RXU851991 SHQ851991 SRM851991 TBI851991 TLE851991 TVA851991 UEW851991 UOS851991 UYO851991 VIK851991 VSG851991 WCC851991 WLY851991 WVU851991 M917527 JI917527 TE917527 ADA917527 AMW917527 AWS917527 BGO917527 BQK917527 CAG917527 CKC917527 CTY917527 DDU917527 DNQ917527 DXM917527 EHI917527 ERE917527 FBA917527 FKW917527 FUS917527 GEO917527 GOK917527 GYG917527 HIC917527 HRY917527 IBU917527 ILQ917527 IVM917527 JFI917527 JPE917527 JZA917527 KIW917527 KSS917527 LCO917527 LMK917527 LWG917527 MGC917527 MPY917527 MZU917527 NJQ917527 NTM917527 ODI917527 ONE917527 OXA917527 PGW917527 PQS917527 QAO917527 QKK917527 QUG917527 REC917527 RNY917527 RXU917527 SHQ917527 SRM917527 TBI917527 TLE917527 TVA917527 UEW917527 UOS917527 UYO917527 VIK917527 VSG917527 WCC917527 WLY917527 WVU917527 M983063 JI983063 TE983063 ADA983063 AMW983063 AWS983063 BGO983063 BQK983063 CAG983063 CKC983063 CTY983063 DDU983063 DNQ983063 DXM983063 EHI983063 ERE983063 FBA983063 FKW983063 FUS983063 GEO983063 GOK983063 GYG983063 HIC983063 HRY983063 IBU983063 ILQ983063 IVM983063 JFI983063 JPE983063 JZA983063 KIW983063 KSS983063 LCO983063 LMK983063 LWG983063 MGC983063 MPY983063 MZU983063 NJQ983063 NTM983063 ODI983063 ONE983063 OXA983063 PGW983063 PQS983063 QAO983063 QKK983063 QUG983063 REC983063 RNY983063 RXU983063 SHQ983063 SRM983063 TBI983063 TLE983063 TVA983063 UEW983063 UOS983063 UYO983063 VIK983063 VSG983063 WCC983063 WLY983063 WVU983063" xr:uid="{F59D0575-D30D-4F61-8C98-5E4D8AA571CE}"/>
    <dataValidation allowBlank="1" showInputMessage="1" showErrorMessage="1" sqref="M34 JI34 TE34 ADA34 AMW34 AWS34 BGO34 BQK34 CAG34 CKC34 CTY34 DDU34 DNQ34 DXM34 EHI34 ERE34 FBA34 FKW34 FUS34 GEO34 GOK34 GYG34 HIC34 HRY34 IBU34 ILQ34 IVM34 JFI34 JPE34 JZA34 KIW34 KSS34 LCO34 LMK34 LWG34 MGC34 MPY34 MZU34 NJQ34 NTM34 ODI34 ONE34 OXA34 PGW34 PQS34 QAO34 QKK34 QUG34 REC34 RNY34 RXU34 SHQ34 SRM34 TBI34 TLE34 TVA34 UEW34 UOS34 UYO34 VIK34 VSG34 WCC34 WLY34 WVU34 M65570 JI65570 TE65570 ADA65570 AMW65570 AWS65570 BGO65570 BQK65570 CAG65570 CKC65570 CTY65570 DDU65570 DNQ65570 DXM65570 EHI65570 ERE65570 FBA65570 FKW65570 FUS65570 GEO65570 GOK65570 GYG65570 HIC65570 HRY65570 IBU65570 ILQ65570 IVM65570 JFI65570 JPE65570 JZA65570 KIW65570 KSS65570 LCO65570 LMK65570 LWG65570 MGC65570 MPY65570 MZU65570 NJQ65570 NTM65570 ODI65570 ONE65570 OXA65570 PGW65570 PQS65570 QAO65570 QKK65570 QUG65570 REC65570 RNY65570 RXU65570 SHQ65570 SRM65570 TBI65570 TLE65570 TVA65570 UEW65570 UOS65570 UYO65570 VIK65570 VSG65570 WCC65570 WLY65570 WVU65570 M131106 JI131106 TE131106 ADA131106 AMW131106 AWS131106 BGO131106 BQK131106 CAG131106 CKC131106 CTY131106 DDU131106 DNQ131106 DXM131106 EHI131106 ERE131106 FBA131106 FKW131106 FUS131106 GEO131106 GOK131106 GYG131106 HIC131106 HRY131106 IBU131106 ILQ131106 IVM131106 JFI131106 JPE131106 JZA131106 KIW131106 KSS131106 LCO131106 LMK131106 LWG131106 MGC131106 MPY131106 MZU131106 NJQ131106 NTM131106 ODI131106 ONE131106 OXA131106 PGW131106 PQS131106 QAO131106 QKK131106 QUG131106 REC131106 RNY131106 RXU131106 SHQ131106 SRM131106 TBI131106 TLE131106 TVA131106 UEW131106 UOS131106 UYO131106 VIK131106 VSG131106 WCC131106 WLY131106 WVU131106 M196642 JI196642 TE196642 ADA196642 AMW196642 AWS196642 BGO196642 BQK196642 CAG196642 CKC196642 CTY196642 DDU196642 DNQ196642 DXM196642 EHI196642 ERE196642 FBA196642 FKW196642 FUS196642 GEO196642 GOK196642 GYG196642 HIC196642 HRY196642 IBU196642 ILQ196642 IVM196642 JFI196642 JPE196642 JZA196642 KIW196642 KSS196642 LCO196642 LMK196642 LWG196642 MGC196642 MPY196642 MZU196642 NJQ196642 NTM196642 ODI196642 ONE196642 OXA196642 PGW196642 PQS196642 QAO196642 QKK196642 QUG196642 REC196642 RNY196642 RXU196642 SHQ196642 SRM196642 TBI196642 TLE196642 TVA196642 UEW196642 UOS196642 UYO196642 VIK196642 VSG196642 WCC196642 WLY196642 WVU196642 M262178 JI262178 TE262178 ADA262178 AMW262178 AWS262178 BGO262178 BQK262178 CAG262178 CKC262178 CTY262178 DDU262178 DNQ262178 DXM262178 EHI262178 ERE262178 FBA262178 FKW262178 FUS262178 GEO262178 GOK262178 GYG262178 HIC262178 HRY262178 IBU262178 ILQ262178 IVM262178 JFI262178 JPE262178 JZA262178 KIW262178 KSS262178 LCO262178 LMK262178 LWG262178 MGC262178 MPY262178 MZU262178 NJQ262178 NTM262178 ODI262178 ONE262178 OXA262178 PGW262178 PQS262178 QAO262178 QKK262178 QUG262178 REC262178 RNY262178 RXU262178 SHQ262178 SRM262178 TBI262178 TLE262178 TVA262178 UEW262178 UOS262178 UYO262178 VIK262178 VSG262178 WCC262178 WLY262178 WVU262178 M327714 JI327714 TE327714 ADA327714 AMW327714 AWS327714 BGO327714 BQK327714 CAG327714 CKC327714 CTY327714 DDU327714 DNQ327714 DXM327714 EHI327714 ERE327714 FBA327714 FKW327714 FUS327714 GEO327714 GOK327714 GYG327714 HIC327714 HRY327714 IBU327714 ILQ327714 IVM327714 JFI327714 JPE327714 JZA327714 KIW327714 KSS327714 LCO327714 LMK327714 LWG327714 MGC327714 MPY327714 MZU327714 NJQ327714 NTM327714 ODI327714 ONE327714 OXA327714 PGW327714 PQS327714 QAO327714 QKK327714 QUG327714 REC327714 RNY327714 RXU327714 SHQ327714 SRM327714 TBI327714 TLE327714 TVA327714 UEW327714 UOS327714 UYO327714 VIK327714 VSG327714 WCC327714 WLY327714 WVU327714 M393250 JI393250 TE393250 ADA393250 AMW393250 AWS393250 BGO393250 BQK393250 CAG393250 CKC393250 CTY393250 DDU393250 DNQ393250 DXM393250 EHI393250 ERE393250 FBA393250 FKW393250 FUS393250 GEO393250 GOK393250 GYG393250 HIC393250 HRY393250 IBU393250 ILQ393250 IVM393250 JFI393250 JPE393250 JZA393250 KIW393250 KSS393250 LCO393250 LMK393250 LWG393250 MGC393250 MPY393250 MZU393250 NJQ393250 NTM393250 ODI393250 ONE393250 OXA393250 PGW393250 PQS393250 QAO393250 QKK393250 QUG393250 REC393250 RNY393250 RXU393250 SHQ393250 SRM393250 TBI393250 TLE393250 TVA393250 UEW393250 UOS393250 UYO393250 VIK393250 VSG393250 WCC393250 WLY393250 WVU393250 M458786 JI458786 TE458786 ADA458786 AMW458786 AWS458786 BGO458786 BQK458786 CAG458786 CKC458786 CTY458786 DDU458786 DNQ458786 DXM458786 EHI458786 ERE458786 FBA458786 FKW458786 FUS458786 GEO458786 GOK458786 GYG458786 HIC458786 HRY458786 IBU458786 ILQ458786 IVM458786 JFI458786 JPE458786 JZA458786 KIW458786 KSS458786 LCO458786 LMK458786 LWG458786 MGC458786 MPY458786 MZU458786 NJQ458786 NTM458786 ODI458786 ONE458786 OXA458786 PGW458786 PQS458786 QAO458786 QKK458786 QUG458786 REC458786 RNY458786 RXU458786 SHQ458786 SRM458786 TBI458786 TLE458786 TVA458786 UEW458786 UOS458786 UYO458786 VIK458786 VSG458786 WCC458786 WLY458786 WVU458786 M524322 JI524322 TE524322 ADA524322 AMW524322 AWS524322 BGO524322 BQK524322 CAG524322 CKC524322 CTY524322 DDU524322 DNQ524322 DXM524322 EHI524322 ERE524322 FBA524322 FKW524322 FUS524322 GEO524322 GOK524322 GYG524322 HIC524322 HRY524322 IBU524322 ILQ524322 IVM524322 JFI524322 JPE524322 JZA524322 KIW524322 KSS524322 LCO524322 LMK524322 LWG524322 MGC524322 MPY524322 MZU524322 NJQ524322 NTM524322 ODI524322 ONE524322 OXA524322 PGW524322 PQS524322 QAO524322 QKK524322 QUG524322 REC524322 RNY524322 RXU524322 SHQ524322 SRM524322 TBI524322 TLE524322 TVA524322 UEW524322 UOS524322 UYO524322 VIK524322 VSG524322 WCC524322 WLY524322 WVU524322 M589858 JI589858 TE589858 ADA589858 AMW589858 AWS589858 BGO589858 BQK589858 CAG589858 CKC589858 CTY589858 DDU589858 DNQ589858 DXM589858 EHI589858 ERE589858 FBA589858 FKW589858 FUS589858 GEO589858 GOK589858 GYG589858 HIC589858 HRY589858 IBU589858 ILQ589858 IVM589858 JFI589858 JPE589858 JZA589858 KIW589858 KSS589858 LCO589858 LMK589858 LWG589858 MGC589858 MPY589858 MZU589858 NJQ589858 NTM589858 ODI589858 ONE589858 OXA589858 PGW589858 PQS589858 QAO589858 QKK589858 QUG589858 REC589858 RNY589858 RXU589858 SHQ589858 SRM589858 TBI589858 TLE589858 TVA589858 UEW589858 UOS589858 UYO589858 VIK589858 VSG589858 WCC589858 WLY589858 WVU589858 M655394 JI655394 TE655394 ADA655394 AMW655394 AWS655394 BGO655394 BQK655394 CAG655394 CKC655394 CTY655394 DDU655394 DNQ655394 DXM655394 EHI655394 ERE655394 FBA655394 FKW655394 FUS655394 GEO655394 GOK655394 GYG655394 HIC655394 HRY655394 IBU655394 ILQ655394 IVM655394 JFI655394 JPE655394 JZA655394 KIW655394 KSS655394 LCO655394 LMK655394 LWG655394 MGC655394 MPY655394 MZU655394 NJQ655394 NTM655394 ODI655394 ONE655394 OXA655394 PGW655394 PQS655394 QAO655394 QKK655394 QUG655394 REC655394 RNY655394 RXU655394 SHQ655394 SRM655394 TBI655394 TLE655394 TVA655394 UEW655394 UOS655394 UYO655394 VIK655394 VSG655394 WCC655394 WLY655394 WVU655394 M720930 JI720930 TE720930 ADA720930 AMW720930 AWS720930 BGO720930 BQK720930 CAG720930 CKC720930 CTY720930 DDU720930 DNQ720930 DXM720930 EHI720930 ERE720930 FBA720930 FKW720930 FUS720930 GEO720930 GOK720930 GYG720930 HIC720930 HRY720930 IBU720930 ILQ720930 IVM720930 JFI720930 JPE720930 JZA720930 KIW720930 KSS720930 LCO720930 LMK720930 LWG720930 MGC720930 MPY720930 MZU720930 NJQ720930 NTM720930 ODI720930 ONE720930 OXA720930 PGW720930 PQS720930 QAO720930 QKK720930 QUG720930 REC720930 RNY720930 RXU720930 SHQ720930 SRM720930 TBI720930 TLE720930 TVA720930 UEW720930 UOS720930 UYO720930 VIK720930 VSG720930 WCC720930 WLY720930 WVU720930 M786466 JI786466 TE786466 ADA786466 AMW786466 AWS786466 BGO786466 BQK786466 CAG786466 CKC786466 CTY786466 DDU786466 DNQ786466 DXM786466 EHI786466 ERE786466 FBA786466 FKW786466 FUS786466 GEO786466 GOK786466 GYG786466 HIC786466 HRY786466 IBU786466 ILQ786466 IVM786466 JFI786466 JPE786466 JZA786466 KIW786466 KSS786466 LCO786466 LMK786466 LWG786466 MGC786466 MPY786466 MZU786466 NJQ786466 NTM786466 ODI786466 ONE786466 OXA786466 PGW786466 PQS786466 QAO786466 QKK786466 QUG786466 REC786466 RNY786466 RXU786466 SHQ786466 SRM786466 TBI786466 TLE786466 TVA786466 UEW786466 UOS786466 UYO786466 VIK786466 VSG786466 WCC786466 WLY786466 WVU786466 M852002 JI852002 TE852002 ADA852002 AMW852002 AWS852002 BGO852002 BQK852002 CAG852002 CKC852002 CTY852002 DDU852002 DNQ852002 DXM852002 EHI852002 ERE852002 FBA852002 FKW852002 FUS852002 GEO852002 GOK852002 GYG852002 HIC852002 HRY852002 IBU852002 ILQ852002 IVM852002 JFI852002 JPE852002 JZA852002 KIW852002 KSS852002 LCO852002 LMK852002 LWG852002 MGC852002 MPY852002 MZU852002 NJQ852002 NTM852002 ODI852002 ONE852002 OXA852002 PGW852002 PQS852002 QAO852002 QKK852002 QUG852002 REC852002 RNY852002 RXU852002 SHQ852002 SRM852002 TBI852002 TLE852002 TVA852002 UEW852002 UOS852002 UYO852002 VIK852002 VSG852002 WCC852002 WLY852002 WVU852002 M917538 JI917538 TE917538 ADA917538 AMW917538 AWS917538 BGO917538 BQK917538 CAG917538 CKC917538 CTY917538 DDU917538 DNQ917538 DXM917538 EHI917538 ERE917538 FBA917538 FKW917538 FUS917538 GEO917538 GOK917538 GYG917538 HIC917538 HRY917538 IBU917538 ILQ917538 IVM917538 JFI917538 JPE917538 JZA917538 KIW917538 KSS917538 LCO917538 LMK917538 LWG917538 MGC917538 MPY917538 MZU917538 NJQ917538 NTM917538 ODI917538 ONE917538 OXA917538 PGW917538 PQS917538 QAO917538 QKK917538 QUG917538 REC917538 RNY917538 RXU917538 SHQ917538 SRM917538 TBI917538 TLE917538 TVA917538 UEW917538 UOS917538 UYO917538 VIK917538 VSG917538 WCC917538 WLY917538 WVU917538 M983074 JI983074 TE983074 ADA983074 AMW983074 AWS983074 BGO983074 BQK983074 CAG983074 CKC983074 CTY983074 DDU983074 DNQ983074 DXM983074 EHI983074 ERE983074 FBA983074 FKW983074 FUS983074 GEO983074 GOK983074 GYG983074 HIC983074 HRY983074 IBU983074 ILQ983074 IVM983074 JFI983074 JPE983074 JZA983074 KIW983074 KSS983074 LCO983074 LMK983074 LWG983074 MGC983074 MPY983074 MZU983074 NJQ983074 NTM983074 ODI983074 ONE983074 OXA983074 PGW983074 PQS983074 QAO983074 QKK983074 QUG983074 REC983074 RNY983074 RXU983074 SHQ983074 SRM983074 TBI983074 TLE983074 TVA983074 UEW983074 UOS983074 UYO983074 VIK983074 VSG983074 WCC983074 WLY983074 WVU983074" xr:uid="{3AA30156-2363-4029-A2CA-391A17AF7B37}"/>
  </dataValidations>
  <pageMargins left="0.2" right="0.2" top="0.36" bottom="0.41" header="0.3" footer="0.3"/>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3C7B-28E2-42FD-92CF-7943D6B42CB9}">
  <sheetPr>
    <tabColor theme="5" tint="0.59999389629810485"/>
  </sheetPr>
  <dimension ref="A2:T116"/>
  <sheetViews>
    <sheetView zoomScale="85" zoomScaleNormal="85" workbookViewId="0">
      <pane xSplit="13" ySplit="9" topLeftCell="N10" activePane="bottomRight" state="frozen"/>
      <selection pane="topRight" activeCell="K1" sqref="K1"/>
      <selection pane="bottomLeft" activeCell="A9" sqref="A9"/>
      <selection pane="bottomRight" activeCell="E22" sqref="E22"/>
    </sheetView>
  </sheetViews>
  <sheetFormatPr defaultRowHeight="18.75"/>
  <cols>
    <col min="1" max="1" width="7" style="1" customWidth="1"/>
    <col min="2" max="2" width="4.875" style="1" customWidth="1"/>
    <col min="3" max="3" width="5" style="1" customWidth="1"/>
    <col min="4" max="4" width="15.125" style="1" customWidth="1"/>
    <col min="5" max="5" width="18.125" style="4" customWidth="1"/>
    <col min="6" max="6" width="14.375" style="1" bestFit="1" customWidth="1"/>
    <col min="7" max="7" width="13.125" style="1" bestFit="1" customWidth="1"/>
    <col min="8" max="8" width="57.875" style="1" customWidth="1"/>
    <col min="9" max="9" width="6.125" style="1" customWidth="1"/>
    <col min="10" max="11" width="9.875" style="1" bestFit="1" customWidth="1"/>
    <col min="12" max="12" width="5.875" style="10" customWidth="1"/>
    <col min="13" max="13" width="49" style="1" customWidth="1"/>
    <col min="14" max="14" width="28.375" style="1" customWidth="1"/>
    <col min="15" max="15" width="20.125" style="4" customWidth="1"/>
    <col min="16" max="16" width="15.375" style="9" customWidth="1"/>
    <col min="17" max="17" width="6.375" style="1" customWidth="1"/>
    <col min="18" max="18" width="16.625" style="10" customWidth="1"/>
    <col min="19" max="19" width="17.875" style="11" customWidth="1"/>
    <col min="20" max="20" width="15.625" style="12" customWidth="1"/>
    <col min="21" max="256" width="9" style="1"/>
    <col min="257" max="257" width="7" style="1" customWidth="1"/>
    <col min="258" max="258" width="4.875" style="1" customWidth="1"/>
    <col min="259" max="259" width="5" style="1" customWidth="1"/>
    <col min="260" max="260" width="15.125" style="1" customWidth="1"/>
    <col min="261" max="261" width="18.125" style="1" customWidth="1"/>
    <col min="262" max="262" width="14.375" style="1" bestFit="1" customWidth="1"/>
    <col min="263" max="263" width="13.125" style="1" bestFit="1" customWidth="1"/>
    <col min="264" max="264" width="57.875" style="1" customWidth="1"/>
    <col min="265" max="265" width="6.125" style="1" customWidth="1"/>
    <col min="266" max="267" width="9.875" style="1" bestFit="1" customWidth="1"/>
    <col min="268" max="268" width="5.875" style="1" customWidth="1"/>
    <col min="269" max="269" width="49" style="1" customWidth="1"/>
    <col min="270" max="270" width="28.375" style="1" customWidth="1"/>
    <col min="271" max="271" width="20.125" style="1" customWidth="1"/>
    <col min="272" max="272" width="15.375" style="1" customWidth="1"/>
    <col min="273" max="273" width="6.375" style="1" customWidth="1"/>
    <col min="274" max="274" width="16.625" style="1" customWidth="1"/>
    <col min="275" max="275" width="17.875" style="1" customWidth="1"/>
    <col min="276" max="276" width="15.625" style="1" customWidth="1"/>
    <col min="277" max="512" width="9" style="1"/>
    <col min="513" max="513" width="7" style="1" customWidth="1"/>
    <col min="514" max="514" width="4.875" style="1" customWidth="1"/>
    <col min="515" max="515" width="5" style="1" customWidth="1"/>
    <col min="516" max="516" width="15.125" style="1" customWidth="1"/>
    <col min="517" max="517" width="18.125" style="1" customWidth="1"/>
    <col min="518" max="518" width="14.375" style="1" bestFit="1" customWidth="1"/>
    <col min="519" max="519" width="13.125" style="1" bestFit="1" customWidth="1"/>
    <col min="520" max="520" width="57.875" style="1" customWidth="1"/>
    <col min="521" max="521" width="6.125" style="1" customWidth="1"/>
    <col min="522" max="523" width="9.875" style="1" bestFit="1" customWidth="1"/>
    <col min="524" max="524" width="5.875" style="1" customWidth="1"/>
    <col min="525" max="525" width="49" style="1" customWidth="1"/>
    <col min="526" max="526" width="28.375" style="1" customWidth="1"/>
    <col min="527" max="527" width="20.125" style="1" customWidth="1"/>
    <col min="528" max="528" width="15.375" style="1" customWidth="1"/>
    <col min="529" max="529" width="6.375" style="1" customWidth="1"/>
    <col min="530" max="530" width="16.625" style="1" customWidth="1"/>
    <col min="531" max="531" width="17.875" style="1" customWidth="1"/>
    <col min="532" max="532" width="15.625" style="1" customWidth="1"/>
    <col min="533" max="768" width="9" style="1"/>
    <col min="769" max="769" width="7" style="1" customWidth="1"/>
    <col min="770" max="770" width="4.875" style="1" customWidth="1"/>
    <col min="771" max="771" width="5" style="1" customWidth="1"/>
    <col min="772" max="772" width="15.125" style="1" customWidth="1"/>
    <col min="773" max="773" width="18.125" style="1" customWidth="1"/>
    <col min="774" max="774" width="14.375" style="1" bestFit="1" customWidth="1"/>
    <col min="775" max="775" width="13.125" style="1" bestFit="1" customWidth="1"/>
    <col min="776" max="776" width="57.875" style="1" customWidth="1"/>
    <col min="777" max="777" width="6.125" style="1" customWidth="1"/>
    <col min="778" max="779" width="9.875" style="1" bestFit="1" customWidth="1"/>
    <col min="780" max="780" width="5.875" style="1" customWidth="1"/>
    <col min="781" max="781" width="49" style="1" customWidth="1"/>
    <col min="782" max="782" width="28.375" style="1" customWidth="1"/>
    <col min="783" max="783" width="20.125" style="1" customWidth="1"/>
    <col min="784" max="784" width="15.375" style="1" customWidth="1"/>
    <col min="785" max="785" width="6.375" style="1" customWidth="1"/>
    <col min="786" max="786" width="16.625" style="1" customWidth="1"/>
    <col min="787" max="787" width="17.875" style="1" customWidth="1"/>
    <col min="788" max="788" width="15.625" style="1" customWidth="1"/>
    <col min="789" max="1024" width="9" style="1"/>
    <col min="1025" max="1025" width="7" style="1" customWidth="1"/>
    <col min="1026" max="1026" width="4.875" style="1" customWidth="1"/>
    <col min="1027" max="1027" width="5" style="1" customWidth="1"/>
    <col min="1028" max="1028" width="15.125" style="1" customWidth="1"/>
    <col min="1029" max="1029" width="18.125" style="1" customWidth="1"/>
    <col min="1030" max="1030" width="14.375" style="1" bestFit="1" customWidth="1"/>
    <col min="1031" max="1031" width="13.125" style="1" bestFit="1" customWidth="1"/>
    <col min="1032" max="1032" width="57.875" style="1" customWidth="1"/>
    <col min="1033" max="1033" width="6.125" style="1" customWidth="1"/>
    <col min="1034" max="1035" width="9.875" style="1" bestFit="1" customWidth="1"/>
    <col min="1036" max="1036" width="5.875" style="1" customWidth="1"/>
    <col min="1037" max="1037" width="49" style="1" customWidth="1"/>
    <col min="1038" max="1038" width="28.375" style="1" customWidth="1"/>
    <col min="1039" max="1039" width="20.125" style="1" customWidth="1"/>
    <col min="1040" max="1040" width="15.375" style="1" customWidth="1"/>
    <col min="1041" max="1041" width="6.375" style="1" customWidth="1"/>
    <col min="1042" max="1042" width="16.625" style="1" customWidth="1"/>
    <col min="1043" max="1043" width="17.875" style="1" customWidth="1"/>
    <col min="1044" max="1044" width="15.625" style="1" customWidth="1"/>
    <col min="1045" max="1280" width="9" style="1"/>
    <col min="1281" max="1281" width="7" style="1" customWidth="1"/>
    <col min="1282" max="1282" width="4.875" style="1" customWidth="1"/>
    <col min="1283" max="1283" width="5" style="1" customWidth="1"/>
    <col min="1284" max="1284" width="15.125" style="1" customWidth="1"/>
    <col min="1285" max="1285" width="18.125" style="1" customWidth="1"/>
    <col min="1286" max="1286" width="14.375" style="1" bestFit="1" customWidth="1"/>
    <col min="1287" max="1287" width="13.125" style="1" bestFit="1" customWidth="1"/>
    <col min="1288" max="1288" width="57.875" style="1" customWidth="1"/>
    <col min="1289" max="1289" width="6.125" style="1" customWidth="1"/>
    <col min="1290" max="1291" width="9.875" style="1" bestFit="1" customWidth="1"/>
    <col min="1292" max="1292" width="5.875" style="1" customWidth="1"/>
    <col min="1293" max="1293" width="49" style="1" customWidth="1"/>
    <col min="1294" max="1294" width="28.375" style="1" customWidth="1"/>
    <col min="1295" max="1295" width="20.125" style="1" customWidth="1"/>
    <col min="1296" max="1296" width="15.375" style="1" customWidth="1"/>
    <col min="1297" max="1297" width="6.375" style="1" customWidth="1"/>
    <col min="1298" max="1298" width="16.625" style="1" customWidth="1"/>
    <col min="1299" max="1299" width="17.875" style="1" customWidth="1"/>
    <col min="1300" max="1300" width="15.625" style="1" customWidth="1"/>
    <col min="1301" max="1536" width="9" style="1"/>
    <col min="1537" max="1537" width="7" style="1" customWidth="1"/>
    <col min="1538" max="1538" width="4.875" style="1" customWidth="1"/>
    <col min="1539" max="1539" width="5" style="1" customWidth="1"/>
    <col min="1540" max="1540" width="15.125" style="1" customWidth="1"/>
    <col min="1541" max="1541" width="18.125" style="1" customWidth="1"/>
    <col min="1542" max="1542" width="14.375" style="1" bestFit="1" customWidth="1"/>
    <col min="1543" max="1543" width="13.125" style="1" bestFit="1" customWidth="1"/>
    <col min="1544" max="1544" width="57.875" style="1" customWidth="1"/>
    <col min="1545" max="1545" width="6.125" style="1" customWidth="1"/>
    <col min="1546" max="1547" width="9.875" style="1" bestFit="1" customWidth="1"/>
    <col min="1548" max="1548" width="5.875" style="1" customWidth="1"/>
    <col min="1549" max="1549" width="49" style="1" customWidth="1"/>
    <col min="1550" max="1550" width="28.375" style="1" customWidth="1"/>
    <col min="1551" max="1551" width="20.125" style="1" customWidth="1"/>
    <col min="1552" max="1552" width="15.375" style="1" customWidth="1"/>
    <col min="1553" max="1553" width="6.375" style="1" customWidth="1"/>
    <col min="1554" max="1554" width="16.625" style="1" customWidth="1"/>
    <col min="1555" max="1555" width="17.875" style="1" customWidth="1"/>
    <col min="1556" max="1556" width="15.625" style="1" customWidth="1"/>
    <col min="1557" max="1792" width="9" style="1"/>
    <col min="1793" max="1793" width="7" style="1" customWidth="1"/>
    <col min="1794" max="1794" width="4.875" style="1" customWidth="1"/>
    <col min="1795" max="1795" width="5" style="1" customWidth="1"/>
    <col min="1796" max="1796" width="15.125" style="1" customWidth="1"/>
    <col min="1797" max="1797" width="18.125" style="1" customWidth="1"/>
    <col min="1798" max="1798" width="14.375" style="1" bestFit="1" customWidth="1"/>
    <col min="1799" max="1799" width="13.125" style="1" bestFit="1" customWidth="1"/>
    <col min="1800" max="1800" width="57.875" style="1" customWidth="1"/>
    <col min="1801" max="1801" width="6.125" style="1" customWidth="1"/>
    <col min="1802" max="1803" width="9.875" style="1" bestFit="1" customWidth="1"/>
    <col min="1804" max="1804" width="5.875" style="1" customWidth="1"/>
    <col min="1805" max="1805" width="49" style="1" customWidth="1"/>
    <col min="1806" max="1806" width="28.375" style="1" customWidth="1"/>
    <col min="1807" max="1807" width="20.125" style="1" customWidth="1"/>
    <col min="1808" max="1808" width="15.375" style="1" customWidth="1"/>
    <col min="1809" max="1809" width="6.375" style="1" customWidth="1"/>
    <col min="1810" max="1810" width="16.625" style="1" customWidth="1"/>
    <col min="1811" max="1811" width="17.875" style="1" customWidth="1"/>
    <col min="1812" max="1812" width="15.625" style="1" customWidth="1"/>
    <col min="1813" max="2048" width="9" style="1"/>
    <col min="2049" max="2049" width="7" style="1" customWidth="1"/>
    <col min="2050" max="2050" width="4.875" style="1" customWidth="1"/>
    <col min="2051" max="2051" width="5" style="1" customWidth="1"/>
    <col min="2052" max="2052" width="15.125" style="1" customWidth="1"/>
    <col min="2053" max="2053" width="18.125" style="1" customWidth="1"/>
    <col min="2054" max="2054" width="14.375" style="1" bestFit="1" customWidth="1"/>
    <col min="2055" max="2055" width="13.125" style="1" bestFit="1" customWidth="1"/>
    <col min="2056" max="2056" width="57.875" style="1" customWidth="1"/>
    <col min="2057" max="2057" width="6.125" style="1" customWidth="1"/>
    <col min="2058" max="2059" width="9.875" style="1" bestFit="1" customWidth="1"/>
    <col min="2060" max="2060" width="5.875" style="1" customWidth="1"/>
    <col min="2061" max="2061" width="49" style="1" customWidth="1"/>
    <col min="2062" max="2062" width="28.375" style="1" customWidth="1"/>
    <col min="2063" max="2063" width="20.125" style="1" customWidth="1"/>
    <col min="2064" max="2064" width="15.375" style="1" customWidth="1"/>
    <col min="2065" max="2065" width="6.375" style="1" customWidth="1"/>
    <col min="2066" max="2066" width="16.625" style="1" customWidth="1"/>
    <col min="2067" max="2067" width="17.875" style="1" customWidth="1"/>
    <col min="2068" max="2068" width="15.625" style="1" customWidth="1"/>
    <col min="2069" max="2304" width="9" style="1"/>
    <col min="2305" max="2305" width="7" style="1" customWidth="1"/>
    <col min="2306" max="2306" width="4.875" style="1" customWidth="1"/>
    <col min="2307" max="2307" width="5" style="1" customWidth="1"/>
    <col min="2308" max="2308" width="15.125" style="1" customWidth="1"/>
    <col min="2309" max="2309" width="18.125" style="1" customWidth="1"/>
    <col min="2310" max="2310" width="14.375" style="1" bestFit="1" customWidth="1"/>
    <col min="2311" max="2311" width="13.125" style="1" bestFit="1" customWidth="1"/>
    <col min="2312" max="2312" width="57.875" style="1" customWidth="1"/>
    <col min="2313" max="2313" width="6.125" style="1" customWidth="1"/>
    <col min="2314" max="2315" width="9.875" style="1" bestFit="1" customWidth="1"/>
    <col min="2316" max="2316" width="5.875" style="1" customWidth="1"/>
    <col min="2317" max="2317" width="49" style="1" customWidth="1"/>
    <col min="2318" max="2318" width="28.375" style="1" customWidth="1"/>
    <col min="2319" max="2319" width="20.125" style="1" customWidth="1"/>
    <col min="2320" max="2320" width="15.375" style="1" customWidth="1"/>
    <col min="2321" max="2321" width="6.375" style="1" customWidth="1"/>
    <col min="2322" max="2322" width="16.625" style="1" customWidth="1"/>
    <col min="2323" max="2323" width="17.875" style="1" customWidth="1"/>
    <col min="2324" max="2324" width="15.625" style="1" customWidth="1"/>
    <col min="2325" max="2560" width="9" style="1"/>
    <col min="2561" max="2561" width="7" style="1" customWidth="1"/>
    <col min="2562" max="2562" width="4.875" style="1" customWidth="1"/>
    <col min="2563" max="2563" width="5" style="1" customWidth="1"/>
    <col min="2564" max="2564" width="15.125" style="1" customWidth="1"/>
    <col min="2565" max="2565" width="18.125" style="1" customWidth="1"/>
    <col min="2566" max="2566" width="14.375" style="1" bestFit="1" customWidth="1"/>
    <col min="2567" max="2567" width="13.125" style="1" bestFit="1" customWidth="1"/>
    <col min="2568" max="2568" width="57.875" style="1" customWidth="1"/>
    <col min="2569" max="2569" width="6.125" style="1" customWidth="1"/>
    <col min="2570" max="2571" width="9.875" style="1" bestFit="1" customWidth="1"/>
    <col min="2572" max="2572" width="5.875" style="1" customWidth="1"/>
    <col min="2573" max="2573" width="49" style="1" customWidth="1"/>
    <col min="2574" max="2574" width="28.375" style="1" customWidth="1"/>
    <col min="2575" max="2575" width="20.125" style="1" customWidth="1"/>
    <col min="2576" max="2576" width="15.375" style="1" customWidth="1"/>
    <col min="2577" max="2577" width="6.375" style="1" customWidth="1"/>
    <col min="2578" max="2578" width="16.625" style="1" customWidth="1"/>
    <col min="2579" max="2579" width="17.875" style="1" customWidth="1"/>
    <col min="2580" max="2580" width="15.625" style="1" customWidth="1"/>
    <col min="2581" max="2816" width="9" style="1"/>
    <col min="2817" max="2817" width="7" style="1" customWidth="1"/>
    <col min="2818" max="2818" width="4.875" style="1" customWidth="1"/>
    <col min="2819" max="2819" width="5" style="1" customWidth="1"/>
    <col min="2820" max="2820" width="15.125" style="1" customWidth="1"/>
    <col min="2821" max="2821" width="18.125" style="1" customWidth="1"/>
    <col min="2822" max="2822" width="14.375" style="1" bestFit="1" customWidth="1"/>
    <col min="2823" max="2823" width="13.125" style="1" bestFit="1" customWidth="1"/>
    <col min="2824" max="2824" width="57.875" style="1" customWidth="1"/>
    <col min="2825" max="2825" width="6.125" style="1" customWidth="1"/>
    <col min="2826" max="2827" width="9.875" style="1" bestFit="1" customWidth="1"/>
    <col min="2828" max="2828" width="5.875" style="1" customWidth="1"/>
    <col min="2829" max="2829" width="49" style="1" customWidth="1"/>
    <col min="2830" max="2830" width="28.375" style="1" customWidth="1"/>
    <col min="2831" max="2831" width="20.125" style="1" customWidth="1"/>
    <col min="2832" max="2832" width="15.375" style="1" customWidth="1"/>
    <col min="2833" max="2833" width="6.375" style="1" customWidth="1"/>
    <col min="2834" max="2834" width="16.625" style="1" customWidth="1"/>
    <col min="2835" max="2835" width="17.875" style="1" customWidth="1"/>
    <col min="2836" max="2836" width="15.625" style="1" customWidth="1"/>
    <col min="2837" max="3072" width="9" style="1"/>
    <col min="3073" max="3073" width="7" style="1" customWidth="1"/>
    <col min="3074" max="3074" width="4.875" style="1" customWidth="1"/>
    <col min="3075" max="3075" width="5" style="1" customWidth="1"/>
    <col min="3076" max="3076" width="15.125" style="1" customWidth="1"/>
    <col min="3077" max="3077" width="18.125" style="1" customWidth="1"/>
    <col min="3078" max="3078" width="14.375" style="1" bestFit="1" customWidth="1"/>
    <col min="3079" max="3079" width="13.125" style="1" bestFit="1" customWidth="1"/>
    <col min="3080" max="3080" width="57.875" style="1" customWidth="1"/>
    <col min="3081" max="3081" width="6.125" style="1" customWidth="1"/>
    <col min="3082" max="3083" width="9.875" style="1" bestFit="1" customWidth="1"/>
    <col min="3084" max="3084" width="5.875" style="1" customWidth="1"/>
    <col min="3085" max="3085" width="49" style="1" customWidth="1"/>
    <col min="3086" max="3086" width="28.375" style="1" customWidth="1"/>
    <col min="3087" max="3087" width="20.125" style="1" customWidth="1"/>
    <col min="3088" max="3088" width="15.375" style="1" customWidth="1"/>
    <col min="3089" max="3089" width="6.375" style="1" customWidth="1"/>
    <col min="3090" max="3090" width="16.625" style="1" customWidth="1"/>
    <col min="3091" max="3091" width="17.875" style="1" customWidth="1"/>
    <col min="3092" max="3092" width="15.625" style="1" customWidth="1"/>
    <col min="3093" max="3328" width="9" style="1"/>
    <col min="3329" max="3329" width="7" style="1" customWidth="1"/>
    <col min="3330" max="3330" width="4.875" style="1" customWidth="1"/>
    <col min="3331" max="3331" width="5" style="1" customWidth="1"/>
    <col min="3332" max="3332" width="15.125" style="1" customWidth="1"/>
    <col min="3333" max="3333" width="18.125" style="1" customWidth="1"/>
    <col min="3334" max="3334" width="14.375" style="1" bestFit="1" customWidth="1"/>
    <col min="3335" max="3335" width="13.125" style="1" bestFit="1" customWidth="1"/>
    <col min="3336" max="3336" width="57.875" style="1" customWidth="1"/>
    <col min="3337" max="3337" width="6.125" style="1" customWidth="1"/>
    <col min="3338" max="3339" width="9.875" style="1" bestFit="1" customWidth="1"/>
    <col min="3340" max="3340" width="5.875" style="1" customWidth="1"/>
    <col min="3341" max="3341" width="49" style="1" customWidth="1"/>
    <col min="3342" max="3342" width="28.375" style="1" customWidth="1"/>
    <col min="3343" max="3343" width="20.125" style="1" customWidth="1"/>
    <col min="3344" max="3344" width="15.375" style="1" customWidth="1"/>
    <col min="3345" max="3345" width="6.375" style="1" customWidth="1"/>
    <col min="3346" max="3346" width="16.625" style="1" customWidth="1"/>
    <col min="3347" max="3347" width="17.875" style="1" customWidth="1"/>
    <col min="3348" max="3348" width="15.625" style="1" customWidth="1"/>
    <col min="3349" max="3584" width="9" style="1"/>
    <col min="3585" max="3585" width="7" style="1" customWidth="1"/>
    <col min="3586" max="3586" width="4.875" style="1" customWidth="1"/>
    <col min="3587" max="3587" width="5" style="1" customWidth="1"/>
    <col min="3588" max="3588" width="15.125" style="1" customWidth="1"/>
    <col min="3589" max="3589" width="18.125" style="1" customWidth="1"/>
    <col min="3590" max="3590" width="14.375" style="1" bestFit="1" customWidth="1"/>
    <col min="3591" max="3591" width="13.125" style="1" bestFit="1" customWidth="1"/>
    <col min="3592" max="3592" width="57.875" style="1" customWidth="1"/>
    <col min="3593" max="3593" width="6.125" style="1" customWidth="1"/>
    <col min="3594" max="3595" width="9.875" style="1" bestFit="1" customWidth="1"/>
    <col min="3596" max="3596" width="5.875" style="1" customWidth="1"/>
    <col min="3597" max="3597" width="49" style="1" customWidth="1"/>
    <col min="3598" max="3598" width="28.375" style="1" customWidth="1"/>
    <col min="3599" max="3599" width="20.125" style="1" customWidth="1"/>
    <col min="3600" max="3600" width="15.375" style="1" customWidth="1"/>
    <col min="3601" max="3601" width="6.375" style="1" customWidth="1"/>
    <col min="3602" max="3602" width="16.625" style="1" customWidth="1"/>
    <col min="3603" max="3603" width="17.875" style="1" customWidth="1"/>
    <col min="3604" max="3604" width="15.625" style="1" customWidth="1"/>
    <col min="3605" max="3840" width="9" style="1"/>
    <col min="3841" max="3841" width="7" style="1" customWidth="1"/>
    <col min="3842" max="3842" width="4.875" style="1" customWidth="1"/>
    <col min="3843" max="3843" width="5" style="1" customWidth="1"/>
    <col min="3844" max="3844" width="15.125" style="1" customWidth="1"/>
    <col min="3845" max="3845" width="18.125" style="1" customWidth="1"/>
    <col min="3846" max="3846" width="14.375" style="1" bestFit="1" customWidth="1"/>
    <col min="3847" max="3847" width="13.125" style="1" bestFit="1" customWidth="1"/>
    <col min="3848" max="3848" width="57.875" style="1" customWidth="1"/>
    <col min="3849" max="3849" width="6.125" style="1" customWidth="1"/>
    <col min="3850" max="3851" width="9.875" style="1" bestFit="1" customWidth="1"/>
    <col min="3852" max="3852" width="5.875" style="1" customWidth="1"/>
    <col min="3853" max="3853" width="49" style="1" customWidth="1"/>
    <col min="3854" max="3854" width="28.375" style="1" customWidth="1"/>
    <col min="3855" max="3855" width="20.125" style="1" customWidth="1"/>
    <col min="3856" max="3856" width="15.375" style="1" customWidth="1"/>
    <col min="3857" max="3857" width="6.375" style="1" customWidth="1"/>
    <col min="3858" max="3858" width="16.625" style="1" customWidth="1"/>
    <col min="3859" max="3859" width="17.875" style="1" customWidth="1"/>
    <col min="3860" max="3860" width="15.625" style="1" customWidth="1"/>
    <col min="3861" max="4096" width="9" style="1"/>
    <col min="4097" max="4097" width="7" style="1" customWidth="1"/>
    <col min="4098" max="4098" width="4.875" style="1" customWidth="1"/>
    <col min="4099" max="4099" width="5" style="1" customWidth="1"/>
    <col min="4100" max="4100" width="15.125" style="1" customWidth="1"/>
    <col min="4101" max="4101" width="18.125" style="1" customWidth="1"/>
    <col min="4102" max="4102" width="14.375" style="1" bestFit="1" customWidth="1"/>
    <col min="4103" max="4103" width="13.125" style="1" bestFit="1" customWidth="1"/>
    <col min="4104" max="4104" width="57.875" style="1" customWidth="1"/>
    <col min="4105" max="4105" width="6.125" style="1" customWidth="1"/>
    <col min="4106" max="4107" width="9.875" style="1" bestFit="1" customWidth="1"/>
    <col min="4108" max="4108" width="5.875" style="1" customWidth="1"/>
    <col min="4109" max="4109" width="49" style="1" customWidth="1"/>
    <col min="4110" max="4110" width="28.375" style="1" customWidth="1"/>
    <col min="4111" max="4111" width="20.125" style="1" customWidth="1"/>
    <col min="4112" max="4112" width="15.375" style="1" customWidth="1"/>
    <col min="4113" max="4113" width="6.375" style="1" customWidth="1"/>
    <col min="4114" max="4114" width="16.625" style="1" customWidth="1"/>
    <col min="4115" max="4115" width="17.875" style="1" customWidth="1"/>
    <col min="4116" max="4116" width="15.625" style="1" customWidth="1"/>
    <col min="4117" max="4352" width="9" style="1"/>
    <col min="4353" max="4353" width="7" style="1" customWidth="1"/>
    <col min="4354" max="4354" width="4.875" style="1" customWidth="1"/>
    <col min="4355" max="4355" width="5" style="1" customWidth="1"/>
    <col min="4356" max="4356" width="15.125" style="1" customWidth="1"/>
    <col min="4357" max="4357" width="18.125" style="1" customWidth="1"/>
    <col min="4358" max="4358" width="14.375" style="1" bestFit="1" customWidth="1"/>
    <col min="4359" max="4359" width="13.125" style="1" bestFit="1" customWidth="1"/>
    <col min="4360" max="4360" width="57.875" style="1" customWidth="1"/>
    <col min="4361" max="4361" width="6.125" style="1" customWidth="1"/>
    <col min="4362" max="4363" width="9.875" style="1" bestFit="1" customWidth="1"/>
    <col min="4364" max="4364" width="5.875" style="1" customWidth="1"/>
    <col min="4365" max="4365" width="49" style="1" customWidth="1"/>
    <col min="4366" max="4366" width="28.375" style="1" customWidth="1"/>
    <col min="4367" max="4367" width="20.125" style="1" customWidth="1"/>
    <col min="4368" max="4368" width="15.375" style="1" customWidth="1"/>
    <col min="4369" max="4369" width="6.375" style="1" customWidth="1"/>
    <col min="4370" max="4370" width="16.625" style="1" customWidth="1"/>
    <col min="4371" max="4371" width="17.875" style="1" customWidth="1"/>
    <col min="4372" max="4372" width="15.625" style="1" customWidth="1"/>
    <col min="4373" max="4608" width="9" style="1"/>
    <col min="4609" max="4609" width="7" style="1" customWidth="1"/>
    <col min="4610" max="4610" width="4.875" style="1" customWidth="1"/>
    <col min="4611" max="4611" width="5" style="1" customWidth="1"/>
    <col min="4612" max="4612" width="15.125" style="1" customWidth="1"/>
    <col min="4613" max="4613" width="18.125" style="1" customWidth="1"/>
    <col min="4614" max="4614" width="14.375" style="1" bestFit="1" customWidth="1"/>
    <col min="4615" max="4615" width="13.125" style="1" bestFit="1" customWidth="1"/>
    <col min="4616" max="4616" width="57.875" style="1" customWidth="1"/>
    <col min="4617" max="4617" width="6.125" style="1" customWidth="1"/>
    <col min="4618" max="4619" width="9.875" style="1" bestFit="1" customWidth="1"/>
    <col min="4620" max="4620" width="5.875" style="1" customWidth="1"/>
    <col min="4621" max="4621" width="49" style="1" customWidth="1"/>
    <col min="4622" max="4622" width="28.375" style="1" customWidth="1"/>
    <col min="4623" max="4623" width="20.125" style="1" customWidth="1"/>
    <col min="4624" max="4624" width="15.375" style="1" customWidth="1"/>
    <col min="4625" max="4625" width="6.375" style="1" customWidth="1"/>
    <col min="4626" max="4626" width="16.625" style="1" customWidth="1"/>
    <col min="4627" max="4627" width="17.875" style="1" customWidth="1"/>
    <col min="4628" max="4628" width="15.625" style="1" customWidth="1"/>
    <col min="4629" max="4864" width="9" style="1"/>
    <col min="4865" max="4865" width="7" style="1" customWidth="1"/>
    <col min="4866" max="4866" width="4.875" style="1" customWidth="1"/>
    <col min="4867" max="4867" width="5" style="1" customWidth="1"/>
    <col min="4868" max="4868" width="15.125" style="1" customWidth="1"/>
    <col min="4869" max="4869" width="18.125" style="1" customWidth="1"/>
    <col min="4870" max="4870" width="14.375" style="1" bestFit="1" customWidth="1"/>
    <col min="4871" max="4871" width="13.125" style="1" bestFit="1" customWidth="1"/>
    <col min="4872" max="4872" width="57.875" style="1" customWidth="1"/>
    <col min="4873" max="4873" width="6.125" style="1" customWidth="1"/>
    <col min="4874" max="4875" width="9.875" style="1" bestFit="1" customWidth="1"/>
    <col min="4876" max="4876" width="5.875" style="1" customWidth="1"/>
    <col min="4877" max="4877" width="49" style="1" customWidth="1"/>
    <col min="4878" max="4878" width="28.375" style="1" customWidth="1"/>
    <col min="4879" max="4879" width="20.125" style="1" customWidth="1"/>
    <col min="4880" max="4880" width="15.375" style="1" customWidth="1"/>
    <col min="4881" max="4881" width="6.375" style="1" customWidth="1"/>
    <col min="4882" max="4882" width="16.625" style="1" customWidth="1"/>
    <col min="4883" max="4883" width="17.875" style="1" customWidth="1"/>
    <col min="4884" max="4884" width="15.625" style="1" customWidth="1"/>
    <col min="4885" max="5120" width="9" style="1"/>
    <col min="5121" max="5121" width="7" style="1" customWidth="1"/>
    <col min="5122" max="5122" width="4.875" style="1" customWidth="1"/>
    <col min="5123" max="5123" width="5" style="1" customWidth="1"/>
    <col min="5124" max="5124" width="15.125" style="1" customWidth="1"/>
    <col min="5125" max="5125" width="18.125" style="1" customWidth="1"/>
    <col min="5126" max="5126" width="14.375" style="1" bestFit="1" customWidth="1"/>
    <col min="5127" max="5127" width="13.125" style="1" bestFit="1" customWidth="1"/>
    <col min="5128" max="5128" width="57.875" style="1" customWidth="1"/>
    <col min="5129" max="5129" width="6.125" style="1" customWidth="1"/>
    <col min="5130" max="5131" width="9.875" style="1" bestFit="1" customWidth="1"/>
    <col min="5132" max="5132" width="5.875" style="1" customWidth="1"/>
    <col min="5133" max="5133" width="49" style="1" customWidth="1"/>
    <col min="5134" max="5134" width="28.375" style="1" customWidth="1"/>
    <col min="5135" max="5135" width="20.125" style="1" customWidth="1"/>
    <col min="5136" max="5136" width="15.375" style="1" customWidth="1"/>
    <col min="5137" max="5137" width="6.375" style="1" customWidth="1"/>
    <col min="5138" max="5138" width="16.625" style="1" customWidth="1"/>
    <col min="5139" max="5139" width="17.875" style="1" customWidth="1"/>
    <col min="5140" max="5140" width="15.625" style="1" customWidth="1"/>
    <col min="5141" max="5376" width="9" style="1"/>
    <col min="5377" max="5377" width="7" style="1" customWidth="1"/>
    <col min="5378" max="5378" width="4.875" style="1" customWidth="1"/>
    <col min="5379" max="5379" width="5" style="1" customWidth="1"/>
    <col min="5380" max="5380" width="15.125" style="1" customWidth="1"/>
    <col min="5381" max="5381" width="18.125" style="1" customWidth="1"/>
    <col min="5382" max="5382" width="14.375" style="1" bestFit="1" customWidth="1"/>
    <col min="5383" max="5383" width="13.125" style="1" bestFit="1" customWidth="1"/>
    <col min="5384" max="5384" width="57.875" style="1" customWidth="1"/>
    <col min="5385" max="5385" width="6.125" style="1" customWidth="1"/>
    <col min="5386" max="5387" width="9.875" style="1" bestFit="1" customWidth="1"/>
    <col min="5388" max="5388" width="5.875" style="1" customWidth="1"/>
    <col min="5389" max="5389" width="49" style="1" customWidth="1"/>
    <col min="5390" max="5390" width="28.375" style="1" customWidth="1"/>
    <col min="5391" max="5391" width="20.125" style="1" customWidth="1"/>
    <col min="5392" max="5392" width="15.375" style="1" customWidth="1"/>
    <col min="5393" max="5393" width="6.375" style="1" customWidth="1"/>
    <col min="5394" max="5394" width="16.625" style="1" customWidth="1"/>
    <col min="5395" max="5395" width="17.875" style="1" customWidth="1"/>
    <col min="5396" max="5396" width="15.625" style="1" customWidth="1"/>
    <col min="5397" max="5632" width="9" style="1"/>
    <col min="5633" max="5633" width="7" style="1" customWidth="1"/>
    <col min="5634" max="5634" width="4.875" style="1" customWidth="1"/>
    <col min="5635" max="5635" width="5" style="1" customWidth="1"/>
    <col min="5636" max="5636" width="15.125" style="1" customWidth="1"/>
    <col min="5637" max="5637" width="18.125" style="1" customWidth="1"/>
    <col min="5638" max="5638" width="14.375" style="1" bestFit="1" customWidth="1"/>
    <col min="5639" max="5639" width="13.125" style="1" bestFit="1" customWidth="1"/>
    <col min="5640" max="5640" width="57.875" style="1" customWidth="1"/>
    <col min="5641" max="5641" width="6.125" style="1" customWidth="1"/>
    <col min="5642" max="5643" width="9.875" style="1" bestFit="1" customWidth="1"/>
    <col min="5644" max="5644" width="5.875" style="1" customWidth="1"/>
    <col min="5645" max="5645" width="49" style="1" customWidth="1"/>
    <col min="5646" max="5646" width="28.375" style="1" customWidth="1"/>
    <col min="5647" max="5647" width="20.125" style="1" customWidth="1"/>
    <col min="5648" max="5648" width="15.375" style="1" customWidth="1"/>
    <col min="5649" max="5649" width="6.375" style="1" customWidth="1"/>
    <col min="5650" max="5650" width="16.625" style="1" customWidth="1"/>
    <col min="5651" max="5651" width="17.875" style="1" customWidth="1"/>
    <col min="5652" max="5652" width="15.625" style="1" customWidth="1"/>
    <col min="5653" max="5888" width="9" style="1"/>
    <col min="5889" max="5889" width="7" style="1" customWidth="1"/>
    <col min="5890" max="5890" width="4.875" style="1" customWidth="1"/>
    <col min="5891" max="5891" width="5" style="1" customWidth="1"/>
    <col min="5892" max="5892" width="15.125" style="1" customWidth="1"/>
    <col min="5893" max="5893" width="18.125" style="1" customWidth="1"/>
    <col min="5894" max="5894" width="14.375" style="1" bestFit="1" customWidth="1"/>
    <col min="5895" max="5895" width="13.125" style="1" bestFit="1" customWidth="1"/>
    <col min="5896" max="5896" width="57.875" style="1" customWidth="1"/>
    <col min="5897" max="5897" width="6.125" style="1" customWidth="1"/>
    <col min="5898" max="5899" width="9.875" style="1" bestFit="1" customWidth="1"/>
    <col min="5900" max="5900" width="5.875" style="1" customWidth="1"/>
    <col min="5901" max="5901" width="49" style="1" customWidth="1"/>
    <col min="5902" max="5902" width="28.375" style="1" customWidth="1"/>
    <col min="5903" max="5903" width="20.125" style="1" customWidth="1"/>
    <col min="5904" max="5904" width="15.375" style="1" customWidth="1"/>
    <col min="5905" max="5905" width="6.375" style="1" customWidth="1"/>
    <col min="5906" max="5906" width="16.625" style="1" customWidth="1"/>
    <col min="5907" max="5907" width="17.875" style="1" customWidth="1"/>
    <col min="5908" max="5908" width="15.625" style="1" customWidth="1"/>
    <col min="5909" max="6144" width="9" style="1"/>
    <col min="6145" max="6145" width="7" style="1" customWidth="1"/>
    <col min="6146" max="6146" width="4.875" style="1" customWidth="1"/>
    <col min="6147" max="6147" width="5" style="1" customWidth="1"/>
    <col min="6148" max="6148" width="15.125" style="1" customWidth="1"/>
    <col min="6149" max="6149" width="18.125" style="1" customWidth="1"/>
    <col min="6150" max="6150" width="14.375" style="1" bestFit="1" customWidth="1"/>
    <col min="6151" max="6151" width="13.125" style="1" bestFit="1" customWidth="1"/>
    <col min="6152" max="6152" width="57.875" style="1" customWidth="1"/>
    <col min="6153" max="6153" width="6.125" style="1" customWidth="1"/>
    <col min="6154" max="6155" width="9.875" style="1" bestFit="1" customWidth="1"/>
    <col min="6156" max="6156" width="5.875" style="1" customWidth="1"/>
    <col min="6157" max="6157" width="49" style="1" customWidth="1"/>
    <col min="6158" max="6158" width="28.375" style="1" customWidth="1"/>
    <col min="6159" max="6159" width="20.125" style="1" customWidth="1"/>
    <col min="6160" max="6160" width="15.375" style="1" customWidth="1"/>
    <col min="6161" max="6161" width="6.375" style="1" customWidth="1"/>
    <col min="6162" max="6162" width="16.625" style="1" customWidth="1"/>
    <col min="6163" max="6163" width="17.875" style="1" customWidth="1"/>
    <col min="6164" max="6164" width="15.625" style="1" customWidth="1"/>
    <col min="6165" max="6400" width="9" style="1"/>
    <col min="6401" max="6401" width="7" style="1" customWidth="1"/>
    <col min="6402" max="6402" width="4.875" style="1" customWidth="1"/>
    <col min="6403" max="6403" width="5" style="1" customWidth="1"/>
    <col min="6404" max="6404" width="15.125" style="1" customWidth="1"/>
    <col min="6405" max="6405" width="18.125" style="1" customWidth="1"/>
    <col min="6406" max="6406" width="14.375" style="1" bestFit="1" customWidth="1"/>
    <col min="6407" max="6407" width="13.125" style="1" bestFit="1" customWidth="1"/>
    <col min="6408" max="6408" width="57.875" style="1" customWidth="1"/>
    <col min="6409" max="6409" width="6.125" style="1" customWidth="1"/>
    <col min="6410" max="6411" width="9.875" style="1" bestFit="1" customWidth="1"/>
    <col min="6412" max="6412" width="5.875" style="1" customWidth="1"/>
    <col min="6413" max="6413" width="49" style="1" customWidth="1"/>
    <col min="6414" max="6414" width="28.375" style="1" customWidth="1"/>
    <col min="6415" max="6415" width="20.125" style="1" customWidth="1"/>
    <col min="6416" max="6416" width="15.375" style="1" customWidth="1"/>
    <col min="6417" max="6417" width="6.375" style="1" customWidth="1"/>
    <col min="6418" max="6418" width="16.625" style="1" customWidth="1"/>
    <col min="6419" max="6419" width="17.875" style="1" customWidth="1"/>
    <col min="6420" max="6420" width="15.625" style="1" customWidth="1"/>
    <col min="6421" max="6656" width="9" style="1"/>
    <col min="6657" max="6657" width="7" style="1" customWidth="1"/>
    <col min="6658" max="6658" width="4.875" style="1" customWidth="1"/>
    <col min="6659" max="6659" width="5" style="1" customWidth="1"/>
    <col min="6660" max="6660" width="15.125" style="1" customWidth="1"/>
    <col min="6661" max="6661" width="18.125" style="1" customWidth="1"/>
    <col min="6662" max="6662" width="14.375" style="1" bestFit="1" customWidth="1"/>
    <col min="6663" max="6663" width="13.125" style="1" bestFit="1" customWidth="1"/>
    <col min="6664" max="6664" width="57.875" style="1" customWidth="1"/>
    <col min="6665" max="6665" width="6.125" style="1" customWidth="1"/>
    <col min="6666" max="6667" width="9.875" style="1" bestFit="1" customWidth="1"/>
    <col min="6668" max="6668" width="5.875" style="1" customWidth="1"/>
    <col min="6669" max="6669" width="49" style="1" customWidth="1"/>
    <col min="6670" max="6670" width="28.375" style="1" customWidth="1"/>
    <col min="6671" max="6671" width="20.125" style="1" customWidth="1"/>
    <col min="6672" max="6672" width="15.375" style="1" customWidth="1"/>
    <col min="6673" max="6673" width="6.375" style="1" customWidth="1"/>
    <col min="6674" max="6674" width="16.625" style="1" customWidth="1"/>
    <col min="6675" max="6675" width="17.875" style="1" customWidth="1"/>
    <col min="6676" max="6676" width="15.625" style="1" customWidth="1"/>
    <col min="6677" max="6912" width="9" style="1"/>
    <col min="6913" max="6913" width="7" style="1" customWidth="1"/>
    <col min="6914" max="6914" width="4.875" style="1" customWidth="1"/>
    <col min="6915" max="6915" width="5" style="1" customWidth="1"/>
    <col min="6916" max="6916" width="15.125" style="1" customWidth="1"/>
    <col min="6917" max="6917" width="18.125" style="1" customWidth="1"/>
    <col min="6918" max="6918" width="14.375" style="1" bestFit="1" customWidth="1"/>
    <col min="6919" max="6919" width="13.125" style="1" bestFit="1" customWidth="1"/>
    <col min="6920" max="6920" width="57.875" style="1" customWidth="1"/>
    <col min="6921" max="6921" width="6.125" style="1" customWidth="1"/>
    <col min="6922" max="6923" width="9.875" style="1" bestFit="1" customWidth="1"/>
    <col min="6924" max="6924" width="5.875" style="1" customWidth="1"/>
    <col min="6925" max="6925" width="49" style="1" customWidth="1"/>
    <col min="6926" max="6926" width="28.375" style="1" customWidth="1"/>
    <col min="6927" max="6927" width="20.125" style="1" customWidth="1"/>
    <col min="6928" max="6928" width="15.375" style="1" customWidth="1"/>
    <col min="6929" max="6929" width="6.375" style="1" customWidth="1"/>
    <col min="6930" max="6930" width="16.625" style="1" customWidth="1"/>
    <col min="6931" max="6931" width="17.875" style="1" customWidth="1"/>
    <col min="6932" max="6932" width="15.625" style="1" customWidth="1"/>
    <col min="6933" max="7168" width="9" style="1"/>
    <col min="7169" max="7169" width="7" style="1" customWidth="1"/>
    <col min="7170" max="7170" width="4.875" style="1" customWidth="1"/>
    <col min="7171" max="7171" width="5" style="1" customWidth="1"/>
    <col min="7172" max="7172" width="15.125" style="1" customWidth="1"/>
    <col min="7173" max="7173" width="18.125" style="1" customWidth="1"/>
    <col min="7174" max="7174" width="14.375" style="1" bestFit="1" customWidth="1"/>
    <col min="7175" max="7175" width="13.125" style="1" bestFit="1" customWidth="1"/>
    <col min="7176" max="7176" width="57.875" style="1" customWidth="1"/>
    <col min="7177" max="7177" width="6.125" style="1" customWidth="1"/>
    <col min="7178" max="7179" width="9.875" style="1" bestFit="1" customWidth="1"/>
    <col min="7180" max="7180" width="5.875" style="1" customWidth="1"/>
    <col min="7181" max="7181" width="49" style="1" customWidth="1"/>
    <col min="7182" max="7182" width="28.375" style="1" customWidth="1"/>
    <col min="7183" max="7183" width="20.125" style="1" customWidth="1"/>
    <col min="7184" max="7184" width="15.375" style="1" customWidth="1"/>
    <col min="7185" max="7185" width="6.375" style="1" customWidth="1"/>
    <col min="7186" max="7186" width="16.625" style="1" customWidth="1"/>
    <col min="7187" max="7187" width="17.875" style="1" customWidth="1"/>
    <col min="7188" max="7188" width="15.625" style="1" customWidth="1"/>
    <col min="7189" max="7424" width="9" style="1"/>
    <col min="7425" max="7425" width="7" style="1" customWidth="1"/>
    <col min="7426" max="7426" width="4.875" style="1" customWidth="1"/>
    <col min="7427" max="7427" width="5" style="1" customWidth="1"/>
    <col min="7428" max="7428" width="15.125" style="1" customWidth="1"/>
    <col min="7429" max="7429" width="18.125" style="1" customWidth="1"/>
    <col min="7430" max="7430" width="14.375" style="1" bestFit="1" customWidth="1"/>
    <col min="7431" max="7431" width="13.125" style="1" bestFit="1" customWidth="1"/>
    <col min="7432" max="7432" width="57.875" style="1" customWidth="1"/>
    <col min="7433" max="7433" width="6.125" style="1" customWidth="1"/>
    <col min="7434" max="7435" width="9.875" style="1" bestFit="1" customWidth="1"/>
    <col min="7436" max="7436" width="5.875" style="1" customWidth="1"/>
    <col min="7437" max="7437" width="49" style="1" customWidth="1"/>
    <col min="7438" max="7438" width="28.375" style="1" customWidth="1"/>
    <col min="7439" max="7439" width="20.125" style="1" customWidth="1"/>
    <col min="7440" max="7440" width="15.375" style="1" customWidth="1"/>
    <col min="7441" max="7441" width="6.375" style="1" customWidth="1"/>
    <col min="7442" max="7442" width="16.625" style="1" customWidth="1"/>
    <col min="7443" max="7443" width="17.875" style="1" customWidth="1"/>
    <col min="7444" max="7444" width="15.625" style="1" customWidth="1"/>
    <col min="7445" max="7680" width="9" style="1"/>
    <col min="7681" max="7681" width="7" style="1" customWidth="1"/>
    <col min="7682" max="7682" width="4.875" style="1" customWidth="1"/>
    <col min="7683" max="7683" width="5" style="1" customWidth="1"/>
    <col min="7684" max="7684" width="15.125" style="1" customWidth="1"/>
    <col min="7685" max="7685" width="18.125" style="1" customWidth="1"/>
    <col min="7686" max="7686" width="14.375" style="1" bestFit="1" customWidth="1"/>
    <col min="7687" max="7687" width="13.125" style="1" bestFit="1" customWidth="1"/>
    <col min="7688" max="7688" width="57.875" style="1" customWidth="1"/>
    <col min="7689" max="7689" width="6.125" style="1" customWidth="1"/>
    <col min="7690" max="7691" width="9.875" style="1" bestFit="1" customWidth="1"/>
    <col min="7692" max="7692" width="5.875" style="1" customWidth="1"/>
    <col min="7693" max="7693" width="49" style="1" customWidth="1"/>
    <col min="7694" max="7694" width="28.375" style="1" customWidth="1"/>
    <col min="7695" max="7695" width="20.125" style="1" customWidth="1"/>
    <col min="7696" max="7696" width="15.375" style="1" customWidth="1"/>
    <col min="7697" max="7697" width="6.375" style="1" customWidth="1"/>
    <col min="7698" max="7698" width="16.625" style="1" customWidth="1"/>
    <col min="7699" max="7699" width="17.875" style="1" customWidth="1"/>
    <col min="7700" max="7700" width="15.625" style="1" customWidth="1"/>
    <col min="7701" max="7936" width="9" style="1"/>
    <col min="7937" max="7937" width="7" style="1" customWidth="1"/>
    <col min="7938" max="7938" width="4.875" style="1" customWidth="1"/>
    <col min="7939" max="7939" width="5" style="1" customWidth="1"/>
    <col min="7940" max="7940" width="15.125" style="1" customWidth="1"/>
    <col min="7941" max="7941" width="18.125" style="1" customWidth="1"/>
    <col min="7942" max="7942" width="14.375" style="1" bestFit="1" customWidth="1"/>
    <col min="7943" max="7943" width="13.125" style="1" bestFit="1" customWidth="1"/>
    <col min="7944" max="7944" width="57.875" style="1" customWidth="1"/>
    <col min="7945" max="7945" width="6.125" style="1" customWidth="1"/>
    <col min="7946" max="7947" width="9.875" style="1" bestFit="1" customWidth="1"/>
    <col min="7948" max="7948" width="5.875" style="1" customWidth="1"/>
    <col min="7949" max="7949" width="49" style="1" customWidth="1"/>
    <col min="7950" max="7950" width="28.375" style="1" customWidth="1"/>
    <col min="7951" max="7951" width="20.125" style="1" customWidth="1"/>
    <col min="7952" max="7952" width="15.375" style="1" customWidth="1"/>
    <col min="7953" max="7953" width="6.375" style="1" customWidth="1"/>
    <col min="7954" max="7954" width="16.625" style="1" customWidth="1"/>
    <col min="7955" max="7955" width="17.875" style="1" customWidth="1"/>
    <col min="7956" max="7956" width="15.625" style="1" customWidth="1"/>
    <col min="7957" max="8192" width="9" style="1"/>
    <col min="8193" max="8193" width="7" style="1" customWidth="1"/>
    <col min="8194" max="8194" width="4.875" style="1" customWidth="1"/>
    <col min="8195" max="8195" width="5" style="1" customWidth="1"/>
    <col min="8196" max="8196" width="15.125" style="1" customWidth="1"/>
    <col min="8197" max="8197" width="18.125" style="1" customWidth="1"/>
    <col min="8198" max="8198" width="14.375" style="1" bestFit="1" customWidth="1"/>
    <col min="8199" max="8199" width="13.125" style="1" bestFit="1" customWidth="1"/>
    <col min="8200" max="8200" width="57.875" style="1" customWidth="1"/>
    <col min="8201" max="8201" width="6.125" style="1" customWidth="1"/>
    <col min="8202" max="8203" width="9.875" style="1" bestFit="1" customWidth="1"/>
    <col min="8204" max="8204" width="5.875" style="1" customWidth="1"/>
    <col min="8205" max="8205" width="49" style="1" customWidth="1"/>
    <col min="8206" max="8206" width="28.375" style="1" customWidth="1"/>
    <col min="8207" max="8207" width="20.125" style="1" customWidth="1"/>
    <col min="8208" max="8208" width="15.375" style="1" customWidth="1"/>
    <col min="8209" max="8209" width="6.375" style="1" customWidth="1"/>
    <col min="8210" max="8210" width="16.625" style="1" customWidth="1"/>
    <col min="8211" max="8211" width="17.875" style="1" customWidth="1"/>
    <col min="8212" max="8212" width="15.625" style="1" customWidth="1"/>
    <col min="8213" max="8448" width="9" style="1"/>
    <col min="8449" max="8449" width="7" style="1" customWidth="1"/>
    <col min="8450" max="8450" width="4.875" style="1" customWidth="1"/>
    <col min="8451" max="8451" width="5" style="1" customWidth="1"/>
    <col min="8452" max="8452" width="15.125" style="1" customWidth="1"/>
    <col min="8453" max="8453" width="18.125" style="1" customWidth="1"/>
    <col min="8454" max="8454" width="14.375" style="1" bestFit="1" customWidth="1"/>
    <col min="8455" max="8455" width="13.125" style="1" bestFit="1" customWidth="1"/>
    <col min="8456" max="8456" width="57.875" style="1" customWidth="1"/>
    <col min="8457" max="8457" width="6.125" style="1" customWidth="1"/>
    <col min="8458" max="8459" width="9.875" style="1" bestFit="1" customWidth="1"/>
    <col min="8460" max="8460" width="5.875" style="1" customWidth="1"/>
    <col min="8461" max="8461" width="49" style="1" customWidth="1"/>
    <col min="8462" max="8462" width="28.375" style="1" customWidth="1"/>
    <col min="8463" max="8463" width="20.125" style="1" customWidth="1"/>
    <col min="8464" max="8464" width="15.375" style="1" customWidth="1"/>
    <col min="8465" max="8465" width="6.375" style="1" customWidth="1"/>
    <col min="8466" max="8466" width="16.625" style="1" customWidth="1"/>
    <col min="8467" max="8467" width="17.875" style="1" customWidth="1"/>
    <col min="8468" max="8468" width="15.625" style="1" customWidth="1"/>
    <col min="8469" max="8704" width="9" style="1"/>
    <col min="8705" max="8705" width="7" style="1" customWidth="1"/>
    <col min="8706" max="8706" width="4.875" style="1" customWidth="1"/>
    <col min="8707" max="8707" width="5" style="1" customWidth="1"/>
    <col min="8708" max="8708" width="15.125" style="1" customWidth="1"/>
    <col min="8709" max="8709" width="18.125" style="1" customWidth="1"/>
    <col min="8710" max="8710" width="14.375" style="1" bestFit="1" customWidth="1"/>
    <col min="8711" max="8711" width="13.125" style="1" bestFit="1" customWidth="1"/>
    <col min="8712" max="8712" width="57.875" style="1" customWidth="1"/>
    <col min="8713" max="8713" width="6.125" style="1" customWidth="1"/>
    <col min="8714" max="8715" width="9.875" style="1" bestFit="1" customWidth="1"/>
    <col min="8716" max="8716" width="5.875" style="1" customWidth="1"/>
    <col min="8717" max="8717" width="49" style="1" customWidth="1"/>
    <col min="8718" max="8718" width="28.375" style="1" customWidth="1"/>
    <col min="8719" max="8719" width="20.125" style="1" customWidth="1"/>
    <col min="8720" max="8720" width="15.375" style="1" customWidth="1"/>
    <col min="8721" max="8721" width="6.375" style="1" customWidth="1"/>
    <col min="8722" max="8722" width="16.625" style="1" customWidth="1"/>
    <col min="8723" max="8723" width="17.875" style="1" customWidth="1"/>
    <col min="8724" max="8724" width="15.625" style="1" customWidth="1"/>
    <col min="8725" max="8960" width="9" style="1"/>
    <col min="8961" max="8961" width="7" style="1" customWidth="1"/>
    <col min="8962" max="8962" width="4.875" style="1" customWidth="1"/>
    <col min="8963" max="8963" width="5" style="1" customWidth="1"/>
    <col min="8964" max="8964" width="15.125" style="1" customWidth="1"/>
    <col min="8965" max="8965" width="18.125" style="1" customWidth="1"/>
    <col min="8966" max="8966" width="14.375" style="1" bestFit="1" customWidth="1"/>
    <col min="8967" max="8967" width="13.125" style="1" bestFit="1" customWidth="1"/>
    <col min="8968" max="8968" width="57.875" style="1" customWidth="1"/>
    <col min="8969" max="8969" width="6.125" style="1" customWidth="1"/>
    <col min="8970" max="8971" width="9.875" style="1" bestFit="1" customWidth="1"/>
    <col min="8972" max="8972" width="5.875" style="1" customWidth="1"/>
    <col min="8973" max="8973" width="49" style="1" customWidth="1"/>
    <col min="8974" max="8974" width="28.375" style="1" customWidth="1"/>
    <col min="8975" max="8975" width="20.125" style="1" customWidth="1"/>
    <col min="8976" max="8976" width="15.375" style="1" customWidth="1"/>
    <col min="8977" max="8977" width="6.375" style="1" customWidth="1"/>
    <col min="8978" max="8978" width="16.625" style="1" customWidth="1"/>
    <col min="8979" max="8979" width="17.875" style="1" customWidth="1"/>
    <col min="8980" max="8980" width="15.625" style="1" customWidth="1"/>
    <col min="8981" max="9216" width="9" style="1"/>
    <col min="9217" max="9217" width="7" style="1" customWidth="1"/>
    <col min="9218" max="9218" width="4.875" style="1" customWidth="1"/>
    <col min="9219" max="9219" width="5" style="1" customWidth="1"/>
    <col min="9220" max="9220" width="15.125" style="1" customWidth="1"/>
    <col min="9221" max="9221" width="18.125" style="1" customWidth="1"/>
    <col min="9222" max="9222" width="14.375" style="1" bestFit="1" customWidth="1"/>
    <col min="9223" max="9223" width="13.125" style="1" bestFit="1" customWidth="1"/>
    <col min="9224" max="9224" width="57.875" style="1" customWidth="1"/>
    <col min="9225" max="9225" width="6.125" style="1" customWidth="1"/>
    <col min="9226" max="9227" width="9.875" style="1" bestFit="1" customWidth="1"/>
    <col min="9228" max="9228" width="5.875" style="1" customWidth="1"/>
    <col min="9229" max="9229" width="49" style="1" customWidth="1"/>
    <col min="9230" max="9230" width="28.375" style="1" customWidth="1"/>
    <col min="9231" max="9231" width="20.125" style="1" customWidth="1"/>
    <col min="9232" max="9232" width="15.375" style="1" customWidth="1"/>
    <col min="9233" max="9233" width="6.375" style="1" customWidth="1"/>
    <col min="9234" max="9234" width="16.625" style="1" customWidth="1"/>
    <col min="9235" max="9235" width="17.875" style="1" customWidth="1"/>
    <col min="9236" max="9236" width="15.625" style="1" customWidth="1"/>
    <col min="9237" max="9472" width="9" style="1"/>
    <col min="9473" max="9473" width="7" style="1" customWidth="1"/>
    <col min="9474" max="9474" width="4.875" style="1" customWidth="1"/>
    <col min="9475" max="9475" width="5" style="1" customWidth="1"/>
    <col min="9476" max="9476" width="15.125" style="1" customWidth="1"/>
    <col min="9477" max="9477" width="18.125" style="1" customWidth="1"/>
    <col min="9478" max="9478" width="14.375" style="1" bestFit="1" customWidth="1"/>
    <col min="9479" max="9479" width="13.125" style="1" bestFit="1" customWidth="1"/>
    <col min="9480" max="9480" width="57.875" style="1" customWidth="1"/>
    <col min="9481" max="9481" width="6.125" style="1" customWidth="1"/>
    <col min="9482" max="9483" width="9.875" style="1" bestFit="1" customWidth="1"/>
    <col min="9484" max="9484" width="5.875" style="1" customWidth="1"/>
    <col min="9485" max="9485" width="49" style="1" customWidth="1"/>
    <col min="9486" max="9486" width="28.375" style="1" customWidth="1"/>
    <col min="9487" max="9487" width="20.125" style="1" customWidth="1"/>
    <col min="9488" max="9488" width="15.375" style="1" customWidth="1"/>
    <col min="9489" max="9489" width="6.375" style="1" customWidth="1"/>
    <col min="9490" max="9490" width="16.625" style="1" customWidth="1"/>
    <col min="9491" max="9491" width="17.875" style="1" customWidth="1"/>
    <col min="9492" max="9492" width="15.625" style="1" customWidth="1"/>
    <col min="9493" max="9728" width="9" style="1"/>
    <col min="9729" max="9729" width="7" style="1" customWidth="1"/>
    <col min="9730" max="9730" width="4.875" style="1" customWidth="1"/>
    <col min="9731" max="9731" width="5" style="1" customWidth="1"/>
    <col min="9732" max="9732" width="15.125" style="1" customWidth="1"/>
    <col min="9733" max="9733" width="18.125" style="1" customWidth="1"/>
    <col min="9734" max="9734" width="14.375" style="1" bestFit="1" customWidth="1"/>
    <col min="9735" max="9735" width="13.125" style="1" bestFit="1" customWidth="1"/>
    <col min="9736" max="9736" width="57.875" style="1" customWidth="1"/>
    <col min="9737" max="9737" width="6.125" style="1" customWidth="1"/>
    <col min="9738" max="9739" width="9.875" style="1" bestFit="1" customWidth="1"/>
    <col min="9740" max="9740" width="5.875" style="1" customWidth="1"/>
    <col min="9741" max="9741" width="49" style="1" customWidth="1"/>
    <col min="9742" max="9742" width="28.375" style="1" customWidth="1"/>
    <col min="9743" max="9743" width="20.125" style="1" customWidth="1"/>
    <col min="9744" max="9744" width="15.375" style="1" customWidth="1"/>
    <col min="9745" max="9745" width="6.375" style="1" customWidth="1"/>
    <col min="9746" max="9746" width="16.625" style="1" customWidth="1"/>
    <col min="9747" max="9747" width="17.875" style="1" customWidth="1"/>
    <col min="9748" max="9748" width="15.625" style="1" customWidth="1"/>
    <col min="9749" max="9984" width="9" style="1"/>
    <col min="9985" max="9985" width="7" style="1" customWidth="1"/>
    <col min="9986" max="9986" width="4.875" style="1" customWidth="1"/>
    <col min="9987" max="9987" width="5" style="1" customWidth="1"/>
    <col min="9988" max="9988" width="15.125" style="1" customWidth="1"/>
    <col min="9989" max="9989" width="18.125" style="1" customWidth="1"/>
    <col min="9990" max="9990" width="14.375" style="1" bestFit="1" customWidth="1"/>
    <col min="9991" max="9991" width="13.125" style="1" bestFit="1" customWidth="1"/>
    <col min="9992" max="9992" width="57.875" style="1" customWidth="1"/>
    <col min="9993" max="9993" width="6.125" style="1" customWidth="1"/>
    <col min="9994" max="9995" width="9.875" style="1" bestFit="1" customWidth="1"/>
    <col min="9996" max="9996" width="5.875" style="1" customWidth="1"/>
    <col min="9997" max="9997" width="49" style="1" customWidth="1"/>
    <col min="9998" max="9998" width="28.375" style="1" customWidth="1"/>
    <col min="9999" max="9999" width="20.125" style="1" customWidth="1"/>
    <col min="10000" max="10000" width="15.375" style="1" customWidth="1"/>
    <col min="10001" max="10001" width="6.375" style="1" customWidth="1"/>
    <col min="10002" max="10002" width="16.625" style="1" customWidth="1"/>
    <col min="10003" max="10003" width="17.875" style="1" customWidth="1"/>
    <col min="10004" max="10004" width="15.625" style="1" customWidth="1"/>
    <col min="10005" max="10240" width="9" style="1"/>
    <col min="10241" max="10241" width="7" style="1" customWidth="1"/>
    <col min="10242" max="10242" width="4.875" style="1" customWidth="1"/>
    <col min="10243" max="10243" width="5" style="1" customWidth="1"/>
    <col min="10244" max="10244" width="15.125" style="1" customWidth="1"/>
    <col min="10245" max="10245" width="18.125" style="1" customWidth="1"/>
    <col min="10246" max="10246" width="14.375" style="1" bestFit="1" customWidth="1"/>
    <col min="10247" max="10247" width="13.125" style="1" bestFit="1" customWidth="1"/>
    <col min="10248" max="10248" width="57.875" style="1" customWidth="1"/>
    <col min="10249" max="10249" width="6.125" style="1" customWidth="1"/>
    <col min="10250" max="10251" width="9.875" style="1" bestFit="1" customWidth="1"/>
    <col min="10252" max="10252" width="5.875" style="1" customWidth="1"/>
    <col min="10253" max="10253" width="49" style="1" customWidth="1"/>
    <col min="10254" max="10254" width="28.375" style="1" customWidth="1"/>
    <col min="10255" max="10255" width="20.125" style="1" customWidth="1"/>
    <col min="10256" max="10256" width="15.375" style="1" customWidth="1"/>
    <col min="10257" max="10257" width="6.375" style="1" customWidth="1"/>
    <col min="10258" max="10258" width="16.625" style="1" customWidth="1"/>
    <col min="10259" max="10259" width="17.875" style="1" customWidth="1"/>
    <col min="10260" max="10260" width="15.625" style="1" customWidth="1"/>
    <col min="10261" max="10496" width="9" style="1"/>
    <col min="10497" max="10497" width="7" style="1" customWidth="1"/>
    <col min="10498" max="10498" width="4.875" style="1" customWidth="1"/>
    <col min="10499" max="10499" width="5" style="1" customWidth="1"/>
    <col min="10500" max="10500" width="15.125" style="1" customWidth="1"/>
    <col min="10501" max="10501" width="18.125" style="1" customWidth="1"/>
    <col min="10502" max="10502" width="14.375" style="1" bestFit="1" customWidth="1"/>
    <col min="10503" max="10503" width="13.125" style="1" bestFit="1" customWidth="1"/>
    <col min="10504" max="10504" width="57.875" style="1" customWidth="1"/>
    <col min="10505" max="10505" width="6.125" style="1" customWidth="1"/>
    <col min="10506" max="10507" width="9.875" style="1" bestFit="1" customWidth="1"/>
    <col min="10508" max="10508" width="5.875" style="1" customWidth="1"/>
    <col min="10509" max="10509" width="49" style="1" customWidth="1"/>
    <col min="10510" max="10510" width="28.375" style="1" customWidth="1"/>
    <col min="10511" max="10511" width="20.125" style="1" customWidth="1"/>
    <col min="10512" max="10512" width="15.375" style="1" customWidth="1"/>
    <col min="10513" max="10513" width="6.375" style="1" customWidth="1"/>
    <col min="10514" max="10514" width="16.625" style="1" customWidth="1"/>
    <col min="10515" max="10515" width="17.875" style="1" customWidth="1"/>
    <col min="10516" max="10516" width="15.625" style="1" customWidth="1"/>
    <col min="10517" max="10752" width="9" style="1"/>
    <col min="10753" max="10753" width="7" style="1" customWidth="1"/>
    <col min="10754" max="10754" width="4.875" style="1" customWidth="1"/>
    <col min="10755" max="10755" width="5" style="1" customWidth="1"/>
    <col min="10756" max="10756" width="15.125" style="1" customWidth="1"/>
    <col min="10757" max="10757" width="18.125" style="1" customWidth="1"/>
    <col min="10758" max="10758" width="14.375" style="1" bestFit="1" customWidth="1"/>
    <col min="10759" max="10759" width="13.125" style="1" bestFit="1" customWidth="1"/>
    <col min="10760" max="10760" width="57.875" style="1" customWidth="1"/>
    <col min="10761" max="10761" width="6.125" style="1" customWidth="1"/>
    <col min="10762" max="10763" width="9.875" style="1" bestFit="1" customWidth="1"/>
    <col min="10764" max="10764" width="5.875" style="1" customWidth="1"/>
    <col min="10765" max="10765" width="49" style="1" customWidth="1"/>
    <col min="10766" max="10766" width="28.375" style="1" customWidth="1"/>
    <col min="10767" max="10767" width="20.125" style="1" customWidth="1"/>
    <col min="10768" max="10768" width="15.375" style="1" customWidth="1"/>
    <col min="10769" max="10769" width="6.375" style="1" customWidth="1"/>
    <col min="10770" max="10770" width="16.625" style="1" customWidth="1"/>
    <col min="10771" max="10771" width="17.875" style="1" customWidth="1"/>
    <col min="10772" max="10772" width="15.625" style="1" customWidth="1"/>
    <col min="10773" max="11008" width="9" style="1"/>
    <col min="11009" max="11009" width="7" style="1" customWidth="1"/>
    <col min="11010" max="11010" width="4.875" style="1" customWidth="1"/>
    <col min="11011" max="11011" width="5" style="1" customWidth="1"/>
    <col min="11012" max="11012" width="15.125" style="1" customWidth="1"/>
    <col min="11013" max="11013" width="18.125" style="1" customWidth="1"/>
    <col min="11014" max="11014" width="14.375" style="1" bestFit="1" customWidth="1"/>
    <col min="11015" max="11015" width="13.125" style="1" bestFit="1" customWidth="1"/>
    <col min="11016" max="11016" width="57.875" style="1" customWidth="1"/>
    <col min="11017" max="11017" width="6.125" style="1" customWidth="1"/>
    <col min="11018" max="11019" width="9.875" style="1" bestFit="1" customWidth="1"/>
    <col min="11020" max="11020" width="5.875" style="1" customWidth="1"/>
    <col min="11021" max="11021" width="49" style="1" customWidth="1"/>
    <col min="11022" max="11022" width="28.375" style="1" customWidth="1"/>
    <col min="11023" max="11023" width="20.125" style="1" customWidth="1"/>
    <col min="11024" max="11024" width="15.375" style="1" customWidth="1"/>
    <col min="11025" max="11025" width="6.375" style="1" customWidth="1"/>
    <col min="11026" max="11026" width="16.625" style="1" customWidth="1"/>
    <col min="11027" max="11027" width="17.875" style="1" customWidth="1"/>
    <col min="11028" max="11028" width="15.625" style="1" customWidth="1"/>
    <col min="11029" max="11264" width="9" style="1"/>
    <col min="11265" max="11265" width="7" style="1" customWidth="1"/>
    <col min="11266" max="11266" width="4.875" style="1" customWidth="1"/>
    <col min="11267" max="11267" width="5" style="1" customWidth="1"/>
    <col min="11268" max="11268" width="15.125" style="1" customWidth="1"/>
    <col min="11269" max="11269" width="18.125" style="1" customWidth="1"/>
    <col min="11270" max="11270" width="14.375" style="1" bestFit="1" customWidth="1"/>
    <col min="11271" max="11271" width="13.125" style="1" bestFit="1" customWidth="1"/>
    <col min="11272" max="11272" width="57.875" style="1" customWidth="1"/>
    <col min="11273" max="11273" width="6.125" style="1" customWidth="1"/>
    <col min="11274" max="11275" width="9.875" style="1" bestFit="1" customWidth="1"/>
    <col min="11276" max="11276" width="5.875" style="1" customWidth="1"/>
    <col min="11277" max="11277" width="49" style="1" customWidth="1"/>
    <col min="11278" max="11278" width="28.375" style="1" customWidth="1"/>
    <col min="11279" max="11279" width="20.125" style="1" customWidth="1"/>
    <col min="11280" max="11280" width="15.375" style="1" customWidth="1"/>
    <col min="11281" max="11281" width="6.375" style="1" customWidth="1"/>
    <col min="11282" max="11282" width="16.625" style="1" customWidth="1"/>
    <col min="11283" max="11283" width="17.875" style="1" customWidth="1"/>
    <col min="11284" max="11284" width="15.625" style="1" customWidth="1"/>
    <col min="11285" max="11520" width="9" style="1"/>
    <col min="11521" max="11521" width="7" style="1" customWidth="1"/>
    <col min="11522" max="11522" width="4.875" style="1" customWidth="1"/>
    <col min="11523" max="11523" width="5" style="1" customWidth="1"/>
    <col min="11524" max="11524" width="15.125" style="1" customWidth="1"/>
    <col min="11525" max="11525" width="18.125" style="1" customWidth="1"/>
    <col min="11526" max="11526" width="14.375" style="1" bestFit="1" customWidth="1"/>
    <col min="11527" max="11527" width="13.125" style="1" bestFit="1" customWidth="1"/>
    <col min="11528" max="11528" width="57.875" style="1" customWidth="1"/>
    <col min="11529" max="11529" width="6.125" style="1" customWidth="1"/>
    <col min="11530" max="11531" width="9.875" style="1" bestFit="1" customWidth="1"/>
    <col min="11532" max="11532" width="5.875" style="1" customWidth="1"/>
    <col min="11533" max="11533" width="49" style="1" customWidth="1"/>
    <col min="11534" max="11534" width="28.375" style="1" customWidth="1"/>
    <col min="11535" max="11535" width="20.125" style="1" customWidth="1"/>
    <col min="11536" max="11536" width="15.375" style="1" customWidth="1"/>
    <col min="11537" max="11537" width="6.375" style="1" customWidth="1"/>
    <col min="11538" max="11538" width="16.625" style="1" customWidth="1"/>
    <col min="11539" max="11539" width="17.875" style="1" customWidth="1"/>
    <col min="11540" max="11540" width="15.625" style="1" customWidth="1"/>
    <col min="11541" max="11776" width="9" style="1"/>
    <col min="11777" max="11777" width="7" style="1" customWidth="1"/>
    <col min="11778" max="11778" width="4.875" style="1" customWidth="1"/>
    <col min="11779" max="11779" width="5" style="1" customWidth="1"/>
    <col min="11780" max="11780" width="15.125" style="1" customWidth="1"/>
    <col min="11781" max="11781" width="18.125" style="1" customWidth="1"/>
    <col min="11782" max="11782" width="14.375" style="1" bestFit="1" customWidth="1"/>
    <col min="11783" max="11783" width="13.125" style="1" bestFit="1" customWidth="1"/>
    <col min="11784" max="11784" width="57.875" style="1" customWidth="1"/>
    <col min="11785" max="11785" width="6.125" style="1" customWidth="1"/>
    <col min="11786" max="11787" width="9.875" style="1" bestFit="1" customWidth="1"/>
    <col min="11788" max="11788" width="5.875" style="1" customWidth="1"/>
    <col min="11789" max="11789" width="49" style="1" customWidth="1"/>
    <col min="11790" max="11790" width="28.375" style="1" customWidth="1"/>
    <col min="11791" max="11791" width="20.125" style="1" customWidth="1"/>
    <col min="11792" max="11792" width="15.375" style="1" customWidth="1"/>
    <col min="11793" max="11793" width="6.375" style="1" customWidth="1"/>
    <col min="11794" max="11794" width="16.625" style="1" customWidth="1"/>
    <col min="11795" max="11795" width="17.875" style="1" customWidth="1"/>
    <col min="11796" max="11796" width="15.625" style="1" customWidth="1"/>
    <col min="11797" max="12032" width="9" style="1"/>
    <col min="12033" max="12033" width="7" style="1" customWidth="1"/>
    <col min="12034" max="12034" width="4.875" style="1" customWidth="1"/>
    <col min="12035" max="12035" width="5" style="1" customWidth="1"/>
    <col min="12036" max="12036" width="15.125" style="1" customWidth="1"/>
    <col min="12037" max="12037" width="18.125" style="1" customWidth="1"/>
    <col min="12038" max="12038" width="14.375" style="1" bestFit="1" customWidth="1"/>
    <col min="12039" max="12039" width="13.125" style="1" bestFit="1" customWidth="1"/>
    <col min="12040" max="12040" width="57.875" style="1" customWidth="1"/>
    <col min="12041" max="12041" width="6.125" style="1" customWidth="1"/>
    <col min="12042" max="12043" width="9.875" style="1" bestFit="1" customWidth="1"/>
    <col min="12044" max="12044" width="5.875" style="1" customWidth="1"/>
    <col min="12045" max="12045" width="49" style="1" customWidth="1"/>
    <col min="12046" max="12046" width="28.375" style="1" customWidth="1"/>
    <col min="12047" max="12047" width="20.125" style="1" customWidth="1"/>
    <col min="12048" max="12048" width="15.375" style="1" customWidth="1"/>
    <col min="12049" max="12049" width="6.375" style="1" customWidth="1"/>
    <col min="12050" max="12050" width="16.625" style="1" customWidth="1"/>
    <col min="12051" max="12051" width="17.875" style="1" customWidth="1"/>
    <col min="12052" max="12052" width="15.625" style="1" customWidth="1"/>
    <col min="12053" max="12288" width="9" style="1"/>
    <col min="12289" max="12289" width="7" style="1" customWidth="1"/>
    <col min="12290" max="12290" width="4.875" style="1" customWidth="1"/>
    <col min="12291" max="12291" width="5" style="1" customWidth="1"/>
    <col min="12292" max="12292" width="15.125" style="1" customWidth="1"/>
    <col min="12293" max="12293" width="18.125" style="1" customWidth="1"/>
    <col min="12294" max="12294" width="14.375" style="1" bestFit="1" customWidth="1"/>
    <col min="12295" max="12295" width="13.125" style="1" bestFit="1" customWidth="1"/>
    <col min="12296" max="12296" width="57.875" style="1" customWidth="1"/>
    <col min="12297" max="12297" width="6.125" style="1" customWidth="1"/>
    <col min="12298" max="12299" width="9.875" style="1" bestFit="1" customWidth="1"/>
    <col min="12300" max="12300" width="5.875" style="1" customWidth="1"/>
    <col min="12301" max="12301" width="49" style="1" customWidth="1"/>
    <col min="12302" max="12302" width="28.375" style="1" customWidth="1"/>
    <col min="12303" max="12303" width="20.125" style="1" customWidth="1"/>
    <col min="12304" max="12304" width="15.375" style="1" customWidth="1"/>
    <col min="12305" max="12305" width="6.375" style="1" customWidth="1"/>
    <col min="12306" max="12306" width="16.625" style="1" customWidth="1"/>
    <col min="12307" max="12307" width="17.875" style="1" customWidth="1"/>
    <col min="12308" max="12308" width="15.625" style="1" customWidth="1"/>
    <col min="12309" max="12544" width="9" style="1"/>
    <col min="12545" max="12545" width="7" style="1" customWidth="1"/>
    <col min="12546" max="12546" width="4.875" style="1" customWidth="1"/>
    <col min="12547" max="12547" width="5" style="1" customWidth="1"/>
    <col min="12548" max="12548" width="15.125" style="1" customWidth="1"/>
    <col min="12549" max="12549" width="18.125" style="1" customWidth="1"/>
    <col min="12550" max="12550" width="14.375" style="1" bestFit="1" customWidth="1"/>
    <col min="12551" max="12551" width="13.125" style="1" bestFit="1" customWidth="1"/>
    <col min="12552" max="12552" width="57.875" style="1" customWidth="1"/>
    <col min="12553" max="12553" width="6.125" style="1" customWidth="1"/>
    <col min="12554" max="12555" width="9.875" style="1" bestFit="1" customWidth="1"/>
    <col min="12556" max="12556" width="5.875" style="1" customWidth="1"/>
    <col min="12557" max="12557" width="49" style="1" customWidth="1"/>
    <col min="12558" max="12558" width="28.375" style="1" customWidth="1"/>
    <col min="12559" max="12559" width="20.125" style="1" customWidth="1"/>
    <col min="12560" max="12560" width="15.375" style="1" customWidth="1"/>
    <col min="12561" max="12561" width="6.375" style="1" customWidth="1"/>
    <col min="12562" max="12562" width="16.625" style="1" customWidth="1"/>
    <col min="12563" max="12563" width="17.875" style="1" customWidth="1"/>
    <col min="12564" max="12564" width="15.625" style="1" customWidth="1"/>
    <col min="12565" max="12800" width="9" style="1"/>
    <col min="12801" max="12801" width="7" style="1" customWidth="1"/>
    <col min="12802" max="12802" width="4.875" style="1" customWidth="1"/>
    <col min="12803" max="12803" width="5" style="1" customWidth="1"/>
    <col min="12804" max="12804" width="15.125" style="1" customWidth="1"/>
    <col min="12805" max="12805" width="18.125" style="1" customWidth="1"/>
    <col min="12806" max="12806" width="14.375" style="1" bestFit="1" customWidth="1"/>
    <col min="12807" max="12807" width="13.125" style="1" bestFit="1" customWidth="1"/>
    <col min="12808" max="12808" width="57.875" style="1" customWidth="1"/>
    <col min="12809" max="12809" width="6.125" style="1" customWidth="1"/>
    <col min="12810" max="12811" width="9.875" style="1" bestFit="1" customWidth="1"/>
    <col min="12812" max="12812" width="5.875" style="1" customWidth="1"/>
    <col min="12813" max="12813" width="49" style="1" customWidth="1"/>
    <col min="12814" max="12814" width="28.375" style="1" customWidth="1"/>
    <col min="12815" max="12815" width="20.125" style="1" customWidth="1"/>
    <col min="12816" max="12816" width="15.375" style="1" customWidth="1"/>
    <col min="12817" max="12817" width="6.375" style="1" customWidth="1"/>
    <col min="12818" max="12818" width="16.625" style="1" customWidth="1"/>
    <col min="12819" max="12819" width="17.875" style="1" customWidth="1"/>
    <col min="12820" max="12820" width="15.625" style="1" customWidth="1"/>
    <col min="12821" max="13056" width="9" style="1"/>
    <col min="13057" max="13057" width="7" style="1" customWidth="1"/>
    <col min="13058" max="13058" width="4.875" style="1" customWidth="1"/>
    <col min="13059" max="13059" width="5" style="1" customWidth="1"/>
    <col min="13060" max="13060" width="15.125" style="1" customWidth="1"/>
    <col min="13061" max="13061" width="18.125" style="1" customWidth="1"/>
    <col min="13062" max="13062" width="14.375" style="1" bestFit="1" customWidth="1"/>
    <col min="13063" max="13063" width="13.125" style="1" bestFit="1" customWidth="1"/>
    <col min="13064" max="13064" width="57.875" style="1" customWidth="1"/>
    <col min="13065" max="13065" width="6.125" style="1" customWidth="1"/>
    <col min="13066" max="13067" width="9.875" style="1" bestFit="1" customWidth="1"/>
    <col min="13068" max="13068" width="5.875" style="1" customWidth="1"/>
    <col min="13069" max="13069" width="49" style="1" customWidth="1"/>
    <col min="13070" max="13070" width="28.375" style="1" customWidth="1"/>
    <col min="13071" max="13071" width="20.125" style="1" customWidth="1"/>
    <col min="13072" max="13072" width="15.375" style="1" customWidth="1"/>
    <col min="13073" max="13073" width="6.375" style="1" customWidth="1"/>
    <col min="13074" max="13074" width="16.625" style="1" customWidth="1"/>
    <col min="13075" max="13075" width="17.875" style="1" customWidth="1"/>
    <col min="13076" max="13076" width="15.625" style="1" customWidth="1"/>
    <col min="13077" max="13312" width="9" style="1"/>
    <col min="13313" max="13313" width="7" style="1" customWidth="1"/>
    <col min="13314" max="13314" width="4.875" style="1" customWidth="1"/>
    <col min="13315" max="13315" width="5" style="1" customWidth="1"/>
    <col min="13316" max="13316" width="15.125" style="1" customWidth="1"/>
    <col min="13317" max="13317" width="18.125" style="1" customWidth="1"/>
    <col min="13318" max="13318" width="14.375" style="1" bestFit="1" customWidth="1"/>
    <col min="13319" max="13319" width="13.125" style="1" bestFit="1" customWidth="1"/>
    <col min="13320" max="13320" width="57.875" style="1" customWidth="1"/>
    <col min="13321" max="13321" width="6.125" style="1" customWidth="1"/>
    <col min="13322" max="13323" width="9.875" style="1" bestFit="1" customWidth="1"/>
    <col min="13324" max="13324" width="5.875" style="1" customWidth="1"/>
    <col min="13325" max="13325" width="49" style="1" customWidth="1"/>
    <col min="13326" max="13326" width="28.375" style="1" customWidth="1"/>
    <col min="13327" max="13327" width="20.125" style="1" customWidth="1"/>
    <col min="13328" max="13328" width="15.375" style="1" customWidth="1"/>
    <col min="13329" max="13329" width="6.375" style="1" customWidth="1"/>
    <col min="13330" max="13330" width="16.625" style="1" customWidth="1"/>
    <col min="13331" max="13331" width="17.875" style="1" customWidth="1"/>
    <col min="13332" max="13332" width="15.625" style="1" customWidth="1"/>
    <col min="13333" max="13568" width="9" style="1"/>
    <col min="13569" max="13569" width="7" style="1" customWidth="1"/>
    <col min="13570" max="13570" width="4.875" style="1" customWidth="1"/>
    <col min="13571" max="13571" width="5" style="1" customWidth="1"/>
    <col min="13572" max="13572" width="15.125" style="1" customWidth="1"/>
    <col min="13573" max="13573" width="18.125" style="1" customWidth="1"/>
    <col min="13574" max="13574" width="14.375" style="1" bestFit="1" customWidth="1"/>
    <col min="13575" max="13575" width="13.125" style="1" bestFit="1" customWidth="1"/>
    <col min="13576" max="13576" width="57.875" style="1" customWidth="1"/>
    <col min="13577" max="13577" width="6.125" style="1" customWidth="1"/>
    <col min="13578" max="13579" width="9.875" style="1" bestFit="1" customWidth="1"/>
    <col min="13580" max="13580" width="5.875" style="1" customWidth="1"/>
    <col min="13581" max="13581" width="49" style="1" customWidth="1"/>
    <col min="13582" max="13582" width="28.375" style="1" customWidth="1"/>
    <col min="13583" max="13583" width="20.125" style="1" customWidth="1"/>
    <col min="13584" max="13584" width="15.375" style="1" customWidth="1"/>
    <col min="13585" max="13585" width="6.375" style="1" customWidth="1"/>
    <col min="13586" max="13586" width="16.625" style="1" customWidth="1"/>
    <col min="13587" max="13587" width="17.875" style="1" customWidth="1"/>
    <col min="13588" max="13588" width="15.625" style="1" customWidth="1"/>
    <col min="13589" max="13824" width="9" style="1"/>
    <col min="13825" max="13825" width="7" style="1" customWidth="1"/>
    <col min="13826" max="13826" width="4.875" style="1" customWidth="1"/>
    <col min="13827" max="13827" width="5" style="1" customWidth="1"/>
    <col min="13828" max="13828" width="15.125" style="1" customWidth="1"/>
    <col min="13829" max="13829" width="18.125" style="1" customWidth="1"/>
    <col min="13830" max="13830" width="14.375" style="1" bestFit="1" customWidth="1"/>
    <col min="13831" max="13831" width="13.125" style="1" bestFit="1" customWidth="1"/>
    <col min="13832" max="13832" width="57.875" style="1" customWidth="1"/>
    <col min="13833" max="13833" width="6.125" style="1" customWidth="1"/>
    <col min="13834" max="13835" width="9.875" style="1" bestFit="1" customWidth="1"/>
    <col min="13836" max="13836" width="5.875" style="1" customWidth="1"/>
    <col min="13837" max="13837" width="49" style="1" customWidth="1"/>
    <col min="13838" max="13838" width="28.375" style="1" customWidth="1"/>
    <col min="13839" max="13839" width="20.125" style="1" customWidth="1"/>
    <col min="13840" max="13840" width="15.375" style="1" customWidth="1"/>
    <col min="13841" max="13841" width="6.375" style="1" customWidth="1"/>
    <col min="13842" max="13842" width="16.625" style="1" customWidth="1"/>
    <col min="13843" max="13843" width="17.875" style="1" customWidth="1"/>
    <col min="13844" max="13844" width="15.625" style="1" customWidth="1"/>
    <col min="13845" max="14080" width="9" style="1"/>
    <col min="14081" max="14081" width="7" style="1" customWidth="1"/>
    <col min="14082" max="14082" width="4.875" style="1" customWidth="1"/>
    <col min="14083" max="14083" width="5" style="1" customWidth="1"/>
    <col min="14084" max="14084" width="15.125" style="1" customWidth="1"/>
    <col min="14085" max="14085" width="18.125" style="1" customWidth="1"/>
    <col min="14086" max="14086" width="14.375" style="1" bestFit="1" customWidth="1"/>
    <col min="14087" max="14087" width="13.125" style="1" bestFit="1" customWidth="1"/>
    <col min="14088" max="14088" width="57.875" style="1" customWidth="1"/>
    <col min="14089" max="14089" width="6.125" style="1" customWidth="1"/>
    <col min="14090" max="14091" width="9.875" style="1" bestFit="1" customWidth="1"/>
    <col min="14092" max="14092" width="5.875" style="1" customWidth="1"/>
    <col min="14093" max="14093" width="49" style="1" customWidth="1"/>
    <col min="14094" max="14094" width="28.375" style="1" customWidth="1"/>
    <col min="14095" max="14095" width="20.125" style="1" customWidth="1"/>
    <col min="14096" max="14096" width="15.375" style="1" customWidth="1"/>
    <col min="14097" max="14097" width="6.375" style="1" customWidth="1"/>
    <col min="14098" max="14098" width="16.625" style="1" customWidth="1"/>
    <col min="14099" max="14099" width="17.875" style="1" customWidth="1"/>
    <col min="14100" max="14100" width="15.625" style="1" customWidth="1"/>
    <col min="14101" max="14336" width="9" style="1"/>
    <col min="14337" max="14337" width="7" style="1" customWidth="1"/>
    <col min="14338" max="14338" width="4.875" style="1" customWidth="1"/>
    <col min="14339" max="14339" width="5" style="1" customWidth="1"/>
    <col min="14340" max="14340" width="15.125" style="1" customWidth="1"/>
    <col min="14341" max="14341" width="18.125" style="1" customWidth="1"/>
    <col min="14342" max="14342" width="14.375" style="1" bestFit="1" customWidth="1"/>
    <col min="14343" max="14343" width="13.125" style="1" bestFit="1" customWidth="1"/>
    <col min="14344" max="14344" width="57.875" style="1" customWidth="1"/>
    <col min="14345" max="14345" width="6.125" style="1" customWidth="1"/>
    <col min="14346" max="14347" width="9.875" style="1" bestFit="1" customWidth="1"/>
    <col min="14348" max="14348" width="5.875" style="1" customWidth="1"/>
    <col min="14349" max="14349" width="49" style="1" customWidth="1"/>
    <col min="14350" max="14350" width="28.375" style="1" customWidth="1"/>
    <col min="14351" max="14351" width="20.125" style="1" customWidth="1"/>
    <col min="14352" max="14352" width="15.375" style="1" customWidth="1"/>
    <col min="14353" max="14353" width="6.375" style="1" customWidth="1"/>
    <col min="14354" max="14354" width="16.625" style="1" customWidth="1"/>
    <col min="14355" max="14355" width="17.875" style="1" customWidth="1"/>
    <col min="14356" max="14356" width="15.625" style="1" customWidth="1"/>
    <col min="14357" max="14592" width="9" style="1"/>
    <col min="14593" max="14593" width="7" style="1" customWidth="1"/>
    <col min="14594" max="14594" width="4.875" style="1" customWidth="1"/>
    <col min="14595" max="14595" width="5" style="1" customWidth="1"/>
    <col min="14596" max="14596" width="15.125" style="1" customWidth="1"/>
    <col min="14597" max="14597" width="18.125" style="1" customWidth="1"/>
    <col min="14598" max="14598" width="14.375" style="1" bestFit="1" customWidth="1"/>
    <col min="14599" max="14599" width="13.125" style="1" bestFit="1" customWidth="1"/>
    <col min="14600" max="14600" width="57.875" style="1" customWidth="1"/>
    <col min="14601" max="14601" width="6.125" style="1" customWidth="1"/>
    <col min="14602" max="14603" width="9.875" style="1" bestFit="1" customWidth="1"/>
    <col min="14604" max="14604" width="5.875" style="1" customWidth="1"/>
    <col min="14605" max="14605" width="49" style="1" customWidth="1"/>
    <col min="14606" max="14606" width="28.375" style="1" customWidth="1"/>
    <col min="14607" max="14607" width="20.125" style="1" customWidth="1"/>
    <col min="14608" max="14608" width="15.375" style="1" customWidth="1"/>
    <col min="14609" max="14609" width="6.375" style="1" customWidth="1"/>
    <col min="14610" max="14610" width="16.625" style="1" customWidth="1"/>
    <col min="14611" max="14611" width="17.875" style="1" customWidth="1"/>
    <col min="14612" max="14612" width="15.625" style="1" customWidth="1"/>
    <col min="14613" max="14848" width="9" style="1"/>
    <col min="14849" max="14849" width="7" style="1" customWidth="1"/>
    <col min="14850" max="14850" width="4.875" style="1" customWidth="1"/>
    <col min="14851" max="14851" width="5" style="1" customWidth="1"/>
    <col min="14852" max="14852" width="15.125" style="1" customWidth="1"/>
    <col min="14853" max="14853" width="18.125" style="1" customWidth="1"/>
    <col min="14854" max="14854" width="14.375" style="1" bestFit="1" customWidth="1"/>
    <col min="14855" max="14855" width="13.125" style="1" bestFit="1" customWidth="1"/>
    <col min="14856" max="14856" width="57.875" style="1" customWidth="1"/>
    <col min="14857" max="14857" width="6.125" style="1" customWidth="1"/>
    <col min="14858" max="14859" width="9.875" style="1" bestFit="1" customWidth="1"/>
    <col min="14860" max="14860" width="5.875" style="1" customWidth="1"/>
    <col min="14861" max="14861" width="49" style="1" customWidth="1"/>
    <col min="14862" max="14862" width="28.375" style="1" customWidth="1"/>
    <col min="14863" max="14863" width="20.125" style="1" customWidth="1"/>
    <col min="14864" max="14864" width="15.375" style="1" customWidth="1"/>
    <col min="14865" max="14865" width="6.375" style="1" customWidth="1"/>
    <col min="14866" max="14866" width="16.625" style="1" customWidth="1"/>
    <col min="14867" max="14867" width="17.875" style="1" customWidth="1"/>
    <col min="14868" max="14868" width="15.625" style="1" customWidth="1"/>
    <col min="14869" max="15104" width="9" style="1"/>
    <col min="15105" max="15105" width="7" style="1" customWidth="1"/>
    <col min="15106" max="15106" width="4.875" style="1" customWidth="1"/>
    <col min="15107" max="15107" width="5" style="1" customWidth="1"/>
    <col min="15108" max="15108" width="15.125" style="1" customWidth="1"/>
    <col min="15109" max="15109" width="18.125" style="1" customWidth="1"/>
    <col min="15110" max="15110" width="14.375" style="1" bestFit="1" customWidth="1"/>
    <col min="15111" max="15111" width="13.125" style="1" bestFit="1" customWidth="1"/>
    <col min="15112" max="15112" width="57.875" style="1" customWidth="1"/>
    <col min="15113" max="15113" width="6.125" style="1" customWidth="1"/>
    <col min="15114" max="15115" width="9.875" style="1" bestFit="1" customWidth="1"/>
    <col min="15116" max="15116" width="5.875" style="1" customWidth="1"/>
    <col min="15117" max="15117" width="49" style="1" customWidth="1"/>
    <col min="15118" max="15118" width="28.375" style="1" customWidth="1"/>
    <col min="15119" max="15119" width="20.125" style="1" customWidth="1"/>
    <col min="15120" max="15120" width="15.375" style="1" customWidth="1"/>
    <col min="15121" max="15121" width="6.375" style="1" customWidth="1"/>
    <col min="15122" max="15122" width="16.625" style="1" customWidth="1"/>
    <col min="15123" max="15123" width="17.875" style="1" customWidth="1"/>
    <col min="15124" max="15124" width="15.625" style="1" customWidth="1"/>
    <col min="15125" max="15360" width="9" style="1"/>
    <col min="15361" max="15361" width="7" style="1" customWidth="1"/>
    <col min="15362" max="15362" width="4.875" style="1" customWidth="1"/>
    <col min="15363" max="15363" width="5" style="1" customWidth="1"/>
    <col min="15364" max="15364" width="15.125" style="1" customWidth="1"/>
    <col min="15365" max="15365" width="18.125" style="1" customWidth="1"/>
    <col min="15366" max="15366" width="14.375" style="1" bestFit="1" customWidth="1"/>
    <col min="15367" max="15367" width="13.125" style="1" bestFit="1" customWidth="1"/>
    <col min="15368" max="15368" width="57.875" style="1" customWidth="1"/>
    <col min="15369" max="15369" width="6.125" style="1" customWidth="1"/>
    <col min="15370" max="15371" width="9.875" style="1" bestFit="1" customWidth="1"/>
    <col min="15372" max="15372" width="5.875" style="1" customWidth="1"/>
    <col min="15373" max="15373" width="49" style="1" customWidth="1"/>
    <col min="15374" max="15374" width="28.375" style="1" customWidth="1"/>
    <col min="15375" max="15375" width="20.125" style="1" customWidth="1"/>
    <col min="15376" max="15376" width="15.375" style="1" customWidth="1"/>
    <col min="15377" max="15377" width="6.375" style="1" customWidth="1"/>
    <col min="15378" max="15378" width="16.625" style="1" customWidth="1"/>
    <col min="15379" max="15379" width="17.875" style="1" customWidth="1"/>
    <col min="15380" max="15380" width="15.625" style="1" customWidth="1"/>
    <col min="15381" max="15616" width="9" style="1"/>
    <col min="15617" max="15617" width="7" style="1" customWidth="1"/>
    <col min="15618" max="15618" width="4.875" style="1" customWidth="1"/>
    <col min="15619" max="15619" width="5" style="1" customWidth="1"/>
    <col min="15620" max="15620" width="15.125" style="1" customWidth="1"/>
    <col min="15621" max="15621" width="18.125" style="1" customWidth="1"/>
    <col min="15622" max="15622" width="14.375" style="1" bestFit="1" customWidth="1"/>
    <col min="15623" max="15623" width="13.125" style="1" bestFit="1" customWidth="1"/>
    <col min="15624" max="15624" width="57.875" style="1" customWidth="1"/>
    <col min="15625" max="15625" width="6.125" style="1" customWidth="1"/>
    <col min="15626" max="15627" width="9.875" style="1" bestFit="1" customWidth="1"/>
    <col min="15628" max="15628" width="5.875" style="1" customWidth="1"/>
    <col min="15629" max="15629" width="49" style="1" customWidth="1"/>
    <col min="15630" max="15630" width="28.375" style="1" customWidth="1"/>
    <col min="15631" max="15631" width="20.125" style="1" customWidth="1"/>
    <col min="15632" max="15632" width="15.375" style="1" customWidth="1"/>
    <col min="15633" max="15633" width="6.375" style="1" customWidth="1"/>
    <col min="15634" max="15634" width="16.625" style="1" customWidth="1"/>
    <col min="15635" max="15635" width="17.875" style="1" customWidth="1"/>
    <col min="15636" max="15636" width="15.625" style="1" customWidth="1"/>
    <col min="15637" max="15872" width="9" style="1"/>
    <col min="15873" max="15873" width="7" style="1" customWidth="1"/>
    <col min="15874" max="15874" width="4.875" style="1" customWidth="1"/>
    <col min="15875" max="15875" width="5" style="1" customWidth="1"/>
    <col min="15876" max="15876" width="15.125" style="1" customWidth="1"/>
    <col min="15877" max="15877" width="18.125" style="1" customWidth="1"/>
    <col min="15878" max="15878" width="14.375" style="1" bestFit="1" customWidth="1"/>
    <col min="15879" max="15879" width="13.125" style="1" bestFit="1" customWidth="1"/>
    <col min="15880" max="15880" width="57.875" style="1" customWidth="1"/>
    <col min="15881" max="15881" width="6.125" style="1" customWidth="1"/>
    <col min="15882" max="15883" width="9.875" style="1" bestFit="1" customWidth="1"/>
    <col min="15884" max="15884" width="5.875" style="1" customWidth="1"/>
    <col min="15885" max="15885" width="49" style="1" customWidth="1"/>
    <col min="15886" max="15886" width="28.375" style="1" customWidth="1"/>
    <col min="15887" max="15887" width="20.125" style="1" customWidth="1"/>
    <col min="15888" max="15888" width="15.375" style="1" customWidth="1"/>
    <col min="15889" max="15889" width="6.375" style="1" customWidth="1"/>
    <col min="15890" max="15890" width="16.625" style="1" customWidth="1"/>
    <col min="15891" max="15891" width="17.875" style="1" customWidth="1"/>
    <col min="15892" max="15892" width="15.625" style="1" customWidth="1"/>
    <col min="15893" max="16128" width="9" style="1"/>
    <col min="16129" max="16129" width="7" style="1" customWidth="1"/>
    <col min="16130" max="16130" width="4.875" style="1" customWidth="1"/>
    <col min="16131" max="16131" width="5" style="1" customWidth="1"/>
    <col min="16132" max="16132" width="15.125" style="1" customWidth="1"/>
    <col min="16133" max="16133" width="18.125" style="1" customWidth="1"/>
    <col min="16134" max="16134" width="14.375" style="1" bestFit="1" customWidth="1"/>
    <col min="16135" max="16135" width="13.125" style="1" bestFit="1" customWidth="1"/>
    <col min="16136" max="16136" width="57.875" style="1" customWidth="1"/>
    <col min="16137" max="16137" width="6.125" style="1" customWidth="1"/>
    <col min="16138" max="16139" width="9.875" style="1" bestFit="1" customWidth="1"/>
    <col min="16140" max="16140" width="5.875" style="1" customWidth="1"/>
    <col min="16141" max="16141" width="49" style="1" customWidth="1"/>
    <col min="16142" max="16142" width="28.375" style="1" customWidth="1"/>
    <col min="16143" max="16143" width="20.125" style="1" customWidth="1"/>
    <col min="16144" max="16144" width="15.375" style="1" customWidth="1"/>
    <col min="16145" max="16145" width="6.375" style="1" customWidth="1"/>
    <col min="16146" max="16146" width="16.625" style="1" customWidth="1"/>
    <col min="16147" max="16147" width="17.875" style="1" customWidth="1"/>
    <col min="16148" max="16148" width="15.625" style="1" customWidth="1"/>
    <col min="16149" max="16384" width="9" style="1"/>
  </cols>
  <sheetData>
    <row r="2" spans="1:20" ht="20.100000000000001" customHeight="1">
      <c r="E2" s="2" t="s">
        <v>0</v>
      </c>
      <c r="F2" s="2"/>
      <c r="G2" s="2"/>
      <c r="H2" s="3" t="s">
        <v>1173</v>
      </c>
      <c r="J2" s="5" t="s">
        <v>2</v>
      </c>
      <c r="K2" s="6"/>
      <c r="L2" s="7"/>
      <c r="M2" s="673">
        <f>SUM(K:K)</f>
        <v>64389</v>
      </c>
      <c r="N2" s="579"/>
    </row>
    <row r="3" spans="1:20" ht="20.100000000000001" customHeight="1">
      <c r="E3" s="2" t="s">
        <v>3</v>
      </c>
      <c r="F3" s="2"/>
      <c r="G3" s="2"/>
      <c r="H3" s="13" t="s">
        <v>1174</v>
      </c>
      <c r="M3" s="674"/>
      <c r="N3" s="28"/>
    </row>
    <row r="4" spans="1:20" ht="20.100000000000001" customHeight="1">
      <c r="E4" s="2" t="s">
        <v>5</v>
      </c>
      <c r="F4" s="2"/>
      <c r="G4" s="2"/>
      <c r="H4" s="14" t="s">
        <v>1175</v>
      </c>
      <c r="J4" s="772" t="s">
        <v>9</v>
      </c>
      <c r="K4" s="772"/>
      <c r="M4" s="676" t="s">
        <v>1176</v>
      </c>
      <c r="N4" s="677"/>
    </row>
    <row r="5" spans="1:20" ht="20.100000000000001" customHeight="1">
      <c r="E5" s="2" t="s">
        <v>8</v>
      </c>
      <c r="F5" s="2"/>
      <c r="G5" s="2"/>
      <c r="H5" s="18">
        <v>45644</v>
      </c>
      <c r="J5" s="772"/>
      <c r="K5" s="772"/>
      <c r="M5" s="678"/>
      <c r="N5" s="679"/>
    </row>
    <row r="6" spans="1:20" ht="20.100000000000001" customHeight="1">
      <c r="E6" s="2" t="s">
        <v>10</v>
      </c>
      <c r="F6" s="2"/>
      <c r="G6" s="2"/>
      <c r="H6" s="18">
        <v>45645</v>
      </c>
      <c r="M6" s="22"/>
      <c r="N6" s="23"/>
    </row>
    <row r="7" spans="1:20" ht="20.100000000000001" customHeight="1">
      <c r="E7" s="24"/>
      <c r="F7" s="24"/>
      <c r="G7" s="24"/>
      <c r="H7" s="25"/>
      <c r="K7" s="680"/>
      <c r="M7" s="22"/>
      <c r="N7" s="23"/>
      <c r="O7" s="26"/>
    </row>
    <row r="9" spans="1:20" s="4" customFormat="1" ht="19.7" customHeight="1">
      <c r="D9" s="681" t="s">
        <v>1099</v>
      </c>
      <c r="E9" s="28" t="s">
        <v>12</v>
      </c>
      <c r="F9" s="28" t="s">
        <v>13</v>
      </c>
      <c r="G9" s="28" t="s">
        <v>14</v>
      </c>
      <c r="H9" s="27" t="s">
        <v>15</v>
      </c>
      <c r="I9" s="38" t="s">
        <v>16</v>
      </c>
      <c r="J9" s="38" t="s">
        <v>17</v>
      </c>
      <c r="K9" s="682" t="s">
        <v>18</v>
      </c>
      <c r="L9" s="31" t="s">
        <v>19</v>
      </c>
      <c r="M9" s="27" t="s">
        <v>20</v>
      </c>
      <c r="N9" s="27" t="s">
        <v>21</v>
      </c>
      <c r="O9" s="27" t="s">
        <v>22</v>
      </c>
      <c r="P9" s="32" t="s">
        <v>23</v>
      </c>
      <c r="Q9" s="28" t="s">
        <v>24</v>
      </c>
      <c r="R9" s="27" t="s">
        <v>25</v>
      </c>
      <c r="S9" s="32" t="s">
        <v>26</v>
      </c>
      <c r="T9" s="33" t="s">
        <v>27</v>
      </c>
    </row>
    <row r="10" spans="1:20" s="4" customFormat="1" ht="19.7" customHeight="1">
      <c r="A10" s="34"/>
      <c r="B10" s="34"/>
      <c r="C10" s="90"/>
      <c r="D10" s="27"/>
      <c r="E10" s="28"/>
      <c r="F10" s="28"/>
      <c r="G10" s="28"/>
      <c r="H10" s="35"/>
      <c r="I10" s="38"/>
      <c r="J10" s="39"/>
      <c r="K10" s="683"/>
      <c r="L10" s="31"/>
      <c r="M10" s="38"/>
      <c r="N10" s="39"/>
      <c r="O10" s="28"/>
      <c r="P10" s="32"/>
      <c r="Q10" s="28"/>
      <c r="R10" s="40"/>
      <c r="S10" s="40"/>
      <c r="T10" s="33"/>
    </row>
    <row r="11" spans="1:20" s="4" customFormat="1" ht="19.7" customHeight="1">
      <c r="A11" s="34"/>
      <c r="B11" s="34"/>
      <c r="C11" s="90"/>
      <c r="D11" s="27"/>
      <c r="E11" s="684" t="s">
        <v>1100</v>
      </c>
      <c r="F11" s="685"/>
      <c r="G11" s="685"/>
      <c r="H11" s="686"/>
      <c r="I11" s="257"/>
      <c r="J11" s="257"/>
      <c r="K11" s="257"/>
      <c r="L11" s="135"/>
      <c r="M11" s="312"/>
      <c r="N11" s="38"/>
      <c r="O11" s="28"/>
      <c r="P11" s="32"/>
      <c r="Q11" s="28"/>
      <c r="R11" s="40"/>
      <c r="S11" s="40"/>
      <c r="T11" s="33"/>
    </row>
    <row r="12" spans="1:20" s="4" customFormat="1" ht="19.7" customHeight="1">
      <c r="A12" s="112" t="s">
        <v>109</v>
      </c>
      <c r="B12" s="34"/>
      <c r="C12" s="90"/>
      <c r="D12" s="773">
        <v>1</v>
      </c>
      <c r="E12" s="691">
        <v>1</v>
      </c>
      <c r="F12" s="131" t="s">
        <v>55</v>
      </c>
      <c r="G12" s="131" t="s">
        <v>55</v>
      </c>
      <c r="H12" s="774" t="s">
        <v>1177</v>
      </c>
      <c r="I12" s="355">
        <v>2</v>
      </c>
      <c r="J12" s="355">
        <v>1280</v>
      </c>
      <c r="K12" s="158">
        <f>I12*J12</f>
        <v>2560</v>
      </c>
      <c r="L12" s="159"/>
      <c r="M12" s="156" t="s">
        <v>142</v>
      </c>
      <c r="N12" s="775" t="s">
        <v>1178</v>
      </c>
      <c r="O12" s="776" t="s">
        <v>1179</v>
      </c>
      <c r="P12" s="40">
        <v>45632</v>
      </c>
      <c r="Q12" s="28"/>
      <c r="R12" s="40">
        <v>45644</v>
      </c>
      <c r="S12" s="40">
        <v>45645</v>
      </c>
      <c r="T12" s="33"/>
    </row>
    <row r="13" spans="1:20" s="4" customFormat="1" ht="19.7" customHeight="1">
      <c r="A13" s="34"/>
      <c r="B13" s="34"/>
      <c r="C13" s="90"/>
      <c r="D13" s="93"/>
      <c r="E13" s="28"/>
      <c r="F13" s="692"/>
      <c r="G13" s="692"/>
      <c r="H13" s="38"/>
      <c r="I13" s="27"/>
      <c r="J13" s="693"/>
      <c r="K13" s="445"/>
      <c r="L13" s="342"/>
      <c r="M13" s="694"/>
      <c r="N13" s="38"/>
      <c r="O13" s="28"/>
      <c r="P13" s="40"/>
      <c r="Q13" s="28"/>
      <c r="R13" s="40"/>
      <c r="S13" s="40"/>
      <c r="T13" s="33"/>
    </row>
    <row r="14" spans="1:20" s="4" customFormat="1" ht="19.7" customHeight="1">
      <c r="A14" s="34"/>
      <c r="B14" s="34"/>
      <c r="C14" s="90"/>
      <c r="D14" s="27"/>
      <c r="E14" s="28"/>
      <c r="F14" s="28"/>
      <c r="G14" s="695"/>
      <c r="H14" s="696">
        <f>SUM(K12:K13)</f>
        <v>2560</v>
      </c>
      <c r="I14" s="27"/>
      <c r="J14" s="36"/>
      <c r="K14" s="683"/>
      <c r="L14" s="31"/>
      <c r="M14" s="38"/>
      <c r="N14" s="39"/>
      <c r="O14" s="28"/>
      <c r="P14" s="32"/>
      <c r="Q14" s="28"/>
      <c r="R14" s="40"/>
      <c r="S14" s="40"/>
      <c r="T14" s="33"/>
    </row>
    <row r="15" spans="1:20" s="4" customFormat="1" ht="19.7" customHeight="1">
      <c r="A15" s="34"/>
      <c r="B15" s="34"/>
      <c r="C15" s="140"/>
      <c r="D15" s="27"/>
      <c r="E15" s="28"/>
      <c r="F15" s="28"/>
      <c r="G15" s="28"/>
      <c r="H15" s="35"/>
      <c r="I15" s="38"/>
      <c r="J15" s="39"/>
      <c r="K15" s="683"/>
      <c r="L15" s="31"/>
      <c r="M15" s="38"/>
      <c r="N15" s="39"/>
      <c r="O15" s="28"/>
      <c r="P15" s="32"/>
      <c r="Q15" s="28"/>
      <c r="R15" s="40"/>
      <c r="S15" s="40"/>
      <c r="T15" s="33"/>
    </row>
    <row r="16" spans="1:20" s="4" customFormat="1" ht="19.7" customHeight="1">
      <c r="A16" s="34"/>
      <c r="B16" s="34"/>
      <c r="C16" s="140"/>
      <c r="D16" s="27"/>
      <c r="E16" s="28"/>
      <c r="F16" s="28"/>
      <c r="G16" s="28"/>
      <c r="H16" s="35"/>
      <c r="I16" s="38"/>
      <c r="J16" s="39"/>
      <c r="K16" s="683"/>
      <c r="L16" s="31"/>
      <c r="M16" s="38"/>
      <c r="N16" s="39"/>
      <c r="O16" s="28"/>
      <c r="P16" s="32"/>
      <c r="Q16" s="28"/>
      <c r="R16" s="40"/>
      <c r="S16" s="40"/>
      <c r="T16" s="33"/>
    </row>
    <row r="17" spans="1:20" s="4" customFormat="1" ht="19.7" customHeight="1">
      <c r="A17" s="34"/>
      <c r="B17" s="34"/>
      <c r="C17" s="140"/>
      <c r="D17" s="27"/>
      <c r="E17" s="28"/>
      <c r="F17" s="28"/>
      <c r="G17" s="28"/>
      <c r="H17" s="35"/>
      <c r="I17" s="38"/>
      <c r="J17" s="39"/>
      <c r="K17" s="577"/>
      <c r="L17" s="31"/>
      <c r="M17" s="38"/>
      <c r="N17" s="39"/>
      <c r="O17" s="28"/>
      <c r="P17" s="32"/>
      <c r="Q17" s="28"/>
      <c r="R17" s="40"/>
      <c r="S17" s="40"/>
      <c r="T17" s="33"/>
    </row>
    <row r="18" spans="1:20" s="4" customFormat="1" ht="19.7" customHeight="1">
      <c r="A18" s="34"/>
      <c r="B18" s="34"/>
      <c r="C18" s="140"/>
      <c r="D18" s="27"/>
      <c r="E18" s="684" t="s">
        <v>1180</v>
      </c>
      <c r="F18" s="685"/>
      <c r="G18" s="685"/>
      <c r="H18" s="686"/>
      <c r="I18" s="257"/>
      <c r="J18" s="257"/>
      <c r="K18" s="257"/>
      <c r="L18" s="135"/>
      <c r="M18" s="312"/>
      <c r="N18" s="38"/>
      <c r="O18" s="28"/>
      <c r="P18" s="32"/>
      <c r="Q18" s="28"/>
      <c r="R18" s="40"/>
      <c r="S18" s="40"/>
      <c r="T18" s="33"/>
    </row>
    <row r="19" spans="1:20" s="4" customFormat="1" ht="19.7" customHeight="1">
      <c r="A19" s="112" t="s">
        <v>109</v>
      </c>
      <c r="B19" s="34"/>
      <c r="C19" s="140"/>
      <c r="D19" s="777">
        <v>2</v>
      </c>
      <c r="E19" s="778">
        <f>+E12+1</f>
        <v>2</v>
      </c>
      <c r="F19" s="28" t="s">
        <v>55</v>
      </c>
      <c r="G19" s="28" t="s">
        <v>55</v>
      </c>
      <c r="H19" s="148" t="s">
        <v>144</v>
      </c>
      <c r="I19" s="355">
        <v>1</v>
      </c>
      <c r="J19" s="779">
        <v>2484</v>
      </c>
      <c r="K19" s="779">
        <f t="shared" ref="K19:K27" si="0">I19*J19</f>
        <v>2484</v>
      </c>
      <c r="L19" s="159"/>
      <c r="M19" s="166" t="s">
        <v>145</v>
      </c>
      <c r="N19" s="775" t="s">
        <v>1178</v>
      </c>
      <c r="O19" s="776" t="s">
        <v>1179</v>
      </c>
      <c r="P19" s="40">
        <v>45632</v>
      </c>
      <c r="Q19" s="28"/>
      <c r="R19" s="40">
        <v>45644</v>
      </c>
      <c r="S19" s="40">
        <v>45645</v>
      </c>
      <c r="T19" s="33"/>
    </row>
    <row r="20" spans="1:20" s="4" customFormat="1" ht="19.7" customHeight="1">
      <c r="A20" s="112" t="s">
        <v>109</v>
      </c>
      <c r="B20" s="34"/>
      <c r="C20" s="140"/>
      <c r="D20" s="777">
        <v>2</v>
      </c>
      <c r="E20" s="778">
        <f>+E19+1</f>
        <v>3</v>
      </c>
      <c r="F20" s="28" t="s">
        <v>55</v>
      </c>
      <c r="G20" s="28" t="s">
        <v>55</v>
      </c>
      <c r="H20" s="148" t="s">
        <v>146</v>
      </c>
      <c r="I20" s="355">
        <v>1</v>
      </c>
      <c r="J20" s="779">
        <v>2581</v>
      </c>
      <c r="K20" s="779">
        <f t="shared" si="0"/>
        <v>2581</v>
      </c>
      <c r="L20" s="159"/>
      <c r="M20" s="166" t="s">
        <v>147</v>
      </c>
      <c r="N20" s="775" t="s">
        <v>1178</v>
      </c>
      <c r="O20" s="776" t="s">
        <v>1179</v>
      </c>
      <c r="P20" s="40">
        <v>45632</v>
      </c>
      <c r="Q20" s="28"/>
      <c r="R20" s="40">
        <v>45644</v>
      </c>
      <c r="S20" s="40">
        <v>45645</v>
      </c>
      <c r="T20" s="33"/>
    </row>
    <row r="21" spans="1:20" s="4" customFormat="1" ht="19.7" customHeight="1">
      <c r="A21" s="112" t="s">
        <v>123</v>
      </c>
      <c r="B21" s="34"/>
      <c r="C21" s="140"/>
      <c r="D21" s="777">
        <v>2</v>
      </c>
      <c r="E21" s="778">
        <f t="shared" ref="E21:E27" si="1">+E20+1</f>
        <v>4</v>
      </c>
      <c r="F21" s="28" t="s">
        <v>55</v>
      </c>
      <c r="G21" s="28" t="s">
        <v>55</v>
      </c>
      <c r="H21" s="148" t="s">
        <v>148</v>
      </c>
      <c r="I21" s="355">
        <v>1</v>
      </c>
      <c r="J21" s="779">
        <v>6480</v>
      </c>
      <c r="K21" s="779">
        <f t="shared" si="0"/>
        <v>6480</v>
      </c>
      <c r="L21" s="159"/>
      <c r="M21" s="166" t="s">
        <v>149</v>
      </c>
      <c r="N21" s="775" t="s">
        <v>1178</v>
      </c>
      <c r="O21" s="776" t="s">
        <v>1179</v>
      </c>
      <c r="P21" s="40">
        <v>45632</v>
      </c>
      <c r="Q21" s="28"/>
      <c r="R21" s="40">
        <v>45644</v>
      </c>
      <c r="S21" s="40">
        <v>45645</v>
      </c>
      <c r="T21" s="33"/>
    </row>
    <row r="22" spans="1:20" s="4" customFormat="1" ht="19.7" customHeight="1">
      <c r="A22" s="112" t="s">
        <v>64</v>
      </c>
      <c r="B22" s="34"/>
      <c r="C22" s="140"/>
      <c r="D22" s="777">
        <v>2</v>
      </c>
      <c r="E22" s="778">
        <f t="shared" si="1"/>
        <v>5</v>
      </c>
      <c r="F22" s="28" t="s">
        <v>55</v>
      </c>
      <c r="G22" s="28" t="s">
        <v>55</v>
      </c>
      <c r="H22" s="148" t="s">
        <v>150</v>
      </c>
      <c r="I22" s="355">
        <v>2</v>
      </c>
      <c r="J22" s="779">
        <v>270</v>
      </c>
      <c r="K22" s="779">
        <f t="shared" si="0"/>
        <v>540</v>
      </c>
      <c r="L22" s="159"/>
      <c r="M22" s="166" t="s">
        <v>151</v>
      </c>
      <c r="N22" s="775" t="s">
        <v>1178</v>
      </c>
      <c r="O22" s="776" t="s">
        <v>1179</v>
      </c>
      <c r="P22" s="40">
        <v>45632</v>
      </c>
      <c r="Q22" s="28"/>
      <c r="R22" s="40">
        <v>45644</v>
      </c>
      <c r="S22" s="40">
        <v>45645</v>
      </c>
      <c r="T22" s="33"/>
    </row>
    <row r="23" spans="1:20" s="4" customFormat="1" ht="19.7" customHeight="1">
      <c r="A23" s="112" t="s">
        <v>42</v>
      </c>
      <c r="B23" s="34"/>
      <c r="C23" s="140"/>
      <c r="D23" s="777">
        <v>2</v>
      </c>
      <c r="E23" s="778">
        <f t="shared" si="1"/>
        <v>6</v>
      </c>
      <c r="F23" s="28" t="s">
        <v>55</v>
      </c>
      <c r="G23" s="28" t="s">
        <v>55</v>
      </c>
      <c r="H23" s="148" t="s">
        <v>152</v>
      </c>
      <c r="I23" s="355">
        <v>7</v>
      </c>
      <c r="J23" s="779">
        <v>65</v>
      </c>
      <c r="K23" s="779">
        <f t="shared" si="0"/>
        <v>455</v>
      </c>
      <c r="L23" s="159"/>
      <c r="M23" s="166" t="s">
        <v>153</v>
      </c>
      <c r="N23" s="775" t="s">
        <v>1178</v>
      </c>
      <c r="O23" s="776" t="s">
        <v>1179</v>
      </c>
      <c r="P23" s="40">
        <v>45632</v>
      </c>
      <c r="Q23" s="28"/>
      <c r="R23" s="40">
        <v>45644</v>
      </c>
      <c r="S23" s="40">
        <v>45645</v>
      </c>
      <c r="T23" s="33"/>
    </row>
    <row r="24" spans="1:20" s="4" customFormat="1" ht="19.7" customHeight="1">
      <c r="A24" s="112" t="s">
        <v>109</v>
      </c>
      <c r="B24" s="34"/>
      <c r="C24" s="140"/>
      <c r="D24" s="777">
        <v>2</v>
      </c>
      <c r="E24" s="778">
        <f t="shared" si="1"/>
        <v>7</v>
      </c>
      <c r="F24" s="28" t="s">
        <v>55</v>
      </c>
      <c r="G24" s="28" t="s">
        <v>55</v>
      </c>
      <c r="H24" s="35" t="s">
        <v>154</v>
      </c>
      <c r="I24" s="112">
        <v>1</v>
      </c>
      <c r="J24" s="155">
        <v>1016</v>
      </c>
      <c r="K24" s="155">
        <f t="shared" si="0"/>
        <v>1016</v>
      </c>
      <c r="L24" s="31"/>
      <c r="M24" s="38" t="s">
        <v>155</v>
      </c>
      <c r="N24" s="775" t="s">
        <v>1178</v>
      </c>
      <c r="O24" s="776" t="s">
        <v>1179</v>
      </c>
      <c r="P24" s="40">
        <v>45632</v>
      </c>
      <c r="Q24" s="28"/>
      <c r="R24" s="40">
        <v>45644</v>
      </c>
      <c r="S24" s="40">
        <v>45645</v>
      </c>
      <c r="T24" s="33"/>
    </row>
    <row r="25" spans="1:20" s="4" customFormat="1" ht="19.7" customHeight="1">
      <c r="A25" s="112" t="s">
        <v>42</v>
      </c>
      <c r="B25" s="34"/>
      <c r="C25" s="140"/>
      <c r="D25" s="777">
        <v>2</v>
      </c>
      <c r="E25" s="778">
        <f t="shared" si="1"/>
        <v>8</v>
      </c>
      <c r="F25" s="28" t="s">
        <v>55</v>
      </c>
      <c r="G25" s="28" t="s">
        <v>55</v>
      </c>
      <c r="H25" s="35" t="s">
        <v>156</v>
      </c>
      <c r="I25" s="112">
        <v>1</v>
      </c>
      <c r="J25" s="155">
        <v>750</v>
      </c>
      <c r="K25" s="155">
        <f t="shared" si="0"/>
        <v>750</v>
      </c>
      <c r="L25" s="31"/>
      <c r="M25" s="38" t="s">
        <v>157</v>
      </c>
      <c r="N25" s="775" t="s">
        <v>1178</v>
      </c>
      <c r="O25" s="776" t="s">
        <v>1179</v>
      </c>
      <c r="P25" s="40">
        <v>45632</v>
      </c>
      <c r="Q25" s="28"/>
      <c r="R25" s="40">
        <v>45644</v>
      </c>
      <c r="S25" s="40">
        <v>45645</v>
      </c>
      <c r="T25" s="33"/>
    </row>
    <row r="26" spans="1:20" s="4" customFormat="1" ht="19.7" customHeight="1">
      <c r="A26" s="112" t="s">
        <v>42</v>
      </c>
      <c r="B26" s="34"/>
      <c r="C26" s="140"/>
      <c r="D26" s="777">
        <v>2</v>
      </c>
      <c r="E26" s="778">
        <f t="shared" si="1"/>
        <v>9</v>
      </c>
      <c r="F26" s="131" t="s">
        <v>55</v>
      </c>
      <c r="G26" s="131" t="s">
        <v>55</v>
      </c>
      <c r="H26" s="166" t="s">
        <v>158</v>
      </c>
      <c r="I26" s="158">
        <v>10</v>
      </c>
      <c r="J26" s="169">
        <v>24</v>
      </c>
      <c r="K26" s="169">
        <f t="shared" si="0"/>
        <v>240</v>
      </c>
      <c r="L26" s="159"/>
      <c r="M26" s="166" t="s">
        <v>159</v>
      </c>
      <c r="N26" s="775" t="s">
        <v>1178</v>
      </c>
      <c r="O26" s="776" t="s">
        <v>1179</v>
      </c>
      <c r="P26" s="40">
        <v>45632</v>
      </c>
      <c r="Q26" s="28"/>
      <c r="R26" s="40">
        <v>45644</v>
      </c>
      <c r="S26" s="40">
        <v>45645</v>
      </c>
      <c r="T26" s="33"/>
    </row>
    <row r="27" spans="1:20" s="4" customFormat="1" ht="19.7" customHeight="1">
      <c r="A27" s="112" t="s">
        <v>42</v>
      </c>
      <c r="B27" s="34"/>
      <c r="C27" s="140"/>
      <c r="D27" s="777">
        <v>2</v>
      </c>
      <c r="E27" s="780">
        <f t="shared" si="1"/>
        <v>10</v>
      </c>
      <c r="F27" s="131" t="s">
        <v>55</v>
      </c>
      <c r="G27" s="131" t="s">
        <v>55</v>
      </c>
      <c r="H27" s="166" t="s">
        <v>160</v>
      </c>
      <c r="I27" s="158">
        <v>6</v>
      </c>
      <c r="J27" s="169">
        <v>92</v>
      </c>
      <c r="K27" s="171">
        <f t="shared" si="0"/>
        <v>552</v>
      </c>
      <c r="L27" s="159"/>
      <c r="M27" s="166" t="s">
        <v>161</v>
      </c>
      <c r="N27" s="775" t="s">
        <v>1178</v>
      </c>
      <c r="O27" s="776" t="s">
        <v>1179</v>
      </c>
      <c r="P27" s="40">
        <v>45632</v>
      </c>
      <c r="Q27" s="28"/>
      <c r="R27" s="40">
        <v>45644</v>
      </c>
      <c r="S27" s="40">
        <v>45645</v>
      </c>
      <c r="T27" s="33"/>
    </row>
    <row r="28" spans="1:20" s="4" customFormat="1" ht="19.7" customHeight="1">
      <c r="A28" s="34"/>
      <c r="B28" s="34"/>
      <c r="C28" s="140"/>
      <c r="D28" s="27"/>
      <c r="E28" s="28"/>
      <c r="F28" s="28"/>
      <c r="G28" s="28"/>
      <c r="H28" s="35"/>
      <c r="I28" s="27"/>
      <c r="J28" s="36"/>
      <c r="K28" s="683"/>
      <c r="L28" s="31"/>
      <c r="M28" s="38"/>
      <c r="N28" s="39"/>
      <c r="O28" s="28"/>
      <c r="P28" s="32"/>
      <c r="Q28" s="28"/>
      <c r="R28" s="40"/>
      <c r="S28" s="40"/>
      <c r="T28" s="33"/>
    </row>
    <row r="29" spans="1:20" s="4" customFormat="1" ht="19.7" customHeight="1">
      <c r="A29" s="34"/>
      <c r="B29" s="34"/>
      <c r="C29" s="140"/>
      <c r="D29" s="27"/>
      <c r="E29" s="28"/>
      <c r="F29" s="28"/>
      <c r="G29" s="695"/>
      <c r="H29" s="696">
        <f>SUM(K19:K28)</f>
        <v>15098</v>
      </c>
      <c r="I29" s="27"/>
      <c r="J29" s="36"/>
      <c r="K29" s="683"/>
      <c r="L29" s="31"/>
      <c r="M29" s="38"/>
      <c r="N29" s="39"/>
      <c r="O29" s="28"/>
      <c r="P29" s="32"/>
      <c r="Q29" s="28"/>
      <c r="R29" s="40"/>
      <c r="S29" s="40"/>
      <c r="T29" s="33"/>
    </row>
    <row r="30" spans="1:20" s="4" customFormat="1" ht="19.7" customHeight="1">
      <c r="A30" s="34"/>
      <c r="B30" s="34"/>
      <c r="C30" s="90"/>
      <c r="D30" s="93"/>
      <c r="E30" s="131"/>
      <c r="F30" s="131"/>
      <c r="G30" s="131"/>
      <c r="H30" s="697"/>
      <c r="I30" s="698"/>
      <c r="J30" s="601"/>
      <c r="K30" s="601"/>
      <c r="L30" s="159"/>
      <c r="M30" s="244"/>
      <c r="N30" s="156"/>
      <c r="O30" s="157"/>
      <c r="P30" s="555"/>
      <c r="Q30" s="131"/>
      <c r="R30" s="558"/>
      <c r="S30" s="555"/>
      <c r="T30" s="556"/>
    </row>
    <row r="31" spans="1:20" s="4" customFormat="1" ht="19.7" customHeight="1">
      <c r="A31" s="34"/>
      <c r="B31" s="34"/>
      <c r="C31" s="90"/>
      <c r="D31" s="93"/>
      <c r="E31" s="131"/>
      <c r="F31" s="131"/>
      <c r="G31" s="131"/>
      <c r="H31" s="697"/>
      <c r="I31" s="698"/>
      <c r="J31" s="601"/>
      <c r="K31" s="601"/>
      <c r="L31" s="159"/>
      <c r="M31" s="244"/>
      <c r="N31" s="156"/>
      <c r="O31" s="157"/>
      <c r="P31" s="555"/>
      <c r="Q31" s="131"/>
      <c r="R31" s="558"/>
      <c r="S31" s="555"/>
      <c r="T31" s="556"/>
    </row>
    <row r="32" spans="1:20" s="4" customFormat="1" ht="19.7" customHeight="1">
      <c r="A32" s="34"/>
      <c r="B32" s="34"/>
      <c r="C32" s="90"/>
      <c r="D32" s="93"/>
      <c r="E32" s="131"/>
      <c r="F32" s="131"/>
      <c r="G32" s="131"/>
      <c r="H32" s="697"/>
      <c r="I32" s="698"/>
      <c r="J32" s="601"/>
      <c r="K32" s="601"/>
      <c r="L32" s="159"/>
      <c r="M32" s="244"/>
      <c r="N32" s="156"/>
      <c r="O32" s="157"/>
      <c r="P32" s="555"/>
      <c r="Q32" s="131"/>
      <c r="R32" s="558"/>
      <c r="S32" s="555"/>
      <c r="T32" s="556"/>
    </row>
    <row r="33" spans="1:20" s="4" customFormat="1" ht="19.7" customHeight="1">
      <c r="A33" s="34"/>
      <c r="B33" s="34"/>
      <c r="C33" s="140"/>
      <c r="D33" s="27"/>
      <c r="E33" s="684" t="s">
        <v>1181</v>
      </c>
      <c r="F33" s="685"/>
      <c r="G33" s="685"/>
      <c r="H33" s="686"/>
      <c r="I33" s="257"/>
      <c r="J33" s="257"/>
      <c r="K33" s="257"/>
      <c r="L33" s="135"/>
      <c r="M33" s="312"/>
      <c r="N33" s="38"/>
      <c r="O33" s="28"/>
      <c r="P33" s="32"/>
      <c r="Q33" s="28"/>
      <c r="R33" s="40"/>
      <c r="S33" s="40"/>
      <c r="T33" s="33"/>
    </row>
    <row r="34" spans="1:20" s="4" customFormat="1" ht="19.7" customHeight="1">
      <c r="A34" s="112" t="s">
        <v>42</v>
      </c>
      <c r="B34" s="34"/>
      <c r="C34" s="140"/>
      <c r="D34" s="777">
        <v>2</v>
      </c>
      <c r="E34" s="703">
        <f>+E27+1</f>
        <v>11</v>
      </c>
      <c r="F34" s="28" t="s">
        <v>55</v>
      </c>
      <c r="G34" s="28" t="s">
        <v>55</v>
      </c>
      <c r="H34" s="35" t="s">
        <v>165</v>
      </c>
      <c r="I34" s="112">
        <v>2</v>
      </c>
      <c r="J34" s="781">
        <v>72</v>
      </c>
      <c r="K34" s="155">
        <f t="shared" ref="K34:K40" si="2">I34*J34</f>
        <v>144</v>
      </c>
      <c r="L34" s="31"/>
      <c r="M34" s="38" t="s">
        <v>166</v>
      </c>
      <c r="N34" s="775" t="s">
        <v>1178</v>
      </c>
      <c r="O34" s="776" t="s">
        <v>1179</v>
      </c>
      <c r="P34" s="40">
        <v>45632</v>
      </c>
      <c r="Q34" s="28"/>
      <c r="R34" s="40">
        <v>45644</v>
      </c>
      <c r="S34" s="40">
        <v>45645</v>
      </c>
      <c r="T34" s="33"/>
    </row>
    <row r="35" spans="1:20" s="4" customFormat="1" ht="19.7" customHeight="1">
      <c r="A35" s="112" t="s">
        <v>42</v>
      </c>
      <c r="B35" s="34"/>
      <c r="C35" s="140"/>
      <c r="D35" s="777">
        <v>2</v>
      </c>
      <c r="E35" s="703">
        <f t="shared" ref="E35:E40" si="3">+E34+1</f>
        <v>12</v>
      </c>
      <c r="F35" s="27" t="s">
        <v>55</v>
      </c>
      <c r="G35" s="27" t="s">
        <v>55</v>
      </c>
      <c r="H35" s="187" t="s">
        <v>167</v>
      </c>
      <c r="I35" s="782">
        <v>2</v>
      </c>
      <c r="J35" s="783">
        <v>70</v>
      </c>
      <c r="K35" s="189">
        <f t="shared" si="2"/>
        <v>140</v>
      </c>
      <c r="L35" s="31"/>
      <c r="M35" s="187" t="s">
        <v>168</v>
      </c>
      <c r="N35" s="775" t="s">
        <v>1178</v>
      </c>
      <c r="O35" s="776" t="s">
        <v>1179</v>
      </c>
      <c r="P35" s="40">
        <v>45632</v>
      </c>
      <c r="Q35" s="28"/>
      <c r="R35" s="40">
        <v>45644</v>
      </c>
      <c r="S35" s="40">
        <v>45645</v>
      </c>
      <c r="T35" s="33"/>
    </row>
    <row r="36" spans="1:20" s="4" customFormat="1" ht="19.7" customHeight="1">
      <c r="A36" s="112" t="s">
        <v>42</v>
      </c>
      <c r="B36" s="34"/>
      <c r="C36" s="140"/>
      <c r="D36" s="777">
        <v>2</v>
      </c>
      <c r="E36" s="703">
        <f t="shared" si="3"/>
        <v>13</v>
      </c>
      <c r="F36" s="27" t="s">
        <v>55</v>
      </c>
      <c r="G36" s="27" t="s">
        <v>55</v>
      </c>
      <c r="H36" s="187" t="s">
        <v>569</v>
      </c>
      <c r="I36" s="782">
        <v>2</v>
      </c>
      <c r="J36" s="783">
        <v>78</v>
      </c>
      <c r="K36" s="189">
        <f t="shared" si="2"/>
        <v>156</v>
      </c>
      <c r="L36" s="31"/>
      <c r="M36" s="187" t="s">
        <v>168</v>
      </c>
      <c r="N36" s="775" t="s">
        <v>1178</v>
      </c>
      <c r="O36" s="776" t="s">
        <v>1179</v>
      </c>
      <c r="P36" s="40">
        <v>45632</v>
      </c>
      <c r="Q36" s="28"/>
      <c r="R36" s="40">
        <v>45644</v>
      </c>
      <c r="S36" s="40">
        <v>45645</v>
      </c>
      <c r="T36" s="33"/>
    </row>
    <row r="37" spans="1:20" s="4" customFormat="1" ht="19.7" customHeight="1">
      <c r="A37" s="112" t="s">
        <v>42</v>
      </c>
      <c r="B37" s="34"/>
      <c r="C37" s="140"/>
      <c r="D37" s="777">
        <v>2</v>
      </c>
      <c r="E37" s="703">
        <f t="shared" si="3"/>
        <v>14</v>
      </c>
      <c r="F37" s="28" t="s">
        <v>55</v>
      </c>
      <c r="G37" s="28" t="s">
        <v>55</v>
      </c>
      <c r="H37" s="35" t="s">
        <v>177</v>
      </c>
      <c r="I37" s="112">
        <v>2</v>
      </c>
      <c r="J37" s="781">
        <v>31</v>
      </c>
      <c r="K37" s="155">
        <f t="shared" si="2"/>
        <v>62</v>
      </c>
      <c r="L37" s="31"/>
      <c r="M37" s="38" t="s">
        <v>178</v>
      </c>
      <c r="N37" s="775" t="s">
        <v>1178</v>
      </c>
      <c r="O37" s="776" t="s">
        <v>1179</v>
      </c>
      <c r="P37" s="40">
        <v>45632</v>
      </c>
      <c r="Q37" s="28"/>
      <c r="R37" s="40">
        <v>45644</v>
      </c>
      <c r="S37" s="40">
        <v>45645</v>
      </c>
      <c r="T37" s="33"/>
    </row>
    <row r="38" spans="1:20" s="4" customFormat="1" ht="19.7" customHeight="1">
      <c r="A38" s="112" t="s">
        <v>109</v>
      </c>
      <c r="B38" s="34"/>
      <c r="C38" s="140"/>
      <c r="D38" s="777">
        <v>2</v>
      </c>
      <c r="E38" s="703">
        <f t="shared" si="3"/>
        <v>15</v>
      </c>
      <c r="F38" s="131" t="s">
        <v>61</v>
      </c>
      <c r="G38" s="28" t="s">
        <v>55</v>
      </c>
      <c r="H38" s="201" t="s">
        <v>567</v>
      </c>
      <c r="I38" s="753">
        <v>1</v>
      </c>
      <c r="J38" s="259">
        <v>4500</v>
      </c>
      <c r="K38" s="155">
        <f t="shared" si="2"/>
        <v>4500</v>
      </c>
      <c r="L38" s="342"/>
      <c r="M38" s="38" t="s">
        <v>1182</v>
      </c>
      <c r="N38" s="775" t="s">
        <v>1178</v>
      </c>
      <c r="O38" s="776" t="s">
        <v>1179</v>
      </c>
      <c r="P38" s="40">
        <v>45632</v>
      </c>
      <c r="Q38" s="28"/>
      <c r="R38" s="40">
        <v>45644</v>
      </c>
      <c r="S38" s="40">
        <v>45645</v>
      </c>
      <c r="T38" s="33"/>
    </row>
    <row r="39" spans="1:20" s="4" customFormat="1" ht="19.7" customHeight="1">
      <c r="A39" s="112" t="s">
        <v>109</v>
      </c>
      <c r="B39" s="34"/>
      <c r="C39" s="140"/>
      <c r="D39" s="777">
        <v>2</v>
      </c>
      <c r="E39" s="703">
        <f t="shared" si="3"/>
        <v>16</v>
      </c>
      <c r="F39" s="131" t="s">
        <v>61</v>
      </c>
      <c r="G39" s="28" t="s">
        <v>55</v>
      </c>
      <c r="H39" s="201" t="s">
        <v>1183</v>
      </c>
      <c r="I39" s="753">
        <v>1</v>
      </c>
      <c r="J39" s="259">
        <v>2200</v>
      </c>
      <c r="K39" s="155">
        <f t="shared" si="2"/>
        <v>2200</v>
      </c>
      <c r="L39" s="342"/>
      <c r="M39" s="38" t="s">
        <v>1184</v>
      </c>
      <c r="N39" s="775" t="s">
        <v>1178</v>
      </c>
      <c r="O39" s="776" t="s">
        <v>1179</v>
      </c>
      <c r="P39" s="40">
        <v>45632</v>
      </c>
      <c r="Q39" s="28"/>
      <c r="R39" s="40">
        <v>45644</v>
      </c>
      <c r="S39" s="40">
        <v>45645</v>
      </c>
      <c r="T39" s="33"/>
    </row>
    <row r="40" spans="1:20" s="4" customFormat="1" ht="19.7" customHeight="1">
      <c r="A40" s="112" t="s">
        <v>109</v>
      </c>
      <c r="B40" s="34"/>
      <c r="C40" s="140"/>
      <c r="D40" s="777">
        <v>2</v>
      </c>
      <c r="E40" s="703">
        <f t="shared" si="3"/>
        <v>17</v>
      </c>
      <c r="F40" s="131" t="s">
        <v>61</v>
      </c>
      <c r="G40" s="28" t="s">
        <v>55</v>
      </c>
      <c r="H40" s="201" t="s">
        <v>1185</v>
      </c>
      <c r="I40" s="753">
        <v>1</v>
      </c>
      <c r="J40" s="259">
        <v>2450</v>
      </c>
      <c r="K40" s="155">
        <f t="shared" si="2"/>
        <v>2450</v>
      </c>
      <c r="L40" s="342"/>
      <c r="M40" s="38" t="s">
        <v>1186</v>
      </c>
      <c r="N40" s="775" t="s">
        <v>1178</v>
      </c>
      <c r="O40" s="776" t="s">
        <v>1179</v>
      </c>
      <c r="P40" s="40">
        <v>45632</v>
      </c>
      <c r="Q40" s="28"/>
      <c r="R40" s="40">
        <v>45644</v>
      </c>
      <c r="S40" s="40">
        <v>45645</v>
      </c>
      <c r="T40" s="33"/>
    </row>
    <row r="41" spans="1:20" s="4" customFormat="1" ht="19.7" customHeight="1">
      <c r="A41" s="34"/>
      <c r="B41" s="34"/>
      <c r="C41" s="140"/>
      <c r="D41" s="27"/>
      <c r="E41" s="28"/>
      <c r="F41" s="28"/>
      <c r="G41" s="28"/>
      <c r="H41" s="35"/>
      <c r="I41" s="27"/>
      <c r="J41" s="36"/>
      <c r="K41" s="683"/>
      <c r="L41" s="31"/>
      <c r="M41" s="38"/>
      <c r="N41" s="39"/>
      <c r="O41" s="28"/>
      <c r="P41" s="32"/>
      <c r="Q41" s="28"/>
      <c r="R41" s="40"/>
      <c r="S41" s="40"/>
      <c r="T41" s="33"/>
    </row>
    <row r="42" spans="1:20" s="4" customFormat="1" ht="19.7" customHeight="1">
      <c r="A42" s="34"/>
      <c r="B42" s="34"/>
      <c r="C42" s="140"/>
      <c r="D42" s="27"/>
      <c r="E42" s="28"/>
      <c r="F42" s="28"/>
      <c r="G42" s="695"/>
      <c r="H42" s="696">
        <f>SUM(K34:K41)</f>
        <v>9652</v>
      </c>
      <c r="I42" s="27"/>
      <c r="J42" s="36"/>
      <c r="K42" s="683"/>
      <c r="L42" s="31"/>
      <c r="M42" s="38"/>
      <c r="N42" s="39"/>
      <c r="O42" s="28"/>
      <c r="P42" s="32"/>
      <c r="Q42" s="28"/>
      <c r="R42" s="40"/>
      <c r="S42" s="40"/>
      <c r="T42" s="33"/>
    </row>
    <row r="43" spans="1:20" s="4" customFormat="1" ht="19.7" customHeight="1">
      <c r="A43" s="34"/>
      <c r="B43" s="34"/>
      <c r="C43" s="90"/>
      <c r="D43" s="93"/>
      <c r="E43" s="131"/>
      <c r="F43" s="131"/>
      <c r="G43" s="131"/>
      <c r="H43" s="697"/>
      <c r="I43" s="698"/>
      <c r="J43" s="601"/>
      <c r="K43" s="601"/>
      <c r="L43" s="159"/>
      <c r="M43" s="244"/>
      <c r="N43" s="156"/>
      <c r="O43" s="157"/>
      <c r="P43" s="555"/>
      <c r="Q43" s="131"/>
      <c r="R43" s="558"/>
      <c r="S43" s="555"/>
      <c r="T43" s="556"/>
    </row>
    <row r="44" spans="1:20" s="4" customFormat="1" ht="19.7" customHeight="1">
      <c r="A44" s="34"/>
      <c r="B44" s="34"/>
      <c r="C44" s="90"/>
      <c r="D44" s="93"/>
      <c r="E44" s="131"/>
      <c r="F44" s="131"/>
      <c r="G44" s="131"/>
      <c r="H44" s="697"/>
      <c r="I44" s="698"/>
      <c r="J44" s="601"/>
      <c r="K44" s="601"/>
      <c r="L44" s="159"/>
      <c r="M44" s="244"/>
      <c r="N44" s="156"/>
      <c r="O44" s="157"/>
      <c r="P44" s="555"/>
      <c r="Q44" s="131"/>
      <c r="R44" s="558"/>
      <c r="S44" s="555"/>
      <c r="T44" s="556"/>
    </row>
    <row r="45" spans="1:20" s="4" customFormat="1" ht="19.7" customHeight="1">
      <c r="A45" s="34"/>
      <c r="B45" s="34"/>
      <c r="C45" s="90"/>
      <c r="D45" s="93"/>
      <c r="E45" s="131"/>
      <c r="F45" s="131"/>
      <c r="G45" s="131"/>
      <c r="H45" s="697"/>
      <c r="I45" s="698"/>
      <c r="J45" s="601"/>
      <c r="K45" s="601"/>
      <c r="L45" s="159"/>
      <c r="M45" s="244"/>
      <c r="N45" s="156"/>
      <c r="O45" s="157"/>
      <c r="P45" s="555"/>
      <c r="Q45" s="131"/>
      <c r="R45" s="558"/>
      <c r="S45" s="555"/>
      <c r="T45" s="556"/>
    </row>
    <row r="46" spans="1:20" s="4" customFormat="1" ht="19.7" customHeight="1">
      <c r="A46" s="34"/>
      <c r="B46" s="34"/>
      <c r="C46" s="90"/>
      <c r="D46" s="93"/>
      <c r="E46" s="699" t="s">
        <v>1106</v>
      </c>
      <c r="F46" s="700"/>
      <c r="G46" s="700"/>
      <c r="H46" s="700"/>
      <c r="I46" s="701"/>
      <c r="J46" s="601"/>
      <c r="K46" s="601"/>
      <c r="L46" s="159"/>
      <c r="M46" s="244"/>
      <c r="N46" s="156"/>
      <c r="O46" s="157"/>
      <c r="P46" s="555"/>
      <c r="Q46" s="131"/>
      <c r="R46" s="558"/>
      <c r="S46" s="555"/>
      <c r="T46" s="556"/>
    </row>
    <row r="47" spans="1:20" s="4" customFormat="1" ht="19.7" customHeight="1">
      <c r="A47" s="690" t="s">
        <v>109</v>
      </c>
      <c r="B47" s="34"/>
      <c r="C47" s="90"/>
      <c r="D47" s="773">
        <v>1</v>
      </c>
      <c r="E47" s="703">
        <f>+E40+1</f>
        <v>18</v>
      </c>
      <c r="F47" s="146" t="s">
        <v>55</v>
      </c>
      <c r="G47" s="146" t="s">
        <v>55</v>
      </c>
      <c r="H47" s="755" t="s">
        <v>1187</v>
      </c>
      <c r="I47" s="112">
        <v>1</v>
      </c>
      <c r="J47" s="355">
        <v>10041</v>
      </c>
      <c r="K47" s="265">
        <f t="shared" ref="K47:K61" si="4">I47*J47</f>
        <v>10041</v>
      </c>
      <c r="L47" s="29"/>
      <c r="M47" s="682" t="s">
        <v>1188</v>
      </c>
      <c r="N47" s="775" t="s">
        <v>1178</v>
      </c>
      <c r="O47" s="776" t="s">
        <v>1179</v>
      </c>
      <c r="P47" s="40">
        <v>45632</v>
      </c>
      <c r="Q47" s="28"/>
      <c r="R47" s="40">
        <v>45644</v>
      </c>
      <c r="S47" s="40">
        <v>45645</v>
      </c>
      <c r="T47" s="556"/>
    </row>
    <row r="48" spans="1:20" s="4" customFormat="1" ht="19.7" customHeight="1">
      <c r="A48" s="690" t="s">
        <v>64</v>
      </c>
      <c r="B48" s="34"/>
      <c r="C48" s="90"/>
      <c r="D48" s="773">
        <v>1</v>
      </c>
      <c r="E48" s="703">
        <f>+E47+1</f>
        <v>19</v>
      </c>
      <c r="F48" s="28" t="s">
        <v>55</v>
      </c>
      <c r="G48" s="28" t="s">
        <v>55</v>
      </c>
      <c r="H48" s="784" t="s">
        <v>1189</v>
      </c>
      <c r="I48" s="355">
        <v>1</v>
      </c>
      <c r="J48" s="745">
        <v>1998</v>
      </c>
      <c r="K48" s="242">
        <f t="shared" si="4"/>
        <v>1998</v>
      </c>
      <c r="L48" s="257"/>
      <c r="M48" s="744" t="s">
        <v>262</v>
      </c>
      <c r="N48" s="775" t="s">
        <v>1178</v>
      </c>
      <c r="O48" s="776" t="s">
        <v>1179</v>
      </c>
      <c r="P48" s="40">
        <v>45632</v>
      </c>
      <c r="Q48" s="28"/>
      <c r="R48" s="40">
        <v>45644</v>
      </c>
      <c r="S48" s="40">
        <v>45645</v>
      </c>
      <c r="T48" s="556"/>
    </row>
    <row r="49" spans="1:20" s="4" customFormat="1" ht="19.7" customHeight="1">
      <c r="A49" s="690" t="s">
        <v>64</v>
      </c>
      <c r="B49" s="34"/>
      <c r="C49" s="90"/>
      <c r="D49" s="773">
        <v>1</v>
      </c>
      <c r="E49" s="703">
        <f t="shared" ref="E49:E61" si="5">+E48+1</f>
        <v>20</v>
      </c>
      <c r="F49" s="28" t="s">
        <v>55</v>
      </c>
      <c r="G49" s="28" t="s">
        <v>55</v>
      </c>
      <c r="H49" s="784" t="s">
        <v>1190</v>
      </c>
      <c r="I49" s="355">
        <v>1</v>
      </c>
      <c r="J49" s="745">
        <v>5113</v>
      </c>
      <c r="K49" s="242">
        <f t="shared" si="4"/>
        <v>5113</v>
      </c>
      <c r="L49" s="257"/>
      <c r="M49" s="399" t="s">
        <v>1019</v>
      </c>
      <c r="N49" s="775" t="s">
        <v>1178</v>
      </c>
      <c r="O49" s="776" t="s">
        <v>1179</v>
      </c>
      <c r="P49" s="40">
        <v>45632</v>
      </c>
      <c r="Q49" s="28"/>
      <c r="R49" s="40">
        <v>45644</v>
      </c>
      <c r="S49" s="40">
        <v>45645</v>
      </c>
      <c r="T49" s="556"/>
    </row>
    <row r="50" spans="1:20" s="4" customFormat="1" ht="19.7" customHeight="1">
      <c r="A50" s="112" t="s">
        <v>42</v>
      </c>
      <c r="B50" s="34"/>
      <c r="C50" s="90"/>
      <c r="D50" s="773">
        <v>1</v>
      </c>
      <c r="E50" s="703">
        <f t="shared" si="5"/>
        <v>21</v>
      </c>
      <c r="F50" s="28" t="s">
        <v>55</v>
      </c>
      <c r="G50" s="28" t="s">
        <v>55</v>
      </c>
      <c r="H50" s="774" t="s">
        <v>268</v>
      </c>
      <c r="I50" s="355">
        <v>1</v>
      </c>
      <c r="J50" s="745">
        <v>5117</v>
      </c>
      <c r="K50" s="242">
        <f t="shared" si="4"/>
        <v>5117</v>
      </c>
      <c r="L50" s="257"/>
      <c r="M50" s="399" t="s">
        <v>269</v>
      </c>
      <c r="N50" s="775" t="s">
        <v>1178</v>
      </c>
      <c r="O50" s="776" t="s">
        <v>1179</v>
      </c>
      <c r="P50" s="40">
        <v>45632</v>
      </c>
      <c r="Q50" s="28"/>
      <c r="R50" s="40">
        <v>45644</v>
      </c>
      <c r="S50" s="40">
        <v>45645</v>
      </c>
      <c r="T50" s="556"/>
    </row>
    <row r="51" spans="1:20" s="4" customFormat="1" ht="19.7" customHeight="1">
      <c r="A51" s="112" t="s">
        <v>42</v>
      </c>
      <c r="B51" s="34"/>
      <c r="C51" s="90"/>
      <c r="D51" s="773">
        <v>1</v>
      </c>
      <c r="E51" s="703">
        <f t="shared" si="5"/>
        <v>22</v>
      </c>
      <c r="F51" s="28" t="s">
        <v>55</v>
      </c>
      <c r="G51" s="28" t="s">
        <v>55</v>
      </c>
      <c r="H51" s="774" t="s">
        <v>270</v>
      </c>
      <c r="I51" s="355">
        <v>1</v>
      </c>
      <c r="J51" s="745">
        <v>4239</v>
      </c>
      <c r="K51" s="242">
        <f t="shared" si="4"/>
        <v>4239</v>
      </c>
      <c r="L51" s="682"/>
      <c r="M51" s="399" t="s">
        <v>639</v>
      </c>
      <c r="N51" s="775" t="s">
        <v>1178</v>
      </c>
      <c r="O51" s="776" t="s">
        <v>1179</v>
      </c>
      <c r="P51" s="40">
        <v>45632</v>
      </c>
      <c r="Q51" s="28"/>
      <c r="R51" s="40">
        <v>45644</v>
      </c>
      <c r="S51" s="40">
        <v>45645</v>
      </c>
      <c r="T51" s="556"/>
    </row>
    <row r="52" spans="1:20" s="4" customFormat="1" ht="19.7" customHeight="1">
      <c r="A52" s="690" t="s">
        <v>109</v>
      </c>
      <c r="B52" s="34"/>
      <c r="C52" s="90"/>
      <c r="D52" s="773">
        <v>1</v>
      </c>
      <c r="E52" s="703">
        <f t="shared" si="5"/>
        <v>23</v>
      </c>
      <c r="F52" s="27" t="s">
        <v>196</v>
      </c>
      <c r="G52" s="27" t="s">
        <v>196</v>
      </c>
      <c r="H52" s="785" t="s">
        <v>1191</v>
      </c>
      <c r="I52" s="259">
        <v>1</v>
      </c>
      <c r="J52" s="259">
        <v>1323</v>
      </c>
      <c r="K52" s="143">
        <f t="shared" si="4"/>
        <v>1323</v>
      </c>
      <c r="L52" s="147"/>
      <c r="M52" s="136" t="s">
        <v>1152</v>
      </c>
      <c r="N52" s="775" t="s">
        <v>1178</v>
      </c>
      <c r="O52" s="776" t="s">
        <v>1179</v>
      </c>
      <c r="P52" s="40">
        <v>45632</v>
      </c>
      <c r="Q52" s="28"/>
      <c r="R52" s="40">
        <v>45644</v>
      </c>
      <c r="S52" s="40">
        <v>45645</v>
      </c>
      <c r="T52" s="556"/>
    </row>
    <row r="53" spans="1:20" s="4" customFormat="1" ht="19.7" customHeight="1">
      <c r="A53" s="112" t="s">
        <v>42</v>
      </c>
      <c r="B53" s="34"/>
      <c r="C53" s="90"/>
      <c r="D53" s="773">
        <v>1</v>
      </c>
      <c r="E53" s="703">
        <f t="shared" si="5"/>
        <v>24</v>
      </c>
      <c r="F53" s="410" t="s">
        <v>1153</v>
      </c>
      <c r="G53" s="131" t="s">
        <v>55</v>
      </c>
      <c r="H53" s="786" t="s">
        <v>304</v>
      </c>
      <c r="I53" s="112">
        <v>1</v>
      </c>
      <c r="J53" s="355">
        <v>1611</v>
      </c>
      <c r="K53" s="259">
        <f t="shared" si="4"/>
        <v>1611</v>
      </c>
      <c r="L53" s="271"/>
      <c r="M53" s="166" t="s">
        <v>305</v>
      </c>
      <c r="N53" s="775" t="s">
        <v>1178</v>
      </c>
      <c r="O53" s="776" t="s">
        <v>1179</v>
      </c>
      <c r="P53" s="40">
        <v>45632</v>
      </c>
      <c r="Q53" s="28"/>
      <c r="R53" s="40">
        <v>45644</v>
      </c>
      <c r="S53" s="40">
        <v>45645</v>
      </c>
      <c r="T53" s="556"/>
    </row>
    <row r="54" spans="1:20" s="4" customFormat="1" ht="19.7" customHeight="1">
      <c r="A54" s="112" t="s">
        <v>42</v>
      </c>
      <c r="B54" s="34"/>
      <c r="C54" s="90"/>
      <c r="D54" s="773">
        <v>1</v>
      </c>
      <c r="E54" s="703">
        <f>+E53+1</f>
        <v>25</v>
      </c>
      <c r="F54" s="27" t="s">
        <v>196</v>
      </c>
      <c r="G54" s="27" t="s">
        <v>196</v>
      </c>
      <c r="H54" s="787" t="s">
        <v>1192</v>
      </c>
      <c r="I54" s="750">
        <v>2</v>
      </c>
      <c r="J54" s="757">
        <v>290</v>
      </c>
      <c r="K54" s="750">
        <f t="shared" si="4"/>
        <v>580</v>
      </c>
      <c r="L54" s="466"/>
      <c r="M54" s="406" t="s">
        <v>1193</v>
      </c>
      <c r="N54" s="775" t="s">
        <v>1178</v>
      </c>
      <c r="O54" s="776" t="s">
        <v>1179</v>
      </c>
      <c r="P54" s="40">
        <v>45632</v>
      </c>
      <c r="Q54" s="28"/>
      <c r="R54" s="40">
        <v>45644</v>
      </c>
      <c r="S54" s="40">
        <v>45645</v>
      </c>
      <c r="T54" s="556"/>
    </row>
    <row r="55" spans="1:20" s="4" customFormat="1" ht="19.7" customHeight="1">
      <c r="A55" s="112" t="s">
        <v>42</v>
      </c>
      <c r="B55" s="34"/>
      <c r="C55" s="90"/>
      <c r="D55" s="773">
        <v>1</v>
      </c>
      <c r="E55" s="703">
        <f>+E54+1</f>
        <v>26</v>
      </c>
      <c r="F55" s="71" t="s">
        <v>376</v>
      </c>
      <c r="G55" s="27" t="s">
        <v>196</v>
      </c>
      <c r="H55" s="784" t="s">
        <v>1194</v>
      </c>
      <c r="I55" s="463">
        <v>1</v>
      </c>
      <c r="J55" s="463">
        <v>4267</v>
      </c>
      <c r="K55" s="750">
        <f t="shared" si="4"/>
        <v>4267</v>
      </c>
      <c r="L55" s="31"/>
      <c r="M55" s="136" t="s">
        <v>1195</v>
      </c>
      <c r="N55" s="775" t="s">
        <v>1178</v>
      </c>
      <c r="O55" s="776" t="s">
        <v>1179</v>
      </c>
      <c r="P55" s="40">
        <v>45632</v>
      </c>
      <c r="Q55" s="28"/>
      <c r="R55" s="40">
        <v>45644</v>
      </c>
      <c r="S55" s="40">
        <v>45645</v>
      </c>
      <c r="T55" s="556"/>
    </row>
    <row r="56" spans="1:20" s="4" customFormat="1" ht="19.7" customHeight="1">
      <c r="A56" s="112" t="s">
        <v>42</v>
      </c>
      <c r="B56" s="34"/>
      <c r="C56" s="90"/>
      <c r="D56" s="773">
        <v>1</v>
      </c>
      <c r="E56" s="703">
        <f>+E55+1</f>
        <v>27</v>
      </c>
      <c r="F56" s="27" t="s">
        <v>196</v>
      </c>
      <c r="G56" s="27" t="s">
        <v>196</v>
      </c>
      <c r="H56" s="787" t="s">
        <v>1116</v>
      </c>
      <c r="I56" s="750">
        <v>10</v>
      </c>
      <c r="J56" s="757">
        <v>17</v>
      </c>
      <c r="K56" s="143">
        <f t="shared" si="4"/>
        <v>170</v>
      </c>
      <c r="L56" s="430"/>
      <c r="M56" s="187" t="s">
        <v>1196</v>
      </c>
      <c r="N56" s="775" t="s">
        <v>1178</v>
      </c>
      <c r="O56" s="776" t="s">
        <v>1179</v>
      </c>
      <c r="P56" s="40">
        <v>45632</v>
      </c>
      <c r="Q56" s="28"/>
      <c r="R56" s="40">
        <v>45644</v>
      </c>
      <c r="S56" s="40">
        <v>45645</v>
      </c>
      <c r="T56" s="556"/>
    </row>
    <row r="57" spans="1:20" s="4" customFormat="1" ht="19.7" customHeight="1">
      <c r="A57" s="112" t="s">
        <v>42</v>
      </c>
      <c r="B57" s="34"/>
      <c r="C57" s="90"/>
      <c r="D57" s="773">
        <v>1</v>
      </c>
      <c r="E57" s="703">
        <f t="shared" si="5"/>
        <v>28</v>
      </c>
      <c r="F57" s="27" t="s">
        <v>196</v>
      </c>
      <c r="G57" s="27" t="s">
        <v>196</v>
      </c>
      <c r="H57" s="788" t="s">
        <v>579</v>
      </c>
      <c r="I57" s="789">
        <v>5</v>
      </c>
      <c r="J57" s="760">
        <v>20</v>
      </c>
      <c r="K57" s="143">
        <f t="shared" si="4"/>
        <v>100</v>
      </c>
      <c r="L57" s="790"/>
      <c r="M57" s="279" t="s">
        <v>1197</v>
      </c>
      <c r="N57" s="775" t="s">
        <v>1178</v>
      </c>
      <c r="O57" s="776" t="s">
        <v>1179</v>
      </c>
      <c r="P57" s="40">
        <v>45632</v>
      </c>
      <c r="Q57" s="28"/>
      <c r="R57" s="40">
        <v>45644</v>
      </c>
      <c r="S57" s="40">
        <v>45645</v>
      </c>
      <c r="T57" s="556"/>
    </row>
    <row r="58" spans="1:20" s="4" customFormat="1" ht="19.7" customHeight="1">
      <c r="A58" s="112" t="s">
        <v>42</v>
      </c>
      <c r="B58" s="34"/>
      <c r="C58" s="90"/>
      <c r="D58" s="773">
        <v>1</v>
      </c>
      <c r="E58" s="703">
        <f t="shared" si="5"/>
        <v>29</v>
      </c>
      <c r="F58" s="27" t="s">
        <v>196</v>
      </c>
      <c r="G58" s="27" t="s">
        <v>196</v>
      </c>
      <c r="H58" s="791" t="s">
        <v>158</v>
      </c>
      <c r="I58" s="750">
        <v>10</v>
      </c>
      <c r="J58" s="757">
        <v>24</v>
      </c>
      <c r="K58" s="143">
        <f t="shared" si="4"/>
        <v>240</v>
      </c>
      <c r="L58" s="466"/>
      <c r="M58" s="406" t="s">
        <v>1198</v>
      </c>
      <c r="N58" s="775" t="s">
        <v>1178</v>
      </c>
      <c r="O58" s="776" t="s">
        <v>1179</v>
      </c>
      <c r="P58" s="40">
        <v>45632</v>
      </c>
      <c r="Q58" s="28"/>
      <c r="R58" s="40">
        <v>45644</v>
      </c>
      <c r="S58" s="40">
        <v>45645</v>
      </c>
      <c r="T58" s="556"/>
    </row>
    <row r="59" spans="1:20" s="4" customFormat="1" ht="19.7" customHeight="1">
      <c r="A59" s="112" t="s">
        <v>42</v>
      </c>
      <c r="B59" s="34"/>
      <c r="C59" s="90"/>
      <c r="D59" s="773">
        <v>1</v>
      </c>
      <c r="E59" s="703">
        <f t="shared" si="5"/>
        <v>30</v>
      </c>
      <c r="F59" s="27" t="s">
        <v>196</v>
      </c>
      <c r="G59" s="27" t="s">
        <v>196</v>
      </c>
      <c r="H59" s="791" t="s">
        <v>1199</v>
      </c>
      <c r="I59" s="757">
        <v>10</v>
      </c>
      <c r="J59" s="757">
        <v>17</v>
      </c>
      <c r="K59" s="143">
        <f t="shared" si="4"/>
        <v>170</v>
      </c>
      <c r="L59" s="147"/>
      <c r="M59" s="406" t="s">
        <v>1200</v>
      </c>
      <c r="N59" s="775" t="s">
        <v>1178</v>
      </c>
      <c r="O59" s="776" t="s">
        <v>1179</v>
      </c>
      <c r="P59" s="40">
        <v>45632</v>
      </c>
      <c r="Q59" s="28"/>
      <c r="R59" s="40">
        <v>45644</v>
      </c>
      <c r="S59" s="40">
        <v>45645</v>
      </c>
      <c r="T59" s="556"/>
    </row>
    <row r="60" spans="1:20" s="4" customFormat="1" ht="19.7" customHeight="1">
      <c r="A60" s="112" t="s">
        <v>42</v>
      </c>
      <c r="B60" s="34"/>
      <c r="C60" s="90"/>
      <c r="D60" s="773">
        <v>1</v>
      </c>
      <c r="E60" s="703">
        <f t="shared" si="5"/>
        <v>31</v>
      </c>
      <c r="F60" s="27" t="s">
        <v>196</v>
      </c>
      <c r="G60" s="27" t="s">
        <v>196</v>
      </c>
      <c r="H60" s="791" t="s">
        <v>160</v>
      </c>
      <c r="I60" s="757">
        <v>10</v>
      </c>
      <c r="J60" s="757">
        <v>92</v>
      </c>
      <c r="K60" s="143">
        <f t="shared" si="4"/>
        <v>920</v>
      </c>
      <c r="L60" s="147"/>
      <c r="M60" s="792" t="s">
        <v>1201</v>
      </c>
      <c r="N60" s="775" t="s">
        <v>1178</v>
      </c>
      <c r="O60" s="776" t="s">
        <v>1179</v>
      </c>
      <c r="P60" s="40">
        <v>45632</v>
      </c>
      <c r="Q60" s="28"/>
      <c r="R60" s="40">
        <v>45644</v>
      </c>
      <c r="S60" s="40">
        <v>45645</v>
      </c>
      <c r="T60" s="556"/>
    </row>
    <row r="61" spans="1:20" s="4" customFormat="1" ht="19.7" customHeight="1">
      <c r="A61" s="690" t="s">
        <v>1202</v>
      </c>
      <c r="B61" s="34"/>
      <c r="C61" s="90"/>
      <c r="D61" s="773">
        <v>1</v>
      </c>
      <c r="E61" s="703">
        <f t="shared" si="5"/>
        <v>32</v>
      </c>
      <c r="F61" s="27" t="s">
        <v>196</v>
      </c>
      <c r="G61" s="27" t="s">
        <v>196</v>
      </c>
      <c r="H61" s="791" t="s">
        <v>1203</v>
      </c>
      <c r="I61" s="757">
        <v>5</v>
      </c>
      <c r="J61" s="757">
        <v>238</v>
      </c>
      <c r="K61" s="143">
        <f t="shared" si="4"/>
        <v>1190</v>
      </c>
      <c r="L61" s="147"/>
      <c r="M61" s="792" t="s">
        <v>1164</v>
      </c>
      <c r="N61" s="775" t="s">
        <v>1178</v>
      </c>
      <c r="O61" s="776" t="s">
        <v>1179</v>
      </c>
      <c r="P61" s="40">
        <v>45632</v>
      </c>
      <c r="Q61" s="28"/>
      <c r="R61" s="40">
        <v>45644</v>
      </c>
      <c r="S61" s="40">
        <v>45645</v>
      </c>
      <c r="T61" s="556"/>
    </row>
    <row r="62" spans="1:20" s="4" customFormat="1" ht="19.7" customHeight="1">
      <c r="A62" s="34"/>
      <c r="B62" s="34"/>
      <c r="C62" s="90"/>
      <c r="D62" s="93"/>
      <c r="E62" s="241"/>
      <c r="F62" s="603"/>
      <c r="G62" s="603"/>
      <c r="H62" s="705"/>
      <c r="I62" s="706"/>
      <c r="J62" s="707"/>
      <c r="K62" s="707"/>
      <c r="L62" s="708"/>
      <c r="M62" s="709"/>
      <c r="N62" s="710"/>
      <c r="O62" s="157"/>
      <c r="P62" s="555"/>
      <c r="Q62" s="131"/>
      <c r="R62" s="558"/>
      <c r="S62" s="555"/>
      <c r="T62" s="556"/>
    </row>
    <row r="63" spans="1:20" s="4" customFormat="1" ht="19.7" customHeight="1">
      <c r="A63" s="34"/>
      <c r="B63" s="34"/>
      <c r="C63" s="90"/>
      <c r="D63" s="93"/>
      <c r="E63" s="241"/>
      <c r="F63" s="692"/>
      <c r="G63" s="747"/>
      <c r="H63" s="771">
        <f>SUM(K47:K61)</f>
        <v>37079</v>
      </c>
      <c r="I63" s="71"/>
      <c r="J63" s="712"/>
      <c r="K63" s="713"/>
      <c r="L63" s="418"/>
      <c r="M63" s="38"/>
      <c r="N63" s="186"/>
      <c r="O63" s="157"/>
      <c r="P63" s="555"/>
      <c r="Q63" s="131"/>
      <c r="R63" s="558"/>
      <c r="S63" s="555"/>
      <c r="T63" s="556"/>
    </row>
    <row r="64" spans="1:20" s="4" customFormat="1" ht="19.7" customHeight="1">
      <c r="A64" s="34"/>
      <c r="B64" s="34"/>
      <c r="C64" s="90"/>
      <c r="D64" s="93"/>
      <c r="E64" s="131"/>
      <c r="F64" s="131"/>
      <c r="G64" s="131"/>
      <c r="H64" s="697"/>
      <c r="I64" s="698"/>
      <c r="J64" s="601"/>
      <c r="K64" s="601"/>
      <c r="L64" s="159"/>
      <c r="M64" s="244"/>
      <c r="N64" s="156"/>
      <c r="O64" s="157"/>
      <c r="P64" s="555"/>
      <c r="Q64" s="131"/>
      <c r="R64" s="558"/>
      <c r="S64" s="555"/>
      <c r="T64" s="556"/>
    </row>
    <row r="65" spans="1:20" s="4" customFormat="1" ht="19.7" customHeight="1">
      <c r="A65" s="34"/>
      <c r="B65" s="34"/>
      <c r="C65" s="90"/>
      <c r="D65" s="93"/>
      <c r="E65" s="131"/>
      <c r="F65" s="131"/>
      <c r="G65" s="131"/>
      <c r="H65" s="697"/>
      <c r="I65" s="698"/>
      <c r="J65" s="601"/>
      <c r="K65" s="601"/>
      <c r="L65" s="159"/>
      <c r="M65" s="244"/>
      <c r="N65" s="156"/>
      <c r="O65" s="157"/>
      <c r="P65" s="555"/>
      <c r="Q65" s="131"/>
      <c r="R65" s="558"/>
      <c r="S65" s="555"/>
      <c r="T65" s="556"/>
    </row>
    <row r="66" spans="1:20" s="4" customFormat="1" ht="19.7" customHeight="1">
      <c r="A66" s="34"/>
      <c r="B66" s="34"/>
      <c r="C66" s="90"/>
      <c r="D66" s="93"/>
      <c r="E66" s="131"/>
      <c r="F66" s="131"/>
      <c r="G66" s="131"/>
      <c r="H66" s="697"/>
      <c r="I66" s="698"/>
      <c r="J66" s="601"/>
      <c r="K66" s="601"/>
      <c r="L66" s="159"/>
      <c r="M66" s="244"/>
      <c r="N66" s="156"/>
      <c r="O66" s="157"/>
      <c r="P66" s="555"/>
      <c r="Q66" s="131"/>
      <c r="R66" s="558"/>
      <c r="S66" s="555"/>
      <c r="T66" s="556"/>
    </row>
    <row r="67" spans="1:20" s="4" customFormat="1" ht="19.7" customHeight="1">
      <c r="A67" s="34"/>
      <c r="B67" s="34"/>
      <c r="C67" s="90"/>
      <c r="D67" s="93"/>
      <c r="E67" s="131"/>
      <c r="F67" s="131"/>
      <c r="G67" s="131"/>
      <c r="H67" s="697"/>
      <c r="I67" s="698"/>
      <c r="J67" s="601"/>
      <c r="K67" s="601"/>
      <c r="L67" s="159"/>
      <c r="M67" s="244"/>
      <c r="N67" s="156"/>
      <c r="O67" s="157"/>
      <c r="P67" s="555"/>
      <c r="Q67" s="131"/>
      <c r="R67" s="558"/>
      <c r="S67" s="555"/>
      <c r="T67" s="556"/>
    </row>
    <row r="68" spans="1:20" s="4" customFormat="1" ht="19.7" customHeight="1">
      <c r="A68" s="34"/>
      <c r="B68" s="34"/>
      <c r="C68" s="90"/>
      <c r="D68" s="93"/>
      <c r="E68" s="131"/>
      <c r="F68" s="131"/>
      <c r="G68" s="131"/>
      <c r="H68" s="697"/>
      <c r="I68" s="698"/>
      <c r="J68" s="601"/>
      <c r="K68" s="601"/>
      <c r="L68" s="159"/>
      <c r="M68" s="244"/>
      <c r="N68" s="156"/>
      <c r="O68" s="157"/>
      <c r="P68" s="555"/>
      <c r="Q68" s="131"/>
      <c r="R68" s="558"/>
      <c r="S68" s="555"/>
      <c r="T68" s="556"/>
    </row>
    <row r="69" spans="1:20" s="4" customFormat="1" ht="19.7" customHeight="1">
      <c r="A69" s="34"/>
      <c r="B69" s="34"/>
      <c r="C69" s="90"/>
      <c r="D69" s="93"/>
      <c r="E69" s="131"/>
      <c r="F69" s="131"/>
      <c r="G69" s="131"/>
      <c r="H69" s="697"/>
      <c r="I69" s="698"/>
      <c r="J69" s="601"/>
      <c r="K69" s="601"/>
      <c r="L69" s="159"/>
      <c r="M69" s="244"/>
      <c r="N69" s="156"/>
      <c r="O69" s="157"/>
      <c r="P69" s="555"/>
      <c r="Q69" s="131"/>
      <c r="R69" s="558"/>
      <c r="S69" s="555"/>
      <c r="T69" s="556"/>
    </row>
    <row r="70" spans="1:20" s="4" customFormat="1" ht="19.7" customHeight="1">
      <c r="A70" s="34"/>
      <c r="B70" s="34"/>
      <c r="C70" s="90"/>
      <c r="D70" s="93"/>
      <c r="E70" s="131"/>
      <c r="F70" s="131"/>
      <c r="G70" s="131"/>
      <c r="H70" s="697"/>
      <c r="I70" s="698"/>
      <c r="J70" s="601"/>
      <c r="K70" s="601"/>
      <c r="L70" s="159"/>
      <c r="M70" s="244"/>
      <c r="N70" s="156"/>
      <c r="O70" s="157"/>
      <c r="P70" s="555"/>
      <c r="Q70" s="131"/>
      <c r="R70" s="558"/>
      <c r="S70" s="555"/>
      <c r="T70" s="556"/>
    </row>
    <row r="71" spans="1:20" s="4" customFormat="1" ht="19.7" customHeight="1">
      <c r="A71" s="34"/>
      <c r="B71" s="34"/>
      <c r="C71" s="90"/>
      <c r="D71" s="93"/>
      <c r="E71" s="131"/>
      <c r="F71" s="131"/>
      <c r="G71" s="131"/>
      <c r="H71" s="697"/>
      <c r="I71" s="698"/>
      <c r="J71" s="601"/>
      <c r="K71" s="601"/>
      <c r="L71" s="159"/>
      <c r="M71" s="244"/>
      <c r="N71" s="156"/>
      <c r="O71" s="157"/>
      <c r="P71" s="555"/>
      <c r="Q71" s="131"/>
      <c r="R71" s="558"/>
      <c r="S71" s="555"/>
      <c r="T71" s="556"/>
    </row>
    <row r="72" spans="1:20" s="4" customFormat="1" ht="19.7" customHeight="1">
      <c r="A72" s="34"/>
      <c r="B72" s="34"/>
      <c r="C72" s="90"/>
      <c r="D72" s="93"/>
      <c r="E72" s="131"/>
      <c r="F72" s="131"/>
      <c r="G72" s="131"/>
      <c r="H72" s="697"/>
      <c r="I72" s="698"/>
      <c r="J72" s="601"/>
      <c r="K72" s="601"/>
      <c r="L72" s="159"/>
      <c r="M72" s="244"/>
      <c r="N72" s="156"/>
      <c r="O72" s="157"/>
      <c r="P72" s="555"/>
      <c r="Q72" s="131"/>
      <c r="R72" s="558"/>
      <c r="S72" s="555"/>
      <c r="T72" s="556"/>
    </row>
    <row r="73" spans="1:20" s="4" customFormat="1" ht="19.7" customHeight="1">
      <c r="A73" s="34"/>
      <c r="B73" s="34"/>
      <c r="C73" s="90"/>
      <c r="D73" s="93"/>
      <c r="E73" s="131"/>
      <c r="F73" s="131"/>
      <c r="G73" s="131"/>
      <c r="H73" s="697"/>
      <c r="I73" s="698"/>
      <c r="J73" s="601"/>
      <c r="K73" s="601"/>
      <c r="L73" s="159"/>
      <c r="M73" s="244"/>
      <c r="N73" s="156"/>
      <c r="O73" s="157"/>
      <c r="P73" s="555"/>
      <c r="Q73" s="131"/>
      <c r="R73" s="558"/>
      <c r="S73" s="555"/>
      <c r="T73" s="556"/>
    </row>
    <row r="74" spans="1:20" s="4" customFormat="1" ht="19.7" customHeight="1">
      <c r="A74" s="34"/>
      <c r="B74" s="34"/>
      <c r="C74" s="90"/>
      <c r="D74" s="93"/>
      <c r="E74" s="131"/>
      <c r="F74" s="131"/>
      <c r="G74" s="131"/>
      <c r="H74" s="697"/>
      <c r="I74" s="698"/>
      <c r="J74" s="601"/>
      <c r="K74" s="601"/>
      <c r="L74" s="159"/>
      <c r="M74" s="244"/>
      <c r="N74" s="156"/>
      <c r="O74" s="157"/>
      <c r="P74" s="555"/>
      <c r="Q74" s="131"/>
      <c r="R74" s="558"/>
      <c r="S74" s="555"/>
      <c r="T74" s="556"/>
    </row>
    <row r="75" spans="1:20" s="4" customFormat="1" ht="19.7" customHeight="1">
      <c r="A75" s="34"/>
      <c r="B75" s="34"/>
      <c r="C75" s="90"/>
      <c r="D75" s="93"/>
      <c r="E75" s="131"/>
      <c r="F75" s="131"/>
      <c r="G75" s="131"/>
      <c r="H75" s="697"/>
      <c r="I75" s="698"/>
      <c r="J75" s="601"/>
      <c r="K75" s="601"/>
      <c r="L75" s="159"/>
      <c r="M75" s="244"/>
      <c r="N75" s="156"/>
      <c r="O75" s="157"/>
      <c r="P75" s="555"/>
      <c r="Q75" s="131"/>
      <c r="R75" s="558"/>
      <c r="S75" s="555"/>
      <c r="T75" s="556"/>
    </row>
    <row r="76" spans="1:20" s="4" customFormat="1" ht="19.7" customHeight="1">
      <c r="A76" s="34"/>
      <c r="B76" s="34"/>
      <c r="C76" s="90"/>
      <c r="D76" s="93"/>
      <c r="E76" s="131"/>
      <c r="F76" s="131"/>
      <c r="G76" s="131"/>
      <c r="H76" s="697"/>
      <c r="I76" s="698"/>
      <c r="J76" s="601"/>
      <c r="K76" s="601"/>
      <c r="L76" s="159"/>
      <c r="M76" s="244"/>
      <c r="N76" s="156"/>
      <c r="O76" s="157"/>
      <c r="P76" s="555"/>
      <c r="Q76" s="131"/>
      <c r="R76" s="558"/>
      <c r="S76" s="555"/>
      <c r="T76" s="556"/>
    </row>
    <row r="77" spans="1:20" s="4" customFormat="1" ht="19.7" customHeight="1">
      <c r="A77" s="34"/>
      <c r="B77" s="34"/>
      <c r="C77" s="90"/>
      <c r="D77" s="93"/>
      <c r="E77" s="131"/>
      <c r="F77" s="131"/>
      <c r="G77" s="131"/>
      <c r="H77" s="697"/>
      <c r="I77" s="698"/>
      <c r="J77" s="601"/>
      <c r="K77" s="601"/>
      <c r="L77" s="159"/>
      <c r="M77" s="244"/>
      <c r="N77" s="156"/>
      <c r="O77" s="157"/>
      <c r="P77" s="555"/>
      <c r="Q77" s="131"/>
      <c r="R77" s="558"/>
      <c r="S77" s="555"/>
      <c r="T77" s="556"/>
    </row>
    <row r="78" spans="1:20" s="4" customFormat="1" ht="19.7" customHeight="1">
      <c r="A78" s="34"/>
      <c r="B78" s="34"/>
      <c r="C78" s="90"/>
      <c r="D78" s="93"/>
      <c r="E78" s="131"/>
      <c r="F78" s="131"/>
      <c r="G78" s="131"/>
      <c r="H78" s="697"/>
      <c r="I78" s="698"/>
      <c r="J78" s="601"/>
      <c r="K78" s="601"/>
      <c r="L78" s="159"/>
      <c r="M78" s="244"/>
      <c r="N78" s="156"/>
      <c r="O78" s="157"/>
      <c r="P78" s="555"/>
      <c r="Q78" s="131"/>
      <c r="R78" s="558"/>
      <c r="S78" s="555"/>
      <c r="T78" s="556"/>
    </row>
    <row r="79" spans="1:20" s="4" customFormat="1" ht="19.7" customHeight="1">
      <c r="A79" s="34"/>
      <c r="B79" s="34"/>
      <c r="C79" s="90"/>
      <c r="D79" s="93"/>
      <c r="E79" s="131"/>
      <c r="F79" s="131"/>
      <c r="G79" s="131"/>
      <c r="H79" s="697"/>
      <c r="I79" s="698"/>
      <c r="J79" s="601"/>
      <c r="K79" s="601"/>
      <c r="L79" s="159"/>
      <c r="M79" s="244"/>
      <c r="N79" s="156"/>
      <c r="O79" s="157"/>
      <c r="P79" s="555"/>
      <c r="Q79" s="131"/>
      <c r="R79" s="558"/>
      <c r="S79" s="555"/>
      <c r="T79" s="556"/>
    </row>
    <row r="80" spans="1:20" s="4" customFormat="1" ht="19.7" customHeight="1">
      <c r="A80" s="34"/>
      <c r="B80" s="34"/>
      <c r="C80" s="90"/>
      <c r="D80" s="93"/>
      <c r="E80" s="131"/>
      <c r="F80" s="131"/>
      <c r="G80" s="131"/>
      <c r="H80" s="697"/>
      <c r="I80" s="698"/>
      <c r="J80" s="601"/>
      <c r="K80" s="601"/>
      <c r="L80" s="159"/>
      <c r="M80" s="244"/>
      <c r="N80" s="156"/>
      <c r="O80" s="157"/>
      <c r="P80" s="555"/>
      <c r="Q80" s="131"/>
      <c r="R80" s="558"/>
      <c r="S80" s="555"/>
      <c r="T80" s="556"/>
    </row>
    <row r="81" spans="1:20" s="4" customFormat="1" ht="19.7" customHeight="1">
      <c r="A81" s="34"/>
      <c r="B81" s="34"/>
      <c r="C81" s="90"/>
      <c r="D81" s="93"/>
      <c r="E81" s="131"/>
      <c r="F81" s="131"/>
      <c r="G81" s="131"/>
      <c r="H81" s="697"/>
      <c r="I81" s="698"/>
      <c r="J81" s="601"/>
      <c r="K81" s="601"/>
      <c r="L81" s="159"/>
      <c r="M81" s="244"/>
      <c r="N81" s="156"/>
      <c r="O81" s="157"/>
      <c r="P81" s="555"/>
      <c r="Q81" s="131"/>
      <c r="R81" s="558"/>
      <c r="S81" s="555"/>
      <c r="T81" s="556"/>
    </row>
    <row r="82" spans="1:20" s="4" customFormat="1" ht="19.7" customHeight="1">
      <c r="A82" s="34"/>
      <c r="B82" s="34"/>
      <c r="C82" s="90"/>
      <c r="D82" s="93"/>
      <c r="E82" s="131"/>
      <c r="F82" s="131"/>
      <c r="G82" s="131"/>
      <c r="H82" s="697"/>
      <c r="I82" s="698"/>
      <c r="J82" s="601"/>
      <c r="K82" s="601"/>
      <c r="L82" s="159"/>
      <c r="M82" s="244"/>
      <c r="N82" s="156"/>
      <c r="O82" s="157"/>
      <c r="P82" s="555"/>
      <c r="Q82" s="131"/>
      <c r="R82" s="558"/>
      <c r="S82" s="555"/>
      <c r="T82" s="556"/>
    </row>
    <row r="83" spans="1:20" s="4" customFormat="1" ht="19.7" customHeight="1">
      <c r="A83" s="34"/>
      <c r="B83" s="34"/>
      <c r="C83" s="90"/>
      <c r="D83" s="93"/>
      <c r="E83" s="131"/>
      <c r="F83" s="131"/>
      <c r="G83" s="131"/>
      <c r="H83" s="697"/>
      <c r="I83" s="698"/>
      <c r="J83" s="601"/>
      <c r="K83" s="601"/>
      <c r="L83" s="159"/>
      <c r="M83" s="244"/>
      <c r="N83" s="156"/>
      <c r="O83" s="157"/>
      <c r="P83" s="555"/>
      <c r="Q83" s="131"/>
      <c r="R83" s="558"/>
      <c r="S83" s="555"/>
      <c r="T83" s="556"/>
    </row>
    <row r="84" spans="1:20" s="4" customFormat="1" ht="19.7" customHeight="1">
      <c r="A84" s="34"/>
      <c r="B84" s="34"/>
      <c r="C84" s="90"/>
      <c r="D84" s="93"/>
      <c r="E84" s="131"/>
      <c r="F84" s="131"/>
      <c r="G84" s="131"/>
      <c r="H84" s="697"/>
      <c r="I84" s="698"/>
      <c r="J84" s="601"/>
      <c r="K84" s="601"/>
      <c r="L84" s="159"/>
      <c r="M84" s="244"/>
      <c r="N84" s="156"/>
      <c r="O84" s="157"/>
      <c r="P84" s="555"/>
      <c r="Q84" s="131"/>
      <c r="R84" s="558"/>
      <c r="S84" s="555"/>
      <c r="T84" s="556"/>
    </row>
    <row r="85" spans="1:20" s="4" customFormat="1" ht="19.7" customHeight="1">
      <c r="A85" s="34"/>
      <c r="B85" s="34"/>
      <c r="C85" s="90"/>
      <c r="D85" s="93"/>
      <c r="E85" s="131"/>
      <c r="F85" s="131"/>
      <c r="G85" s="131"/>
      <c r="H85" s="697"/>
      <c r="I85" s="698"/>
      <c r="J85" s="601"/>
      <c r="K85" s="601"/>
      <c r="L85" s="159"/>
      <c r="M85" s="244"/>
      <c r="N85" s="156"/>
      <c r="O85" s="157"/>
      <c r="P85" s="555"/>
      <c r="Q85" s="131"/>
      <c r="R85" s="558"/>
      <c r="S85" s="555"/>
      <c r="T85" s="556"/>
    </row>
    <row r="86" spans="1:20" s="4" customFormat="1" ht="19.7" customHeight="1">
      <c r="A86" s="34"/>
      <c r="B86" s="34"/>
      <c r="C86" s="90"/>
      <c r="D86" s="93"/>
      <c r="E86" s="131"/>
      <c r="F86" s="131"/>
      <c r="G86" s="131"/>
      <c r="H86" s="697"/>
      <c r="I86" s="698"/>
      <c r="J86" s="601"/>
      <c r="K86" s="601"/>
      <c r="L86" s="159"/>
      <c r="M86" s="244"/>
      <c r="N86" s="156"/>
      <c r="O86" s="157"/>
      <c r="P86" s="555"/>
      <c r="Q86" s="131"/>
      <c r="R86" s="558"/>
      <c r="S86" s="555"/>
      <c r="T86" s="556"/>
    </row>
    <row r="87" spans="1:20" s="4" customFormat="1" ht="19.7" customHeight="1">
      <c r="A87" s="34"/>
      <c r="B87" s="34"/>
      <c r="C87" s="90"/>
      <c r="D87" s="93"/>
      <c r="E87" s="131"/>
      <c r="F87" s="131"/>
      <c r="G87" s="131"/>
      <c r="H87" s="697"/>
      <c r="I87" s="698"/>
      <c r="J87" s="601"/>
      <c r="K87" s="601"/>
      <c r="L87" s="159"/>
      <c r="M87" s="244"/>
      <c r="N87" s="156"/>
      <c r="O87" s="157"/>
      <c r="P87" s="555"/>
      <c r="Q87" s="131"/>
      <c r="R87" s="558"/>
      <c r="S87" s="555"/>
      <c r="T87" s="556"/>
    </row>
    <row r="88" spans="1:20" s="4" customFormat="1" ht="19.7" customHeight="1">
      <c r="A88" s="34"/>
      <c r="B88" s="34"/>
      <c r="C88" s="90"/>
      <c r="D88" s="93"/>
      <c r="E88" s="131"/>
      <c r="F88" s="131"/>
      <c r="G88" s="131"/>
      <c r="H88" s="697"/>
      <c r="I88" s="698"/>
      <c r="J88" s="601"/>
      <c r="K88" s="601"/>
      <c r="L88" s="159"/>
      <c r="M88" s="244"/>
      <c r="N88" s="156"/>
      <c r="O88" s="157"/>
      <c r="P88" s="555"/>
      <c r="Q88" s="131"/>
      <c r="R88" s="558"/>
      <c r="S88" s="555"/>
      <c r="T88" s="556"/>
    </row>
    <row r="89" spans="1:20" s="4" customFormat="1" ht="19.7" customHeight="1">
      <c r="A89" s="34"/>
      <c r="B89" s="34"/>
      <c r="C89" s="90"/>
      <c r="D89" s="93"/>
      <c r="E89" s="131"/>
      <c r="F89" s="131"/>
      <c r="G89" s="131"/>
      <c r="H89" s="697"/>
      <c r="I89" s="698"/>
      <c r="J89" s="601"/>
      <c r="K89" s="601"/>
      <c r="L89" s="159"/>
      <c r="M89" s="244"/>
      <c r="N89" s="156"/>
      <c r="O89" s="157"/>
      <c r="P89" s="555"/>
      <c r="Q89" s="131"/>
      <c r="R89" s="558"/>
      <c r="S89" s="555"/>
      <c r="T89" s="556"/>
    </row>
    <row r="90" spans="1:20" s="4" customFormat="1" ht="19.7" customHeight="1">
      <c r="A90" s="34"/>
      <c r="B90" s="34"/>
      <c r="C90" s="90"/>
      <c r="D90" s="93"/>
      <c r="E90" s="131"/>
      <c r="F90" s="131"/>
      <c r="G90" s="131"/>
      <c r="H90" s="697"/>
      <c r="I90" s="698"/>
      <c r="J90" s="601"/>
      <c r="K90" s="601"/>
      <c r="L90" s="159"/>
      <c r="M90" s="244"/>
      <c r="N90" s="156"/>
      <c r="O90" s="157"/>
      <c r="P90" s="555"/>
      <c r="Q90" s="131"/>
      <c r="R90" s="558"/>
      <c r="S90" s="555"/>
      <c r="T90" s="556"/>
    </row>
    <row r="91" spans="1:20" s="4" customFormat="1" ht="19.7" customHeight="1">
      <c r="A91" s="34"/>
      <c r="B91" s="34"/>
      <c r="C91" s="90"/>
      <c r="D91" s="93"/>
      <c r="E91" s="131"/>
      <c r="F91" s="131"/>
      <c r="G91" s="131"/>
      <c r="H91" s="697"/>
      <c r="I91" s="698"/>
      <c r="J91" s="601"/>
      <c r="K91" s="601"/>
      <c r="L91" s="159"/>
      <c r="M91" s="244"/>
      <c r="N91" s="156"/>
      <c r="O91" s="157"/>
      <c r="P91" s="555"/>
      <c r="Q91" s="131"/>
      <c r="R91" s="558"/>
      <c r="S91" s="555"/>
      <c r="T91" s="556"/>
    </row>
    <row r="92" spans="1:20" s="4" customFormat="1" ht="19.7" customHeight="1">
      <c r="A92" s="34"/>
      <c r="B92" s="34"/>
      <c r="C92" s="90"/>
      <c r="D92" s="93"/>
      <c r="E92" s="131"/>
      <c r="F92" s="131"/>
      <c r="G92" s="131"/>
      <c r="H92" s="697"/>
      <c r="I92" s="698"/>
      <c r="J92" s="601"/>
      <c r="K92" s="601"/>
      <c r="L92" s="159"/>
      <c r="M92" s="244"/>
      <c r="N92" s="156"/>
      <c r="O92" s="157"/>
      <c r="P92" s="555"/>
      <c r="Q92" s="131"/>
      <c r="R92" s="558"/>
      <c r="S92" s="555"/>
      <c r="T92" s="556"/>
    </row>
    <row r="93" spans="1:20" s="4" customFormat="1" ht="19.7" customHeight="1">
      <c r="A93" s="34"/>
      <c r="B93" s="34"/>
      <c r="C93" s="90"/>
      <c r="D93" s="93"/>
      <c r="E93" s="131"/>
      <c r="F93" s="131"/>
      <c r="G93" s="131"/>
      <c r="H93" s="697"/>
      <c r="I93" s="698"/>
      <c r="J93" s="601"/>
      <c r="K93" s="601"/>
      <c r="L93" s="159"/>
      <c r="M93" s="244"/>
      <c r="N93" s="156"/>
      <c r="O93" s="157"/>
      <c r="P93" s="555"/>
      <c r="Q93" s="131"/>
      <c r="R93" s="558"/>
      <c r="S93" s="555"/>
      <c r="T93" s="556"/>
    </row>
    <row r="94" spans="1:20" s="4" customFormat="1" ht="19.7" customHeight="1">
      <c r="A94" s="34"/>
      <c r="B94" s="34"/>
      <c r="C94" s="90"/>
      <c r="D94" s="93"/>
      <c r="E94" s="131"/>
      <c r="F94" s="131"/>
      <c r="G94" s="131"/>
      <c r="H94" s="697"/>
      <c r="I94" s="698"/>
      <c r="J94" s="601"/>
      <c r="K94" s="601"/>
      <c r="L94" s="159"/>
      <c r="M94" s="244"/>
      <c r="N94" s="156"/>
      <c r="O94" s="157"/>
      <c r="P94" s="555"/>
      <c r="Q94" s="131"/>
      <c r="R94" s="558"/>
      <c r="S94" s="555"/>
      <c r="T94" s="556"/>
    </row>
    <row r="95" spans="1:20" s="4" customFormat="1" ht="19.7" customHeight="1">
      <c r="A95" s="34"/>
      <c r="B95" s="34"/>
      <c r="C95" s="90"/>
      <c r="D95" s="93"/>
      <c r="E95" s="131"/>
      <c r="F95" s="131"/>
      <c r="G95" s="131"/>
      <c r="H95" s="697"/>
      <c r="I95" s="698"/>
      <c r="J95" s="601"/>
      <c r="K95" s="601"/>
      <c r="L95" s="159"/>
      <c r="M95" s="244"/>
      <c r="N95" s="156"/>
      <c r="O95" s="157"/>
      <c r="P95" s="555"/>
      <c r="Q95" s="131"/>
      <c r="R95" s="558"/>
      <c r="S95" s="555"/>
      <c r="T95" s="556"/>
    </row>
    <row r="96" spans="1:20" s="4" customFormat="1" ht="19.7" customHeight="1">
      <c r="A96" s="34"/>
      <c r="B96" s="34"/>
      <c r="C96" s="90"/>
      <c r="D96" s="93"/>
      <c r="E96" s="131"/>
      <c r="F96" s="131"/>
      <c r="G96" s="131"/>
      <c r="H96" s="697"/>
      <c r="I96" s="698"/>
      <c r="J96" s="601"/>
      <c r="K96" s="601"/>
      <c r="L96" s="159"/>
      <c r="M96" s="244"/>
      <c r="N96" s="156"/>
      <c r="O96" s="157"/>
      <c r="P96" s="555"/>
      <c r="Q96" s="131"/>
      <c r="R96" s="558"/>
      <c r="S96" s="555"/>
      <c r="T96" s="556"/>
    </row>
    <row r="97" spans="1:20" s="4" customFormat="1" ht="19.7" customHeight="1">
      <c r="A97" s="34"/>
      <c r="B97" s="34"/>
      <c r="C97" s="90"/>
      <c r="D97" s="93"/>
      <c r="E97" s="131"/>
      <c r="F97" s="131"/>
      <c r="G97" s="131"/>
      <c r="H97" s="697"/>
      <c r="I97" s="698"/>
      <c r="J97" s="601"/>
      <c r="K97" s="601"/>
      <c r="L97" s="159"/>
      <c r="M97" s="244"/>
      <c r="N97" s="156"/>
      <c r="O97" s="157"/>
      <c r="P97" s="555"/>
      <c r="Q97" s="131"/>
      <c r="R97" s="558"/>
      <c r="S97" s="555"/>
      <c r="T97" s="556"/>
    </row>
    <row r="98" spans="1:20" s="4" customFormat="1" ht="19.7" customHeight="1">
      <c r="A98" s="34"/>
      <c r="B98" s="34"/>
      <c r="C98" s="90"/>
      <c r="D98" s="93"/>
      <c r="E98" s="131"/>
      <c r="F98" s="131"/>
      <c r="G98" s="131"/>
      <c r="H98" s="697"/>
      <c r="I98" s="698"/>
      <c r="J98" s="601"/>
      <c r="K98" s="601"/>
      <c r="L98" s="159"/>
      <c r="M98" s="244"/>
      <c r="N98" s="156"/>
      <c r="O98" s="157"/>
      <c r="P98" s="555"/>
      <c r="Q98" s="131"/>
      <c r="R98" s="558"/>
      <c r="S98" s="555"/>
      <c r="T98" s="556"/>
    </row>
    <row r="99" spans="1:20" s="4" customFormat="1" ht="19.7" customHeight="1">
      <c r="A99" s="34"/>
      <c r="B99" s="34"/>
      <c r="C99" s="90"/>
      <c r="D99" s="93"/>
      <c r="E99" s="131"/>
      <c r="F99" s="131"/>
      <c r="G99" s="131"/>
      <c r="H99" s="697"/>
      <c r="I99" s="698"/>
      <c r="J99" s="601"/>
      <c r="K99" s="601"/>
      <c r="L99" s="159"/>
      <c r="M99" s="244"/>
      <c r="N99" s="156"/>
      <c r="O99" s="157"/>
      <c r="P99" s="555"/>
      <c r="Q99" s="131"/>
      <c r="R99" s="558"/>
      <c r="S99" s="555"/>
      <c r="T99" s="556"/>
    </row>
    <row r="100" spans="1:20" s="4" customFormat="1" ht="19.7" customHeight="1">
      <c r="A100" s="34"/>
      <c r="B100" s="34"/>
      <c r="C100" s="90"/>
      <c r="D100" s="27"/>
      <c r="E100" s="28"/>
      <c r="F100" s="28"/>
      <c r="G100" s="28"/>
      <c r="H100" s="27"/>
      <c r="I100" s="38"/>
      <c r="J100" s="714"/>
      <c r="K100" s="257"/>
      <c r="L100" s="31"/>
      <c r="M100" s="73"/>
      <c r="N100" s="390"/>
      <c r="O100" s="28"/>
      <c r="P100" s="32"/>
      <c r="Q100" s="28"/>
      <c r="R100" s="40"/>
      <c r="S100" s="40"/>
      <c r="T100" s="33"/>
    </row>
    <row r="101" spans="1:20" s="4" customFormat="1" ht="19.7" customHeight="1">
      <c r="A101" s="34"/>
      <c r="B101" s="34"/>
      <c r="C101" s="90"/>
      <c r="D101" s="27"/>
      <c r="E101" s="28"/>
      <c r="F101" s="131"/>
      <c r="G101" s="695"/>
      <c r="I101" s="236"/>
      <c r="J101" s="38"/>
      <c r="K101" s="257"/>
      <c r="L101" s="31"/>
      <c r="M101" s="166"/>
      <c r="N101" s="39"/>
      <c r="O101" s="28"/>
      <c r="P101" s="32"/>
      <c r="Q101" s="28"/>
      <c r="R101" s="40"/>
      <c r="S101" s="40"/>
      <c r="T101" s="33"/>
    </row>
    <row r="102" spans="1:20" s="4" customFormat="1" ht="19.7" customHeight="1">
      <c r="A102" s="34"/>
      <c r="B102" s="34"/>
      <c r="C102" s="90"/>
      <c r="D102" s="27"/>
      <c r="E102" s="28"/>
      <c r="F102" s="28"/>
      <c r="G102" s="28"/>
      <c r="H102" s="674"/>
      <c r="I102" s="38"/>
      <c r="J102" s="533"/>
      <c r="K102" s="257"/>
      <c r="L102" s="715"/>
      <c r="M102" s="320"/>
      <c r="N102" s="39"/>
      <c r="O102" s="28"/>
      <c r="P102" s="32"/>
      <c r="Q102" s="28"/>
      <c r="R102" s="40"/>
      <c r="S102" s="40"/>
      <c r="T102" s="33"/>
    </row>
    <row r="103" spans="1:20" s="4" customFormat="1" ht="19.7" customHeight="1">
      <c r="A103" s="34"/>
      <c r="B103" s="34"/>
      <c r="C103" s="90"/>
      <c r="D103" s="27"/>
      <c r="E103" s="28"/>
      <c r="F103" s="28"/>
      <c r="G103" s="28"/>
      <c r="H103" s="38"/>
      <c r="I103" s="38"/>
      <c r="J103" s="533"/>
      <c r="K103" s="413"/>
      <c r="L103" s="715"/>
      <c r="M103" s="320"/>
      <c r="N103" s="39"/>
      <c r="O103" s="28"/>
      <c r="P103" s="32"/>
      <c r="Q103" s="28"/>
      <c r="R103" s="40"/>
      <c r="S103" s="40"/>
      <c r="T103" s="33"/>
    </row>
    <row r="104" spans="1:20" s="4" customFormat="1" ht="19.7" customHeight="1">
      <c r="A104" s="34"/>
      <c r="B104" s="34"/>
      <c r="C104" s="716"/>
      <c r="D104" s="93"/>
      <c r="E104" s="28"/>
      <c r="F104" s="28"/>
      <c r="G104" s="28"/>
      <c r="H104" s="88"/>
      <c r="I104" s="88"/>
      <c r="J104" s="257"/>
      <c r="K104" s="413"/>
      <c r="L104" s="457"/>
      <c r="M104" s="88"/>
      <c r="N104" s="39"/>
      <c r="O104" s="28"/>
      <c r="P104" s="32"/>
      <c r="Q104" s="28"/>
      <c r="R104" s="40"/>
      <c r="S104" s="40"/>
      <c r="T104" s="33"/>
    </row>
    <row r="105" spans="1:20" s="4" customFormat="1" ht="19.7" customHeight="1">
      <c r="A105" s="34"/>
      <c r="B105" s="34"/>
      <c r="C105" s="716"/>
      <c r="D105" s="93"/>
      <c r="E105" s="28"/>
      <c r="F105" s="28"/>
      <c r="G105" s="28"/>
      <c r="H105" s="35"/>
      <c r="I105" s="88"/>
      <c r="J105" s="533"/>
      <c r="K105" s="413"/>
      <c r="L105" s="457"/>
      <c r="M105" s="38"/>
      <c r="N105" s="38"/>
      <c r="O105" s="28"/>
      <c r="P105" s="32"/>
      <c r="Q105" s="28"/>
      <c r="R105" s="40"/>
      <c r="S105" s="40"/>
      <c r="T105" s="33"/>
    </row>
    <row r="106" spans="1:20" s="4" customFormat="1" ht="19.7" customHeight="1">
      <c r="A106" s="34"/>
      <c r="B106" s="34"/>
      <c r="C106" s="90"/>
      <c r="D106" s="27"/>
      <c r="E106" s="28"/>
      <c r="F106" s="28"/>
      <c r="G106" s="28"/>
      <c r="H106" s="35"/>
      <c r="I106" s="88"/>
      <c r="J106" s="533"/>
      <c r="K106" s="413"/>
      <c r="L106" s="457"/>
      <c r="M106" s="38"/>
      <c r="N106" s="38"/>
      <c r="O106" s="28"/>
      <c r="P106" s="32"/>
      <c r="Q106" s="28"/>
      <c r="R106" s="40"/>
      <c r="S106" s="40"/>
      <c r="T106" s="33"/>
    </row>
    <row r="107" spans="1:20" s="4" customFormat="1" ht="19.7" customHeight="1">
      <c r="A107" s="34"/>
      <c r="B107" s="34"/>
      <c r="C107" s="90"/>
      <c r="D107" s="27"/>
      <c r="E107" s="28"/>
      <c r="F107" s="28"/>
      <c r="G107" s="28"/>
      <c r="H107" s="35"/>
      <c r="I107" s="717"/>
      <c r="J107" s="718"/>
      <c r="K107" s="257"/>
      <c r="L107" s="83"/>
      <c r="M107" s="84"/>
      <c r="N107" s="38"/>
      <c r="O107" s="28"/>
      <c r="P107" s="32"/>
      <c r="Q107" s="28"/>
      <c r="R107" s="40"/>
      <c r="S107" s="40"/>
      <c r="T107" s="33"/>
    </row>
    <row r="108" spans="1:20" s="4" customFormat="1" ht="19.7" customHeight="1">
      <c r="A108" s="34"/>
      <c r="B108" s="34"/>
      <c r="C108" s="90"/>
      <c r="D108" s="27"/>
      <c r="E108" s="28"/>
      <c r="F108" s="28"/>
      <c r="G108" s="28"/>
      <c r="H108" s="85"/>
      <c r="I108" s="38"/>
      <c r="J108" s="257"/>
      <c r="K108" s="257"/>
      <c r="L108" s="31"/>
      <c r="M108" s="38"/>
      <c r="N108" s="39"/>
      <c r="O108" s="28"/>
      <c r="P108" s="32"/>
      <c r="Q108" s="28"/>
      <c r="R108" s="40"/>
      <c r="S108" s="40"/>
      <c r="T108" s="33"/>
    </row>
    <row r="109" spans="1:20">
      <c r="A109" s="719"/>
      <c r="B109" s="719"/>
      <c r="C109" s="720"/>
      <c r="K109" s="527"/>
    </row>
    <row r="110" spans="1:20">
      <c r="A110" s="719"/>
      <c r="B110" s="719"/>
      <c r="C110" s="720"/>
    </row>
    <row r="111" spans="1:20">
      <c r="A111" s="719"/>
      <c r="B111" s="719"/>
      <c r="C111" s="720"/>
    </row>
    <row r="112" spans="1:20">
      <c r="A112" s="719"/>
      <c r="B112" s="719"/>
      <c r="C112" s="720"/>
    </row>
    <row r="113" spans="1:3">
      <c r="A113" s="719"/>
      <c r="B113" s="719"/>
      <c r="C113" s="720"/>
    </row>
    <row r="114" spans="1:3">
      <c r="A114" s="719"/>
      <c r="B114" s="719"/>
      <c r="C114" s="720"/>
    </row>
    <row r="115" spans="1:3">
      <c r="A115" s="719"/>
      <c r="B115" s="719"/>
      <c r="C115" s="720"/>
    </row>
    <row r="116" spans="1:3">
      <c r="A116" s="719"/>
      <c r="B116" s="719"/>
      <c r="C116" s="720"/>
    </row>
  </sheetData>
  <autoFilter ref="E9:R17" xr:uid="{A281B4B1-B8DA-4101-96DE-302431313BBD}"/>
  <mergeCells count="12">
    <mergeCell ref="E6:G6"/>
    <mergeCell ref="E11:H11"/>
    <mergeCell ref="E18:H18"/>
    <mergeCell ref="E33:H33"/>
    <mergeCell ref="E46:I46"/>
    <mergeCell ref="E2:G2"/>
    <mergeCell ref="J2:L2"/>
    <mergeCell ref="E3:G3"/>
    <mergeCell ref="E4:G4"/>
    <mergeCell ref="J4:K5"/>
    <mergeCell ref="M4:N5"/>
    <mergeCell ref="E5:G5"/>
  </mergeCells>
  <phoneticPr fontId="2"/>
  <dataValidations count="1">
    <dataValidation imeMode="hiragana" allowBlank="1" showInputMessage="1" showErrorMessage="1" sqref="M35:M36 JI35:JI36 TE35:TE36 ADA35:ADA36 AMW35:AMW36 AWS35:AWS36 BGO35:BGO36 BQK35:BQK36 CAG35:CAG36 CKC35:CKC36 CTY35:CTY36 DDU35:DDU36 DNQ35:DNQ36 DXM35:DXM36 EHI35:EHI36 ERE35:ERE36 FBA35:FBA36 FKW35:FKW36 FUS35:FUS36 GEO35:GEO36 GOK35:GOK36 GYG35:GYG36 HIC35:HIC36 HRY35:HRY36 IBU35:IBU36 ILQ35:ILQ36 IVM35:IVM36 JFI35:JFI36 JPE35:JPE36 JZA35:JZA36 KIW35:KIW36 KSS35:KSS36 LCO35:LCO36 LMK35:LMK36 LWG35:LWG36 MGC35:MGC36 MPY35:MPY36 MZU35:MZU36 NJQ35:NJQ36 NTM35:NTM36 ODI35:ODI36 ONE35:ONE36 OXA35:OXA36 PGW35:PGW36 PQS35:PQS36 QAO35:QAO36 QKK35:QKK36 QUG35:QUG36 REC35:REC36 RNY35:RNY36 RXU35:RXU36 SHQ35:SHQ36 SRM35:SRM36 TBI35:TBI36 TLE35:TLE36 TVA35:TVA36 UEW35:UEW36 UOS35:UOS36 UYO35:UYO36 VIK35:VIK36 VSG35:VSG36 WCC35:WCC36 WLY35:WLY36 WVU35:WVU36 M65571:M65572 JI65571:JI65572 TE65571:TE65572 ADA65571:ADA65572 AMW65571:AMW65572 AWS65571:AWS65572 BGO65571:BGO65572 BQK65571:BQK65572 CAG65571:CAG65572 CKC65571:CKC65572 CTY65571:CTY65572 DDU65571:DDU65572 DNQ65571:DNQ65572 DXM65571:DXM65572 EHI65571:EHI65572 ERE65571:ERE65572 FBA65571:FBA65572 FKW65571:FKW65572 FUS65571:FUS65572 GEO65571:GEO65572 GOK65571:GOK65572 GYG65571:GYG65572 HIC65571:HIC65572 HRY65571:HRY65572 IBU65571:IBU65572 ILQ65571:ILQ65572 IVM65571:IVM65572 JFI65571:JFI65572 JPE65571:JPE65572 JZA65571:JZA65572 KIW65571:KIW65572 KSS65571:KSS65572 LCO65571:LCO65572 LMK65571:LMK65572 LWG65571:LWG65572 MGC65571:MGC65572 MPY65571:MPY65572 MZU65571:MZU65572 NJQ65571:NJQ65572 NTM65571:NTM65572 ODI65571:ODI65572 ONE65571:ONE65572 OXA65571:OXA65572 PGW65571:PGW65572 PQS65571:PQS65572 QAO65571:QAO65572 QKK65571:QKK65572 QUG65571:QUG65572 REC65571:REC65572 RNY65571:RNY65572 RXU65571:RXU65572 SHQ65571:SHQ65572 SRM65571:SRM65572 TBI65571:TBI65572 TLE65571:TLE65572 TVA65571:TVA65572 UEW65571:UEW65572 UOS65571:UOS65572 UYO65571:UYO65572 VIK65571:VIK65572 VSG65571:VSG65572 WCC65571:WCC65572 WLY65571:WLY65572 WVU65571:WVU65572 M131107:M131108 JI131107:JI131108 TE131107:TE131108 ADA131107:ADA131108 AMW131107:AMW131108 AWS131107:AWS131108 BGO131107:BGO131108 BQK131107:BQK131108 CAG131107:CAG131108 CKC131107:CKC131108 CTY131107:CTY131108 DDU131107:DDU131108 DNQ131107:DNQ131108 DXM131107:DXM131108 EHI131107:EHI131108 ERE131107:ERE131108 FBA131107:FBA131108 FKW131107:FKW131108 FUS131107:FUS131108 GEO131107:GEO131108 GOK131107:GOK131108 GYG131107:GYG131108 HIC131107:HIC131108 HRY131107:HRY131108 IBU131107:IBU131108 ILQ131107:ILQ131108 IVM131107:IVM131108 JFI131107:JFI131108 JPE131107:JPE131108 JZA131107:JZA131108 KIW131107:KIW131108 KSS131107:KSS131108 LCO131107:LCO131108 LMK131107:LMK131108 LWG131107:LWG131108 MGC131107:MGC131108 MPY131107:MPY131108 MZU131107:MZU131108 NJQ131107:NJQ131108 NTM131107:NTM131108 ODI131107:ODI131108 ONE131107:ONE131108 OXA131107:OXA131108 PGW131107:PGW131108 PQS131107:PQS131108 QAO131107:QAO131108 QKK131107:QKK131108 QUG131107:QUG131108 REC131107:REC131108 RNY131107:RNY131108 RXU131107:RXU131108 SHQ131107:SHQ131108 SRM131107:SRM131108 TBI131107:TBI131108 TLE131107:TLE131108 TVA131107:TVA131108 UEW131107:UEW131108 UOS131107:UOS131108 UYO131107:UYO131108 VIK131107:VIK131108 VSG131107:VSG131108 WCC131107:WCC131108 WLY131107:WLY131108 WVU131107:WVU131108 M196643:M196644 JI196643:JI196644 TE196643:TE196644 ADA196643:ADA196644 AMW196643:AMW196644 AWS196643:AWS196644 BGO196643:BGO196644 BQK196643:BQK196644 CAG196643:CAG196644 CKC196643:CKC196644 CTY196643:CTY196644 DDU196643:DDU196644 DNQ196643:DNQ196644 DXM196643:DXM196644 EHI196643:EHI196644 ERE196643:ERE196644 FBA196643:FBA196644 FKW196643:FKW196644 FUS196643:FUS196644 GEO196643:GEO196644 GOK196643:GOK196644 GYG196643:GYG196644 HIC196643:HIC196644 HRY196643:HRY196644 IBU196643:IBU196644 ILQ196643:ILQ196644 IVM196643:IVM196644 JFI196643:JFI196644 JPE196643:JPE196644 JZA196643:JZA196644 KIW196643:KIW196644 KSS196643:KSS196644 LCO196643:LCO196644 LMK196643:LMK196644 LWG196643:LWG196644 MGC196643:MGC196644 MPY196643:MPY196644 MZU196643:MZU196644 NJQ196643:NJQ196644 NTM196643:NTM196644 ODI196643:ODI196644 ONE196643:ONE196644 OXA196643:OXA196644 PGW196643:PGW196644 PQS196643:PQS196644 QAO196643:QAO196644 QKK196643:QKK196644 QUG196643:QUG196644 REC196643:REC196644 RNY196643:RNY196644 RXU196643:RXU196644 SHQ196643:SHQ196644 SRM196643:SRM196644 TBI196643:TBI196644 TLE196643:TLE196644 TVA196643:TVA196644 UEW196643:UEW196644 UOS196643:UOS196644 UYO196643:UYO196644 VIK196643:VIK196644 VSG196643:VSG196644 WCC196643:WCC196644 WLY196643:WLY196644 WVU196643:WVU196644 M262179:M262180 JI262179:JI262180 TE262179:TE262180 ADA262179:ADA262180 AMW262179:AMW262180 AWS262179:AWS262180 BGO262179:BGO262180 BQK262179:BQK262180 CAG262179:CAG262180 CKC262179:CKC262180 CTY262179:CTY262180 DDU262179:DDU262180 DNQ262179:DNQ262180 DXM262179:DXM262180 EHI262179:EHI262180 ERE262179:ERE262180 FBA262179:FBA262180 FKW262179:FKW262180 FUS262179:FUS262180 GEO262179:GEO262180 GOK262179:GOK262180 GYG262179:GYG262180 HIC262179:HIC262180 HRY262179:HRY262180 IBU262179:IBU262180 ILQ262179:ILQ262180 IVM262179:IVM262180 JFI262179:JFI262180 JPE262179:JPE262180 JZA262179:JZA262180 KIW262179:KIW262180 KSS262179:KSS262180 LCO262179:LCO262180 LMK262179:LMK262180 LWG262179:LWG262180 MGC262179:MGC262180 MPY262179:MPY262180 MZU262179:MZU262180 NJQ262179:NJQ262180 NTM262179:NTM262180 ODI262179:ODI262180 ONE262179:ONE262180 OXA262179:OXA262180 PGW262179:PGW262180 PQS262179:PQS262180 QAO262179:QAO262180 QKK262179:QKK262180 QUG262179:QUG262180 REC262179:REC262180 RNY262179:RNY262180 RXU262179:RXU262180 SHQ262179:SHQ262180 SRM262179:SRM262180 TBI262179:TBI262180 TLE262179:TLE262180 TVA262179:TVA262180 UEW262179:UEW262180 UOS262179:UOS262180 UYO262179:UYO262180 VIK262179:VIK262180 VSG262179:VSG262180 WCC262179:WCC262180 WLY262179:WLY262180 WVU262179:WVU262180 M327715:M327716 JI327715:JI327716 TE327715:TE327716 ADA327715:ADA327716 AMW327715:AMW327716 AWS327715:AWS327716 BGO327715:BGO327716 BQK327715:BQK327716 CAG327715:CAG327716 CKC327715:CKC327716 CTY327715:CTY327716 DDU327715:DDU327716 DNQ327715:DNQ327716 DXM327715:DXM327716 EHI327715:EHI327716 ERE327715:ERE327716 FBA327715:FBA327716 FKW327715:FKW327716 FUS327715:FUS327716 GEO327715:GEO327716 GOK327715:GOK327716 GYG327715:GYG327716 HIC327715:HIC327716 HRY327715:HRY327716 IBU327715:IBU327716 ILQ327715:ILQ327716 IVM327715:IVM327716 JFI327715:JFI327716 JPE327715:JPE327716 JZA327715:JZA327716 KIW327715:KIW327716 KSS327715:KSS327716 LCO327715:LCO327716 LMK327715:LMK327716 LWG327715:LWG327716 MGC327715:MGC327716 MPY327715:MPY327716 MZU327715:MZU327716 NJQ327715:NJQ327716 NTM327715:NTM327716 ODI327715:ODI327716 ONE327715:ONE327716 OXA327715:OXA327716 PGW327715:PGW327716 PQS327715:PQS327716 QAO327715:QAO327716 QKK327715:QKK327716 QUG327715:QUG327716 REC327715:REC327716 RNY327715:RNY327716 RXU327715:RXU327716 SHQ327715:SHQ327716 SRM327715:SRM327716 TBI327715:TBI327716 TLE327715:TLE327716 TVA327715:TVA327716 UEW327715:UEW327716 UOS327715:UOS327716 UYO327715:UYO327716 VIK327715:VIK327716 VSG327715:VSG327716 WCC327715:WCC327716 WLY327715:WLY327716 WVU327715:WVU327716 M393251:M393252 JI393251:JI393252 TE393251:TE393252 ADA393251:ADA393252 AMW393251:AMW393252 AWS393251:AWS393252 BGO393251:BGO393252 BQK393251:BQK393252 CAG393251:CAG393252 CKC393251:CKC393252 CTY393251:CTY393252 DDU393251:DDU393252 DNQ393251:DNQ393252 DXM393251:DXM393252 EHI393251:EHI393252 ERE393251:ERE393252 FBA393251:FBA393252 FKW393251:FKW393252 FUS393251:FUS393252 GEO393251:GEO393252 GOK393251:GOK393252 GYG393251:GYG393252 HIC393251:HIC393252 HRY393251:HRY393252 IBU393251:IBU393252 ILQ393251:ILQ393252 IVM393251:IVM393252 JFI393251:JFI393252 JPE393251:JPE393252 JZA393251:JZA393252 KIW393251:KIW393252 KSS393251:KSS393252 LCO393251:LCO393252 LMK393251:LMK393252 LWG393251:LWG393252 MGC393251:MGC393252 MPY393251:MPY393252 MZU393251:MZU393252 NJQ393251:NJQ393252 NTM393251:NTM393252 ODI393251:ODI393252 ONE393251:ONE393252 OXA393251:OXA393252 PGW393251:PGW393252 PQS393251:PQS393252 QAO393251:QAO393252 QKK393251:QKK393252 QUG393251:QUG393252 REC393251:REC393252 RNY393251:RNY393252 RXU393251:RXU393252 SHQ393251:SHQ393252 SRM393251:SRM393252 TBI393251:TBI393252 TLE393251:TLE393252 TVA393251:TVA393252 UEW393251:UEW393252 UOS393251:UOS393252 UYO393251:UYO393252 VIK393251:VIK393252 VSG393251:VSG393252 WCC393251:WCC393252 WLY393251:WLY393252 WVU393251:WVU393252 M458787:M458788 JI458787:JI458788 TE458787:TE458788 ADA458787:ADA458788 AMW458787:AMW458788 AWS458787:AWS458788 BGO458787:BGO458788 BQK458787:BQK458788 CAG458787:CAG458788 CKC458787:CKC458788 CTY458787:CTY458788 DDU458787:DDU458788 DNQ458787:DNQ458788 DXM458787:DXM458788 EHI458787:EHI458788 ERE458787:ERE458788 FBA458787:FBA458788 FKW458787:FKW458788 FUS458787:FUS458788 GEO458787:GEO458788 GOK458787:GOK458788 GYG458787:GYG458788 HIC458787:HIC458788 HRY458787:HRY458788 IBU458787:IBU458788 ILQ458787:ILQ458788 IVM458787:IVM458788 JFI458787:JFI458788 JPE458787:JPE458788 JZA458787:JZA458788 KIW458787:KIW458788 KSS458787:KSS458788 LCO458787:LCO458788 LMK458787:LMK458788 LWG458787:LWG458788 MGC458787:MGC458788 MPY458787:MPY458788 MZU458787:MZU458788 NJQ458787:NJQ458788 NTM458787:NTM458788 ODI458787:ODI458788 ONE458787:ONE458788 OXA458787:OXA458788 PGW458787:PGW458788 PQS458787:PQS458788 QAO458787:QAO458788 QKK458787:QKK458788 QUG458787:QUG458788 REC458787:REC458788 RNY458787:RNY458788 RXU458787:RXU458788 SHQ458787:SHQ458788 SRM458787:SRM458788 TBI458787:TBI458788 TLE458787:TLE458788 TVA458787:TVA458788 UEW458787:UEW458788 UOS458787:UOS458788 UYO458787:UYO458788 VIK458787:VIK458788 VSG458787:VSG458788 WCC458787:WCC458788 WLY458787:WLY458788 WVU458787:WVU458788 M524323:M524324 JI524323:JI524324 TE524323:TE524324 ADA524323:ADA524324 AMW524323:AMW524324 AWS524323:AWS524324 BGO524323:BGO524324 BQK524323:BQK524324 CAG524323:CAG524324 CKC524323:CKC524324 CTY524323:CTY524324 DDU524323:DDU524324 DNQ524323:DNQ524324 DXM524323:DXM524324 EHI524323:EHI524324 ERE524323:ERE524324 FBA524323:FBA524324 FKW524323:FKW524324 FUS524323:FUS524324 GEO524323:GEO524324 GOK524323:GOK524324 GYG524323:GYG524324 HIC524323:HIC524324 HRY524323:HRY524324 IBU524323:IBU524324 ILQ524323:ILQ524324 IVM524323:IVM524324 JFI524323:JFI524324 JPE524323:JPE524324 JZA524323:JZA524324 KIW524323:KIW524324 KSS524323:KSS524324 LCO524323:LCO524324 LMK524323:LMK524324 LWG524323:LWG524324 MGC524323:MGC524324 MPY524323:MPY524324 MZU524323:MZU524324 NJQ524323:NJQ524324 NTM524323:NTM524324 ODI524323:ODI524324 ONE524323:ONE524324 OXA524323:OXA524324 PGW524323:PGW524324 PQS524323:PQS524324 QAO524323:QAO524324 QKK524323:QKK524324 QUG524323:QUG524324 REC524323:REC524324 RNY524323:RNY524324 RXU524323:RXU524324 SHQ524323:SHQ524324 SRM524323:SRM524324 TBI524323:TBI524324 TLE524323:TLE524324 TVA524323:TVA524324 UEW524323:UEW524324 UOS524323:UOS524324 UYO524323:UYO524324 VIK524323:VIK524324 VSG524323:VSG524324 WCC524323:WCC524324 WLY524323:WLY524324 WVU524323:WVU524324 M589859:M589860 JI589859:JI589860 TE589859:TE589860 ADA589859:ADA589860 AMW589859:AMW589860 AWS589859:AWS589860 BGO589859:BGO589860 BQK589859:BQK589860 CAG589859:CAG589860 CKC589859:CKC589860 CTY589859:CTY589860 DDU589859:DDU589860 DNQ589859:DNQ589860 DXM589859:DXM589860 EHI589859:EHI589860 ERE589859:ERE589860 FBA589859:FBA589860 FKW589859:FKW589860 FUS589859:FUS589860 GEO589859:GEO589860 GOK589859:GOK589860 GYG589859:GYG589860 HIC589859:HIC589860 HRY589859:HRY589860 IBU589859:IBU589860 ILQ589859:ILQ589860 IVM589859:IVM589860 JFI589859:JFI589860 JPE589859:JPE589860 JZA589859:JZA589860 KIW589859:KIW589860 KSS589859:KSS589860 LCO589859:LCO589860 LMK589859:LMK589860 LWG589859:LWG589860 MGC589859:MGC589860 MPY589859:MPY589860 MZU589859:MZU589860 NJQ589859:NJQ589860 NTM589859:NTM589860 ODI589859:ODI589860 ONE589859:ONE589860 OXA589859:OXA589860 PGW589859:PGW589860 PQS589859:PQS589860 QAO589859:QAO589860 QKK589859:QKK589860 QUG589859:QUG589860 REC589859:REC589860 RNY589859:RNY589860 RXU589859:RXU589860 SHQ589859:SHQ589860 SRM589859:SRM589860 TBI589859:TBI589860 TLE589859:TLE589860 TVA589859:TVA589860 UEW589859:UEW589860 UOS589859:UOS589860 UYO589859:UYO589860 VIK589859:VIK589860 VSG589859:VSG589860 WCC589859:WCC589860 WLY589859:WLY589860 WVU589859:WVU589860 M655395:M655396 JI655395:JI655396 TE655395:TE655396 ADA655395:ADA655396 AMW655395:AMW655396 AWS655395:AWS655396 BGO655395:BGO655396 BQK655395:BQK655396 CAG655395:CAG655396 CKC655395:CKC655396 CTY655395:CTY655396 DDU655395:DDU655396 DNQ655395:DNQ655396 DXM655395:DXM655396 EHI655395:EHI655396 ERE655395:ERE655396 FBA655395:FBA655396 FKW655395:FKW655396 FUS655395:FUS655396 GEO655395:GEO655396 GOK655395:GOK655396 GYG655395:GYG655396 HIC655395:HIC655396 HRY655395:HRY655396 IBU655395:IBU655396 ILQ655395:ILQ655396 IVM655395:IVM655396 JFI655395:JFI655396 JPE655395:JPE655396 JZA655395:JZA655396 KIW655395:KIW655396 KSS655395:KSS655396 LCO655395:LCO655396 LMK655395:LMK655396 LWG655395:LWG655396 MGC655395:MGC655396 MPY655395:MPY655396 MZU655395:MZU655396 NJQ655395:NJQ655396 NTM655395:NTM655396 ODI655395:ODI655396 ONE655395:ONE655396 OXA655395:OXA655396 PGW655395:PGW655396 PQS655395:PQS655396 QAO655395:QAO655396 QKK655395:QKK655396 QUG655395:QUG655396 REC655395:REC655396 RNY655395:RNY655396 RXU655395:RXU655396 SHQ655395:SHQ655396 SRM655395:SRM655396 TBI655395:TBI655396 TLE655395:TLE655396 TVA655395:TVA655396 UEW655395:UEW655396 UOS655395:UOS655396 UYO655395:UYO655396 VIK655395:VIK655396 VSG655395:VSG655396 WCC655395:WCC655396 WLY655395:WLY655396 WVU655395:WVU655396 M720931:M720932 JI720931:JI720932 TE720931:TE720932 ADA720931:ADA720932 AMW720931:AMW720932 AWS720931:AWS720932 BGO720931:BGO720932 BQK720931:BQK720932 CAG720931:CAG720932 CKC720931:CKC720932 CTY720931:CTY720932 DDU720931:DDU720932 DNQ720931:DNQ720932 DXM720931:DXM720932 EHI720931:EHI720932 ERE720931:ERE720932 FBA720931:FBA720932 FKW720931:FKW720932 FUS720931:FUS720932 GEO720931:GEO720932 GOK720931:GOK720932 GYG720931:GYG720932 HIC720931:HIC720932 HRY720931:HRY720932 IBU720931:IBU720932 ILQ720931:ILQ720932 IVM720931:IVM720932 JFI720931:JFI720932 JPE720931:JPE720932 JZA720931:JZA720932 KIW720931:KIW720932 KSS720931:KSS720932 LCO720931:LCO720932 LMK720931:LMK720932 LWG720931:LWG720932 MGC720931:MGC720932 MPY720931:MPY720932 MZU720931:MZU720932 NJQ720931:NJQ720932 NTM720931:NTM720932 ODI720931:ODI720932 ONE720931:ONE720932 OXA720931:OXA720932 PGW720931:PGW720932 PQS720931:PQS720932 QAO720931:QAO720932 QKK720931:QKK720932 QUG720931:QUG720932 REC720931:REC720932 RNY720931:RNY720932 RXU720931:RXU720932 SHQ720931:SHQ720932 SRM720931:SRM720932 TBI720931:TBI720932 TLE720931:TLE720932 TVA720931:TVA720932 UEW720931:UEW720932 UOS720931:UOS720932 UYO720931:UYO720932 VIK720931:VIK720932 VSG720931:VSG720932 WCC720931:WCC720932 WLY720931:WLY720932 WVU720931:WVU720932 M786467:M786468 JI786467:JI786468 TE786467:TE786468 ADA786467:ADA786468 AMW786467:AMW786468 AWS786467:AWS786468 BGO786467:BGO786468 BQK786467:BQK786468 CAG786467:CAG786468 CKC786467:CKC786468 CTY786467:CTY786468 DDU786467:DDU786468 DNQ786467:DNQ786468 DXM786467:DXM786468 EHI786467:EHI786468 ERE786467:ERE786468 FBA786467:FBA786468 FKW786467:FKW786468 FUS786467:FUS786468 GEO786467:GEO786468 GOK786467:GOK786468 GYG786467:GYG786468 HIC786467:HIC786468 HRY786467:HRY786468 IBU786467:IBU786468 ILQ786467:ILQ786468 IVM786467:IVM786468 JFI786467:JFI786468 JPE786467:JPE786468 JZA786467:JZA786468 KIW786467:KIW786468 KSS786467:KSS786468 LCO786467:LCO786468 LMK786467:LMK786468 LWG786467:LWG786468 MGC786467:MGC786468 MPY786467:MPY786468 MZU786467:MZU786468 NJQ786467:NJQ786468 NTM786467:NTM786468 ODI786467:ODI786468 ONE786467:ONE786468 OXA786467:OXA786468 PGW786467:PGW786468 PQS786467:PQS786468 QAO786467:QAO786468 QKK786467:QKK786468 QUG786467:QUG786468 REC786467:REC786468 RNY786467:RNY786468 RXU786467:RXU786468 SHQ786467:SHQ786468 SRM786467:SRM786468 TBI786467:TBI786468 TLE786467:TLE786468 TVA786467:TVA786468 UEW786467:UEW786468 UOS786467:UOS786468 UYO786467:UYO786468 VIK786467:VIK786468 VSG786467:VSG786468 WCC786467:WCC786468 WLY786467:WLY786468 WVU786467:WVU786468 M852003:M852004 JI852003:JI852004 TE852003:TE852004 ADA852003:ADA852004 AMW852003:AMW852004 AWS852003:AWS852004 BGO852003:BGO852004 BQK852003:BQK852004 CAG852003:CAG852004 CKC852003:CKC852004 CTY852003:CTY852004 DDU852003:DDU852004 DNQ852003:DNQ852004 DXM852003:DXM852004 EHI852003:EHI852004 ERE852003:ERE852004 FBA852003:FBA852004 FKW852003:FKW852004 FUS852003:FUS852004 GEO852003:GEO852004 GOK852003:GOK852004 GYG852003:GYG852004 HIC852003:HIC852004 HRY852003:HRY852004 IBU852003:IBU852004 ILQ852003:ILQ852004 IVM852003:IVM852004 JFI852003:JFI852004 JPE852003:JPE852004 JZA852003:JZA852004 KIW852003:KIW852004 KSS852003:KSS852004 LCO852003:LCO852004 LMK852003:LMK852004 LWG852003:LWG852004 MGC852003:MGC852004 MPY852003:MPY852004 MZU852003:MZU852004 NJQ852003:NJQ852004 NTM852003:NTM852004 ODI852003:ODI852004 ONE852003:ONE852004 OXA852003:OXA852004 PGW852003:PGW852004 PQS852003:PQS852004 QAO852003:QAO852004 QKK852003:QKK852004 QUG852003:QUG852004 REC852003:REC852004 RNY852003:RNY852004 RXU852003:RXU852004 SHQ852003:SHQ852004 SRM852003:SRM852004 TBI852003:TBI852004 TLE852003:TLE852004 TVA852003:TVA852004 UEW852003:UEW852004 UOS852003:UOS852004 UYO852003:UYO852004 VIK852003:VIK852004 VSG852003:VSG852004 WCC852003:WCC852004 WLY852003:WLY852004 WVU852003:WVU852004 M917539:M917540 JI917539:JI917540 TE917539:TE917540 ADA917539:ADA917540 AMW917539:AMW917540 AWS917539:AWS917540 BGO917539:BGO917540 BQK917539:BQK917540 CAG917539:CAG917540 CKC917539:CKC917540 CTY917539:CTY917540 DDU917539:DDU917540 DNQ917539:DNQ917540 DXM917539:DXM917540 EHI917539:EHI917540 ERE917539:ERE917540 FBA917539:FBA917540 FKW917539:FKW917540 FUS917539:FUS917540 GEO917539:GEO917540 GOK917539:GOK917540 GYG917539:GYG917540 HIC917539:HIC917540 HRY917539:HRY917540 IBU917539:IBU917540 ILQ917539:ILQ917540 IVM917539:IVM917540 JFI917539:JFI917540 JPE917539:JPE917540 JZA917539:JZA917540 KIW917539:KIW917540 KSS917539:KSS917540 LCO917539:LCO917540 LMK917539:LMK917540 LWG917539:LWG917540 MGC917539:MGC917540 MPY917539:MPY917540 MZU917539:MZU917540 NJQ917539:NJQ917540 NTM917539:NTM917540 ODI917539:ODI917540 ONE917539:ONE917540 OXA917539:OXA917540 PGW917539:PGW917540 PQS917539:PQS917540 QAO917539:QAO917540 QKK917539:QKK917540 QUG917539:QUG917540 REC917539:REC917540 RNY917539:RNY917540 RXU917539:RXU917540 SHQ917539:SHQ917540 SRM917539:SRM917540 TBI917539:TBI917540 TLE917539:TLE917540 TVA917539:TVA917540 UEW917539:UEW917540 UOS917539:UOS917540 UYO917539:UYO917540 VIK917539:VIK917540 VSG917539:VSG917540 WCC917539:WCC917540 WLY917539:WLY917540 WVU917539:WVU917540 M983075:M983076 JI983075:JI983076 TE983075:TE983076 ADA983075:ADA983076 AMW983075:AMW983076 AWS983075:AWS983076 BGO983075:BGO983076 BQK983075:BQK983076 CAG983075:CAG983076 CKC983075:CKC983076 CTY983075:CTY983076 DDU983075:DDU983076 DNQ983075:DNQ983076 DXM983075:DXM983076 EHI983075:EHI983076 ERE983075:ERE983076 FBA983075:FBA983076 FKW983075:FKW983076 FUS983075:FUS983076 GEO983075:GEO983076 GOK983075:GOK983076 GYG983075:GYG983076 HIC983075:HIC983076 HRY983075:HRY983076 IBU983075:IBU983076 ILQ983075:ILQ983076 IVM983075:IVM983076 JFI983075:JFI983076 JPE983075:JPE983076 JZA983075:JZA983076 KIW983075:KIW983076 KSS983075:KSS983076 LCO983075:LCO983076 LMK983075:LMK983076 LWG983075:LWG983076 MGC983075:MGC983076 MPY983075:MPY983076 MZU983075:MZU983076 NJQ983075:NJQ983076 NTM983075:NTM983076 ODI983075:ODI983076 ONE983075:ONE983076 OXA983075:OXA983076 PGW983075:PGW983076 PQS983075:PQS983076 QAO983075:QAO983076 QKK983075:QKK983076 QUG983075:QUG983076 REC983075:REC983076 RNY983075:RNY983076 RXU983075:RXU983076 SHQ983075:SHQ983076 SRM983075:SRM983076 TBI983075:TBI983076 TLE983075:TLE983076 TVA983075:TVA983076 UEW983075:UEW983076 UOS983075:UOS983076 UYO983075:UYO983076 VIK983075:VIK983076 VSG983075:VSG983076 WCC983075:WCC983076 WLY983075:WLY983076 WVU983075:WVU983076" xr:uid="{A57FF211-335B-4C9B-AC4E-2377C1102A21}"/>
  </dataValidations>
  <pageMargins left="0.2" right="0.2" top="0.36" bottom="0.41" header="0.3" footer="0.3"/>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684E-D044-4E99-8246-23CE0696F1CB}">
  <dimension ref="A2:T140"/>
  <sheetViews>
    <sheetView zoomScale="85" zoomScaleNormal="85" workbookViewId="0">
      <pane xSplit="13" ySplit="9" topLeftCell="O54" activePane="bottomRight" state="frozen"/>
      <selection pane="topRight" activeCell="K1" sqref="K1"/>
      <selection pane="bottomLeft" activeCell="A9" sqref="A9"/>
      <selection pane="bottomRight" activeCell="J60" sqref="J60"/>
    </sheetView>
  </sheetViews>
  <sheetFormatPr defaultRowHeight="18.75"/>
  <cols>
    <col min="1" max="1" width="7" style="1" customWidth="1"/>
    <col min="2" max="2" width="4.875" style="1" customWidth="1"/>
    <col min="3" max="3" width="7.25" style="1" customWidth="1"/>
    <col min="4" max="4" width="8.875" style="1" customWidth="1"/>
    <col min="5" max="5" width="18.125" style="4" customWidth="1"/>
    <col min="6" max="6" width="14.375" style="1" bestFit="1" customWidth="1"/>
    <col min="7" max="7" width="13.125" style="1" bestFit="1" customWidth="1"/>
    <col min="8" max="8" width="57.875" style="1" customWidth="1"/>
    <col min="9" max="9" width="6.125" style="1" customWidth="1"/>
    <col min="10" max="11" width="9.875" style="1" bestFit="1" customWidth="1"/>
    <col min="12" max="12" width="5.875" style="10" customWidth="1"/>
    <col min="13" max="13" width="49" style="1" customWidth="1"/>
    <col min="14" max="14" width="28.375" style="1" customWidth="1"/>
    <col min="15" max="15" width="20.125" style="4" customWidth="1"/>
    <col min="16" max="16" width="15.375" style="9" customWidth="1"/>
    <col min="17" max="17" width="6.375" style="1" customWidth="1"/>
    <col min="18" max="18" width="16.625" style="10" customWidth="1"/>
    <col min="19" max="19" width="17.875" style="11" customWidth="1"/>
    <col min="20" max="20" width="15.625" style="12" customWidth="1"/>
    <col min="21" max="256" width="9" style="1"/>
    <col min="257" max="257" width="7" style="1" customWidth="1"/>
    <col min="258" max="258" width="4.875" style="1" customWidth="1"/>
    <col min="259" max="259" width="7.25" style="1" customWidth="1"/>
    <col min="260" max="260" width="8.875" style="1" customWidth="1"/>
    <col min="261" max="261" width="18.125" style="1" customWidth="1"/>
    <col min="262" max="262" width="14.375" style="1" bestFit="1" customWidth="1"/>
    <col min="263" max="263" width="13.125" style="1" bestFit="1" customWidth="1"/>
    <col min="264" max="264" width="57.875" style="1" customWidth="1"/>
    <col min="265" max="265" width="6.125" style="1" customWidth="1"/>
    <col min="266" max="267" width="9.875" style="1" bestFit="1" customWidth="1"/>
    <col min="268" max="268" width="5.875" style="1" customWidth="1"/>
    <col min="269" max="269" width="49" style="1" customWidth="1"/>
    <col min="270" max="270" width="28.375" style="1" customWidth="1"/>
    <col min="271" max="271" width="20.125" style="1" customWidth="1"/>
    <col min="272" max="272" width="15.375" style="1" customWidth="1"/>
    <col min="273" max="273" width="6.375" style="1" customWidth="1"/>
    <col min="274" max="274" width="16.625" style="1" customWidth="1"/>
    <col min="275" max="275" width="17.875" style="1" customWidth="1"/>
    <col min="276" max="276" width="15.625" style="1" customWidth="1"/>
    <col min="277" max="512" width="9" style="1"/>
    <col min="513" max="513" width="7" style="1" customWidth="1"/>
    <col min="514" max="514" width="4.875" style="1" customWidth="1"/>
    <col min="515" max="515" width="7.25" style="1" customWidth="1"/>
    <col min="516" max="516" width="8.875" style="1" customWidth="1"/>
    <col min="517" max="517" width="18.125" style="1" customWidth="1"/>
    <col min="518" max="518" width="14.375" style="1" bestFit="1" customWidth="1"/>
    <col min="519" max="519" width="13.125" style="1" bestFit="1" customWidth="1"/>
    <col min="520" max="520" width="57.875" style="1" customWidth="1"/>
    <col min="521" max="521" width="6.125" style="1" customWidth="1"/>
    <col min="522" max="523" width="9.875" style="1" bestFit="1" customWidth="1"/>
    <col min="524" max="524" width="5.875" style="1" customWidth="1"/>
    <col min="525" max="525" width="49" style="1" customWidth="1"/>
    <col min="526" max="526" width="28.375" style="1" customWidth="1"/>
    <col min="527" max="527" width="20.125" style="1" customWidth="1"/>
    <col min="528" max="528" width="15.375" style="1" customWidth="1"/>
    <col min="529" max="529" width="6.375" style="1" customWidth="1"/>
    <col min="530" max="530" width="16.625" style="1" customWidth="1"/>
    <col min="531" max="531" width="17.875" style="1" customWidth="1"/>
    <col min="532" max="532" width="15.625" style="1" customWidth="1"/>
    <col min="533" max="768" width="9" style="1"/>
    <col min="769" max="769" width="7" style="1" customWidth="1"/>
    <col min="770" max="770" width="4.875" style="1" customWidth="1"/>
    <col min="771" max="771" width="7.25" style="1" customWidth="1"/>
    <col min="772" max="772" width="8.875" style="1" customWidth="1"/>
    <col min="773" max="773" width="18.125" style="1" customWidth="1"/>
    <col min="774" max="774" width="14.375" style="1" bestFit="1" customWidth="1"/>
    <col min="775" max="775" width="13.125" style="1" bestFit="1" customWidth="1"/>
    <col min="776" max="776" width="57.875" style="1" customWidth="1"/>
    <col min="777" max="777" width="6.125" style="1" customWidth="1"/>
    <col min="778" max="779" width="9.875" style="1" bestFit="1" customWidth="1"/>
    <col min="780" max="780" width="5.875" style="1" customWidth="1"/>
    <col min="781" max="781" width="49" style="1" customWidth="1"/>
    <col min="782" max="782" width="28.375" style="1" customWidth="1"/>
    <col min="783" max="783" width="20.125" style="1" customWidth="1"/>
    <col min="784" max="784" width="15.375" style="1" customWidth="1"/>
    <col min="785" max="785" width="6.375" style="1" customWidth="1"/>
    <col min="786" max="786" width="16.625" style="1" customWidth="1"/>
    <col min="787" max="787" width="17.875" style="1" customWidth="1"/>
    <col min="788" max="788" width="15.625" style="1" customWidth="1"/>
    <col min="789" max="1024" width="9" style="1"/>
    <col min="1025" max="1025" width="7" style="1" customWidth="1"/>
    <col min="1026" max="1026" width="4.875" style="1" customWidth="1"/>
    <col min="1027" max="1027" width="7.25" style="1" customWidth="1"/>
    <col min="1028" max="1028" width="8.875" style="1" customWidth="1"/>
    <col min="1029" max="1029" width="18.125" style="1" customWidth="1"/>
    <col min="1030" max="1030" width="14.375" style="1" bestFit="1" customWidth="1"/>
    <col min="1031" max="1031" width="13.125" style="1" bestFit="1" customWidth="1"/>
    <col min="1032" max="1032" width="57.875" style="1" customWidth="1"/>
    <col min="1033" max="1033" width="6.125" style="1" customWidth="1"/>
    <col min="1034" max="1035" width="9.875" style="1" bestFit="1" customWidth="1"/>
    <col min="1036" max="1036" width="5.875" style="1" customWidth="1"/>
    <col min="1037" max="1037" width="49" style="1" customWidth="1"/>
    <col min="1038" max="1038" width="28.375" style="1" customWidth="1"/>
    <col min="1039" max="1039" width="20.125" style="1" customWidth="1"/>
    <col min="1040" max="1040" width="15.375" style="1" customWidth="1"/>
    <col min="1041" max="1041" width="6.375" style="1" customWidth="1"/>
    <col min="1042" max="1042" width="16.625" style="1" customWidth="1"/>
    <col min="1043" max="1043" width="17.875" style="1" customWidth="1"/>
    <col min="1044" max="1044" width="15.625" style="1" customWidth="1"/>
    <col min="1045" max="1280" width="9" style="1"/>
    <col min="1281" max="1281" width="7" style="1" customWidth="1"/>
    <col min="1282" max="1282" width="4.875" style="1" customWidth="1"/>
    <col min="1283" max="1283" width="7.25" style="1" customWidth="1"/>
    <col min="1284" max="1284" width="8.875" style="1" customWidth="1"/>
    <col min="1285" max="1285" width="18.125" style="1" customWidth="1"/>
    <col min="1286" max="1286" width="14.375" style="1" bestFit="1" customWidth="1"/>
    <col min="1287" max="1287" width="13.125" style="1" bestFit="1" customWidth="1"/>
    <col min="1288" max="1288" width="57.875" style="1" customWidth="1"/>
    <col min="1289" max="1289" width="6.125" style="1" customWidth="1"/>
    <col min="1290" max="1291" width="9.875" style="1" bestFit="1" customWidth="1"/>
    <col min="1292" max="1292" width="5.875" style="1" customWidth="1"/>
    <col min="1293" max="1293" width="49" style="1" customWidth="1"/>
    <col min="1294" max="1294" width="28.375" style="1" customWidth="1"/>
    <col min="1295" max="1295" width="20.125" style="1" customWidth="1"/>
    <col min="1296" max="1296" width="15.375" style="1" customWidth="1"/>
    <col min="1297" max="1297" width="6.375" style="1" customWidth="1"/>
    <col min="1298" max="1298" width="16.625" style="1" customWidth="1"/>
    <col min="1299" max="1299" width="17.875" style="1" customWidth="1"/>
    <col min="1300" max="1300" width="15.625" style="1" customWidth="1"/>
    <col min="1301" max="1536" width="9" style="1"/>
    <col min="1537" max="1537" width="7" style="1" customWidth="1"/>
    <col min="1538" max="1538" width="4.875" style="1" customWidth="1"/>
    <col min="1539" max="1539" width="7.25" style="1" customWidth="1"/>
    <col min="1540" max="1540" width="8.875" style="1" customWidth="1"/>
    <col min="1541" max="1541" width="18.125" style="1" customWidth="1"/>
    <col min="1542" max="1542" width="14.375" style="1" bestFit="1" customWidth="1"/>
    <col min="1543" max="1543" width="13.125" style="1" bestFit="1" customWidth="1"/>
    <col min="1544" max="1544" width="57.875" style="1" customWidth="1"/>
    <col min="1545" max="1545" width="6.125" style="1" customWidth="1"/>
    <col min="1546" max="1547" width="9.875" style="1" bestFit="1" customWidth="1"/>
    <col min="1548" max="1548" width="5.875" style="1" customWidth="1"/>
    <col min="1549" max="1549" width="49" style="1" customWidth="1"/>
    <col min="1550" max="1550" width="28.375" style="1" customWidth="1"/>
    <col min="1551" max="1551" width="20.125" style="1" customWidth="1"/>
    <col min="1552" max="1552" width="15.375" style="1" customWidth="1"/>
    <col min="1553" max="1553" width="6.375" style="1" customWidth="1"/>
    <col min="1554" max="1554" width="16.625" style="1" customWidth="1"/>
    <col min="1555" max="1555" width="17.875" style="1" customWidth="1"/>
    <col min="1556" max="1556" width="15.625" style="1" customWidth="1"/>
    <col min="1557" max="1792" width="9" style="1"/>
    <col min="1793" max="1793" width="7" style="1" customWidth="1"/>
    <col min="1794" max="1794" width="4.875" style="1" customWidth="1"/>
    <col min="1795" max="1795" width="7.25" style="1" customWidth="1"/>
    <col min="1796" max="1796" width="8.875" style="1" customWidth="1"/>
    <col min="1797" max="1797" width="18.125" style="1" customWidth="1"/>
    <col min="1798" max="1798" width="14.375" style="1" bestFit="1" customWidth="1"/>
    <col min="1799" max="1799" width="13.125" style="1" bestFit="1" customWidth="1"/>
    <col min="1800" max="1800" width="57.875" style="1" customWidth="1"/>
    <col min="1801" max="1801" width="6.125" style="1" customWidth="1"/>
    <col min="1802" max="1803" width="9.875" style="1" bestFit="1" customWidth="1"/>
    <col min="1804" max="1804" width="5.875" style="1" customWidth="1"/>
    <col min="1805" max="1805" width="49" style="1" customWidth="1"/>
    <col min="1806" max="1806" width="28.375" style="1" customWidth="1"/>
    <col min="1807" max="1807" width="20.125" style="1" customWidth="1"/>
    <col min="1808" max="1808" width="15.375" style="1" customWidth="1"/>
    <col min="1809" max="1809" width="6.375" style="1" customWidth="1"/>
    <col min="1810" max="1810" width="16.625" style="1" customWidth="1"/>
    <col min="1811" max="1811" width="17.875" style="1" customWidth="1"/>
    <col min="1812" max="1812" width="15.625" style="1" customWidth="1"/>
    <col min="1813" max="2048" width="9" style="1"/>
    <col min="2049" max="2049" width="7" style="1" customWidth="1"/>
    <col min="2050" max="2050" width="4.875" style="1" customWidth="1"/>
    <col min="2051" max="2051" width="7.25" style="1" customWidth="1"/>
    <col min="2052" max="2052" width="8.875" style="1" customWidth="1"/>
    <col min="2053" max="2053" width="18.125" style="1" customWidth="1"/>
    <col min="2054" max="2054" width="14.375" style="1" bestFit="1" customWidth="1"/>
    <col min="2055" max="2055" width="13.125" style="1" bestFit="1" customWidth="1"/>
    <col min="2056" max="2056" width="57.875" style="1" customWidth="1"/>
    <col min="2057" max="2057" width="6.125" style="1" customWidth="1"/>
    <col min="2058" max="2059" width="9.875" style="1" bestFit="1" customWidth="1"/>
    <col min="2060" max="2060" width="5.875" style="1" customWidth="1"/>
    <col min="2061" max="2061" width="49" style="1" customWidth="1"/>
    <col min="2062" max="2062" width="28.375" style="1" customWidth="1"/>
    <col min="2063" max="2063" width="20.125" style="1" customWidth="1"/>
    <col min="2064" max="2064" width="15.375" style="1" customWidth="1"/>
    <col min="2065" max="2065" width="6.375" style="1" customWidth="1"/>
    <col min="2066" max="2066" width="16.625" style="1" customWidth="1"/>
    <col min="2067" max="2067" width="17.875" style="1" customWidth="1"/>
    <col min="2068" max="2068" width="15.625" style="1" customWidth="1"/>
    <col min="2069" max="2304" width="9" style="1"/>
    <col min="2305" max="2305" width="7" style="1" customWidth="1"/>
    <col min="2306" max="2306" width="4.875" style="1" customWidth="1"/>
    <col min="2307" max="2307" width="7.25" style="1" customWidth="1"/>
    <col min="2308" max="2308" width="8.875" style="1" customWidth="1"/>
    <col min="2309" max="2309" width="18.125" style="1" customWidth="1"/>
    <col min="2310" max="2310" width="14.375" style="1" bestFit="1" customWidth="1"/>
    <col min="2311" max="2311" width="13.125" style="1" bestFit="1" customWidth="1"/>
    <col min="2312" max="2312" width="57.875" style="1" customWidth="1"/>
    <col min="2313" max="2313" width="6.125" style="1" customWidth="1"/>
    <col min="2314" max="2315" width="9.875" style="1" bestFit="1" customWidth="1"/>
    <col min="2316" max="2316" width="5.875" style="1" customWidth="1"/>
    <col min="2317" max="2317" width="49" style="1" customWidth="1"/>
    <col min="2318" max="2318" width="28.375" style="1" customWidth="1"/>
    <col min="2319" max="2319" width="20.125" style="1" customWidth="1"/>
    <col min="2320" max="2320" width="15.375" style="1" customWidth="1"/>
    <col min="2321" max="2321" width="6.375" style="1" customWidth="1"/>
    <col min="2322" max="2322" width="16.625" style="1" customWidth="1"/>
    <col min="2323" max="2323" width="17.875" style="1" customWidth="1"/>
    <col min="2324" max="2324" width="15.625" style="1" customWidth="1"/>
    <col min="2325" max="2560" width="9" style="1"/>
    <col min="2561" max="2561" width="7" style="1" customWidth="1"/>
    <col min="2562" max="2562" width="4.875" style="1" customWidth="1"/>
    <col min="2563" max="2563" width="7.25" style="1" customWidth="1"/>
    <col min="2564" max="2564" width="8.875" style="1" customWidth="1"/>
    <col min="2565" max="2565" width="18.125" style="1" customWidth="1"/>
    <col min="2566" max="2566" width="14.375" style="1" bestFit="1" customWidth="1"/>
    <col min="2567" max="2567" width="13.125" style="1" bestFit="1" customWidth="1"/>
    <col min="2568" max="2568" width="57.875" style="1" customWidth="1"/>
    <col min="2569" max="2569" width="6.125" style="1" customWidth="1"/>
    <col min="2570" max="2571" width="9.875" style="1" bestFit="1" customWidth="1"/>
    <col min="2572" max="2572" width="5.875" style="1" customWidth="1"/>
    <col min="2573" max="2573" width="49" style="1" customWidth="1"/>
    <col min="2574" max="2574" width="28.375" style="1" customWidth="1"/>
    <col min="2575" max="2575" width="20.125" style="1" customWidth="1"/>
    <col min="2576" max="2576" width="15.375" style="1" customWidth="1"/>
    <col min="2577" max="2577" width="6.375" style="1" customWidth="1"/>
    <col min="2578" max="2578" width="16.625" style="1" customWidth="1"/>
    <col min="2579" max="2579" width="17.875" style="1" customWidth="1"/>
    <col min="2580" max="2580" width="15.625" style="1" customWidth="1"/>
    <col min="2581" max="2816" width="9" style="1"/>
    <col min="2817" max="2817" width="7" style="1" customWidth="1"/>
    <col min="2818" max="2818" width="4.875" style="1" customWidth="1"/>
    <col min="2819" max="2819" width="7.25" style="1" customWidth="1"/>
    <col min="2820" max="2820" width="8.875" style="1" customWidth="1"/>
    <col min="2821" max="2821" width="18.125" style="1" customWidth="1"/>
    <col min="2822" max="2822" width="14.375" style="1" bestFit="1" customWidth="1"/>
    <col min="2823" max="2823" width="13.125" style="1" bestFit="1" customWidth="1"/>
    <col min="2824" max="2824" width="57.875" style="1" customWidth="1"/>
    <col min="2825" max="2825" width="6.125" style="1" customWidth="1"/>
    <col min="2826" max="2827" width="9.875" style="1" bestFit="1" customWidth="1"/>
    <col min="2828" max="2828" width="5.875" style="1" customWidth="1"/>
    <col min="2829" max="2829" width="49" style="1" customWidth="1"/>
    <col min="2830" max="2830" width="28.375" style="1" customWidth="1"/>
    <col min="2831" max="2831" width="20.125" style="1" customWidth="1"/>
    <col min="2832" max="2832" width="15.375" style="1" customWidth="1"/>
    <col min="2833" max="2833" width="6.375" style="1" customWidth="1"/>
    <col min="2834" max="2834" width="16.625" style="1" customWidth="1"/>
    <col min="2835" max="2835" width="17.875" style="1" customWidth="1"/>
    <col min="2836" max="2836" width="15.625" style="1" customWidth="1"/>
    <col min="2837" max="3072" width="9" style="1"/>
    <col min="3073" max="3073" width="7" style="1" customWidth="1"/>
    <col min="3074" max="3074" width="4.875" style="1" customWidth="1"/>
    <col min="3075" max="3075" width="7.25" style="1" customWidth="1"/>
    <col min="3076" max="3076" width="8.875" style="1" customWidth="1"/>
    <col min="3077" max="3077" width="18.125" style="1" customWidth="1"/>
    <col min="3078" max="3078" width="14.375" style="1" bestFit="1" customWidth="1"/>
    <col min="3079" max="3079" width="13.125" style="1" bestFit="1" customWidth="1"/>
    <col min="3080" max="3080" width="57.875" style="1" customWidth="1"/>
    <col min="3081" max="3081" width="6.125" style="1" customWidth="1"/>
    <col min="3082" max="3083" width="9.875" style="1" bestFit="1" customWidth="1"/>
    <col min="3084" max="3084" width="5.875" style="1" customWidth="1"/>
    <col min="3085" max="3085" width="49" style="1" customWidth="1"/>
    <col min="3086" max="3086" width="28.375" style="1" customWidth="1"/>
    <col min="3087" max="3087" width="20.125" style="1" customWidth="1"/>
    <col min="3088" max="3088" width="15.375" style="1" customWidth="1"/>
    <col min="3089" max="3089" width="6.375" style="1" customWidth="1"/>
    <col min="3090" max="3090" width="16.625" style="1" customWidth="1"/>
    <col min="3091" max="3091" width="17.875" style="1" customWidth="1"/>
    <col min="3092" max="3092" width="15.625" style="1" customWidth="1"/>
    <col min="3093" max="3328" width="9" style="1"/>
    <col min="3329" max="3329" width="7" style="1" customWidth="1"/>
    <col min="3330" max="3330" width="4.875" style="1" customWidth="1"/>
    <col min="3331" max="3331" width="7.25" style="1" customWidth="1"/>
    <col min="3332" max="3332" width="8.875" style="1" customWidth="1"/>
    <col min="3333" max="3333" width="18.125" style="1" customWidth="1"/>
    <col min="3334" max="3334" width="14.375" style="1" bestFit="1" customWidth="1"/>
    <col min="3335" max="3335" width="13.125" style="1" bestFit="1" customWidth="1"/>
    <col min="3336" max="3336" width="57.875" style="1" customWidth="1"/>
    <col min="3337" max="3337" width="6.125" style="1" customWidth="1"/>
    <col min="3338" max="3339" width="9.875" style="1" bestFit="1" customWidth="1"/>
    <col min="3340" max="3340" width="5.875" style="1" customWidth="1"/>
    <col min="3341" max="3341" width="49" style="1" customWidth="1"/>
    <col min="3342" max="3342" width="28.375" style="1" customWidth="1"/>
    <col min="3343" max="3343" width="20.125" style="1" customWidth="1"/>
    <col min="3344" max="3344" width="15.375" style="1" customWidth="1"/>
    <col min="3345" max="3345" width="6.375" style="1" customWidth="1"/>
    <col min="3346" max="3346" width="16.625" style="1" customWidth="1"/>
    <col min="3347" max="3347" width="17.875" style="1" customWidth="1"/>
    <col min="3348" max="3348" width="15.625" style="1" customWidth="1"/>
    <col min="3349" max="3584" width="9" style="1"/>
    <col min="3585" max="3585" width="7" style="1" customWidth="1"/>
    <col min="3586" max="3586" width="4.875" style="1" customWidth="1"/>
    <col min="3587" max="3587" width="7.25" style="1" customWidth="1"/>
    <col min="3588" max="3588" width="8.875" style="1" customWidth="1"/>
    <col min="3589" max="3589" width="18.125" style="1" customWidth="1"/>
    <col min="3590" max="3590" width="14.375" style="1" bestFit="1" customWidth="1"/>
    <col min="3591" max="3591" width="13.125" style="1" bestFit="1" customWidth="1"/>
    <col min="3592" max="3592" width="57.875" style="1" customWidth="1"/>
    <col min="3593" max="3593" width="6.125" style="1" customWidth="1"/>
    <col min="3594" max="3595" width="9.875" style="1" bestFit="1" customWidth="1"/>
    <col min="3596" max="3596" width="5.875" style="1" customWidth="1"/>
    <col min="3597" max="3597" width="49" style="1" customWidth="1"/>
    <col min="3598" max="3598" width="28.375" style="1" customWidth="1"/>
    <col min="3599" max="3599" width="20.125" style="1" customWidth="1"/>
    <col min="3600" max="3600" width="15.375" style="1" customWidth="1"/>
    <col min="3601" max="3601" width="6.375" style="1" customWidth="1"/>
    <col min="3602" max="3602" width="16.625" style="1" customWidth="1"/>
    <col min="3603" max="3603" width="17.875" style="1" customWidth="1"/>
    <col min="3604" max="3604" width="15.625" style="1" customWidth="1"/>
    <col min="3605" max="3840" width="9" style="1"/>
    <col min="3841" max="3841" width="7" style="1" customWidth="1"/>
    <col min="3842" max="3842" width="4.875" style="1" customWidth="1"/>
    <col min="3843" max="3843" width="7.25" style="1" customWidth="1"/>
    <col min="3844" max="3844" width="8.875" style="1" customWidth="1"/>
    <col min="3845" max="3845" width="18.125" style="1" customWidth="1"/>
    <col min="3846" max="3846" width="14.375" style="1" bestFit="1" customWidth="1"/>
    <col min="3847" max="3847" width="13.125" style="1" bestFit="1" customWidth="1"/>
    <col min="3848" max="3848" width="57.875" style="1" customWidth="1"/>
    <col min="3849" max="3849" width="6.125" style="1" customWidth="1"/>
    <col min="3850" max="3851" width="9.875" style="1" bestFit="1" customWidth="1"/>
    <col min="3852" max="3852" width="5.875" style="1" customWidth="1"/>
    <col min="3853" max="3853" width="49" style="1" customWidth="1"/>
    <col min="3854" max="3854" width="28.375" style="1" customWidth="1"/>
    <col min="3855" max="3855" width="20.125" style="1" customWidth="1"/>
    <col min="3856" max="3856" width="15.375" style="1" customWidth="1"/>
    <col min="3857" max="3857" width="6.375" style="1" customWidth="1"/>
    <col min="3858" max="3858" width="16.625" style="1" customWidth="1"/>
    <col min="3859" max="3859" width="17.875" style="1" customWidth="1"/>
    <col min="3860" max="3860" width="15.625" style="1" customWidth="1"/>
    <col min="3861" max="4096" width="9" style="1"/>
    <col min="4097" max="4097" width="7" style="1" customWidth="1"/>
    <col min="4098" max="4098" width="4.875" style="1" customWidth="1"/>
    <col min="4099" max="4099" width="7.25" style="1" customWidth="1"/>
    <col min="4100" max="4100" width="8.875" style="1" customWidth="1"/>
    <col min="4101" max="4101" width="18.125" style="1" customWidth="1"/>
    <col min="4102" max="4102" width="14.375" style="1" bestFit="1" customWidth="1"/>
    <col min="4103" max="4103" width="13.125" style="1" bestFit="1" customWidth="1"/>
    <col min="4104" max="4104" width="57.875" style="1" customWidth="1"/>
    <col min="4105" max="4105" width="6.125" style="1" customWidth="1"/>
    <col min="4106" max="4107" width="9.875" style="1" bestFit="1" customWidth="1"/>
    <col min="4108" max="4108" width="5.875" style="1" customWidth="1"/>
    <col min="4109" max="4109" width="49" style="1" customWidth="1"/>
    <col min="4110" max="4110" width="28.375" style="1" customWidth="1"/>
    <col min="4111" max="4111" width="20.125" style="1" customWidth="1"/>
    <col min="4112" max="4112" width="15.375" style="1" customWidth="1"/>
    <col min="4113" max="4113" width="6.375" style="1" customWidth="1"/>
    <col min="4114" max="4114" width="16.625" style="1" customWidth="1"/>
    <col min="4115" max="4115" width="17.875" style="1" customWidth="1"/>
    <col min="4116" max="4116" width="15.625" style="1" customWidth="1"/>
    <col min="4117" max="4352" width="9" style="1"/>
    <col min="4353" max="4353" width="7" style="1" customWidth="1"/>
    <col min="4354" max="4354" width="4.875" style="1" customWidth="1"/>
    <col min="4355" max="4355" width="7.25" style="1" customWidth="1"/>
    <col min="4356" max="4356" width="8.875" style="1" customWidth="1"/>
    <col min="4357" max="4357" width="18.125" style="1" customWidth="1"/>
    <col min="4358" max="4358" width="14.375" style="1" bestFit="1" customWidth="1"/>
    <col min="4359" max="4359" width="13.125" style="1" bestFit="1" customWidth="1"/>
    <col min="4360" max="4360" width="57.875" style="1" customWidth="1"/>
    <col min="4361" max="4361" width="6.125" style="1" customWidth="1"/>
    <col min="4362" max="4363" width="9.875" style="1" bestFit="1" customWidth="1"/>
    <col min="4364" max="4364" width="5.875" style="1" customWidth="1"/>
    <col min="4365" max="4365" width="49" style="1" customWidth="1"/>
    <col min="4366" max="4366" width="28.375" style="1" customWidth="1"/>
    <col min="4367" max="4367" width="20.125" style="1" customWidth="1"/>
    <col min="4368" max="4368" width="15.375" style="1" customWidth="1"/>
    <col min="4369" max="4369" width="6.375" style="1" customWidth="1"/>
    <col min="4370" max="4370" width="16.625" style="1" customWidth="1"/>
    <col min="4371" max="4371" width="17.875" style="1" customWidth="1"/>
    <col min="4372" max="4372" width="15.625" style="1" customWidth="1"/>
    <col min="4373" max="4608" width="9" style="1"/>
    <col min="4609" max="4609" width="7" style="1" customWidth="1"/>
    <col min="4610" max="4610" width="4.875" style="1" customWidth="1"/>
    <col min="4611" max="4611" width="7.25" style="1" customWidth="1"/>
    <col min="4612" max="4612" width="8.875" style="1" customWidth="1"/>
    <col min="4613" max="4613" width="18.125" style="1" customWidth="1"/>
    <col min="4614" max="4614" width="14.375" style="1" bestFit="1" customWidth="1"/>
    <col min="4615" max="4615" width="13.125" style="1" bestFit="1" customWidth="1"/>
    <col min="4616" max="4616" width="57.875" style="1" customWidth="1"/>
    <col min="4617" max="4617" width="6.125" style="1" customWidth="1"/>
    <col min="4618" max="4619" width="9.875" style="1" bestFit="1" customWidth="1"/>
    <col min="4620" max="4620" width="5.875" style="1" customWidth="1"/>
    <col min="4621" max="4621" width="49" style="1" customWidth="1"/>
    <col min="4622" max="4622" width="28.375" style="1" customWidth="1"/>
    <col min="4623" max="4623" width="20.125" style="1" customWidth="1"/>
    <col min="4624" max="4624" width="15.375" style="1" customWidth="1"/>
    <col min="4625" max="4625" width="6.375" style="1" customWidth="1"/>
    <col min="4626" max="4626" width="16.625" style="1" customWidth="1"/>
    <col min="4627" max="4627" width="17.875" style="1" customWidth="1"/>
    <col min="4628" max="4628" width="15.625" style="1" customWidth="1"/>
    <col min="4629" max="4864" width="9" style="1"/>
    <col min="4865" max="4865" width="7" style="1" customWidth="1"/>
    <col min="4866" max="4866" width="4.875" style="1" customWidth="1"/>
    <col min="4867" max="4867" width="7.25" style="1" customWidth="1"/>
    <col min="4868" max="4868" width="8.875" style="1" customWidth="1"/>
    <col min="4869" max="4869" width="18.125" style="1" customWidth="1"/>
    <col min="4870" max="4870" width="14.375" style="1" bestFit="1" customWidth="1"/>
    <col min="4871" max="4871" width="13.125" style="1" bestFit="1" customWidth="1"/>
    <col min="4872" max="4872" width="57.875" style="1" customWidth="1"/>
    <col min="4873" max="4873" width="6.125" style="1" customWidth="1"/>
    <col min="4874" max="4875" width="9.875" style="1" bestFit="1" customWidth="1"/>
    <col min="4876" max="4876" width="5.875" style="1" customWidth="1"/>
    <col min="4877" max="4877" width="49" style="1" customWidth="1"/>
    <col min="4878" max="4878" width="28.375" style="1" customWidth="1"/>
    <col min="4879" max="4879" width="20.125" style="1" customWidth="1"/>
    <col min="4880" max="4880" width="15.375" style="1" customWidth="1"/>
    <col min="4881" max="4881" width="6.375" style="1" customWidth="1"/>
    <col min="4882" max="4882" width="16.625" style="1" customWidth="1"/>
    <col min="4883" max="4883" width="17.875" style="1" customWidth="1"/>
    <col min="4884" max="4884" width="15.625" style="1" customWidth="1"/>
    <col min="4885" max="5120" width="9" style="1"/>
    <col min="5121" max="5121" width="7" style="1" customWidth="1"/>
    <col min="5122" max="5122" width="4.875" style="1" customWidth="1"/>
    <col min="5123" max="5123" width="7.25" style="1" customWidth="1"/>
    <col min="5124" max="5124" width="8.875" style="1" customWidth="1"/>
    <col min="5125" max="5125" width="18.125" style="1" customWidth="1"/>
    <col min="5126" max="5126" width="14.375" style="1" bestFit="1" customWidth="1"/>
    <col min="5127" max="5127" width="13.125" style="1" bestFit="1" customWidth="1"/>
    <col min="5128" max="5128" width="57.875" style="1" customWidth="1"/>
    <col min="5129" max="5129" width="6.125" style="1" customWidth="1"/>
    <col min="5130" max="5131" width="9.875" style="1" bestFit="1" customWidth="1"/>
    <col min="5132" max="5132" width="5.875" style="1" customWidth="1"/>
    <col min="5133" max="5133" width="49" style="1" customWidth="1"/>
    <col min="5134" max="5134" width="28.375" style="1" customWidth="1"/>
    <col min="5135" max="5135" width="20.125" style="1" customWidth="1"/>
    <col min="5136" max="5136" width="15.375" style="1" customWidth="1"/>
    <col min="5137" max="5137" width="6.375" style="1" customWidth="1"/>
    <col min="5138" max="5138" width="16.625" style="1" customWidth="1"/>
    <col min="5139" max="5139" width="17.875" style="1" customWidth="1"/>
    <col min="5140" max="5140" width="15.625" style="1" customWidth="1"/>
    <col min="5141" max="5376" width="9" style="1"/>
    <col min="5377" max="5377" width="7" style="1" customWidth="1"/>
    <col min="5378" max="5378" width="4.875" style="1" customWidth="1"/>
    <col min="5379" max="5379" width="7.25" style="1" customWidth="1"/>
    <col min="5380" max="5380" width="8.875" style="1" customWidth="1"/>
    <col min="5381" max="5381" width="18.125" style="1" customWidth="1"/>
    <col min="5382" max="5382" width="14.375" style="1" bestFit="1" customWidth="1"/>
    <col min="5383" max="5383" width="13.125" style="1" bestFit="1" customWidth="1"/>
    <col min="5384" max="5384" width="57.875" style="1" customWidth="1"/>
    <col min="5385" max="5385" width="6.125" style="1" customWidth="1"/>
    <col min="5386" max="5387" width="9.875" style="1" bestFit="1" customWidth="1"/>
    <col min="5388" max="5388" width="5.875" style="1" customWidth="1"/>
    <col min="5389" max="5389" width="49" style="1" customWidth="1"/>
    <col min="5390" max="5390" width="28.375" style="1" customWidth="1"/>
    <col min="5391" max="5391" width="20.125" style="1" customWidth="1"/>
    <col min="5392" max="5392" width="15.375" style="1" customWidth="1"/>
    <col min="5393" max="5393" width="6.375" style="1" customWidth="1"/>
    <col min="5394" max="5394" width="16.625" style="1" customWidth="1"/>
    <col min="5395" max="5395" width="17.875" style="1" customWidth="1"/>
    <col min="5396" max="5396" width="15.625" style="1" customWidth="1"/>
    <col min="5397" max="5632" width="9" style="1"/>
    <col min="5633" max="5633" width="7" style="1" customWidth="1"/>
    <col min="5634" max="5634" width="4.875" style="1" customWidth="1"/>
    <col min="5635" max="5635" width="7.25" style="1" customWidth="1"/>
    <col min="5636" max="5636" width="8.875" style="1" customWidth="1"/>
    <col min="5637" max="5637" width="18.125" style="1" customWidth="1"/>
    <col min="5638" max="5638" width="14.375" style="1" bestFit="1" customWidth="1"/>
    <col min="5639" max="5639" width="13.125" style="1" bestFit="1" customWidth="1"/>
    <col min="5640" max="5640" width="57.875" style="1" customWidth="1"/>
    <col min="5641" max="5641" width="6.125" style="1" customWidth="1"/>
    <col min="5642" max="5643" width="9.875" style="1" bestFit="1" customWidth="1"/>
    <col min="5644" max="5644" width="5.875" style="1" customWidth="1"/>
    <col min="5645" max="5645" width="49" style="1" customWidth="1"/>
    <col min="5646" max="5646" width="28.375" style="1" customWidth="1"/>
    <col min="5647" max="5647" width="20.125" style="1" customWidth="1"/>
    <col min="5648" max="5648" width="15.375" style="1" customWidth="1"/>
    <col min="5649" max="5649" width="6.375" style="1" customWidth="1"/>
    <col min="5650" max="5650" width="16.625" style="1" customWidth="1"/>
    <col min="5651" max="5651" width="17.875" style="1" customWidth="1"/>
    <col min="5652" max="5652" width="15.625" style="1" customWidth="1"/>
    <col min="5653" max="5888" width="9" style="1"/>
    <col min="5889" max="5889" width="7" style="1" customWidth="1"/>
    <col min="5890" max="5890" width="4.875" style="1" customWidth="1"/>
    <col min="5891" max="5891" width="7.25" style="1" customWidth="1"/>
    <col min="5892" max="5892" width="8.875" style="1" customWidth="1"/>
    <col min="5893" max="5893" width="18.125" style="1" customWidth="1"/>
    <col min="5894" max="5894" width="14.375" style="1" bestFit="1" customWidth="1"/>
    <col min="5895" max="5895" width="13.125" style="1" bestFit="1" customWidth="1"/>
    <col min="5896" max="5896" width="57.875" style="1" customWidth="1"/>
    <col min="5897" max="5897" width="6.125" style="1" customWidth="1"/>
    <col min="5898" max="5899" width="9.875" style="1" bestFit="1" customWidth="1"/>
    <col min="5900" max="5900" width="5.875" style="1" customWidth="1"/>
    <col min="5901" max="5901" width="49" style="1" customWidth="1"/>
    <col min="5902" max="5902" width="28.375" style="1" customWidth="1"/>
    <col min="5903" max="5903" width="20.125" style="1" customWidth="1"/>
    <col min="5904" max="5904" width="15.375" style="1" customWidth="1"/>
    <col min="5905" max="5905" width="6.375" style="1" customWidth="1"/>
    <col min="5906" max="5906" width="16.625" style="1" customWidth="1"/>
    <col min="5907" max="5907" width="17.875" style="1" customWidth="1"/>
    <col min="5908" max="5908" width="15.625" style="1" customWidth="1"/>
    <col min="5909" max="6144" width="9" style="1"/>
    <col min="6145" max="6145" width="7" style="1" customWidth="1"/>
    <col min="6146" max="6146" width="4.875" style="1" customWidth="1"/>
    <col min="6147" max="6147" width="7.25" style="1" customWidth="1"/>
    <col min="6148" max="6148" width="8.875" style="1" customWidth="1"/>
    <col min="6149" max="6149" width="18.125" style="1" customWidth="1"/>
    <col min="6150" max="6150" width="14.375" style="1" bestFit="1" customWidth="1"/>
    <col min="6151" max="6151" width="13.125" style="1" bestFit="1" customWidth="1"/>
    <col min="6152" max="6152" width="57.875" style="1" customWidth="1"/>
    <col min="6153" max="6153" width="6.125" style="1" customWidth="1"/>
    <col min="6154" max="6155" width="9.875" style="1" bestFit="1" customWidth="1"/>
    <col min="6156" max="6156" width="5.875" style="1" customWidth="1"/>
    <col min="6157" max="6157" width="49" style="1" customWidth="1"/>
    <col min="6158" max="6158" width="28.375" style="1" customWidth="1"/>
    <col min="6159" max="6159" width="20.125" style="1" customWidth="1"/>
    <col min="6160" max="6160" width="15.375" style="1" customWidth="1"/>
    <col min="6161" max="6161" width="6.375" style="1" customWidth="1"/>
    <col min="6162" max="6162" width="16.625" style="1" customWidth="1"/>
    <col min="6163" max="6163" width="17.875" style="1" customWidth="1"/>
    <col min="6164" max="6164" width="15.625" style="1" customWidth="1"/>
    <col min="6165" max="6400" width="9" style="1"/>
    <col min="6401" max="6401" width="7" style="1" customWidth="1"/>
    <col min="6402" max="6402" width="4.875" style="1" customWidth="1"/>
    <col min="6403" max="6403" width="7.25" style="1" customWidth="1"/>
    <col min="6404" max="6404" width="8.875" style="1" customWidth="1"/>
    <col min="6405" max="6405" width="18.125" style="1" customWidth="1"/>
    <col min="6406" max="6406" width="14.375" style="1" bestFit="1" customWidth="1"/>
    <col min="6407" max="6407" width="13.125" style="1" bestFit="1" customWidth="1"/>
    <col min="6408" max="6408" width="57.875" style="1" customWidth="1"/>
    <col min="6409" max="6409" width="6.125" style="1" customWidth="1"/>
    <col min="6410" max="6411" width="9.875" style="1" bestFit="1" customWidth="1"/>
    <col min="6412" max="6412" width="5.875" style="1" customWidth="1"/>
    <col min="6413" max="6413" width="49" style="1" customWidth="1"/>
    <col min="6414" max="6414" width="28.375" style="1" customWidth="1"/>
    <col min="6415" max="6415" width="20.125" style="1" customWidth="1"/>
    <col min="6416" max="6416" width="15.375" style="1" customWidth="1"/>
    <col min="6417" max="6417" width="6.375" style="1" customWidth="1"/>
    <col min="6418" max="6418" width="16.625" style="1" customWidth="1"/>
    <col min="6419" max="6419" width="17.875" style="1" customWidth="1"/>
    <col min="6420" max="6420" width="15.625" style="1" customWidth="1"/>
    <col min="6421" max="6656" width="9" style="1"/>
    <col min="6657" max="6657" width="7" style="1" customWidth="1"/>
    <col min="6658" max="6658" width="4.875" style="1" customWidth="1"/>
    <col min="6659" max="6659" width="7.25" style="1" customWidth="1"/>
    <col min="6660" max="6660" width="8.875" style="1" customWidth="1"/>
    <col min="6661" max="6661" width="18.125" style="1" customWidth="1"/>
    <col min="6662" max="6662" width="14.375" style="1" bestFit="1" customWidth="1"/>
    <col min="6663" max="6663" width="13.125" style="1" bestFit="1" customWidth="1"/>
    <col min="6664" max="6664" width="57.875" style="1" customWidth="1"/>
    <col min="6665" max="6665" width="6.125" style="1" customWidth="1"/>
    <col min="6666" max="6667" width="9.875" style="1" bestFit="1" customWidth="1"/>
    <col min="6668" max="6668" width="5.875" style="1" customWidth="1"/>
    <col min="6669" max="6669" width="49" style="1" customWidth="1"/>
    <col min="6670" max="6670" width="28.375" style="1" customWidth="1"/>
    <col min="6671" max="6671" width="20.125" style="1" customWidth="1"/>
    <col min="6672" max="6672" width="15.375" style="1" customWidth="1"/>
    <col min="6673" max="6673" width="6.375" style="1" customWidth="1"/>
    <col min="6674" max="6674" width="16.625" style="1" customWidth="1"/>
    <col min="6675" max="6675" width="17.875" style="1" customWidth="1"/>
    <col min="6676" max="6676" width="15.625" style="1" customWidth="1"/>
    <col min="6677" max="6912" width="9" style="1"/>
    <col min="6913" max="6913" width="7" style="1" customWidth="1"/>
    <col min="6914" max="6914" width="4.875" style="1" customWidth="1"/>
    <col min="6915" max="6915" width="7.25" style="1" customWidth="1"/>
    <col min="6916" max="6916" width="8.875" style="1" customWidth="1"/>
    <col min="6917" max="6917" width="18.125" style="1" customWidth="1"/>
    <col min="6918" max="6918" width="14.375" style="1" bestFit="1" customWidth="1"/>
    <col min="6919" max="6919" width="13.125" style="1" bestFit="1" customWidth="1"/>
    <col min="6920" max="6920" width="57.875" style="1" customWidth="1"/>
    <col min="6921" max="6921" width="6.125" style="1" customWidth="1"/>
    <col min="6922" max="6923" width="9.875" style="1" bestFit="1" customWidth="1"/>
    <col min="6924" max="6924" width="5.875" style="1" customWidth="1"/>
    <col min="6925" max="6925" width="49" style="1" customWidth="1"/>
    <col min="6926" max="6926" width="28.375" style="1" customWidth="1"/>
    <col min="6927" max="6927" width="20.125" style="1" customWidth="1"/>
    <col min="6928" max="6928" width="15.375" style="1" customWidth="1"/>
    <col min="6929" max="6929" width="6.375" style="1" customWidth="1"/>
    <col min="6930" max="6930" width="16.625" style="1" customWidth="1"/>
    <col min="6931" max="6931" width="17.875" style="1" customWidth="1"/>
    <col min="6932" max="6932" width="15.625" style="1" customWidth="1"/>
    <col min="6933" max="7168" width="9" style="1"/>
    <col min="7169" max="7169" width="7" style="1" customWidth="1"/>
    <col min="7170" max="7170" width="4.875" style="1" customWidth="1"/>
    <col min="7171" max="7171" width="7.25" style="1" customWidth="1"/>
    <col min="7172" max="7172" width="8.875" style="1" customWidth="1"/>
    <col min="7173" max="7173" width="18.125" style="1" customWidth="1"/>
    <col min="7174" max="7174" width="14.375" style="1" bestFit="1" customWidth="1"/>
    <col min="7175" max="7175" width="13.125" style="1" bestFit="1" customWidth="1"/>
    <col min="7176" max="7176" width="57.875" style="1" customWidth="1"/>
    <col min="7177" max="7177" width="6.125" style="1" customWidth="1"/>
    <col min="7178" max="7179" width="9.875" style="1" bestFit="1" customWidth="1"/>
    <col min="7180" max="7180" width="5.875" style="1" customWidth="1"/>
    <col min="7181" max="7181" width="49" style="1" customWidth="1"/>
    <col min="7182" max="7182" width="28.375" style="1" customWidth="1"/>
    <col min="7183" max="7183" width="20.125" style="1" customWidth="1"/>
    <col min="7184" max="7184" width="15.375" style="1" customWidth="1"/>
    <col min="7185" max="7185" width="6.375" style="1" customWidth="1"/>
    <col min="7186" max="7186" width="16.625" style="1" customWidth="1"/>
    <col min="7187" max="7187" width="17.875" style="1" customWidth="1"/>
    <col min="7188" max="7188" width="15.625" style="1" customWidth="1"/>
    <col min="7189" max="7424" width="9" style="1"/>
    <col min="7425" max="7425" width="7" style="1" customWidth="1"/>
    <col min="7426" max="7426" width="4.875" style="1" customWidth="1"/>
    <col min="7427" max="7427" width="7.25" style="1" customWidth="1"/>
    <col min="7428" max="7428" width="8.875" style="1" customWidth="1"/>
    <col min="7429" max="7429" width="18.125" style="1" customWidth="1"/>
    <col min="7430" max="7430" width="14.375" style="1" bestFit="1" customWidth="1"/>
    <col min="7431" max="7431" width="13.125" style="1" bestFit="1" customWidth="1"/>
    <col min="7432" max="7432" width="57.875" style="1" customWidth="1"/>
    <col min="7433" max="7433" width="6.125" style="1" customWidth="1"/>
    <col min="7434" max="7435" width="9.875" style="1" bestFit="1" customWidth="1"/>
    <col min="7436" max="7436" width="5.875" style="1" customWidth="1"/>
    <col min="7437" max="7437" width="49" style="1" customWidth="1"/>
    <col min="7438" max="7438" width="28.375" style="1" customWidth="1"/>
    <col min="7439" max="7439" width="20.125" style="1" customWidth="1"/>
    <col min="7440" max="7440" width="15.375" style="1" customWidth="1"/>
    <col min="7441" max="7441" width="6.375" style="1" customWidth="1"/>
    <col min="7442" max="7442" width="16.625" style="1" customWidth="1"/>
    <col min="7443" max="7443" width="17.875" style="1" customWidth="1"/>
    <col min="7444" max="7444" width="15.625" style="1" customWidth="1"/>
    <col min="7445" max="7680" width="9" style="1"/>
    <col min="7681" max="7681" width="7" style="1" customWidth="1"/>
    <col min="7682" max="7682" width="4.875" style="1" customWidth="1"/>
    <col min="7683" max="7683" width="7.25" style="1" customWidth="1"/>
    <col min="7684" max="7684" width="8.875" style="1" customWidth="1"/>
    <col min="7685" max="7685" width="18.125" style="1" customWidth="1"/>
    <col min="7686" max="7686" width="14.375" style="1" bestFit="1" customWidth="1"/>
    <col min="7687" max="7687" width="13.125" style="1" bestFit="1" customWidth="1"/>
    <col min="7688" max="7688" width="57.875" style="1" customWidth="1"/>
    <col min="7689" max="7689" width="6.125" style="1" customWidth="1"/>
    <col min="7690" max="7691" width="9.875" style="1" bestFit="1" customWidth="1"/>
    <col min="7692" max="7692" width="5.875" style="1" customWidth="1"/>
    <col min="7693" max="7693" width="49" style="1" customWidth="1"/>
    <col min="7694" max="7694" width="28.375" style="1" customWidth="1"/>
    <col min="7695" max="7695" width="20.125" style="1" customWidth="1"/>
    <col min="7696" max="7696" width="15.375" style="1" customWidth="1"/>
    <col min="7697" max="7697" width="6.375" style="1" customWidth="1"/>
    <col min="7698" max="7698" width="16.625" style="1" customWidth="1"/>
    <col min="7699" max="7699" width="17.875" style="1" customWidth="1"/>
    <col min="7700" max="7700" width="15.625" style="1" customWidth="1"/>
    <col min="7701" max="7936" width="9" style="1"/>
    <col min="7937" max="7937" width="7" style="1" customWidth="1"/>
    <col min="7938" max="7938" width="4.875" style="1" customWidth="1"/>
    <col min="7939" max="7939" width="7.25" style="1" customWidth="1"/>
    <col min="7940" max="7940" width="8.875" style="1" customWidth="1"/>
    <col min="7941" max="7941" width="18.125" style="1" customWidth="1"/>
    <col min="7942" max="7942" width="14.375" style="1" bestFit="1" customWidth="1"/>
    <col min="7943" max="7943" width="13.125" style="1" bestFit="1" customWidth="1"/>
    <col min="7944" max="7944" width="57.875" style="1" customWidth="1"/>
    <col min="7945" max="7945" width="6.125" style="1" customWidth="1"/>
    <col min="7946" max="7947" width="9.875" style="1" bestFit="1" customWidth="1"/>
    <col min="7948" max="7948" width="5.875" style="1" customWidth="1"/>
    <col min="7949" max="7949" width="49" style="1" customWidth="1"/>
    <col min="7950" max="7950" width="28.375" style="1" customWidth="1"/>
    <col min="7951" max="7951" width="20.125" style="1" customWidth="1"/>
    <col min="7952" max="7952" width="15.375" style="1" customWidth="1"/>
    <col min="7953" max="7953" width="6.375" style="1" customWidth="1"/>
    <col min="7954" max="7954" width="16.625" style="1" customWidth="1"/>
    <col min="7955" max="7955" width="17.875" style="1" customWidth="1"/>
    <col min="7956" max="7956" width="15.625" style="1" customWidth="1"/>
    <col min="7957" max="8192" width="9" style="1"/>
    <col min="8193" max="8193" width="7" style="1" customWidth="1"/>
    <col min="8194" max="8194" width="4.875" style="1" customWidth="1"/>
    <col min="8195" max="8195" width="7.25" style="1" customWidth="1"/>
    <col min="8196" max="8196" width="8.875" style="1" customWidth="1"/>
    <col min="8197" max="8197" width="18.125" style="1" customWidth="1"/>
    <col min="8198" max="8198" width="14.375" style="1" bestFit="1" customWidth="1"/>
    <col min="8199" max="8199" width="13.125" style="1" bestFit="1" customWidth="1"/>
    <col min="8200" max="8200" width="57.875" style="1" customWidth="1"/>
    <col min="8201" max="8201" width="6.125" style="1" customWidth="1"/>
    <col min="8202" max="8203" width="9.875" style="1" bestFit="1" customWidth="1"/>
    <col min="8204" max="8204" width="5.875" style="1" customWidth="1"/>
    <col min="8205" max="8205" width="49" style="1" customWidth="1"/>
    <col min="8206" max="8206" width="28.375" style="1" customWidth="1"/>
    <col min="8207" max="8207" width="20.125" style="1" customWidth="1"/>
    <col min="8208" max="8208" width="15.375" style="1" customWidth="1"/>
    <col min="8209" max="8209" width="6.375" style="1" customWidth="1"/>
    <col min="8210" max="8210" width="16.625" style="1" customWidth="1"/>
    <col min="8211" max="8211" width="17.875" style="1" customWidth="1"/>
    <col min="8212" max="8212" width="15.625" style="1" customWidth="1"/>
    <col min="8213" max="8448" width="9" style="1"/>
    <col min="8449" max="8449" width="7" style="1" customWidth="1"/>
    <col min="8450" max="8450" width="4.875" style="1" customWidth="1"/>
    <col min="8451" max="8451" width="7.25" style="1" customWidth="1"/>
    <col min="8452" max="8452" width="8.875" style="1" customWidth="1"/>
    <col min="8453" max="8453" width="18.125" style="1" customWidth="1"/>
    <col min="8454" max="8454" width="14.375" style="1" bestFit="1" customWidth="1"/>
    <col min="8455" max="8455" width="13.125" style="1" bestFit="1" customWidth="1"/>
    <col min="8456" max="8456" width="57.875" style="1" customWidth="1"/>
    <col min="8457" max="8457" width="6.125" style="1" customWidth="1"/>
    <col min="8458" max="8459" width="9.875" style="1" bestFit="1" customWidth="1"/>
    <col min="8460" max="8460" width="5.875" style="1" customWidth="1"/>
    <col min="8461" max="8461" width="49" style="1" customWidth="1"/>
    <col min="8462" max="8462" width="28.375" style="1" customWidth="1"/>
    <col min="8463" max="8463" width="20.125" style="1" customWidth="1"/>
    <col min="8464" max="8464" width="15.375" style="1" customWidth="1"/>
    <col min="8465" max="8465" width="6.375" style="1" customWidth="1"/>
    <col min="8466" max="8466" width="16.625" style="1" customWidth="1"/>
    <col min="8467" max="8467" width="17.875" style="1" customWidth="1"/>
    <col min="8468" max="8468" width="15.625" style="1" customWidth="1"/>
    <col min="8469" max="8704" width="9" style="1"/>
    <col min="8705" max="8705" width="7" style="1" customWidth="1"/>
    <col min="8706" max="8706" width="4.875" style="1" customWidth="1"/>
    <col min="8707" max="8707" width="7.25" style="1" customWidth="1"/>
    <col min="8708" max="8708" width="8.875" style="1" customWidth="1"/>
    <col min="8709" max="8709" width="18.125" style="1" customWidth="1"/>
    <col min="8710" max="8710" width="14.375" style="1" bestFit="1" customWidth="1"/>
    <col min="8711" max="8711" width="13.125" style="1" bestFit="1" customWidth="1"/>
    <col min="8712" max="8712" width="57.875" style="1" customWidth="1"/>
    <col min="8713" max="8713" width="6.125" style="1" customWidth="1"/>
    <col min="8714" max="8715" width="9.875" style="1" bestFit="1" customWidth="1"/>
    <col min="8716" max="8716" width="5.875" style="1" customWidth="1"/>
    <col min="8717" max="8717" width="49" style="1" customWidth="1"/>
    <col min="8718" max="8718" width="28.375" style="1" customWidth="1"/>
    <col min="8719" max="8719" width="20.125" style="1" customWidth="1"/>
    <col min="8720" max="8720" width="15.375" style="1" customWidth="1"/>
    <col min="8721" max="8721" width="6.375" style="1" customWidth="1"/>
    <col min="8722" max="8722" width="16.625" style="1" customWidth="1"/>
    <col min="8723" max="8723" width="17.875" style="1" customWidth="1"/>
    <col min="8724" max="8724" width="15.625" style="1" customWidth="1"/>
    <col min="8725" max="8960" width="9" style="1"/>
    <col min="8961" max="8961" width="7" style="1" customWidth="1"/>
    <col min="8962" max="8962" width="4.875" style="1" customWidth="1"/>
    <col min="8963" max="8963" width="7.25" style="1" customWidth="1"/>
    <col min="8964" max="8964" width="8.875" style="1" customWidth="1"/>
    <col min="8965" max="8965" width="18.125" style="1" customWidth="1"/>
    <col min="8966" max="8966" width="14.375" style="1" bestFit="1" customWidth="1"/>
    <col min="8967" max="8967" width="13.125" style="1" bestFit="1" customWidth="1"/>
    <col min="8968" max="8968" width="57.875" style="1" customWidth="1"/>
    <col min="8969" max="8969" width="6.125" style="1" customWidth="1"/>
    <col min="8970" max="8971" width="9.875" style="1" bestFit="1" customWidth="1"/>
    <col min="8972" max="8972" width="5.875" style="1" customWidth="1"/>
    <col min="8973" max="8973" width="49" style="1" customWidth="1"/>
    <col min="8974" max="8974" width="28.375" style="1" customWidth="1"/>
    <col min="8975" max="8975" width="20.125" style="1" customWidth="1"/>
    <col min="8976" max="8976" width="15.375" style="1" customWidth="1"/>
    <col min="8977" max="8977" width="6.375" style="1" customWidth="1"/>
    <col min="8978" max="8978" width="16.625" style="1" customWidth="1"/>
    <col min="8979" max="8979" width="17.875" style="1" customWidth="1"/>
    <col min="8980" max="8980" width="15.625" style="1" customWidth="1"/>
    <col min="8981" max="9216" width="9" style="1"/>
    <col min="9217" max="9217" width="7" style="1" customWidth="1"/>
    <col min="9218" max="9218" width="4.875" style="1" customWidth="1"/>
    <col min="9219" max="9219" width="7.25" style="1" customWidth="1"/>
    <col min="9220" max="9220" width="8.875" style="1" customWidth="1"/>
    <col min="9221" max="9221" width="18.125" style="1" customWidth="1"/>
    <col min="9222" max="9222" width="14.375" style="1" bestFit="1" customWidth="1"/>
    <col min="9223" max="9223" width="13.125" style="1" bestFit="1" customWidth="1"/>
    <col min="9224" max="9224" width="57.875" style="1" customWidth="1"/>
    <col min="9225" max="9225" width="6.125" style="1" customWidth="1"/>
    <col min="9226" max="9227" width="9.875" style="1" bestFit="1" customWidth="1"/>
    <col min="9228" max="9228" width="5.875" style="1" customWidth="1"/>
    <col min="9229" max="9229" width="49" style="1" customWidth="1"/>
    <col min="9230" max="9230" width="28.375" style="1" customWidth="1"/>
    <col min="9231" max="9231" width="20.125" style="1" customWidth="1"/>
    <col min="9232" max="9232" width="15.375" style="1" customWidth="1"/>
    <col min="9233" max="9233" width="6.375" style="1" customWidth="1"/>
    <col min="9234" max="9234" width="16.625" style="1" customWidth="1"/>
    <col min="9235" max="9235" width="17.875" style="1" customWidth="1"/>
    <col min="9236" max="9236" width="15.625" style="1" customWidth="1"/>
    <col min="9237" max="9472" width="9" style="1"/>
    <col min="9473" max="9473" width="7" style="1" customWidth="1"/>
    <col min="9474" max="9474" width="4.875" style="1" customWidth="1"/>
    <col min="9475" max="9475" width="7.25" style="1" customWidth="1"/>
    <col min="9476" max="9476" width="8.875" style="1" customWidth="1"/>
    <col min="9477" max="9477" width="18.125" style="1" customWidth="1"/>
    <col min="9478" max="9478" width="14.375" style="1" bestFit="1" customWidth="1"/>
    <col min="9479" max="9479" width="13.125" style="1" bestFit="1" customWidth="1"/>
    <col min="9480" max="9480" width="57.875" style="1" customWidth="1"/>
    <col min="9481" max="9481" width="6.125" style="1" customWidth="1"/>
    <col min="9482" max="9483" width="9.875" style="1" bestFit="1" customWidth="1"/>
    <col min="9484" max="9484" width="5.875" style="1" customWidth="1"/>
    <col min="9485" max="9485" width="49" style="1" customWidth="1"/>
    <col min="9486" max="9486" width="28.375" style="1" customWidth="1"/>
    <col min="9487" max="9487" width="20.125" style="1" customWidth="1"/>
    <col min="9488" max="9488" width="15.375" style="1" customWidth="1"/>
    <col min="9489" max="9489" width="6.375" style="1" customWidth="1"/>
    <col min="9490" max="9490" width="16.625" style="1" customWidth="1"/>
    <col min="9491" max="9491" width="17.875" style="1" customWidth="1"/>
    <col min="9492" max="9492" width="15.625" style="1" customWidth="1"/>
    <col min="9493" max="9728" width="9" style="1"/>
    <col min="9729" max="9729" width="7" style="1" customWidth="1"/>
    <col min="9730" max="9730" width="4.875" style="1" customWidth="1"/>
    <col min="9731" max="9731" width="7.25" style="1" customWidth="1"/>
    <col min="9732" max="9732" width="8.875" style="1" customWidth="1"/>
    <col min="9733" max="9733" width="18.125" style="1" customWidth="1"/>
    <col min="9734" max="9734" width="14.375" style="1" bestFit="1" customWidth="1"/>
    <col min="9735" max="9735" width="13.125" style="1" bestFit="1" customWidth="1"/>
    <col min="9736" max="9736" width="57.875" style="1" customWidth="1"/>
    <col min="9737" max="9737" width="6.125" style="1" customWidth="1"/>
    <col min="9738" max="9739" width="9.875" style="1" bestFit="1" customWidth="1"/>
    <col min="9740" max="9740" width="5.875" style="1" customWidth="1"/>
    <col min="9741" max="9741" width="49" style="1" customWidth="1"/>
    <col min="9742" max="9742" width="28.375" style="1" customWidth="1"/>
    <col min="9743" max="9743" width="20.125" style="1" customWidth="1"/>
    <col min="9744" max="9744" width="15.375" style="1" customWidth="1"/>
    <col min="9745" max="9745" width="6.375" style="1" customWidth="1"/>
    <col min="9746" max="9746" width="16.625" style="1" customWidth="1"/>
    <col min="9747" max="9747" width="17.875" style="1" customWidth="1"/>
    <col min="9748" max="9748" width="15.625" style="1" customWidth="1"/>
    <col min="9749" max="9984" width="9" style="1"/>
    <col min="9985" max="9985" width="7" style="1" customWidth="1"/>
    <col min="9986" max="9986" width="4.875" style="1" customWidth="1"/>
    <col min="9987" max="9987" width="7.25" style="1" customWidth="1"/>
    <col min="9988" max="9988" width="8.875" style="1" customWidth="1"/>
    <col min="9989" max="9989" width="18.125" style="1" customWidth="1"/>
    <col min="9990" max="9990" width="14.375" style="1" bestFit="1" customWidth="1"/>
    <col min="9991" max="9991" width="13.125" style="1" bestFit="1" customWidth="1"/>
    <col min="9992" max="9992" width="57.875" style="1" customWidth="1"/>
    <col min="9993" max="9993" width="6.125" style="1" customWidth="1"/>
    <col min="9994" max="9995" width="9.875" style="1" bestFit="1" customWidth="1"/>
    <col min="9996" max="9996" width="5.875" style="1" customWidth="1"/>
    <col min="9997" max="9997" width="49" style="1" customWidth="1"/>
    <col min="9998" max="9998" width="28.375" style="1" customWidth="1"/>
    <col min="9999" max="9999" width="20.125" style="1" customWidth="1"/>
    <col min="10000" max="10000" width="15.375" style="1" customWidth="1"/>
    <col min="10001" max="10001" width="6.375" style="1" customWidth="1"/>
    <col min="10002" max="10002" width="16.625" style="1" customWidth="1"/>
    <col min="10003" max="10003" width="17.875" style="1" customWidth="1"/>
    <col min="10004" max="10004" width="15.625" style="1" customWidth="1"/>
    <col min="10005" max="10240" width="9" style="1"/>
    <col min="10241" max="10241" width="7" style="1" customWidth="1"/>
    <col min="10242" max="10242" width="4.875" style="1" customWidth="1"/>
    <col min="10243" max="10243" width="7.25" style="1" customWidth="1"/>
    <col min="10244" max="10244" width="8.875" style="1" customWidth="1"/>
    <col min="10245" max="10245" width="18.125" style="1" customWidth="1"/>
    <col min="10246" max="10246" width="14.375" style="1" bestFit="1" customWidth="1"/>
    <col min="10247" max="10247" width="13.125" style="1" bestFit="1" customWidth="1"/>
    <col min="10248" max="10248" width="57.875" style="1" customWidth="1"/>
    <col min="10249" max="10249" width="6.125" style="1" customWidth="1"/>
    <col min="10250" max="10251" width="9.875" style="1" bestFit="1" customWidth="1"/>
    <col min="10252" max="10252" width="5.875" style="1" customWidth="1"/>
    <col min="10253" max="10253" width="49" style="1" customWidth="1"/>
    <col min="10254" max="10254" width="28.375" style="1" customWidth="1"/>
    <col min="10255" max="10255" width="20.125" style="1" customWidth="1"/>
    <col min="10256" max="10256" width="15.375" style="1" customWidth="1"/>
    <col min="10257" max="10257" width="6.375" style="1" customWidth="1"/>
    <col min="10258" max="10258" width="16.625" style="1" customWidth="1"/>
    <col min="10259" max="10259" width="17.875" style="1" customWidth="1"/>
    <col min="10260" max="10260" width="15.625" style="1" customWidth="1"/>
    <col min="10261" max="10496" width="9" style="1"/>
    <col min="10497" max="10497" width="7" style="1" customWidth="1"/>
    <col min="10498" max="10498" width="4.875" style="1" customWidth="1"/>
    <col min="10499" max="10499" width="7.25" style="1" customWidth="1"/>
    <col min="10500" max="10500" width="8.875" style="1" customWidth="1"/>
    <col min="10501" max="10501" width="18.125" style="1" customWidth="1"/>
    <col min="10502" max="10502" width="14.375" style="1" bestFit="1" customWidth="1"/>
    <col min="10503" max="10503" width="13.125" style="1" bestFit="1" customWidth="1"/>
    <col min="10504" max="10504" width="57.875" style="1" customWidth="1"/>
    <col min="10505" max="10505" width="6.125" style="1" customWidth="1"/>
    <col min="10506" max="10507" width="9.875" style="1" bestFit="1" customWidth="1"/>
    <col min="10508" max="10508" width="5.875" style="1" customWidth="1"/>
    <col min="10509" max="10509" width="49" style="1" customWidth="1"/>
    <col min="10510" max="10510" width="28.375" style="1" customWidth="1"/>
    <col min="10511" max="10511" width="20.125" style="1" customWidth="1"/>
    <col min="10512" max="10512" width="15.375" style="1" customWidth="1"/>
    <col min="10513" max="10513" width="6.375" style="1" customWidth="1"/>
    <col min="10514" max="10514" width="16.625" style="1" customWidth="1"/>
    <col min="10515" max="10515" width="17.875" style="1" customWidth="1"/>
    <col min="10516" max="10516" width="15.625" style="1" customWidth="1"/>
    <col min="10517" max="10752" width="9" style="1"/>
    <col min="10753" max="10753" width="7" style="1" customWidth="1"/>
    <col min="10754" max="10754" width="4.875" style="1" customWidth="1"/>
    <col min="10755" max="10755" width="7.25" style="1" customWidth="1"/>
    <col min="10756" max="10756" width="8.875" style="1" customWidth="1"/>
    <col min="10757" max="10757" width="18.125" style="1" customWidth="1"/>
    <col min="10758" max="10758" width="14.375" style="1" bestFit="1" customWidth="1"/>
    <col min="10759" max="10759" width="13.125" style="1" bestFit="1" customWidth="1"/>
    <col min="10760" max="10760" width="57.875" style="1" customWidth="1"/>
    <col min="10761" max="10761" width="6.125" style="1" customWidth="1"/>
    <col min="10762" max="10763" width="9.875" style="1" bestFit="1" customWidth="1"/>
    <col min="10764" max="10764" width="5.875" style="1" customWidth="1"/>
    <col min="10765" max="10765" width="49" style="1" customWidth="1"/>
    <col min="10766" max="10766" width="28.375" style="1" customWidth="1"/>
    <col min="10767" max="10767" width="20.125" style="1" customWidth="1"/>
    <col min="10768" max="10768" width="15.375" style="1" customWidth="1"/>
    <col min="10769" max="10769" width="6.375" style="1" customWidth="1"/>
    <col min="10770" max="10770" width="16.625" style="1" customWidth="1"/>
    <col min="10771" max="10771" width="17.875" style="1" customWidth="1"/>
    <col min="10772" max="10772" width="15.625" style="1" customWidth="1"/>
    <col min="10773" max="11008" width="9" style="1"/>
    <col min="11009" max="11009" width="7" style="1" customWidth="1"/>
    <col min="11010" max="11010" width="4.875" style="1" customWidth="1"/>
    <col min="11011" max="11011" width="7.25" style="1" customWidth="1"/>
    <col min="11012" max="11012" width="8.875" style="1" customWidth="1"/>
    <col min="11013" max="11013" width="18.125" style="1" customWidth="1"/>
    <col min="11014" max="11014" width="14.375" style="1" bestFit="1" customWidth="1"/>
    <col min="11015" max="11015" width="13.125" style="1" bestFit="1" customWidth="1"/>
    <col min="11016" max="11016" width="57.875" style="1" customWidth="1"/>
    <col min="11017" max="11017" width="6.125" style="1" customWidth="1"/>
    <col min="11018" max="11019" width="9.875" style="1" bestFit="1" customWidth="1"/>
    <col min="11020" max="11020" width="5.875" style="1" customWidth="1"/>
    <col min="11021" max="11021" width="49" style="1" customWidth="1"/>
    <col min="11022" max="11022" width="28.375" style="1" customWidth="1"/>
    <col min="11023" max="11023" width="20.125" style="1" customWidth="1"/>
    <col min="11024" max="11024" width="15.375" style="1" customWidth="1"/>
    <col min="11025" max="11025" width="6.375" style="1" customWidth="1"/>
    <col min="11026" max="11026" width="16.625" style="1" customWidth="1"/>
    <col min="11027" max="11027" width="17.875" style="1" customWidth="1"/>
    <col min="11028" max="11028" width="15.625" style="1" customWidth="1"/>
    <col min="11029" max="11264" width="9" style="1"/>
    <col min="11265" max="11265" width="7" style="1" customWidth="1"/>
    <col min="11266" max="11266" width="4.875" style="1" customWidth="1"/>
    <col min="11267" max="11267" width="7.25" style="1" customWidth="1"/>
    <col min="11268" max="11268" width="8.875" style="1" customWidth="1"/>
    <col min="11269" max="11269" width="18.125" style="1" customWidth="1"/>
    <col min="11270" max="11270" width="14.375" style="1" bestFit="1" customWidth="1"/>
    <col min="11271" max="11271" width="13.125" style="1" bestFit="1" customWidth="1"/>
    <col min="11272" max="11272" width="57.875" style="1" customWidth="1"/>
    <col min="11273" max="11273" width="6.125" style="1" customWidth="1"/>
    <col min="11274" max="11275" width="9.875" style="1" bestFit="1" customWidth="1"/>
    <col min="11276" max="11276" width="5.875" style="1" customWidth="1"/>
    <col min="11277" max="11277" width="49" style="1" customWidth="1"/>
    <col min="11278" max="11278" width="28.375" style="1" customWidth="1"/>
    <col min="11279" max="11279" width="20.125" style="1" customWidth="1"/>
    <col min="11280" max="11280" width="15.375" style="1" customWidth="1"/>
    <col min="11281" max="11281" width="6.375" style="1" customWidth="1"/>
    <col min="11282" max="11282" width="16.625" style="1" customWidth="1"/>
    <col min="11283" max="11283" width="17.875" style="1" customWidth="1"/>
    <col min="11284" max="11284" width="15.625" style="1" customWidth="1"/>
    <col min="11285" max="11520" width="9" style="1"/>
    <col min="11521" max="11521" width="7" style="1" customWidth="1"/>
    <col min="11522" max="11522" width="4.875" style="1" customWidth="1"/>
    <col min="11523" max="11523" width="7.25" style="1" customWidth="1"/>
    <col min="11524" max="11524" width="8.875" style="1" customWidth="1"/>
    <col min="11525" max="11525" width="18.125" style="1" customWidth="1"/>
    <col min="11526" max="11526" width="14.375" style="1" bestFit="1" customWidth="1"/>
    <col min="11527" max="11527" width="13.125" style="1" bestFit="1" customWidth="1"/>
    <col min="11528" max="11528" width="57.875" style="1" customWidth="1"/>
    <col min="11529" max="11529" width="6.125" style="1" customWidth="1"/>
    <col min="11530" max="11531" width="9.875" style="1" bestFit="1" customWidth="1"/>
    <col min="11532" max="11532" width="5.875" style="1" customWidth="1"/>
    <col min="11533" max="11533" width="49" style="1" customWidth="1"/>
    <col min="11534" max="11534" width="28.375" style="1" customWidth="1"/>
    <col min="11535" max="11535" width="20.125" style="1" customWidth="1"/>
    <col min="11536" max="11536" width="15.375" style="1" customWidth="1"/>
    <col min="11537" max="11537" width="6.375" style="1" customWidth="1"/>
    <col min="11538" max="11538" width="16.625" style="1" customWidth="1"/>
    <col min="11539" max="11539" width="17.875" style="1" customWidth="1"/>
    <col min="11540" max="11540" width="15.625" style="1" customWidth="1"/>
    <col min="11541" max="11776" width="9" style="1"/>
    <col min="11777" max="11777" width="7" style="1" customWidth="1"/>
    <col min="11778" max="11778" width="4.875" style="1" customWidth="1"/>
    <col min="11779" max="11779" width="7.25" style="1" customWidth="1"/>
    <col min="11780" max="11780" width="8.875" style="1" customWidth="1"/>
    <col min="11781" max="11781" width="18.125" style="1" customWidth="1"/>
    <col min="11782" max="11782" width="14.375" style="1" bestFit="1" customWidth="1"/>
    <col min="11783" max="11783" width="13.125" style="1" bestFit="1" customWidth="1"/>
    <col min="11784" max="11784" width="57.875" style="1" customWidth="1"/>
    <col min="11785" max="11785" width="6.125" style="1" customWidth="1"/>
    <col min="11786" max="11787" width="9.875" style="1" bestFit="1" customWidth="1"/>
    <col min="11788" max="11788" width="5.875" style="1" customWidth="1"/>
    <col min="11789" max="11789" width="49" style="1" customWidth="1"/>
    <col min="11790" max="11790" width="28.375" style="1" customWidth="1"/>
    <col min="11791" max="11791" width="20.125" style="1" customWidth="1"/>
    <col min="11792" max="11792" width="15.375" style="1" customWidth="1"/>
    <col min="11793" max="11793" width="6.375" style="1" customWidth="1"/>
    <col min="11794" max="11794" width="16.625" style="1" customWidth="1"/>
    <col min="11795" max="11795" width="17.875" style="1" customWidth="1"/>
    <col min="11796" max="11796" width="15.625" style="1" customWidth="1"/>
    <col min="11797" max="12032" width="9" style="1"/>
    <col min="12033" max="12033" width="7" style="1" customWidth="1"/>
    <col min="12034" max="12034" width="4.875" style="1" customWidth="1"/>
    <col min="12035" max="12035" width="7.25" style="1" customWidth="1"/>
    <col min="12036" max="12036" width="8.875" style="1" customWidth="1"/>
    <col min="12037" max="12037" width="18.125" style="1" customWidth="1"/>
    <col min="12038" max="12038" width="14.375" style="1" bestFit="1" customWidth="1"/>
    <col min="12039" max="12039" width="13.125" style="1" bestFit="1" customWidth="1"/>
    <col min="12040" max="12040" width="57.875" style="1" customWidth="1"/>
    <col min="12041" max="12041" width="6.125" style="1" customWidth="1"/>
    <col min="12042" max="12043" width="9.875" style="1" bestFit="1" customWidth="1"/>
    <col min="12044" max="12044" width="5.875" style="1" customWidth="1"/>
    <col min="12045" max="12045" width="49" style="1" customWidth="1"/>
    <col min="12046" max="12046" width="28.375" style="1" customWidth="1"/>
    <col min="12047" max="12047" width="20.125" style="1" customWidth="1"/>
    <col min="12048" max="12048" width="15.375" style="1" customWidth="1"/>
    <col min="12049" max="12049" width="6.375" style="1" customWidth="1"/>
    <col min="12050" max="12050" width="16.625" style="1" customWidth="1"/>
    <col min="12051" max="12051" width="17.875" style="1" customWidth="1"/>
    <col min="12052" max="12052" width="15.625" style="1" customWidth="1"/>
    <col min="12053" max="12288" width="9" style="1"/>
    <col min="12289" max="12289" width="7" style="1" customWidth="1"/>
    <col min="12290" max="12290" width="4.875" style="1" customWidth="1"/>
    <col min="12291" max="12291" width="7.25" style="1" customWidth="1"/>
    <col min="12292" max="12292" width="8.875" style="1" customWidth="1"/>
    <col min="12293" max="12293" width="18.125" style="1" customWidth="1"/>
    <col min="12294" max="12294" width="14.375" style="1" bestFit="1" customWidth="1"/>
    <col min="12295" max="12295" width="13.125" style="1" bestFit="1" customWidth="1"/>
    <col min="12296" max="12296" width="57.875" style="1" customWidth="1"/>
    <col min="12297" max="12297" width="6.125" style="1" customWidth="1"/>
    <col min="12298" max="12299" width="9.875" style="1" bestFit="1" customWidth="1"/>
    <col min="12300" max="12300" width="5.875" style="1" customWidth="1"/>
    <col min="12301" max="12301" width="49" style="1" customWidth="1"/>
    <col min="12302" max="12302" width="28.375" style="1" customWidth="1"/>
    <col min="12303" max="12303" width="20.125" style="1" customWidth="1"/>
    <col min="12304" max="12304" width="15.375" style="1" customWidth="1"/>
    <col min="12305" max="12305" width="6.375" style="1" customWidth="1"/>
    <col min="12306" max="12306" width="16.625" style="1" customWidth="1"/>
    <col min="12307" max="12307" width="17.875" style="1" customWidth="1"/>
    <col min="12308" max="12308" width="15.625" style="1" customWidth="1"/>
    <col min="12309" max="12544" width="9" style="1"/>
    <col min="12545" max="12545" width="7" style="1" customWidth="1"/>
    <col min="12546" max="12546" width="4.875" style="1" customWidth="1"/>
    <col min="12547" max="12547" width="7.25" style="1" customWidth="1"/>
    <col min="12548" max="12548" width="8.875" style="1" customWidth="1"/>
    <col min="12549" max="12549" width="18.125" style="1" customWidth="1"/>
    <col min="12550" max="12550" width="14.375" style="1" bestFit="1" customWidth="1"/>
    <col min="12551" max="12551" width="13.125" style="1" bestFit="1" customWidth="1"/>
    <col min="12552" max="12552" width="57.875" style="1" customWidth="1"/>
    <col min="12553" max="12553" width="6.125" style="1" customWidth="1"/>
    <col min="12554" max="12555" width="9.875" style="1" bestFit="1" customWidth="1"/>
    <col min="12556" max="12556" width="5.875" style="1" customWidth="1"/>
    <col min="12557" max="12557" width="49" style="1" customWidth="1"/>
    <col min="12558" max="12558" width="28.375" style="1" customWidth="1"/>
    <col min="12559" max="12559" width="20.125" style="1" customWidth="1"/>
    <col min="12560" max="12560" width="15.375" style="1" customWidth="1"/>
    <col min="12561" max="12561" width="6.375" style="1" customWidth="1"/>
    <col min="12562" max="12562" width="16.625" style="1" customWidth="1"/>
    <col min="12563" max="12563" width="17.875" style="1" customWidth="1"/>
    <col min="12564" max="12564" width="15.625" style="1" customWidth="1"/>
    <col min="12565" max="12800" width="9" style="1"/>
    <col min="12801" max="12801" width="7" style="1" customWidth="1"/>
    <col min="12802" max="12802" width="4.875" style="1" customWidth="1"/>
    <col min="12803" max="12803" width="7.25" style="1" customWidth="1"/>
    <col min="12804" max="12804" width="8.875" style="1" customWidth="1"/>
    <col min="12805" max="12805" width="18.125" style="1" customWidth="1"/>
    <col min="12806" max="12806" width="14.375" style="1" bestFit="1" customWidth="1"/>
    <col min="12807" max="12807" width="13.125" style="1" bestFit="1" customWidth="1"/>
    <col min="12808" max="12808" width="57.875" style="1" customWidth="1"/>
    <col min="12809" max="12809" width="6.125" style="1" customWidth="1"/>
    <col min="12810" max="12811" width="9.875" style="1" bestFit="1" customWidth="1"/>
    <col min="12812" max="12812" width="5.875" style="1" customWidth="1"/>
    <col min="12813" max="12813" width="49" style="1" customWidth="1"/>
    <col min="12814" max="12814" width="28.375" style="1" customWidth="1"/>
    <col min="12815" max="12815" width="20.125" style="1" customWidth="1"/>
    <col min="12816" max="12816" width="15.375" style="1" customWidth="1"/>
    <col min="12817" max="12817" width="6.375" style="1" customWidth="1"/>
    <col min="12818" max="12818" width="16.625" style="1" customWidth="1"/>
    <col min="12819" max="12819" width="17.875" style="1" customWidth="1"/>
    <col min="12820" max="12820" width="15.625" style="1" customWidth="1"/>
    <col min="12821" max="13056" width="9" style="1"/>
    <col min="13057" max="13057" width="7" style="1" customWidth="1"/>
    <col min="13058" max="13058" width="4.875" style="1" customWidth="1"/>
    <col min="13059" max="13059" width="7.25" style="1" customWidth="1"/>
    <col min="13060" max="13060" width="8.875" style="1" customWidth="1"/>
    <col min="13061" max="13061" width="18.125" style="1" customWidth="1"/>
    <col min="13062" max="13062" width="14.375" style="1" bestFit="1" customWidth="1"/>
    <col min="13063" max="13063" width="13.125" style="1" bestFit="1" customWidth="1"/>
    <col min="13064" max="13064" width="57.875" style="1" customWidth="1"/>
    <col min="13065" max="13065" width="6.125" style="1" customWidth="1"/>
    <col min="13066" max="13067" width="9.875" style="1" bestFit="1" customWidth="1"/>
    <col min="13068" max="13068" width="5.875" style="1" customWidth="1"/>
    <col min="13069" max="13069" width="49" style="1" customWidth="1"/>
    <col min="13070" max="13070" width="28.375" style="1" customWidth="1"/>
    <col min="13071" max="13071" width="20.125" style="1" customWidth="1"/>
    <col min="13072" max="13072" width="15.375" style="1" customWidth="1"/>
    <col min="13073" max="13073" width="6.375" style="1" customWidth="1"/>
    <col min="13074" max="13074" width="16.625" style="1" customWidth="1"/>
    <col min="13075" max="13075" width="17.875" style="1" customWidth="1"/>
    <col min="13076" max="13076" width="15.625" style="1" customWidth="1"/>
    <col min="13077" max="13312" width="9" style="1"/>
    <col min="13313" max="13313" width="7" style="1" customWidth="1"/>
    <col min="13314" max="13314" width="4.875" style="1" customWidth="1"/>
    <col min="13315" max="13315" width="7.25" style="1" customWidth="1"/>
    <col min="13316" max="13316" width="8.875" style="1" customWidth="1"/>
    <col min="13317" max="13317" width="18.125" style="1" customWidth="1"/>
    <col min="13318" max="13318" width="14.375" style="1" bestFit="1" customWidth="1"/>
    <col min="13319" max="13319" width="13.125" style="1" bestFit="1" customWidth="1"/>
    <col min="13320" max="13320" width="57.875" style="1" customWidth="1"/>
    <col min="13321" max="13321" width="6.125" style="1" customWidth="1"/>
    <col min="13322" max="13323" width="9.875" style="1" bestFit="1" customWidth="1"/>
    <col min="13324" max="13324" width="5.875" style="1" customWidth="1"/>
    <col min="13325" max="13325" width="49" style="1" customWidth="1"/>
    <col min="13326" max="13326" width="28.375" style="1" customWidth="1"/>
    <col min="13327" max="13327" width="20.125" style="1" customWidth="1"/>
    <col min="13328" max="13328" width="15.375" style="1" customWidth="1"/>
    <col min="13329" max="13329" width="6.375" style="1" customWidth="1"/>
    <col min="13330" max="13330" width="16.625" style="1" customWidth="1"/>
    <col min="13331" max="13331" width="17.875" style="1" customWidth="1"/>
    <col min="13332" max="13332" width="15.625" style="1" customWidth="1"/>
    <col min="13333" max="13568" width="9" style="1"/>
    <col min="13569" max="13569" width="7" style="1" customWidth="1"/>
    <col min="13570" max="13570" width="4.875" style="1" customWidth="1"/>
    <col min="13571" max="13571" width="7.25" style="1" customWidth="1"/>
    <col min="13572" max="13572" width="8.875" style="1" customWidth="1"/>
    <col min="13573" max="13573" width="18.125" style="1" customWidth="1"/>
    <col min="13574" max="13574" width="14.375" style="1" bestFit="1" customWidth="1"/>
    <col min="13575" max="13575" width="13.125" style="1" bestFit="1" customWidth="1"/>
    <col min="13576" max="13576" width="57.875" style="1" customWidth="1"/>
    <col min="13577" max="13577" width="6.125" style="1" customWidth="1"/>
    <col min="13578" max="13579" width="9.875" style="1" bestFit="1" customWidth="1"/>
    <col min="13580" max="13580" width="5.875" style="1" customWidth="1"/>
    <col min="13581" max="13581" width="49" style="1" customWidth="1"/>
    <col min="13582" max="13582" width="28.375" style="1" customWidth="1"/>
    <col min="13583" max="13583" width="20.125" style="1" customWidth="1"/>
    <col min="13584" max="13584" width="15.375" style="1" customWidth="1"/>
    <col min="13585" max="13585" width="6.375" style="1" customWidth="1"/>
    <col min="13586" max="13586" width="16.625" style="1" customWidth="1"/>
    <col min="13587" max="13587" width="17.875" style="1" customWidth="1"/>
    <col min="13588" max="13588" width="15.625" style="1" customWidth="1"/>
    <col min="13589" max="13824" width="9" style="1"/>
    <col min="13825" max="13825" width="7" style="1" customWidth="1"/>
    <col min="13826" max="13826" width="4.875" style="1" customWidth="1"/>
    <col min="13827" max="13827" width="7.25" style="1" customWidth="1"/>
    <col min="13828" max="13828" width="8.875" style="1" customWidth="1"/>
    <col min="13829" max="13829" width="18.125" style="1" customWidth="1"/>
    <col min="13830" max="13830" width="14.375" style="1" bestFit="1" customWidth="1"/>
    <col min="13831" max="13831" width="13.125" style="1" bestFit="1" customWidth="1"/>
    <col min="13832" max="13832" width="57.875" style="1" customWidth="1"/>
    <col min="13833" max="13833" width="6.125" style="1" customWidth="1"/>
    <col min="13834" max="13835" width="9.875" style="1" bestFit="1" customWidth="1"/>
    <col min="13836" max="13836" width="5.875" style="1" customWidth="1"/>
    <col min="13837" max="13837" width="49" style="1" customWidth="1"/>
    <col min="13838" max="13838" width="28.375" style="1" customWidth="1"/>
    <col min="13839" max="13839" width="20.125" style="1" customWidth="1"/>
    <col min="13840" max="13840" width="15.375" style="1" customWidth="1"/>
    <col min="13841" max="13841" width="6.375" style="1" customWidth="1"/>
    <col min="13842" max="13842" width="16.625" style="1" customWidth="1"/>
    <col min="13843" max="13843" width="17.875" style="1" customWidth="1"/>
    <col min="13844" max="13844" width="15.625" style="1" customWidth="1"/>
    <col min="13845" max="14080" width="9" style="1"/>
    <col min="14081" max="14081" width="7" style="1" customWidth="1"/>
    <col min="14082" max="14082" width="4.875" style="1" customWidth="1"/>
    <col min="14083" max="14083" width="7.25" style="1" customWidth="1"/>
    <col min="14084" max="14084" width="8.875" style="1" customWidth="1"/>
    <col min="14085" max="14085" width="18.125" style="1" customWidth="1"/>
    <col min="14086" max="14086" width="14.375" style="1" bestFit="1" customWidth="1"/>
    <col min="14087" max="14087" width="13.125" style="1" bestFit="1" customWidth="1"/>
    <col min="14088" max="14088" width="57.875" style="1" customWidth="1"/>
    <col min="14089" max="14089" width="6.125" style="1" customWidth="1"/>
    <col min="14090" max="14091" width="9.875" style="1" bestFit="1" customWidth="1"/>
    <col min="14092" max="14092" width="5.875" style="1" customWidth="1"/>
    <col min="14093" max="14093" width="49" style="1" customWidth="1"/>
    <col min="14094" max="14094" width="28.375" style="1" customWidth="1"/>
    <col min="14095" max="14095" width="20.125" style="1" customWidth="1"/>
    <col min="14096" max="14096" width="15.375" style="1" customWidth="1"/>
    <col min="14097" max="14097" width="6.375" style="1" customWidth="1"/>
    <col min="14098" max="14098" width="16.625" style="1" customWidth="1"/>
    <col min="14099" max="14099" width="17.875" style="1" customWidth="1"/>
    <col min="14100" max="14100" width="15.625" style="1" customWidth="1"/>
    <col min="14101" max="14336" width="9" style="1"/>
    <col min="14337" max="14337" width="7" style="1" customWidth="1"/>
    <col min="14338" max="14338" width="4.875" style="1" customWidth="1"/>
    <col min="14339" max="14339" width="7.25" style="1" customWidth="1"/>
    <col min="14340" max="14340" width="8.875" style="1" customWidth="1"/>
    <col min="14341" max="14341" width="18.125" style="1" customWidth="1"/>
    <col min="14342" max="14342" width="14.375" style="1" bestFit="1" customWidth="1"/>
    <col min="14343" max="14343" width="13.125" style="1" bestFit="1" customWidth="1"/>
    <col min="14344" max="14344" width="57.875" style="1" customWidth="1"/>
    <col min="14345" max="14345" width="6.125" style="1" customWidth="1"/>
    <col min="14346" max="14347" width="9.875" style="1" bestFit="1" customWidth="1"/>
    <col min="14348" max="14348" width="5.875" style="1" customWidth="1"/>
    <col min="14349" max="14349" width="49" style="1" customWidth="1"/>
    <col min="14350" max="14350" width="28.375" style="1" customWidth="1"/>
    <col min="14351" max="14351" width="20.125" style="1" customWidth="1"/>
    <col min="14352" max="14352" width="15.375" style="1" customWidth="1"/>
    <col min="14353" max="14353" width="6.375" style="1" customWidth="1"/>
    <col min="14354" max="14354" width="16.625" style="1" customWidth="1"/>
    <col min="14355" max="14355" width="17.875" style="1" customWidth="1"/>
    <col min="14356" max="14356" width="15.625" style="1" customWidth="1"/>
    <col min="14357" max="14592" width="9" style="1"/>
    <col min="14593" max="14593" width="7" style="1" customWidth="1"/>
    <col min="14594" max="14594" width="4.875" style="1" customWidth="1"/>
    <col min="14595" max="14595" width="7.25" style="1" customWidth="1"/>
    <col min="14596" max="14596" width="8.875" style="1" customWidth="1"/>
    <col min="14597" max="14597" width="18.125" style="1" customWidth="1"/>
    <col min="14598" max="14598" width="14.375" style="1" bestFit="1" customWidth="1"/>
    <col min="14599" max="14599" width="13.125" style="1" bestFit="1" customWidth="1"/>
    <col min="14600" max="14600" width="57.875" style="1" customWidth="1"/>
    <col min="14601" max="14601" width="6.125" style="1" customWidth="1"/>
    <col min="14602" max="14603" width="9.875" style="1" bestFit="1" customWidth="1"/>
    <col min="14604" max="14604" width="5.875" style="1" customWidth="1"/>
    <col min="14605" max="14605" width="49" style="1" customWidth="1"/>
    <col min="14606" max="14606" width="28.375" style="1" customWidth="1"/>
    <col min="14607" max="14607" width="20.125" style="1" customWidth="1"/>
    <col min="14608" max="14608" width="15.375" style="1" customWidth="1"/>
    <col min="14609" max="14609" width="6.375" style="1" customWidth="1"/>
    <col min="14610" max="14610" width="16.625" style="1" customWidth="1"/>
    <col min="14611" max="14611" width="17.875" style="1" customWidth="1"/>
    <col min="14612" max="14612" width="15.625" style="1" customWidth="1"/>
    <col min="14613" max="14848" width="9" style="1"/>
    <col min="14849" max="14849" width="7" style="1" customWidth="1"/>
    <col min="14850" max="14850" width="4.875" style="1" customWidth="1"/>
    <col min="14851" max="14851" width="7.25" style="1" customWidth="1"/>
    <col min="14852" max="14852" width="8.875" style="1" customWidth="1"/>
    <col min="14853" max="14853" width="18.125" style="1" customWidth="1"/>
    <col min="14854" max="14854" width="14.375" style="1" bestFit="1" customWidth="1"/>
    <col min="14855" max="14855" width="13.125" style="1" bestFit="1" customWidth="1"/>
    <col min="14856" max="14856" width="57.875" style="1" customWidth="1"/>
    <col min="14857" max="14857" width="6.125" style="1" customWidth="1"/>
    <col min="14858" max="14859" width="9.875" style="1" bestFit="1" customWidth="1"/>
    <col min="14860" max="14860" width="5.875" style="1" customWidth="1"/>
    <col min="14861" max="14861" width="49" style="1" customWidth="1"/>
    <col min="14862" max="14862" width="28.375" style="1" customWidth="1"/>
    <col min="14863" max="14863" width="20.125" style="1" customWidth="1"/>
    <col min="14864" max="14864" width="15.375" style="1" customWidth="1"/>
    <col min="14865" max="14865" width="6.375" style="1" customWidth="1"/>
    <col min="14866" max="14866" width="16.625" style="1" customWidth="1"/>
    <col min="14867" max="14867" width="17.875" style="1" customWidth="1"/>
    <col min="14868" max="14868" width="15.625" style="1" customWidth="1"/>
    <col min="14869" max="15104" width="9" style="1"/>
    <col min="15105" max="15105" width="7" style="1" customWidth="1"/>
    <col min="15106" max="15106" width="4.875" style="1" customWidth="1"/>
    <col min="15107" max="15107" width="7.25" style="1" customWidth="1"/>
    <col min="15108" max="15108" width="8.875" style="1" customWidth="1"/>
    <col min="15109" max="15109" width="18.125" style="1" customWidth="1"/>
    <col min="15110" max="15110" width="14.375" style="1" bestFit="1" customWidth="1"/>
    <col min="15111" max="15111" width="13.125" style="1" bestFit="1" customWidth="1"/>
    <col min="15112" max="15112" width="57.875" style="1" customWidth="1"/>
    <col min="15113" max="15113" width="6.125" style="1" customWidth="1"/>
    <col min="15114" max="15115" width="9.875" style="1" bestFit="1" customWidth="1"/>
    <col min="15116" max="15116" width="5.875" style="1" customWidth="1"/>
    <col min="15117" max="15117" width="49" style="1" customWidth="1"/>
    <col min="15118" max="15118" width="28.375" style="1" customWidth="1"/>
    <col min="15119" max="15119" width="20.125" style="1" customWidth="1"/>
    <col min="15120" max="15120" width="15.375" style="1" customWidth="1"/>
    <col min="15121" max="15121" width="6.375" style="1" customWidth="1"/>
    <col min="15122" max="15122" width="16.625" style="1" customWidth="1"/>
    <col min="15123" max="15123" width="17.875" style="1" customWidth="1"/>
    <col min="15124" max="15124" width="15.625" style="1" customWidth="1"/>
    <col min="15125" max="15360" width="9" style="1"/>
    <col min="15361" max="15361" width="7" style="1" customWidth="1"/>
    <col min="15362" max="15362" width="4.875" style="1" customWidth="1"/>
    <col min="15363" max="15363" width="7.25" style="1" customWidth="1"/>
    <col min="15364" max="15364" width="8.875" style="1" customWidth="1"/>
    <col min="15365" max="15365" width="18.125" style="1" customWidth="1"/>
    <col min="15366" max="15366" width="14.375" style="1" bestFit="1" customWidth="1"/>
    <col min="15367" max="15367" width="13.125" style="1" bestFit="1" customWidth="1"/>
    <col min="15368" max="15368" width="57.875" style="1" customWidth="1"/>
    <col min="15369" max="15369" width="6.125" style="1" customWidth="1"/>
    <col min="15370" max="15371" width="9.875" style="1" bestFit="1" customWidth="1"/>
    <col min="15372" max="15372" width="5.875" style="1" customWidth="1"/>
    <col min="15373" max="15373" width="49" style="1" customWidth="1"/>
    <col min="15374" max="15374" width="28.375" style="1" customWidth="1"/>
    <col min="15375" max="15375" width="20.125" style="1" customWidth="1"/>
    <col min="15376" max="15376" width="15.375" style="1" customWidth="1"/>
    <col min="15377" max="15377" width="6.375" style="1" customWidth="1"/>
    <col min="15378" max="15378" width="16.625" style="1" customWidth="1"/>
    <col min="15379" max="15379" width="17.875" style="1" customWidth="1"/>
    <col min="15380" max="15380" width="15.625" style="1" customWidth="1"/>
    <col min="15381" max="15616" width="9" style="1"/>
    <col min="15617" max="15617" width="7" style="1" customWidth="1"/>
    <col min="15618" max="15618" width="4.875" style="1" customWidth="1"/>
    <col min="15619" max="15619" width="7.25" style="1" customWidth="1"/>
    <col min="15620" max="15620" width="8.875" style="1" customWidth="1"/>
    <col min="15621" max="15621" width="18.125" style="1" customWidth="1"/>
    <col min="15622" max="15622" width="14.375" style="1" bestFit="1" customWidth="1"/>
    <col min="15623" max="15623" width="13.125" style="1" bestFit="1" customWidth="1"/>
    <col min="15624" max="15624" width="57.875" style="1" customWidth="1"/>
    <col min="15625" max="15625" width="6.125" style="1" customWidth="1"/>
    <col min="15626" max="15627" width="9.875" style="1" bestFit="1" customWidth="1"/>
    <col min="15628" max="15628" width="5.875" style="1" customWidth="1"/>
    <col min="15629" max="15629" width="49" style="1" customWidth="1"/>
    <col min="15630" max="15630" width="28.375" style="1" customWidth="1"/>
    <col min="15631" max="15631" width="20.125" style="1" customWidth="1"/>
    <col min="15632" max="15632" width="15.375" style="1" customWidth="1"/>
    <col min="15633" max="15633" width="6.375" style="1" customWidth="1"/>
    <col min="15634" max="15634" width="16.625" style="1" customWidth="1"/>
    <col min="15635" max="15635" width="17.875" style="1" customWidth="1"/>
    <col min="15636" max="15636" width="15.625" style="1" customWidth="1"/>
    <col min="15637" max="15872" width="9" style="1"/>
    <col min="15873" max="15873" width="7" style="1" customWidth="1"/>
    <col min="15874" max="15874" width="4.875" style="1" customWidth="1"/>
    <col min="15875" max="15875" width="7.25" style="1" customWidth="1"/>
    <col min="15876" max="15876" width="8.875" style="1" customWidth="1"/>
    <col min="15877" max="15877" width="18.125" style="1" customWidth="1"/>
    <col min="15878" max="15878" width="14.375" style="1" bestFit="1" customWidth="1"/>
    <col min="15879" max="15879" width="13.125" style="1" bestFit="1" customWidth="1"/>
    <col min="15880" max="15880" width="57.875" style="1" customWidth="1"/>
    <col min="15881" max="15881" width="6.125" style="1" customWidth="1"/>
    <col min="15882" max="15883" width="9.875" style="1" bestFit="1" customWidth="1"/>
    <col min="15884" max="15884" width="5.875" style="1" customWidth="1"/>
    <col min="15885" max="15885" width="49" style="1" customWidth="1"/>
    <col min="15886" max="15886" width="28.375" style="1" customWidth="1"/>
    <col min="15887" max="15887" width="20.125" style="1" customWidth="1"/>
    <col min="15888" max="15888" width="15.375" style="1" customWidth="1"/>
    <col min="15889" max="15889" width="6.375" style="1" customWidth="1"/>
    <col min="15890" max="15890" width="16.625" style="1" customWidth="1"/>
    <col min="15891" max="15891" width="17.875" style="1" customWidth="1"/>
    <col min="15892" max="15892" width="15.625" style="1" customWidth="1"/>
    <col min="15893" max="16128" width="9" style="1"/>
    <col min="16129" max="16129" width="7" style="1" customWidth="1"/>
    <col min="16130" max="16130" width="4.875" style="1" customWidth="1"/>
    <col min="16131" max="16131" width="7.25" style="1" customWidth="1"/>
    <col min="16132" max="16132" width="8.875" style="1" customWidth="1"/>
    <col min="16133" max="16133" width="18.125" style="1" customWidth="1"/>
    <col min="16134" max="16134" width="14.375" style="1" bestFit="1" customWidth="1"/>
    <col min="16135" max="16135" width="13.125" style="1" bestFit="1" customWidth="1"/>
    <col min="16136" max="16136" width="57.875" style="1" customWidth="1"/>
    <col min="16137" max="16137" width="6.125" style="1" customWidth="1"/>
    <col min="16138" max="16139" width="9.875" style="1" bestFit="1" customWidth="1"/>
    <col min="16140" max="16140" width="5.875" style="1" customWidth="1"/>
    <col min="16141" max="16141" width="49" style="1" customWidth="1"/>
    <col min="16142" max="16142" width="28.375" style="1" customWidth="1"/>
    <col min="16143" max="16143" width="20.125" style="1" customWidth="1"/>
    <col min="16144" max="16144" width="15.375" style="1" customWidth="1"/>
    <col min="16145" max="16145" width="6.375" style="1" customWidth="1"/>
    <col min="16146" max="16146" width="16.625" style="1" customWidth="1"/>
    <col min="16147" max="16147" width="17.875" style="1" customWidth="1"/>
    <col min="16148" max="16148" width="15.625" style="1" customWidth="1"/>
    <col min="16149" max="16384" width="9" style="1"/>
  </cols>
  <sheetData>
    <row r="2" spans="1:20" ht="20.100000000000001" customHeight="1">
      <c r="E2" s="2" t="s">
        <v>0</v>
      </c>
      <c r="F2" s="2"/>
      <c r="G2" s="2"/>
      <c r="H2" s="3" t="s">
        <v>1173</v>
      </c>
      <c r="J2" s="5" t="s">
        <v>2</v>
      </c>
      <c r="K2" s="6"/>
      <c r="L2" s="7"/>
      <c r="M2" s="673">
        <f>SUM(K:K)</f>
        <v>62947</v>
      </c>
      <c r="N2" s="579"/>
    </row>
    <row r="3" spans="1:20" ht="20.100000000000001" customHeight="1">
      <c r="E3" s="2" t="s">
        <v>3</v>
      </c>
      <c r="F3" s="2"/>
      <c r="G3" s="2"/>
      <c r="H3" s="13" t="s">
        <v>1174</v>
      </c>
      <c r="M3" s="674"/>
      <c r="N3" s="28"/>
    </row>
    <row r="4" spans="1:20" ht="20.100000000000001" customHeight="1">
      <c r="E4" s="2" t="s">
        <v>5</v>
      </c>
      <c r="F4" s="2"/>
      <c r="G4" s="2"/>
      <c r="H4" s="14" t="s">
        <v>1175</v>
      </c>
      <c r="J4" s="772" t="s">
        <v>9</v>
      </c>
      <c r="K4" s="772"/>
      <c r="M4" s="676" t="s">
        <v>1176</v>
      </c>
      <c r="N4" s="677"/>
    </row>
    <row r="5" spans="1:20" ht="20.100000000000001" customHeight="1">
      <c r="E5" s="2" t="s">
        <v>8</v>
      </c>
      <c r="F5" s="2"/>
      <c r="G5" s="2"/>
      <c r="H5" s="18">
        <v>45651</v>
      </c>
      <c r="J5" s="772"/>
      <c r="K5" s="772"/>
      <c r="M5" s="678"/>
      <c r="N5" s="679"/>
    </row>
    <row r="6" spans="1:20" ht="20.100000000000001" customHeight="1">
      <c r="E6" s="2" t="s">
        <v>10</v>
      </c>
      <c r="F6" s="2"/>
      <c r="G6" s="2"/>
      <c r="H6" s="18">
        <v>45652</v>
      </c>
      <c r="M6" s="22"/>
      <c r="N6" s="23"/>
    </row>
    <row r="7" spans="1:20" ht="20.100000000000001" customHeight="1">
      <c r="E7" s="24"/>
      <c r="F7" s="24"/>
      <c r="G7" s="24"/>
      <c r="H7" s="25"/>
      <c r="K7" s="680"/>
      <c r="M7" s="22"/>
      <c r="N7" s="23"/>
      <c r="O7" s="26"/>
    </row>
    <row r="9" spans="1:20" s="4" customFormat="1" ht="19.7" customHeight="1">
      <c r="D9" s="681" t="s">
        <v>1099</v>
      </c>
      <c r="E9" s="28" t="s">
        <v>12</v>
      </c>
      <c r="F9" s="28" t="s">
        <v>13</v>
      </c>
      <c r="G9" s="28" t="s">
        <v>14</v>
      </c>
      <c r="H9" s="27" t="s">
        <v>15</v>
      </c>
      <c r="I9" s="38" t="s">
        <v>16</v>
      </c>
      <c r="J9" s="38" t="s">
        <v>17</v>
      </c>
      <c r="K9" s="682" t="s">
        <v>18</v>
      </c>
      <c r="L9" s="31" t="s">
        <v>19</v>
      </c>
      <c r="M9" s="27" t="s">
        <v>20</v>
      </c>
      <c r="N9" s="27" t="s">
        <v>21</v>
      </c>
      <c r="O9" s="27" t="s">
        <v>22</v>
      </c>
      <c r="P9" s="32" t="s">
        <v>23</v>
      </c>
      <c r="Q9" s="28" t="s">
        <v>24</v>
      </c>
      <c r="R9" s="27" t="s">
        <v>25</v>
      </c>
      <c r="S9" s="32" t="s">
        <v>26</v>
      </c>
      <c r="T9" s="33" t="s">
        <v>27</v>
      </c>
    </row>
    <row r="10" spans="1:20" s="4" customFormat="1" ht="19.7" customHeight="1">
      <c r="A10" s="34"/>
      <c r="B10" s="34"/>
      <c r="C10" s="90"/>
      <c r="D10" s="27"/>
      <c r="E10" s="28"/>
      <c r="F10" s="28"/>
      <c r="G10" s="28"/>
      <c r="H10" s="35"/>
      <c r="I10" s="38"/>
      <c r="J10" s="39"/>
      <c r="K10" s="683"/>
      <c r="L10" s="31"/>
      <c r="M10" s="38"/>
      <c r="N10" s="39"/>
      <c r="O10" s="28"/>
      <c r="P10" s="32"/>
      <c r="Q10" s="28"/>
      <c r="R10" s="40"/>
      <c r="S10" s="40"/>
      <c r="T10" s="33"/>
    </row>
    <row r="11" spans="1:20" s="4" customFormat="1" ht="19.7" customHeight="1">
      <c r="A11" s="34"/>
      <c r="B11" s="34"/>
      <c r="C11" s="90"/>
      <c r="D11" s="27"/>
      <c r="E11" s="684" t="s">
        <v>1204</v>
      </c>
      <c r="F11" s="685"/>
      <c r="G11" s="685"/>
      <c r="H11" s="686"/>
      <c r="I11" s="27"/>
      <c r="J11" s="36"/>
      <c r="K11" s="683"/>
      <c r="L11" s="31"/>
      <c r="M11" s="38"/>
      <c r="N11" s="39"/>
      <c r="O11" s="28"/>
      <c r="P11" s="32"/>
      <c r="Q11" s="28"/>
      <c r="R11" s="40"/>
      <c r="S11" s="40"/>
      <c r="T11" s="33"/>
    </row>
    <row r="12" spans="1:20" s="4" customFormat="1" ht="19.7" customHeight="1">
      <c r="A12" s="34"/>
      <c r="B12" s="34"/>
      <c r="C12" s="90"/>
      <c r="D12" s="93"/>
      <c r="E12" s="793">
        <v>1</v>
      </c>
      <c r="F12" s="794" t="s">
        <v>29</v>
      </c>
      <c r="G12" s="794" t="s">
        <v>29</v>
      </c>
      <c r="H12" s="795" t="s">
        <v>1205</v>
      </c>
      <c r="I12" s="796"/>
      <c r="J12" s="53"/>
      <c r="K12" s="36">
        <f>I12*J12</f>
        <v>0</v>
      </c>
      <c r="L12" s="57"/>
      <c r="M12" s="54" t="s">
        <v>1206</v>
      </c>
      <c r="N12" s="73"/>
      <c r="O12" s="93" t="s">
        <v>1207</v>
      </c>
      <c r="P12" s="32"/>
      <c r="Q12" s="28"/>
      <c r="R12" s="797"/>
      <c r="S12" s="32"/>
      <c r="T12" s="33"/>
    </row>
    <row r="13" spans="1:20" s="4" customFormat="1" ht="19.7" customHeight="1">
      <c r="A13" s="34"/>
      <c r="B13" s="34"/>
      <c r="C13" s="90"/>
      <c r="D13" s="93"/>
      <c r="E13" s="691">
        <f>E12+1</f>
        <v>2</v>
      </c>
      <c r="F13" s="794" t="s">
        <v>29</v>
      </c>
      <c r="G13" s="794" t="s">
        <v>29</v>
      </c>
      <c r="H13" s="798" t="s">
        <v>1208</v>
      </c>
      <c r="I13" s="796"/>
      <c r="J13" s="53"/>
      <c r="K13" s="36">
        <f>I13*J13</f>
        <v>0</v>
      </c>
      <c r="L13" s="57"/>
      <c r="M13" s="54"/>
      <c r="N13" s="73"/>
      <c r="O13" s="93"/>
      <c r="P13" s="32"/>
      <c r="Q13" s="28"/>
      <c r="R13" s="797"/>
      <c r="S13" s="32"/>
      <c r="T13" s="33"/>
    </row>
    <row r="14" spans="1:20" s="4" customFormat="1" ht="19.7" customHeight="1">
      <c r="A14" s="34"/>
      <c r="B14" s="34"/>
      <c r="C14" s="90"/>
      <c r="D14" s="93"/>
      <c r="E14" s="691">
        <f>E13+1</f>
        <v>3</v>
      </c>
      <c r="F14" s="799" t="s">
        <v>29</v>
      </c>
      <c r="G14" s="799" t="s">
        <v>29</v>
      </c>
      <c r="H14" s="800" t="s">
        <v>1209</v>
      </c>
      <c r="I14" s="801"/>
      <c r="J14" s="66"/>
      <c r="K14" s="36">
        <f>I14*J14</f>
        <v>0</v>
      </c>
      <c r="L14" s="67"/>
      <c r="M14" s="68"/>
      <c r="N14" s="73"/>
      <c r="O14" s="93"/>
      <c r="P14" s="32"/>
      <c r="Q14" s="28"/>
      <c r="R14" s="797"/>
      <c r="S14" s="32"/>
      <c r="T14" s="33"/>
    </row>
    <row r="15" spans="1:20" s="4" customFormat="1" ht="19.7" customHeight="1">
      <c r="A15" s="34"/>
      <c r="B15" s="34"/>
      <c r="C15" s="90"/>
      <c r="D15" s="27"/>
      <c r="E15" s="28"/>
      <c r="F15" s="28"/>
      <c r="G15" s="28"/>
      <c r="H15" s="35"/>
      <c r="I15" s="27"/>
      <c r="J15" s="36"/>
      <c r="K15" s="39"/>
      <c r="L15" s="31"/>
      <c r="M15" s="38"/>
      <c r="N15" s="73"/>
      <c r="O15" s="27"/>
      <c r="P15" s="32"/>
      <c r="Q15" s="28"/>
      <c r="R15" s="40"/>
      <c r="S15" s="40"/>
      <c r="T15" s="33"/>
    </row>
    <row r="16" spans="1:20" s="4" customFormat="1" ht="19.7" customHeight="1">
      <c r="A16" s="34"/>
      <c r="B16" s="34"/>
      <c r="C16" s="90"/>
      <c r="D16" s="27"/>
      <c r="E16" s="28"/>
      <c r="F16" s="28"/>
      <c r="G16" s="695"/>
      <c r="H16" s="802">
        <f>SUM(K12:K15)</f>
        <v>0</v>
      </c>
      <c r="I16" s="27"/>
      <c r="J16" s="36"/>
      <c r="K16" s="683"/>
      <c r="L16" s="31"/>
      <c r="M16" s="38"/>
      <c r="N16" s="39"/>
      <c r="O16" s="28"/>
      <c r="P16" s="32"/>
      <c r="Q16" s="28"/>
      <c r="R16" s="40"/>
      <c r="S16" s="40"/>
      <c r="T16" s="33"/>
    </row>
    <row r="17" spans="1:20" s="4" customFormat="1" ht="19.7" customHeight="1">
      <c r="A17" s="34"/>
      <c r="B17" s="34"/>
      <c r="C17" s="90"/>
      <c r="D17" s="27"/>
      <c r="E17" s="28"/>
      <c r="F17" s="28"/>
      <c r="G17" s="28"/>
      <c r="H17" s="35"/>
      <c r="I17" s="38"/>
      <c r="J17" s="39"/>
      <c r="K17" s="683"/>
      <c r="L17" s="31"/>
      <c r="M17" s="38"/>
      <c r="N17" s="39"/>
      <c r="O17" s="28"/>
      <c r="P17" s="32"/>
      <c r="Q17" s="28"/>
      <c r="R17" s="40"/>
      <c r="S17" s="40"/>
      <c r="T17" s="33"/>
    </row>
    <row r="18" spans="1:20" s="4" customFormat="1" ht="19.7" customHeight="1">
      <c r="A18" s="34"/>
      <c r="B18" s="34"/>
      <c r="C18" s="90"/>
      <c r="D18" s="27"/>
      <c r="E18" s="28"/>
      <c r="F18" s="28"/>
      <c r="G18" s="28"/>
      <c r="H18" s="35"/>
      <c r="I18" s="38"/>
      <c r="J18" s="39"/>
      <c r="K18" s="683"/>
      <c r="L18" s="31"/>
      <c r="M18" s="38"/>
      <c r="N18" s="39"/>
      <c r="O18" s="28"/>
      <c r="P18" s="32"/>
      <c r="Q18" s="28"/>
      <c r="R18" s="40"/>
      <c r="S18" s="40"/>
      <c r="T18" s="33"/>
    </row>
    <row r="19" spans="1:20" s="4" customFormat="1" ht="19.7" customHeight="1">
      <c r="A19" s="34"/>
      <c r="B19" s="34"/>
      <c r="C19" s="90"/>
      <c r="D19" s="27"/>
      <c r="E19" s="684" t="s">
        <v>1100</v>
      </c>
      <c r="F19" s="685"/>
      <c r="G19" s="685"/>
      <c r="H19" s="686"/>
      <c r="I19" s="257"/>
      <c r="J19" s="257"/>
      <c r="K19" s="257"/>
      <c r="L19" s="135"/>
      <c r="M19" s="312"/>
      <c r="N19" s="38"/>
      <c r="O19" s="28"/>
      <c r="P19" s="32"/>
      <c r="Q19" s="28"/>
      <c r="R19" s="40"/>
      <c r="S19" s="40"/>
      <c r="T19" s="33"/>
    </row>
    <row r="20" spans="1:20" s="4" customFormat="1" ht="19.7" customHeight="1">
      <c r="A20" s="34"/>
      <c r="B20" s="34"/>
      <c r="C20" s="90"/>
      <c r="D20" s="93"/>
      <c r="E20" s="28"/>
      <c r="F20" s="692"/>
      <c r="G20" s="692"/>
      <c r="H20" s="38"/>
      <c r="I20" s="27"/>
      <c r="J20" s="693"/>
      <c r="K20" s="445"/>
      <c r="L20" s="342"/>
      <c r="M20" s="694"/>
      <c r="N20" s="38"/>
      <c r="O20" s="28"/>
      <c r="P20" s="40"/>
      <c r="Q20" s="28"/>
      <c r="R20" s="40"/>
      <c r="S20" s="40"/>
      <c r="T20" s="33"/>
    </row>
    <row r="21" spans="1:20" s="4" customFormat="1" ht="19.7" customHeight="1">
      <c r="A21" s="690"/>
      <c r="B21" s="34"/>
      <c r="C21" s="90"/>
      <c r="D21" s="93"/>
      <c r="E21" s="145">
        <v>1</v>
      </c>
      <c r="F21" s="131" t="s">
        <v>55</v>
      </c>
      <c r="G21" s="131" t="s">
        <v>55</v>
      </c>
      <c r="H21" s="774" t="s">
        <v>1177</v>
      </c>
      <c r="I21" s="355">
        <v>2</v>
      </c>
      <c r="J21" s="157">
        <v>1070</v>
      </c>
      <c r="K21" s="159">
        <f>I21*J21</f>
        <v>2140</v>
      </c>
      <c r="L21" s="159"/>
      <c r="M21" s="156" t="s">
        <v>142</v>
      </c>
      <c r="N21" s="38"/>
      <c r="O21" s="28"/>
      <c r="P21" s="40"/>
      <c r="Q21" s="28"/>
      <c r="R21" s="40"/>
      <c r="S21" s="40"/>
      <c r="T21" s="33"/>
    </row>
    <row r="22" spans="1:20" s="4" customFormat="1" ht="19.7" customHeight="1">
      <c r="A22" s="34"/>
      <c r="B22" s="34"/>
      <c r="C22" s="90"/>
      <c r="D22" s="93"/>
      <c r="E22" s="28"/>
      <c r="F22" s="692"/>
      <c r="G22" s="692"/>
      <c r="H22" s="38"/>
      <c r="I22" s="27"/>
      <c r="J22" s="693"/>
      <c r="K22" s="445"/>
      <c r="L22" s="342"/>
      <c r="M22" s="694"/>
      <c r="N22" s="38"/>
      <c r="O22" s="28"/>
      <c r="P22" s="40"/>
      <c r="Q22" s="28"/>
      <c r="R22" s="40"/>
      <c r="S22" s="40"/>
      <c r="T22" s="33"/>
    </row>
    <row r="23" spans="1:20" s="4" customFormat="1" ht="19.7" customHeight="1">
      <c r="A23" s="34"/>
      <c r="B23" s="34"/>
      <c r="C23" s="90"/>
      <c r="D23" s="27"/>
      <c r="E23" s="28"/>
      <c r="F23" s="28"/>
      <c r="G23" s="695"/>
      <c r="H23" s="696">
        <f>SUM(K21:K22)</f>
        <v>2140</v>
      </c>
      <c r="I23" s="27"/>
      <c r="J23" s="36"/>
      <c r="K23" s="683"/>
      <c r="L23" s="31"/>
      <c r="M23" s="38"/>
      <c r="N23" s="39"/>
      <c r="O23" s="28"/>
      <c r="P23" s="32"/>
      <c r="Q23" s="28"/>
      <c r="R23" s="40"/>
      <c r="S23" s="40"/>
      <c r="T23" s="33"/>
    </row>
    <row r="24" spans="1:20" s="4" customFormat="1" ht="19.7" customHeight="1">
      <c r="A24" s="34"/>
      <c r="B24" s="34"/>
      <c r="C24" s="140"/>
      <c r="D24" s="27"/>
      <c r="E24" s="28"/>
      <c r="F24" s="28"/>
      <c r="G24" s="28"/>
      <c r="H24" s="35"/>
      <c r="I24" s="38"/>
      <c r="J24" s="39"/>
      <c r="K24" s="683"/>
      <c r="L24" s="31"/>
      <c r="M24" s="38"/>
      <c r="N24" s="39"/>
      <c r="O24" s="28"/>
      <c r="P24" s="32"/>
      <c r="Q24" s="28"/>
      <c r="R24" s="40"/>
      <c r="S24" s="40"/>
      <c r="T24" s="33"/>
    </row>
    <row r="25" spans="1:20" s="4" customFormat="1" ht="19.7" customHeight="1">
      <c r="A25" s="34"/>
      <c r="B25" s="34"/>
      <c r="C25" s="140"/>
      <c r="D25" s="27"/>
      <c r="E25" s="28"/>
      <c r="F25" s="28"/>
      <c r="G25" s="28"/>
      <c r="H25" s="35"/>
      <c r="I25" s="38"/>
      <c r="J25" s="39"/>
      <c r="K25" s="683"/>
      <c r="L25" s="31"/>
      <c r="M25" s="38"/>
      <c r="N25" s="39"/>
      <c r="O25" s="28"/>
      <c r="P25" s="32"/>
      <c r="Q25" s="28"/>
      <c r="R25" s="40"/>
      <c r="S25" s="40"/>
      <c r="T25" s="33"/>
    </row>
    <row r="26" spans="1:20" s="4" customFormat="1" ht="19.7" customHeight="1">
      <c r="A26" s="34"/>
      <c r="B26" s="34"/>
      <c r="C26" s="140"/>
      <c r="D26" s="27"/>
      <c r="E26" s="28"/>
      <c r="F26" s="28"/>
      <c r="G26" s="28"/>
      <c r="H26" s="35"/>
      <c r="I26" s="38"/>
      <c r="J26" s="39"/>
      <c r="K26" s="577"/>
      <c r="L26" s="31"/>
      <c r="M26" s="38"/>
      <c r="N26" s="39"/>
      <c r="O26" s="28"/>
      <c r="P26" s="32"/>
      <c r="Q26" s="28"/>
      <c r="R26" s="40"/>
      <c r="S26" s="40"/>
      <c r="T26" s="33"/>
    </row>
    <row r="27" spans="1:20" s="4" customFormat="1" ht="19.7" customHeight="1">
      <c r="A27" s="34"/>
      <c r="B27" s="34"/>
      <c r="C27" s="140"/>
      <c r="D27" s="27"/>
      <c r="E27" s="684" t="s">
        <v>1180</v>
      </c>
      <c r="F27" s="685"/>
      <c r="G27" s="685"/>
      <c r="H27" s="686"/>
      <c r="I27" s="257"/>
      <c r="J27" s="257"/>
      <c r="K27" s="257"/>
      <c r="L27" s="135"/>
      <c r="M27" s="312"/>
      <c r="N27" s="38"/>
      <c r="O27" s="28"/>
      <c r="P27" s="32"/>
      <c r="Q27" s="28"/>
      <c r="R27" s="40"/>
      <c r="S27" s="40"/>
      <c r="T27" s="33"/>
    </row>
    <row r="28" spans="1:20" s="4" customFormat="1" ht="19.7" customHeight="1">
      <c r="A28" s="112" t="s">
        <v>109</v>
      </c>
      <c r="B28" s="34"/>
      <c r="C28" s="140"/>
      <c r="D28" s="93"/>
      <c r="E28" s="167">
        <f>+E21+1</f>
        <v>2</v>
      </c>
      <c r="F28" s="28" t="s">
        <v>55</v>
      </c>
      <c r="G28" s="28" t="s">
        <v>55</v>
      </c>
      <c r="H28" s="148" t="s">
        <v>144</v>
      </c>
      <c r="I28" s="355">
        <v>1</v>
      </c>
      <c r="J28" s="554">
        <v>2484</v>
      </c>
      <c r="K28" s="554">
        <f t="shared" ref="K28:K36" si="0">I28*J28</f>
        <v>2484</v>
      </c>
      <c r="L28" s="159"/>
      <c r="M28" s="166" t="s">
        <v>145</v>
      </c>
      <c r="N28" s="38"/>
      <c r="O28" s="724"/>
      <c r="P28" s="40"/>
      <c r="Q28" s="28"/>
      <c r="R28" s="40"/>
      <c r="S28" s="40"/>
      <c r="T28" s="33"/>
    </row>
    <row r="29" spans="1:20" s="4" customFormat="1" ht="19.7" customHeight="1">
      <c r="A29" s="112" t="s">
        <v>109</v>
      </c>
      <c r="B29" s="34"/>
      <c r="C29" s="140"/>
      <c r="D29" s="93"/>
      <c r="E29" s="167">
        <f>+E28+1</f>
        <v>3</v>
      </c>
      <c r="F29" s="28" t="s">
        <v>55</v>
      </c>
      <c r="G29" s="28" t="s">
        <v>55</v>
      </c>
      <c r="H29" s="148" t="s">
        <v>146</v>
      </c>
      <c r="I29" s="355">
        <v>1</v>
      </c>
      <c r="J29" s="554">
        <v>2581</v>
      </c>
      <c r="K29" s="554">
        <f t="shared" si="0"/>
        <v>2581</v>
      </c>
      <c r="L29" s="159"/>
      <c r="M29" s="166" t="s">
        <v>147</v>
      </c>
      <c r="N29" s="38"/>
      <c r="O29" s="724"/>
      <c r="P29" s="40"/>
      <c r="Q29" s="28"/>
      <c r="R29" s="40"/>
      <c r="S29" s="40"/>
      <c r="T29" s="33"/>
    </row>
    <row r="30" spans="1:20" s="4" customFormat="1" ht="19.7" customHeight="1">
      <c r="A30" s="112" t="s">
        <v>123</v>
      </c>
      <c r="B30" s="34"/>
      <c r="C30" s="140"/>
      <c r="D30" s="93"/>
      <c r="E30" s="167">
        <f t="shared" ref="E30:E36" si="1">+E29+1</f>
        <v>4</v>
      </c>
      <c r="F30" s="28" t="s">
        <v>55</v>
      </c>
      <c r="G30" s="28" t="s">
        <v>55</v>
      </c>
      <c r="H30" s="148" t="s">
        <v>148</v>
      </c>
      <c r="I30" s="355">
        <v>1</v>
      </c>
      <c r="J30" s="554">
        <v>6480</v>
      </c>
      <c r="K30" s="554">
        <f t="shared" si="0"/>
        <v>6480</v>
      </c>
      <c r="L30" s="159"/>
      <c r="M30" s="166" t="s">
        <v>149</v>
      </c>
      <c r="N30" s="38"/>
      <c r="O30" s="724"/>
      <c r="P30" s="40"/>
      <c r="Q30" s="28"/>
      <c r="R30" s="40"/>
      <c r="S30" s="40"/>
      <c r="T30" s="33"/>
    </row>
    <row r="31" spans="1:20" s="4" customFormat="1" ht="19.7" customHeight="1">
      <c r="A31" s="112" t="s">
        <v>64</v>
      </c>
      <c r="B31" s="34"/>
      <c r="C31" s="140"/>
      <c r="D31" s="93"/>
      <c r="E31" s="167">
        <f t="shared" si="1"/>
        <v>5</v>
      </c>
      <c r="F31" s="28" t="s">
        <v>55</v>
      </c>
      <c r="G31" s="28" t="s">
        <v>55</v>
      </c>
      <c r="H31" s="148" t="s">
        <v>150</v>
      </c>
      <c r="I31" s="355">
        <v>2</v>
      </c>
      <c r="J31" s="554">
        <v>360</v>
      </c>
      <c r="K31" s="554">
        <f t="shared" si="0"/>
        <v>720</v>
      </c>
      <c r="L31" s="159"/>
      <c r="M31" s="166" t="s">
        <v>151</v>
      </c>
      <c r="N31" s="38"/>
      <c r="O31" s="724"/>
      <c r="P31" s="40"/>
      <c r="Q31" s="28"/>
      <c r="R31" s="40"/>
      <c r="S31" s="558"/>
      <c r="T31" s="33"/>
    </row>
    <row r="32" spans="1:20" s="4" customFormat="1" ht="19.7" customHeight="1">
      <c r="A32" s="112" t="s">
        <v>42</v>
      </c>
      <c r="B32" s="34"/>
      <c r="C32" s="140"/>
      <c r="D32" s="93"/>
      <c r="E32" s="167">
        <f t="shared" si="1"/>
        <v>6</v>
      </c>
      <c r="F32" s="28" t="s">
        <v>55</v>
      </c>
      <c r="G32" s="28" t="s">
        <v>55</v>
      </c>
      <c r="H32" s="148" t="s">
        <v>152</v>
      </c>
      <c r="I32" s="355">
        <v>7</v>
      </c>
      <c r="J32" s="554">
        <v>94</v>
      </c>
      <c r="K32" s="554">
        <f t="shared" si="0"/>
        <v>658</v>
      </c>
      <c r="L32" s="159"/>
      <c r="M32" s="166" t="s">
        <v>153</v>
      </c>
      <c r="N32" s="38"/>
      <c r="O32" s="724"/>
      <c r="P32" s="40"/>
      <c r="Q32" s="28"/>
      <c r="R32" s="40"/>
      <c r="S32" s="558"/>
      <c r="T32" s="33"/>
    </row>
    <row r="33" spans="1:20" s="4" customFormat="1" ht="19.7" customHeight="1">
      <c r="A33" s="112" t="s">
        <v>109</v>
      </c>
      <c r="B33" s="34"/>
      <c r="C33" s="140"/>
      <c r="D33" s="93"/>
      <c r="E33" s="167">
        <f t="shared" si="1"/>
        <v>7</v>
      </c>
      <c r="F33" s="28" t="s">
        <v>55</v>
      </c>
      <c r="G33" s="28" t="s">
        <v>55</v>
      </c>
      <c r="H33" s="35" t="s">
        <v>154</v>
      </c>
      <c r="I33" s="112">
        <v>1</v>
      </c>
      <c r="J33" s="154">
        <v>1016</v>
      </c>
      <c r="K33" s="154">
        <f t="shared" si="0"/>
        <v>1016</v>
      </c>
      <c r="L33" s="31"/>
      <c r="M33" s="38" t="s">
        <v>155</v>
      </c>
      <c r="N33" s="38"/>
      <c r="O33" s="724"/>
      <c r="P33" s="40"/>
      <c r="Q33" s="28"/>
      <c r="R33" s="40"/>
      <c r="S33" s="558"/>
      <c r="T33" s="33"/>
    </row>
    <row r="34" spans="1:20" s="4" customFormat="1" ht="19.7" customHeight="1">
      <c r="A34" s="112" t="s">
        <v>42</v>
      </c>
      <c r="B34" s="34"/>
      <c r="C34" s="140"/>
      <c r="D34" s="93"/>
      <c r="E34" s="167">
        <f t="shared" si="1"/>
        <v>8</v>
      </c>
      <c r="F34" s="28" t="s">
        <v>55</v>
      </c>
      <c r="G34" s="28" t="s">
        <v>55</v>
      </c>
      <c r="H34" s="35" t="s">
        <v>156</v>
      </c>
      <c r="I34" s="112">
        <v>1</v>
      </c>
      <c r="J34" s="154">
        <v>750</v>
      </c>
      <c r="K34" s="154">
        <f t="shared" si="0"/>
        <v>750</v>
      </c>
      <c r="L34" s="31"/>
      <c r="M34" s="38" t="s">
        <v>157</v>
      </c>
      <c r="N34" s="38"/>
      <c r="O34" s="724"/>
      <c r="P34" s="40"/>
      <c r="Q34" s="28"/>
      <c r="R34" s="40"/>
      <c r="S34" s="558"/>
      <c r="T34" s="33"/>
    </row>
    <row r="35" spans="1:20" s="4" customFormat="1" ht="19.7" customHeight="1">
      <c r="A35" s="112" t="s">
        <v>42</v>
      </c>
      <c r="B35" s="34"/>
      <c r="C35" s="140"/>
      <c r="D35" s="93"/>
      <c r="E35" s="167">
        <f t="shared" si="1"/>
        <v>9</v>
      </c>
      <c r="F35" s="131" t="s">
        <v>55</v>
      </c>
      <c r="G35" s="131" t="s">
        <v>55</v>
      </c>
      <c r="H35" s="166" t="s">
        <v>158</v>
      </c>
      <c r="I35" s="158">
        <v>10</v>
      </c>
      <c r="J35" s="168">
        <v>35</v>
      </c>
      <c r="K35" s="168">
        <f t="shared" si="0"/>
        <v>350</v>
      </c>
      <c r="L35" s="159"/>
      <c r="M35" s="166" t="s">
        <v>159</v>
      </c>
      <c r="N35" s="38"/>
      <c r="O35" s="724"/>
      <c r="P35" s="40"/>
      <c r="Q35" s="28"/>
      <c r="R35" s="40"/>
      <c r="S35" s="558"/>
      <c r="T35" s="33"/>
    </row>
    <row r="36" spans="1:20" s="4" customFormat="1" ht="19.7" customHeight="1">
      <c r="A36" s="112" t="s">
        <v>42</v>
      </c>
      <c r="B36" s="34"/>
      <c r="C36" s="140"/>
      <c r="D36" s="93"/>
      <c r="E36" s="170">
        <f t="shared" si="1"/>
        <v>10</v>
      </c>
      <c r="F36" s="131" t="s">
        <v>55</v>
      </c>
      <c r="G36" s="131" t="s">
        <v>55</v>
      </c>
      <c r="H36" s="166" t="s">
        <v>160</v>
      </c>
      <c r="I36" s="158">
        <v>6</v>
      </c>
      <c r="J36" s="168">
        <v>92</v>
      </c>
      <c r="K36" s="803">
        <f t="shared" si="0"/>
        <v>552</v>
      </c>
      <c r="L36" s="159"/>
      <c r="M36" s="166" t="s">
        <v>161</v>
      </c>
      <c r="N36" s="38"/>
      <c r="O36" s="724"/>
      <c r="P36" s="40"/>
      <c r="Q36" s="28"/>
      <c r="R36" s="40"/>
      <c r="S36" s="558"/>
      <c r="T36" s="33"/>
    </row>
    <row r="37" spans="1:20" s="4" customFormat="1" ht="19.7" customHeight="1">
      <c r="A37" s="34"/>
      <c r="B37" s="34"/>
      <c r="C37" s="140"/>
      <c r="D37" s="27"/>
      <c r="E37" s="28"/>
      <c r="F37" s="28"/>
      <c r="G37" s="28"/>
      <c r="H37" s="35"/>
      <c r="I37" s="27"/>
      <c r="J37" s="36"/>
      <c r="K37" s="683"/>
      <c r="L37" s="31"/>
      <c r="M37" s="38"/>
      <c r="N37" s="39"/>
      <c r="O37" s="28"/>
      <c r="P37" s="32"/>
      <c r="Q37" s="28"/>
      <c r="R37" s="40"/>
      <c r="S37" s="40"/>
      <c r="T37" s="33"/>
    </row>
    <row r="38" spans="1:20" s="4" customFormat="1" ht="19.7" customHeight="1">
      <c r="A38" s="34"/>
      <c r="B38" s="34"/>
      <c r="C38" s="140"/>
      <c r="D38" s="27"/>
      <c r="E38" s="28"/>
      <c r="F38" s="28"/>
      <c r="G38" s="695"/>
      <c r="H38" s="696">
        <f>SUM(K28:K37)</f>
        <v>15591</v>
      </c>
      <c r="I38" s="27"/>
      <c r="J38" s="36"/>
      <c r="K38" s="683"/>
      <c r="L38" s="31"/>
      <c r="M38" s="38"/>
      <c r="N38" s="39"/>
      <c r="O38" s="28"/>
      <c r="P38" s="32"/>
      <c r="Q38" s="28"/>
      <c r="R38" s="40"/>
      <c r="S38" s="40"/>
      <c r="T38" s="33"/>
    </row>
    <row r="39" spans="1:20" s="4" customFormat="1" ht="19.7" customHeight="1">
      <c r="A39" s="34"/>
      <c r="B39" s="34"/>
      <c r="C39" s="90"/>
      <c r="D39" s="93"/>
      <c r="E39" s="131"/>
      <c r="F39" s="131"/>
      <c r="G39" s="131"/>
      <c r="H39" s="697"/>
      <c r="I39" s="698"/>
      <c r="J39" s="601"/>
      <c r="K39" s="601"/>
      <c r="L39" s="159"/>
      <c r="M39" s="244"/>
      <c r="N39" s="156"/>
      <c r="O39" s="157"/>
      <c r="P39" s="555"/>
      <c r="Q39" s="131"/>
      <c r="R39" s="558"/>
      <c r="S39" s="555"/>
      <c r="T39" s="556"/>
    </row>
    <row r="40" spans="1:20" s="4" customFormat="1" ht="19.7" customHeight="1">
      <c r="A40" s="34"/>
      <c r="B40" s="34"/>
      <c r="C40" s="90"/>
      <c r="D40" s="93"/>
      <c r="E40" s="131"/>
      <c r="F40" s="131"/>
      <c r="G40" s="131"/>
      <c r="H40" s="697"/>
      <c r="I40" s="698"/>
      <c r="J40" s="601"/>
      <c r="K40" s="601"/>
      <c r="L40" s="159"/>
      <c r="M40" s="244"/>
      <c r="N40" s="156"/>
      <c r="O40" s="157"/>
      <c r="P40" s="555"/>
      <c r="Q40" s="131"/>
      <c r="R40" s="558"/>
      <c r="S40" s="555"/>
      <c r="T40" s="556"/>
    </row>
    <row r="41" spans="1:20" s="4" customFormat="1" ht="19.7" customHeight="1">
      <c r="A41" s="34"/>
      <c r="B41" s="34"/>
      <c r="C41" s="90"/>
      <c r="D41" s="93"/>
      <c r="E41" s="131"/>
      <c r="F41" s="131"/>
      <c r="G41" s="131"/>
      <c r="H41" s="697"/>
      <c r="I41" s="698"/>
      <c r="J41" s="601"/>
      <c r="K41" s="601"/>
      <c r="L41" s="159"/>
      <c r="M41" s="244"/>
      <c r="N41" s="156"/>
      <c r="O41" s="157"/>
      <c r="P41" s="555"/>
      <c r="Q41" s="131"/>
      <c r="R41" s="558"/>
      <c r="S41" s="555"/>
      <c r="T41" s="556"/>
    </row>
    <row r="42" spans="1:20" s="4" customFormat="1" ht="19.7" customHeight="1">
      <c r="A42" s="34"/>
      <c r="B42" s="34"/>
      <c r="C42" s="90"/>
      <c r="D42" s="93"/>
      <c r="E42" s="131"/>
      <c r="F42" s="131"/>
      <c r="G42" s="131"/>
      <c r="H42" s="697"/>
      <c r="I42" s="698"/>
      <c r="J42" s="601"/>
      <c r="K42" s="601"/>
      <c r="L42" s="159"/>
      <c r="M42" s="244"/>
      <c r="N42" s="156"/>
      <c r="O42" s="157"/>
      <c r="P42" s="555"/>
      <c r="Q42" s="131"/>
      <c r="R42" s="558"/>
      <c r="S42" s="555"/>
      <c r="T42" s="556"/>
    </row>
    <row r="43" spans="1:20" s="4" customFormat="1" ht="19.7" customHeight="1">
      <c r="A43" s="34"/>
      <c r="B43" s="34"/>
      <c r="C43" s="140"/>
      <c r="D43" s="27"/>
      <c r="E43" s="684" t="s">
        <v>1181</v>
      </c>
      <c r="F43" s="685"/>
      <c r="G43" s="685"/>
      <c r="H43" s="686"/>
      <c r="I43" s="257"/>
      <c r="J43" s="257"/>
      <c r="K43" s="257"/>
      <c r="L43" s="135"/>
      <c r="M43" s="312"/>
      <c r="N43" s="38"/>
      <c r="O43" s="28"/>
      <c r="P43" s="32"/>
      <c r="Q43" s="28"/>
      <c r="R43" s="40"/>
      <c r="S43" s="40"/>
      <c r="T43" s="33"/>
    </row>
    <row r="44" spans="1:20" s="4" customFormat="1" ht="19.7" customHeight="1">
      <c r="A44" s="112" t="s">
        <v>42</v>
      </c>
      <c r="B44" s="34"/>
      <c r="C44" s="140"/>
      <c r="D44" s="93"/>
      <c r="E44" s="146">
        <f>+E36+1</f>
        <v>11</v>
      </c>
      <c r="F44" s="28" t="s">
        <v>55</v>
      </c>
      <c r="G44" s="28" t="s">
        <v>55</v>
      </c>
      <c r="H44" s="35" t="s">
        <v>165</v>
      </c>
      <c r="I44" s="112">
        <v>2</v>
      </c>
      <c r="J44" s="185">
        <v>72</v>
      </c>
      <c r="K44" s="154">
        <f t="shared" ref="K44:K50" si="2">I44*J44</f>
        <v>144</v>
      </c>
      <c r="L44" s="31"/>
      <c r="M44" s="38" t="s">
        <v>166</v>
      </c>
      <c r="N44" s="38"/>
      <c r="O44" s="724"/>
      <c r="P44" s="40"/>
      <c r="Q44" s="28"/>
      <c r="R44" s="40"/>
      <c r="S44" s="40"/>
      <c r="T44" s="33"/>
    </row>
    <row r="45" spans="1:20" s="4" customFormat="1" ht="19.7" customHeight="1">
      <c r="A45" s="112" t="s">
        <v>42</v>
      </c>
      <c r="B45" s="34"/>
      <c r="C45" s="140"/>
      <c r="D45" s="93"/>
      <c r="E45" s="146">
        <f t="shared" ref="E45:E50" si="3">+E44+1</f>
        <v>12</v>
      </c>
      <c r="F45" s="27" t="s">
        <v>55</v>
      </c>
      <c r="G45" s="27" t="s">
        <v>55</v>
      </c>
      <c r="H45" s="187" t="s">
        <v>167</v>
      </c>
      <c r="I45" s="782">
        <v>2</v>
      </c>
      <c r="J45" s="188">
        <v>70</v>
      </c>
      <c r="K45" s="804">
        <f t="shared" si="2"/>
        <v>140</v>
      </c>
      <c r="L45" s="31"/>
      <c r="M45" s="187" t="s">
        <v>168</v>
      </c>
      <c r="N45" s="38"/>
      <c r="O45" s="724"/>
      <c r="P45" s="40"/>
      <c r="Q45" s="28"/>
      <c r="R45" s="40"/>
      <c r="S45" s="40"/>
      <c r="T45" s="33"/>
    </row>
    <row r="46" spans="1:20" s="4" customFormat="1" ht="19.7" customHeight="1">
      <c r="A46" s="112" t="s">
        <v>42</v>
      </c>
      <c r="B46" s="34"/>
      <c r="C46" s="140"/>
      <c r="D46" s="93"/>
      <c r="E46" s="146">
        <f t="shared" si="3"/>
        <v>13</v>
      </c>
      <c r="F46" s="27" t="s">
        <v>55</v>
      </c>
      <c r="G46" s="27" t="s">
        <v>55</v>
      </c>
      <c r="H46" s="187" t="s">
        <v>569</v>
      </c>
      <c r="I46" s="782">
        <v>2</v>
      </c>
      <c r="J46" s="188">
        <v>70</v>
      </c>
      <c r="K46" s="804">
        <f t="shared" si="2"/>
        <v>140</v>
      </c>
      <c r="L46" s="31"/>
      <c r="M46" s="187" t="s">
        <v>168</v>
      </c>
      <c r="N46" s="38"/>
      <c r="O46" s="724"/>
      <c r="P46" s="40"/>
      <c r="Q46" s="28"/>
      <c r="R46" s="40"/>
      <c r="S46" s="40"/>
      <c r="T46" s="33"/>
    </row>
    <row r="47" spans="1:20" s="4" customFormat="1" ht="19.7" customHeight="1">
      <c r="A47" s="112" t="s">
        <v>42</v>
      </c>
      <c r="B47" s="34"/>
      <c r="C47" s="140"/>
      <c r="D47" s="93"/>
      <c r="E47" s="146">
        <f t="shared" si="3"/>
        <v>14</v>
      </c>
      <c r="F47" s="28" t="s">
        <v>55</v>
      </c>
      <c r="G47" s="28" t="s">
        <v>55</v>
      </c>
      <c r="H47" s="35" t="s">
        <v>177</v>
      </c>
      <c r="I47" s="112">
        <v>2</v>
      </c>
      <c r="J47" s="185">
        <v>31</v>
      </c>
      <c r="K47" s="154">
        <f t="shared" si="2"/>
        <v>62</v>
      </c>
      <c r="L47" s="31"/>
      <c r="M47" s="38" t="s">
        <v>178</v>
      </c>
      <c r="N47" s="38"/>
      <c r="O47" s="724"/>
      <c r="P47" s="40"/>
      <c r="Q47" s="28"/>
      <c r="R47" s="40"/>
      <c r="S47" s="558"/>
      <c r="T47" s="33"/>
    </row>
    <row r="48" spans="1:20" s="4" customFormat="1" ht="19.7" customHeight="1">
      <c r="A48" s="112" t="s">
        <v>109</v>
      </c>
      <c r="B48" s="34"/>
      <c r="C48" s="140"/>
      <c r="D48" s="93"/>
      <c r="E48" s="146">
        <f t="shared" si="3"/>
        <v>15</v>
      </c>
      <c r="F48" s="131" t="s">
        <v>61</v>
      </c>
      <c r="G48" s="28" t="s">
        <v>55</v>
      </c>
      <c r="H48" s="201" t="s">
        <v>567</v>
      </c>
      <c r="I48" s="753">
        <v>1</v>
      </c>
      <c r="J48" s="149">
        <v>4500</v>
      </c>
      <c r="K48" s="154">
        <f t="shared" si="2"/>
        <v>4500</v>
      </c>
      <c r="L48" s="342"/>
      <c r="M48" s="38" t="s">
        <v>1182</v>
      </c>
      <c r="N48" s="38"/>
      <c r="O48" s="724"/>
      <c r="P48" s="40"/>
      <c r="Q48" s="28"/>
      <c r="R48" s="40"/>
      <c r="S48" s="558"/>
      <c r="T48" s="33"/>
    </row>
    <row r="49" spans="1:20" s="4" customFormat="1" ht="19.7" customHeight="1">
      <c r="A49" s="112" t="s">
        <v>109</v>
      </c>
      <c r="B49" s="34"/>
      <c r="C49" s="140"/>
      <c r="D49" s="93"/>
      <c r="E49" s="146">
        <f t="shared" si="3"/>
        <v>16</v>
      </c>
      <c r="F49" s="131" t="s">
        <v>61</v>
      </c>
      <c r="G49" s="28" t="s">
        <v>55</v>
      </c>
      <c r="H49" s="201" t="s">
        <v>1183</v>
      </c>
      <c r="I49" s="753">
        <v>1</v>
      </c>
      <c r="J49" s="149">
        <v>2200</v>
      </c>
      <c r="K49" s="154">
        <f t="shared" si="2"/>
        <v>2200</v>
      </c>
      <c r="L49" s="342"/>
      <c r="M49" s="38" t="s">
        <v>1184</v>
      </c>
      <c r="N49" s="38"/>
      <c r="O49" s="724"/>
      <c r="P49" s="40"/>
      <c r="Q49" s="28"/>
      <c r="R49" s="40"/>
      <c r="S49" s="558"/>
      <c r="T49" s="33"/>
    </row>
    <row r="50" spans="1:20" s="4" customFormat="1" ht="19.7" customHeight="1">
      <c r="A50" s="112" t="s">
        <v>109</v>
      </c>
      <c r="B50" s="34"/>
      <c r="C50" s="140"/>
      <c r="D50" s="93"/>
      <c r="E50" s="146">
        <f t="shared" si="3"/>
        <v>17</v>
      </c>
      <c r="F50" s="131" t="s">
        <v>61</v>
      </c>
      <c r="G50" s="28" t="s">
        <v>55</v>
      </c>
      <c r="H50" s="201" t="s">
        <v>1185</v>
      </c>
      <c r="I50" s="753">
        <v>1</v>
      </c>
      <c r="J50" s="149">
        <v>2450</v>
      </c>
      <c r="K50" s="154">
        <f t="shared" si="2"/>
        <v>2450</v>
      </c>
      <c r="L50" s="342"/>
      <c r="M50" s="38" t="s">
        <v>1186</v>
      </c>
      <c r="N50" s="38"/>
      <c r="O50" s="724"/>
      <c r="P50" s="40"/>
      <c r="Q50" s="28"/>
      <c r="R50" s="40"/>
      <c r="S50" s="558"/>
      <c r="T50" s="33"/>
    </row>
    <row r="51" spans="1:20" s="4" customFormat="1" ht="19.7" customHeight="1">
      <c r="A51" s="34"/>
      <c r="B51" s="34"/>
      <c r="C51" s="140"/>
      <c r="D51" s="27"/>
      <c r="E51" s="28"/>
      <c r="F51" s="28"/>
      <c r="G51" s="28"/>
      <c r="H51" s="35"/>
      <c r="I51" s="27"/>
      <c r="J51" s="36"/>
      <c r="K51" s="683"/>
      <c r="L51" s="31"/>
      <c r="M51" s="38"/>
      <c r="N51" s="39"/>
      <c r="O51" s="28"/>
      <c r="P51" s="32"/>
      <c r="Q51" s="28"/>
      <c r="R51" s="40"/>
      <c r="S51" s="40"/>
      <c r="T51" s="33"/>
    </row>
    <row r="52" spans="1:20" s="4" customFormat="1" ht="19.7" customHeight="1">
      <c r="A52" s="34"/>
      <c r="B52" s="34"/>
      <c r="C52" s="140"/>
      <c r="D52" s="27"/>
      <c r="E52" s="28"/>
      <c r="F52" s="28"/>
      <c r="G52" s="695"/>
      <c r="H52" s="696">
        <f>SUM(K44:K51)</f>
        <v>9636</v>
      </c>
      <c r="I52" s="27"/>
      <c r="J52" s="36"/>
      <c r="K52" s="683"/>
      <c r="L52" s="31"/>
      <c r="M52" s="38"/>
      <c r="N52" s="39"/>
      <c r="O52" s="28"/>
      <c r="P52" s="32"/>
      <c r="Q52" s="28"/>
      <c r="R52" s="40"/>
      <c r="S52" s="40"/>
      <c r="T52" s="33"/>
    </row>
    <row r="53" spans="1:20" s="4" customFormat="1" ht="19.7" customHeight="1">
      <c r="A53" s="34"/>
      <c r="B53" s="34"/>
      <c r="C53" s="90"/>
      <c r="D53" s="93"/>
      <c r="E53" s="131"/>
      <c r="F53" s="131"/>
      <c r="G53" s="131"/>
      <c r="H53" s="697"/>
      <c r="I53" s="698"/>
      <c r="J53" s="601"/>
      <c r="K53" s="601"/>
      <c r="L53" s="159"/>
      <c r="M53" s="244"/>
      <c r="N53" s="156"/>
      <c r="O53" s="157"/>
      <c r="P53" s="555"/>
      <c r="Q53" s="131"/>
      <c r="R53" s="558"/>
      <c r="S53" s="555"/>
      <c r="T53" s="556"/>
    </row>
    <row r="54" spans="1:20" s="4" customFormat="1" ht="19.7" customHeight="1">
      <c r="A54" s="34"/>
      <c r="B54" s="34"/>
      <c r="C54" s="90"/>
      <c r="D54" s="93"/>
      <c r="E54" s="131"/>
      <c r="F54" s="131"/>
      <c r="G54" s="131"/>
      <c r="H54" s="697"/>
      <c r="I54" s="698"/>
      <c r="J54" s="601"/>
      <c r="K54" s="601"/>
      <c r="L54" s="159"/>
      <c r="M54" s="244"/>
      <c r="N54" s="156"/>
      <c r="O54" s="157"/>
      <c r="P54" s="555"/>
      <c r="Q54" s="131"/>
      <c r="R54" s="558"/>
      <c r="S54" s="555"/>
      <c r="T54" s="556"/>
    </row>
    <row r="55" spans="1:20" s="4" customFormat="1" ht="19.7" customHeight="1">
      <c r="A55" s="34"/>
      <c r="B55" s="34"/>
      <c r="C55" s="90"/>
      <c r="D55" s="93"/>
      <c r="E55" s="131"/>
      <c r="F55" s="131"/>
      <c r="G55" s="131"/>
      <c r="H55" s="697"/>
      <c r="I55" s="698"/>
      <c r="J55" s="601"/>
      <c r="K55" s="601"/>
      <c r="L55" s="159"/>
      <c r="M55" s="244"/>
      <c r="N55" s="156"/>
      <c r="O55" s="157"/>
      <c r="P55" s="555"/>
      <c r="Q55" s="131"/>
      <c r="R55" s="558"/>
      <c r="S55" s="555"/>
      <c r="T55" s="556"/>
    </row>
    <row r="56" spans="1:20" s="4" customFormat="1" ht="19.7" customHeight="1">
      <c r="A56" s="34"/>
      <c r="B56" s="34"/>
      <c r="C56" s="90"/>
      <c r="D56" s="93"/>
      <c r="E56" s="699" t="s">
        <v>1106</v>
      </c>
      <c r="F56" s="700"/>
      <c r="G56" s="700"/>
      <c r="H56" s="700"/>
      <c r="I56" s="701"/>
      <c r="J56" s="601"/>
      <c r="K56" s="601"/>
      <c r="L56" s="159"/>
      <c r="M56" s="244"/>
      <c r="N56" s="156"/>
      <c r="O56" s="157"/>
      <c r="P56" s="555"/>
      <c r="Q56" s="131"/>
      <c r="R56" s="558"/>
      <c r="S56" s="555"/>
      <c r="T56" s="556"/>
    </row>
    <row r="57" spans="1:20" s="4" customFormat="1" ht="19.7" customHeight="1">
      <c r="A57" s="690" t="s">
        <v>109</v>
      </c>
      <c r="B57" s="34"/>
      <c r="C57" s="90"/>
      <c r="D57" s="93"/>
      <c r="E57" s="703">
        <f>+E31+1</f>
        <v>6</v>
      </c>
      <c r="F57" s="146" t="s">
        <v>55</v>
      </c>
      <c r="G57" s="146" t="s">
        <v>55</v>
      </c>
      <c r="H57" s="755" t="s">
        <v>1187</v>
      </c>
      <c r="I57" s="112">
        <v>1</v>
      </c>
      <c r="J57" s="355">
        <v>10041</v>
      </c>
      <c r="K57" s="44">
        <f t="shared" ref="K57:K85" si="4">I57*J57</f>
        <v>10041</v>
      </c>
      <c r="L57" s="29"/>
      <c r="M57" s="682" t="s">
        <v>1188</v>
      </c>
      <c r="N57" s="101"/>
      <c r="O57" s="157"/>
      <c r="P57" s="555"/>
      <c r="Q57" s="131"/>
      <c r="R57" s="558"/>
      <c r="S57" s="555"/>
      <c r="T57" s="556"/>
    </row>
    <row r="58" spans="1:20" s="4" customFormat="1" ht="19.7" customHeight="1">
      <c r="A58" s="690"/>
      <c r="B58" s="34"/>
      <c r="C58" s="90"/>
      <c r="D58" s="93"/>
      <c r="E58" s="703">
        <f>+E57+1</f>
        <v>7</v>
      </c>
      <c r="F58" s="28" t="s">
        <v>55</v>
      </c>
      <c r="G58" s="28" t="s">
        <v>55</v>
      </c>
      <c r="H58" s="784" t="s">
        <v>1189</v>
      </c>
      <c r="I58" s="355">
        <v>1</v>
      </c>
      <c r="J58" s="805">
        <v>1998</v>
      </c>
      <c r="K58" s="76">
        <f t="shared" si="4"/>
        <v>1998</v>
      </c>
      <c r="L58" s="257"/>
      <c r="M58" s="744" t="s">
        <v>262</v>
      </c>
      <c r="N58" s="101"/>
      <c r="O58" s="157"/>
      <c r="P58" s="555"/>
      <c r="Q58" s="131"/>
      <c r="R58" s="558"/>
      <c r="S58" s="555"/>
      <c r="T58" s="556"/>
    </row>
    <row r="59" spans="1:20" s="4" customFormat="1" ht="19.7" customHeight="1">
      <c r="A59" s="690"/>
      <c r="B59" s="34"/>
      <c r="C59" s="90"/>
      <c r="D59" s="93"/>
      <c r="E59" s="703">
        <f t="shared" ref="E59:E85" si="5">+E58+1</f>
        <v>8</v>
      </c>
      <c r="F59" s="28" t="s">
        <v>55</v>
      </c>
      <c r="G59" s="28" t="s">
        <v>55</v>
      </c>
      <c r="H59" s="784" t="s">
        <v>1190</v>
      </c>
      <c r="I59" s="355">
        <v>1</v>
      </c>
      <c r="J59" s="805">
        <v>5113</v>
      </c>
      <c r="K59" s="76">
        <f t="shared" si="4"/>
        <v>5113</v>
      </c>
      <c r="L59" s="257"/>
      <c r="M59" s="399" t="s">
        <v>1019</v>
      </c>
      <c r="N59" s="101"/>
      <c r="O59" s="157"/>
      <c r="P59" s="555"/>
      <c r="Q59" s="131"/>
      <c r="R59" s="558"/>
      <c r="S59" s="555"/>
      <c r="T59" s="556"/>
    </row>
    <row r="60" spans="1:20" s="4" customFormat="1" ht="19.7" customHeight="1">
      <c r="A60" s="690"/>
      <c r="B60" s="34"/>
      <c r="C60" s="90"/>
      <c r="D60" s="93"/>
      <c r="E60" s="703">
        <f t="shared" si="5"/>
        <v>9</v>
      </c>
      <c r="F60" s="28" t="s">
        <v>55</v>
      </c>
      <c r="G60" s="28" t="s">
        <v>55</v>
      </c>
      <c r="H60" s="774" t="s">
        <v>268</v>
      </c>
      <c r="I60" s="355">
        <v>1</v>
      </c>
      <c r="J60" s="806">
        <v>5117</v>
      </c>
      <c r="K60" s="76">
        <f t="shared" si="4"/>
        <v>5117</v>
      </c>
      <c r="L60" s="257"/>
      <c r="M60" s="399" t="s">
        <v>269</v>
      </c>
      <c r="N60" s="101"/>
      <c r="O60" s="157"/>
      <c r="P60" s="555"/>
      <c r="Q60" s="131"/>
      <c r="R60" s="558"/>
      <c r="S60" s="555"/>
      <c r="T60" s="556"/>
    </row>
    <row r="61" spans="1:20" s="4" customFormat="1" ht="19.7" customHeight="1">
      <c r="A61" s="690"/>
      <c r="B61" s="34"/>
      <c r="C61" s="90"/>
      <c r="D61" s="93"/>
      <c r="E61" s="703">
        <f t="shared" si="5"/>
        <v>10</v>
      </c>
      <c r="F61" s="28" t="s">
        <v>55</v>
      </c>
      <c r="G61" s="28" t="s">
        <v>55</v>
      </c>
      <c r="H61" s="774" t="s">
        <v>270</v>
      </c>
      <c r="I61" s="355">
        <v>1</v>
      </c>
      <c r="J61" s="806">
        <v>4239</v>
      </c>
      <c r="K61" s="76">
        <f t="shared" si="4"/>
        <v>4239</v>
      </c>
      <c r="L61" s="682"/>
      <c r="M61" s="399" t="s">
        <v>639</v>
      </c>
      <c r="N61" s="101"/>
      <c r="O61" s="157"/>
      <c r="P61" s="555"/>
      <c r="Q61" s="131"/>
      <c r="R61" s="558"/>
      <c r="S61" s="555"/>
      <c r="T61" s="556"/>
    </row>
    <row r="62" spans="1:20" s="4" customFormat="1" ht="19.7" customHeight="1">
      <c r="A62" s="690"/>
      <c r="B62" s="34"/>
      <c r="C62" s="90"/>
      <c r="D62" s="93"/>
      <c r="E62" s="703">
        <f t="shared" si="5"/>
        <v>11</v>
      </c>
      <c r="F62" s="27" t="s">
        <v>196</v>
      </c>
      <c r="G62" s="27" t="s">
        <v>196</v>
      </c>
      <c r="H62" s="785" t="s">
        <v>1191</v>
      </c>
      <c r="I62" s="259">
        <v>1</v>
      </c>
      <c r="J62" s="149">
        <v>977</v>
      </c>
      <c r="K62" s="77">
        <f t="shared" si="4"/>
        <v>977</v>
      </c>
      <c r="L62" s="147"/>
      <c r="M62" s="136" t="s">
        <v>1152</v>
      </c>
      <c r="N62" s="101"/>
      <c r="O62" s="157"/>
      <c r="P62" s="555"/>
      <c r="Q62" s="131"/>
      <c r="R62" s="558"/>
      <c r="S62" s="555"/>
      <c r="T62" s="556"/>
    </row>
    <row r="63" spans="1:20" s="4" customFormat="1" ht="19.7" customHeight="1">
      <c r="A63" s="690"/>
      <c r="B63" s="34"/>
      <c r="C63" s="90"/>
      <c r="D63" s="93"/>
      <c r="E63" s="703">
        <f t="shared" si="5"/>
        <v>12</v>
      </c>
      <c r="F63" s="410" t="s">
        <v>1153</v>
      </c>
      <c r="G63" s="131" t="s">
        <v>55</v>
      </c>
      <c r="H63" s="786" t="s">
        <v>304</v>
      </c>
      <c r="I63" s="112">
        <v>1</v>
      </c>
      <c r="J63" s="403">
        <v>1443</v>
      </c>
      <c r="K63" s="739">
        <f t="shared" si="4"/>
        <v>1443</v>
      </c>
      <c r="L63" s="271"/>
      <c r="M63" s="166" t="s">
        <v>305</v>
      </c>
      <c r="N63" s="101"/>
      <c r="O63" s="157"/>
      <c r="P63" s="555"/>
      <c r="Q63" s="131"/>
      <c r="R63" s="558"/>
      <c r="S63" s="555"/>
      <c r="T63" s="556"/>
    </row>
    <row r="64" spans="1:20" s="4" customFormat="1" ht="19.7" customHeight="1">
      <c r="A64" s="112" t="s">
        <v>42</v>
      </c>
      <c r="B64" s="34"/>
      <c r="C64" s="90"/>
      <c r="D64" s="93"/>
      <c r="E64" s="703">
        <f t="shared" si="5"/>
        <v>13</v>
      </c>
      <c r="F64" s="692" t="s">
        <v>55</v>
      </c>
      <c r="G64" s="747" t="s">
        <v>55</v>
      </c>
      <c r="H64" s="473" t="s">
        <v>301</v>
      </c>
      <c r="I64" s="807"/>
      <c r="J64" s="712">
        <v>81</v>
      </c>
      <c r="K64" s="713">
        <f t="shared" si="4"/>
        <v>0</v>
      </c>
      <c r="L64" s="418"/>
      <c r="M64" s="38" t="s">
        <v>1210</v>
      </c>
      <c r="N64" s="101"/>
      <c r="O64" s="157"/>
      <c r="P64" s="555"/>
      <c r="Q64" s="131"/>
      <c r="R64" s="558"/>
      <c r="S64" s="555"/>
      <c r="T64" s="556"/>
    </row>
    <row r="65" spans="1:20" s="4" customFormat="1" ht="19.7" customHeight="1">
      <c r="A65" s="690"/>
      <c r="B65" s="34"/>
      <c r="C65" s="90"/>
      <c r="D65" s="93"/>
      <c r="E65" s="703">
        <f t="shared" si="5"/>
        <v>14</v>
      </c>
      <c r="F65" s="200" t="s">
        <v>55</v>
      </c>
      <c r="G65" s="200" t="s">
        <v>55</v>
      </c>
      <c r="H65" s="808" t="s">
        <v>292</v>
      </c>
      <c r="I65" s="809"/>
      <c r="J65" s="203">
        <v>860</v>
      </c>
      <c r="K65" s="44">
        <f t="shared" si="4"/>
        <v>0</v>
      </c>
      <c r="L65" s="205"/>
      <c r="M65" s="263" t="s">
        <v>1211</v>
      </c>
      <c r="N65" s="101"/>
      <c r="O65" s="157"/>
      <c r="P65" s="555"/>
      <c r="Q65" s="131"/>
      <c r="R65" s="558"/>
      <c r="S65" s="555"/>
      <c r="T65" s="556"/>
    </row>
    <row r="66" spans="1:20" s="4" customFormat="1" ht="19.7" customHeight="1">
      <c r="A66" s="690"/>
      <c r="B66" s="34"/>
      <c r="C66" s="90"/>
      <c r="D66" s="93"/>
      <c r="E66" s="703">
        <f t="shared" si="5"/>
        <v>15</v>
      </c>
      <c r="F66" s="71" t="s">
        <v>55</v>
      </c>
      <c r="G66" s="71" t="s">
        <v>55</v>
      </c>
      <c r="H66" s="810" t="s">
        <v>1156</v>
      </c>
      <c r="I66" s="811"/>
      <c r="J66" s="256">
        <v>270</v>
      </c>
      <c r="K66" s="712">
        <f t="shared" si="4"/>
        <v>0</v>
      </c>
      <c r="L66" s="466"/>
      <c r="M66" s="406" t="s">
        <v>1212</v>
      </c>
      <c r="N66" s="101" t="s">
        <v>1157</v>
      </c>
      <c r="O66" s="157"/>
      <c r="P66" s="555"/>
      <c r="Q66" s="131"/>
      <c r="R66" s="558"/>
      <c r="S66" s="555"/>
      <c r="T66" s="556"/>
    </row>
    <row r="67" spans="1:20" s="4" customFormat="1" ht="19.7" customHeight="1">
      <c r="A67" s="690"/>
      <c r="B67" s="34"/>
      <c r="C67" s="90"/>
      <c r="D67" s="93"/>
      <c r="E67" s="703">
        <f t="shared" si="5"/>
        <v>16</v>
      </c>
      <c r="F67" s="27" t="s">
        <v>196</v>
      </c>
      <c r="G67" s="27" t="s">
        <v>196</v>
      </c>
      <c r="H67" s="787" t="s">
        <v>1192</v>
      </c>
      <c r="I67" s="750">
        <v>2</v>
      </c>
      <c r="J67" s="256">
        <v>270</v>
      </c>
      <c r="K67" s="712">
        <f t="shared" si="4"/>
        <v>540</v>
      </c>
      <c r="L67" s="466"/>
      <c r="M67" s="406" t="s">
        <v>1193</v>
      </c>
      <c r="N67" s="101" t="s">
        <v>1213</v>
      </c>
      <c r="O67" s="157"/>
      <c r="P67" s="555"/>
      <c r="Q67" s="131"/>
      <c r="R67" s="558"/>
      <c r="S67" s="555"/>
      <c r="T67" s="556"/>
    </row>
    <row r="68" spans="1:20" s="4" customFormat="1" ht="19.7" customHeight="1">
      <c r="A68" s="34"/>
      <c r="B68" s="34"/>
      <c r="C68" s="90"/>
      <c r="D68" s="93"/>
      <c r="E68" s="703">
        <f t="shared" si="5"/>
        <v>17</v>
      </c>
      <c r="F68" s="27" t="s">
        <v>196</v>
      </c>
      <c r="G68" s="27" t="s">
        <v>196</v>
      </c>
      <c r="H68" s="812" t="s">
        <v>1214</v>
      </c>
      <c r="I68" s="813"/>
      <c r="J68" s="256">
        <v>270</v>
      </c>
      <c r="K68" s="712">
        <f>I68*J68</f>
        <v>0</v>
      </c>
      <c r="L68" s="466"/>
      <c r="M68" s="406" t="s">
        <v>1215</v>
      </c>
      <c r="N68" s="101" t="s">
        <v>1213</v>
      </c>
      <c r="O68" s="157"/>
      <c r="P68" s="555"/>
      <c r="Q68" s="131"/>
      <c r="R68" s="558"/>
      <c r="S68" s="555"/>
      <c r="T68" s="556"/>
    </row>
    <row r="69" spans="1:20" s="4" customFormat="1" ht="19.7" customHeight="1">
      <c r="A69" s="112" t="s">
        <v>42</v>
      </c>
      <c r="B69" s="34"/>
      <c r="C69" s="90"/>
      <c r="D69" s="93"/>
      <c r="E69" s="703">
        <f t="shared" si="5"/>
        <v>18</v>
      </c>
      <c r="F69" s="71" t="s">
        <v>376</v>
      </c>
      <c r="G69" s="27" t="s">
        <v>196</v>
      </c>
      <c r="H69" s="784" t="s">
        <v>1194</v>
      </c>
      <c r="I69" s="463">
        <v>1</v>
      </c>
      <c r="J69" s="463">
        <v>4267</v>
      </c>
      <c r="K69" s="712">
        <f t="shared" si="4"/>
        <v>4267</v>
      </c>
      <c r="L69" s="31"/>
      <c r="M69" s="136" t="s">
        <v>1195</v>
      </c>
      <c r="N69" s="186"/>
      <c r="O69" s="157"/>
      <c r="P69" s="555"/>
      <c r="Q69" s="131"/>
      <c r="R69" s="558"/>
      <c r="S69" s="555"/>
      <c r="T69" s="556"/>
    </row>
    <row r="70" spans="1:20" s="4" customFormat="1" ht="19.7" customHeight="1">
      <c r="A70" s="34"/>
      <c r="B70" s="34"/>
      <c r="C70" s="90"/>
      <c r="D70" s="93"/>
      <c r="E70" s="703">
        <f t="shared" si="5"/>
        <v>19</v>
      </c>
      <c r="F70" s="105" t="s">
        <v>37</v>
      </c>
      <c r="G70" s="105" t="s">
        <v>38</v>
      </c>
      <c r="H70" s="814" t="s">
        <v>46</v>
      </c>
      <c r="I70" s="815"/>
      <c r="J70" s="107">
        <v>8672</v>
      </c>
      <c r="K70" s="107">
        <f t="shared" si="4"/>
        <v>0</v>
      </c>
      <c r="L70" s="108"/>
      <c r="M70" s="109" t="s">
        <v>1216</v>
      </c>
      <c r="N70" s="101"/>
      <c r="O70" s="157"/>
      <c r="P70" s="555"/>
      <c r="Q70" s="131"/>
      <c r="R70" s="558"/>
      <c r="S70" s="555"/>
      <c r="T70" s="556"/>
    </row>
    <row r="71" spans="1:20" s="4" customFormat="1" ht="19.7" customHeight="1">
      <c r="A71" s="34"/>
      <c r="B71" s="34"/>
      <c r="C71" s="90"/>
      <c r="D71" s="93"/>
      <c r="E71" s="703">
        <f t="shared" si="5"/>
        <v>20</v>
      </c>
      <c r="F71" s="105" t="s">
        <v>37</v>
      </c>
      <c r="G71" s="105" t="s">
        <v>38</v>
      </c>
      <c r="H71" s="814" t="s">
        <v>49</v>
      </c>
      <c r="I71" s="815"/>
      <c r="J71" s="107">
        <v>68</v>
      </c>
      <c r="K71" s="107">
        <f t="shared" si="4"/>
        <v>0</v>
      </c>
      <c r="L71" s="108"/>
      <c r="M71" s="109" t="s">
        <v>50</v>
      </c>
      <c r="N71" s="101"/>
      <c r="O71" s="157"/>
      <c r="P71" s="555"/>
      <c r="Q71" s="131"/>
      <c r="R71" s="558"/>
      <c r="S71" s="555"/>
      <c r="T71" s="556"/>
    </row>
    <row r="72" spans="1:20" s="4" customFormat="1" ht="19.7" customHeight="1">
      <c r="A72" s="34"/>
      <c r="B72" s="34"/>
      <c r="C72" s="90"/>
      <c r="D72" s="93"/>
      <c r="E72" s="703">
        <f t="shared" si="5"/>
        <v>21</v>
      </c>
      <c r="F72" s="105" t="s">
        <v>37</v>
      </c>
      <c r="G72" s="105" t="s">
        <v>38</v>
      </c>
      <c r="H72" s="814" t="s">
        <v>51</v>
      </c>
      <c r="I72" s="816"/>
      <c r="J72" s="115">
        <v>600</v>
      </c>
      <c r="K72" s="115">
        <f t="shared" si="4"/>
        <v>0</v>
      </c>
      <c r="L72" s="116"/>
      <c r="M72" s="109" t="s">
        <v>52</v>
      </c>
      <c r="N72" s="101"/>
      <c r="O72" s="157"/>
      <c r="P72" s="555"/>
      <c r="Q72" s="131"/>
      <c r="R72" s="558"/>
      <c r="S72" s="555"/>
      <c r="T72" s="556"/>
    </row>
    <row r="73" spans="1:20" s="4" customFormat="1" ht="19.7" customHeight="1">
      <c r="A73" s="690"/>
      <c r="B73" s="34"/>
      <c r="C73" s="90"/>
      <c r="D73" s="93"/>
      <c r="E73" s="703">
        <f t="shared" si="5"/>
        <v>22</v>
      </c>
      <c r="F73" s="27" t="s">
        <v>196</v>
      </c>
      <c r="G73" s="27" t="s">
        <v>196</v>
      </c>
      <c r="H73" s="787" t="s">
        <v>1116</v>
      </c>
      <c r="I73" s="750">
        <v>10</v>
      </c>
      <c r="J73" s="256"/>
      <c r="K73" s="77">
        <f t="shared" si="4"/>
        <v>0</v>
      </c>
      <c r="L73" s="430"/>
      <c r="M73" s="187" t="s">
        <v>1196</v>
      </c>
      <c r="N73" s="101"/>
      <c r="O73" s="157"/>
      <c r="P73" s="555"/>
      <c r="Q73" s="131"/>
      <c r="R73" s="558"/>
      <c r="S73" s="555"/>
      <c r="T73" s="556"/>
    </row>
    <row r="74" spans="1:20" s="4" customFormat="1" ht="19.7" customHeight="1">
      <c r="A74" s="690"/>
      <c r="B74" s="34"/>
      <c r="C74" s="90"/>
      <c r="D74" s="93"/>
      <c r="E74" s="703">
        <f t="shared" si="5"/>
        <v>23</v>
      </c>
      <c r="F74" s="27" t="s">
        <v>196</v>
      </c>
      <c r="G74" s="27" t="s">
        <v>196</v>
      </c>
      <c r="H74" s="788" t="s">
        <v>579</v>
      </c>
      <c r="I74" s="789">
        <v>5</v>
      </c>
      <c r="J74" s="277">
        <v>29</v>
      </c>
      <c r="K74" s="77">
        <f t="shared" si="4"/>
        <v>145</v>
      </c>
      <c r="L74" s="790"/>
      <c r="M74" s="279" t="s">
        <v>1197</v>
      </c>
      <c r="N74" s="752"/>
      <c r="O74" s="157"/>
      <c r="P74" s="555"/>
      <c r="Q74" s="131"/>
      <c r="R74" s="558"/>
      <c r="S74" s="555"/>
      <c r="T74" s="556"/>
    </row>
    <row r="75" spans="1:20" s="4" customFormat="1" ht="19.7" customHeight="1">
      <c r="A75" s="690"/>
      <c r="B75" s="34"/>
      <c r="C75" s="90"/>
      <c r="D75" s="93"/>
      <c r="E75" s="703">
        <f t="shared" si="5"/>
        <v>24</v>
      </c>
      <c r="F75" s="27" t="s">
        <v>196</v>
      </c>
      <c r="G75" s="27" t="s">
        <v>196</v>
      </c>
      <c r="H75" s="791" t="s">
        <v>158</v>
      </c>
      <c r="I75" s="750">
        <v>10</v>
      </c>
      <c r="J75" s="256"/>
      <c r="K75" s="77">
        <f t="shared" si="4"/>
        <v>0</v>
      </c>
      <c r="L75" s="466"/>
      <c r="M75" s="406" t="s">
        <v>1198</v>
      </c>
      <c r="N75" s="101"/>
      <c r="O75" s="157"/>
      <c r="P75" s="555"/>
      <c r="Q75" s="131"/>
      <c r="R75" s="558"/>
      <c r="S75" s="555"/>
      <c r="T75" s="556"/>
    </row>
    <row r="76" spans="1:20" s="4" customFormat="1" ht="19.7" customHeight="1">
      <c r="A76" s="690"/>
      <c r="B76" s="34"/>
      <c r="C76" s="90"/>
      <c r="D76" s="93"/>
      <c r="E76" s="703">
        <f t="shared" si="5"/>
        <v>25</v>
      </c>
      <c r="F76" s="27" t="s">
        <v>196</v>
      </c>
      <c r="G76" s="27" t="s">
        <v>196</v>
      </c>
      <c r="H76" s="791" t="s">
        <v>1199</v>
      </c>
      <c r="I76" s="757">
        <v>10</v>
      </c>
      <c r="J76" s="256"/>
      <c r="K76" s="77">
        <f t="shared" si="4"/>
        <v>0</v>
      </c>
      <c r="L76" s="147"/>
      <c r="M76" s="406" t="s">
        <v>1200</v>
      </c>
      <c r="N76" s="197"/>
      <c r="O76" s="157"/>
      <c r="P76" s="555"/>
      <c r="Q76" s="131"/>
      <c r="R76" s="558"/>
      <c r="S76" s="555"/>
      <c r="T76" s="556"/>
    </row>
    <row r="77" spans="1:20" s="4" customFormat="1" ht="19.7" customHeight="1">
      <c r="A77" s="690"/>
      <c r="B77" s="34"/>
      <c r="C77" s="90"/>
      <c r="D77" s="93"/>
      <c r="E77" s="703">
        <f t="shared" si="5"/>
        <v>26</v>
      </c>
      <c r="F77" s="27" t="s">
        <v>196</v>
      </c>
      <c r="G77" s="27" t="s">
        <v>196</v>
      </c>
      <c r="H77" s="791" t="s">
        <v>160</v>
      </c>
      <c r="I77" s="757">
        <v>10</v>
      </c>
      <c r="J77" s="256"/>
      <c r="K77" s="77">
        <f t="shared" si="4"/>
        <v>0</v>
      </c>
      <c r="L77" s="147"/>
      <c r="M77" s="792" t="s">
        <v>1201</v>
      </c>
      <c r="N77" s="197"/>
      <c r="O77" s="157"/>
      <c r="P77" s="555"/>
      <c r="Q77" s="131"/>
      <c r="R77" s="558"/>
      <c r="S77" s="555"/>
      <c r="T77" s="556"/>
    </row>
    <row r="78" spans="1:20" s="4" customFormat="1" ht="19.7" customHeight="1">
      <c r="A78" s="690" t="s">
        <v>1202</v>
      </c>
      <c r="B78" s="34"/>
      <c r="C78" s="90"/>
      <c r="D78" s="93"/>
      <c r="E78" s="703">
        <f t="shared" si="5"/>
        <v>27</v>
      </c>
      <c r="F78" s="27" t="s">
        <v>196</v>
      </c>
      <c r="G78" s="27" t="s">
        <v>196</v>
      </c>
      <c r="H78" s="791" t="s">
        <v>1203</v>
      </c>
      <c r="I78" s="757">
        <v>5</v>
      </c>
      <c r="J78" s="256">
        <v>340</v>
      </c>
      <c r="K78" s="77">
        <f t="shared" si="4"/>
        <v>1700</v>
      </c>
      <c r="L78" s="147"/>
      <c r="M78" s="792" t="s">
        <v>1164</v>
      </c>
      <c r="N78" s="197"/>
      <c r="O78" s="157"/>
      <c r="P78" s="555"/>
      <c r="Q78" s="131"/>
      <c r="R78" s="558"/>
      <c r="S78" s="555"/>
      <c r="T78" s="556"/>
    </row>
    <row r="79" spans="1:20" s="4" customFormat="1" ht="19.7" customHeight="1">
      <c r="A79" s="34"/>
      <c r="B79" s="34"/>
      <c r="C79" s="90"/>
      <c r="D79" s="93"/>
      <c r="E79" s="703">
        <f t="shared" si="5"/>
        <v>28</v>
      </c>
      <c r="F79" s="133" t="s">
        <v>55</v>
      </c>
      <c r="G79" s="133" t="s">
        <v>55</v>
      </c>
      <c r="H79" s="453" t="s">
        <v>601</v>
      </c>
      <c r="I79" s="817"/>
      <c r="J79" s="256">
        <v>250</v>
      </c>
      <c r="K79" s="77">
        <f t="shared" si="4"/>
        <v>0</v>
      </c>
      <c r="L79" s="147"/>
      <c r="M79" s="78" t="s">
        <v>1217</v>
      </c>
      <c r="N79" s="186"/>
      <c r="O79" s="157"/>
      <c r="P79" s="555"/>
      <c r="Q79" s="131"/>
      <c r="R79" s="558"/>
      <c r="S79" s="555"/>
      <c r="T79" s="556"/>
    </row>
    <row r="80" spans="1:20" s="4" customFormat="1" ht="19.7" customHeight="1">
      <c r="A80" s="690"/>
      <c r="B80" s="34"/>
      <c r="C80" s="90"/>
      <c r="D80" s="93"/>
      <c r="E80" s="703">
        <f t="shared" si="5"/>
        <v>29</v>
      </c>
      <c r="F80" s="133" t="s">
        <v>55</v>
      </c>
      <c r="G80" s="133" t="s">
        <v>55</v>
      </c>
      <c r="H80" s="453" t="s">
        <v>299</v>
      </c>
      <c r="I80" s="817"/>
      <c r="J80" s="256">
        <v>200</v>
      </c>
      <c r="K80" s="77">
        <f t="shared" si="4"/>
        <v>0</v>
      </c>
      <c r="L80" s="147"/>
      <c r="M80" s="78" t="s">
        <v>1218</v>
      </c>
      <c r="N80" s="186"/>
      <c r="O80" s="157"/>
      <c r="P80" s="555"/>
      <c r="Q80" s="131"/>
      <c r="R80" s="558"/>
      <c r="S80" s="555"/>
      <c r="T80" s="556"/>
    </row>
    <row r="81" spans="1:20" s="4" customFormat="1" ht="19.7" customHeight="1">
      <c r="A81" s="690"/>
      <c r="B81" s="34"/>
      <c r="C81" s="90"/>
      <c r="D81" s="93"/>
      <c r="E81" s="703">
        <f t="shared" si="5"/>
        <v>30</v>
      </c>
      <c r="F81" s="157" t="s">
        <v>399</v>
      </c>
      <c r="G81" s="396" t="s">
        <v>196</v>
      </c>
      <c r="H81" s="818" t="s">
        <v>400</v>
      </c>
      <c r="I81" s="819"/>
      <c r="J81" s="277">
        <v>1708</v>
      </c>
      <c r="K81" s="756">
        <f t="shared" si="4"/>
        <v>0</v>
      </c>
      <c r="L81" s="278"/>
      <c r="M81" s="279" t="s">
        <v>401</v>
      </c>
      <c r="N81" s="186"/>
      <c r="O81" s="157"/>
      <c r="P81" s="555"/>
      <c r="Q81" s="131"/>
      <c r="R81" s="558"/>
      <c r="S81" s="555"/>
      <c r="T81" s="556"/>
    </row>
    <row r="82" spans="1:20" s="4" customFormat="1" ht="19.7" customHeight="1">
      <c r="A82" s="690"/>
      <c r="B82" s="34"/>
      <c r="C82" s="90"/>
      <c r="D82" s="93"/>
      <c r="E82" s="703">
        <f t="shared" si="5"/>
        <v>31</v>
      </c>
      <c r="F82" s="157" t="s">
        <v>399</v>
      </c>
      <c r="G82" s="396" t="s">
        <v>196</v>
      </c>
      <c r="H82" s="818" t="s">
        <v>402</v>
      </c>
      <c r="I82" s="819"/>
      <c r="J82" s="277">
        <v>422</v>
      </c>
      <c r="K82" s="820">
        <f t="shared" si="4"/>
        <v>0</v>
      </c>
      <c r="L82" s="278"/>
      <c r="M82" s="279" t="s">
        <v>403</v>
      </c>
      <c r="N82" s="186"/>
      <c r="O82" s="157"/>
      <c r="P82" s="555"/>
      <c r="Q82" s="131"/>
      <c r="R82" s="558"/>
      <c r="S82" s="555"/>
      <c r="T82" s="556"/>
    </row>
    <row r="83" spans="1:20" s="4" customFormat="1" ht="19.7" customHeight="1">
      <c r="A83" s="690"/>
      <c r="B83" s="34"/>
      <c r="C83" s="90"/>
      <c r="D83" s="93"/>
      <c r="E83" s="703">
        <f t="shared" si="5"/>
        <v>32</v>
      </c>
      <c r="F83" s="157" t="s">
        <v>399</v>
      </c>
      <c r="G83" s="396" t="s">
        <v>196</v>
      </c>
      <c r="H83" s="818" t="s">
        <v>404</v>
      </c>
      <c r="I83" s="819"/>
      <c r="J83" s="277">
        <v>45</v>
      </c>
      <c r="K83" s="820">
        <f t="shared" si="4"/>
        <v>0</v>
      </c>
      <c r="L83" s="278"/>
      <c r="M83" s="279" t="s">
        <v>405</v>
      </c>
      <c r="N83" s="186"/>
      <c r="O83" s="157"/>
      <c r="P83" s="555"/>
      <c r="Q83" s="131"/>
      <c r="R83" s="558"/>
      <c r="S83" s="555"/>
      <c r="T83" s="556"/>
    </row>
    <row r="84" spans="1:20" s="4" customFormat="1" ht="19.7" customHeight="1">
      <c r="A84" s="34"/>
      <c r="B84" s="34"/>
      <c r="C84" s="90"/>
      <c r="D84" s="93"/>
      <c r="E84" s="703">
        <f t="shared" si="5"/>
        <v>33</v>
      </c>
      <c r="F84" s="762" t="s">
        <v>55</v>
      </c>
      <c r="G84" s="762" t="s">
        <v>55</v>
      </c>
      <c r="H84" s="507" t="s">
        <v>193</v>
      </c>
      <c r="I84" s="821"/>
      <c r="J84" s="822">
        <v>940</v>
      </c>
      <c r="K84" s="823">
        <f t="shared" si="4"/>
        <v>0</v>
      </c>
      <c r="L84" s="764"/>
      <c r="M84" s="765" t="s">
        <v>1170</v>
      </c>
      <c r="N84" s="766" t="s">
        <v>1219</v>
      </c>
      <c r="O84" s="157"/>
      <c r="P84" s="555"/>
      <c r="Q84" s="131"/>
      <c r="R84" s="558"/>
      <c r="S84" s="555"/>
      <c r="T84" s="556"/>
    </row>
    <row r="85" spans="1:20" s="4" customFormat="1" ht="19.7" customHeight="1">
      <c r="A85" s="34"/>
      <c r="B85" s="34"/>
      <c r="C85" s="90"/>
      <c r="D85" s="93"/>
      <c r="E85" s="703">
        <f t="shared" si="5"/>
        <v>34</v>
      </c>
      <c r="F85" s="767" t="s">
        <v>55</v>
      </c>
      <c r="G85" s="767" t="s">
        <v>55</v>
      </c>
      <c r="H85" s="808" t="s">
        <v>1171</v>
      </c>
      <c r="I85" s="824"/>
      <c r="J85" s="825">
        <v>570</v>
      </c>
      <c r="K85" s="825">
        <f t="shared" si="4"/>
        <v>0</v>
      </c>
      <c r="L85" s="770"/>
      <c r="M85" s="768" t="s">
        <v>1172</v>
      </c>
      <c r="N85" s="766" t="s">
        <v>1219</v>
      </c>
      <c r="O85" s="157"/>
      <c r="P85" s="555"/>
      <c r="Q85" s="131"/>
      <c r="R85" s="558"/>
      <c r="S85" s="555"/>
      <c r="T85" s="556"/>
    </row>
    <row r="86" spans="1:20" s="4" customFormat="1" ht="19.7" customHeight="1">
      <c r="A86" s="34"/>
      <c r="B86" s="34"/>
      <c r="C86" s="90"/>
      <c r="D86" s="93"/>
      <c r="E86" s="241"/>
      <c r="F86" s="603"/>
      <c r="G86" s="603"/>
      <c r="H86" s="705"/>
      <c r="I86" s="706"/>
      <c r="J86" s="707"/>
      <c r="K86" s="707"/>
      <c r="L86" s="708"/>
      <c r="M86" s="709"/>
      <c r="N86" s="710"/>
      <c r="O86" s="157"/>
      <c r="P86" s="555"/>
      <c r="Q86" s="131"/>
      <c r="R86" s="558"/>
      <c r="S86" s="555"/>
      <c r="T86" s="556"/>
    </row>
    <row r="87" spans="1:20" s="4" customFormat="1" ht="19.7" customHeight="1">
      <c r="A87" s="34"/>
      <c r="B87" s="34"/>
      <c r="C87" s="90"/>
      <c r="D87" s="93"/>
      <c r="E87" s="241"/>
      <c r="F87" s="692"/>
      <c r="G87" s="747"/>
      <c r="H87" s="771">
        <f>SUM(K57:K85)</f>
        <v>35580</v>
      </c>
      <c r="I87" s="71"/>
      <c r="J87" s="712"/>
      <c r="K87" s="713"/>
      <c r="L87" s="418"/>
      <c r="M87" s="38"/>
      <c r="N87" s="186"/>
      <c r="O87" s="157"/>
      <c r="P87" s="555"/>
      <c r="Q87" s="131"/>
      <c r="R87" s="558"/>
      <c r="S87" s="555"/>
      <c r="T87" s="556"/>
    </row>
    <row r="88" spans="1:20" s="4" customFormat="1" ht="19.7" customHeight="1">
      <c r="A88" s="34"/>
      <c r="B88" s="34"/>
      <c r="C88" s="90"/>
      <c r="D88" s="93"/>
      <c r="E88" s="131"/>
      <c r="F88" s="131"/>
      <c r="G88" s="131"/>
      <c r="H88" s="697"/>
      <c r="I88" s="698"/>
      <c r="J88" s="601"/>
      <c r="K88" s="601"/>
      <c r="L88" s="159"/>
      <c r="M88" s="244"/>
      <c r="N88" s="156"/>
      <c r="O88" s="157"/>
      <c r="P88" s="555"/>
      <c r="Q88" s="131"/>
      <c r="R88" s="558"/>
      <c r="S88" s="555"/>
      <c r="T88" s="556"/>
    </row>
    <row r="89" spans="1:20" s="4" customFormat="1" ht="19.7" customHeight="1">
      <c r="A89" s="34"/>
      <c r="B89" s="34"/>
      <c r="C89" s="90"/>
      <c r="D89" s="93"/>
      <c r="E89" s="131"/>
      <c r="F89" s="131"/>
      <c r="G89" s="131"/>
      <c r="H89" s="697"/>
      <c r="I89" s="698"/>
      <c r="J89" s="601"/>
      <c r="K89" s="601"/>
      <c r="L89" s="159"/>
      <c r="M89" s="244"/>
      <c r="N89" s="156"/>
      <c r="O89" s="157"/>
      <c r="P89" s="555"/>
      <c r="Q89" s="131"/>
      <c r="R89" s="558"/>
      <c r="S89" s="555"/>
      <c r="T89" s="556"/>
    </row>
    <row r="90" spans="1:20" s="4" customFormat="1" ht="19.7" customHeight="1">
      <c r="A90" s="34"/>
      <c r="B90" s="34"/>
      <c r="C90" s="90"/>
      <c r="D90" s="93"/>
      <c r="E90" s="131"/>
      <c r="F90" s="131"/>
      <c r="G90" s="131"/>
      <c r="H90" s="697"/>
      <c r="I90" s="698"/>
      <c r="J90" s="601"/>
      <c r="K90" s="601"/>
      <c r="L90" s="159"/>
      <c r="M90" s="244"/>
      <c r="N90" s="156"/>
      <c r="O90" s="157"/>
      <c r="P90" s="555"/>
      <c r="Q90" s="131"/>
      <c r="R90" s="558"/>
      <c r="S90" s="555"/>
      <c r="T90" s="556"/>
    </row>
    <row r="91" spans="1:20" s="4" customFormat="1" ht="19.7" customHeight="1">
      <c r="A91" s="34"/>
      <c r="B91" s="34"/>
      <c r="C91" s="90"/>
      <c r="D91" s="93"/>
      <c r="E91" s="131"/>
      <c r="F91" s="131"/>
      <c r="G91" s="131"/>
      <c r="H91" s="697"/>
      <c r="I91" s="698"/>
      <c r="J91" s="601"/>
      <c r="K91" s="601"/>
      <c r="L91" s="159"/>
      <c r="M91" s="244"/>
      <c r="N91" s="156"/>
      <c r="O91" s="157"/>
      <c r="P91" s="555"/>
      <c r="Q91" s="131"/>
      <c r="R91" s="558"/>
      <c r="S91" s="555"/>
      <c r="T91" s="556"/>
    </row>
    <row r="92" spans="1:20" s="4" customFormat="1" ht="19.7" customHeight="1">
      <c r="A92" s="34"/>
      <c r="B92" s="34"/>
      <c r="C92" s="90"/>
      <c r="D92" s="93"/>
      <c r="E92" s="131"/>
      <c r="F92" s="131"/>
      <c r="G92" s="131"/>
      <c r="H92" s="697"/>
      <c r="I92" s="698"/>
      <c r="J92" s="601"/>
      <c r="K92" s="601"/>
      <c r="L92" s="159"/>
      <c r="M92" s="244"/>
      <c r="N92" s="156"/>
      <c r="O92" s="157"/>
      <c r="P92" s="555"/>
      <c r="Q92" s="131"/>
      <c r="R92" s="558"/>
      <c r="S92" s="555"/>
      <c r="T92" s="556"/>
    </row>
    <row r="93" spans="1:20" s="4" customFormat="1" ht="19.7" customHeight="1">
      <c r="A93" s="34"/>
      <c r="B93" s="34"/>
      <c r="C93" s="90"/>
      <c r="D93" s="93"/>
      <c r="E93" s="131"/>
      <c r="F93" s="131"/>
      <c r="G93" s="131"/>
      <c r="H93" s="697"/>
      <c r="I93" s="698"/>
      <c r="J93" s="601"/>
      <c r="K93" s="601"/>
      <c r="L93" s="159"/>
      <c r="M93" s="244"/>
      <c r="N93" s="156"/>
      <c r="O93" s="157"/>
      <c r="P93" s="555"/>
      <c r="Q93" s="131"/>
      <c r="R93" s="558"/>
      <c r="S93" s="555"/>
      <c r="T93" s="556"/>
    </row>
    <row r="94" spans="1:20" s="4" customFormat="1" ht="19.7" customHeight="1">
      <c r="A94" s="34"/>
      <c r="B94" s="34"/>
      <c r="C94" s="90"/>
      <c r="D94" s="93"/>
      <c r="E94" s="131"/>
      <c r="F94" s="131"/>
      <c r="G94" s="131"/>
      <c r="H94" s="697"/>
      <c r="I94" s="698"/>
      <c r="J94" s="601"/>
      <c r="K94" s="601"/>
      <c r="L94" s="159"/>
      <c r="M94" s="244"/>
      <c r="N94" s="156"/>
      <c r="O94" s="157"/>
      <c r="P94" s="555"/>
      <c r="Q94" s="131"/>
      <c r="R94" s="558"/>
      <c r="S94" s="555"/>
      <c r="T94" s="556"/>
    </row>
    <row r="95" spans="1:20" s="4" customFormat="1" ht="19.7" customHeight="1">
      <c r="A95" s="34"/>
      <c r="B95" s="34"/>
      <c r="C95" s="90"/>
      <c r="D95" s="93"/>
      <c r="E95" s="131"/>
      <c r="F95" s="131"/>
      <c r="G95" s="131"/>
      <c r="H95" s="697"/>
      <c r="I95" s="698"/>
      <c r="J95" s="601"/>
      <c r="K95" s="601"/>
      <c r="L95" s="159"/>
      <c r="M95" s="244"/>
      <c r="N95" s="156"/>
      <c r="O95" s="157"/>
      <c r="P95" s="555"/>
      <c r="Q95" s="131"/>
      <c r="R95" s="558"/>
      <c r="S95" s="555"/>
      <c r="T95" s="556"/>
    </row>
    <row r="96" spans="1:20" s="4" customFormat="1" ht="19.7" customHeight="1">
      <c r="A96" s="34"/>
      <c r="B96" s="34"/>
      <c r="C96" s="90"/>
      <c r="D96" s="93"/>
      <c r="E96" s="131"/>
      <c r="F96" s="131"/>
      <c r="G96" s="131"/>
      <c r="H96" s="697"/>
      <c r="I96" s="698"/>
      <c r="J96" s="601"/>
      <c r="K96" s="601"/>
      <c r="L96" s="159"/>
      <c r="M96" s="244"/>
      <c r="N96" s="156"/>
      <c r="O96" s="157"/>
      <c r="P96" s="555"/>
      <c r="Q96" s="131"/>
      <c r="R96" s="558"/>
      <c r="S96" s="555"/>
      <c r="T96" s="556"/>
    </row>
    <row r="97" spans="1:20" s="4" customFormat="1" ht="19.7" customHeight="1">
      <c r="A97" s="34"/>
      <c r="B97" s="34"/>
      <c r="C97" s="90"/>
      <c r="D97" s="93"/>
      <c r="E97" s="131"/>
      <c r="F97" s="131"/>
      <c r="G97" s="131"/>
      <c r="H97" s="697"/>
      <c r="I97" s="698"/>
      <c r="J97" s="601"/>
      <c r="K97" s="601"/>
      <c r="L97" s="159"/>
      <c r="M97" s="244"/>
      <c r="N97" s="156"/>
      <c r="O97" s="157"/>
      <c r="P97" s="555"/>
      <c r="Q97" s="131"/>
      <c r="R97" s="558"/>
      <c r="S97" s="555"/>
      <c r="T97" s="556"/>
    </row>
    <row r="98" spans="1:20" s="4" customFormat="1" ht="19.7" customHeight="1">
      <c r="A98" s="34"/>
      <c r="B98" s="34"/>
      <c r="C98" s="90"/>
      <c r="D98" s="93"/>
      <c r="E98" s="131"/>
      <c r="F98" s="131"/>
      <c r="G98" s="131"/>
      <c r="H98" s="697"/>
      <c r="I98" s="698"/>
      <c r="J98" s="601"/>
      <c r="K98" s="601"/>
      <c r="L98" s="159"/>
      <c r="M98" s="244"/>
      <c r="N98" s="156"/>
      <c r="O98" s="157"/>
      <c r="P98" s="555"/>
      <c r="Q98" s="131"/>
      <c r="R98" s="558"/>
      <c r="S98" s="555"/>
      <c r="T98" s="556"/>
    </row>
    <row r="99" spans="1:20" s="4" customFormat="1" ht="19.7" customHeight="1">
      <c r="A99" s="34"/>
      <c r="B99" s="34"/>
      <c r="C99" s="90"/>
      <c r="D99" s="93"/>
      <c r="E99" s="131"/>
      <c r="F99" s="131"/>
      <c r="G99" s="131"/>
      <c r="H99" s="697"/>
      <c r="I99" s="698"/>
      <c r="J99" s="601"/>
      <c r="K99" s="601"/>
      <c r="L99" s="159"/>
      <c r="M99" s="244"/>
      <c r="N99" s="156"/>
      <c r="O99" s="157"/>
      <c r="P99" s="555"/>
      <c r="Q99" s="131"/>
      <c r="R99" s="558"/>
      <c r="S99" s="555"/>
      <c r="T99" s="556"/>
    </row>
    <row r="100" spans="1:20" s="4" customFormat="1" ht="19.7" customHeight="1">
      <c r="A100" s="34"/>
      <c r="B100" s="34"/>
      <c r="C100" s="90"/>
      <c r="D100" s="93"/>
      <c r="E100" s="131"/>
      <c r="F100" s="131"/>
      <c r="G100" s="131"/>
      <c r="H100" s="697"/>
      <c r="I100" s="698"/>
      <c r="J100" s="601"/>
      <c r="K100" s="601"/>
      <c r="L100" s="159"/>
      <c r="M100" s="244"/>
      <c r="N100" s="156"/>
      <c r="O100" s="157"/>
      <c r="P100" s="555"/>
      <c r="Q100" s="131"/>
      <c r="R100" s="558"/>
      <c r="S100" s="555"/>
      <c r="T100" s="556"/>
    </row>
    <row r="101" spans="1:20" s="4" customFormat="1" ht="19.7" customHeight="1">
      <c r="A101" s="34"/>
      <c r="B101" s="34"/>
      <c r="C101" s="90"/>
      <c r="D101" s="93"/>
      <c r="E101" s="131"/>
      <c r="F101" s="131"/>
      <c r="G101" s="131"/>
      <c r="H101" s="697"/>
      <c r="I101" s="698"/>
      <c r="J101" s="601"/>
      <c r="K101" s="601"/>
      <c r="L101" s="159"/>
      <c r="M101" s="244"/>
      <c r="N101" s="156"/>
      <c r="O101" s="157"/>
      <c r="P101" s="555"/>
      <c r="Q101" s="131"/>
      <c r="R101" s="558"/>
      <c r="S101" s="555"/>
      <c r="T101" s="556"/>
    </row>
    <row r="102" spans="1:20" s="4" customFormat="1" ht="19.7" customHeight="1">
      <c r="A102" s="34"/>
      <c r="B102" s="34"/>
      <c r="C102" s="90"/>
      <c r="D102" s="93"/>
      <c r="E102" s="131"/>
      <c r="F102" s="131"/>
      <c r="G102" s="131"/>
      <c r="H102" s="697"/>
      <c r="I102" s="698"/>
      <c r="J102" s="601"/>
      <c r="K102" s="601"/>
      <c r="L102" s="159"/>
      <c r="M102" s="244"/>
      <c r="N102" s="156"/>
      <c r="O102" s="157"/>
      <c r="P102" s="555"/>
      <c r="Q102" s="131"/>
      <c r="R102" s="558"/>
      <c r="S102" s="555"/>
      <c r="T102" s="556"/>
    </row>
    <row r="103" spans="1:20" s="4" customFormat="1" ht="19.7" customHeight="1">
      <c r="A103" s="34"/>
      <c r="B103" s="34"/>
      <c r="C103" s="90"/>
      <c r="D103" s="93"/>
      <c r="E103" s="131"/>
      <c r="F103" s="131"/>
      <c r="G103" s="131"/>
      <c r="H103" s="697"/>
      <c r="I103" s="698"/>
      <c r="J103" s="601"/>
      <c r="K103" s="601"/>
      <c r="L103" s="159"/>
      <c r="M103" s="244"/>
      <c r="N103" s="156"/>
      <c r="O103" s="157"/>
      <c r="P103" s="555"/>
      <c r="Q103" s="131"/>
      <c r="R103" s="558"/>
      <c r="S103" s="555"/>
      <c r="T103" s="556"/>
    </row>
    <row r="104" spans="1:20" s="4" customFormat="1" ht="19.7" customHeight="1">
      <c r="A104" s="34"/>
      <c r="B104" s="34"/>
      <c r="C104" s="90"/>
      <c r="D104" s="93"/>
      <c r="E104" s="131"/>
      <c r="F104" s="131"/>
      <c r="G104" s="131"/>
      <c r="H104" s="697"/>
      <c r="I104" s="698"/>
      <c r="J104" s="601"/>
      <c r="K104" s="601"/>
      <c r="L104" s="159"/>
      <c r="M104" s="244"/>
      <c r="N104" s="156"/>
      <c r="O104" s="157"/>
      <c r="P104" s="555"/>
      <c r="Q104" s="131"/>
      <c r="R104" s="558"/>
      <c r="S104" s="555"/>
      <c r="T104" s="556"/>
    </row>
    <row r="105" spans="1:20" s="4" customFormat="1" ht="19.7" customHeight="1">
      <c r="A105" s="34"/>
      <c r="B105" s="34"/>
      <c r="C105" s="90"/>
      <c r="D105" s="93"/>
      <c r="E105" s="131"/>
      <c r="F105" s="131"/>
      <c r="G105" s="131"/>
      <c r="H105" s="697"/>
      <c r="I105" s="698"/>
      <c r="J105" s="601"/>
      <c r="K105" s="601"/>
      <c r="L105" s="159"/>
      <c r="M105" s="244"/>
      <c r="N105" s="156"/>
      <c r="O105" s="157"/>
      <c r="P105" s="555"/>
      <c r="Q105" s="131"/>
      <c r="R105" s="558"/>
      <c r="S105" s="555"/>
      <c r="T105" s="556"/>
    </row>
    <row r="106" spans="1:20" s="4" customFormat="1" ht="19.7" customHeight="1">
      <c r="A106" s="34"/>
      <c r="B106" s="34"/>
      <c r="C106" s="90"/>
      <c r="D106" s="93"/>
      <c r="E106" s="131"/>
      <c r="F106" s="131"/>
      <c r="G106" s="131"/>
      <c r="H106" s="697"/>
      <c r="I106" s="698"/>
      <c r="J106" s="601"/>
      <c r="K106" s="601"/>
      <c r="L106" s="159"/>
      <c r="M106" s="244"/>
      <c r="N106" s="156"/>
      <c r="O106" s="157"/>
      <c r="P106" s="555"/>
      <c r="Q106" s="131"/>
      <c r="R106" s="558"/>
      <c r="S106" s="555"/>
      <c r="T106" s="556"/>
    </row>
    <row r="107" spans="1:20" s="4" customFormat="1" ht="19.7" customHeight="1">
      <c r="A107" s="34"/>
      <c r="B107" s="34"/>
      <c r="C107" s="90"/>
      <c r="D107" s="93"/>
      <c r="E107" s="131"/>
      <c r="F107" s="131"/>
      <c r="G107" s="131"/>
      <c r="H107" s="697"/>
      <c r="I107" s="698"/>
      <c r="J107" s="601"/>
      <c r="K107" s="601"/>
      <c r="L107" s="159"/>
      <c r="M107" s="244"/>
      <c r="N107" s="156"/>
      <c r="O107" s="157"/>
      <c r="P107" s="555"/>
      <c r="Q107" s="131"/>
      <c r="R107" s="558"/>
      <c r="S107" s="555"/>
      <c r="T107" s="556"/>
    </row>
    <row r="108" spans="1:20" s="4" customFormat="1" ht="19.7" customHeight="1">
      <c r="A108" s="34"/>
      <c r="B108" s="34"/>
      <c r="C108" s="90"/>
      <c r="D108" s="93"/>
      <c r="E108" s="131"/>
      <c r="F108" s="131"/>
      <c r="G108" s="131"/>
      <c r="H108" s="697"/>
      <c r="I108" s="698"/>
      <c r="J108" s="601"/>
      <c r="K108" s="601"/>
      <c r="L108" s="159"/>
      <c r="M108" s="244"/>
      <c r="N108" s="156"/>
      <c r="O108" s="157"/>
      <c r="P108" s="555"/>
      <c r="Q108" s="131"/>
      <c r="R108" s="558"/>
      <c r="S108" s="555"/>
      <c r="T108" s="556"/>
    </row>
    <row r="109" spans="1:20" s="4" customFormat="1" ht="19.7" customHeight="1">
      <c r="A109" s="34"/>
      <c r="B109" s="34"/>
      <c r="C109" s="90"/>
      <c r="D109" s="93"/>
      <c r="E109" s="131"/>
      <c r="F109" s="131"/>
      <c r="G109" s="131"/>
      <c r="H109" s="697"/>
      <c r="I109" s="698"/>
      <c r="J109" s="601"/>
      <c r="K109" s="601"/>
      <c r="L109" s="159"/>
      <c r="M109" s="244"/>
      <c r="N109" s="156"/>
      <c r="O109" s="157"/>
      <c r="P109" s="555"/>
      <c r="Q109" s="131"/>
      <c r="R109" s="558"/>
      <c r="S109" s="555"/>
      <c r="T109" s="556"/>
    </row>
    <row r="110" spans="1:20" s="4" customFormat="1" ht="19.7" customHeight="1">
      <c r="A110" s="34"/>
      <c r="B110" s="34"/>
      <c r="C110" s="90"/>
      <c r="D110" s="93"/>
      <c r="E110" s="131"/>
      <c r="F110" s="131"/>
      <c r="G110" s="131"/>
      <c r="H110" s="697"/>
      <c r="I110" s="698"/>
      <c r="J110" s="601"/>
      <c r="K110" s="601"/>
      <c r="L110" s="159"/>
      <c r="M110" s="244"/>
      <c r="N110" s="156"/>
      <c r="O110" s="157"/>
      <c r="P110" s="555"/>
      <c r="Q110" s="131"/>
      <c r="R110" s="558"/>
      <c r="S110" s="555"/>
      <c r="T110" s="556"/>
    </row>
    <row r="111" spans="1:20" s="4" customFormat="1" ht="19.7" customHeight="1">
      <c r="A111" s="34"/>
      <c r="B111" s="34"/>
      <c r="C111" s="90"/>
      <c r="D111" s="93"/>
      <c r="E111" s="131"/>
      <c r="F111" s="131"/>
      <c r="G111" s="131"/>
      <c r="H111" s="697"/>
      <c r="I111" s="698"/>
      <c r="J111" s="601"/>
      <c r="K111" s="601"/>
      <c r="L111" s="159"/>
      <c r="M111" s="244"/>
      <c r="N111" s="156"/>
      <c r="O111" s="157"/>
      <c r="P111" s="555"/>
      <c r="Q111" s="131"/>
      <c r="R111" s="558"/>
      <c r="S111" s="555"/>
      <c r="T111" s="556"/>
    </row>
    <row r="112" spans="1:20" s="4" customFormat="1" ht="19.7" customHeight="1">
      <c r="A112" s="34"/>
      <c r="B112" s="34"/>
      <c r="C112" s="90"/>
      <c r="D112" s="93"/>
      <c r="E112" s="131"/>
      <c r="F112" s="131"/>
      <c r="G112" s="131"/>
      <c r="H112" s="697"/>
      <c r="I112" s="698"/>
      <c r="J112" s="601"/>
      <c r="K112" s="601"/>
      <c r="L112" s="159"/>
      <c r="M112" s="244"/>
      <c r="N112" s="156"/>
      <c r="O112" s="157"/>
      <c r="P112" s="555"/>
      <c r="Q112" s="131"/>
      <c r="R112" s="558"/>
      <c r="S112" s="555"/>
      <c r="T112" s="556"/>
    </row>
    <row r="113" spans="1:20" s="4" customFormat="1" ht="19.7" customHeight="1">
      <c r="A113" s="34"/>
      <c r="B113" s="34"/>
      <c r="C113" s="90"/>
      <c r="D113" s="93"/>
      <c r="E113" s="131"/>
      <c r="F113" s="131"/>
      <c r="G113" s="131"/>
      <c r="H113" s="697"/>
      <c r="I113" s="698"/>
      <c r="J113" s="601"/>
      <c r="K113" s="601"/>
      <c r="L113" s="159"/>
      <c r="M113" s="244"/>
      <c r="N113" s="156"/>
      <c r="O113" s="157"/>
      <c r="P113" s="555"/>
      <c r="Q113" s="131"/>
      <c r="R113" s="558"/>
      <c r="S113" s="555"/>
      <c r="T113" s="556"/>
    </row>
    <row r="114" spans="1:20" s="4" customFormat="1" ht="19.7" customHeight="1">
      <c r="A114" s="34"/>
      <c r="B114" s="34"/>
      <c r="C114" s="90"/>
      <c r="D114" s="93"/>
      <c r="E114" s="131"/>
      <c r="F114" s="131"/>
      <c r="G114" s="131"/>
      <c r="H114" s="697"/>
      <c r="I114" s="698"/>
      <c r="J114" s="601"/>
      <c r="K114" s="601"/>
      <c r="L114" s="159"/>
      <c r="M114" s="244"/>
      <c r="N114" s="156"/>
      <c r="O114" s="157"/>
      <c r="P114" s="555"/>
      <c r="Q114" s="131"/>
      <c r="R114" s="558"/>
      <c r="S114" s="555"/>
      <c r="T114" s="556"/>
    </row>
    <row r="115" spans="1:20" s="4" customFormat="1" ht="19.7" customHeight="1">
      <c r="A115" s="34"/>
      <c r="B115" s="34"/>
      <c r="C115" s="90"/>
      <c r="D115" s="93"/>
      <c r="E115" s="131"/>
      <c r="F115" s="131"/>
      <c r="G115" s="131"/>
      <c r="H115" s="697"/>
      <c r="I115" s="698"/>
      <c r="J115" s="601"/>
      <c r="K115" s="601"/>
      <c r="L115" s="159"/>
      <c r="M115" s="244"/>
      <c r="N115" s="156"/>
      <c r="O115" s="157"/>
      <c r="P115" s="555"/>
      <c r="Q115" s="131"/>
      <c r="R115" s="558"/>
      <c r="S115" s="555"/>
      <c r="T115" s="556"/>
    </row>
    <row r="116" spans="1:20" s="4" customFormat="1" ht="19.7" customHeight="1">
      <c r="A116" s="34"/>
      <c r="B116" s="34"/>
      <c r="C116" s="90"/>
      <c r="D116" s="93"/>
      <c r="E116" s="131"/>
      <c r="F116" s="131"/>
      <c r="G116" s="131"/>
      <c r="H116" s="697"/>
      <c r="I116" s="698"/>
      <c r="J116" s="601"/>
      <c r="K116" s="601"/>
      <c r="L116" s="159"/>
      <c r="M116" s="244"/>
      <c r="N116" s="156"/>
      <c r="O116" s="157"/>
      <c r="P116" s="555"/>
      <c r="Q116" s="131"/>
      <c r="R116" s="558"/>
      <c r="S116" s="555"/>
      <c r="T116" s="556"/>
    </row>
    <row r="117" spans="1:20" s="4" customFormat="1" ht="19.7" customHeight="1">
      <c r="A117" s="34"/>
      <c r="B117" s="34"/>
      <c r="C117" s="90"/>
      <c r="D117" s="93"/>
      <c r="E117" s="131"/>
      <c r="F117" s="131"/>
      <c r="G117" s="131"/>
      <c r="H117" s="697"/>
      <c r="I117" s="698"/>
      <c r="J117" s="601"/>
      <c r="K117" s="601"/>
      <c r="L117" s="159"/>
      <c r="M117" s="244"/>
      <c r="N117" s="156"/>
      <c r="O117" s="157"/>
      <c r="P117" s="555"/>
      <c r="Q117" s="131"/>
      <c r="R117" s="558"/>
      <c r="S117" s="555"/>
      <c r="T117" s="556"/>
    </row>
    <row r="118" spans="1:20" s="4" customFormat="1" ht="19.7" customHeight="1">
      <c r="A118" s="34"/>
      <c r="B118" s="34"/>
      <c r="C118" s="90"/>
      <c r="D118" s="93"/>
      <c r="E118" s="131"/>
      <c r="F118" s="131"/>
      <c r="G118" s="131"/>
      <c r="H118" s="697"/>
      <c r="I118" s="698"/>
      <c r="J118" s="601"/>
      <c r="K118" s="601"/>
      <c r="L118" s="159"/>
      <c r="M118" s="244"/>
      <c r="N118" s="156"/>
      <c r="O118" s="157"/>
      <c r="P118" s="555"/>
      <c r="Q118" s="131"/>
      <c r="R118" s="558"/>
      <c r="S118" s="555"/>
      <c r="T118" s="556"/>
    </row>
    <row r="119" spans="1:20" s="4" customFormat="1" ht="19.7" customHeight="1">
      <c r="A119" s="34"/>
      <c r="B119" s="34"/>
      <c r="C119" s="90"/>
      <c r="D119" s="93"/>
      <c r="E119" s="131"/>
      <c r="F119" s="131"/>
      <c r="G119" s="131"/>
      <c r="H119" s="697"/>
      <c r="I119" s="698"/>
      <c r="J119" s="601"/>
      <c r="K119" s="601"/>
      <c r="L119" s="159"/>
      <c r="M119" s="244"/>
      <c r="N119" s="156"/>
      <c r="O119" s="157"/>
      <c r="P119" s="555"/>
      <c r="Q119" s="131"/>
      <c r="R119" s="558"/>
      <c r="S119" s="555"/>
      <c r="T119" s="556"/>
    </row>
    <row r="120" spans="1:20" s="4" customFormat="1" ht="19.7" customHeight="1">
      <c r="A120" s="34"/>
      <c r="B120" s="34"/>
      <c r="C120" s="90"/>
      <c r="D120" s="93"/>
      <c r="E120" s="131"/>
      <c r="F120" s="131"/>
      <c r="G120" s="131"/>
      <c r="H120" s="697"/>
      <c r="I120" s="698"/>
      <c r="J120" s="601"/>
      <c r="K120" s="601"/>
      <c r="L120" s="159"/>
      <c r="M120" s="244"/>
      <c r="N120" s="156"/>
      <c r="O120" s="157"/>
      <c r="P120" s="555"/>
      <c r="Q120" s="131"/>
      <c r="R120" s="558"/>
      <c r="S120" s="555"/>
      <c r="T120" s="556"/>
    </row>
    <row r="121" spans="1:20" s="4" customFormat="1" ht="19.7" customHeight="1">
      <c r="A121" s="34"/>
      <c r="B121" s="34"/>
      <c r="C121" s="90"/>
      <c r="D121" s="93"/>
      <c r="E121" s="131"/>
      <c r="F121" s="131"/>
      <c r="G121" s="131"/>
      <c r="H121" s="697"/>
      <c r="I121" s="698"/>
      <c r="J121" s="601"/>
      <c r="K121" s="601"/>
      <c r="L121" s="159"/>
      <c r="M121" s="244"/>
      <c r="N121" s="156"/>
      <c r="O121" s="157"/>
      <c r="P121" s="555"/>
      <c r="Q121" s="131"/>
      <c r="R121" s="558"/>
      <c r="S121" s="555"/>
      <c r="T121" s="556"/>
    </row>
    <row r="122" spans="1:20" s="4" customFormat="1" ht="19.7" customHeight="1">
      <c r="A122" s="34"/>
      <c r="B122" s="34"/>
      <c r="C122" s="90"/>
      <c r="D122" s="93"/>
      <c r="E122" s="131"/>
      <c r="F122" s="131"/>
      <c r="G122" s="131"/>
      <c r="H122" s="697"/>
      <c r="I122" s="698"/>
      <c r="J122" s="601"/>
      <c r="K122" s="601"/>
      <c r="L122" s="159"/>
      <c r="M122" s="244"/>
      <c r="N122" s="156"/>
      <c r="O122" s="157"/>
      <c r="P122" s="555"/>
      <c r="Q122" s="131"/>
      <c r="R122" s="558"/>
      <c r="S122" s="555"/>
      <c r="T122" s="556"/>
    </row>
    <row r="123" spans="1:20" s="4" customFormat="1" ht="19.7" customHeight="1">
      <c r="A123" s="34"/>
      <c r="B123" s="34"/>
      <c r="C123" s="90"/>
      <c r="D123" s="93"/>
      <c r="E123" s="131"/>
      <c r="F123" s="131"/>
      <c r="G123" s="131"/>
      <c r="H123" s="697"/>
      <c r="I123" s="698"/>
      <c r="J123" s="601"/>
      <c r="K123" s="601"/>
      <c r="L123" s="159"/>
      <c r="M123" s="244"/>
      <c r="N123" s="156"/>
      <c r="O123" s="157"/>
      <c r="P123" s="555"/>
      <c r="Q123" s="131"/>
      <c r="R123" s="558"/>
      <c r="S123" s="555"/>
      <c r="T123" s="556"/>
    </row>
    <row r="124" spans="1:20" s="4" customFormat="1" ht="19.7" customHeight="1">
      <c r="A124" s="34"/>
      <c r="B124" s="34"/>
      <c r="C124" s="90"/>
      <c r="D124" s="27"/>
      <c r="E124" s="28"/>
      <c r="F124" s="28"/>
      <c r="G124" s="28"/>
      <c r="H124" s="27"/>
      <c r="I124" s="38"/>
      <c r="J124" s="714"/>
      <c r="K124" s="257"/>
      <c r="L124" s="31"/>
      <c r="M124" s="73"/>
      <c r="N124" s="390"/>
      <c r="O124" s="28"/>
      <c r="P124" s="32"/>
      <c r="Q124" s="28"/>
      <c r="R124" s="40"/>
      <c r="S124" s="40"/>
      <c r="T124" s="33"/>
    </row>
    <row r="125" spans="1:20" s="4" customFormat="1" ht="19.7" customHeight="1">
      <c r="A125" s="34"/>
      <c r="B125" s="34"/>
      <c r="C125" s="90"/>
      <c r="D125" s="27"/>
      <c r="E125" s="28"/>
      <c r="F125" s="131"/>
      <c r="G125" s="695"/>
      <c r="I125" s="236"/>
      <c r="J125" s="38"/>
      <c r="K125" s="257"/>
      <c r="L125" s="31"/>
      <c r="M125" s="166"/>
      <c r="N125" s="39"/>
      <c r="O125" s="28"/>
      <c r="P125" s="32"/>
      <c r="Q125" s="28"/>
      <c r="R125" s="40"/>
      <c r="S125" s="40"/>
      <c r="T125" s="33"/>
    </row>
    <row r="126" spans="1:20" s="4" customFormat="1" ht="19.7" customHeight="1">
      <c r="A126" s="34"/>
      <c r="B126" s="34"/>
      <c r="C126" s="90"/>
      <c r="D126" s="27"/>
      <c r="E126" s="28"/>
      <c r="F126" s="28"/>
      <c r="G126" s="28"/>
      <c r="H126" s="674"/>
      <c r="I126" s="38"/>
      <c r="J126" s="533"/>
      <c r="K126" s="257"/>
      <c r="L126" s="715"/>
      <c r="M126" s="320"/>
      <c r="N126" s="39"/>
      <c r="O126" s="28"/>
      <c r="P126" s="32"/>
      <c r="Q126" s="28"/>
      <c r="R126" s="40"/>
      <c r="S126" s="40"/>
      <c r="T126" s="33"/>
    </row>
    <row r="127" spans="1:20" s="4" customFormat="1" ht="19.7" customHeight="1">
      <c r="A127" s="34"/>
      <c r="B127" s="34"/>
      <c r="C127" s="90"/>
      <c r="D127" s="27"/>
      <c r="E127" s="28"/>
      <c r="F127" s="28"/>
      <c r="G127" s="28"/>
      <c r="H127" s="38"/>
      <c r="I127" s="38"/>
      <c r="J127" s="533"/>
      <c r="K127" s="413"/>
      <c r="L127" s="715"/>
      <c r="M127" s="320"/>
      <c r="N127" s="39"/>
      <c r="O127" s="28"/>
      <c r="P127" s="32"/>
      <c r="Q127" s="28"/>
      <c r="R127" s="40"/>
      <c r="S127" s="40"/>
      <c r="T127" s="33"/>
    </row>
    <row r="128" spans="1:20" s="4" customFormat="1" ht="19.7" customHeight="1">
      <c r="A128" s="34"/>
      <c r="B128" s="34"/>
      <c r="C128" s="716"/>
      <c r="D128" s="93"/>
      <c r="E128" s="28"/>
      <c r="F128" s="28"/>
      <c r="G128" s="28"/>
      <c r="H128" s="88"/>
      <c r="I128" s="88"/>
      <c r="J128" s="257"/>
      <c r="K128" s="413"/>
      <c r="L128" s="457"/>
      <c r="M128" s="88"/>
      <c r="N128" s="39"/>
      <c r="O128" s="28"/>
      <c r="P128" s="32"/>
      <c r="Q128" s="28"/>
      <c r="R128" s="40"/>
      <c r="S128" s="40"/>
      <c r="T128" s="33"/>
    </row>
    <row r="129" spans="1:20" s="4" customFormat="1" ht="19.7" customHeight="1">
      <c r="A129" s="34"/>
      <c r="B129" s="34"/>
      <c r="C129" s="716"/>
      <c r="D129" s="93"/>
      <c r="E129" s="28"/>
      <c r="F129" s="28"/>
      <c r="G129" s="28"/>
      <c r="H129" s="35"/>
      <c r="I129" s="88"/>
      <c r="J129" s="533"/>
      <c r="K129" s="413"/>
      <c r="L129" s="457"/>
      <c r="M129" s="38"/>
      <c r="N129" s="38"/>
      <c r="O129" s="28"/>
      <c r="P129" s="32"/>
      <c r="Q129" s="28"/>
      <c r="R129" s="40"/>
      <c r="S129" s="40"/>
      <c r="T129" s="33"/>
    </row>
    <row r="130" spans="1:20" s="4" customFormat="1" ht="19.7" customHeight="1">
      <c r="A130" s="34"/>
      <c r="B130" s="34"/>
      <c r="C130" s="90"/>
      <c r="D130" s="27"/>
      <c r="E130" s="28"/>
      <c r="F130" s="28"/>
      <c r="G130" s="28"/>
      <c r="H130" s="35"/>
      <c r="I130" s="88"/>
      <c r="J130" s="533"/>
      <c r="K130" s="413"/>
      <c r="L130" s="457"/>
      <c r="M130" s="38"/>
      <c r="N130" s="38"/>
      <c r="O130" s="28"/>
      <c r="P130" s="32"/>
      <c r="Q130" s="28"/>
      <c r="R130" s="40"/>
      <c r="S130" s="40"/>
      <c r="T130" s="33"/>
    </row>
    <row r="131" spans="1:20" s="4" customFormat="1" ht="19.7" customHeight="1">
      <c r="A131" s="34"/>
      <c r="B131" s="34"/>
      <c r="C131" s="90"/>
      <c r="D131" s="27"/>
      <c r="E131" s="28"/>
      <c r="F131" s="28"/>
      <c r="G131" s="28"/>
      <c r="H131" s="35"/>
      <c r="I131" s="717"/>
      <c r="J131" s="718"/>
      <c r="K131" s="257"/>
      <c r="L131" s="83"/>
      <c r="M131" s="84"/>
      <c r="N131" s="38"/>
      <c r="O131" s="28"/>
      <c r="P131" s="32"/>
      <c r="Q131" s="28"/>
      <c r="R131" s="40"/>
      <c r="S131" s="40"/>
      <c r="T131" s="33"/>
    </row>
    <row r="132" spans="1:20" s="4" customFormat="1" ht="19.7" customHeight="1">
      <c r="A132" s="34"/>
      <c r="B132" s="34"/>
      <c r="C132" s="90"/>
      <c r="D132" s="27"/>
      <c r="E132" s="28"/>
      <c r="F132" s="28"/>
      <c r="G132" s="28"/>
      <c r="H132" s="85"/>
      <c r="I132" s="38"/>
      <c r="J132" s="257"/>
      <c r="K132" s="257"/>
      <c r="L132" s="31"/>
      <c r="M132" s="38"/>
      <c r="N132" s="39"/>
      <c r="O132" s="28"/>
      <c r="P132" s="32"/>
      <c r="Q132" s="28"/>
      <c r="R132" s="40"/>
      <c r="S132" s="40"/>
      <c r="T132" s="33"/>
    </row>
    <row r="133" spans="1:20">
      <c r="A133" s="719"/>
      <c r="B133" s="719"/>
      <c r="C133" s="720"/>
      <c r="K133" s="527"/>
    </row>
    <row r="134" spans="1:20">
      <c r="A134" s="719"/>
      <c r="B134" s="719"/>
      <c r="C134" s="720"/>
    </row>
    <row r="135" spans="1:20">
      <c r="A135" s="719"/>
      <c r="B135" s="719"/>
      <c r="C135" s="720"/>
    </row>
    <row r="136" spans="1:20">
      <c r="A136" s="719"/>
      <c r="B136" s="719"/>
      <c r="C136" s="720"/>
    </row>
    <row r="137" spans="1:20">
      <c r="A137" s="719"/>
      <c r="B137" s="719"/>
      <c r="C137" s="720"/>
    </row>
    <row r="138" spans="1:20">
      <c r="A138" s="719"/>
      <c r="B138" s="719"/>
      <c r="C138" s="720"/>
    </row>
    <row r="139" spans="1:20">
      <c r="A139" s="719"/>
      <c r="B139" s="719"/>
      <c r="C139" s="720"/>
    </row>
    <row r="140" spans="1:20">
      <c r="A140" s="719"/>
      <c r="B140" s="719"/>
      <c r="C140" s="720"/>
    </row>
  </sheetData>
  <autoFilter ref="E9:R26" xr:uid="{526B7A0D-5884-4611-9FC3-038EDD66EB13}"/>
  <mergeCells count="13">
    <mergeCell ref="E6:G6"/>
    <mergeCell ref="E11:H11"/>
    <mergeCell ref="E19:H19"/>
    <mergeCell ref="E27:H27"/>
    <mergeCell ref="E43:H43"/>
    <mergeCell ref="E56:I56"/>
    <mergeCell ref="E2:G2"/>
    <mergeCell ref="J2:L2"/>
    <mergeCell ref="E3:G3"/>
    <mergeCell ref="E4:G4"/>
    <mergeCell ref="J4:K5"/>
    <mergeCell ref="M4:N5"/>
    <mergeCell ref="E5:G5"/>
  </mergeCells>
  <phoneticPr fontId="2"/>
  <dataValidations count="1">
    <dataValidation imeMode="hiragana" allowBlank="1" showInputMessage="1" showErrorMessage="1" sqref="M45:M46 JI45:JI46 TE45:TE46 ADA45:ADA46 AMW45:AMW46 AWS45:AWS46 BGO45:BGO46 BQK45:BQK46 CAG45:CAG46 CKC45:CKC46 CTY45:CTY46 DDU45:DDU46 DNQ45:DNQ46 DXM45:DXM46 EHI45:EHI46 ERE45:ERE46 FBA45:FBA46 FKW45:FKW46 FUS45:FUS46 GEO45:GEO46 GOK45:GOK46 GYG45:GYG46 HIC45:HIC46 HRY45:HRY46 IBU45:IBU46 ILQ45:ILQ46 IVM45:IVM46 JFI45:JFI46 JPE45:JPE46 JZA45:JZA46 KIW45:KIW46 KSS45:KSS46 LCO45:LCO46 LMK45:LMK46 LWG45:LWG46 MGC45:MGC46 MPY45:MPY46 MZU45:MZU46 NJQ45:NJQ46 NTM45:NTM46 ODI45:ODI46 ONE45:ONE46 OXA45:OXA46 PGW45:PGW46 PQS45:PQS46 QAO45:QAO46 QKK45:QKK46 QUG45:QUG46 REC45:REC46 RNY45:RNY46 RXU45:RXU46 SHQ45:SHQ46 SRM45:SRM46 TBI45:TBI46 TLE45:TLE46 TVA45:TVA46 UEW45:UEW46 UOS45:UOS46 UYO45:UYO46 VIK45:VIK46 VSG45:VSG46 WCC45:WCC46 WLY45:WLY46 WVU45:WVU46 M65581:M65582 JI65581:JI65582 TE65581:TE65582 ADA65581:ADA65582 AMW65581:AMW65582 AWS65581:AWS65582 BGO65581:BGO65582 BQK65581:BQK65582 CAG65581:CAG65582 CKC65581:CKC65582 CTY65581:CTY65582 DDU65581:DDU65582 DNQ65581:DNQ65582 DXM65581:DXM65582 EHI65581:EHI65582 ERE65581:ERE65582 FBA65581:FBA65582 FKW65581:FKW65582 FUS65581:FUS65582 GEO65581:GEO65582 GOK65581:GOK65582 GYG65581:GYG65582 HIC65581:HIC65582 HRY65581:HRY65582 IBU65581:IBU65582 ILQ65581:ILQ65582 IVM65581:IVM65582 JFI65581:JFI65582 JPE65581:JPE65582 JZA65581:JZA65582 KIW65581:KIW65582 KSS65581:KSS65582 LCO65581:LCO65582 LMK65581:LMK65582 LWG65581:LWG65582 MGC65581:MGC65582 MPY65581:MPY65582 MZU65581:MZU65582 NJQ65581:NJQ65582 NTM65581:NTM65582 ODI65581:ODI65582 ONE65581:ONE65582 OXA65581:OXA65582 PGW65581:PGW65582 PQS65581:PQS65582 QAO65581:QAO65582 QKK65581:QKK65582 QUG65581:QUG65582 REC65581:REC65582 RNY65581:RNY65582 RXU65581:RXU65582 SHQ65581:SHQ65582 SRM65581:SRM65582 TBI65581:TBI65582 TLE65581:TLE65582 TVA65581:TVA65582 UEW65581:UEW65582 UOS65581:UOS65582 UYO65581:UYO65582 VIK65581:VIK65582 VSG65581:VSG65582 WCC65581:WCC65582 WLY65581:WLY65582 WVU65581:WVU65582 M131117:M131118 JI131117:JI131118 TE131117:TE131118 ADA131117:ADA131118 AMW131117:AMW131118 AWS131117:AWS131118 BGO131117:BGO131118 BQK131117:BQK131118 CAG131117:CAG131118 CKC131117:CKC131118 CTY131117:CTY131118 DDU131117:DDU131118 DNQ131117:DNQ131118 DXM131117:DXM131118 EHI131117:EHI131118 ERE131117:ERE131118 FBA131117:FBA131118 FKW131117:FKW131118 FUS131117:FUS131118 GEO131117:GEO131118 GOK131117:GOK131118 GYG131117:GYG131118 HIC131117:HIC131118 HRY131117:HRY131118 IBU131117:IBU131118 ILQ131117:ILQ131118 IVM131117:IVM131118 JFI131117:JFI131118 JPE131117:JPE131118 JZA131117:JZA131118 KIW131117:KIW131118 KSS131117:KSS131118 LCO131117:LCO131118 LMK131117:LMK131118 LWG131117:LWG131118 MGC131117:MGC131118 MPY131117:MPY131118 MZU131117:MZU131118 NJQ131117:NJQ131118 NTM131117:NTM131118 ODI131117:ODI131118 ONE131117:ONE131118 OXA131117:OXA131118 PGW131117:PGW131118 PQS131117:PQS131118 QAO131117:QAO131118 QKK131117:QKK131118 QUG131117:QUG131118 REC131117:REC131118 RNY131117:RNY131118 RXU131117:RXU131118 SHQ131117:SHQ131118 SRM131117:SRM131118 TBI131117:TBI131118 TLE131117:TLE131118 TVA131117:TVA131118 UEW131117:UEW131118 UOS131117:UOS131118 UYO131117:UYO131118 VIK131117:VIK131118 VSG131117:VSG131118 WCC131117:WCC131118 WLY131117:WLY131118 WVU131117:WVU131118 M196653:M196654 JI196653:JI196654 TE196653:TE196654 ADA196653:ADA196654 AMW196653:AMW196654 AWS196653:AWS196654 BGO196653:BGO196654 BQK196653:BQK196654 CAG196653:CAG196654 CKC196653:CKC196654 CTY196653:CTY196654 DDU196653:DDU196654 DNQ196653:DNQ196654 DXM196653:DXM196654 EHI196653:EHI196654 ERE196653:ERE196654 FBA196653:FBA196654 FKW196653:FKW196654 FUS196653:FUS196654 GEO196653:GEO196654 GOK196653:GOK196654 GYG196653:GYG196654 HIC196653:HIC196654 HRY196653:HRY196654 IBU196653:IBU196654 ILQ196653:ILQ196654 IVM196653:IVM196654 JFI196653:JFI196654 JPE196653:JPE196654 JZA196653:JZA196654 KIW196653:KIW196654 KSS196653:KSS196654 LCO196653:LCO196654 LMK196653:LMK196654 LWG196653:LWG196654 MGC196653:MGC196654 MPY196653:MPY196654 MZU196653:MZU196654 NJQ196653:NJQ196654 NTM196653:NTM196654 ODI196653:ODI196654 ONE196653:ONE196654 OXA196653:OXA196654 PGW196653:PGW196654 PQS196653:PQS196654 QAO196653:QAO196654 QKK196653:QKK196654 QUG196653:QUG196654 REC196653:REC196654 RNY196653:RNY196654 RXU196653:RXU196654 SHQ196653:SHQ196654 SRM196653:SRM196654 TBI196653:TBI196654 TLE196653:TLE196654 TVA196653:TVA196654 UEW196653:UEW196654 UOS196653:UOS196654 UYO196653:UYO196654 VIK196653:VIK196654 VSG196653:VSG196654 WCC196653:WCC196654 WLY196653:WLY196654 WVU196653:WVU196654 M262189:M262190 JI262189:JI262190 TE262189:TE262190 ADA262189:ADA262190 AMW262189:AMW262190 AWS262189:AWS262190 BGO262189:BGO262190 BQK262189:BQK262190 CAG262189:CAG262190 CKC262189:CKC262190 CTY262189:CTY262190 DDU262189:DDU262190 DNQ262189:DNQ262190 DXM262189:DXM262190 EHI262189:EHI262190 ERE262189:ERE262190 FBA262189:FBA262190 FKW262189:FKW262190 FUS262189:FUS262190 GEO262189:GEO262190 GOK262189:GOK262190 GYG262189:GYG262190 HIC262189:HIC262190 HRY262189:HRY262190 IBU262189:IBU262190 ILQ262189:ILQ262190 IVM262189:IVM262190 JFI262189:JFI262190 JPE262189:JPE262190 JZA262189:JZA262190 KIW262189:KIW262190 KSS262189:KSS262190 LCO262189:LCO262190 LMK262189:LMK262190 LWG262189:LWG262190 MGC262189:MGC262190 MPY262189:MPY262190 MZU262189:MZU262190 NJQ262189:NJQ262190 NTM262189:NTM262190 ODI262189:ODI262190 ONE262189:ONE262190 OXA262189:OXA262190 PGW262189:PGW262190 PQS262189:PQS262190 QAO262189:QAO262190 QKK262189:QKK262190 QUG262189:QUG262190 REC262189:REC262190 RNY262189:RNY262190 RXU262189:RXU262190 SHQ262189:SHQ262190 SRM262189:SRM262190 TBI262189:TBI262190 TLE262189:TLE262190 TVA262189:TVA262190 UEW262189:UEW262190 UOS262189:UOS262190 UYO262189:UYO262190 VIK262189:VIK262190 VSG262189:VSG262190 WCC262189:WCC262190 WLY262189:WLY262190 WVU262189:WVU262190 M327725:M327726 JI327725:JI327726 TE327725:TE327726 ADA327725:ADA327726 AMW327725:AMW327726 AWS327725:AWS327726 BGO327725:BGO327726 BQK327725:BQK327726 CAG327725:CAG327726 CKC327725:CKC327726 CTY327725:CTY327726 DDU327725:DDU327726 DNQ327725:DNQ327726 DXM327725:DXM327726 EHI327725:EHI327726 ERE327725:ERE327726 FBA327725:FBA327726 FKW327725:FKW327726 FUS327725:FUS327726 GEO327725:GEO327726 GOK327725:GOK327726 GYG327725:GYG327726 HIC327725:HIC327726 HRY327725:HRY327726 IBU327725:IBU327726 ILQ327725:ILQ327726 IVM327725:IVM327726 JFI327725:JFI327726 JPE327725:JPE327726 JZA327725:JZA327726 KIW327725:KIW327726 KSS327725:KSS327726 LCO327725:LCO327726 LMK327725:LMK327726 LWG327725:LWG327726 MGC327725:MGC327726 MPY327725:MPY327726 MZU327725:MZU327726 NJQ327725:NJQ327726 NTM327725:NTM327726 ODI327725:ODI327726 ONE327725:ONE327726 OXA327725:OXA327726 PGW327725:PGW327726 PQS327725:PQS327726 QAO327725:QAO327726 QKK327725:QKK327726 QUG327725:QUG327726 REC327725:REC327726 RNY327725:RNY327726 RXU327725:RXU327726 SHQ327725:SHQ327726 SRM327725:SRM327726 TBI327725:TBI327726 TLE327725:TLE327726 TVA327725:TVA327726 UEW327725:UEW327726 UOS327725:UOS327726 UYO327725:UYO327726 VIK327725:VIK327726 VSG327725:VSG327726 WCC327725:WCC327726 WLY327725:WLY327726 WVU327725:WVU327726 M393261:M393262 JI393261:JI393262 TE393261:TE393262 ADA393261:ADA393262 AMW393261:AMW393262 AWS393261:AWS393262 BGO393261:BGO393262 BQK393261:BQK393262 CAG393261:CAG393262 CKC393261:CKC393262 CTY393261:CTY393262 DDU393261:DDU393262 DNQ393261:DNQ393262 DXM393261:DXM393262 EHI393261:EHI393262 ERE393261:ERE393262 FBA393261:FBA393262 FKW393261:FKW393262 FUS393261:FUS393262 GEO393261:GEO393262 GOK393261:GOK393262 GYG393261:GYG393262 HIC393261:HIC393262 HRY393261:HRY393262 IBU393261:IBU393262 ILQ393261:ILQ393262 IVM393261:IVM393262 JFI393261:JFI393262 JPE393261:JPE393262 JZA393261:JZA393262 KIW393261:KIW393262 KSS393261:KSS393262 LCO393261:LCO393262 LMK393261:LMK393262 LWG393261:LWG393262 MGC393261:MGC393262 MPY393261:MPY393262 MZU393261:MZU393262 NJQ393261:NJQ393262 NTM393261:NTM393262 ODI393261:ODI393262 ONE393261:ONE393262 OXA393261:OXA393262 PGW393261:PGW393262 PQS393261:PQS393262 QAO393261:QAO393262 QKK393261:QKK393262 QUG393261:QUG393262 REC393261:REC393262 RNY393261:RNY393262 RXU393261:RXU393262 SHQ393261:SHQ393262 SRM393261:SRM393262 TBI393261:TBI393262 TLE393261:TLE393262 TVA393261:TVA393262 UEW393261:UEW393262 UOS393261:UOS393262 UYO393261:UYO393262 VIK393261:VIK393262 VSG393261:VSG393262 WCC393261:WCC393262 WLY393261:WLY393262 WVU393261:WVU393262 M458797:M458798 JI458797:JI458798 TE458797:TE458798 ADA458797:ADA458798 AMW458797:AMW458798 AWS458797:AWS458798 BGO458797:BGO458798 BQK458797:BQK458798 CAG458797:CAG458798 CKC458797:CKC458798 CTY458797:CTY458798 DDU458797:DDU458798 DNQ458797:DNQ458798 DXM458797:DXM458798 EHI458797:EHI458798 ERE458797:ERE458798 FBA458797:FBA458798 FKW458797:FKW458798 FUS458797:FUS458798 GEO458797:GEO458798 GOK458797:GOK458798 GYG458797:GYG458798 HIC458797:HIC458798 HRY458797:HRY458798 IBU458797:IBU458798 ILQ458797:ILQ458798 IVM458797:IVM458798 JFI458797:JFI458798 JPE458797:JPE458798 JZA458797:JZA458798 KIW458797:KIW458798 KSS458797:KSS458798 LCO458797:LCO458798 LMK458797:LMK458798 LWG458797:LWG458798 MGC458797:MGC458798 MPY458797:MPY458798 MZU458797:MZU458798 NJQ458797:NJQ458798 NTM458797:NTM458798 ODI458797:ODI458798 ONE458797:ONE458798 OXA458797:OXA458798 PGW458797:PGW458798 PQS458797:PQS458798 QAO458797:QAO458798 QKK458797:QKK458798 QUG458797:QUG458798 REC458797:REC458798 RNY458797:RNY458798 RXU458797:RXU458798 SHQ458797:SHQ458798 SRM458797:SRM458798 TBI458797:TBI458798 TLE458797:TLE458798 TVA458797:TVA458798 UEW458797:UEW458798 UOS458797:UOS458798 UYO458797:UYO458798 VIK458797:VIK458798 VSG458797:VSG458798 WCC458797:WCC458798 WLY458797:WLY458798 WVU458797:WVU458798 M524333:M524334 JI524333:JI524334 TE524333:TE524334 ADA524333:ADA524334 AMW524333:AMW524334 AWS524333:AWS524334 BGO524333:BGO524334 BQK524333:BQK524334 CAG524333:CAG524334 CKC524333:CKC524334 CTY524333:CTY524334 DDU524333:DDU524334 DNQ524333:DNQ524334 DXM524333:DXM524334 EHI524333:EHI524334 ERE524333:ERE524334 FBA524333:FBA524334 FKW524333:FKW524334 FUS524333:FUS524334 GEO524333:GEO524334 GOK524333:GOK524334 GYG524333:GYG524334 HIC524333:HIC524334 HRY524333:HRY524334 IBU524333:IBU524334 ILQ524333:ILQ524334 IVM524333:IVM524334 JFI524333:JFI524334 JPE524333:JPE524334 JZA524333:JZA524334 KIW524333:KIW524334 KSS524333:KSS524334 LCO524333:LCO524334 LMK524333:LMK524334 LWG524333:LWG524334 MGC524333:MGC524334 MPY524333:MPY524334 MZU524333:MZU524334 NJQ524333:NJQ524334 NTM524333:NTM524334 ODI524333:ODI524334 ONE524333:ONE524334 OXA524333:OXA524334 PGW524333:PGW524334 PQS524333:PQS524334 QAO524333:QAO524334 QKK524333:QKK524334 QUG524333:QUG524334 REC524333:REC524334 RNY524333:RNY524334 RXU524333:RXU524334 SHQ524333:SHQ524334 SRM524333:SRM524334 TBI524333:TBI524334 TLE524333:TLE524334 TVA524333:TVA524334 UEW524333:UEW524334 UOS524333:UOS524334 UYO524333:UYO524334 VIK524333:VIK524334 VSG524333:VSG524334 WCC524333:WCC524334 WLY524333:WLY524334 WVU524333:WVU524334 M589869:M589870 JI589869:JI589870 TE589869:TE589870 ADA589869:ADA589870 AMW589869:AMW589870 AWS589869:AWS589870 BGO589869:BGO589870 BQK589869:BQK589870 CAG589869:CAG589870 CKC589869:CKC589870 CTY589869:CTY589870 DDU589869:DDU589870 DNQ589869:DNQ589870 DXM589869:DXM589870 EHI589869:EHI589870 ERE589869:ERE589870 FBA589869:FBA589870 FKW589869:FKW589870 FUS589869:FUS589870 GEO589869:GEO589870 GOK589869:GOK589870 GYG589869:GYG589870 HIC589869:HIC589870 HRY589869:HRY589870 IBU589869:IBU589870 ILQ589869:ILQ589870 IVM589869:IVM589870 JFI589869:JFI589870 JPE589869:JPE589870 JZA589869:JZA589870 KIW589869:KIW589870 KSS589869:KSS589870 LCO589869:LCO589870 LMK589869:LMK589870 LWG589869:LWG589870 MGC589869:MGC589870 MPY589869:MPY589870 MZU589869:MZU589870 NJQ589869:NJQ589870 NTM589869:NTM589870 ODI589869:ODI589870 ONE589869:ONE589870 OXA589869:OXA589870 PGW589869:PGW589870 PQS589869:PQS589870 QAO589869:QAO589870 QKK589869:QKK589870 QUG589869:QUG589870 REC589869:REC589870 RNY589869:RNY589870 RXU589869:RXU589870 SHQ589869:SHQ589870 SRM589869:SRM589870 TBI589869:TBI589870 TLE589869:TLE589870 TVA589869:TVA589870 UEW589869:UEW589870 UOS589869:UOS589870 UYO589869:UYO589870 VIK589869:VIK589870 VSG589869:VSG589870 WCC589869:WCC589870 WLY589869:WLY589870 WVU589869:WVU589870 M655405:M655406 JI655405:JI655406 TE655405:TE655406 ADA655405:ADA655406 AMW655405:AMW655406 AWS655405:AWS655406 BGO655405:BGO655406 BQK655405:BQK655406 CAG655405:CAG655406 CKC655405:CKC655406 CTY655405:CTY655406 DDU655405:DDU655406 DNQ655405:DNQ655406 DXM655405:DXM655406 EHI655405:EHI655406 ERE655405:ERE655406 FBA655405:FBA655406 FKW655405:FKW655406 FUS655405:FUS655406 GEO655405:GEO655406 GOK655405:GOK655406 GYG655405:GYG655406 HIC655405:HIC655406 HRY655405:HRY655406 IBU655405:IBU655406 ILQ655405:ILQ655406 IVM655405:IVM655406 JFI655405:JFI655406 JPE655405:JPE655406 JZA655405:JZA655406 KIW655405:KIW655406 KSS655405:KSS655406 LCO655405:LCO655406 LMK655405:LMK655406 LWG655405:LWG655406 MGC655405:MGC655406 MPY655405:MPY655406 MZU655405:MZU655406 NJQ655405:NJQ655406 NTM655405:NTM655406 ODI655405:ODI655406 ONE655405:ONE655406 OXA655405:OXA655406 PGW655405:PGW655406 PQS655405:PQS655406 QAO655405:QAO655406 QKK655405:QKK655406 QUG655405:QUG655406 REC655405:REC655406 RNY655405:RNY655406 RXU655405:RXU655406 SHQ655405:SHQ655406 SRM655405:SRM655406 TBI655405:TBI655406 TLE655405:TLE655406 TVA655405:TVA655406 UEW655405:UEW655406 UOS655405:UOS655406 UYO655405:UYO655406 VIK655405:VIK655406 VSG655405:VSG655406 WCC655405:WCC655406 WLY655405:WLY655406 WVU655405:WVU655406 M720941:M720942 JI720941:JI720942 TE720941:TE720942 ADA720941:ADA720942 AMW720941:AMW720942 AWS720941:AWS720942 BGO720941:BGO720942 BQK720941:BQK720942 CAG720941:CAG720942 CKC720941:CKC720942 CTY720941:CTY720942 DDU720941:DDU720942 DNQ720941:DNQ720942 DXM720941:DXM720942 EHI720941:EHI720942 ERE720941:ERE720942 FBA720941:FBA720942 FKW720941:FKW720942 FUS720941:FUS720942 GEO720941:GEO720942 GOK720941:GOK720942 GYG720941:GYG720942 HIC720941:HIC720942 HRY720941:HRY720942 IBU720941:IBU720942 ILQ720941:ILQ720942 IVM720941:IVM720942 JFI720941:JFI720942 JPE720941:JPE720942 JZA720941:JZA720942 KIW720941:KIW720942 KSS720941:KSS720942 LCO720941:LCO720942 LMK720941:LMK720942 LWG720941:LWG720942 MGC720941:MGC720942 MPY720941:MPY720942 MZU720941:MZU720942 NJQ720941:NJQ720942 NTM720941:NTM720942 ODI720941:ODI720942 ONE720941:ONE720942 OXA720941:OXA720942 PGW720941:PGW720942 PQS720941:PQS720942 QAO720941:QAO720942 QKK720941:QKK720942 QUG720941:QUG720942 REC720941:REC720942 RNY720941:RNY720942 RXU720941:RXU720942 SHQ720941:SHQ720942 SRM720941:SRM720942 TBI720941:TBI720942 TLE720941:TLE720942 TVA720941:TVA720942 UEW720941:UEW720942 UOS720941:UOS720942 UYO720941:UYO720942 VIK720941:VIK720942 VSG720941:VSG720942 WCC720941:WCC720942 WLY720941:WLY720942 WVU720941:WVU720942 M786477:M786478 JI786477:JI786478 TE786477:TE786478 ADA786477:ADA786478 AMW786477:AMW786478 AWS786477:AWS786478 BGO786477:BGO786478 BQK786477:BQK786478 CAG786477:CAG786478 CKC786477:CKC786478 CTY786477:CTY786478 DDU786477:DDU786478 DNQ786477:DNQ786478 DXM786477:DXM786478 EHI786477:EHI786478 ERE786477:ERE786478 FBA786477:FBA786478 FKW786477:FKW786478 FUS786477:FUS786478 GEO786477:GEO786478 GOK786477:GOK786478 GYG786477:GYG786478 HIC786477:HIC786478 HRY786477:HRY786478 IBU786477:IBU786478 ILQ786477:ILQ786478 IVM786477:IVM786478 JFI786477:JFI786478 JPE786477:JPE786478 JZA786477:JZA786478 KIW786477:KIW786478 KSS786477:KSS786478 LCO786477:LCO786478 LMK786477:LMK786478 LWG786477:LWG786478 MGC786477:MGC786478 MPY786477:MPY786478 MZU786477:MZU786478 NJQ786477:NJQ786478 NTM786477:NTM786478 ODI786477:ODI786478 ONE786477:ONE786478 OXA786477:OXA786478 PGW786477:PGW786478 PQS786477:PQS786478 QAO786477:QAO786478 QKK786477:QKK786478 QUG786477:QUG786478 REC786477:REC786478 RNY786477:RNY786478 RXU786477:RXU786478 SHQ786477:SHQ786478 SRM786477:SRM786478 TBI786477:TBI786478 TLE786477:TLE786478 TVA786477:TVA786478 UEW786477:UEW786478 UOS786477:UOS786478 UYO786477:UYO786478 VIK786477:VIK786478 VSG786477:VSG786478 WCC786477:WCC786478 WLY786477:WLY786478 WVU786477:WVU786478 M852013:M852014 JI852013:JI852014 TE852013:TE852014 ADA852013:ADA852014 AMW852013:AMW852014 AWS852013:AWS852014 BGO852013:BGO852014 BQK852013:BQK852014 CAG852013:CAG852014 CKC852013:CKC852014 CTY852013:CTY852014 DDU852013:DDU852014 DNQ852013:DNQ852014 DXM852013:DXM852014 EHI852013:EHI852014 ERE852013:ERE852014 FBA852013:FBA852014 FKW852013:FKW852014 FUS852013:FUS852014 GEO852013:GEO852014 GOK852013:GOK852014 GYG852013:GYG852014 HIC852013:HIC852014 HRY852013:HRY852014 IBU852013:IBU852014 ILQ852013:ILQ852014 IVM852013:IVM852014 JFI852013:JFI852014 JPE852013:JPE852014 JZA852013:JZA852014 KIW852013:KIW852014 KSS852013:KSS852014 LCO852013:LCO852014 LMK852013:LMK852014 LWG852013:LWG852014 MGC852013:MGC852014 MPY852013:MPY852014 MZU852013:MZU852014 NJQ852013:NJQ852014 NTM852013:NTM852014 ODI852013:ODI852014 ONE852013:ONE852014 OXA852013:OXA852014 PGW852013:PGW852014 PQS852013:PQS852014 QAO852013:QAO852014 QKK852013:QKK852014 QUG852013:QUG852014 REC852013:REC852014 RNY852013:RNY852014 RXU852013:RXU852014 SHQ852013:SHQ852014 SRM852013:SRM852014 TBI852013:TBI852014 TLE852013:TLE852014 TVA852013:TVA852014 UEW852013:UEW852014 UOS852013:UOS852014 UYO852013:UYO852014 VIK852013:VIK852014 VSG852013:VSG852014 WCC852013:WCC852014 WLY852013:WLY852014 WVU852013:WVU852014 M917549:M917550 JI917549:JI917550 TE917549:TE917550 ADA917549:ADA917550 AMW917549:AMW917550 AWS917549:AWS917550 BGO917549:BGO917550 BQK917549:BQK917550 CAG917549:CAG917550 CKC917549:CKC917550 CTY917549:CTY917550 DDU917549:DDU917550 DNQ917549:DNQ917550 DXM917549:DXM917550 EHI917549:EHI917550 ERE917549:ERE917550 FBA917549:FBA917550 FKW917549:FKW917550 FUS917549:FUS917550 GEO917549:GEO917550 GOK917549:GOK917550 GYG917549:GYG917550 HIC917549:HIC917550 HRY917549:HRY917550 IBU917549:IBU917550 ILQ917549:ILQ917550 IVM917549:IVM917550 JFI917549:JFI917550 JPE917549:JPE917550 JZA917549:JZA917550 KIW917549:KIW917550 KSS917549:KSS917550 LCO917549:LCO917550 LMK917549:LMK917550 LWG917549:LWG917550 MGC917549:MGC917550 MPY917549:MPY917550 MZU917549:MZU917550 NJQ917549:NJQ917550 NTM917549:NTM917550 ODI917549:ODI917550 ONE917549:ONE917550 OXA917549:OXA917550 PGW917549:PGW917550 PQS917549:PQS917550 QAO917549:QAO917550 QKK917549:QKK917550 QUG917549:QUG917550 REC917549:REC917550 RNY917549:RNY917550 RXU917549:RXU917550 SHQ917549:SHQ917550 SRM917549:SRM917550 TBI917549:TBI917550 TLE917549:TLE917550 TVA917549:TVA917550 UEW917549:UEW917550 UOS917549:UOS917550 UYO917549:UYO917550 VIK917549:VIK917550 VSG917549:VSG917550 WCC917549:WCC917550 WLY917549:WLY917550 WVU917549:WVU917550 M983085:M983086 JI983085:JI983086 TE983085:TE983086 ADA983085:ADA983086 AMW983085:AMW983086 AWS983085:AWS983086 BGO983085:BGO983086 BQK983085:BQK983086 CAG983085:CAG983086 CKC983085:CKC983086 CTY983085:CTY983086 DDU983085:DDU983086 DNQ983085:DNQ983086 DXM983085:DXM983086 EHI983085:EHI983086 ERE983085:ERE983086 FBA983085:FBA983086 FKW983085:FKW983086 FUS983085:FUS983086 GEO983085:GEO983086 GOK983085:GOK983086 GYG983085:GYG983086 HIC983085:HIC983086 HRY983085:HRY983086 IBU983085:IBU983086 ILQ983085:ILQ983086 IVM983085:IVM983086 JFI983085:JFI983086 JPE983085:JPE983086 JZA983085:JZA983086 KIW983085:KIW983086 KSS983085:KSS983086 LCO983085:LCO983086 LMK983085:LMK983086 LWG983085:LWG983086 MGC983085:MGC983086 MPY983085:MPY983086 MZU983085:MZU983086 NJQ983085:NJQ983086 NTM983085:NTM983086 ODI983085:ODI983086 ONE983085:ONE983086 OXA983085:OXA983086 PGW983085:PGW983086 PQS983085:PQS983086 QAO983085:QAO983086 QKK983085:QKK983086 QUG983085:QUG983086 REC983085:REC983086 RNY983085:RNY983086 RXU983085:RXU983086 SHQ983085:SHQ983086 SRM983085:SRM983086 TBI983085:TBI983086 TLE983085:TLE983086 TVA983085:TVA983086 UEW983085:UEW983086 UOS983085:UOS983086 UYO983085:UYO983086 VIK983085:VIK983086 VSG983085:VSG983086 WCC983085:WCC983086 WLY983085:WLY983086 WVU983085:WVU983086" xr:uid="{2E50C53B-B016-431B-9345-2D4FBA733685}"/>
  </dataValidations>
  <pageMargins left="0.2" right="0.2" top="0.36" bottom="0.41"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354B-1413-474C-B17D-F4A7E6108098}">
  <dimension ref="B2:Q24"/>
  <sheetViews>
    <sheetView zoomScale="85" zoomScaleNormal="85" workbookViewId="0">
      <pane xSplit="10" ySplit="8" topLeftCell="M9" activePane="bottomRight" state="frozen"/>
      <selection pane="topRight" activeCell="K1" sqref="K1"/>
      <selection pane="bottomLeft" activeCell="A9" sqref="A9"/>
      <selection pane="bottomRight" activeCell="E22" sqref="E2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1220</v>
      </c>
      <c r="G2" s="5" t="s">
        <v>2</v>
      </c>
      <c r="H2" s="6"/>
      <c r="I2" s="7"/>
      <c r="J2" s="8">
        <f>SUM(H:H)</f>
        <v>23793</v>
      </c>
    </row>
    <row r="3" spans="2:17" ht="20.100000000000001" customHeight="1">
      <c r="B3" s="2" t="s">
        <v>3</v>
      </c>
      <c r="C3" s="2"/>
      <c r="D3" s="2"/>
      <c r="E3" s="13" t="s">
        <v>1221</v>
      </c>
    </row>
    <row r="4" spans="2:17" ht="20.100000000000001" customHeight="1">
      <c r="B4" s="2" t="s">
        <v>5</v>
      </c>
      <c r="C4" s="2"/>
      <c r="D4" s="2"/>
      <c r="E4" s="13">
        <v>220379</v>
      </c>
    </row>
    <row r="5" spans="2:17" ht="20.100000000000001" customHeight="1">
      <c r="B5" s="2" t="s">
        <v>8</v>
      </c>
      <c r="C5" s="2"/>
      <c r="D5" s="2"/>
      <c r="E5" s="18">
        <v>45673</v>
      </c>
    </row>
    <row r="6" spans="2:17" ht="20.100000000000001" customHeight="1">
      <c r="B6" s="2" t="s">
        <v>10</v>
      </c>
      <c r="C6" s="2"/>
      <c r="D6" s="2"/>
      <c r="E6" s="18">
        <v>45678</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1</v>
      </c>
      <c r="C10" s="692" t="s">
        <v>1222</v>
      </c>
      <c r="D10" s="692" t="s">
        <v>55</v>
      </c>
      <c r="E10" s="35" t="s">
        <v>1223</v>
      </c>
      <c r="F10" s="826">
        <v>1</v>
      </c>
      <c r="G10" s="389">
        <v>6006</v>
      </c>
      <c r="H10" s="827">
        <f t="shared" ref="H10:H23" si="0">F10*G10</f>
        <v>6006</v>
      </c>
      <c r="I10" s="828"/>
      <c r="J10" s="73" t="s">
        <v>1224</v>
      </c>
      <c r="K10" s="73" t="s">
        <v>1225</v>
      </c>
      <c r="L10" s="27"/>
      <c r="M10" s="32">
        <v>45645</v>
      </c>
      <c r="N10" s="28"/>
      <c r="O10" s="27"/>
      <c r="P10" s="32">
        <v>45673</v>
      </c>
      <c r="Q10" s="33">
        <v>45673</v>
      </c>
    </row>
    <row r="11" spans="2:17" s="4" customFormat="1" ht="19.7" customHeight="1">
      <c r="B11" s="28">
        <v>1</v>
      </c>
      <c r="C11" s="692" t="s">
        <v>55</v>
      </c>
      <c r="D11" s="692" t="s">
        <v>55</v>
      </c>
      <c r="E11" s="829" t="s">
        <v>1226</v>
      </c>
      <c r="F11" s="830">
        <v>1</v>
      </c>
      <c r="G11" s="389">
        <v>2140</v>
      </c>
      <c r="H11" s="827">
        <f t="shared" si="0"/>
        <v>2140</v>
      </c>
      <c r="I11" s="828"/>
      <c r="J11" s="238" t="s">
        <v>1227</v>
      </c>
      <c r="K11" s="73" t="s">
        <v>1225</v>
      </c>
      <c r="L11" s="27"/>
      <c r="M11" s="32">
        <v>45645</v>
      </c>
      <c r="N11" s="28"/>
      <c r="O11" s="27"/>
      <c r="P11" s="32">
        <v>45673</v>
      </c>
      <c r="Q11" s="33">
        <v>45673</v>
      </c>
    </row>
    <row r="12" spans="2:17" s="4" customFormat="1" ht="19.7" customHeight="1">
      <c r="B12" s="28">
        <v>1</v>
      </c>
      <c r="C12" s="692" t="s">
        <v>55</v>
      </c>
      <c r="D12" s="692" t="s">
        <v>55</v>
      </c>
      <c r="E12" s="35" t="s">
        <v>1228</v>
      </c>
      <c r="F12" s="826">
        <v>1</v>
      </c>
      <c r="G12" s="389">
        <v>310</v>
      </c>
      <c r="H12" s="827">
        <f t="shared" si="0"/>
        <v>310</v>
      </c>
      <c r="I12" s="828"/>
      <c r="J12" s="73" t="s">
        <v>1229</v>
      </c>
      <c r="K12" s="73" t="s">
        <v>1225</v>
      </c>
      <c r="L12" s="27"/>
      <c r="M12" s="32">
        <v>45645</v>
      </c>
      <c r="N12" s="28"/>
      <c r="O12" s="27"/>
      <c r="P12" s="32">
        <v>45673</v>
      </c>
      <c r="Q12" s="33">
        <v>45673</v>
      </c>
    </row>
    <row r="13" spans="2:17" s="4" customFormat="1" ht="19.7" customHeight="1">
      <c r="B13" s="28">
        <v>1</v>
      </c>
      <c r="C13" s="692" t="s">
        <v>55</v>
      </c>
      <c r="D13" s="692" t="s">
        <v>55</v>
      </c>
      <c r="E13" s="829" t="s">
        <v>1230</v>
      </c>
      <c r="F13" s="830">
        <v>2</v>
      </c>
      <c r="G13" s="389">
        <v>810</v>
      </c>
      <c r="H13" s="827">
        <f t="shared" si="0"/>
        <v>1620</v>
      </c>
      <c r="I13" s="828"/>
      <c r="J13" s="238" t="s">
        <v>1231</v>
      </c>
      <c r="K13" s="73" t="s">
        <v>1225</v>
      </c>
      <c r="L13" s="27"/>
      <c r="M13" s="32">
        <v>45645</v>
      </c>
      <c r="N13" s="28"/>
      <c r="O13" s="27"/>
      <c r="P13" s="32">
        <v>45673</v>
      </c>
      <c r="Q13" s="33">
        <v>45673</v>
      </c>
    </row>
    <row r="14" spans="2:17" s="4" customFormat="1" ht="19.7" customHeight="1">
      <c r="B14" s="28">
        <v>1</v>
      </c>
      <c r="C14" s="692" t="s">
        <v>55</v>
      </c>
      <c r="D14" s="692" t="s">
        <v>55</v>
      </c>
      <c r="E14" s="35" t="s">
        <v>1232</v>
      </c>
      <c r="F14" s="826">
        <v>1</v>
      </c>
      <c r="G14" s="389">
        <v>1168</v>
      </c>
      <c r="H14" s="827">
        <f t="shared" si="0"/>
        <v>1168</v>
      </c>
      <c r="I14" s="828"/>
      <c r="J14" s="73" t="s">
        <v>1233</v>
      </c>
      <c r="K14" s="73" t="s">
        <v>1225</v>
      </c>
      <c r="L14" s="27"/>
      <c r="M14" s="32">
        <v>45645</v>
      </c>
      <c r="N14" s="28"/>
      <c r="O14" s="27"/>
      <c r="P14" s="32">
        <v>45673</v>
      </c>
      <c r="Q14" s="33">
        <v>45673</v>
      </c>
    </row>
    <row r="15" spans="2:17" s="4" customFormat="1" ht="19.7" customHeight="1">
      <c r="B15" s="28">
        <v>1</v>
      </c>
      <c r="C15" s="692" t="s">
        <v>55</v>
      </c>
      <c r="D15" s="692" t="s">
        <v>55</v>
      </c>
      <c r="E15" s="599" t="s">
        <v>1234</v>
      </c>
      <c r="F15" s="830">
        <v>1</v>
      </c>
      <c r="G15" s="389">
        <v>49</v>
      </c>
      <c r="H15" s="827">
        <f t="shared" si="0"/>
        <v>49</v>
      </c>
      <c r="I15" s="828"/>
      <c r="J15" s="238" t="s">
        <v>1235</v>
      </c>
      <c r="K15" s="73" t="s">
        <v>1225</v>
      </c>
      <c r="L15" s="27"/>
      <c r="M15" s="32">
        <v>45645</v>
      </c>
      <c r="N15" s="28"/>
      <c r="O15" s="27"/>
      <c r="P15" s="32">
        <v>45673</v>
      </c>
      <c r="Q15" s="33">
        <v>45673</v>
      </c>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4" customFormat="1" ht="19.7" customHeight="1">
      <c r="B17" s="28"/>
      <c r="C17" s="28"/>
      <c r="D17" s="28"/>
      <c r="E17" s="35"/>
      <c r="F17" s="27"/>
      <c r="G17" s="36">
        <v>0</v>
      </c>
      <c r="H17" s="36">
        <f t="shared" si="0"/>
        <v>0</v>
      </c>
      <c r="I17" s="31"/>
      <c r="J17" s="38"/>
      <c r="K17" s="27"/>
      <c r="L17" s="27"/>
      <c r="M17" s="32"/>
      <c r="N17" s="28"/>
      <c r="O17" s="27"/>
      <c r="P17" s="32"/>
      <c r="Q17" s="33"/>
    </row>
    <row r="18" spans="2:17" s="571" customFormat="1" ht="19.7" customHeight="1">
      <c r="B18" s="302"/>
      <c r="C18" s="200"/>
      <c r="D18" s="200"/>
      <c r="E18" s="148" t="s">
        <v>870</v>
      </c>
      <c r="F18" s="199">
        <v>2</v>
      </c>
      <c r="G18" s="554">
        <v>5000</v>
      </c>
      <c r="H18" s="566">
        <f t="shared" si="0"/>
        <v>10000</v>
      </c>
      <c r="I18" s="194"/>
      <c r="J18" s="156"/>
      <c r="K18" s="71"/>
      <c r="L18" s="71"/>
      <c r="M18" s="567"/>
      <c r="N18" s="302"/>
      <c r="O18" s="568"/>
      <c r="P18" s="569"/>
      <c r="Q18" s="570"/>
    </row>
    <row r="19" spans="2:17" s="571" customFormat="1" ht="19.7" customHeight="1">
      <c r="B19" s="302"/>
      <c r="C19" s="302"/>
      <c r="D19" s="302"/>
      <c r="E19" s="148" t="s">
        <v>871</v>
      </c>
      <c r="F19" s="199">
        <v>0.5</v>
      </c>
      <c r="G19" s="554">
        <v>5000</v>
      </c>
      <c r="H19" s="566">
        <f t="shared" si="0"/>
        <v>2500</v>
      </c>
      <c r="I19" s="194"/>
      <c r="J19" s="156"/>
      <c r="K19" s="71"/>
      <c r="L19" s="71"/>
      <c r="M19" s="567"/>
      <c r="N19" s="302"/>
      <c r="O19" s="568"/>
      <c r="P19" s="569"/>
      <c r="Q19" s="570"/>
    </row>
    <row r="20" spans="2:17" s="4" customFormat="1" ht="19.7" customHeight="1">
      <c r="B20" s="28"/>
      <c r="C20" s="28"/>
      <c r="D20" s="28"/>
      <c r="E20" s="35"/>
      <c r="F20" s="27"/>
      <c r="G20" s="36">
        <v>0</v>
      </c>
      <c r="H20" s="36">
        <f t="shared" si="0"/>
        <v>0</v>
      </c>
      <c r="I20" s="31"/>
      <c r="J20" s="38"/>
      <c r="K20" s="27"/>
      <c r="L20" s="27"/>
      <c r="M20" s="32"/>
      <c r="N20" s="28"/>
      <c r="O20" s="27"/>
      <c r="P20" s="32"/>
      <c r="Q20" s="33"/>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c r="G24" s="10"/>
      <c r="H24" s="10"/>
    </row>
  </sheetData>
  <autoFilter ref="B8:O23" xr:uid="{0EDB4323-C14A-4F90-893B-2B56FFA7AA5F}"/>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6A4D-F643-4B07-B6D0-327A20B4BF6C}">
  <sheetPr>
    <tabColor theme="3" tint="0.79998168889431442"/>
  </sheetPr>
  <dimension ref="A2:R29"/>
  <sheetViews>
    <sheetView zoomScale="85" zoomScaleNormal="85" workbookViewId="0">
      <pane ySplit="8" topLeftCell="A9" activePane="bottomLeft" state="frozen"/>
      <selection activeCell="B1" sqref="B1"/>
      <selection pane="bottomLeft" activeCell="M16" sqref="M16"/>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71.5" style="1" customWidth="1"/>
    <col min="7" max="7" width="10.75" style="4" customWidth="1"/>
    <col min="8" max="9" width="12.125" style="4" customWidth="1"/>
    <col min="10" max="10" width="7.125" style="10" customWidth="1"/>
    <col min="11" max="11" width="50.5" style="1" customWidth="1"/>
    <col min="12" max="12" width="23.25" style="1" customWidth="1"/>
    <col min="13" max="13" width="17.875" style="4" customWidth="1"/>
    <col min="14" max="14" width="17" style="4" customWidth="1"/>
    <col min="15" max="15" width="9.2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1236</v>
      </c>
      <c r="H2" s="640" t="s">
        <v>1058</v>
      </c>
      <c r="I2" s="641"/>
      <c r="J2" s="642"/>
      <c r="K2" s="643">
        <f>SUM(I:I)</f>
        <v>15098</v>
      </c>
    </row>
    <row r="3" spans="1:18" ht="20.100000000000001" customHeight="1">
      <c r="C3" s="638" t="s">
        <v>1059</v>
      </c>
      <c r="D3" s="638"/>
      <c r="E3" s="638"/>
      <c r="F3" s="645" t="s">
        <v>1237</v>
      </c>
    </row>
    <row r="4" spans="1:18" ht="20.100000000000001" customHeight="1">
      <c r="C4" s="638" t="s">
        <v>1061</v>
      </c>
      <c r="D4" s="638"/>
      <c r="E4" s="638"/>
      <c r="F4" s="645" t="s">
        <v>1238</v>
      </c>
      <c r="G4" s="831"/>
      <c r="H4" s="832" t="s">
        <v>1239</v>
      </c>
      <c r="I4" s="832"/>
      <c r="J4" s="832"/>
      <c r="K4" s="832"/>
    </row>
    <row r="5" spans="1:18" ht="20.100000000000001" customHeight="1">
      <c r="C5" s="638" t="s">
        <v>1064</v>
      </c>
      <c r="D5" s="638"/>
      <c r="E5" s="638"/>
      <c r="F5" s="647">
        <v>45664</v>
      </c>
      <c r="G5" s="831"/>
      <c r="H5" s="832"/>
      <c r="I5" s="832"/>
      <c r="J5" s="832"/>
      <c r="K5" s="832"/>
    </row>
    <row r="6" spans="1:18" ht="20.100000000000001" customHeight="1">
      <c r="C6" s="638" t="s">
        <v>1065</v>
      </c>
      <c r="D6" s="638"/>
      <c r="E6" s="638"/>
      <c r="F6" s="647">
        <v>45665</v>
      </c>
      <c r="H6" s="648"/>
      <c r="I6" s="648"/>
      <c r="J6" s="648"/>
      <c r="K6" s="648"/>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ht="18" customHeight="1">
      <c r="C9" s="27"/>
      <c r="D9" s="172"/>
      <c r="E9" s="172"/>
      <c r="F9" s="833"/>
      <c r="G9" s="164"/>
      <c r="H9" s="165"/>
      <c r="I9" s="77"/>
      <c r="J9" s="27"/>
      <c r="K9" s="166"/>
      <c r="L9" s="69"/>
      <c r="M9" s="177"/>
      <c r="N9" s="48"/>
      <c r="O9" s="50"/>
      <c r="P9" s="50"/>
      <c r="Q9" s="48"/>
      <c r="R9" s="59"/>
    </row>
    <row r="10" spans="1:18" ht="18" customHeight="1">
      <c r="C10" s="27"/>
      <c r="D10" s="161" t="s">
        <v>143</v>
      </c>
      <c r="E10" s="162"/>
      <c r="F10" s="163"/>
      <c r="G10" s="164"/>
      <c r="H10" s="165"/>
      <c r="I10" s="77"/>
      <c r="J10" s="27"/>
      <c r="K10" s="166"/>
      <c r="L10" s="69"/>
      <c r="M10" s="177"/>
      <c r="N10" s="48"/>
      <c r="O10" s="50"/>
      <c r="P10" s="50"/>
      <c r="Q10" s="48"/>
      <c r="R10" s="59"/>
    </row>
    <row r="11" spans="1:18" ht="18" customHeight="1">
      <c r="A11" s="27" t="s">
        <v>109</v>
      </c>
      <c r="B11" s="38"/>
      <c r="C11" s="167">
        <v>1</v>
      </c>
      <c r="D11" s="28" t="s">
        <v>55</v>
      </c>
      <c r="E11" s="28" t="s">
        <v>55</v>
      </c>
      <c r="F11" s="148" t="s">
        <v>144</v>
      </c>
      <c r="G11" s="157">
        <v>1</v>
      </c>
      <c r="H11" s="168">
        <v>2484</v>
      </c>
      <c r="I11" s="168">
        <f t="shared" ref="I11:I15" si="0">G11*H11</f>
        <v>2484</v>
      </c>
      <c r="J11" s="159"/>
      <c r="K11" s="166" t="s">
        <v>145</v>
      </c>
      <c r="L11" s="69"/>
      <c r="M11" s="834" t="s">
        <v>1240</v>
      </c>
      <c r="N11" s="658">
        <v>45645</v>
      </c>
      <c r="O11" s="50"/>
      <c r="P11" s="835">
        <v>45664</v>
      </c>
      <c r="Q11" s="40">
        <v>45665</v>
      </c>
      <c r="R11" s="59"/>
    </row>
    <row r="12" spans="1:18" ht="18" customHeight="1">
      <c r="A12" s="27" t="s">
        <v>109</v>
      </c>
      <c r="B12" s="38"/>
      <c r="C12" s="167">
        <f>+C11+1</f>
        <v>2</v>
      </c>
      <c r="D12" s="28" t="s">
        <v>55</v>
      </c>
      <c r="E12" s="28" t="s">
        <v>55</v>
      </c>
      <c r="F12" s="148" t="s">
        <v>146</v>
      </c>
      <c r="G12" s="157">
        <v>1</v>
      </c>
      <c r="H12" s="168">
        <v>2581</v>
      </c>
      <c r="I12" s="168">
        <f t="shared" si="0"/>
        <v>2581</v>
      </c>
      <c r="J12" s="159"/>
      <c r="K12" s="166" t="s">
        <v>147</v>
      </c>
      <c r="L12" s="69"/>
      <c r="M12" s="834" t="s">
        <v>1240</v>
      </c>
      <c r="N12" s="658">
        <v>45645</v>
      </c>
      <c r="O12" s="50"/>
      <c r="P12" s="835">
        <v>45664</v>
      </c>
      <c r="Q12" s="40">
        <v>45665</v>
      </c>
      <c r="R12" s="59"/>
    </row>
    <row r="13" spans="1:18" ht="18" customHeight="1">
      <c r="A13" s="27" t="s">
        <v>123</v>
      </c>
      <c r="B13" s="38"/>
      <c r="C13" s="167">
        <f t="shared" ref="C13:C19" si="1">+C12+1</f>
        <v>3</v>
      </c>
      <c r="D13" s="28" t="s">
        <v>55</v>
      </c>
      <c r="E13" s="28" t="s">
        <v>55</v>
      </c>
      <c r="F13" s="148" t="s">
        <v>148</v>
      </c>
      <c r="G13" s="157">
        <v>1</v>
      </c>
      <c r="H13" s="168">
        <v>6480</v>
      </c>
      <c r="I13" s="168">
        <f t="shared" si="0"/>
        <v>6480</v>
      </c>
      <c r="J13" s="159"/>
      <c r="K13" s="166" t="s">
        <v>149</v>
      </c>
      <c r="L13" s="69"/>
      <c r="M13" s="834" t="s">
        <v>1240</v>
      </c>
      <c r="N13" s="658">
        <v>45645</v>
      </c>
      <c r="O13" s="50"/>
      <c r="P13" s="835">
        <v>45664</v>
      </c>
      <c r="Q13" s="40">
        <v>45665</v>
      </c>
      <c r="R13" s="59"/>
    </row>
    <row r="14" spans="1:18" ht="18" customHeight="1">
      <c r="A14" s="27" t="s">
        <v>64</v>
      </c>
      <c r="B14" s="38"/>
      <c r="C14" s="167">
        <f t="shared" si="1"/>
        <v>4</v>
      </c>
      <c r="D14" s="28" t="s">
        <v>55</v>
      </c>
      <c r="E14" s="28" t="s">
        <v>55</v>
      </c>
      <c r="F14" s="148" t="s">
        <v>150</v>
      </c>
      <c r="G14" s="157">
        <v>2</v>
      </c>
      <c r="H14" s="168">
        <v>270</v>
      </c>
      <c r="I14" s="168">
        <f t="shared" si="0"/>
        <v>540</v>
      </c>
      <c r="J14" s="159"/>
      <c r="K14" s="166" t="s">
        <v>151</v>
      </c>
      <c r="L14" s="69"/>
      <c r="M14" s="834" t="s">
        <v>1240</v>
      </c>
      <c r="N14" s="658">
        <v>45645</v>
      </c>
      <c r="O14" s="50"/>
      <c r="P14" s="835">
        <v>45664</v>
      </c>
      <c r="Q14" s="40">
        <v>45665</v>
      </c>
      <c r="R14" s="59"/>
    </row>
    <row r="15" spans="1:18" ht="18" customHeight="1">
      <c r="A15" s="27" t="s">
        <v>42</v>
      </c>
      <c r="B15" s="38"/>
      <c r="C15" s="167">
        <f t="shared" si="1"/>
        <v>5</v>
      </c>
      <c r="D15" s="28" t="s">
        <v>55</v>
      </c>
      <c r="E15" s="28" t="s">
        <v>55</v>
      </c>
      <c r="F15" s="148" t="s">
        <v>152</v>
      </c>
      <c r="G15" s="157">
        <v>7</v>
      </c>
      <c r="H15" s="168">
        <v>65</v>
      </c>
      <c r="I15" s="168">
        <f t="shared" si="0"/>
        <v>455</v>
      </c>
      <c r="J15" s="159"/>
      <c r="K15" s="166" t="s">
        <v>153</v>
      </c>
      <c r="L15" s="69"/>
      <c r="M15" s="834" t="s">
        <v>1240</v>
      </c>
      <c r="N15" s="658">
        <v>45645</v>
      </c>
      <c r="O15" s="50"/>
      <c r="P15" s="835">
        <v>45664</v>
      </c>
      <c r="Q15" s="40">
        <v>45665</v>
      </c>
      <c r="R15" s="59"/>
    </row>
    <row r="16" spans="1:18" ht="18" customHeight="1">
      <c r="A16" s="27" t="s">
        <v>109</v>
      </c>
      <c r="B16" s="38"/>
      <c r="C16" s="167">
        <f t="shared" si="1"/>
        <v>6</v>
      </c>
      <c r="D16" s="28" t="s">
        <v>55</v>
      </c>
      <c r="E16" s="28" t="s">
        <v>55</v>
      </c>
      <c r="F16" s="35" t="s">
        <v>154</v>
      </c>
      <c r="G16" s="27">
        <v>1</v>
      </c>
      <c r="H16" s="154">
        <v>1016</v>
      </c>
      <c r="I16" s="154">
        <f>G16*H16</f>
        <v>1016</v>
      </c>
      <c r="J16" s="31"/>
      <c r="K16" s="38" t="s">
        <v>155</v>
      </c>
      <c r="L16" s="69"/>
      <c r="M16" s="834" t="s">
        <v>1240</v>
      </c>
      <c r="N16" s="658">
        <v>45645</v>
      </c>
      <c r="O16" s="50"/>
      <c r="P16" s="835">
        <v>45664</v>
      </c>
      <c r="Q16" s="40">
        <v>45665</v>
      </c>
      <c r="R16" s="59"/>
    </row>
    <row r="17" spans="1:18" ht="18" customHeight="1">
      <c r="A17" s="27" t="s">
        <v>42</v>
      </c>
      <c r="B17" s="38"/>
      <c r="C17" s="167">
        <f t="shared" si="1"/>
        <v>7</v>
      </c>
      <c r="D17" s="28" t="s">
        <v>55</v>
      </c>
      <c r="E17" s="28" t="s">
        <v>55</v>
      </c>
      <c r="F17" s="35" t="s">
        <v>156</v>
      </c>
      <c r="G17" s="27">
        <v>1</v>
      </c>
      <c r="H17" s="154">
        <v>750</v>
      </c>
      <c r="I17" s="154">
        <f>G17*H17</f>
        <v>750</v>
      </c>
      <c r="J17" s="31"/>
      <c r="K17" s="38" t="s">
        <v>157</v>
      </c>
      <c r="L17" s="69"/>
      <c r="M17" s="834" t="s">
        <v>1240</v>
      </c>
      <c r="N17" s="658">
        <v>45645</v>
      </c>
      <c r="O17" s="50"/>
      <c r="P17" s="835">
        <v>45664</v>
      </c>
      <c r="Q17" s="40">
        <v>45665</v>
      </c>
      <c r="R17" s="59"/>
    </row>
    <row r="18" spans="1:18" ht="18" customHeight="1">
      <c r="A18" s="27" t="s">
        <v>42</v>
      </c>
      <c r="B18" s="38"/>
      <c r="C18" s="167">
        <f t="shared" si="1"/>
        <v>8</v>
      </c>
      <c r="D18" s="131" t="s">
        <v>55</v>
      </c>
      <c r="E18" s="131" t="s">
        <v>55</v>
      </c>
      <c r="F18" s="166" t="s">
        <v>158</v>
      </c>
      <c r="G18" s="159">
        <v>10</v>
      </c>
      <c r="H18" s="168">
        <v>24</v>
      </c>
      <c r="I18" s="168">
        <f>G18*H18</f>
        <v>240</v>
      </c>
      <c r="J18" s="159"/>
      <c r="K18" s="166" t="s">
        <v>159</v>
      </c>
      <c r="L18" s="69"/>
      <c r="M18" s="834" t="s">
        <v>1240</v>
      </c>
      <c r="N18" s="658">
        <v>45645</v>
      </c>
      <c r="O18" s="50"/>
      <c r="P18" s="835">
        <v>45664</v>
      </c>
      <c r="Q18" s="40">
        <v>45665</v>
      </c>
      <c r="R18" s="59"/>
    </row>
    <row r="19" spans="1:18" ht="18" customHeight="1">
      <c r="A19" s="27" t="s">
        <v>42</v>
      </c>
      <c r="B19" s="38"/>
      <c r="C19" s="170">
        <f t="shared" si="1"/>
        <v>9</v>
      </c>
      <c r="D19" s="131" t="s">
        <v>55</v>
      </c>
      <c r="E19" s="131" t="s">
        <v>55</v>
      </c>
      <c r="F19" s="166" t="s">
        <v>160</v>
      </c>
      <c r="G19" s="159">
        <v>6</v>
      </c>
      <c r="H19" s="168">
        <v>92</v>
      </c>
      <c r="I19" s="803">
        <f>G19*H19</f>
        <v>552</v>
      </c>
      <c r="J19" s="159"/>
      <c r="K19" s="166" t="s">
        <v>161</v>
      </c>
      <c r="L19" s="69"/>
      <c r="M19" s="834" t="s">
        <v>1240</v>
      </c>
      <c r="N19" s="658">
        <v>45645</v>
      </c>
      <c r="O19" s="50"/>
      <c r="P19" s="835">
        <v>45664</v>
      </c>
      <c r="Q19" s="40">
        <v>45665</v>
      </c>
      <c r="R19" s="59"/>
    </row>
    <row r="20" spans="1:18" ht="18" customHeight="1">
      <c r="C20" s="27"/>
      <c r="D20" s="172"/>
      <c r="E20" s="172"/>
      <c r="F20" s="173"/>
      <c r="G20" s="164"/>
      <c r="H20" s="165"/>
      <c r="I20" s="77"/>
      <c r="J20" s="27"/>
      <c r="K20" s="166"/>
      <c r="L20" s="69"/>
      <c r="M20" s="177"/>
      <c r="N20" s="48"/>
      <c r="O20" s="50"/>
      <c r="P20" s="50"/>
      <c r="Q20" s="48"/>
      <c r="R20" s="59"/>
    </row>
    <row r="21" spans="1:18" ht="18" customHeight="1">
      <c r="C21" s="27"/>
      <c r="D21" s="172"/>
      <c r="E21" s="172"/>
      <c r="F21" s="662">
        <f>SUM(I11:I21)</f>
        <v>15098</v>
      </c>
      <c r="G21" s="164"/>
      <c r="H21" s="165"/>
      <c r="I21" s="77"/>
      <c r="J21" s="27"/>
      <c r="K21" s="166"/>
      <c r="L21" s="69"/>
      <c r="M21" s="177"/>
      <c r="N21" s="48"/>
      <c r="O21" s="50"/>
      <c r="P21" s="50"/>
      <c r="Q21" s="48"/>
      <c r="R21" s="59"/>
    </row>
    <row r="22" spans="1:18" ht="18" customHeight="1">
      <c r="C22" s="27"/>
      <c r="D22" s="172"/>
      <c r="E22" s="172"/>
      <c r="F22" s="833"/>
      <c r="G22" s="164"/>
      <c r="H22" s="165"/>
      <c r="I22" s="77"/>
      <c r="J22" s="27"/>
      <c r="K22" s="166"/>
      <c r="L22" s="69"/>
      <c r="M22" s="177"/>
      <c r="N22" s="48"/>
      <c r="O22" s="50"/>
      <c r="P22" s="50"/>
      <c r="Q22" s="48"/>
      <c r="R22" s="59"/>
    </row>
    <row r="23" spans="1:18" ht="18" customHeight="1">
      <c r="C23" s="47"/>
      <c r="D23" s="47"/>
      <c r="E23" s="47"/>
      <c r="F23" s="101" t="s">
        <v>1089</v>
      </c>
      <c r="G23" s="44"/>
      <c r="H23" s="44"/>
      <c r="I23" s="44">
        <f>G23*H23</f>
        <v>0</v>
      </c>
      <c r="J23" s="45"/>
      <c r="K23" s="100" t="s">
        <v>1090</v>
      </c>
      <c r="L23" s="666"/>
      <c r="M23" s="47"/>
      <c r="N23" s="48"/>
      <c r="O23" s="666"/>
      <c r="P23" s="47"/>
      <c r="Q23" s="48"/>
      <c r="R23" s="59"/>
    </row>
    <row r="24" spans="1:18" ht="18" customHeight="1">
      <c r="B24" s="667">
        <v>4</v>
      </c>
      <c r="C24" s="668"/>
      <c r="D24" s="49"/>
      <c r="E24" s="49"/>
      <c r="F24" s="101" t="s">
        <v>1090</v>
      </c>
      <c r="G24" s="44"/>
      <c r="H24" s="44">
        <v>5000</v>
      </c>
      <c r="I24" s="44">
        <f>G24*H24</f>
        <v>0</v>
      </c>
      <c r="J24" s="45"/>
      <c r="K24" s="100" t="s">
        <v>1091</v>
      </c>
      <c r="L24" s="666"/>
      <c r="M24" s="47"/>
      <c r="N24" s="48"/>
      <c r="O24" s="666"/>
      <c r="P24" s="47"/>
      <c r="Q24" s="48"/>
      <c r="R24" s="50"/>
    </row>
    <row r="25" spans="1:18" ht="18" customHeight="1">
      <c r="C25" s="47"/>
      <c r="D25" s="49"/>
      <c r="E25" s="49"/>
      <c r="F25" s="101" t="s">
        <v>1091</v>
      </c>
      <c r="G25" s="44"/>
      <c r="H25" s="44"/>
      <c r="I25" s="44">
        <f>G25*H25</f>
        <v>0</v>
      </c>
      <c r="J25" s="45"/>
      <c r="K25" s="177"/>
      <c r="L25" s="666"/>
      <c r="M25" s="47"/>
      <c r="N25" s="47"/>
      <c r="O25" s="666"/>
      <c r="P25" s="47"/>
      <c r="Q25" s="50"/>
      <c r="R25" s="50"/>
    </row>
    <row r="26" spans="1:18" ht="18" customHeight="1">
      <c r="C26" s="47"/>
      <c r="D26" s="49"/>
      <c r="E26" s="49"/>
      <c r="F26" s="669"/>
      <c r="G26" s="670"/>
      <c r="H26" s="670"/>
      <c r="I26" s="671"/>
      <c r="J26" s="126"/>
      <c r="K26" s="124"/>
    </row>
    <row r="27" spans="1:18" ht="18" customHeight="1"/>
    <row r="28" spans="1:18" ht="18" customHeight="1"/>
    <row r="29" spans="1:18" ht="18" customHeight="1"/>
  </sheetData>
  <autoFilter ref="C8:P29" xr:uid="{00000000-0009-0000-0000-000003000000}"/>
  <mergeCells count="11">
    <mergeCell ref="C6:E6"/>
    <mergeCell ref="H6:K6"/>
    <mergeCell ref="D10:F10"/>
    <mergeCell ref="F26:I26"/>
    <mergeCell ref="C2:E2"/>
    <mergeCell ref="H2:J2"/>
    <mergeCell ref="C3:E3"/>
    <mergeCell ref="C4:E4"/>
    <mergeCell ref="G4:G5"/>
    <mergeCell ref="H4:K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FBF3-C524-4FF2-ADFF-779AE6291213}">
  <dimension ref="A1:B5"/>
  <sheetViews>
    <sheetView view="pageBreakPreview" zoomScale="140" zoomScaleNormal="100" zoomScaleSheetLayoutView="140" workbookViewId="0">
      <selection sqref="A1:XFD1048576"/>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672" t="s">
        <v>1056</v>
      </c>
      <c r="B1" s="639" t="s">
        <v>1092</v>
      </c>
    </row>
    <row r="2" spans="1:2" ht="13.5" customHeight="1">
      <c r="A2" s="672" t="s">
        <v>1059</v>
      </c>
      <c r="B2" s="645" t="s">
        <v>1093</v>
      </c>
    </row>
    <row r="3" spans="1:2" ht="13.5" customHeight="1">
      <c r="A3" s="672" t="s">
        <v>1061</v>
      </c>
      <c r="B3" s="645" t="s">
        <v>1094</v>
      </c>
    </row>
    <row r="4" spans="1:2" ht="13.5" customHeight="1">
      <c r="A4" s="672" t="s">
        <v>1064</v>
      </c>
      <c r="B4" s="647">
        <v>44972</v>
      </c>
    </row>
    <row r="5" spans="1:2" ht="13.5" customHeight="1">
      <c r="A5" s="672" t="s">
        <v>1065</v>
      </c>
      <c r="B5" s="647">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3137-2FF0-4FC7-8084-C259C0F38B39}">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65885</v>
      </c>
    </row>
    <row r="3" spans="2:17" ht="20.100000000000001" customHeight="1">
      <c r="B3" s="2" t="s">
        <v>3</v>
      </c>
      <c r="C3" s="2"/>
      <c r="D3" s="2"/>
      <c r="E3" s="13" t="s">
        <v>1242</v>
      </c>
    </row>
    <row r="4" spans="2:17" ht="20.100000000000001" customHeight="1">
      <c r="B4" s="2" t="s">
        <v>5</v>
      </c>
      <c r="C4" s="2"/>
      <c r="D4" s="2"/>
      <c r="E4" s="13">
        <v>220392</v>
      </c>
    </row>
    <row r="5" spans="2:17" ht="20.100000000000001" customHeight="1">
      <c r="B5" s="2" t="s">
        <v>8</v>
      </c>
      <c r="C5" s="2"/>
      <c r="D5" s="2"/>
      <c r="E5" s="18">
        <v>45672</v>
      </c>
    </row>
    <row r="6" spans="2:17" ht="20.100000000000001" customHeight="1">
      <c r="B6" s="2" t="s">
        <v>10</v>
      </c>
      <c r="C6" s="2"/>
      <c r="D6" s="2"/>
      <c r="E6" s="18">
        <v>45677</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27" si="0">F9*G9</f>
        <v>0</v>
      </c>
      <c r="I9" s="31"/>
      <c r="J9" s="73"/>
      <c r="K9" s="73"/>
      <c r="L9" s="27"/>
      <c r="M9" s="32"/>
      <c r="N9" s="28"/>
      <c r="O9" s="27"/>
      <c r="P9" s="32"/>
      <c r="Q9" s="33"/>
    </row>
    <row r="10" spans="2:17" s="4" customFormat="1" ht="19.7" customHeight="1">
      <c r="B10" s="28">
        <v>8</v>
      </c>
      <c r="C10" s="28" t="s">
        <v>1243</v>
      </c>
      <c r="D10" s="28" t="s">
        <v>1243</v>
      </c>
      <c r="E10" s="38" t="s">
        <v>1244</v>
      </c>
      <c r="F10" s="27">
        <v>1</v>
      </c>
      <c r="G10" s="36">
        <v>6700</v>
      </c>
      <c r="H10" s="39">
        <f t="shared" si="0"/>
        <v>6700</v>
      </c>
      <c r="I10" s="31"/>
      <c r="J10" s="73" t="s">
        <v>1245</v>
      </c>
      <c r="K10" s="73" t="s">
        <v>1246</v>
      </c>
      <c r="L10" s="27"/>
      <c r="M10" s="32">
        <v>45646</v>
      </c>
      <c r="N10" s="28"/>
      <c r="O10" s="40">
        <v>45672</v>
      </c>
      <c r="P10" s="32">
        <v>45672</v>
      </c>
      <c r="Q10" s="33">
        <v>45672</v>
      </c>
    </row>
    <row r="11" spans="2:17" s="4" customFormat="1" ht="19.7" customHeight="1">
      <c r="B11" s="28">
        <v>8</v>
      </c>
      <c r="C11" s="28" t="s">
        <v>1243</v>
      </c>
      <c r="D11" s="28" t="s">
        <v>1243</v>
      </c>
      <c r="E11" s="38" t="s">
        <v>1247</v>
      </c>
      <c r="F11" s="27">
        <v>1</v>
      </c>
      <c r="G11" s="36">
        <v>20200</v>
      </c>
      <c r="H11" s="39">
        <f t="shared" si="0"/>
        <v>20200</v>
      </c>
      <c r="I11" s="31"/>
      <c r="J11" s="73" t="s">
        <v>1248</v>
      </c>
      <c r="K11" s="73" t="s">
        <v>1246</v>
      </c>
      <c r="L11" s="27"/>
      <c r="M11" s="32">
        <v>45646</v>
      </c>
      <c r="N11" s="28"/>
      <c r="O11" s="40">
        <v>45672</v>
      </c>
      <c r="P11" s="32">
        <v>45672</v>
      </c>
      <c r="Q11" s="33">
        <v>45672</v>
      </c>
    </row>
    <row r="12" spans="2:17" s="4" customFormat="1" ht="19.7" customHeight="1">
      <c r="B12" s="603"/>
      <c r="C12" s="603"/>
      <c r="D12" s="603"/>
      <c r="E12" s="604"/>
      <c r="F12" s="358"/>
      <c r="G12" s="36">
        <v>0</v>
      </c>
      <c r="H12" s="36">
        <f t="shared" si="0"/>
        <v>0</v>
      </c>
      <c r="I12" s="31"/>
      <c r="J12" s="38"/>
      <c r="K12" s="27"/>
      <c r="L12" s="27"/>
      <c r="M12" s="32"/>
      <c r="N12" s="28"/>
      <c r="O12" s="27"/>
      <c r="P12" s="32"/>
      <c r="Q12" s="33"/>
    </row>
    <row r="13" spans="2:17" s="4" customFormat="1" ht="19.7" customHeight="1">
      <c r="B13" s="28">
        <v>8</v>
      </c>
      <c r="C13" s="28" t="s">
        <v>55</v>
      </c>
      <c r="D13" s="28" t="s">
        <v>55</v>
      </c>
      <c r="E13" s="35" t="s">
        <v>1249</v>
      </c>
      <c r="F13" s="27">
        <v>1</v>
      </c>
      <c r="G13" s="36">
        <v>4515</v>
      </c>
      <c r="H13" s="36">
        <f t="shared" si="0"/>
        <v>4515</v>
      </c>
      <c r="I13" s="31"/>
      <c r="J13" s="38" t="s">
        <v>1250</v>
      </c>
      <c r="K13" s="73" t="s">
        <v>1251</v>
      </c>
      <c r="L13" s="27"/>
      <c r="M13" s="32">
        <v>45646</v>
      </c>
      <c r="N13" s="28"/>
      <c r="O13" s="27"/>
      <c r="P13" s="32">
        <v>45667</v>
      </c>
      <c r="Q13" s="33">
        <v>45667</v>
      </c>
    </row>
    <row r="14" spans="2:17" s="4" customFormat="1" ht="19.7" customHeight="1">
      <c r="B14" s="28">
        <v>8</v>
      </c>
      <c r="C14" s="28" t="s">
        <v>55</v>
      </c>
      <c r="D14" s="28" t="s">
        <v>55</v>
      </c>
      <c r="E14" s="35" t="s">
        <v>1252</v>
      </c>
      <c r="F14" s="27">
        <v>1</v>
      </c>
      <c r="G14" s="36">
        <v>12029</v>
      </c>
      <c r="H14" s="36">
        <f t="shared" si="0"/>
        <v>12029</v>
      </c>
      <c r="I14" s="31"/>
      <c r="J14" s="38" t="s">
        <v>1253</v>
      </c>
      <c r="K14" s="73" t="s">
        <v>1251</v>
      </c>
      <c r="L14" s="27"/>
      <c r="M14" s="32">
        <v>45646</v>
      </c>
      <c r="N14" s="28"/>
      <c r="O14" s="27"/>
      <c r="P14" s="32">
        <v>45667</v>
      </c>
      <c r="Q14" s="33">
        <v>45667</v>
      </c>
    </row>
    <row r="15" spans="2:17" s="4" customFormat="1" ht="19.7" customHeight="1">
      <c r="B15" s="28">
        <v>8</v>
      </c>
      <c r="C15" s="28" t="s">
        <v>55</v>
      </c>
      <c r="D15" s="28" t="s">
        <v>55</v>
      </c>
      <c r="E15" s="35" t="s">
        <v>1254</v>
      </c>
      <c r="F15" s="27">
        <v>1</v>
      </c>
      <c r="G15" s="36">
        <v>1092</v>
      </c>
      <c r="H15" s="36">
        <f t="shared" si="0"/>
        <v>1092</v>
      </c>
      <c r="I15" s="31"/>
      <c r="J15" s="38" t="s">
        <v>1255</v>
      </c>
      <c r="K15" s="73" t="s">
        <v>1251</v>
      </c>
      <c r="L15" s="27"/>
      <c r="M15" s="32">
        <v>45646</v>
      </c>
      <c r="N15" s="28"/>
      <c r="O15" s="27"/>
      <c r="P15" s="32">
        <v>45667</v>
      </c>
      <c r="Q15" s="33">
        <v>45667</v>
      </c>
    </row>
    <row r="16" spans="2:17" s="4" customFormat="1" ht="19.7" customHeight="1">
      <c r="B16" s="28">
        <v>8</v>
      </c>
      <c r="C16" s="28" t="s">
        <v>55</v>
      </c>
      <c r="D16" s="28" t="s">
        <v>55</v>
      </c>
      <c r="E16" s="35" t="s">
        <v>1256</v>
      </c>
      <c r="F16" s="27">
        <v>1</v>
      </c>
      <c r="G16" s="36">
        <v>890</v>
      </c>
      <c r="H16" s="36">
        <f t="shared" si="0"/>
        <v>890</v>
      </c>
      <c r="I16" s="31"/>
      <c r="J16" s="38" t="s">
        <v>1257</v>
      </c>
      <c r="K16" s="73" t="s">
        <v>1251</v>
      </c>
      <c r="L16" s="27"/>
      <c r="M16" s="32">
        <v>45646</v>
      </c>
      <c r="N16" s="28"/>
      <c r="O16" s="27"/>
      <c r="P16" s="32">
        <v>45667</v>
      </c>
      <c r="Q16" s="33">
        <v>45667</v>
      </c>
    </row>
    <row r="17" spans="2:17" s="4" customFormat="1" ht="19.7" customHeight="1">
      <c r="B17" s="28">
        <v>8</v>
      </c>
      <c r="C17" s="28" t="s">
        <v>55</v>
      </c>
      <c r="D17" s="28" t="s">
        <v>55</v>
      </c>
      <c r="E17" s="35" t="s">
        <v>1021</v>
      </c>
      <c r="F17" s="27">
        <v>1</v>
      </c>
      <c r="G17" s="36">
        <v>330</v>
      </c>
      <c r="H17" s="36">
        <f t="shared" si="0"/>
        <v>330</v>
      </c>
      <c r="I17" s="31"/>
      <c r="J17" s="38" t="s">
        <v>1258</v>
      </c>
      <c r="K17" s="73" t="s">
        <v>1251</v>
      </c>
      <c r="L17" s="27"/>
      <c r="M17" s="32">
        <v>45646</v>
      </c>
      <c r="N17" s="28"/>
      <c r="O17" s="27"/>
      <c r="P17" s="32">
        <v>45667</v>
      </c>
      <c r="Q17" s="33">
        <v>45667</v>
      </c>
    </row>
    <row r="18" spans="2:17" s="4" customFormat="1" ht="19.7" customHeight="1">
      <c r="B18" s="28">
        <v>8</v>
      </c>
      <c r="C18" s="28" t="s">
        <v>55</v>
      </c>
      <c r="D18" s="28" t="s">
        <v>55</v>
      </c>
      <c r="E18" s="35" t="s">
        <v>1259</v>
      </c>
      <c r="F18" s="27">
        <v>1</v>
      </c>
      <c r="G18" s="36">
        <v>860</v>
      </c>
      <c r="H18" s="36">
        <f t="shared" si="0"/>
        <v>860</v>
      </c>
      <c r="I18" s="31"/>
      <c r="J18" s="38" t="s">
        <v>597</v>
      </c>
      <c r="K18" s="73" t="s">
        <v>1251</v>
      </c>
      <c r="L18" s="27"/>
      <c r="M18" s="32">
        <v>45646</v>
      </c>
      <c r="N18" s="28"/>
      <c r="O18" s="27"/>
      <c r="P18" s="32">
        <v>45667</v>
      </c>
      <c r="Q18" s="33">
        <v>45667</v>
      </c>
    </row>
    <row r="19" spans="2:17" s="4" customFormat="1" ht="19.7" customHeight="1">
      <c r="B19" s="28">
        <v>8</v>
      </c>
      <c r="C19" s="28" t="s">
        <v>55</v>
      </c>
      <c r="D19" s="28" t="s">
        <v>55</v>
      </c>
      <c r="E19" s="35" t="s">
        <v>1260</v>
      </c>
      <c r="F19" s="27">
        <v>1</v>
      </c>
      <c r="G19" s="36">
        <v>5647</v>
      </c>
      <c r="H19" s="36">
        <f t="shared" si="0"/>
        <v>5647</v>
      </c>
      <c r="I19" s="31"/>
      <c r="J19" s="38" t="s">
        <v>1261</v>
      </c>
      <c r="K19" s="73" t="s">
        <v>1251</v>
      </c>
      <c r="L19" s="27"/>
      <c r="M19" s="32">
        <v>45646</v>
      </c>
      <c r="N19" s="28"/>
      <c r="O19" s="27"/>
      <c r="P19" s="32">
        <v>45667</v>
      </c>
      <c r="Q19" s="33">
        <v>45667</v>
      </c>
    </row>
    <row r="20" spans="2:17" s="4" customFormat="1" ht="19.7" customHeight="1">
      <c r="B20" s="28">
        <v>8</v>
      </c>
      <c r="C20" s="28" t="s">
        <v>55</v>
      </c>
      <c r="D20" s="28" t="s">
        <v>55</v>
      </c>
      <c r="E20" s="35" t="s">
        <v>1262</v>
      </c>
      <c r="F20" s="27">
        <v>1</v>
      </c>
      <c r="G20" s="36">
        <v>3622</v>
      </c>
      <c r="H20" s="36">
        <f t="shared" si="0"/>
        <v>3622</v>
      </c>
      <c r="I20" s="31"/>
      <c r="J20" s="38" t="s">
        <v>1263</v>
      </c>
      <c r="K20" s="73" t="s">
        <v>1251</v>
      </c>
      <c r="L20" s="27"/>
      <c r="M20" s="32">
        <v>45646</v>
      </c>
      <c r="N20" s="28"/>
      <c r="O20" s="27"/>
      <c r="P20" s="32">
        <v>45667</v>
      </c>
      <c r="Q20" s="33">
        <v>45667</v>
      </c>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v>12</v>
      </c>
      <c r="C22" s="28"/>
      <c r="D22" s="28"/>
      <c r="E22" s="35" t="s">
        <v>1264</v>
      </c>
      <c r="F22" s="27">
        <v>0</v>
      </c>
      <c r="G22" s="36">
        <v>5000</v>
      </c>
      <c r="H22" s="36">
        <f>F22*G22</f>
        <v>0</v>
      </c>
      <c r="I22" s="31"/>
      <c r="J22" s="38"/>
      <c r="K22" s="27"/>
      <c r="L22" s="27"/>
      <c r="M22" s="32"/>
      <c r="N22" s="28"/>
      <c r="O22" s="27"/>
      <c r="P22" s="32"/>
      <c r="Q22" s="33"/>
    </row>
    <row r="23" spans="2:17" s="4" customFormat="1" ht="19.7" customHeight="1">
      <c r="B23" s="28">
        <v>12</v>
      </c>
      <c r="C23" s="28"/>
      <c r="D23" s="28"/>
      <c r="E23" s="35" t="s">
        <v>1265</v>
      </c>
      <c r="F23" s="27">
        <v>2</v>
      </c>
      <c r="G23" s="36">
        <v>5000</v>
      </c>
      <c r="H23" s="36">
        <f>F23*G23</f>
        <v>10000</v>
      </c>
      <c r="I23" s="31"/>
      <c r="J23" s="38"/>
      <c r="K23" s="27"/>
      <c r="L23" s="27"/>
      <c r="M23" s="32"/>
      <c r="N23" s="28"/>
      <c r="O23" s="27"/>
      <c r="P23" s="32"/>
      <c r="Q23" s="33"/>
    </row>
    <row r="24" spans="2:17" s="4" customFormat="1" ht="19.7" customHeight="1">
      <c r="B24" s="28"/>
      <c r="C24" s="28"/>
      <c r="D24" s="28"/>
      <c r="E24" s="35"/>
      <c r="F24" s="27"/>
      <c r="G24" s="36">
        <v>0</v>
      </c>
      <c r="H24" s="36">
        <f>F24*G24</f>
        <v>0</v>
      </c>
      <c r="I24" s="31"/>
      <c r="J24" s="38"/>
      <c r="K24" s="27"/>
      <c r="L24" s="27"/>
      <c r="M24" s="32"/>
      <c r="N24" s="28"/>
      <c r="O24" s="27"/>
      <c r="P24" s="32"/>
      <c r="Q24" s="33"/>
    </row>
    <row r="25" spans="2:17" s="4" customFormat="1" ht="19.7" customHeight="1">
      <c r="B25" s="28"/>
      <c r="C25" s="28"/>
      <c r="D25" s="28"/>
      <c r="E25" s="35"/>
      <c r="F25" s="27"/>
      <c r="G25" s="36">
        <v>0</v>
      </c>
      <c r="H25" s="36">
        <f>F25*G25</f>
        <v>0</v>
      </c>
      <c r="I25" s="31"/>
      <c r="J25" s="38"/>
      <c r="K25" s="27"/>
      <c r="L25" s="27"/>
      <c r="M25" s="32"/>
      <c r="N25" s="28"/>
      <c r="O25" s="27"/>
      <c r="P25" s="32"/>
      <c r="Q25" s="33"/>
    </row>
    <row r="26" spans="2:17" s="4" customFormat="1" ht="19.7" customHeight="1">
      <c r="B26" s="28"/>
      <c r="C26" s="28"/>
      <c r="D26" s="28"/>
      <c r="E26" s="35"/>
      <c r="F26" s="27"/>
      <c r="G26" s="36">
        <v>0</v>
      </c>
      <c r="H26" s="36">
        <f t="shared" si="0"/>
        <v>0</v>
      </c>
      <c r="I26" s="31"/>
      <c r="J26" s="38"/>
      <c r="K26" s="27"/>
      <c r="L26" s="27"/>
      <c r="M26" s="32"/>
      <c r="N26" s="28"/>
      <c r="O26" s="27"/>
      <c r="P26" s="32"/>
      <c r="Q26" s="33"/>
    </row>
    <row r="27" spans="2:17" s="4" customFormat="1" ht="19.7" customHeight="1">
      <c r="B27" s="28"/>
      <c r="C27" s="28"/>
      <c r="D27" s="28"/>
      <c r="E27" s="35"/>
      <c r="F27" s="27"/>
      <c r="G27" s="36">
        <v>0</v>
      </c>
      <c r="H27" s="36">
        <f t="shared" si="0"/>
        <v>0</v>
      </c>
      <c r="I27" s="31"/>
      <c r="J27" s="38"/>
      <c r="K27" s="27"/>
      <c r="L27" s="27"/>
      <c r="M27" s="32"/>
      <c r="N27" s="28"/>
      <c r="O27" s="27"/>
      <c r="P27" s="32"/>
      <c r="Q27" s="33"/>
    </row>
    <row r="28" spans="2:17">
      <c r="G28" s="10"/>
      <c r="H28" s="10"/>
    </row>
  </sheetData>
  <autoFilter ref="B8:O27" xr:uid="{5E3E1D35-1462-4FAA-BA2F-F9F57ABA53C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5F57-87A5-422E-9EA8-5F918698BB27}">
  <dimension ref="B2:Q33"/>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1" customWidth="1"/>
    <col min="2" max="2" width="5.625" style="4" customWidth="1"/>
    <col min="3" max="4" width="20.625" style="1" customWidth="1"/>
    <col min="5" max="5" width="46.7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6.7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6.7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6.7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6.7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6.7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6.7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6.7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6.7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6.7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6.7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6.7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6.7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6.7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6.7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6.7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6.7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6.7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6.7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6.7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6.7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6.7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6.7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6.7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6.7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6.7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6.7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6.7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6.7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6.7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6.7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6.7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6.7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6.7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6.7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6.7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6.7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6.7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6.7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6.7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6.7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6.7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6.7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6.7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6.7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6.7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6.7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6.7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6.7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6.7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6.7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6.7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6.7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6.7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6.7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6.7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6.7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6.7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6.7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6.7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6.7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6.7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6.7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6.7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71370</v>
      </c>
    </row>
    <row r="3" spans="2:17" ht="20.100000000000001" customHeight="1">
      <c r="B3" s="2" t="s">
        <v>3</v>
      </c>
      <c r="C3" s="2"/>
      <c r="D3" s="2"/>
      <c r="E3" s="13" t="s">
        <v>1242</v>
      </c>
    </row>
    <row r="4" spans="2:17" ht="20.100000000000001" customHeight="1">
      <c r="B4" s="2" t="s">
        <v>5</v>
      </c>
      <c r="C4" s="2"/>
      <c r="D4" s="2"/>
      <c r="E4" s="13">
        <v>220414</v>
      </c>
    </row>
    <row r="5" spans="2:17" ht="20.100000000000001" customHeight="1">
      <c r="B5" s="2" t="s">
        <v>8</v>
      </c>
      <c r="C5" s="2"/>
      <c r="D5" s="2"/>
      <c r="E5" s="18">
        <v>45672</v>
      </c>
    </row>
    <row r="6" spans="2:17" ht="20.100000000000001" customHeight="1">
      <c r="B6" s="2" t="s">
        <v>10</v>
      </c>
      <c r="C6" s="2"/>
      <c r="D6" s="2"/>
      <c r="E6" s="18">
        <v>45677</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8</v>
      </c>
      <c r="C10" s="28" t="s">
        <v>1243</v>
      </c>
      <c r="D10" s="28" t="s">
        <v>1243</v>
      </c>
      <c r="E10" s="38" t="s">
        <v>1244</v>
      </c>
      <c r="F10" s="27">
        <v>1</v>
      </c>
      <c r="G10" s="36">
        <v>6700</v>
      </c>
      <c r="H10" s="39">
        <f>F10*G10</f>
        <v>6700</v>
      </c>
      <c r="I10" s="31"/>
      <c r="J10" s="73" t="s">
        <v>1245</v>
      </c>
      <c r="K10" s="73" t="s">
        <v>1246</v>
      </c>
      <c r="L10" s="27"/>
      <c r="M10" s="32">
        <v>45646</v>
      </c>
      <c r="N10" s="28"/>
      <c r="O10" s="40">
        <v>45672</v>
      </c>
      <c r="P10" s="32"/>
      <c r="Q10" s="33">
        <v>45672</v>
      </c>
    </row>
    <row r="11" spans="2:17" s="4" customFormat="1" ht="19.7" customHeight="1">
      <c r="B11" s="28">
        <v>8</v>
      </c>
      <c r="C11" s="28" t="s">
        <v>1243</v>
      </c>
      <c r="D11" s="28" t="s">
        <v>1243</v>
      </c>
      <c r="E11" s="38" t="s">
        <v>1247</v>
      </c>
      <c r="F11" s="27">
        <v>1</v>
      </c>
      <c r="G11" s="36">
        <v>20200</v>
      </c>
      <c r="H11" s="39">
        <f>F11*G11</f>
        <v>20200</v>
      </c>
      <c r="I11" s="31"/>
      <c r="J11" s="73" t="s">
        <v>1248</v>
      </c>
      <c r="K11" s="73" t="s">
        <v>1246</v>
      </c>
      <c r="L11" s="27"/>
      <c r="M11" s="32">
        <v>45646</v>
      </c>
      <c r="N11" s="28"/>
      <c r="O11" s="40">
        <v>45672</v>
      </c>
      <c r="P11" s="32"/>
      <c r="Q11" s="33">
        <v>45672</v>
      </c>
    </row>
    <row r="12" spans="2:17" s="4" customFormat="1" ht="19.7" customHeight="1">
      <c r="B12" s="603"/>
      <c r="C12" s="603"/>
      <c r="D12" s="603"/>
      <c r="E12" s="604"/>
      <c r="F12" s="358"/>
      <c r="G12" s="36">
        <v>0</v>
      </c>
      <c r="H12" s="36">
        <f>F12*G12</f>
        <v>0</v>
      </c>
      <c r="I12" s="31"/>
      <c r="J12" s="38"/>
      <c r="K12" s="27"/>
      <c r="L12" s="27"/>
      <c r="M12" s="32"/>
      <c r="N12" s="28"/>
      <c r="O12" s="27"/>
      <c r="P12" s="32"/>
      <c r="Q12" s="33"/>
    </row>
    <row r="13" spans="2:17" s="4" customFormat="1" ht="19.7" customHeight="1">
      <c r="B13" s="28">
        <v>8</v>
      </c>
      <c r="C13" s="28" t="s">
        <v>1266</v>
      </c>
      <c r="D13" s="28" t="s">
        <v>55</v>
      </c>
      <c r="E13" s="88" t="s">
        <v>824</v>
      </c>
      <c r="F13" s="27">
        <v>2</v>
      </c>
      <c r="G13" s="36">
        <v>161</v>
      </c>
      <c r="H13" s="36">
        <f>F13*G13</f>
        <v>322</v>
      </c>
      <c r="I13" s="31"/>
      <c r="J13" s="88" t="s">
        <v>1267</v>
      </c>
      <c r="K13" s="73" t="s">
        <v>1268</v>
      </c>
      <c r="L13" s="27"/>
      <c r="M13" s="32"/>
      <c r="N13" s="28"/>
      <c r="O13" s="27"/>
      <c r="P13" s="32">
        <v>45667</v>
      </c>
      <c r="Q13" s="33">
        <v>45667</v>
      </c>
    </row>
    <row r="14" spans="2:17" s="4" customFormat="1" ht="19.7" customHeight="1">
      <c r="B14" s="28">
        <v>8</v>
      </c>
      <c r="C14" s="28" t="s">
        <v>55</v>
      </c>
      <c r="D14" s="28" t="s">
        <v>55</v>
      </c>
      <c r="E14" s="35" t="s">
        <v>1269</v>
      </c>
      <c r="F14" s="27">
        <v>1</v>
      </c>
      <c r="G14" s="36">
        <v>8412</v>
      </c>
      <c r="H14" s="36">
        <f t="shared" ref="H14:H22" si="0">F14*G14</f>
        <v>8412</v>
      </c>
      <c r="I14" s="31"/>
      <c r="J14" s="38" t="s">
        <v>1270</v>
      </c>
      <c r="K14" s="73" t="s">
        <v>1268</v>
      </c>
      <c r="L14" s="27"/>
      <c r="M14" s="32"/>
      <c r="N14" s="28"/>
      <c r="O14" s="27"/>
      <c r="P14" s="548">
        <v>45671</v>
      </c>
      <c r="Q14" s="33">
        <v>45671</v>
      </c>
    </row>
    <row r="15" spans="2:17" s="4" customFormat="1" ht="19.7" customHeight="1">
      <c r="B15" s="28">
        <v>8</v>
      </c>
      <c r="C15" s="28" t="s">
        <v>55</v>
      </c>
      <c r="D15" s="28" t="s">
        <v>55</v>
      </c>
      <c r="E15" s="35" t="s">
        <v>1271</v>
      </c>
      <c r="F15" s="27">
        <v>1</v>
      </c>
      <c r="G15" s="36">
        <v>4700</v>
      </c>
      <c r="H15" s="36">
        <f t="shared" si="0"/>
        <v>4700</v>
      </c>
      <c r="I15" s="31"/>
      <c r="J15" s="38" t="s">
        <v>1272</v>
      </c>
      <c r="K15" s="73" t="s">
        <v>1268</v>
      </c>
      <c r="L15" s="27"/>
      <c r="M15" s="32"/>
      <c r="N15" s="28"/>
      <c r="O15" s="27"/>
      <c r="P15" s="32">
        <v>45667</v>
      </c>
      <c r="Q15" s="33">
        <v>45667</v>
      </c>
    </row>
    <row r="16" spans="2:17" s="4" customFormat="1" ht="19.7" customHeight="1">
      <c r="B16" s="28">
        <v>8</v>
      </c>
      <c r="C16" s="28" t="s">
        <v>55</v>
      </c>
      <c r="D16" s="28" t="s">
        <v>55</v>
      </c>
      <c r="E16" s="35" t="s">
        <v>1273</v>
      </c>
      <c r="F16" s="27">
        <v>1</v>
      </c>
      <c r="G16" s="36">
        <v>5700</v>
      </c>
      <c r="H16" s="36">
        <f t="shared" si="0"/>
        <v>5700</v>
      </c>
      <c r="I16" s="31"/>
      <c r="J16" s="38" t="s">
        <v>1274</v>
      </c>
      <c r="K16" s="73" t="s">
        <v>1268</v>
      </c>
      <c r="L16" s="27"/>
      <c r="M16" s="32"/>
      <c r="N16" s="28"/>
      <c r="O16" s="27"/>
      <c r="P16" s="32">
        <v>45667</v>
      </c>
      <c r="Q16" s="33">
        <v>45667</v>
      </c>
    </row>
    <row r="17" spans="2:17" s="4" customFormat="1" ht="19.7" customHeight="1">
      <c r="B17" s="28">
        <v>8</v>
      </c>
      <c r="C17" s="28" t="s">
        <v>55</v>
      </c>
      <c r="D17" s="28" t="s">
        <v>55</v>
      </c>
      <c r="E17" s="35" t="s">
        <v>1275</v>
      </c>
      <c r="F17" s="27">
        <v>1</v>
      </c>
      <c r="G17" s="36">
        <v>895</v>
      </c>
      <c r="H17" s="36">
        <f t="shared" si="0"/>
        <v>895</v>
      </c>
      <c r="I17" s="31"/>
      <c r="J17" s="38" t="s">
        <v>1276</v>
      </c>
      <c r="K17" s="73" t="s">
        <v>1268</v>
      </c>
      <c r="L17" s="27"/>
      <c r="M17" s="32"/>
      <c r="N17" s="28"/>
      <c r="O17" s="27"/>
      <c r="P17" s="32">
        <v>45667</v>
      </c>
      <c r="Q17" s="33">
        <v>45667</v>
      </c>
    </row>
    <row r="18" spans="2:17" s="4" customFormat="1" ht="19.7" customHeight="1">
      <c r="B18" s="28">
        <v>8</v>
      </c>
      <c r="C18" s="28" t="s">
        <v>55</v>
      </c>
      <c r="D18" s="28" t="s">
        <v>55</v>
      </c>
      <c r="E18" s="35" t="s">
        <v>1277</v>
      </c>
      <c r="F18" s="27">
        <v>4</v>
      </c>
      <c r="G18" s="36">
        <v>500</v>
      </c>
      <c r="H18" s="36">
        <f t="shared" si="0"/>
        <v>2000</v>
      </c>
      <c r="I18" s="31"/>
      <c r="J18" s="38" t="s">
        <v>417</v>
      </c>
      <c r="K18" s="73" t="s">
        <v>1268</v>
      </c>
      <c r="L18" s="27"/>
      <c r="M18" s="32"/>
      <c r="N18" s="28"/>
      <c r="O18" s="27"/>
      <c r="P18" s="32">
        <v>45667</v>
      </c>
      <c r="Q18" s="33">
        <v>45667</v>
      </c>
    </row>
    <row r="19" spans="2:17" s="4" customFormat="1" ht="19.7" customHeight="1">
      <c r="B19" s="28">
        <v>8</v>
      </c>
      <c r="C19" s="28" t="s">
        <v>55</v>
      </c>
      <c r="D19" s="28" t="s">
        <v>55</v>
      </c>
      <c r="E19" s="35" t="s">
        <v>1254</v>
      </c>
      <c r="F19" s="27">
        <v>1</v>
      </c>
      <c r="G19" s="36">
        <v>1092</v>
      </c>
      <c r="H19" s="36">
        <f t="shared" si="0"/>
        <v>1092</v>
      </c>
      <c r="I19" s="31"/>
      <c r="J19" s="38" t="s">
        <v>1255</v>
      </c>
      <c r="K19" s="73" t="s">
        <v>1268</v>
      </c>
      <c r="L19" s="27"/>
      <c r="M19" s="32"/>
      <c r="N19" s="28"/>
      <c r="O19" s="27"/>
      <c r="P19" s="32">
        <v>45667</v>
      </c>
      <c r="Q19" s="33">
        <v>45667</v>
      </c>
    </row>
    <row r="20" spans="2:17" s="4" customFormat="1" ht="19.7" customHeight="1">
      <c r="B20" s="28">
        <v>8</v>
      </c>
      <c r="C20" s="28" t="s">
        <v>55</v>
      </c>
      <c r="D20" s="28" t="s">
        <v>55</v>
      </c>
      <c r="E20" s="35" t="s">
        <v>1256</v>
      </c>
      <c r="F20" s="27">
        <v>1</v>
      </c>
      <c r="G20" s="36">
        <v>890</v>
      </c>
      <c r="H20" s="36">
        <f t="shared" si="0"/>
        <v>890</v>
      </c>
      <c r="I20" s="31"/>
      <c r="J20" s="38" t="s">
        <v>1257</v>
      </c>
      <c r="K20" s="73" t="s">
        <v>1268</v>
      </c>
      <c r="L20" s="27"/>
      <c r="M20" s="32"/>
      <c r="N20" s="28"/>
      <c r="O20" s="27"/>
      <c r="P20" s="32">
        <v>45667</v>
      </c>
      <c r="Q20" s="33">
        <v>45667</v>
      </c>
    </row>
    <row r="21" spans="2:17" s="4" customFormat="1" ht="19.7" customHeight="1">
      <c r="B21" s="28">
        <v>8</v>
      </c>
      <c r="C21" s="28" t="s">
        <v>55</v>
      </c>
      <c r="D21" s="28" t="s">
        <v>55</v>
      </c>
      <c r="E21" s="35" t="s">
        <v>1021</v>
      </c>
      <c r="F21" s="27">
        <v>1</v>
      </c>
      <c r="G21" s="36">
        <v>330</v>
      </c>
      <c r="H21" s="36">
        <f t="shared" si="0"/>
        <v>330</v>
      </c>
      <c r="I21" s="31"/>
      <c r="J21" s="38" t="s">
        <v>1258</v>
      </c>
      <c r="K21" s="73" t="s">
        <v>1268</v>
      </c>
      <c r="L21" s="27"/>
      <c r="M21" s="32"/>
      <c r="N21" s="28"/>
      <c r="O21" s="27"/>
      <c r="P21" s="32">
        <v>45667</v>
      </c>
      <c r="Q21" s="33">
        <v>45667</v>
      </c>
    </row>
    <row r="22" spans="2:17" s="4" customFormat="1" ht="19.7" customHeight="1">
      <c r="B22" s="28">
        <v>8</v>
      </c>
      <c r="C22" s="28" t="s">
        <v>55</v>
      </c>
      <c r="D22" s="28" t="s">
        <v>55</v>
      </c>
      <c r="E22" s="35" t="s">
        <v>1259</v>
      </c>
      <c r="F22" s="27">
        <v>1</v>
      </c>
      <c r="G22" s="36">
        <v>860</v>
      </c>
      <c r="H22" s="36">
        <f t="shared" si="0"/>
        <v>860</v>
      </c>
      <c r="I22" s="31"/>
      <c r="J22" s="38" t="s">
        <v>597</v>
      </c>
      <c r="K22" s="73" t="s">
        <v>1268</v>
      </c>
      <c r="L22" s="27"/>
      <c r="M22" s="32"/>
      <c r="N22" s="28"/>
      <c r="O22" s="27"/>
      <c r="P22" s="32">
        <v>45667</v>
      </c>
      <c r="Q22" s="33">
        <v>45667</v>
      </c>
    </row>
    <row r="23" spans="2:17" s="4" customFormat="1" ht="19.7" customHeight="1">
      <c r="B23" s="28">
        <v>8</v>
      </c>
      <c r="C23" s="28" t="s">
        <v>55</v>
      </c>
      <c r="D23" s="28" t="s">
        <v>55</v>
      </c>
      <c r="E23" s="35" t="s">
        <v>1260</v>
      </c>
      <c r="F23" s="27">
        <v>1</v>
      </c>
      <c r="G23" s="36">
        <v>5647</v>
      </c>
      <c r="H23" s="36">
        <f>F23*G23</f>
        <v>5647</v>
      </c>
      <c r="I23" s="31"/>
      <c r="J23" s="38" t="s">
        <v>1261</v>
      </c>
      <c r="K23" s="73" t="s">
        <v>1268</v>
      </c>
      <c r="L23" s="27"/>
      <c r="M23" s="32"/>
      <c r="N23" s="28"/>
      <c r="O23" s="27"/>
      <c r="P23" s="32">
        <v>45667</v>
      </c>
      <c r="Q23" s="33">
        <v>45667</v>
      </c>
    </row>
    <row r="24" spans="2:17" s="4" customFormat="1" ht="19.7" customHeight="1">
      <c r="B24" s="28">
        <v>8</v>
      </c>
      <c r="C24" s="28" t="s">
        <v>55</v>
      </c>
      <c r="D24" s="28" t="s">
        <v>55</v>
      </c>
      <c r="E24" s="35" t="s">
        <v>1262</v>
      </c>
      <c r="F24" s="27">
        <v>1</v>
      </c>
      <c r="G24" s="36">
        <v>3622</v>
      </c>
      <c r="H24" s="36">
        <f>F24*G24</f>
        <v>3622</v>
      </c>
      <c r="I24" s="31"/>
      <c r="J24" s="38" t="s">
        <v>1263</v>
      </c>
      <c r="K24" s="73" t="s">
        <v>1268</v>
      </c>
      <c r="L24" s="27"/>
      <c r="M24" s="32"/>
      <c r="N24" s="28"/>
      <c r="O24" s="27"/>
      <c r="P24" s="32">
        <v>45667</v>
      </c>
      <c r="Q24" s="33">
        <v>45667</v>
      </c>
    </row>
    <row r="25" spans="2:17" s="4" customFormat="1" ht="19.7" customHeight="1">
      <c r="B25" s="28"/>
      <c r="C25" s="28"/>
      <c r="D25" s="28"/>
      <c r="E25" s="35"/>
      <c r="F25" s="27"/>
      <c r="G25" s="36">
        <v>0</v>
      </c>
      <c r="H25" s="36">
        <f>F25*G25</f>
        <v>0</v>
      </c>
      <c r="I25" s="31"/>
      <c r="J25" s="38"/>
      <c r="K25" s="27"/>
      <c r="L25" s="27"/>
      <c r="M25" s="32"/>
      <c r="N25" s="28"/>
      <c r="O25" s="27"/>
      <c r="P25" s="32"/>
      <c r="Q25" s="33"/>
    </row>
    <row r="26" spans="2:17" s="4" customFormat="1" ht="19.7" customHeight="1">
      <c r="B26" s="28"/>
      <c r="C26" s="28"/>
      <c r="D26" s="28"/>
      <c r="E26" s="35"/>
      <c r="F26" s="27"/>
      <c r="G26" s="36">
        <v>0</v>
      </c>
      <c r="H26" s="36">
        <f>F26*G26</f>
        <v>0</v>
      </c>
      <c r="I26" s="31"/>
      <c r="J26" s="38"/>
      <c r="K26" s="27"/>
      <c r="L26" s="27"/>
      <c r="M26" s="32"/>
      <c r="N26" s="28"/>
      <c r="O26" s="27"/>
      <c r="P26" s="32"/>
      <c r="Q26" s="33"/>
    </row>
    <row r="27" spans="2:17" s="4" customFormat="1" ht="19.7" customHeight="1">
      <c r="B27" s="28">
        <v>12</v>
      </c>
      <c r="C27" s="28"/>
      <c r="D27" s="28"/>
      <c r="E27" s="35" t="s">
        <v>1264</v>
      </c>
      <c r="F27" s="27">
        <v>0</v>
      </c>
      <c r="G27" s="36">
        <v>5000</v>
      </c>
      <c r="H27" s="36">
        <f t="shared" ref="H27:H32" si="1">F27*G27</f>
        <v>0</v>
      </c>
      <c r="I27" s="31"/>
      <c r="J27" s="38"/>
      <c r="K27" s="27"/>
      <c r="L27" s="27"/>
      <c r="M27" s="32"/>
      <c r="N27" s="28"/>
      <c r="O27" s="27"/>
      <c r="P27" s="32"/>
      <c r="Q27" s="33"/>
    </row>
    <row r="28" spans="2:17" s="4" customFormat="1" ht="19.7" customHeight="1">
      <c r="B28" s="28">
        <v>12</v>
      </c>
      <c r="C28" s="28"/>
      <c r="D28" s="28"/>
      <c r="E28" s="35" t="s">
        <v>1265</v>
      </c>
      <c r="F28" s="27">
        <v>2</v>
      </c>
      <c r="G28" s="36">
        <v>5000</v>
      </c>
      <c r="H28" s="36">
        <f t="shared" si="1"/>
        <v>10000</v>
      </c>
      <c r="I28" s="31"/>
      <c r="J28" s="38"/>
      <c r="K28" s="27"/>
      <c r="L28" s="27"/>
      <c r="M28" s="32"/>
      <c r="N28" s="28"/>
      <c r="O28" s="27"/>
      <c r="P28" s="32"/>
      <c r="Q28" s="33"/>
    </row>
    <row r="29" spans="2:17" s="4" customFormat="1" ht="19.7" customHeight="1">
      <c r="B29" s="28"/>
      <c r="C29" s="28"/>
      <c r="D29" s="28"/>
      <c r="E29" s="35"/>
      <c r="F29" s="27"/>
      <c r="G29" s="36">
        <v>0</v>
      </c>
      <c r="H29" s="36">
        <f t="shared" si="1"/>
        <v>0</v>
      </c>
      <c r="I29" s="31"/>
      <c r="J29" s="38"/>
      <c r="K29" s="27"/>
      <c r="L29" s="27"/>
      <c r="M29" s="32"/>
      <c r="N29" s="28"/>
      <c r="O29" s="27"/>
      <c r="P29" s="32"/>
      <c r="Q29" s="33"/>
    </row>
    <row r="30" spans="2:17" s="4" customFormat="1" ht="19.7" customHeight="1">
      <c r="B30" s="28"/>
      <c r="C30" s="28"/>
      <c r="D30" s="28"/>
      <c r="E30" s="35"/>
      <c r="F30" s="27"/>
      <c r="G30" s="36">
        <v>0</v>
      </c>
      <c r="H30" s="36">
        <f t="shared" si="1"/>
        <v>0</v>
      </c>
      <c r="I30" s="31"/>
      <c r="J30" s="38"/>
      <c r="K30" s="27"/>
      <c r="L30" s="27"/>
      <c r="M30" s="32"/>
      <c r="N30" s="28"/>
      <c r="O30" s="27"/>
      <c r="P30" s="32"/>
      <c r="Q30" s="33"/>
    </row>
    <row r="31" spans="2:17" s="4" customFormat="1" ht="19.7" customHeight="1">
      <c r="B31" s="28"/>
      <c r="C31" s="28"/>
      <c r="D31" s="28"/>
      <c r="E31" s="35"/>
      <c r="F31" s="27"/>
      <c r="G31" s="36">
        <v>0</v>
      </c>
      <c r="H31" s="36">
        <f t="shared" si="1"/>
        <v>0</v>
      </c>
      <c r="I31" s="31"/>
      <c r="J31" s="38"/>
      <c r="K31" s="27"/>
      <c r="L31" s="27"/>
      <c r="M31" s="32"/>
      <c r="N31" s="28"/>
      <c r="O31" s="27"/>
      <c r="P31" s="32"/>
      <c r="Q31" s="33"/>
    </row>
    <row r="32" spans="2:17" s="4" customFormat="1" ht="19.7" customHeight="1">
      <c r="B32" s="28"/>
      <c r="C32" s="28"/>
      <c r="D32" s="28"/>
      <c r="E32" s="35"/>
      <c r="F32" s="27"/>
      <c r="G32" s="36">
        <v>0</v>
      </c>
      <c r="H32" s="36">
        <f t="shared" si="1"/>
        <v>0</v>
      </c>
      <c r="I32" s="31"/>
      <c r="J32" s="38"/>
      <c r="K32" s="27"/>
      <c r="L32" s="27"/>
      <c r="M32" s="32"/>
      <c r="N32" s="28"/>
      <c r="O32" s="27"/>
      <c r="P32" s="32"/>
      <c r="Q32" s="33"/>
    </row>
    <row r="33" spans="7:8">
      <c r="G33" s="10"/>
      <c r="H33" s="10"/>
    </row>
  </sheetData>
  <autoFilter ref="B8:O32" xr:uid="{52DC5A17-B7E1-4BD9-929B-531EAF035532}"/>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59FC-5DC7-4420-B6D5-28910CBD4FBF}">
  <dimension ref="B2:Q14"/>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1278</v>
      </c>
      <c r="G2" s="5" t="s">
        <v>2</v>
      </c>
      <c r="H2" s="6"/>
      <c r="I2" s="7"/>
      <c r="J2" s="8">
        <f>SUM(H:H)</f>
        <v>5200</v>
      </c>
    </row>
    <row r="3" spans="2:17" ht="20.100000000000001" customHeight="1">
      <c r="B3" s="2" t="s">
        <v>3</v>
      </c>
      <c r="C3" s="2"/>
      <c r="D3" s="2"/>
      <c r="E3" s="13" t="s">
        <v>1279</v>
      </c>
    </row>
    <row r="4" spans="2:17" ht="20.100000000000001" customHeight="1">
      <c r="B4" s="2" t="s">
        <v>5</v>
      </c>
      <c r="C4" s="2"/>
      <c r="D4" s="2"/>
      <c r="E4" s="13">
        <v>220499</v>
      </c>
    </row>
    <row r="5" spans="2:17" ht="20.100000000000001" customHeight="1">
      <c r="B5" s="2" t="s">
        <v>8</v>
      </c>
      <c r="C5" s="2"/>
      <c r="D5" s="2"/>
      <c r="E5" s="18">
        <v>45665</v>
      </c>
    </row>
    <row r="6" spans="2:17" ht="20.100000000000001" customHeight="1">
      <c r="B6" s="2" t="s">
        <v>10</v>
      </c>
      <c r="C6" s="2"/>
      <c r="D6" s="2"/>
      <c r="E6" s="18">
        <v>45666</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36"/>
      <c r="H9" s="39"/>
      <c r="I9" s="31"/>
      <c r="J9" s="73"/>
      <c r="K9" s="73"/>
      <c r="L9" s="27"/>
      <c r="M9" s="32"/>
      <c r="N9" s="28"/>
      <c r="O9" s="27"/>
      <c r="P9" s="32"/>
      <c r="Q9" s="33"/>
    </row>
    <row r="10" spans="2:17" s="4" customFormat="1" ht="19.7" customHeight="1">
      <c r="B10" s="28">
        <v>2</v>
      </c>
      <c r="C10" s="28" t="s">
        <v>1280</v>
      </c>
      <c r="D10" s="28" t="s">
        <v>1280</v>
      </c>
      <c r="E10" s="35" t="s">
        <v>1281</v>
      </c>
      <c r="F10" s="27">
        <v>1</v>
      </c>
      <c r="G10" s="36">
        <v>5200</v>
      </c>
      <c r="H10" s="39">
        <f>F10*G10</f>
        <v>5200</v>
      </c>
      <c r="I10" s="31"/>
      <c r="J10" s="38" t="s">
        <v>1282</v>
      </c>
      <c r="K10" s="73" t="s">
        <v>1283</v>
      </c>
      <c r="L10" s="27"/>
      <c r="M10" s="32">
        <v>45650</v>
      </c>
      <c r="N10" s="28"/>
      <c r="O10" s="40">
        <v>45665</v>
      </c>
      <c r="P10" s="32">
        <v>45665</v>
      </c>
      <c r="Q10" s="32">
        <v>45665</v>
      </c>
    </row>
    <row r="11" spans="2:17" s="4" customFormat="1" ht="19.7" customHeight="1">
      <c r="B11" s="28"/>
      <c r="C11" s="28"/>
      <c r="D11" s="28"/>
      <c r="E11" s="35"/>
      <c r="F11" s="27"/>
      <c r="G11" s="36"/>
      <c r="H11" s="39">
        <f>F11*G11</f>
        <v>0</v>
      </c>
      <c r="I11" s="31"/>
      <c r="J11" s="38"/>
      <c r="K11" s="27"/>
      <c r="L11" s="27"/>
      <c r="M11" s="32"/>
      <c r="N11" s="28"/>
      <c r="O11" s="27"/>
      <c r="P11" s="32"/>
      <c r="Q11" s="33"/>
    </row>
    <row r="12" spans="2:17" s="4" customFormat="1" ht="19.7" customHeight="1">
      <c r="B12" s="28"/>
      <c r="C12" s="28"/>
      <c r="D12" s="28"/>
      <c r="E12" s="35"/>
      <c r="F12" s="27"/>
      <c r="G12" s="36"/>
      <c r="H12" s="39">
        <f>F12*G12</f>
        <v>0</v>
      </c>
      <c r="I12" s="31"/>
      <c r="J12" s="38"/>
      <c r="K12" s="27"/>
      <c r="L12" s="27"/>
      <c r="M12" s="32"/>
      <c r="N12" s="28"/>
      <c r="O12" s="27"/>
      <c r="P12" s="32"/>
      <c r="Q12" s="33"/>
    </row>
    <row r="13" spans="2:17" s="4" customFormat="1" ht="19.7" customHeight="1">
      <c r="B13" s="28"/>
      <c r="C13" s="28"/>
      <c r="D13" s="28"/>
      <c r="E13" s="35"/>
      <c r="F13" s="27"/>
      <c r="G13" s="36"/>
      <c r="H13" s="39">
        <f>F13*G13</f>
        <v>0</v>
      </c>
      <c r="I13" s="31"/>
      <c r="J13" s="38"/>
      <c r="K13" s="27"/>
      <c r="L13" s="27"/>
      <c r="M13" s="32"/>
      <c r="N13" s="28"/>
      <c r="O13" s="27"/>
      <c r="P13" s="32"/>
      <c r="Q13" s="33"/>
    </row>
    <row r="14" spans="2:17" s="4" customFormat="1" ht="19.7" customHeight="1">
      <c r="B14" s="28"/>
      <c r="C14" s="28"/>
      <c r="D14" s="28"/>
      <c r="E14" s="35"/>
      <c r="F14" s="27"/>
      <c r="G14" s="36"/>
      <c r="H14" s="39">
        <f>F14*G14</f>
        <v>0</v>
      </c>
      <c r="I14" s="31"/>
      <c r="J14" s="38"/>
      <c r="K14" s="27"/>
      <c r="L14" s="27"/>
      <c r="M14" s="32"/>
      <c r="N14" s="28"/>
      <c r="O14" s="27"/>
      <c r="P14" s="32"/>
      <c r="Q14" s="33"/>
    </row>
  </sheetData>
  <autoFilter ref="B8:O14" xr:uid="{12304266-F04C-4C8E-B85E-5E5EFB6ACC47}"/>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E32B-2C6A-4AB7-850C-3687BFD4F724}">
  <sheetPr>
    <tabColor theme="2" tint="-0.499984740745262"/>
  </sheetPr>
  <dimension ref="A2:R47"/>
  <sheetViews>
    <sheetView zoomScale="86" zoomScaleNormal="86" workbookViewId="0">
      <pane xSplit="11" ySplit="8" topLeftCell="M9" activePane="bottomRight" state="frozen"/>
      <selection activeCell="D26" sqref="D26"/>
      <selection pane="topRight" activeCell="D26" sqref="D26"/>
      <selection pane="bottomLeft" activeCell="D26" sqref="D26"/>
      <selection pane="bottomRight" activeCell="F25" sqref="F25"/>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10.375" style="10" customWidth="1"/>
    <col min="11" max="11" width="35.625" style="1" customWidth="1"/>
    <col min="12" max="12" width="18.875" style="1" customWidth="1"/>
    <col min="13" max="13" width="18.37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1284</v>
      </c>
      <c r="H2" s="640" t="s">
        <v>1058</v>
      </c>
      <c r="I2" s="641"/>
      <c r="J2" s="642"/>
      <c r="K2" s="643">
        <f>SUM(I:I)</f>
        <v>42293</v>
      </c>
    </row>
    <row r="3" spans="1:18" ht="20.100000000000001" customHeight="1">
      <c r="C3" s="638" t="s">
        <v>1059</v>
      </c>
      <c r="D3" s="638"/>
      <c r="E3" s="638"/>
      <c r="F3" s="645" t="s">
        <v>1285</v>
      </c>
    </row>
    <row r="4" spans="1:18" ht="20.100000000000001" customHeight="1">
      <c r="C4" s="638" t="s">
        <v>1286</v>
      </c>
      <c r="D4" s="638"/>
      <c r="E4" s="638"/>
      <c r="F4" s="645" t="s">
        <v>1287</v>
      </c>
      <c r="H4" s="836" t="s">
        <v>1288</v>
      </c>
      <c r="I4" s="837"/>
      <c r="J4" s="837"/>
      <c r="K4" s="837"/>
    </row>
    <row r="5" spans="1:18" ht="20.100000000000001" customHeight="1">
      <c r="C5" s="638" t="s">
        <v>1064</v>
      </c>
      <c r="D5" s="638"/>
      <c r="E5" s="638"/>
      <c r="F5" s="647">
        <v>45685</v>
      </c>
      <c r="H5" s="836"/>
      <c r="I5" s="837"/>
      <c r="J5" s="837"/>
      <c r="K5" s="837"/>
    </row>
    <row r="6" spans="1:18" ht="20.100000000000001" customHeight="1">
      <c r="C6" s="638" t="s">
        <v>1065</v>
      </c>
      <c r="D6" s="638"/>
      <c r="E6" s="638"/>
      <c r="F6" s="647">
        <v>45686</v>
      </c>
      <c r="H6" s="648" t="s">
        <v>1289</v>
      </c>
      <c r="I6" s="648"/>
      <c r="J6" s="648"/>
      <c r="K6" s="648"/>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9"/>
      <c r="D9" s="49"/>
      <c r="E9" s="49"/>
      <c r="F9" s="101"/>
      <c r="G9" s="44"/>
      <c r="H9" s="44"/>
      <c r="I9" s="44"/>
      <c r="J9" s="45"/>
      <c r="K9" s="46"/>
      <c r="L9" s="47"/>
      <c r="M9" s="47"/>
      <c r="N9" s="48"/>
      <c r="O9" s="49"/>
      <c r="P9" s="47"/>
      <c r="Q9" s="48"/>
      <c r="R9" s="50"/>
    </row>
    <row r="10" spans="1:18" ht="18" customHeight="1">
      <c r="C10" s="838" t="s">
        <v>1290</v>
      </c>
      <c r="D10" s="839"/>
      <c r="E10" s="839"/>
      <c r="F10" s="840"/>
      <c r="G10" s="841"/>
      <c r="H10" s="841"/>
      <c r="I10" s="44"/>
      <c r="J10" s="45"/>
      <c r="K10" s="100"/>
      <c r="L10" s="101"/>
      <c r="M10" s="177"/>
      <c r="N10" s="48"/>
      <c r="O10" s="50"/>
      <c r="P10" s="50"/>
      <c r="Q10" s="48"/>
      <c r="R10" s="59"/>
    </row>
    <row r="11" spans="1:18" ht="18" customHeight="1">
      <c r="A11" s="431" t="s">
        <v>109</v>
      </c>
      <c r="B11" s="773">
        <v>1</v>
      </c>
      <c r="C11" s="842">
        <v>1</v>
      </c>
      <c r="D11" s="396" t="s">
        <v>55</v>
      </c>
      <c r="E11" s="396" t="s">
        <v>55</v>
      </c>
      <c r="F11" s="843" t="s">
        <v>1291</v>
      </c>
      <c r="G11" s="844">
        <v>10</v>
      </c>
      <c r="H11" s="845">
        <v>686</v>
      </c>
      <c r="I11" s="845">
        <f t="shared" ref="I11:I17" si="0">G11*H11</f>
        <v>6860</v>
      </c>
      <c r="J11" s="147"/>
      <c r="K11" s="136" t="s">
        <v>1292</v>
      </c>
      <c r="L11" s="117"/>
      <c r="M11" s="846" t="s">
        <v>1293</v>
      </c>
      <c r="N11" s="40">
        <v>45673</v>
      </c>
      <c r="O11" s="38"/>
      <c r="P11" s="40">
        <v>45685</v>
      </c>
      <c r="Q11" s="40">
        <v>45686</v>
      </c>
      <c r="R11" s="33"/>
    </row>
    <row r="12" spans="1:18" ht="18" customHeight="1">
      <c r="A12" s="313" t="s">
        <v>42</v>
      </c>
      <c r="B12" s="773">
        <v>2</v>
      </c>
      <c r="C12" s="842">
        <f>C11+1</f>
        <v>2</v>
      </c>
      <c r="D12" s="396" t="s">
        <v>55</v>
      </c>
      <c r="E12" s="396" t="s">
        <v>55</v>
      </c>
      <c r="F12" s="843" t="s">
        <v>1294</v>
      </c>
      <c r="G12" s="844">
        <v>20</v>
      </c>
      <c r="H12" s="845">
        <v>30</v>
      </c>
      <c r="I12" s="847">
        <f t="shared" si="0"/>
        <v>600</v>
      </c>
      <c r="J12" s="147"/>
      <c r="K12" s="136" t="s">
        <v>1295</v>
      </c>
      <c r="L12" s="117"/>
      <c r="M12" s="846" t="s">
        <v>1293</v>
      </c>
      <c r="N12" s="40">
        <v>45673</v>
      </c>
      <c r="O12" s="38"/>
      <c r="P12" s="40">
        <v>45685</v>
      </c>
      <c r="Q12" s="40">
        <v>45686</v>
      </c>
      <c r="R12" s="33"/>
    </row>
    <row r="13" spans="1:18" ht="18" customHeight="1">
      <c r="A13" s="313" t="s">
        <v>42</v>
      </c>
      <c r="B13" s="773">
        <v>1</v>
      </c>
      <c r="C13" s="842">
        <f t="shared" ref="C13:C17" si="1">C12+1</f>
        <v>3</v>
      </c>
      <c r="D13" s="396" t="s">
        <v>55</v>
      </c>
      <c r="E13" s="396" t="s">
        <v>55</v>
      </c>
      <c r="F13" s="843" t="s">
        <v>1296</v>
      </c>
      <c r="G13" s="844">
        <v>3</v>
      </c>
      <c r="H13" s="845">
        <v>1211</v>
      </c>
      <c r="I13" s="845">
        <f t="shared" si="0"/>
        <v>3633</v>
      </c>
      <c r="J13" s="147"/>
      <c r="K13" s="136" t="s">
        <v>1297</v>
      </c>
      <c r="L13" s="117"/>
      <c r="M13" s="846" t="s">
        <v>1293</v>
      </c>
      <c r="N13" s="40">
        <v>45673</v>
      </c>
      <c r="O13" s="38"/>
      <c r="P13" s="40">
        <v>45685</v>
      </c>
      <c r="Q13" s="40">
        <v>45686</v>
      </c>
      <c r="R13" s="33"/>
    </row>
    <row r="14" spans="1:18" ht="18" customHeight="1">
      <c r="A14" s="313" t="s">
        <v>42</v>
      </c>
      <c r="B14" s="773">
        <v>1</v>
      </c>
      <c r="C14" s="842">
        <f t="shared" si="1"/>
        <v>4</v>
      </c>
      <c r="D14" s="396" t="s">
        <v>55</v>
      </c>
      <c r="E14" s="396" t="s">
        <v>55</v>
      </c>
      <c r="F14" s="843" t="s">
        <v>1298</v>
      </c>
      <c r="G14" s="844">
        <v>3</v>
      </c>
      <c r="H14" s="845">
        <v>159</v>
      </c>
      <c r="I14" s="845">
        <f t="shared" si="0"/>
        <v>477</v>
      </c>
      <c r="J14" s="147"/>
      <c r="K14" s="136" t="s">
        <v>1299</v>
      </c>
      <c r="L14" s="117"/>
      <c r="M14" s="846" t="s">
        <v>1293</v>
      </c>
      <c r="N14" s="40">
        <v>45673</v>
      </c>
      <c r="O14" s="38"/>
      <c r="P14" s="40">
        <v>45685</v>
      </c>
      <c r="Q14" s="40">
        <v>45686</v>
      </c>
      <c r="R14" s="33"/>
    </row>
    <row r="15" spans="1:18" ht="18" customHeight="1">
      <c r="A15" s="431" t="s">
        <v>123</v>
      </c>
      <c r="B15" s="773">
        <v>1</v>
      </c>
      <c r="C15" s="842">
        <f t="shared" si="1"/>
        <v>5</v>
      </c>
      <c r="D15" s="146" t="s">
        <v>61</v>
      </c>
      <c r="E15" s="146" t="s">
        <v>55</v>
      </c>
      <c r="F15" s="843" t="s">
        <v>1300</v>
      </c>
      <c r="G15" s="844">
        <v>1</v>
      </c>
      <c r="H15" s="845">
        <v>26999</v>
      </c>
      <c r="I15" s="845">
        <f t="shared" si="0"/>
        <v>26999</v>
      </c>
      <c r="J15" s="147"/>
      <c r="K15" s="136" t="s">
        <v>1301</v>
      </c>
      <c r="L15" s="117"/>
      <c r="M15" s="846" t="s">
        <v>1293</v>
      </c>
      <c r="N15" s="40">
        <v>45673</v>
      </c>
      <c r="O15" s="38"/>
      <c r="P15" s="40">
        <v>45685</v>
      </c>
      <c r="Q15" s="40">
        <v>45686</v>
      </c>
      <c r="R15" s="33"/>
    </row>
    <row r="16" spans="1:18" ht="18" customHeight="1">
      <c r="A16" s="313" t="s">
        <v>42</v>
      </c>
      <c r="B16" s="773">
        <v>1</v>
      </c>
      <c r="C16" s="842">
        <f t="shared" si="1"/>
        <v>6</v>
      </c>
      <c r="D16" s="396" t="s">
        <v>55</v>
      </c>
      <c r="E16" s="396" t="s">
        <v>55</v>
      </c>
      <c r="F16" s="843" t="s">
        <v>1302</v>
      </c>
      <c r="G16" s="844">
        <v>6</v>
      </c>
      <c r="H16" s="845">
        <v>108</v>
      </c>
      <c r="I16" s="845">
        <f t="shared" si="0"/>
        <v>648</v>
      </c>
      <c r="J16" s="147"/>
      <c r="K16" s="153" t="s">
        <v>1303</v>
      </c>
      <c r="L16" s="117"/>
      <c r="M16" s="846" t="s">
        <v>1293</v>
      </c>
      <c r="N16" s="40">
        <v>45673</v>
      </c>
      <c r="O16" s="38"/>
      <c r="P16" s="40">
        <v>45685</v>
      </c>
      <c r="Q16" s="40">
        <v>45686</v>
      </c>
      <c r="R16" s="33"/>
    </row>
    <row r="17" spans="1:18" ht="18" customHeight="1">
      <c r="A17" s="313" t="s">
        <v>42</v>
      </c>
      <c r="B17" s="773">
        <v>1</v>
      </c>
      <c r="C17" s="842">
        <f t="shared" si="1"/>
        <v>7</v>
      </c>
      <c r="D17" s="848" t="s">
        <v>1304</v>
      </c>
      <c r="E17" s="396" t="s">
        <v>55</v>
      </c>
      <c r="F17" s="843" t="s">
        <v>1305</v>
      </c>
      <c r="G17" s="844">
        <v>2</v>
      </c>
      <c r="H17" s="845">
        <v>1538</v>
      </c>
      <c r="I17" s="845">
        <f t="shared" si="0"/>
        <v>3076</v>
      </c>
      <c r="J17" s="147"/>
      <c r="K17" s="136" t="s">
        <v>1306</v>
      </c>
      <c r="L17" s="117"/>
      <c r="M17" s="846" t="s">
        <v>1293</v>
      </c>
      <c r="N17" s="40">
        <v>45673</v>
      </c>
      <c r="O17" s="38"/>
      <c r="P17" s="40">
        <v>45685</v>
      </c>
      <c r="Q17" s="40">
        <v>45686</v>
      </c>
      <c r="R17" s="33"/>
    </row>
    <row r="18" spans="1:18" ht="18" customHeight="1">
      <c r="A18" s="27"/>
      <c r="B18" s="93"/>
      <c r="C18" s="104"/>
      <c r="D18" s="28"/>
      <c r="E18" s="28"/>
      <c r="F18" s="35"/>
      <c r="G18" s="77"/>
      <c r="H18" s="257"/>
      <c r="I18" s="257"/>
      <c r="J18" s="147"/>
      <c r="K18" s="136"/>
      <c r="L18" s="117"/>
      <c r="M18" s="846"/>
      <c r="N18" s="40"/>
      <c r="O18" s="38"/>
      <c r="P18" s="40"/>
      <c r="Q18" s="40"/>
      <c r="R18" s="33"/>
    </row>
    <row r="19" spans="1:18" ht="18" customHeight="1">
      <c r="A19" s="27"/>
      <c r="B19" s="93"/>
      <c r="C19" s="104"/>
      <c r="D19" s="28"/>
      <c r="E19" s="28"/>
      <c r="F19" s="35"/>
      <c r="G19" s="77"/>
      <c r="H19" s="257"/>
      <c r="I19" s="257"/>
      <c r="J19" s="147"/>
      <c r="K19" s="136"/>
      <c r="L19" s="117"/>
      <c r="M19" s="846"/>
      <c r="N19" s="40"/>
      <c r="O19" s="38"/>
      <c r="P19" s="40"/>
      <c r="Q19" s="40"/>
      <c r="R19" s="33"/>
    </row>
    <row r="20" spans="1:18" ht="18" customHeight="1">
      <c r="A20" s="27"/>
      <c r="B20" s="93"/>
      <c r="C20" s="104"/>
      <c r="D20" s="28"/>
      <c r="E20" s="28"/>
      <c r="F20" s="849">
        <f>SUM(I11:I19)</f>
        <v>42293</v>
      </c>
      <c r="G20" s="849"/>
      <c r="H20" s="849"/>
      <c r="I20" s="850"/>
      <c r="J20" s="147"/>
      <c r="K20" s="136"/>
      <c r="L20" s="117"/>
      <c r="M20" s="846"/>
      <c r="N20" s="40"/>
      <c r="O20" s="38"/>
      <c r="P20" s="40"/>
      <c r="Q20" s="40"/>
      <c r="R20" s="33"/>
    </row>
    <row r="21" spans="1:18" ht="18" customHeight="1">
      <c r="A21" s="27"/>
      <c r="B21" s="93"/>
      <c r="C21" s="104"/>
      <c r="D21" s="28"/>
      <c r="E21" s="28"/>
      <c r="F21" s="35"/>
      <c r="G21" s="77"/>
      <c r="H21" s="257"/>
      <c r="I21" s="257"/>
      <c r="J21" s="147"/>
      <c r="K21" s="136"/>
      <c r="L21" s="117"/>
      <c r="M21" s="846"/>
      <c r="N21" s="40"/>
      <c r="O21" s="38"/>
      <c r="P21" s="40"/>
      <c r="Q21" s="40"/>
      <c r="R21" s="33"/>
    </row>
    <row r="22" spans="1:18" ht="18" customHeight="1">
      <c r="A22" s="27"/>
      <c r="B22" s="93"/>
      <c r="C22" s="104"/>
      <c r="D22" s="28"/>
      <c r="E22" s="28"/>
      <c r="F22" s="35"/>
      <c r="G22" s="77"/>
      <c r="H22" s="257"/>
      <c r="I22" s="257"/>
      <c r="J22" s="147"/>
      <c r="K22" s="136"/>
      <c r="L22" s="117"/>
      <c r="M22" s="846"/>
      <c r="N22" s="40"/>
      <c r="O22" s="38"/>
      <c r="P22" s="40"/>
      <c r="Q22" s="40"/>
      <c r="R22" s="33"/>
    </row>
    <row r="23" spans="1:18" ht="18" customHeight="1">
      <c r="A23" s="38"/>
      <c r="B23" s="38"/>
      <c r="C23" s="239"/>
      <c r="D23" s="28"/>
      <c r="E23" s="257"/>
      <c r="F23" s="851"/>
      <c r="G23" s="852"/>
      <c r="H23" s="852"/>
      <c r="I23" s="852"/>
      <c r="J23" s="135"/>
      <c r="K23" s="73"/>
      <c r="L23" s="69"/>
      <c r="M23" s="177"/>
      <c r="N23" s="48"/>
      <c r="O23" s="50"/>
      <c r="P23" s="50"/>
      <c r="Q23" s="48"/>
      <c r="R23" s="59"/>
    </row>
    <row r="24" spans="1:18" ht="18" customHeight="1">
      <c r="A24" s="38"/>
      <c r="B24" s="38"/>
      <c r="C24" s="239"/>
      <c r="D24" s="28"/>
      <c r="E24" s="257"/>
      <c r="F24" s="851"/>
      <c r="G24" s="852"/>
      <c r="H24" s="852"/>
      <c r="I24" s="852"/>
      <c r="J24" s="135"/>
      <c r="K24" s="73"/>
      <c r="L24" s="69"/>
      <c r="M24" s="177"/>
      <c r="N24" s="48"/>
      <c r="O24" s="50"/>
      <c r="P24" s="50"/>
      <c r="Q24" s="48"/>
      <c r="R24" s="59"/>
    </row>
    <row r="25" spans="1:18" ht="18" customHeight="1">
      <c r="A25" s="38"/>
      <c r="B25" s="38"/>
      <c r="C25" s="239"/>
      <c r="D25" s="28"/>
      <c r="E25" s="257"/>
      <c r="F25" s="851"/>
      <c r="G25" s="852"/>
      <c r="H25" s="852"/>
      <c r="I25" s="852"/>
      <c r="J25" s="135"/>
      <c r="K25" s="73"/>
      <c r="L25" s="69"/>
      <c r="M25" s="177"/>
      <c r="N25" s="48"/>
      <c r="O25" s="50"/>
      <c r="P25" s="50"/>
      <c r="Q25" s="48"/>
      <c r="R25" s="59"/>
    </row>
    <row r="26" spans="1:18" ht="18" customHeight="1">
      <c r="A26" s="38"/>
      <c r="B26" s="38"/>
      <c r="C26" s="239"/>
      <c r="D26" s="28"/>
      <c r="E26" s="257"/>
      <c r="F26" s="851"/>
      <c r="G26" s="852"/>
      <c r="H26" s="852"/>
      <c r="I26" s="852"/>
      <c r="J26" s="135"/>
      <c r="K26" s="73"/>
      <c r="L26" s="69"/>
      <c r="M26" s="177"/>
      <c r="N26" s="48"/>
      <c r="O26" s="50"/>
      <c r="P26" s="50"/>
      <c r="Q26" s="48"/>
      <c r="R26" s="59"/>
    </row>
    <row r="27" spans="1:18" ht="18" customHeight="1">
      <c r="A27" s="38"/>
      <c r="B27" s="38"/>
      <c r="C27" s="239"/>
      <c r="D27" s="28"/>
      <c r="E27" s="257"/>
      <c r="F27" s="851"/>
      <c r="G27" s="852"/>
      <c r="H27" s="852"/>
      <c r="I27" s="852"/>
      <c r="J27" s="135"/>
      <c r="K27" s="73"/>
      <c r="L27" s="69"/>
      <c r="M27" s="177"/>
      <c r="N27" s="48"/>
      <c r="O27" s="50"/>
      <c r="P27" s="50"/>
      <c r="Q27" s="48"/>
      <c r="R27" s="59"/>
    </row>
    <row r="28" spans="1:18" ht="18" customHeight="1">
      <c r="A28" s="38"/>
      <c r="B28" s="38"/>
      <c r="C28" s="239"/>
      <c r="D28" s="28"/>
      <c r="E28" s="257"/>
      <c r="F28" s="851"/>
      <c r="G28" s="852"/>
      <c r="H28" s="852"/>
      <c r="I28" s="852"/>
      <c r="J28" s="135"/>
      <c r="K28" s="73"/>
      <c r="L28" s="69"/>
      <c r="M28" s="177"/>
      <c r="N28" s="48"/>
      <c r="O28" s="50"/>
      <c r="P28" s="50"/>
      <c r="Q28" s="48"/>
      <c r="R28" s="59"/>
    </row>
    <row r="29" spans="1:18" ht="18" customHeight="1">
      <c r="A29" s="38"/>
      <c r="B29" s="38"/>
      <c r="C29" s="239"/>
      <c r="D29" s="28"/>
      <c r="E29" s="257"/>
      <c r="F29" s="851"/>
      <c r="G29" s="852"/>
      <c r="H29" s="852"/>
      <c r="I29" s="852"/>
      <c r="J29" s="135"/>
      <c r="K29" s="73"/>
      <c r="L29" s="69"/>
      <c r="M29" s="177"/>
      <c r="N29" s="48"/>
      <c r="O29" s="50"/>
      <c r="P29" s="50"/>
      <c r="Q29" s="48"/>
      <c r="R29" s="59"/>
    </row>
    <row r="30" spans="1:18" ht="18" customHeight="1">
      <c r="A30" s="38"/>
      <c r="B30" s="38"/>
      <c r="C30" s="239"/>
      <c r="D30" s="28"/>
      <c r="E30" s="257"/>
      <c r="F30" s="851"/>
      <c r="G30" s="852"/>
      <c r="H30" s="852"/>
      <c r="I30" s="852"/>
      <c r="J30" s="135"/>
      <c r="K30" s="73"/>
      <c r="L30" s="69"/>
      <c r="M30" s="177"/>
      <c r="N30" s="48"/>
      <c r="O30" s="50"/>
      <c r="P30" s="50"/>
      <c r="Q30" s="48"/>
      <c r="R30" s="59"/>
    </row>
    <row r="31" spans="1:18" ht="18" customHeight="1">
      <c r="A31" s="38"/>
      <c r="B31" s="38"/>
      <c r="C31" s="239"/>
      <c r="D31" s="28"/>
      <c r="E31" s="257"/>
      <c r="F31" s="851"/>
      <c r="G31" s="852"/>
      <c r="H31" s="852"/>
      <c r="I31" s="852"/>
      <c r="J31" s="135"/>
      <c r="K31" s="73"/>
      <c r="L31" s="69"/>
      <c r="M31" s="177"/>
      <c r="N31" s="48"/>
      <c r="O31" s="50"/>
      <c r="P31" s="50"/>
      <c r="Q31" s="48"/>
      <c r="R31" s="59"/>
    </row>
    <row r="32" spans="1:18" ht="18" customHeight="1">
      <c r="A32" s="38"/>
      <c r="B32" s="38"/>
      <c r="C32" s="239"/>
      <c r="D32" s="28"/>
      <c r="E32" s="257"/>
      <c r="F32" s="851"/>
      <c r="G32" s="852"/>
      <c r="H32" s="852"/>
      <c r="I32" s="852"/>
      <c r="J32" s="135"/>
      <c r="K32" s="73"/>
      <c r="L32" s="69"/>
      <c r="M32" s="177"/>
      <c r="N32" s="48"/>
      <c r="O32" s="50"/>
      <c r="P32" s="50"/>
      <c r="Q32" s="48"/>
      <c r="R32" s="59"/>
    </row>
    <row r="33" spans="1:18" ht="18" customHeight="1">
      <c r="A33" s="38"/>
      <c r="B33" s="38"/>
      <c r="C33" s="239"/>
      <c r="D33" s="28"/>
      <c r="E33" s="257"/>
      <c r="F33" s="851"/>
      <c r="G33" s="852"/>
      <c r="H33" s="852"/>
      <c r="I33" s="852"/>
      <c r="J33" s="135"/>
      <c r="K33" s="73"/>
      <c r="L33" s="69"/>
      <c r="M33" s="177"/>
      <c r="N33" s="48"/>
      <c r="O33" s="50"/>
      <c r="P33" s="50"/>
      <c r="Q33" s="48"/>
      <c r="R33" s="59"/>
    </row>
    <row r="34" spans="1:18" ht="18" customHeight="1">
      <c r="A34" s="38"/>
      <c r="B34" s="38"/>
      <c r="C34" s="239"/>
      <c r="D34" s="28"/>
      <c r="E34" s="257"/>
      <c r="F34" s="851"/>
      <c r="G34" s="852"/>
      <c r="H34" s="852"/>
      <c r="I34" s="852"/>
      <c r="J34" s="135"/>
      <c r="K34" s="73"/>
      <c r="L34" s="69"/>
      <c r="M34" s="177"/>
      <c r="N34" s="48"/>
      <c r="O34" s="50"/>
      <c r="P34" s="50"/>
      <c r="Q34" s="48"/>
      <c r="R34" s="59"/>
    </row>
    <row r="35" spans="1:18" ht="18" customHeight="1">
      <c r="A35" s="27"/>
      <c r="B35" s="93"/>
      <c r="C35" s="853"/>
      <c r="D35" s="854"/>
      <c r="E35" s="854"/>
      <c r="F35" s="208"/>
      <c r="G35" s="855"/>
      <c r="H35" s="856"/>
      <c r="I35" s="857"/>
      <c r="J35" s="858"/>
      <c r="K35" s="859"/>
      <c r="L35" s="860"/>
      <c r="M35" s="27"/>
      <c r="N35" s="40"/>
      <c r="O35" s="38"/>
      <c r="P35" s="27"/>
      <c r="Q35" s="138"/>
      <c r="R35" s="33"/>
    </row>
    <row r="36" spans="1:18" ht="18" customHeight="1">
      <c r="A36" s="27"/>
      <c r="B36" s="93"/>
      <c r="C36" s="853"/>
      <c r="D36" s="854"/>
      <c r="E36" s="854"/>
      <c r="F36" s="208"/>
      <c r="G36" s="855"/>
      <c r="H36" s="856"/>
      <c r="I36" s="857"/>
      <c r="J36" s="858"/>
      <c r="K36" s="859"/>
      <c r="L36" s="860"/>
      <c r="M36" s="27"/>
      <c r="N36" s="40"/>
      <c r="O36" s="38"/>
      <c r="P36" s="27"/>
      <c r="Q36" s="138"/>
      <c r="R36" s="33"/>
    </row>
    <row r="37" spans="1:18" ht="18" customHeight="1">
      <c r="A37" s="27"/>
      <c r="B37" s="93"/>
      <c r="C37" s="853"/>
      <c r="D37" s="854"/>
      <c r="E37" s="854"/>
      <c r="F37" s="208"/>
      <c r="G37" s="855"/>
      <c r="H37" s="856"/>
      <c r="I37" s="857"/>
      <c r="J37" s="858"/>
      <c r="K37" s="859"/>
      <c r="L37" s="860"/>
      <c r="M37" s="27"/>
      <c r="N37" s="40"/>
      <c r="O37" s="38"/>
      <c r="P37" s="27"/>
      <c r="Q37" s="138"/>
      <c r="R37" s="33"/>
    </row>
    <row r="38" spans="1:18" ht="18" customHeight="1">
      <c r="A38" s="27"/>
      <c r="B38" s="93"/>
      <c r="C38" s="853"/>
      <c r="D38" s="854"/>
      <c r="E38" s="854"/>
      <c r="F38" s="208"/>
      <c r="G38" s="855"/>
      <c r="H38" s="856"/>
      <c r="I38" s="857"/>
      <c r="J38" s="858"/>
      <c r="K38" s="859"/>
      <c r="L38" s="860"/>
      <c r="M38" s="27"/>
      <c r="N38" s="40"/>
      <c r="O38" s="38"/>
      <c r="P38" s="27"/>
      <c r="Q38" s="138"/>
      <c r="R38" s="33"/>
    </row>
    <row r="39" spans="1:18" ht="18" customHeight="1">
      <c r="A39" s="27"/>
      <c r="B39" s="93"/>
      <c r="C39" s="853"/>
      <c r="D39" s="854"/>
      <c r="E39" s="854"/>
      <c r="F39" s="208"/>
      <c r="G39" s="855"/>
      <c r="H39" s="856"/>
      <c r="I39" s="857"/>
      <c r="J39" s="858"/>
      <c r="K39" s="859"/>
      <c r="L39" s="860"/>
      <c r="M39" s="27"/>
      <c r="N39" s="40"/>
      <c r="O39" s="38"/>
      <c r="P39" s="27"/>
      <c r="Q39" s="138"/>
      <c r="R39" s="33"/>
    </row>
    <row r="40" spans="1:18" ht="18" customHeight="1">
      <c r="A40" s="27"/>
      <c r="B40" s="93"/>
      <c r="C40" s="853"/>
      <c r="D40" s="854"/>
      <c r="E40" s="854"/>
      <c r="F40" s="208"/>
      <c r="G40" s="855"/>
      <c r="H40" s="856"/>
      <c r="I40" s="857"/>
      <c r="J40" s="858"/>
      <c r="K40" s="859"/>
      <c r="L40" s="860"/>
      <c r="M40" s="27"/>
      <c r="N40" s="40"/>
      <c r="O40" s="38"/>
      <c r="P40" s="27"/>
      <c r="Q40" s="138"/>
      <c r="R40" s="33"/>
    </row>
    <row r="41" spans="1:18" ht="18" customHeight="1">
      <c r="C41" s="47"/>
      <c r="D41" s="47"/>
      <c r="E41" s="47"/>
      <c r="F41" s="101" t="s">
        <v>1089</v>
      </c>
      <c r="G41" s="44"/>
      <c r="H41" s="44"/>
      <c r="I41" s="44">
        <f>G41*H41</f>
        <v>0</v>
      </c>
      <c r="J41" s="45"/>
      <c r="K41" s="100" t="s">
        <v>1090</v>
      </c>
      <c r="L41" s="666"/>
      <c r="M41" s="47"/>
      <c r="N41" s="48"/>
      <c r="O41" s="666"/>
      <c r="P41" s="47"/>
      <c r="Q41" s="48"/>
      <c r="R41" s="59"/>
    </row>
    <row r="42" spans="1:18" ht="18" customHeight="1">
      <c r="C42" s="47"/>
      <c r="D42" s="49"/>
      <c r="E42" s="49"/>
      <c r="F42" s="101" t="s">
        <v>1090</v>
      </c>
      <c r="G42" s="44"/>
      <c r="H42" s="44">
        <v>5000</v>
      </c>
      <c r="I42" s="44">
        <f>G42*H42</f>
        <v>0</v>
      </c>
      <c r="J42" s="45"/>
      <c r="K42" s="100" t="s">
        <v>1091</v>
      </c>
      <c r="L42" s="666"/>
      <c r="M42" s="47"/>
      <c r="N42" s="48"/>
      <c r="O42" s="666"/>
      <c r="P42" s="47"/>
      <c r="Q42" s="48"/>
      <c r="R42" s="50"/>
    </row>
    <row r="43" spans="1:18" ht="18" customHeight="1">
      <c r="C43" s="47"/>
      <c r="D43" s="49"/>
      <c r="E43" s="49"/>
      <c r="F43" s="101" t="s">
        <v>1091</v>
      </c>
      <c r="G43" s="44"/>
      <c r="H43" s="44"/>
      <c r="I43" s="44">
        <f>G43*H43</f>
        <v>0</v>
      </c>
      <c r="J43" s="45"/>
      <c r="K43" s="177"/>
      <c r="L43" s="666"/>
      <c r="M43" s="47"/>
      <c r="N43" s="47"/>
      <c r="O43" s="666"/>
      <c r="P43" s="47"/>
      <c r="Q43" s="50"/>
      <c r="R43" s="50"/>
    </row>
    <row r="44" spans="1:18" ht="18" customHeight="1">
      <c r="C44" s="47"/>
      <c r="D44" s="49"/>
      <c r="E44" s="49"/>
      <c r="F44" s="669"/>
      <c r="G44" s="670"/>
      <c r="H44" s="670"/>
      <c r="I44" s="671"/>
      <c r="J44" s="126"/>
      <c r="K44" s="124"/>
    </row>
    <row r="45" spans="1:18" ht="18" customHeight="1"/>
    <row r="46" spans="1:18" ht="18" customHeight="1"/>
    <row r="47" spans="1:18" ht="18" customHeight="1"/>
  </sheetData>
  <autoFilter ref="C8:P47" xr:uid="{00000000-0009-0000-0000-000003000000}"/>
  <mergeCells count="11">
    <mergeCell ref="C6:E6"/>
    <mergeCell ref="H6:K6"/>
    <mergeCell ref="C10:F10"/>
    <mergeCell ref="F20:I20"/>
    <mergeCell ref="F44:I44"/>
    <mergeCell ref="C2:E2"/>
    <mergeCell ref="H2:J2"/>
    <mergeCell ref="C3:E3"/>
    <mergeCell ref="C4:E4"/>
    <mergeCell ref="H4:H5"/>
    <mergeCell ref="C5:E5"/>
  </mergeCells>
  <phoneticPr fontId="2"/>
  <dataValidations count="1">
    <dataValidation allowBlank="1" showInputMessage="1" showErrorMessage="1" sqref="K23:K34" xr:uid="{0DA2CD9A-0983-4E62-A62B-0E73DE712B5B}"/>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1BD6-A1D8-49CA-AD8E-4A27067CFD29}">
  <dimension ref="A2:Q17"/>
  <sheetViews>
    <sheetView zoomScaleNormal="100" workbookViewId="0">
      <pane xSplit="10" ySplit="8" topLeftCell="P9" activePane="bottomRight" state="frozen"/>
      <selection pane="topRight" activeCell="K1" sqref="K1"/>
      <selection pane="bottomLeft" activeCell="A9" sqref="A9"/>
      <selection pane="bottomRight" activeCell="Q25" sqref="Q25"/>
    </sheetView>
  </sheetViews>
  <sheetFormatPr defaultColWidth="12.75" defaultRowHeight="13.5"/>
  <cols>
    <col min="1" max="1" width="9.75" style="571" customWidth="1"/>
    <col min="2" max="2" width="25" style="864" bestFit="1" customWidth="1"/>
    <col min="3" max="4" width="9.625" style="571" bestFit="1" customWidth="1"/>
    <col min="5" max="5" width="46.5" style="864" customWidth="1"/>
    <col min="6" max="6" width="5.75" style="571" bestFit="1" customWidth="1"/>
    <col min="7" max="7" width="13.125" style="571" customWidth="1"/>
    <col min="8" max="8" width="13.125" style="571" bestFit="1" customWidth="1"/>
    <col min="9" max="9" width="9" style="865" bestFit="1" customWidth="1"/>
    <col min="10" max="10" width="34.25" style="864" customWidth="1"/>
    <col min="11" max="11" width="34.125" style="864" customWidth="1"/>
    <col min="12" max="12" width="19.125" style="864" bestFit="1" customWidth="1"/>
    <col min="13" max="13" width="16.75" style="864" customWidth="1"/>
    <col min="14" max="14" width="5.375" style="571" bestFit="1" customWidth="1"/>
    <col min="15" max="15" width="18.875" style="865" customWidth="1"/>
    <col min="16" max="16" width="20.5" style="866" customWidth="1"/>
    <col min="17" max="17" width="22.375" style="867" customWidth="1"/>
    <col min="18" max="18" width="14.75" style="571" customWidth="1"/>
    <col min="19" max="256" width="12.75" style="571"/>
    <col min="257" max="257" width="9.75" style="571" customWidth="1"/>
    <col min="258" max="258" width="25" style="571" bestFit="1" customWidth="1"/>
    <col min="259" max="260" width="9.625" style="571" bestFit="1" customWidth="1"/>
    <col min="261" max="261" width="46.5" style="571" customWidth="1"/>
    <col min="262" max="262" width="5.75" style="571" bestFit="1" customWidth="1"/>
    <col min="263" max="263" width="13.125" style="571" customWidth="1"/>
    <col min="264" max="264" width="13.125" style="571" bestFit="1" customWidth="1"/>
    <col min="265" max="265" width="9" style="571" bestFit="1" customWidth="1"/>
    <col min="266" max="266" width="34.25" style="571" customWidth="1"/>
    <col min="267" max="267" width="34.125" style="571" customWidth="1"/>
    <col min="268" max="268" width="19.125" style="571" bestFit="1" customWidth="1"/>
    <col min="269" max="269" width="16.75" style="571" customWidth="1"/>
    <col min="270" max="270" width="5.375" style="571" bestFit="1" customWidth="1"/>
    <col min="271" max="271" width="18.875" style="571" customWidth="1"/>
    <col min="272" max="272" width="20.5" style="571" customWidth="1"/>
    <col min="273" max="273" width="22.375" style="571" customWidth="1"/>
    <col min="274" max="274" width="14.75" style="571" customWidth="1"/>
    <col min="275" max="512" width="12.75" style="571"/>
    <col min="513" max="513" width="9.75" style="571" customWidth="1"/>
    <col min="514" max="514" width="25" style="571" bestFit="1" customWidth="1"/>
    <col min="515" max="516" width="9.625" style="571" bestFit="1" customWidth="1"/>
    <col min="517" max="517" width="46.5" style="571" customWidth="1"/>
    <col min="518" max="518" width="5.75" style="571" bestFit="1" customWidth="1"/>
    <col min="519" max="519" width="13.125" style="571" customWidth="1"/>
    <col min="520" max="520" width="13.125" style="571" bestFit="1" customWidth="1"/>
    <col min="521" max="521" width="9" style="571" bestFit="1" customWidth="1"/>
    <col min="522" max="522" width="34.25" style="571" customWidth="1"/>
    <col min="523" max="523" width="34.125" style="571" customWidth="1"/>
    <col min="524" max="524" width="19.125" style="571" bestFit="1" customWidth="1"/>
    <col min="525" max="525" width="16.75" style="571" customWidth="1"/>
    <col min="526" max="526" width="5.375" style="571" bestFit="1" customWidth="1"/>
    <col min="527" max="527" width="18.875" style="571" customWidth="1"/>
    <col min="528" max="528" width="20.5" style="571" customWidth="1"/>
    <col min="529" max="529" width="22.375" style="571" customWidth="1"/>
    <col min="530" max="530" width="14.75" style="571" customWidth="1"/>
    <col min="531" max="768" width="12.75" style="571"/>
    <col min="769" max="769" width="9.75" style="571" customWidth="1"/>
    <col min="770" max="770" width="25" style="571" bestFit="1" customWidth="1"/>
    <col min="771" max="772" width="9.625" style="571" bestFit="1" customWidth="1"/>
    <col min="773" max="773" width="46.5" style="571" customWidth="1"/>
    <col min="774" max="774" width="5.75" style="571" bestFit="1" customWidth="1"/>
    <col min="775" max="775" width="13.125" style="571" customWidth="1"/>
    <col min="776" max="776" width="13.125" style="571" bestFit="1" customWidth="1"/>
    <col min="777" max="777" width="9" style="571" bestFit="1" customWidth="1"/>
    <col min="778" max="778" width="34.25" style="571" customWidth="1"/>
    <col min="779" max="779" width="34.125" style="571" customWidth="1"/>
    <col min="780" max="780" width="19.125" style="571" bestFit="1" customWidth="1"/>
    <col min="781" max="781" width="16.75" style="571" customWidth="1"/>
    <col min="782" max="782" width="5.375" style="571" bestFit="1" customWidth="1"/>
    <col min="783" max="783" width="18.875" style="571" customWidth="1"/>
    <col min="784" max="784" width="20.5" style="571" customWidth="1"/>
    <col min="785" max="785" width="22.375" style="571" customWidth="1"/>
    <col min="786" max="786" width="14.75" style="571" customWidth="1"/>
    <col min="787" max="1024" width="12.75" style="571"/>
    <col min="1025" max="1025" width="9.75" style="571" customWidth="1"/>
    <col min="1026" max="1026" width="25" style="571" bestFit="1" customWidth="1"/>
    <col min="1027" max="1028" width="9.625" style="571" bestFit="1" customWidth="1"/>
    <col min="1029" max="1029" width="46.5" style="571" customWidth="1"/>
    <col min="1030" max="1030" width="5.75" style="571" bestFit="1" customWidth="1"/>
    <col min="1031" max="1031" width="13.125" style="571" customWidth="1"/>
    <col min="1032" max="1032" width="13.125" style="571" bestFit="1" customWidth="1"/>
    <col min="1033" max="1033" width="9" style="571" bestFit="1" customWidth="1"/>
    <col min="1034" max="1034" width="34.25" style="571" customWidth="1"/>
    <col min="1035" max="1035" width="34.125" style="571" customWidth="1"/>
    <col min="1036" max="1036" width="19.125" style="571" bestFit="1" customWidth="1"/>
    <col min="1037" max="1037" width="16.75" style="571" customWidth="1"/>
    <col min="1038" max="1038" width="5.375" style="571" bestFit="1" customWidth="1"/>
    <col min="1039" max="1039" width="18.875" style="571" customWidth="1"/>
    <col min="1040" max="1040" width="20.5" style="571" customWidth="1"/>
    <col min="1041" max="1041" width="22.375" style="571" customWidth="1"/>
    <col min="1042" max="1042" width="14.75" style="571" customWidth="1"/>
    <col min="1043" max="1280" width="12.75" style="571"/>
    <col min="1281" max="1281" width="9.75" style="571" customWidth="1"/>
    <col min="1282" max="1282" width="25" style="571" bestFit="1" customWidth="1"/>
    <col min="1283" max="1284" width="9.625" style="571" bestFit="1" customWidth="1"/>
    <col min="1285" max="1285" width="46.5" style="571" customWidth="1"/>
    <col min="1286" max="1286" width="5.75" style="571" bestFit="1" customWidth="1"/>
    <col min="1287" max="1287" width="13.125" style="571" customWidth="1"/>
    <col min="1288" max="1288" width="13.125" style="571" bestFit="1" customWidth="1"/>
    <col min="1289" max="1289" width="9" style="571" bestFit="1" customWidth="1"/>
    <col min="1290" max="1290" width="34.25" style="571" customWidth="1"/>
    <col min="1291" max="1291" width="34.125" style="571" customWidth="1"/>
    <col min="1292" max="1292" width="19.125" style="571" bestFit="1" customWidth="1"/>
    <col min="1293" max="1293" width="16.75" style="571" customWidth="1"/>
    <col min="1294" max="1294" width="5.375" style="571" bestFit="1" customWidth="1"/>
    <col min="1295" max="1295" width="18.875" style="571" customWidth="1"/>
    <col min="1296" max="1296" width="20.5" style="571" customWidth="1"/>
    <col min="1297" max="1297" width="22.375" style="571" customWidth="1"/>
    <col min="1298" max="1298" width="14.75" style="571" customWidth="1"/>
    <col min="1299" max="1536" width="12.75" style="571"/>
    <col min="1537" max="1537" width="9.75" style="571" customWidth="1"/>
    <col min="1538" max="1538" width="25" style="571" bestFit="1" customWidth="1"/>
    <col min="1539" max="1540" width="9.625" style="571" bestFit="1" customWidth="1"/>
    <col min="1541" max="1541" width="46.5" style="571" customWidth="1"/>
    <col min="1542" max="1542" width="5.75" style="571" bestFit="1" customWidth="1"/>
    <col min="1543" max="1543" width="13.125" style="571" customWidth="1"/>
    <col min="1544" max="1544" width="13.125" style="571" bestFit="1" customWidth="1"/>
    <col min="1545" max="1545" width="9" style="571" bestFit="1" customWidth="1"/>
    <col min="1546" max="1546" width="34.25" style="571" customWidth="1"/>
    <col min="1547" max="1547" width="34.125" style="571" customWidth="1"/>
    <col min="1548" max="1548" width="19.125" style="571" bestFit="1" customWidth="1"/>
    <col min="1549" max="1549" width="16.75" style="571" customWidth="1"/>
    <col min="1550" max="1550" width="5.375" style="571" bestFit="1" customWidth="1"/>
    <col min="1551" max="1551" width="18.875" style="571" customWidth="1"/>
    <col min="1552" max="1552" width="20.5" style="571" customWidth="1"/>
    <col min="1553" max="1553" width="22.375" style="571" customWidth="1"/>
    <col min="1554" max="1554" width="14.75" style="571" customWidth="1"/>
    <col min="1555" max="1792" width="12.75" style="571"/>
    <col min="1793" max="1793" width="9.75" style="571" customWidth="1"/>
    <col min="1794" max="1794" width="25" style="571" bestFit="1" customWidth="1"/>
    <col min="1795" max="1796" width="9.625" style="571" bestFit="1" customWidth="1"/>
    <col min="1797" max="1797" width="46.5" style="571" customWidth="1"/>
    <col min="1798" max="1798" width="5.75" style="571" bestFit="1" customWidth="1"/>
    <col min="1799" max="1799" width="13.125" style="571" customWidth="1"/>
    <col min="1800" max="1800" width="13.125" style="571" bestFit="1" customWidth="1"/>
    <col min="1801" max="1801" width="9" style="571" bestFit="1" customWidth="1"/>
    <col min="1802" max="1802" width="34.25" style="571" customWidth="1"/>
    <col min="1803" max="1803" width="34.125" style="571" customWidth="1"/>
    <col min="1804" max="1804" width="19.125" style="571" bestFit="1" customWidth="1"/>
    <col min="1805" max="1805" width="16.75" style="571" customWidth="1"/>
    <col min="1806" max="1806" width="5.375" style="571" bestFit="1" customWidth="1"/>
    <col min="1807" max="1807" width="18.875" style="571" customWidth="1"/>
    <col min="1808" max="1808" width="20.5" style="571" customWidth="1"/>
    <col min="1809" max="1809" width="22.375" style="571" customWidth="1"/>
    <col min="1810" max="1810" width="14.75" style="571" customWidth="1"/>
    <col min="1811" max="2048" width="12.75" style="571"/>
    <col min="2049" max="2049" width="9.75" style="571" customWidth="1"/>
    <col min="2050" max="2050" width="25" style="571" bestFit="1" customWidth="1"/>
    <col min="2051" max="2052" width="9.625" style="571" bestFit="1" customWidth="1"/>
    <col min="2053" max="2053" width="46.5" style="571" customWidth="1"/>
    <col min="2054" max="2054" width="5.75" style="571" bestFit="1" customWidth="1"/>
    <col min="2055" max="2055" width="13.125" style="571" customWidth="1"/>
    <col min="2056" max="2056" width="13.125" style="571" bestFit="1" customWidth="1"/>
    <col min="2057" max="2057" width="9" style="571" bestFit="1" customWidth="1"/>
    <col min="2058" max="2058" width="34.25" style="571" customWidth="1"/>
    <col min="2059" max="2059" width="34.125" style="571" customWidth="1"/>
    <col min="2060" max="2060" width="19.125" style="571" bestFit="1" customWidth="1"/>
    <col min="2061" max="2061" width="16.75" style="571" customWidth="1"/>
    <col min="2062" max="2062" width="5.375" style="571" bestFit="1" customWidth="1"/>
    <col min="2063" max="2063" width="18.875" style="571" customWidth="1"/>
    <col min="2064" max="2064" width="20.5" style="571" customWidth="1"/>
    <col min="2065" max="2065" width="22.375" style="571" customWidth="1"/>
    <col min="2066" max="2066" width="14.75" style="571" customWidth="1"/>
    <col min="2067" max="2304" width="12.75" style="571"/>
    <col min="2305" max="2305" width="9.75" style="571" customWidth="1"/>
    <col min="2306" max="2306" width="25" style="571" bestFit="1" customWidth="1"/>
    <col min="2307" max="2308" width="9.625" style="571" bestFit="1" customWidth="1"/>
    <col min="2309" max="2309" width="46.5" style="571" customWidth="1"/>
    <col min="2310" max="2310" width="5.75" style="571" bestFit="1" customWidth="1"/>
    <col min="2311" max="2311" width="13.125" style="571" customWidth="1"/>
    <col min="2312" max="2312" width="13.125" style="571" bestFit="1" customWidth="1"/>
    <col min="2313" max="2313" width="9" style="571" bestFit="1" customWidth="1"/>
    <col min="2314" max="2314" width="34.25" style="571" customWidth="1"/>
    <col min="2315" max="2315" width="34.125" style="571" customWidth="1"/>
    <col min="2316" max="2316" width="19.125" style="571" bestFit="1" customWidth="1"/>
    <col min="2317" max="2317" width="16.75" style="571" customWidth="1"/>
    <col min="2318" max="2318" width="5.375" style="571" bestFit="1" customWidth="1"/>
    <col min="2319" max="2319" width="18.875" style="571" customWidth="1"/>
    <col min="2320" max="2320" width="20.5" style="571" customWidth="1"/>
    <col min="2321" max="2321" width="22.375" style="571" customWidth="1"/>
    <col min="2322" max="2322" width="14.75" style="571" customWidth="1"/>
    <col min="2323" max="2560" width="12.75" style="571"/>
    <col min="2561" max="2561" width="9.75" style="571" customWidth="1"/>
    <col min="2562" max="2562" width="25" style="571" bestFit="1" customWidth="1"/>
    <col min="2563" max="2564" width="9.625" style="571" bestFit="1" customWidth="1"/>
    <col min="2565" max="2565" width="46.5" style="571" customWidth="1"/>
    <col min="2566" max="2566" width="5.75" style="571" bestFit="1" customWidth="1"/>
    <col min="2567" max="2567" width="13.125" style="571" customWidth="1"/>
    <col min="2568" max="2568" width="13.125" style="571" bestFit="1" customWidth="1"/>
    <col min="2569" max="2569" width="9" style="571" bestFit="1" customWidth="1"/>
    <col min="2570" max="2570" width="34.25" style="571" customWidth="1"/>
    <col min="2571" max="2571" width="34.125" style="571" customWidth="1"/>
    <col min="2572" max="2572" width="19.125" style="571" bestFit="1" customWidth="1"/>
    <col min="2573" max="2573" width="16.75" style="571" customWidth="1"/>
    <col min="2574" max="2574" width="5.375" style="571" bestFit="1" customWidth="1"/>
    <col min="2575" max="2575" width="18.875" style="571" customWidth="1"/>
    <col min="2576" max="2576" width="20.5" style="571" customWidth="1"/>
    <col min="2577" max="2577" width="22.375" style="571" customWidth="1"/>
    <col min="2578" max="2578" width="14.75" style="571" customWidth="1"/>
    <col min="2579" max="2816" width="12.75" style="571"/>
    <col min="2817" max="2817" width="9.75" style="571" customWidth="1"/>
    <col min="2818" max="2818" width="25" style="571" bestFit="1" customWidth="1"/>
    <col min="2819" max="2820" width="9.625" style="571" bestFit="1" customWidth="1"/>
    <col min="2821" max="2821" width="46.5" style="571" customWidth="1"/>
    <col min="2822" max="2822" width="5.75" style="571" bestFit="1" customWidth="1"/>
    <col min="2823" max="2823" width="13.125" style="571" customWidth="1"/>
    <col min="2824" max="2824" width="13.125" style="571" bestFit="1" customWidth="1"/>
    <col min="2825" max="2825" width="9" style="571" bestFit="1" customWidth="1"/>
    <col min="2826" max="2826" width="34.25" style="571" customWidth="1"/>
    <col min="2827" max="2827" width="34.125" style="571" customWidth="1"/>
    <col min="2828" max="2828" width="19.125" style="571" bestFit="1" customWidth="1"/>
    <col min="2829" max="2829" width="16.75" style="571" customWidth="1"/>
    <col min="2830" max="2830" width="5.375" style="571" bestFit="1" customWidth="1"/>
    <col min="2831" max="2831" width="18.875" style="571" customWidth="1"/>
    <col min="2832" max="2832" width="20.5" style="571" customWidth="1"/>
    <col min="2833" max="2833" width="22.375" style="571" customWidth="1"/>
    <col min="2834" max="2834" width="14.75" style="571" customWidth="1"/>
    <col min="2835" max="3072" width="12.75" style="571"/>
    <col min="3073" max="3073" width="9.75" style="571" customWidth="1"/>
    <col min="3074" max="3074" width="25" style="571" bestFit="1" customWidth="1"/>
    <col min="3075" max="3076" width="9.625" style="571" bestFit="1" customWidth="1"/>
    <col min="3077" max="3077" width="46.5" style="571" customWidth="1"/>
    <col min="3078" max="3078" width="5.75" style="571" bestFit="1" customWidth="1"/>
    <col min="3079" max="3079" width="13.125" style="571" customWidth="1"/>
    <col min="3080" max="3080" width="13.125" style="571" bestFit="1" customWidth="1"/>
    <col min="3081" max="3081" width="9" style="571" bestFit="1" customWidth="1"/>
    <col min="3082" max="3082" width="34.25" style="571" customWidth="1"/>
    <col min="3083" max="3083" width="34.125" style="571" customWidth="1"/>
    <col min="3084" max="3084" width="19.125" style="571" bestFit="1" customWidth="1"/>
    <col min="3085" max="3085" width="16.75" style="571" customWidth="1"/>
    <col min="3086" max="3086" width="5.375" style="571" bestFit="1" customWidth="1"/>
    <col min="3087" max="3087" width="18.875" style="571" customWidth="1"/>
    <col min="3088" max="3088" width="20.5" style="571" customWidth="1"/>
    <col min="3089" max="3089" width="22.375" style="571" customWidth="1"/>
    <col min="3090" max="3090" width="14.75" style="571" customWidth="1"/>
    <col min="3091" max="3328" width="12.75" style="571"/>
    <col min="3329" max="3329" width="9.75" style="571" customWidth="1"/>
    <col min="3330" max="3330" width="25" style="571" bestFit="1" customWidth="1"/>
    <col min="3331" max="3332" width="9.625" style="571" bestFit="1" customWidth="1"/>
    <col min="3333" max="3333" width="46.5" style="571" customWidth="1"/>
    <col min="3334" max="3334" width="5.75" style="571" bestFit="1" customWidth="1"/>
    <col min="3335" max="3335" width="13.125" style="571" customWidth="1"/>
    <col min="3336" max="3336" width="13.125" style="571" bestFit="1" customWidth="1"/>
    <col min="3337" max="3337" width="9" style="571" bestFit="1" customWidth="1"/>
    <col min="3338" max="3338" width="34.25" style="571" customWidth="1"/>
    <col min="3339" max="3339" width="34.125" style="571" customWidth="1"/>
    <col min="3340" max="3340" width="19.125" style="571" bestFit="1" customWidth="1"/>
    <col min="3341" max="3341" width="16.75" style="571" customWidth="1"/>
    <col min="3342" max="3342" width="5.375" style="571" bestFit="1" customWidth="1"/>
    <col min="3343" max="3343" width="18.875" style="571" customWidth="1"/>
    <col min="3344" max="3344" width="20.5" style="571" customWidth="1"/>
    <col min="3345" max="3345" width="22.375" style="571" customWidth="1"/>
    <col min="3346" max="3346" width="14.75" style="571" customWidth="1"/>
    <col min="3347" max="3584" width="12.75" style="571"/>
    <col min="3585" max="3585" width="9.75" style="571" customWidth="1"/>
    <col min="3586" max="3586" width="25" style="571" bestFit="1" customWidth="1"/>
    <col min="3587" max="3588" width="9.625" style="571" bestFit="1" customWidth="1"/>
    <col min="3589" max="3589" width="46.5" style="571" customWidth="1"/>
    <col min="3590" max="3590" width="5.75" style="571" bestFit="1" customWidth="1"/>
    <col min="3591" max="3591" width="13.125" style="571" customWidth="1"/>
    <col min="3592" max="3592" width="13.125" style="571" bestFit="1" customWidth="1"/>
    <col min="3593" max="3593" width="9" style="571" bestFit="1" customWidth="1"/>
    <col min="3594" max="3594" width="34.25" style="571" customWidth="1"/>
    <col min="3595" max="3595" width="34.125" style="571" customWidth="1"/>
    <col min="3596" max="3596" width="19.125" style="571" bestFit="1" customWidth="1"/>
    <col min="3597" max="3597" width="16.75" style="571" customWidth="1"/>
    <col min="3598" max="3598" width="5.375" style="571" bestFit="1" customWidth="1"/>
    <col min="3599" max="3599" width="18.875" style="571" customWidth="1"/>
    <col min="3600" max="3600" width="20.5" style="571" customWidth="1"/>
    <col min="3601" max="3601" width="22.375" style="571" customWidth="1"/>
    <col min="3602" max="3602" width="14.75" style="571" customWidth="1"/>
    <col min="3603" max="3840" width="12.75" style="571"/>
    <col min="3841" max="3841" width="9.75" style="571" customWidth="1"/>
    <col min="3842" max="3842" width="25" style="571" bestFit="1" customWidth="1"/>
    <col min="3843" max="3844" width="9.625" style="571" bestFit="1" customWidth="1"/>
    <col min="3845" max="3845" width="46.5" style="571" customWidth="1"/>
    <col min="3846" max="3846" width="5.75" style="571" bestFit="1" customWidth="1"/>
    <col min="3847" max="3847" width="13.125" style="571" customWidth="1"/>
    <col min="3848" max="3848" width="13.125" style="571" bestFit="1" customWidth="1"/>
    <col min="3849" max="3849" width="9" style="571" bestFit="1" customWidth="1"/>
    <col min="3850" max="3850" width="34.25" style="571" customWidth="1"/>
    <col min="3851" max="3851" width="34.125" style="571" customWidth="1"/>
    <col min="3852" max="3852" width="19.125" style="571" bestFit="1" customWidth="1"/>
    <col min="3853" max="3853" width="16.75" style="571" customWidth="1"/>
    <col min="3854" max="3854" width="5.375" style="571" bestFit="1" customWidth="1"/>
    <col min="3855" max="3855" width="18.875" style="571" customWidth="1"/>
    <col min="3856" max="3856" width="20.5" style="571" customWidth="1"/>
    <col min="3857" max="3857" width="22.375" style="571" customWidth="1"/>
    <col min="3858" max="3858" width="14.75" style="571" customWidth="1"/>
    <col min="3859" max="4096" width="12.75" style="571"/>
    <col min="4097" max="4097" width="9.75" style="571" customWidth="1"/>
    <col min="4098" max="4098" width="25" style="571" bestFit="1" customWidth="1"/>
    <col min="4099" max="4100" width="9.625" style="571" bestFit="1" customWidth="1"/>
    <col min="4101" max="4101" width="46.5" style="571" customWidth="1"/>
    <col min="4102" max="4102" width="5.75" style="571" bestFit="1" customWidth="1"/>
    <col min="4103" max="4103" width="13.125" style="571" customWidth="1"/>
    <col min="4104" max="4104" width="13.125" style="571" bestFit="1" customWidth="1"/>
    <col min="4105" max="4105" width="9" style="571" bestFit="1" customWidth="1"/>
    <col min="4106" max="4106" width="34.25" style="571" customWidth="1"/>
    <col min="4107" max="4107" width="34.125" style="571" customWidth="1"/>
    <col min="4108" max="4108" width="19.125" style="571" bestFit="1" customWidth="1"/>
    <col min="4109" max="4109" width="16.75" style="571" customWidth="1"/>
    <col min="4110" max="4110" width="5.375" style="571" bestFit="1" customWidth="1"/>
    <col min="4111" max="4111" width="18.875" style="571" customWidth="1"/>
    <col min="4112" max="4112" width="20.5" style="571" customWidth="1"/>
    <col min="4113" max="4113" width="22.375" style="571" customWidth="1"/>
    <col min="4114" max="4114" width="14.75" style="571" customWidth="1"/>
    <col min="4115" max="4352" width="12.75" style="571"/>
    <col min="4353" max="4353" width="9.75" style="571" customWidth="1"/>
    <col min="4354" max="4354" width="25" style="571" bestFit="1" customWidth="1"/>
    <col min="4355" max="4356" width="9.625" style="571" bestFit="1" customWidth="1"/>
    <col min="4357" max="4357" width="46.5" style="571" customWidth="1"/>
    <col min="4358" max="4358" width="5.75" style="571" bestFit="1" customWidth="1"/>
    <col min="4359" max="4359" width="13.125" style="571" customWidth="1"/>
    <col min="4360" max="4360" width="13.125" style="571" bestFit="1" customWidth="1"/>
    <col min="4361" max="4361" width="9" style="571" bestFit="1" customWidth="1"/>
    <col min="4362" max="4362" width="34.25" style="571" customWidth="1"/>
    <col min="4363" max="4363" width="34.125" style="571" customWidth="1"/>
    <col min="4364" max="4364" width="19.125" style="571" bestFit="1" customWidth="1"/>
    <col min="4365" max="4365" width="16.75" style="571" customWidth="1"/>
    <col min="4366" max="4366" width="5.375" style="571" bestFit="1" customWidth="1"/>
    <col min="4367" max="4367" width="18.875" style="571" customWidth="1"/>
    <col min="4368" max="4368" width="20.5" style="571" customWidth="1"/>
    <col min="4369" max="4369" width="22.375" style="571" customWidth="1"/>
    <col min="4370" max="4370" width="14.75" style="571" customWidth="1"/>
    <col min="4371" max="4608" width="12.75" style="571"/>
    <col min="4609" max="4609" width="9.75" style="571" customWidth="1"/>
    <col min="4610" max="4610" width="25" style="571" bestFit="1" customWidth="1"/>
    <col min="4611" max="4612" width="9.625" style="571" bestFit="1" customWidth="1"/>
    <col min="4613" max="4613" width="46.5" style="571" customWidth="1"/>
    <col min="4614" max="4614" width="5.75" style="571" bestFit="1" customWidth="1"/>
    <col min="4615" max="4615" width="13.125" style="571" customWidth="1"/>
    <col min="4616" max="4616" width="13.125" style="571" bestFit="1" customWidth="1"/>
    <col min="4617" max="4617" width="9" style="571" bestFit="1" customWidth="1"/>
    <col min="4618" max="4618" width="34.25" style="571" customWidth="1"/>
    <col min="4619" max="4619" width="34.125" style="571" customWidth="1"/>
    <col min="4620" max="4620" width="19.125" style="571" bestFit="1" customWidth="1"/>
    <col min="4621" max="4621" width="16.75" style="571" customWidth="1"/>
    <col min="4622" max="4622" width="5.375" style="571" bestFit="1" customWidth="1"/>
    <col min="4623" max="4623" width="18.875" style="571" customWidth="1"/>
    <col min="4624" max="4624" width="20.5" style="571" customWidth="1"/>
    <col min="4625" max="4625" width="22.375" style="571" customWidth="1"/>
    <col min="4626" max="4626" width="14.75" style="571" customWidth="1"/>
    <col min="4627" max="4864" width="12.75" style="571"/>
    <col min="4865" max="4865" width="9.75" style="571" customWidth="1"/>
    <col min="4866" max="4866" width="25" style="571" bestFit="1" customWidth="1"/>
    <col min="4867" max="4868" width="9.625" style="571" bestFit="1" customWidth="1"/>
    <col min="4869" max="4869" width="46.5" style="571" customWidth="1"/>
    <col min="4870" max="4870" width="5.75" style="571" bestFit="1" customWidth="1"/>
    <col min="4871" max="4871" width="13.125" style="571" customWidth="1"/>
    <col min="4872" max="4872" width="13.125" style="571" bestFit="1" customWidth="1"/>
    <col min="4873" max="4873" width="9" style="571" bestFit="1" customWidth="1"/>
    <col min="4874" max="4874" width="34.25" style="571" customWidth="1"/>
    <col min="4875" max="4875" width="34.125" style="571" customWidth="1"/>
    <col min="4876" max="4876" width="19.125" style="571" bestFit="1" customWidth="1"/>
    <col min="4877" max="4877" width="16.75" style="571" customWidth="1"/>
    <col min="4878" max="4878" width="5.375" style="571" bestFit="1" customWidth="1"/>
    <col min="4879" max="4879" width="18.875" style="571" customWidth="1"/>
    <col min="4880" max="4880" width="20.5" style="571" customWidth="1"/>
    <col min="4881" max="4881" width="22.375" style="571" customWidth="1"/>
    <col min="4882" max="4882" width="14.75" style="571" customWidth="1"/>
    <col min="4883" max="5120" width="12.75" style="571"/>
    <col min="5121" max="5121" width="9.75" style="571" customWidth="1"/>
    <col min="5122" max="5122" width="25" style="571" bestFit="1" customWidth="1"/>
    <col min="5123" max="5124" width="9.625" style="571" bestFit="1" customWidth="1"/>
    <col min="5125" max="5125" width="46.5" style="571" customWidth="1"/>
    <col min="5126" max="5126" width="5.75" style="571" bestFit="1" customWidth="1"/>
    <col min="5127" max="5127" width="13.125" style="571" customWidth="1"/>
    <col min="5128" max="5128" width="13.125" style="571" bestFit="1" customWidth="1"/>
    <col min="5129" max="5129" width="9" style="571" bestFit="1" customWidth="1"/>
    <col min="5130" max="5130" width="34.25" style="571" customWidth="1"/>
    <col min="5131" max="5131" width="34.125" style="571" customWidth="1"/>
    <col min="5132" max="5132" width="19.125" style="571" bestFit="1" customWidth="1"/>
    <col min="5133" max="5133" width="16.75" style="571" customWidth="1"/>
    <col min="5134" max="5134" width="5.375" style="571" bestFit="1" customWidth="1"/>
    <col min="5135" max="5135" width="18.875" style="571" customWidth="1"/>
    <col min="5136" max="5136" width="20.5" style="571" customWidth="1"/>
    <col min="5137" max="5137" width="22.375" style="571" customWidth="1"/>
    <col min="5138" max="5138" width="14.75" style="571" customWidth="1"/>
    <col min="5139" max="5376" width="12.75" style="571"/>
    <col min="5377" max="5377" width="9.75" style="571" customWidth="1"/>
    <col min="5378" max="5378" width="25" style="571" bestFit="1" customWidth="1"/>
    <col min="5379" max="5380" width="9.625" style="571" bestFit="1" customWidth="1"/>
    <col min="5381" max="5381" width="46.5" style="571" customWidth="1"/>
    <col min="5382" max="5382" width="5.75" style="571" bestFit="1" customWidth="1"/>
    <col min="5383" max="5383" width="13.125" style="571" customWidth="1"/>
    <col min="5384" max="5384" width="13.125" style="571" bestFit="1" customWidth="1"/>
    <col min="5385" max="5385" width="9" style="571" bestFit="1" customWidth="1"/>
    <col min="5386" max="5386" width="34.25" style="571" customWidth="1"/>
    <col min="5387" max="5387" width="34.125" style="571" customWidth="1"/>
    <col min="5388" max="5388" width="19.125" style="571" bestFit="1" customWidth="1"/>
    <col min="5389" max="5389" width="16.75" style="571" customWidth="1"/>
    <col min="5390" max="5390" width="5.375" style="571" bestFit="1" customWidth="1"/>
    <col min="5391" max="5391" width="18.875" style="571" customWidth="1"/>
    <col min="5392" max="5392" width="20.5" style="571" customWidth="1"/>
    <col min="5393" max="5393" width="22.375" style="571" customWidth="1"/>
    <col min="5394" max="5394" width="14.75" style="571" customWidth="1"/>
    <col min="5395" max="5632" width="12.75" style="571"/>
    <col min="5633" max="5633" width="9.75" style="571" customWidth="1"/>
    <col min="5634" max="5634" width="25" style="571" bestFit="1" customWidth="1"/>
    <col min="5635" max="5636" width="9.625" style="571" bestFit="1" customWidth="1"/>
    <col min="5637" max="5637" width="46.5" style="571" customWidth="1"/>
    <col min="5638" max="5638" width="5.75" style="571" bestFit="1" customWidth="1"/>
    <col min="5639" max="5639" width="13.125" style="571" customWidth="1"/>
    <col min="5640" max="5640" width="13.125" style="571" bestFit="1" customWidth="1"/>
    <col min="5641" max="5641" width="9" style="571" bestFit="1" customWidth="1"/>
    <col min="5642" max="5642" width="34.25" style="571" customWidth="1"/>
    <col min="5643" max="5643" width="34.125" style="571" customWidth="1"/>
    <col min="5644" max="5644" width="19.125" style="571" bestFit="1" customWidth="1"/>
    <col min="5645" max="5645" width="16.75" style="571" customWidth="1"/>
    <col min="5646" max="5646" width="5.375" style="571" bestFit="1" customWidth="1"/>
    <col min="5647" max="5647" width="18.875" style="571" customWidth="1"/>
    <col min="5648" max="5648" width="20.5" style="571" customWidth="1"/>
    <col min="5649" max="5649" width="22.375" style="571" customWidth="1"/>
    <col min="5650" max="5650" width="14.75" style="571" customWidth="1"/>
    <col min="5651" max="5888" width="12.75" style="571"/>
    <col min="5889" max="5889" width="9.75" style="571" customWidth="1"/>
    <col min="5890" max="5890" width="25" style="571" bestFit="1" customWidth="1"/>
    <col min="5891" max="5892" width="9.625" style="571" bestFit="1" customWidth="1"/>
    <col min="5893" max="5893" width="46.5" style="571" customWidth="1"/>
    <col min="5894" max="5894" width="5.75" style="571" bestFit="1" customWidth="1"/>
    <col min="5895" max="5895" width="13.125" style="571" customWidth="1"/>
    <col min="5896" max="5896" width="13.125" style="571" bestFit="1" customWidth="1"/>
    <col min="5897" max="5897" width="9" style="571" bestFit="1" customWidth="1"/>
    <col min="5898" max="5898" width="34.25" style="571" customWidth="1"/>
    <col min="5899" max="5899" width="34.125" style="571" customWidth="1"/>
    <col min="5900" max="5900" width="19.125" style="571" bestFit="1" customWidth="1"/>
    <col min="5901" max="5901" width="16.75" style="571" customWidth="1"/>
    <col min="5902" max="5902" width="5.375" style="571" bestFit="1" customWidth="1"/>
    <col min="5903" max="5903" width="18.875" style="571" customWidth="1"/>
    <col min="5904" max="5904" width="20.5" style="571" customWidth="1"/>
    <col min="5905" max="5905" width="22.375" style="571" customWidth="1"/>
    <col min="5906" max="5906" width="14.75" style="571" customWidth="1"/>
    <col min="5907" max="6144" width="12.75" style="571"/>
    <col min="6145" max="6145" width="9.75" style="571" customWidth="1"/>
    <col min="6146" max="6146" width="25" style="571" bestFit="1" customWidth="1"/>
    <col min="6147" max="6148" width="9.625" style="571" bestFit="1" customWidth="1"/>
    <col min="6149" max="6149" width="46.5" style="571" customWidth="1"/>
    <col min="6150" max="6150" width="5.75" style="571" bestFit="1" customWidth="1"/>
    <col min="6151" max="6151" width="13.125" style="571" customWidth="1"/>
    <col min="6152" max="6152" width="13.125" style="571" bestFit="1" customWidth="1"/>
    <col min="6153" max="6153" width="9" style="571" bestFit="1" customWidth="1"/>
    <col min="6154" max="6154" width="34.25" style="571" customWidth="1"/>
    <col min="6155" max="6155" width="34.125" style="571" customWidth="1"/>
    <col min="6156" max="6156" width="19.125" style="571" bestFit="1" customWidth="1"/>
    <col min="6157" max="6157" width="16.75" style="571" customWidth="1"/>
    <col min="6158" max="6158" width="5.375" style="571" bestFit="1" customWidth="1"/>
    <col min="6159" max="6159" width="18.875" style="571" customWidth="1"/>
    <col min="6160" max="6160" width="20.5" style="571" customWidth="1"/>
    <col min="6161" max="6161" width="22.375" style="571" customWidth="1"/>
    <col min="6162" max="6162" width="14.75" style="571" customWidth="1"/>
    <col min="6163" max="6400" width="12.75" style="571"/>
    <col min="6401" max="6401" width="9.75" style="571" customWidth="1"/>
    <col min="6402" max="6402" width="25" style="571" bestFit="1" customWidth="1"/>
    <col min="6403" max="6404" width="9.625" style="571" bestFit="1" customWidth="1"/>
    <col min="6405" max="6405" width="46.5" style="571" customWidth="1"/>
    <col min="6406" max="6406" width="5.75" style="571" bestFit="1" customWidth="1"/>
    <col min="6407" max="6407" width="13.125" style="571" customWidth="1"/>
    <col min="6408" max="6408" width="13.125" style="571" bestFit="1" customWidth="1"/>
    <col min="6409" max="6409" width="9" style="571" bestFit="1" customWidth="1"/>
    <col min="6410" max="6410" width="34.25" style="571" customWidth="1"/>
    <col min="6411" max="6411" width="34.125" style="571" customWidth="1"/>
    <col min="6412" max="6412" width="19.125" style="571" bestFit="1" customWidth="1"/>
    <col min="6413" max="6413" width="16.75" style="571" customWidth="1"/>
    <col min="6414" max="6414" width="5.375" style="571" bestFit="1" customWidth="1"/>
    <col min="6415" max="6415" width="18.875" style="571" customWidth="1"/>
    <col min="6416" max="6416" width="20.5" style="571" customWidth="1"/>
    <col min="6417" max="6417" width="22.375" style="571" customWidth="1"/>
    <col min="6418" max="6418" width="14.75" style="571" customWidth="1"/>
    <col min="6419" max="6656" width="12.75" style="571"/>
    <col min="6657" max="6657" width="9.75" style="571" customWidth="1"/>
    <col min="6658" max="6658" width="25" style="571" bestFit="1" customWidth="1"/>
    <col min="6659" max="6660" width="9.625" style="571" bestFit="1" customWidth="1"/>
    <col min="6661" max="6661" width="46.5" style="571" customWidth="1"/>
    <col min="6662" max="6662" width="5.75" style="571" bestFit="1" customWidth="1"/>
    <col min="6663" max="6663" width="13.125" style="571" customWidth="1"/>
    <col min="6664" max="6664" width="13.125" style="571" bestFit="1" customWidth="1"/>
    <col min="6665" max="6665" width="9" style="571" bestFit="1" customWidth="1"/>
    <col min="6666" max="6666" width="34.25" style="571" customWidth="1"/>
    <col min="6667" max="6667" width="34.125" style="571" customWidth="1"/>
    <col min="6668" max="6668" width="19.125" style="571" bestFit="1" customWidth="1"/>
    <col min="6669" max="6669" width="16.75" style="571" customWidth="1"/>
    <col min="6670" max="6670" width="5.375" style="571" bestFit="1" customWidth="1"/>
    <col min="6671" max="6671" width="18.875" style="571" customWidth="1"/>
    <col min="6672" max="6672" width="20.5" style="571" customWidth="1"/>
    <col min="6673" max="6673" width="22.375" style="571" customWidth="1"/>
    <col min="6674" max="6674" width="14.75" style="571" customWidth="1"/>
    <col min="6675" max="6912" width="12.75" style="571"/>
    <col min="6913" max="6913" width="9.75" style="571" customWidth="1"/>
    <col min="6914" max="6914" width="25" style="571" bestFit="1" customWidth="1"/>
    <col min="6915" max="6916" width="9.625" style="571" bestFit="1" customWidth="1"/>
    <col min="6917" max="6917" width="46.5" style="571" customWidth="1"/>
    <col min="6918" max="6918" width="5.75" style="571" bestFit="1" customWidth="1"/>
    <col min="6919" max="6919" width="13.125" style="571" customWidth="1"/>
    <col min="6920" max="6920" width="13.125" style="571" bestFit="1" customWidth="1"/>
    <col min="6921" max="6921" width="9" style="571" bestFit="1" customWidth="1"/>
    <col min="6922" max="6922" width="34.25" style="571" customWidth="1"/>
    <col min="6923" max="6923" width="34.125" style="571" customWidth="1"/>
    <col min="6924" max="6924" width="19.125" style="571" bestFit="1" customWidth="1"/>
    <col min="6925" max="6925" width="16.75" style="571" customWidth="1"/>
    <col min="6926" max="6926" width="5.375" style="571" bestFit="1" customWidth="1"/>
    <col min="6927" max="6927" width="18.875" style="571" customWidth="1"/>
    <col min="6928" max="6928" width="20.5" style="571" customWidth="1"/>
    <col min="6929" max="6929" width="22.375" style="571" customWidth="1"/>
    <col min="6930" max="6930" width="14.75" style="571" customWidth="1"/>
    <col min="6931" max="7168" width="12.75" style="571"/>
    <col min="7169" max="7169" width="9.75" style="571" customWidth="1"/>
    <col min="7170" max="7170" width="25" style="571" bestFit="1" customWidth="1"/>
    <col min="7171" max="7172" width="9.625" style="571" bestFit="1" customWidth="1"/>
    <col min="7173" max="7173" width="46.5" style="571" customWidth="1"/>
    <col min="7174" max="7174" width="5.75" style="571" bestFit="1" customWidth="1"/>
    <col min="7175" max="7175" width="13.125" style="571" customWidth="1"/>
    <col min="7176" max="7176" width="13.125" style="571" bestFit="1" customWidth="1"/>
    <col min="7177" max="7177" width="9" style="571" bestFit="1" customWidth="1"/>
    <col min="7178" max="7178" width="34.25" style="571" customWidth="1"/>
    <col min="7179" max="7179" width="34.125" style="571" customWidth="1"/>
    <col min="7180" max="7180" width="19.125" style="571" bestFit="1" customWidth="1"/>
    <col min="7181" max="7181" width="16.75" style="571" customWidth="1"/>
    <col min="7182" max="7182" width="5.375" style="571" bestFit="1" customWidth="1"/>
    <col min="7183" max="7183" width="18.875" style="571" customWidth="1"/>
    <col min="7184" max="7184" width="20.5" style="571" customWidth="1"/>
    <col min="7185" max="7185" width="22.375" style="571" customWidth="1"/>
    <col min="7186" max="7186" width="14.75" style="571" customWidth="1"/>
    <col min="7187" max="7424" width="12.75" style="571"/>
    <col min="7425" max="7425" width="9.75" style="571" customWidth="1"/>
    <col min="7426" max="7426" width="25" style="571" bestFit="1" customWidth="1"/>
    <col min="7427" max="7428" width="9.625" style="571" bestFit="1" customWidth="1"/>
    <col min="7429" max="7429" width="46.5" style="571" customWidth="1"/>
    <col min="7430" max="7430" width="5.75" style="571" bestFit="1" customWidth="1"/>
    <col min="7431" max="7431" width="13.125" style="571" customWidth="1"/>
    <col min="7432" max="7432" width="13.125" style="571" bestFit="1" customWidth="1"/>
    <col min="7433" max="7433" width="9" style="571" bestFit="1" customWidth="1"/>
    <col min="7434" max="7434" width="34.25" style="571" customWidth="1"/>
    <col min="7435" max="7435" width="34.125" style="571" customWidth="1"/>
    <col min="7436" max="7436" width="19.125" style="571" bestFit="1" customWidth="1"/>
    <col min="7437" max="7437" width="16.75" style="571" customWidth="1"/>
    <col min="7438" max="7438" width="5.375" style="571" bestFit="1" customWidth="1"/>
    <col min="7439" max="7439" width="18.875" style="571" customWidth="1"/>
    <col min="7440" max="7440" width="20.5" style="571" customWidth="1"/>
    <col min="7441" max="7441" width="22.375" style="571" customWidth="1"/>
    <col min="7442" max="7442" width="14.75" style="571" customWidth="1"/>
    <col min="7443" max="7680" width="12.75" style="571"/>
    <col min="7681" max="7681" width="9.75" style="571" customWidth="1"/>
    <col min="7682" max="7682" width="25" style="571" bestFit="1" customWidth="1"/>
    <col min="7683" max="7684" width="9.625" style="571" bestFit="1" customWidth="1"/>
    <col min="7685" max="7685" width="46.5" style="571" customWidth="1"/>
    <col min="7686" max="7686" width="5.75" style="571" bestFit="1" customWidth="1"/>
    <col min="7687" max="7687" width="13.125" style="571" customWidth="1"/>
    <col min="7688" max="7688" width="13.125" style="571" bestFit="1" customWidth="1"/>
    <col min="7689" max="7689" width="9" style="571" bestFit="1" customWidth="1"/>
    <col min="7690" max="7690" width="34.25" style="571" customWidth="1"/>
    <col min="7691" max="7691" width="34.125" style="571" customWidth="1"/>
    <col min="7692" max="7692" width="19.125" style="571" bestFit="1" customWidth="1"/>
    <col min="7693" max="7693" width="16.75" style="571" customWidth="1"/>
    <col min="7694" max="7694" width="5.375" style="571" bestFit="1" customWidth="1"/>
    <col min="7695" max="7695" width="18.875" style="571" customWidth="1"/>
    <col min="7696" max="7696" width="20.5" style="571" customWidth="1"/>
    <col min="7697" max="7697" width="22.375" style="571" customWidth="1"/>
    <col min="7698" max="7698" width="14.75" style="571" customWidth="1"/>
    <col min="7699" max="7936" width="12.75" style="571"/>
    <col min="7937" max="7937" width="9.75" style="571" customWidth="1"/>
    <col min="7938" max="7938" width="25" style="571" bestFit="1" customWidth="1"/>
    <col min="7939" max="7940" width="9.625" style="571" bestFit="1" customWidth="1"/>
    <col min="7941" max="7941" width="46.5" style="571" customWidth="1"/>
    <col min="7942" max="7942" width="5.75" style="571" bestFit="1" customWidth="1"/>
    <col min="7943" max="7943" width="13.125" style="571" customWidth="1"/>
    <col min="7944" max="7944" width="13.125" style="571" bestFit="1" customWidth="1"/>
    <col min="7945" max="7945" width="9" style="571" bestFit="1" customWidth="1"/>
    <col min="7946" max="7946" width="34.25" style="571" customWidth="1"/>
    <col min="7947" max="7947" width="34.125" style="571" customWidth="1"/>
    <col min="7948" max="7948" width="19.125" style="571" bestFit="1" customWidth="1"/>
    <col min="7949" max="7949" width="16.75" style="571" customWidth="1"/>
    <col min="7950" max="7950" width="5.375" style="571" bestFit="1" customWidth="1"/>
    <col min="7951" max="7951" width="18.875" style="571" customWidth="1"/>
    <col min="7952" max="7952" width="20.5" style="571" customWidth="1"/>
    <col min="7953" max="7953" width="22.375" style="571" customWidth="1"/>
    <col min="7954" max="7954" width="14.75" style="571" customWidth="1"/>
    <col min="7955" max="8192" width="12.75" style="571"/>
    <col min="8193" max="8193" width="9.75" style="571" customWidth="1"/>
    <col min="8194" max="8194" width="25" style="571" bestFit="1" customWidth="1"/>
    <col min="8195" max="8196" width="9.625" style="571" bestFit="1" customWidth="1"/>
    <col min="8197" max="8197" width="46.5" style="571" customWidth="1"/>
    <col min="8198" max="8198" width="5.75" style="571" bestFit="1" customWidth="1"/>
    <col min="8199" max="8199" width="13.125" style="571" customWidth="1"/>
    <col min="8200" max="8200" width="13.125" style="571" bestFit="1" customWidth="1"/>
    <col min="8201" max="8201" width="9" style="571" bestFit="1" customWidth="1"/>
    <col min="8202" max="8202" width="34.25" style="571" customWidth="1"/>
    <col min="8203" max="8203" width="34.125" style="571" customWidth="1"/>
    <col min="8204" max="8204" width="19.125" style="571" bestFit="1" customWidth="1"/>
    <col min="8205" max="8205" width="16.75" style="571" customWidth="1"/>
    <col min="8206" max="8206" width="5.375" style="571" bestFit="1" customWidth="1"/>
    <col min="8207" max="8207" width="18.875" style="571" customWidth="1"/>
    <col min="8208" max="8208" width="20.5" style="571" customWidth="1"/>
    <col min="8209" max="8209" width="22.375" style="571" customWidth="1"/>
    <col min="8210" max="8210" width="14.75" style="571" customWidth="1"/>
    <col min="8211" max="8448" width="12.75" style="571"/>
    <col min="8449" max="8449" width="9.75" style="571" customWidth="1"/>
    <col min="8450" max="8450" width="25" style="571" bestFit="1" customWidth="1"/>
    <col min="8451" max="8452" width="9.625" style="571" bestFit="1" customWidth="1"/>
    <col min="8453" max="8453" width="46.5" style="571" customWidth="1"/>
    <col min="8454" max="8454" width="5.75" style="571" bestFit="1" customWidth="1"/>
    <col min="8455" max="8455" width="13.125" style="571" customWidth="1"/>
    <col min="8456" max="8456" width="13.125" style="571" bestFit="1" customWidth="1"/>
    <col min="8457" max="8457" width="9" style="571" bestFit="1" customWidth="1"/>
    <col min="8458" max="8458" width="34.25" style="571" customWidth="1"/>
    <col min="8459" max="8459" width="34.125" style="571" customWidth="1"/>
    <col min="8460" max="8460" width="19.125" style="571" bestFit="1" customWidth="1"/>
    <col min="8461" max="8461" width="16.75" style="571" customWidth="1"/>
    <col min="8462" max="8462" width="5.375" style="571" bestFit="1" customWidth="1"/>
    <col min="8463" max="8463" width="18.875" style="571" customWidth="1"/>
    <col min="8464" max="8464" width="20.5" style="571" customWidth="1"/>
    <col min="8465" max="8465" width="22.375" style="571" customWidth="1"/>
    <col min="8466" max="8466" width="14.75" style="571" customWidth="1"/>
    <col min="8467" max="8704" width="12.75" style="571"/>
    <col min="8705" max="8705" width="9.75" style="571" customWidth="1"/>
    <col min="8706" max="8706" width="25" style="571" bestFit="1" customWidth="1"/>
    <col min="8707" max="8708" width="9.625" style="571" bestFit="1" customWidth="1"/>
    <col min="8709" max="8709" width="46.5" style="571" customWidth="1"/>
    <col min="8710" max="8710" width="5.75" style="571" bestFit="1" customWidth="1"/>
    <col min="8711" max="8711" width="13.125" style="571" customWidth="1"/>
    <col min="8712" max="8712" width="13.125" style="571" bestFit="1" customWidth="1"/>
    <col min="8713" max="8713" width="9" style="571" bestFit="1" customWidth="1"/>
    <col min="8714" max="8714" width="34.25" style="571" customWidth="1"/>
    <col min="8715" max="8715" width="34.125" style="571" customWidth="1"/>
    <col min="8716" max="8716" width="19.125" style="571" bestFit="1" customWidth="1"/>
    <col min="8717" max="8717" width="16.75" style="571" customWidth="1"/>
    <col min="8718" max="8718" width="5.375" style="571" bestFit="1" customWidth="1"/>
    <col min="8719" max="8719" width="18.875" style="571" customWidth="1"/>
    <col min="8720" max="8720" width="20.5" style="571" customWidth="1"/>
    <col min="8721" max="8721" width="22.375" style="571" customWidth="1"/>
    <col min="8722" max="8722" width="14.75" style="571" customWidth="1"/>
    <col min="8723" max="8960" width="12.75" style="571"/>
    <col min="8961" max="8961" width="9.75" style="571" customWidth="1"/>
    <col min="8962" max="8962" width="25" style="571" bestFit="1" customWidth="1"/>
    <col min="8963" max="8964" width="9.625" style="571" bestFit="1" customWidth="1"/>
    <col min="8965" max="8965" width="46.5" style="571" customWidth="1"/>
    <col min="8966" max="8966" width="5.75" style="571" bestFit="1" customWidth="1"/>
    <col min="8967" max="8967" width="13.125" style="571" customWidth="1"/>
    <col min="8968" max="8968" width="13.125" style="571" bestFit="1" customWidth="1"/>
    <col min="8969" max="8969" width="9" style="571" bestFit="1" customWidth="1"/>
    <col min="8970" max="8970" width="34.25" style="571" customWidth="1"/>
    <col min="8971" max="8971" width="34.125" style="571" customWidth="1"/>
    <col min="8972" max="8972" width="19.125" style="571" bestFit="1" customWidth="1"/>
    <col min="8973" max="8973" width="16.75" style="571" customWidth="1"/>
    <col min="8974" max="8974" width="5.375" style="571" bestFit="1" customWidth="1"/>
    <col min="8975" max="8975" width="18.875" style="571" customWidth="1"/>
    <col min="8976" max="8976" width="20.5" style="571" customWidth="1"/>
    <col min="8977" max="8977" width="22.375" style="571" customWidth="1"/>
    <col min="8978" max="8978" width="14.75" style="571" customWidth="1"/>
    <col min="8979" max="9216" width="12.75" style="571"/>
    <col min="9217" max="9217" width="9.75" style="571" customWidth="1"/>
    <col min="9218" max="9218" width="25" style="571" bestFit="1" customWidth="1"/>
    <col min="9219" max="9220" width="9.625" style="571" bestFit="1" customWidth="1"/>
    <col min="9221" max="9221" width="46.5" style="571" customWidth="1"/>
    <col min="9222" max="9222" width="5.75" style="571" bestFit="1" customWidth="1"/>
    <col min="9223" max="9223" width="13.125" style="571" customWidth="1"/>
    <col min="9224" max="9224" width="13.125" style="571" bestFit="1" customWidth="1"/>
    <col min="9225" max="9225" width="9" style="571" bestFit="1" customWidth="1"/>
    <col min="9226" max="9226" width="34.25" style="571" customWidth="1"/>
    <col min="9227" max="9227" width="34.125" style="571" customWidth="1"/>
    <col min="9228" max="9228" width="19.125" style="571" bestFit="1" customWidth="1"/>
    <col min="9229" max="9229" width="16.75" style="571" customWidth="1"/>
    <col min="9230" max="9230" width="5.375" style="571" bestFit="1" customWidth="1"/>
    <col min="9231" max="9231" width="18.875" style="571" customWidth="1"/>
    <col min="9232" max="9232" width="20.5" style="571" customWidth="1"/>
    <col min="9233" max="9233" width="22.375" style="571" customWidth="1"/>
    <col min="9234" max="9234" width="14.75" style="571" customWidth="1"/>
    <col min="9235" max="9472" width="12.75" style="571"/>
    <col min="9473" max="9473" width="9.75" style="571" customWidth="1"/>
    <col min="9474" max="9474" width="25" style="571" bestFit="1" customWidth="1"/>
    <col min="9475" max="9476" width="9.625" style="571" bestFit="1" customWidth="1"/>
    <col min="9477" max="9477" width="46.5" style="571" customWidth="1"/>
    <col min="9478" max="9478" width="5.75" style="571" bestFit="1" customWidth="1"/>
    <col min="9479" max="9479" width="13.125" style="571" customWidth="1"/>
    <col min="9480" max="9480" width="13.125" style="571" bestFit="1" customWidth="1"/>
    <col min="9481" max="9481" width="9" style="571" bestFit="1" customWidth="1"/>
    <col min="9482" max="9482" width="34.25" style="571" customWidth="1"/>
    <col min="9483" max="9483" width="34.125" style="571" customWidth="1"/>
    <col min="9484" max="9484" width="19.125" style="571" bestFit="1" customWidth="1"/>
    <col min="9485" max="9485" width="16.75" style="571" customWidth="1"/>
    <col min="9486" max="9486" width="5.375" style="571" bestFit="1" customWidth="1"/>
    <col min="9487" max="9487" width="18.875" style="571" customWidth="1"/>
    <col min="9488" max="9488" width="20.5" style="571" customWidth="1"/>
    <col min="9489" max="9489" width="22.375" style="571" customWidth="1"/>
    <col min="9490" max="9490" width="14.75" style="571" customWidth="1"/>
    <col min="9491" max="9728" width="12.75" style="571"/>
    <col min="9729" max="9729" width="9.75" style="571" customWidth="1"/>
    <col min="9730" max="9730" width="25" style="571" bestFit="1" customWidth="1"/>
    <col min="9731" max="9732" width="9.625" style="571" bestFit="1" customWidth="1"/>
    <col min="9733" max="9733" width="46.5" style="571" customWidth="1"/>
    <col min="9734" max="9734" width="5.75" style="571" bestFit="1" customWidth="1"/>
    <col min="9735" max="9735" width="13.125" style="571" customWidth="1"/>
    <col min="9736" max="9736" width="13.125" style="571" bestFit="1" customWidth="1"/>
    <col min="9737" max="9737" width="9" style="571" bestFit="1" customWidth="1"/>
    <col min="9738" max="9738" width="34.25" style="571" customWidth="1"/>
    <col min="9739" max="9739" width="34.125" style="571" customWidth="1"/>
    <col min="9740" max="9740" width="19.125" style="571" bestFit="1" customWidth="1"/>
    <col min="9741" max="9741" width="16.75" style="571" customWidth="1"/>
    <col min="9742" max="9742" width="5.375" style="571" bestFit="1" customWidth="1"/>
    <col min="9743" max="9743" width="18.875" style="571" customWidth="1"/>
    <col min="9744" max="9744" width="20.5" style="571" customWidth="1"/>
    <col min="9745" max="9745" width="22.375" style="571" customWidth="1"/>
    <col min="9746" max="9746" width="14.75" style="571" customWidth="1"/>
    <col min="9747" max="9984" width="12.75" style="571"/>
    <col min="9985" max="9985" width="9.75" style="571" customWidth="1"/>
    <col min="9986" max="9986" width="25" style="571" bestFit="1" customWidth="1"/>
    <col min="9987" max="9988" width="9.625" style="571" bestFit="1" customWidth="1"/>
    <col min="9989" max="9989" width="46.5" style="571" customWidth="1"/>
    <col min="9990" max="9990" width="5.75" style="571" bestFit="1" customWidth="1"/>
    <col min="9991" max="9991" width="13.125" style="571" customWidth="1"/>
    <col min="9992" max="9992" width="13.125" style="571" bestFit="1" customWidth="1"/>
    <col min="9993" max="9993" width="9" style="571" bestFit="1" customWidth="1"/>
    <col min="9994" max="9994" width="34.25" style="571" customWidth="1"/>
    <col min="9995" max="9995" width="34.125" style="571" customWidth="1"/>
    <col min="9996" max="9996" width="19.125" style="571" bestFit="1" customWidth="1"/>
    <col min="9997" max="9997" width="16.75" style="571" customWidth="1"/>
    <col min="9998" max="9998" width="5.375" style="571" bestFit="1" customWidth="1"/>
    <col min="9999" max="9999" width="18.875" style="571" customWidth="1"/>
    <col min="10000" max="10000" width="20.5" style="571" customWidth="1"/>
    <col min="10001" max="10001" width="22.375" style="571" customWidth="1"/>
    <col min="10002" max="10002" width="14.75" style="571" customWidth="1"/>
    <col min="10003" max="10240" width="12.75" style="571"/>
    <col min="10241" max="10241" width="9.75" style="571" customWidth="1"/>
    <col min="10242" max="10242" width="25" style="571" bestFit="1" customWidth="1"/>
    <col min="10243" max="10244" width="9.625" style="571" bestFit="1" customWidth="1"/>
    <col min="10245" max="10245" width="46.5" style="571" customWidth="1"/>
    <col min="10246" max="10246" width="5.75" style="571" bestFit="1" customWidth="1"/>
    <col min="10247" max="10247" width="13.125" style="571" customWidth="1"/>
    <col min="10248" max="10248" width="13.125" style="571" bestFit="1" customWidth="1"/>
    <col min="10249" max="10249" width="9" style="571" bestFit="1" customWidth="1"/>
    <col min="10250" max="10250" width="34.25" style="571" customWidth="1"/>
    <col min="10251" max="10251" width="34.125" style="571" customWidth="1"/>
    <col min="10252" max="10252" width="19.125" style="571" bestFit="1" customWidth="1"/>
    <col min="10253" max="10253" width="16.75" style="571" customWidth="1"/>
    <col min="10254" max="10254" width="5.375" style="571" bestFit="1" customWidth="1"/>
    <col min="10255" max="10255" width="18.875" style="571" customWidth="1"/>
    <col min="10256" max="10256" width="20.5" style="571" customWidth="1"/>
    <col min="10257" max="10257" width="22.375" style="571" customWidth="1"/>
    <col min="10258" max="10258" width="14.75" style="571" customWidth="1"/>
    <col min="10259" max="10496" width="12.75" style="571"/>
    <col min="10497" max="10497" width="9.75" style="571" customWidth="1"/>
    <col min="10498" max="10498" width="25" style="571" bestFit="1" customWidth="1"/>
    <col min="10499" max="10500" width="9.625" style="571" bestFit="1" customWidth="1"/>
    <col min="10501" max="10501" width="46.5" style="571" customWidth="1"/>
    <col min="10502" max="10502" width="5.75" style="571" bestFit="1" customWidth="1"/>
    <col min="10503" max="10503" width="13.125" style="571" customWidth="1"/>
    <col min="10504" max="10504" width="13.125" style="571" bestFit="1" customWidth="1"/>
    <col min="10505" max="10505" width="9" style="571" bestFit="1" customWidth="1"/>
    <col min="10506" max="10506" width="34.25" style="571" customWidth="1"/>
    <col min="10507" max="10507" width="34.125" style="571" customWidth="1"/>
    <col min="10508" max="10508" width="19.125" style="571" bestFit="1" customWidth="1"/>
    <col min="10509" max="10509" width="16.75" style="571" customWidth="1"/>
    <col min="10510" max="10510" width="5.375" style="571" bestFit="1" customWidth="1"/>
    <col min="10511" max="10511" width="18.875" style="571" customWidth="1"/>
    <col min="10512" max="10512" width="20.5" style="571" customWidth="1"/>
    <col min="10513" max="10513" width="22.375" style="571" customWidth="1"/>
    <col min="10514" max="10514" width="14.75" style="571" customWidth="1"/>
    <col min="10515" max="10752" width="12.75" style="571"/>
    <col min="10753" max="10753" width="9.75" style="571" customWidth="1"/>
    <col min="10754" max="10754" width="25" style="571" bestFit="1" customWidth="1"/>
    <col min="10755" max="10756" width="9.625" style="571" bestFit="1" customWidth="1"/>
    <col min="10757" max="10757" width="46.5" style="571" customWidth="1"/>
    <col min="10758" max="10758" width="5.75" style="571" bestFit="1" customWidth="1"/>
    <col min="10759" max="10759" width="13.125" style="571" customWidth="1"/>
    <col min="10760" max="10760" width="13.125" style="571" bestFit="1" customWidth="1"/>
    <col min="10761" max="10761" width="9" style="571" bestFit="1" customWidth="1"/>
    <col min="10762" max="10762" width="34.25" style="571" customWidth="1"/>
    <col min="10763" max="10763" width="34.125" style="571" customWidth="1"/>
    <col min="10764" max="10764" width="19.125" style="571" bestFit="1" customWidth="1"/>
    <col min="10765" max="10765" width="16.75" style="571" customWidth="1"/>
    <col min="10766" max="10766" width="5.375" style="571" bestFit="1" customWidth="1"/>
    <col min="10767" max="10767" width="18.875" style="571" customWidth="1"/>
    <col min="10768" max="10768" width="20.5" style="571" customWidth="1"/>
    <col min="10769" max="10769" width="22.375" style="571" customWidth="1"/>
    <col min="10770" max="10770" width="14.75" style="571" customWidth="1"/>
    <col min="10771" max="11008" width="12.75" style="571"/>
    <col min="11009" max="11009" width="9.75" style="571" customWidth="1"/>
    <col min="11010" max="11010" width="25" style="571" bestFit="1" customWidth="1"/>
    <col min="11011" max="11012" width="9.625" style="571" bestFit="1" customWidth="1"/>
    <col min="11013" max="11013" width="46.5" style="571" customWidth="1"/>
    <col min="11014" max="11014" width="5.75" style="571" bestFit="1" customWidth="1"/>
    <col min="11015" max="11015" width="13.125" style="571" customWidth="1"/>
    <col min="11016" max="11016" width="13.125" style="571" bestFit="1" customWidth="1"/>
    <col min="11017" max="11017" width="9" style="571" bestFit="1" customWidth="1"/>
    <col min="11018" max="11018" width="34.25" style="571" customWidth="1"/>
    <col min="11019" max="11019" width="34.125" style="571" customWidth="1"/>
    <col min="11020" max="11020" width="19.125" style="571" bestFit="1" customWidth="1"/>
    <col min="11021" max="11021" width="16.75" style="571" customWidth="1"/>
    <col min="11022" max="11022" width="5.375" style="571" bestFit="1" customWidth="1"/>
    <col min="11023" max="11023" width="18.875" style="571" customWidth="1"/>
    <col min="11024" max="11024" width="20.5" style="571" customWidth="1"/>
    <col min="11025" max="11025" width="22.375" style="571" customWidth="1"/>
    <col min="11026" max="11026" width="14.75" style="571" customWidth="1"/>
    <col min="11027" max="11264" width="12.75" style="571"/>
    <col min="11265" max="11265" width="9.75" style="571" customWidth="1"/>
    <col min="11266" max="11266" width="25" style="571" bestFit="1" customWidth="1"/>
    <col min="11267" max="11268" width="9.625" style="571" bestFit="1" customWidth="1"/>
    <col min="11269" max="11269" width="46.5" style="571" customWidth="1"/>
    <col min="11270" max="11270" width="5.75" style="571" bestFit="1" customWidth="1"/>
    <col min="11271" max="11271" width="13.125" style="571" customWidth="1"/>
    <col min="11272" max="11272" width="13.125" style="571" bestFit="1" customWidth="1"/>
    <col min="11273" max="11273" width="9" style="571" bestFit="1" customWidth="1"/>
    <col min="11274" max="11274" width="34.25" style="571" customWidth="1"/>
    <col min="11275" max="11275" width="34.125" style="571" customWidth="1"/>
    <col min="11276" max="11276" width="19.125" style="571" bestFit="1" customWidth="1"/>
    <col min="11277" max="11277" width="16.75" style="571" customWidth="1"/>
    <col min="11278" max="11278" width="5.375" style="571" bestFit="1" customWidth="1"/>
    <col min="11279" max="11279" width="18.875" style="571" customWidth="1"/>
    <col min="11280" max="11280" width="20.5" style="571" customWidth="1"/>
    <col min="11281" max="11281" width="22.375" style="571" customWidth="1"/>
    <col min="11282" max="11282" width="14.75" style="571" customWidth="1"/>
    <col min="11283" max="11520" width="12.75" style="571"/>
    <col min="11521" max="11521" width="9.75" style="571" customWidth="1"/>
    <col min="11522" max="11522" width="25" style="571" bestFit="1" customWidth="1"/>
    <col min="11523" max="11524" width="9.625" style="571" bestFit="1" customWidth="1"/>
    <col min="11525" max="11525" width="46.5" style="571" customWidth="1"/>
    <col min="11526" max="11526" width="5.75" style="571" bestFit="1" customWidth="1"/>
    <col min="11527" max="11527" width="13.125" style="571" customWidth="1"/>
    <col min="11528" max="11528" width="13.125" style="571" bestFit="1" customWidth="1"/>
    <col min="11529" max="11529" width="9" style="571" bestFit="1" customWidth="1"/>
    <col min="11530" max="11530" width="34.25" style="571" customWidth="1"/>
    <col min="11531" max="11531" width="34.125" style="571" customWidth="1"/>
    <col min="11532" max="11532" width="19.125" style="571" bestFit="1" customWidth="1"/>
    <col min="11533" max="11533" width="16.75" style="571" customWidth="1"/>
    <col min="11534" max="11534" width="5.375" style="571" bestFit="1" customWidth="1"/>
    <col min="11535" max="11535" width="18.875" style="571" customWidth="1"/>
    <col min="11536" max="11536" width="20.5" style="571" customWidth="1"/>
    <col min="11537" max="11537" width="22.375" style="571" customWidth="1"/>
    <col min="11538" max="11538" width="14.75" style="571" customWidth="1"/>
    <col min="11539" max="11776" width="12.75" style="571"/>
    <col min="11777" max="11777" width="9.75" style="571" customWidth="1"/>
    <col min="11778" max="11778" width="25" style="571" bestFit="1" customWidth="1"/>
    <col min="11779" max="11780" width="9.625" style="571" bestFit="1" customWidth="1"/>
    <col min="11781" max="11781" width="46.5" style="571" customWidth="1"/>
    <col min="11782" max="11782" width="5.75" style="571" bestFit="1" customWidth="1"/>
    <col min="11783" max="11783" width="13.125" style="571" customWidth="1"/>
    <col min="11784" max="11784" width="13.125" style="571" bestFit="1" customWidth="1"/>
    <col min="11785" max="11785" width="9" style="571" bestFit="1" customWidth="1"/>
    <col min="11786" max="11786" width="34.25" style="571" customWidth="1"/>
    <col min="11787" max="11787" width="34.125" style="571" customWidth="1"/>
    <col min="11788" max="11788" width="19.125" style="571" bestFit="1" customWidth="1"/>
    <col min="11789" max="11789" width="16.75" style="571" customWidth="1"/>
    <col min="11790" max="11790" width="5.375" style="571" bestFit="1" customWidth="1"/>
    <col min="11791" max="11791" width="18.875" style="571" customWidth="1"/>
    <col min="11792" max="11792" width="20.5" style="571" customWidth="1"/>
    <col min="11793" max="11793" width="22.375" style="571" customWidth="1"/>
    <col min="11794" max="11794" width="14.75" style="571" customWidth="1"/>
    <col min="11795" max="12032" width="12.75" style="571"/>
    <col min="12033" max="12033" width="9.75" style="571" customWidth="1"/>
    <col min="12034" max="12034" width="25" style="571" bestFit="1" customWidth="1"/>
    <col min="12035" max="12036" width="9.625" style="571" bestFit="1" customWidth="1"/>
    <col min="12037" max="12037" width="46.5" style="571" customWidth="1"/>
    <col min="12038" max="12038" width="5.75" style="571" bestFit="1" customWidth="1"/>
    <col min="12039" max="12039" width="13.125" style="571" customWidth="1"/>
    <col min="12040" max="12040" width="13.125" style="571" bestFit="1" customWidth="1"/>
    <col min="12041" max="12041" width="9" style="571" bestFit="1" customWidth="1"/>
    <col min="12042" max="12042" width="34.25" style="571" customWidth="1"/>
    <col min="12043" max="12043" width="34.125" style="571" customWidth="1"/>
    <col min="12044" max="12044" width="19.125" style="571" bestFit="1" customWidth="1"/>
    <col min="12045" max="12045" width="16.75" style="571" customWidth="1"/>
    <col min="12046" max="12046" width="5.375" style="571" bestFit="1" customWidth="1"/>
    <col min="12047" max="12047" width="18.875" style="571" customWidth="1"/>
    <col min="12048" max="12048" width="20.5" style="571" customWidth="1"/>
    <col min="12049" max="12049" width="22.375" style="571" customWidth="1"/>
    <col min="12050" max="12050" width="14.75" style="571" customWidth="1"/>
    <col min="12051" max="12288" width="12.75" style="571"/>
    <col min="12289" max="12289" width="9.75" style="571" customWidth="1"/>
    <col min="12290" max="12290" width="25" style="571" bestFit="1" customWidth="1"/>
    <col min="12291" max="12292" width="9.625" style="571" bestFit="1" customWidth="1"/>
    <col min="12293" max="12293" width="46.5" style="571" customWidth="1"/>
    <col min="12294" max="12294" width="5.75" style="571" bestFit="1" customWidth="1"/>
    <col min="12295" max="12295" width="13.125" style="571" customWidth="1"/>
    <col min="12296" max="12296" width="13.125" style="571" bestFit="1" customWidth="1"/>
    <col min="12297" max="12297" width="9" style="571" bestFit="1" customWidth="1"/>
    <col min="12298" max="12298" width="34.25" style="571" customWidth="1"/>
    <col min="12299" max="12299" width="34.125" style="571" customWidth="1"/>
    <col min="12300" max="12300" width="19.125" style="571" bestFit="1" customWidth="1"/>
    <col min="12301" max="12301" width="16.75" style="571" customWidth="1"/>
    <col min="12302" max="12302" width="5.375" style="571" bestFit="1" customWidth="1"/>
    <col min="12303" max="12303" width="18.875" style="571" customWidth="1"/>
    <col min="12304" max="12304" width="20.5" style="571" customWidth="1"/>
    <col min="12305" max="12305" width="22.375" style="571" customWidth="1"/>
    <col min="12306" max="12306" width="14.75" style="571" customWidth="1"/>
    <col min="12307" max="12544" width="12.75" style="571"/>
    <col min="12545" max="12545" width="9.75" style="571" customWidth="1"/>
    <col min="12546" max="12546" width="25" style="571" bestFit="1" customWidth="1"/>
    <col min="12547" max="12548" width="9.625" style="571" bestFit="1" customWidth="1"/>
    <col min="12549" max="12549" width="46.5" style="571" customWidth="1"/>
    <col min="12550" max="12550" width="5.75" style="571" bestFit="1" customWidth="1"/>
    <col min="12551" max="12551" width="13.125" style="571" customWidth="1"/>
    <col min="12552" max="12552" width="13.125" style="571" bestFit="1" customWidth="1"/>
    <col min="12553" max="12553" width="9" style="571" bestFit="1" customWidth="1"/>
    <col min="12554" max="12554" width="34.25" style="571" customWidth="1"/>
    <col min="12555" max="12555" width="34.125" style="571" customWidth="1"/>
    <col min="12556" max="12556" width="19.125" style="571" bestFit="1" customWidth="1"/>
    <col min="12557" max="12557" width="16.75" style="571" customWidth="1"/>
    <col min="12558" max="12558" width="5.375" style="571" bestFit="1" customWidth="1"/>
    <col min="12559" max="12559" width="18.875" style="571" customWidth="1"/>
    <col min="12560" max="12560" width="20.5" style="571" customWidth="1"/>
    <col min="12561" max="12561" width="22.375" style="571" customWidth="1"/>
    <col min="12562" max="12562" width="14.75" style="571" customWidth="1"/>
    <col min="12563" max="12800" width="12.75" style="571"/>
    <col min="12801" max="12801" width="9.75" style="571" customWidth="1"/>
    <col min="12802" max="12802" width="25" style="571" bestFit="1" customWidth="1"/>
    <col min="12803" max="12804" width="9.625" style="571" bestFit="1" customWidth="1"/>
    <col min="12805" max="12805" width="46.5" style="571" customWidth="1"/>
    <col min="12806" max="12806" width="5.75" style="571" bestFit="1" customWidth="1"/>
    <col min="12807" max="12807" width="13.125" style="571" customWidth="1"/>
    <col min="12808" max="12808" width="13.125" style="571" bestFit="1" customWidth="1"/>
    <col min="12809" max="12809" width="9" style="571" bestFit="1" customWidth="1"/>
    <col min="12810" max="12810" width="34.25" style="571" customWidth="1"/>
    <col min="12811" max="12811" width="34.125" style="571" customWidth="1"/>
    <col min="12812" max="12812" width="19.125" style="571" bestFit="1" customWidth="1"/>
    <col min="12813" max="12813" width="16.75" style="571" customWidth="1"/>
    <col min="12814" max="12814" width="5.375" style="571" bestFit="1" customWidth="1"/>
    <col min="12815" max="12815" width="18.875" style="571" customWidth="1"/>
    <col min="12816" max="12816" width="20.5" style="571" customWidth="1"/>
    <col min="12817" max="12817" width="22.375" style="571" customWidth="1"/>
    <col min="12818" max="12818" width="14.75" style="571" customWidth="1"/>
    <col min="12819" max="13056" width="12.75" style="571"/>
    <col min="13057" max="13057" width="9.75" style="571" customWidth="1"/>
    <col min="13058" max="13058" width="25" style="571" bestFit="1" customWidth="1"/>
    <col min="13059" max="13060" width="9.625" style="571" bestFit="1" customWidth="1"/>
    <col min="13061" max="13061" width="46.5" style="571" customWidth="1"/>
    <col min="13062" max="13062" width="5.75" style="571" bestFit="1" customWidth="1"/>
    <col min="13063" max="13063" width="13.125" style="571" customWidth="1"/>
    <col min="13064" max="13064" width="13.125" style="571" bestFit="1" customWidth="1"/>
    <col min="13065" max="13065" width="9" style="571" bestFit="1" customWidth="1"/>
    <col min="13066" max="13066" width="34.25" style="571" customWidth="1"/>
    <col min="13067" max="13067" width="34.125" style="571" customWidth="1"/>
    <col min="13068" max="13068" width="19.125" style="571" bestFit="1" customWidth="1"/>
    <col min="13069" max="13069" width="16.75" style="571" customWidth="1"/>
    <col min="13070" max="13070" width="5.375" style="571" bestFit="1" customWidth="1"/>
    <col min="13071" max="13071" width="18.875" style="571" customWidth="1"/>
    <col min="13072" max="13072" width="20.5" style="571" customWidth="1"/>
    <col min="13073" max="13073" width="22.375" style="571" customWidth="1"/>
    <col min="13074" max="13074" width="14.75" style="571" customWidth="1"/>
    <col min="13075" max="13312" width="12.75" style="571"/>
    <col min="13313" max="13313" width="9.75" style="571" customWidth="1"/>
    <col min="13314" max="13314" width="25" style="571" bestFit="1" customWidth="1"/>
    <col min="13315" max="13316" width="9.625" style="571" bestFit="1" customWidth="1"/>
    <col min="13317" max="13317" width="46.5" style="571" customWidth="1"/>
    <col min="13318" max="13318" width="5.75" style="571" bestFit="1" customWidth="1"/>
    <col min="13319" max="13319" width="13.125" style="571" customWidth="1"/>
    <col min="13320" max="13320" width="13.125" style="571" bestFit="1" customWidth="1"/>
    <col min="13321" max="13321" width="9" style="571" bestFit="1" customWidth="1"/>
    <col min="13322" max="13322" width="34.25" style="571" customWidth="1"/>
    <col min="13323" max="13323" width="34.125" style="571" customWidth="1"/>
    <col min="13324" max="13324" width="19.125" style="571" bestFit="1" customWidth="1"/>
    <col min="13325" max="13325" width="16.75" style="571" customWidth="1"/>
    <col min="13326" max="13326" width="5.375" style="571" bestFit="1" customWidth="1"/>
    <col min="13327" max="13327" width="18.875" style="571" customWidth="1"/>
    <col min="13328" max="13328" width="20.5" style="571" customWidth="1"/>
    <col min="13329" max="13329" width="22.375" style="571" customWidth="1"/>
    <col min="13330" max="13330" width="14.75" style="571" customWidth="1"/>
    <col min="13331" max="13568" width="12.75" style="571"/>
    <col min="13569" max="13569" width="9.75" style="571" customWidth="1"/>
    <col min="13570" max="13570" width="25" style="571" bestFit="1" customWidth="1"/>
    <col min="13571" max="13572" width="9.625" style="571" bestFit="1" customWidth="1"/>
    <col min="13573" max="13573" width="46.5" style="571" customWidth="1"/>
    <col min="13574" max="13574" width="5.75" style="571" bestFit="1" customWidth="1"/>
    <col min="13575" max="13575" width="13.125" style="571" customWidth="1"/>
    <col min="13576" max="13576" width="13.125" style="571" bestFit="1" customWidth="1"/>
    <col min="13577" max="13577" width="9" style="571" bestFit="1" customWidth="1"/>
    <col min="13578" max="13578" width="34.25" style="571" customWidth="1"/>
    <col min="13579" max="13579" width="34.125" style="571" customWidth="1"/>
    <col min="13580" max="13580" width="19.125" style="571" bestFit="1" customWidth="1"/>
    <col min="13581" max="13581" width="16.75" style="571" customWidth="1"/>
    <col min="13582" max="13582" width="5.375" style="571" bestFit="1" customWidth="1"/>
    <col min="13583" max="13583" width="18.875" style="571" customWidth="1"/>
    <col min="13584" max="13584" width="20.5" style="571" customWidth="1"/>
    <col min="13585" max="13585" width="22.375" style="571" customWidth="1"/>
    <col min="13586" max="13586" width="14.75" style="571" customWidth="1"/>
    <col min="13587" max="13824" width="12.75" style="571"/>
    <col min="13825" max="13825" width="9.75" style="571" customWidth="1"/>
    <col min="13826" max="13826" width="25" style="571" bestFit="1" customWidth="1"/>
    <col min="13827" max="13828" width="9.625" style="571" bestFit="1" customWidth="1"/>
    <col min="13829" max="13829" width="46.5" style="571" customWidth="1"/>
    <col min="13830" max="13830" width="5.75" style="571" bestFit="1" customWidth="1"/>
    <col min="13831" max="13831" width="13.125" style="571" customWidth="1"/>
    <col min="13832" max="13832" width="13.125" style="571" bestFit="1" customWidth="1"/>
    <col min="13833" max="13833" width="9" style="571" bestFit="1" customWidth="1"/>
    <col min="13834" max="13834" width="34.25" style="571" customWidth="1"/>
    <col min="13835" max="13835" width="34.125" style="571" customWidth="1"/>
    <col min="13836" max="13836" width="19.125" style="571" bestFit="1" customWidth="1"/>
    <col min="13837" max="13837" width="16.75" style="571" customWidth="1"/>
    <col min="13838" max="13838" width="5.375" style="571" bestFit="1" customWidth="1"/>
    <col min="13839" max="13839" width="18.875" style="571" customWidth="1"/>
    <col min="13840" max="13840" width="20.5" style="571" customWidth="1"/>
    <col min="13841" max="13841" width="22.375" style="571" customWidth="1"/>
    <col min="13842" max="13842" width="14.75" style="571" customWidth="1"/>
    <col min="13843" max="14080" width="12.75" style="571"/>
    <col min="14081" max="14081" width="9.75" style="571" customWidth="1"/>
    <col min="14082" max="14082" width="25" style="571" bestFit="1" customWidth="1"/>
    <col min="14083" max="14084" width="9.625" style="571" bestFit="1" customWidth="1"/>
    <col min="14085" max="14085" width="46.5" style="571" customWidth="1"/>
    <col min="14086" max="14086" width="5.75" style="571" bestFit="1" customWidth="1"/>
    <col min="14087" max="14087" width="13.125" style="571" customWidth="1"/>
    <col min="14088" max="14088" width="13.125" style="571" bestFit="1" customWidth="1"/>
    <col min="14089" max="14089" width="9" style="571" bestFit="1" customWidth="1"/>
    <col min="14090" max="14090" width="34.25" style="571" customWidth="1"/>
    <col min="14091" max="14091" width="34.125" style="571" customWidth="1"/>
    <col min="14092" max="14092" width="19.125" style="571" bestFit="1" customWidth="1"/>
    <col min="14093" max="14093" width="16.75" style="571" customWidth="1"/>
    <col min="14094" max="14094" width="5.375" style="571" bestFit="1" customWidth="1"/>
    <col min="14095" max="14095" width="18.875" style="571" customWidth="1"/>
    <col min="14096" max="14096" width="20.5" style="571" customWidth="1"/>
    <col min="14097" max="14097" width="22.375" style="571" customWidth="1"/>
    <col min="14098" max="14098" width="14.75" style="571" customWidth="1"/>
    <col min="14099" max="14336" width="12.75" style="571"/>
    <col min="14337" max="14337" width="9.75" style="571" customWidth="1"/>
    <col min="14338" max="14338" width="25" style="571" bestFit="1" customWidth="1"/>
    <col min="14339" max="14340" width="9.625" style="571" bestFit="1" customWidth="1"/>
    <col min="14341" max="14341" width="46.5" style="571" customWidth="1"/>
    <col min="14342" max="14342" width="5.75" style="571" bestFit="1" customWidth="1"/>
    <col min="14343" max="14343" width="13.125" style="571" customWidth="1"/>
    <col min="14344" max="14344" width="13.125" style="571" bestFit="1" customWidth="1"/>
    <col min="14345" max="14345" width="9" style="571" bestFit="1" customWidth="1"/>
    <col min="14346" max="14346" width="34.25" style="571" customWidth="1"/>
    <col min="14347" max="14347" width="34.125" style="571" customWidth="1"/>
    <col min="14348" max="14348" width="19.125" style="571" bestFit="1" customWidth="1"/>
    <col min="14349" max="14349" width="16.75" style="571" customWidth="1"/>
    <col min="14350" max="14350" width="5.375" style="571" bestFit="1" customWidth="1"/>
    <col min="14351" max="14351" width="18.875" style="571" customWidth="1"/>
    <col min="14352" max="14352" width="20.5" style="571" customWidth="1"/>
    <col min="14353" max="14353" width="22.375" style="571" customWidth="1"/>
    <col min="14354" max="14354" width="14.75" style="571" customWidth="1"/>
    <col min="14355" max="14592" width="12.75" style="571"/>
    <col min="14593" max="14593" width="9.75" style="571" customWidth="1"/>
    <col min="14594" max="14594" width="25" style="571" bestFit="1" customWidth="1"/>
    <col min="14595" max="14596" width="9.625" style="571" bestFit="1" customWidth="1"/>
    <col min="14597" max="14597" width="46.5" style="571" customWidth="1"/>
    <col min="14598" max="14598" width="5.75" style="571" bestFit="1" customWidth="1"/>
    <col min="14599" max="14599" width="13.125" style="571" customWidth="1"/>
    <col min="14600" max="14600" width="13.125" style="571" bestFit="1" customWidth="1"/>
    <col min="14601" max="14601" width="9" style="571" bestFit="1" customWidth="1"/>
    <col min="14602" max="14602" width="34.25" style="571" customWidth="1"/>
    <col min="14603" max="14603" width="34.125" style="571" customWidth="1"/>
    <col min="14604" max="14604" width="19.125" style="571" bestFit="1" customWidth="1"/>
    <col min="14605" max="14605" width="16.75" style="571" customWidth="1"/>
    <col min="14606" max="14606" width="5.375" style="571" bestFit="1" customWidth="1"/>
    <col min="14607" max="14607" width="18.875" style="571" customWidth="1"/>
    <col min="14608" max="14608" width="20.5" style="571" customWidth="1"/>
    <col min="14609" max="14609" width="22.375" style="571" customWidth="1"/>
    <col min="14610" max="14610" width="14.75" style="571" customWidth="1"/>
    <col min="14611" max="14848" width="12.75" style="571"/>
    <col min="14849" max="14849" width="9.75" style="571" customWidth="1"/>
    <col min="14850" max="14850" width="25" style="571" bestFit="1" customWidth="1"/>
    <col min="14851" max="14852" width="9.625" style="571" bestFit="1" customWidth="1"/>
    <col min="14853" max="14853" width="46.5" style="571" customWidth="1"/>
    <col min="14854" max="14854" width="5.75" style="571" bestFit="1" customWidth="1"/>
    <col min="14855" max="14855" width="13.125" style="571" customWidth="1"/>
    <col min="14856" max="14856" width="13.125" style="571" bestFit="1" customWidth="1"/>
    <col min="14857" max="14857" width="9" style="571" bestFit="1" customWidth="1"/>
    <col min="14858" max="14858" width="34.25" style="571" customWidth="1"/>
    <col min="14859" max="14859" width="34.125" style="571" customWidth="1"/>
    <col min="14860" max="14860" width="19.125" style="571" bestFit="1" customWidth="1"/>
    <col min="14861" max="14861" width="16.75" style="571" customWidth="1"/>
    <col min="14862" max="14862" width="5.375" style="571" bestFit="1" customWidth="1"/>
    <col min="14863" max="14863" width="18.875" style="571" customWidth="1"/>
    <col min="14864" max="14864" width="20.5" style="571" customWidth="1"/>
    <col min="14865" max="14865" width="22.375" style="571" customWidth="1"/>
    <col min="14866" max="14866" width="14.75" style="571" customWidth="1"/>
    <col min="14867" max="15104" width="12.75" style="571"/>
    <col min="15105" max="15105" width="9.75" style="571" customWidth="1"/>
    <col min="15106" max="15106" width="25" style="571" bestFit="1" customWidth="1"/>
    <col min="15107" max="15108" width="9.625" style="571" bestFit="1" customWidth="1"/>
    <col min="15109" max="15109" width="46.5" style="571" customWidth="1"/>
    <col min="15110" max="15110" width="5.75" style="571" bestFit="1" customWidth="1"/>
    <col min="15111" max="15111" width="13.125" style="571" customWidth="1"/>
    <col min="15112" max="15112" width="13.125" style="571" bestFit="1" customWidth="1"/>
    <col min="15113" max="15113" width="9" style="571" bestFit="1" customWidth="1"/>
    <col min="15114" max="15114" width="34.25" style="571" customWidth="1"/>
    <col min="15115" max="15115" width="34.125" style="571" customWidth="1"/>
    <col min="15116" max="15116" width="19.125" style="571" bestFit="1" customWidth="1"/>
    <col min="15117" max="15117" width="16.75" style="571" customWidth="1"/>
    <col min="15118" max="15118" width="5.375" style="571" bestFit="1" customWidth="1"/>
    <col min="15119" max="15119" width="18.875" style="571" customWidth="1"/>
    <col min="15120" max="15120" width="20.5" style="571" customWidth="1"/>
    <col min="15121" max="15121" width="22.375" style="571" customWidth="1"/>
    <col min="15122" max="15122" width="14.75" style="571" customWidth="1"/>
    <col min="15123" max="15360" width="12.75" style="571"/>
    <col min="15361" max="15361" width="9.75" style="571" customWidth="1"/>
    <col min="15362" max="15362" width="25" style="571" bestFit="1" customWidth="1"/>
    <col min="15363" max="15364" width="9.625" style="571" bestFit="1" customWidth="1"/>
    <col min="15365" max="15365" width="46.5" style="571" customWidth="1"/>
    <col min="15366" max="15366" width="5.75" style="571" bestFit="1" customWidth="1"/>
    <col min="15367" max="15367" width="13.125" style="571" customWidth="1"/>
    <col min="15368" max="15368" width="13.125" style="571" bestFit="1" customWidth="1"/>
    <col min="15369" max="15369" width="9" style="571" bestFit="1" customWidth="1"/>
    <col min="15370" max="15370" width="34.25" style="571" customWidth="1"/>
    <col min="15371" max="15371" width="34.125" style="571" customWidth="1"/>
    <col min="15372" max="15372" width="19.125" style="571" bestFit="1" customWidth="1"/>
    <col min="15373" max="15373" width="16.75" style="571" customWidth="1"/>
    <col min="15374" max="15374" width="5.375" style="571" bestFit="1" customWidth="1"/>
    <col min="15375" max="15375" width="18.875" style="571" customWidth="1"/>
    <col min="15376" max="15376" width="20.5" style="571" customWidth="1"/>
    <col min="15377" max="15377" width="22.375" style="571" customWidth="1"/>
    <col min="15378" max="15378" width="14.75" style="571" customWidth="1"/>
    <col min="15379" max="15616" width="12.75" style="571"/>
    <col min="15617" max="15617" width="9.75" style="571" customWidth="1"/>
    <col min="15618" max="15618" width="25" style="571" bestFit="1" customWidth="1"/>
    <col min="15619" max="15620" width="9.625" style="571" bestFit="1" customWidth="1"/>
    <col min="15621" max="15621" width="46.5" style="571" customWidth="1"/>
    <col min="15622" max="15622" width="5.75" style="571" bestFit="1" customWidth="1"/>
    <col min="15623" max="15623" width="13.125" style="571" customWidth="1"/>
    <col min="15624" max="15624" width="13.125" style="571" bestFit="1" customWidth="1"/>
    <col min="15625" max="15625" width="9" style="571" bestFit="1" customWidth="1"/>
    <col min="15626" max="15626" width="34.25" style="571" customWidth="1"/>
    <col min="15627" max="15627" width="34.125" style="571" customWidth="1"/>
    <col min="15628" max="15628" width="19.125" style="571" bestFit="1" customWidth="1"/>
    <col min="15629" max="15629" width="16.75" style="571" customWidth="1"/>
    <col min="15630" max="15630" width="5.375" style="571" bestFit="1" customWidth="1"/>
    <col min="15631" max="15631" width="18.875" style="571" customWidth="1"/>
    <col min="15632" max="15632" width="20.5" style="571" customWidth="1"/>
    <col min="15633" max="15633" width="22.375" style="571" customWidth="1"/>
    <col min="15634" max="15634" width="14.75" style="571" customWidth="1"/>
    <col min="15635" max="15872" width="12.75" style="571"/>
    <col min="15873" max="15873" width="9.75" style="571" customWidth="1"/>
    <col min="15874" max="15874" width="25" style="571" bestFit="1" customWidth="1"/>
    <col min="15875" max="15876" width="9.625" style="571" bestFit="1" customWidth="1"/>
    <col min="15877" max="15877" width="46.5" style="571" customWidth="1"/>
    <col min="15878" max="15878" width="5.75" style="571" bestFit="1" customWidth="1"/>
    <col min="15879" max="15879" width="13.125" style="571" customWidth="1"/>
    <col min="15880" max="15880" width="13.125" style="571" bestFit="1" customWidth="1"/>
    <col min="15881" max="15881" width="9" style="571" bestFit="1" customWidth="1"/>
    <col min="15882" max="15882" width="34.25" style="571" customWidth="1"/>
    <col min="15883" max="15883" width="34.125" style="571" customWidth="1"/>
    <col min="15884" max="15884" width="19.125" style="571" bestFit="1" customWidth="1"/>
    <col min="15885" max="15885" width="16.75" style="571" customWidth="1"/>
    <col min="15886" max="15886" width="5.375" style="571" bestFit="1" customWidth="1"/>
    <col min="15887" max="15887" width="18.875" style="571" customWidth="1"/>
    <col min="15888" max="15888" width="20.5" style="571" customWidth="1"/>
    <col min="15889" max="15889" width="22.375" style="571" customWidth="1"/>
    <col min="15890" max="15890" width="14.75" style="571" customWidth="1"/>
    <col min="15891" max="16128" width="12.75" style="571"/>
    <col min="16129" max="16129" width="9.75" style="571" customWidth="1"/>
    <col min="16130" max="16130" width="25" style="571" bestFit="1" customWidth="1"/>
    <col min="16131" max="16132" width="9.625" style="571" bestFit="1" customWidth="1"/>
    <col min="16133" max="16133" width="46.5" style="571" customWidth="1"/>
    <col min="16134" max="16134" width="5.75" style="571" bestFit="1" customWidth="1"/>
    <col min="16135" max="16135" width="13.125" style="571" customWidth="1"/>
    <col min="16136" max="16136" width="13.125" style="571" bestFit="1" customWidth="1"/>
    <col min="16137" max="16137" width="9" style="571" bestFit="1" customWidth="1"/>
    <col min="16138" max="16138" width="34.25" style="571" customWidth="1"/>
    <col min="16139" max="16139" width="34.125" style="571" customWidth="1"/>
    <col min="16140" max="16140" width="19.125" style="571" bestFit="1" customWidth="1"/>
    <col min="16141" max="16141" width="16.75" style="571" customWidth="1"/>
    <col min="16142" max="16142" width="5.375" style="571" bestFit="1" customWidth="1"/>
    <col min="16143" max="16143" width="18.875" style="571" customWidth="1"/>
    <col min="16144" max="16144" width="20.5" style="571" customWidth="1"/>
    <col min="16145" max="16145" width="22.375" style="571" customWidth="1"/>
    <col min="16146" max="16146" width="14.75" style="571" customWidth="1"/>
    <col min="16147" max="16384" width="12.75" style="571"/>
  </cols>
  <sheetData>
    <row r="2" spans="1:17" ht="20.100000000000001" customHeight="1">
      <c r="B2" s="861" t="s">
        <v>0</v>
      </c>
      <c r="C2" s="861"/>
      <c r="D2" s="861"/>
      <c r="E2" s="3" t="s">
        <v>1307</v>
      </c>
      <c r="G2" s="5" t="s">
        <v>2</v>
      </c>
      <c r="H2" s="6"/>
      <c r="I2" s="7"/>
      <c r="J2" s="862">
        <f>SUM(H:H)</f>
        <v>123120</v>
      </c>
      <c r="K2" s="863"/>
    </row>
    <row r="3" spans="1:17" ht="20.100000000000001" customHeight="1">
      <c r="B3" s="861"/>
      <c r="C3" s="861"/>
      <c r="D3" s="861"/>
      <c r="E3" s="13" t="s">
        <v>1308</v>
      </c>
    </row>
    <row r="4" spans="1:17" ht="20.100000000000001" customHeight="1">
      <c r="B4" s="861" t="s">
        <v>5</v>
      </c>
      <c r="C4" s="861"/>
      <c r="D4" s="861"/>
      <c r="E4" s="13"/>
      <c r="G4" s="868"/>
      <c r="H4" s="868"/>
      <c r="I4" s="869"/>
      <c r="J4" s="870"/>
      <c r="K4" s="871"/>
    </row>
    <row r="5" spans="1:17" ht="20.100000000000001" customHeight="1">
      <c r="B5" s="861" t="s">
        <v>8</v>
      </c>
      <c r="C5" s="861"/>
      <c r="D5" s="861"/>
      <c r="E5" s="18">
        <v>45666</v>
      </c>
      <c r="G5" s="868"/>
      <c r="H5" s="868"/>
      <c r="I5" s="869"/>
      <c r="J5" s="870"/>
      <c r="K5" s="871"/>
    </row>
    <row r="6" spans="1:17" ht="20.100000000000001" customHeight="1">
      <c r="B6" s="861" t="s">
        <v>10</v>
      </c>
      <c r="C6" s="861"/>
      <c r="D6" s="861"/>
      <c r="E6" s="18">
        <v>45666</v>
      </c>
      <c r="G6" s="868"/>
      <c r="H6" s="868"/>
      <c r="I6" s="868"/>
      <c r="J6" s="871"/>
      <c r="K6" s="871"/>
    </row>
    <row r="8" spans="1:17" s="864" customFormat="1" ht="19.7" customHeight="1">
      <c r="A8" s="71" t="s">
        <v>1309</v>
      </c>
      <c r="B8" s="302" t="s">
        <v>12</v>
      </c>
      <c r="C8" s="302" t="s">
        <v>13</v>
      </c>
      <c r="D8" s="302" t="s">
        <v>14</v>
      </c>
      <c r="E8" s="71" t="s">
        <v>15</v>
      </c>
      <c r="F8" s="71" t="s">
        <v>1310</v>
      </c>
      <c r="G8" s="71" t="s">
        <v>17</v>
      </c>
      <c r="H8" s="194" t="s">
        <v>18</v>
      </c>
      <c r="I8" s="194" t="s">
        <v>19</v>
      </c>
      <c r="J8" s="71" t="s">
        <v>20</v>
      </c>
      <c r="K8" s="71" t="s">
        <v>21</v>
      </c>
      <c r="L8" s="71" t="s">
        <v>22</v>
      </c>
      <c r="M8" s="302" t="s">
        <v>23</v>
      </c>
      <c r="N8" s="302" t="s">
        <v>24</v>
      </c>
      <c r="O8" s="71" t="s">
        <v>25</v>
      </c>
      <c r="P8" s="567" t="s">
        <v>26</v>
      </c>
      <c r="Q8" s="872" t="s">
        <v>27</v>
      </c>
    </row>
    <row r="9" spans="1:17" s="885" customFormat="1" ht="19.7" customHeight="1">
      <c r="A9" s="873"/>
      <c r="B9" s="874"/>
      <c r="C9" s="875" t="s">
        <v>1311</v>
      </c>
      <c r="D9" s="875" t="s">
        <v>1311</v>
      </c>
      <c r="E9" s="876" t="s">
        <v>1312</v>
      </c>
      <c r="F9" s="873">
        <v>2</v>
      </c>
      <c r="G9" s="877">
        <v>16200</v>
      </c>
      <c r="H9" s="878">
        <f t="shared" ref="H9:H17" si="0">F9*G9</f>
        <v>32400</v>
      </c>
      <c r="I9" s="879"/>
      <c r="J9" s="876" t="s">
        <v>1313</v>
      </c>
      <c r="K9" s="880" t="s">
        <v>1314</v>
      </c>
      <c r="L9" s="873"/>
      <c r="M9" s="881" t="s">
        <v>1315</v>
      </c>
      <c r="N9" s="875" t="s">
        <v>1316</v>
      </c>
      <c r="O9" s="882" t="s">
        <v>1317</v>
      </c>
      <c r="P9" s="883">
        <v>45666</v>
      </c>
      <c r="Q9" s="884">
        <v>45666</v>
      </c>
    </row>
    <row r="10" spans="1:17" s="888" customFormat="1" ht="19.7" customHeight="1">
      <c r="A10" s="886"/>
      <c r="B10" s="874"/>
      <c r="C10" s="875" t="s">
        <v>1311</v>
      </c>
      <c r="D10" s="875" t="s">
        <v>1311</v>
      </c>
      <c r="E10" s="218" t="s">
        <v>1318</v>
      </c>
      <c r="F10" s="221">
        <v>1</v>
      </c>
      <c r="G10" s="887">
        <v>8300</v>
      </c>
      <c r="H10" s="878">
        <f t="shared" si="0"/>
        <v>8300</v>
      </c>
      <c r="I10" s="215"/>
      <c r="J10" s="218" t="s">
        <v>1319</v>
      </c>
      <c r="K10" s="880" t="s">
        <v>1314</v>
      </c>
      <c r="L10" s="873"/>
      <c r="M10" s="881" t="s">
        <v>1315</v>
      </c>
      <c r="N10" s="875" t="s">
        <v>1316</v>
      </c>
      <c r="O10" s="882" t="s">
        <v>1317</v>
      </c>
      <c r="P10" s="883">
        <v>45666</v>
      </c>
      <c r="Q10" s="884">
        <v>45666</v>
      </c>
    </row>
    <row r="11" spans="1:17" s="888" customFormat="1" ht="19.7" customHeight="1">
      <c r="A11" s="886"/>
      <c r="B11" s="874"/>
      <c r="C11" s="875" t="s">
        <v>1311</v>
      </c>
      <c r="D11" s="875" t="s">
        <v>1311</v>
      </c>
      <c r="E11" s="477" t="s">
        <v>1320</v>
      </c>
      <c r="F11" s="221">
        <v>2</v>
      </c>
      <c r="G11" s="887">
        <v>32000</v>
      </c>
      <c r="H11" s="878">
        <f t="shared" si="0"/>
        <v>64000</v>
      </c>
      <c r="I11" s="215"/>
      <c r="J11" s="218" t="s">
        <v>1321</v>
      </c>
      <c r="K11" s="880" t="s">
        <v>1322</v>
      </c>
      <c r="L11" s="873"/>
      <c r="M11" s="881" t="s">
        <v>1315</v>
      </c>
      <c r="N11" s="875" t="s">
        <v>1316</v>
      </c>
      <c r="O11" s="882" t="s">
        <v>1317</v>
      </c>
      <c r="P11" s="883">
        <v>45666</v>
      </c>
      <c r="Q11" s="884">
        <v>45666</v>
      </c>
    </row>
    <row r="12" spans="1:17" s="888" customFormat="1" ht="19.7" customHeight="1">
      <c r="A12" s="886"/>
      <c r="B12" s="874"/>
      <c r="C12" s="875" t="s">
        <v>1311</v>
      </c>
      <c r="D12" s="875" t="s">
        <v>1311</v>
      </c>
      <c r="E12" s="477" t="s">
        <v>1323</v>
      </c>
      <c r="F12" s="221">
        <v>1</v>
      </c>
      <c r="G12" s="887">
        <v>16900</v>
      </c>
      <c r="H12" s="878">
        <f t="shared" si="0"/>
        <v>16900</v>
      </c>
      <c r="I12" s="215"/>
      <c r="J12" s="218" t="s">
        <v>1324</v>
      </c>
      <c r="K12" s="880" t="s">
        <v>1322</v>
      </c>
      <c r="L12" s="873"/>
      <c r="M12" s="881" t="s">
        <v>1315</v>
      </c>
      <c r="N12" s="875" t="s">
        <v>1316</v>
      </c>
      <c r="O12" s="882" t="s">
        <v>1317</v>
      </c>
      <c r="P12" s="883">
        <v>45666</v>
      </c>
      <c r="Q12" s="884">
        <v>45666</v>
      </c>
    </row>
    <row r="13" spans="1:17" s="888" customFormat="1" ht="19.7" customHeight="1">
      <c r="A13" s="886"/>
      <c r="B13" s="875"/>
      <c r="C13" s="875"/>
      <c r="D13" s="875"/>
      <c r="E13" s="477"/>
      <c r="F13" s="221"/>
      <c r="G13" s="887"/>
      <c r="H13" s="878">
        <f t="shared" si="0"/>
        <v>0</v>
      </c>
      <c r="I13" s="215"/>
      <c r="J13" s="218"/>
      <c r="K13" s="880"/>
      <c r="L13" s="873"/>
      <c r="M13" s="883"/>
      <c r="N13" s="875"/>
      <c r="O13" s="882"/>
      <c r="P13" s="889"/>
      <c r="Q13" s="890"/>
    </row>
    <row r="14" spans="1:17" s="888" customFormat="1" ht="19.7" customHeight="1">
      <c r="A14" s="886"/>
      <c r="B14" s="874" t="s">
        <v>1325</v>
      </c>
      <c r="C14" s="220" t="s">
        <v>55</v>
      </c>
      <c r="D14" s="220" t="s">
        <v>55</v>
      </c>
      <c r="E14" s="477" t="s">
        <v>1326</v>
      </c>
      <c r="F14" s="221">
        <v>4</v>
      </c>
      <c r="G14" s="887">
        <v>380</v>
      </c>
      <c r="H14" s="878">
        <f t="shared" si="0"/>
        <v>1520</v>
      </c>
      <c r="I14" s="215"/>
      <c r="J14" s="218" t="s">
        <v>1327</v>
      </c>
      <c r="K14" s="880"/>
      <c r="L14" s="873"/>
      <c r="M14" s="883">
        <v>45671</v>
      </c>
      <c r="N14" s="875" t="s">
        <v>1316</v>
      </c>
      <c r="O14" s="882" t="s">
        <v>1328</v>
      </c>
      <c r="P14" s="889">
        <v>45672</v>
      </c>
      <c r="Q14" s="890">
        <v>45672</v>
      </c>
    </row>
    <row r="15" spans="1:17" ht="19.7" customHeight="1">
      <c r="A15" s="134"/>
      <c r="B15" s="302"/>
      <c r="C15" s="28"/>
      <c r="D15" s="28"/>
      <c r="E15" s="38"/>
      <c r="F15" s="27"/>
      <c r="G15" s="76"/>
      <c r="H15" s="566">
        <f t="shared" si="0"/>
        <v>0</v>
      </c>
      <c r="I15" s="31"/>
      <c r="J15" s="73"/>
      <c r="K15" s="891"/>
      <c r="L15" s="71"/>
      <c r="M15" s="567"/>
      <c r="N15" s="302"/>
      <c r="O15" s="568"/>
      <c r="P15" s="569"/>
      <c r="Q15" s="570"/>
    </row>
    <row r="16" spans="1:17" ht="19.7" customHeight="1">
      <c r="A16" s="134"/>
      <c r="B16" s="302"/>
      <c r="C16" s="28"/>
      <c r="D16" s="28"/>
      <c r="E16" s="38"/>
      <c r="F16" s="27"/>
      <c r="G16" s="76"/>
      <c r="H16" s="566">
        <f t="shared" si="0"/>
        <v>0</v>
      </c>
      <c r="I16" s="31"/>
      <c r="J16" s="73"/>
      <c r="K16" s="891"/>
      <c r="L16" s="71"/>
      <c r="M16" s="567"/>
      <c r="N16" s="302"/>
      <c r="O16" s="568"/>
      <c r="P16" s="569"/>
      <c r="Q16" s="570"/>
    </row>
    <row r="17" spans="1:17" ht="19.7" customHeight="1">
      <c r="A17" s="134"/>
      <c r="B17" s="302"/>
      <c r="C17" s="28"/>
      <c r="D17" s="28"/>
      <c r="E17" s="38"/>
      <c r="F17" s="27"/>
      <c r="G17" s="76"/>
      <c r="H17" s="566">
        <f t="shared" si="0"/>
        <v>0</v>
      </c>
      <c r="I17" s="31"/>
      <c r="J17" s="73"/>
      <c r="K17" s="71"/>
      <c r="L17" s="71"/>
      <c r="M17" s="567"/>
      <c r="N17" s="302"/>
      <c r="O17" s="568"/>
      <c r="P17" s="569"/>
      <c r="Q17" s="570"/>
    </row>
  </sheetData>
  <mergeCells count="6">
    <mergeCell ref="B2:D2"/>
    <mergeCell ref="G2:I2"/>
    <mergeCell ref="B3:D3"/>
    <mergeCell ref="B4:D4"/>
    <mergeCell ref="B5:D5"/>
    <mergeCell ref="B6:D6"/>
  </mergeCells>
  <phoneticPr fontId="2"/>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7B98-F56E-49F6-BE79-6A5E95106B69}">
  <dimension ref="A1:F16"/>
  <sheetViews>
    <sheetView workbookViewId="0">
      <selection activeCell="F10" sqref="F10"/>
    </sheetView>
  </sheetViews>
  <sheetFormatPr defaultRowHeight="18.75"/>
  <cols>
    <col min="1" max="1" width="8" style="1" customWidth="1"/>
    <col min="2" max="2" width="4.875" style="1" bestFit="1" customWidth="1"/>
    <col min="3" max="3" width="25.125" style="1" customWidth="1"/>
    <col min="4" max="4" width="36.75" style="1" bestFit="1" customWidth="1"/>
    <col min="5" max="5" width="8.375" style="1" bestFit="1" customWidth="1"/>
    <col min="6" max="6" width="22.375" style="1" customWidth="1"/>
    <col min="7" max="256" width="9" style="1"/>
    <col min="257" max="257" width="8" style="1" customWidth="1"/>
    <col min="258" max="258" width="4.875" style="1" bestFit="1" customWidth="1"/>
    <col min="259" max="259" width="25.125" style="1" customWidth="1"/>
    <col min="260" max="260" width="36.75" style="1" bestFit="1" customWidth="1"/>
    <col min="261" max="261" width="8.375" style="1" bestFit="1" customWidth="1"/>
    <col min="262" max="262" width="22.375" style="1" customWidth="1"/>
    <col min="263" max="512" width="9" style="1"/>
    <col min="513" max="513" width="8" style="1" customWidth="1"/>
    <col min="514" max="514" width="4.875" style="1" bestFit="1" customWidth="1"/>
    <col min="515" max="515" width="25.125" style="1" customWidth="1"/>
    <col min="516" max="516" width="36.75" style="1" bestFit="1" customWidth="1"/>
    <col min="517" max="517" width="8.375" style="1" bestFit="1" customWidth="1"/>
    <col min="518" max="518" width="22.375" style="1" customWidth="1"/>
    <col min="519" max="768" width="9" style="1"/>
    <col min="769" max="769" width="8" style="1" customWidth="1"/>
    <col min="770" max="770" width="4.875" style="1" bestFit="1" customWidth="1"/>
    <col min="771" max="771" width="25.125" style="1" customWidth="1"/>
    <col min="772" max="772" width="36.75" style="1" bestFit="1" customWidth="1"/>
    <col min="773" max="773" width="8.375" style="1" bestFit="1" customWidth="1"/>
    <col min="774" max="774" width="22.375" style="1" customWidth="1"/>
    <col min="775" max="1024" width="9" style="1"/>
    <col min="1025" max="1025" width="8" style="1" customWidth="1"/>
    <col min="1026" max="1026" width="4.875" style="1" bestFit="1" customWidth="1"/>
    <col min="1027" max="1027" width="25.125" style="1" customWidth="1"/>
    <col min="1028" max="1028" width="36.75" style="1" bestFit="1" customWidth="1"/>
    <col min="1029" max="1029" width="8.375" style="1" bestFit="1" customWidth="1"/>
    <col min="1030" max="1030" width="22.375" style="1" customWidth="1"/>
    <col min="1031" max="1280" width="9" style="1"/>
    <col min="1281" max="1281" width="8" style="1" customWidth="1"/>
    <col min="1282" max="1282" width="4.875" style="1" bestFit="1" customWidth="1"/>
    <col min="1283" max="1283" width="25.125" style="1" customWidth="1"/>
    <col min="1284" max="1284" width="36.75" style="1" bestFit="1" customWidth="1"/>
    <col min="1285" max="1285" width="8.375" style="1" bestFit="1" customWidth="1"/>
    <col min="1286" max="1286" width="22.375" style="1" customWidth="1"/>
    <col min="1287" max="1536" width="9" style="1"/>
    <col min="1537" max="1537" width="8" style="1" customWidth="1"/>
    <col min="1538" max="1538" width="4.875" style="1" bestFit="1" customWidth="1"/>
    <col min="1539" max="1539" width="25.125" style="1" customWidth="1"/>
    <col min="1540" max="1540" width="36.75" style="1" bestFit="1" customWidth="1"/>
    <col min="1541" max="1541" width="8.375" style="1" bestFit="1" customWidth="1"/>
    <col min="1542" max="1542" width="22.375" style="1" customWidth="1"/>
    <col min="1543" max="1792" width="9" style="1"/>
    <col min="1793" max="1793" width="8" style="1" customWidth="1"/>
    <col min="1794" max="1794" width="4.875" style="1" bestFit="1" customWidth="1"/>
    <col min="1795" max="1795" width="25.125" style="1" customWidth="1"/>
    <col min="1796" max="1796" width="36.75" style="1" bestFit="1" customWidth="1"/>
    <col min="1797" max="1797" width="8.375" style="1" bestFit="1" customWidth="1"/>
    <col min="1798" max="1798" width="22.375" style="1" customWidth="1"/>
    <col min="1799" max="2048" width="9" style="1"/>
    <col min="2049" max="2049" width="8" style="1" customWidth="1"/>
    <col min="2050" max="2050" width="4.875" style="1" bestFit="1" customWidth="1"/>
    <col min="2051" max="2051" width="25.125" style="1" customWidth="1"/>
    <col min="2052" max="2052" width="36.75" style="1" bestFit="1" customWidth="1"/>
    <col min="2053" max="2053" width="8.375" style="1" bestFit="1" customWidth="1"/>
    <col min="2054" max="2054" width="22.375" style="1" customWidth="1"/>
    <col min="2055" max="2304" width="9" style="1"/>
    <col min="2305" max="2305" width="8" style="1" customWidth="1"/>
    <col min="2306" max="2306" width="4.875" style="1" bestFit="1" customWidth="1"/>
    <col min="2307" max="2307" width="25.125" style="1" customWidth="1"/>
    <col min="2308" max="2308" width="36.75" style="1" bestFit="1" customWidth="1"/>
    <col min="2309" max="2309" width="8.375" style="1" bestFit="1" customWidth="1"/>
    <col min="2310" max="2310" width="22.375" style="1" customWidth="1"/>
    <col min="2311" max="2560" width="9" style="1"/>
    <col min="2561" max="2561" width="8" style="1" customWidth="1"/>
    <col min="2562" max="2562" width="4.875" style="1" bestFit="1" customWidth="1"/>
    <col min="2563" max="2563" width="25.125" style="1" customWidth="1"/>
    <col min="2564" max="2564" width="36.75" style="1" bestFit="1" customWidth="1"/>
    <col min="2565" max="2565" width="8.375" style="1" bestFit="1" customWidth="1"/>
    <col min="2566" max="2566" width="22.375" style="1" customWidth="1"/>
    <col min="2567" max="2816" width="9" style="1"/>
    <col min="2817" max="2817" width="8" style="1" customWidth="1"/>
    <col min="2818" max="2818" width="4.875" style="1" bestFit="1" customWidth="1"/>
    <col min="2819" max="2819" width="25.125" style="1" customWidth="1"/>
    <col min="2820" max="2820" width="36.75" style="1" bestFit="1" customWidth="1"/>
    <col min="2821" max="2821" width="8.375" style="1" bestFit="1" customWidth="1"/>
    <col min="2822" max="2822" width="22.375" style="1" customWidth="1"/>
    <col min="2823" max="3072" width="9" style="1"/>
    <col min="3073" max="3073" width="8" style="1" customWidth="1"/>
    <col min="3074" max="3074" width="4.875" style="1" bestFit="1" customWidth="1"/>
    <col min="3075" max="3075" width="25.125" style="1" customWidth="1"/>
    <col min="3076" max="3076" width="36.75" style="1" bestFit="1" customWidth="1"/>
    <col min="3077" max="3077" width="8.375" style="1" bestFit="1" customWidth="1"/>
    <col min="3078" max="3078" width="22.375" style="1" customWidth="1"/>
    <col min="3079" max="3328" width="9" style="1"/>
    <col min="3329" max="3329" width="8" style="1" customWidth="1"/>
    <col min="3330" max="3330" width="4.875" style="1" bestFit="1" customWidth="1"/>
    <col min="3331" max="3331" width="25.125" style="1" customWidth="1"/>
    <col min="3332" max="3332" width="36.75" style="1" bestFit="1" customWidth="1"/>
    <col min="3333" max="3333" width="8.375" style="1" bestFit="1" customWidth="1"/>
    <col min="3334" max="3334" width="22.375" style="1" customWidth="1"/>
    <col min="3335" max="3584" width="9" style="1"/>
    <col min="3585" max="3585" width="8" style="1" customWidth="1"/>
    <col min="3586" max="3586" width="4.875" style="1" bestFit="1" customWidth="1"/>
    <col min="3587" max="3587" width="25.125" style="1" customWidth="1"/>
    <col min="3588" max="3588" width="36.75" style="1" bestFit="1" customWidth="1"/>
    <col min="3589" max="3589" width="8.375" style="1" bestFit="1" customWidth="1"/>
    <col min="3590" max="3590" width="22.375" style="1" customWidth="1"/>
    <col min="3591" max="3840" width="9" style="1"/>
    <col min="3841" max="3841" width="8" style="1" customWidth="1"/>
    <col min="3842" max="3842" width="4.875" style="1" bestFit="1" customWidth="1"/>
    <col min="3843" max="3843" width="25.125" style="1" customWidth="1"/>
    <col min="3844" max="3844" width="36.75" style="1" bestFit="1" customWidth="1"/>
    <col min="3845" max="3845" width="8.375" style="1" bestFit="1" customWidth="1"/>
    <col min="3846" max="3846" width="22.375" style="1" customWidth="1"/>
    <col min="3847" max="4096" width="9" style="1"/>
    <col min="4097" max="4097" width="8" style="1" customWidth="1"/>
    <col min="4098" max="4098" width="4.875" style="1" bestFit="1" customWidth="1"/>
    <col min="4099" max="4099" width="25.125" style="1" customWidth="1"/>
    <col min="4100" max="4100" width="36.75" style="1" bestFit="1" customWidth="1"/>
    <col min="4101" max="4101" width="8.375" style="1" bestFit="1" customWidth="1"/>
    <col min="4102" max="4102" width="22.375" style="1" customWidth="1"/>
    <col min="4103" max="4352" width="9" style="1"/>
    <col min="4353" max="4353" width="8" style="1" customWidth="1"/>
    <col min="4354" max="4354" width="4.875" style="1" bestFit="1" customWidth="1"/>
    <col min="4355" max="4355" width="25.125" style="1" customWidth="1"/>
    <col min="4356" max="4356" width="36.75" style="1" bestFit="1" customWidth="1"/>
    <col min="4357" max="4357" width="8.375" style="1" bestFit="1" customWidth="1"/>
    <col min="4358" max="4358" width="22.375" style="1" customWidth="1"/>
    <col min="4359" max="4608" width="9" style="1"/>
    <col min="4609" max="4609" width="8" style="1" customWidth="1"/>
    <col min="4610" max="4610" width="4.875" style="1" bestFit="1" customWidth="1"/>
    <col min="4611" max="4611" width="25.125" style="1" customWidth="1"/>
    <col min="4612" max="4612" width="36.75" style="1" bestFit="1" customWidth="1"/>
    <col min="4613" max="4613" width="8.375" style="1" bestFit="1" customWidth="1"/>
    <col min="4614" max="4614" width="22.375" style="1" customWidth="1"/>
    <col min="4615" max="4864" width="9" style="1"/>
    <col min="4865" max="4865" width="8" style="1" customWidth="1"/>
    <col min="4866" max="4866" width="4.875" style="1" bestFit="1" customWidth="1"/>
    <col min="4867" max="4867" width="25.125" style="1" customWidth="1"/>
    <col min="4868" max="4868" width="36.75" style="1" bestFit="1" customWidth="1"/>
    <col min="4869" max="4869" width="8.375" style="1" bestFit="1" customWidth="1"/>
    <col min="4870" max="4870" width="22.375" style="1" customWidth="1"/>
    <col min="4871" max="5120" width="9" style="1"/>
    <col min="5121" max="5121" width="8" style="1" customWidth="1"/>
    <col min="5122" max="5122" width="4.875" style="1" bestFit="1" customWidth="1"/>
    <col min="5123" max="5123" width="25.125" style="1" customWidth="1"/>
    <col min="5124" max="5124" width="36.75" style="1" bestFit="1" customWidth="1"/>
    <col min="5125" max="5125" width="8.375" style="1" bestFit="1" customWidth="1"/>
    <col min="5126" max="5126" width="22.375" style="1" customWidth="1"/>
    <col min="5127" max="5376" width="9" style="1"/>
    <col min="5377" max="5377" width="8" style="1" customWidth="1"/>
    <col min="5378" max="5378" width="4.875" style="1" bestFit="1" customWidth="1"/>
    <col min="5379" max="5379" width="25.125" style="1" customWidth="1"/>
    <col min="5380" max="5380" width="36.75" style="1" bestFit="1" customWidth="1"/>
    <col min="5381" max="5381" width="8.375" style="1" bestFit="1" customWidth="1"/>
    <col min="5382" max="5382" width="22.375" style="1" customWidth="1"/>
    <col min="5383" max="5632" width="9" style="1"/>
    <col min="5633" max="5633" width="8" style="1" customWidth="1"/>
    <col min="5634" max="5634" width="4.875" style="1" bestFit="1" customWidth="1"/>
    <col min="5635" max="5635" width="25.125" style="1" customWidth="1"/>
    <col min="5636" max="5636" width="36.75" style="1" bestFit="1" customWidth="1"/>
    <col min="5637" max="5637" width="8.375" style="1" bestFit="1" customWidth="1"/>
    <col min="5638" max="5638" width="22.375" style="1" customWidth="1"/>
    <col min="5639" max="5888" width="9" style="1"/>
    <col min="5889" max="5889" width="8" style="1" customWidth="1"/>
    <col min="5890" max="5890" width="4.875" style="1" bestFit="1" customWidth="1"/>
    <col min="5891" max="5891" width="25.125" style="1" customWidth="1"/>
    <col min="5892" max="5892" width="36.75" style="1" bestFit="1" customWidth="1"/>
    <col min="5893" max="5893" width="8.375" style="1" bestFit="1" customWidth="1"/>
    <col min="5894" max="5894" width="22.375" style="1" customWidth="1"/>
    <col min="5895" max="6144" width="9" style="1"/>
    <col min="6145" max="6145" width="8" style="1" customWidth="1"/>
    <col min="6146" max="6146" width="4.875" style="1" bestFit="1" customWidth="1"/>
    <col min="6147" max="6147" width="25.125" style="1" customWidth="1"/>
    <col min="6148" max="6148" width="36.75" style="1" bestFit="1" customWidth="1"/>
    <col min="6149" max="6149" width="8.375" style="1" bestFit="1" customWidth="1"/>
    <col min="6150" max="6150" width="22.375" style="1" customWidth="1"/>
    <col min="6151" max="6400" width="9" style="1"/>
    <col min="6401" max="6401" width="8" style="1" customWidth="1"/>
    <col min="6402" max="6402" width="4.875" style="1" bestFit="1" customWidth="1"/>
    <col min="6403" max="6403" width="25.125" style="1" customWidth="1"/>
    <col min="6404" max="6404" width="36.75" style="1" bestFit="1" customWidth="1"/>
    <col min="6405" max="6405" width="8.375" style="1" bestFit="1" customWidth="1"/>
    <col min="6406" max="6406" width="22.375" style="1" customWidth="1"/>
    <col min="6407" max="6656" width="9" style="1"/>
    <col min="6657" max="6657" width="8" style="1" customWidth="1"/>
    <col min="6658" max="6658" width="4.875" style="1" bestFit="1" customWidth="1"/>
    <col min="6659" max="6659" width="25.125" style="1" customWidth="1"/>
    <col min="6660" max="6660" width="36.75" style="1" bestFit="1" customWidth="1"/>
    <col min="6661" max="6661" width="8.375" style="1" bestFit="1" customWidth="1"/>
    <col min="6662" max="6662" width="22.375" style="1" customWidth="1"/>
    <col min="6663" max="6912" width="9" style="1"/>
    <col min="6913" max="6913" width="8" style="1" customWidth="1"/>
    <col min="6914" max="6914" width="4.875" style="1" bestFit="1" customWidth="1"/>
    <col min="6915" max="6915" width="25.125" style="1" customWidth="1"/>
    <col min="6916" max="6916" width="36.75" style="1" bestFit="1" customWidth="1"/>
    <col min="6917" max="6917" width="8.375" style="1" bestFit="1" customWidth="1"/>
    <col min="6918" max="6918" width="22.375" style="1" customWidth="1"/>
    <col min="6919" max="7168" width="9" style="1"/>
    <col min="7169" max="7169" width="8" style="1" customWidth="1"/>
    <col min="7170" max="7170" width="4.875" style="1" bestFit="1" customWidth="1"/>
    <col min="7171" max="7171" width="25.125" style="1" customWidth="1"/>
    <col min="7172" max="7172" width="36.75" style="1" bestFit="1" customWidth="1"/>
    <col min="7173" max="7173" width="8.375" style="1" bestFit="1" customWidth="1"/>
    <col min="7174" max="7174" width="22.375" style="1" customWidth="1"/>
    <col min="7175" max="7424" width="9" style="1"/>
    <col min="7425" max="7425" width="8" style="1" customWidth="1"/>
    <col min="7426" max="7426" width="4.875" style="1" bestFit="1" customWidth="1"/>
    <col min="7427" max="7427" width="25.125" style="1" customWidth="1"/>
    <col min="7428" max="7428" width="36.75" style="1" bestFit="1" customWidth="1"/>
    <col min="7429" max="7429" width="8.375" style="1" bestFit="1" customWidth="1"/>
    <col min="7430" max="7430" width="22.375" style="1" customWidth="1"/>
    <col min="7431" max="7680" width="9" style="1"/>
    <col min="7681" max="7681" width="8" style="1" customWidth="1"/>
    <col min="7682" max="7682" width="4.875" style="1" bestFit="1" customWidth="1"/>
    <col min="7683" max="7683" width="25.125" style="1" customWidth="1"/>
    <col min="7684" max="7684" width="36.75" style="1" bestFit="1" customWidth="1"/>
    <col min="7685" max="7685" width="8.375" style="1" bestFit="1" customWidth="1"/>
    <col min="7686" max="7686" width="22.375" style="1" customWidth="1"/>
    <col min="7687" max="7936" width="9" style="1"/>
    <col min="7937" max="7937" width="8" style="1" customWidth="1"/>
    <col min="7938" max="7938" width="4.875" style="1" bestFit="1" customWidth="1"/>
    <col min="7939" max="7939" width="25.125" style="1" customWidth="1"/>
    <col min="7940" max="7940" width="36.75" style="1" bestFit="1" customWidth="1"/>
    <col min="7941" max="7941" width="8.375" style="1" bestFit="1" customWidth="1"/>
    <col min="7942" max="7942" width="22.375" style="1" customWidth="1"/>
    <col min="7943" max="8192" width="9" style="1"/>
    <col min="8193" max="8193" width="8" style="1" customWidth="1"/>
    <col min="8194" max="8194" width="4.875" style="1" bestFit="1" customWidth="1"/>
    <col min="8195" max="8195" width="25.125" style="1" customWidth="1"/>
    <col min="8196" max="8196" width="36.75" style="1" bestFit="1" customWidth="1"/>
    <col min="8197" max="8197" width="8.375" style="1" bestFit="1" customWidth="1"/>
    <col min="8198" max="8198" width="22.375" style="1" customWidth="1"/>
    <col min="8199" max="8448" width="9" style="1"/>
    <col min="8449" max="8449" width="8" style="1" customWidth="1"/>
    <col min="8450" max="8450" width="4.875" style="1" bestFit="1" customWidth="1"/>
    <col min="8451" max="8451" width="25.125" style="1" customWidth="1"/>
    <col min="8452" max="8452" width="36.75" style="1" bestFit="1" customWidth="1"/>
    <col min="8453" max="8453" width="8.375" style="1" bestFit="1" customWidth="1"/>
    <col min="8454" max="8454" width="22.375" style="1" customWidth="1"/>
    <col min="8455" max="8704" width="9" style="1"/>
    <col min="8705" max="8705" width="8" style="1" customWidth="1"/>
    <col min="8706" max="8706" width="4.875" style="1" bestFit="1" customWidth="1"/>
    <col min="8707" max="8707" width="25.125" style="1" customWidth="1"/>
    <col min="8708" max="8708" width="36.75" style="1" bestFit="1" customWidth="1"/>
    <col min="8709" max="8709" width="8.375" style="1" bestFit="1" customWidth="1"/>
    <col min="8710" max="8710" width="22.375" style="1" customWidth="1"/>
    <col min="8711" max="8960" width="9" style="1"/>
    <col min="8961" max="8961" width="8" style="1" customWidth="1"/>
    <col min="8962" max="8962" width="4.875" style="1" bestFit="1" customWidth="1"/>
    <col min="8963" max="8963" width="25.125" style="1" customWidth="1"/>
    <col min="8964" max="8964" width="36.75" style="1" bestFit="1" customWidth="1"/>
    <col min="8965" max="8965" width="8.375" style="1" bestFit="1" customWidth="1"/>
    <col min="8966" max="8966" width="22.375" style="1" customWidth="1"/>
    <col min="8967" max="9216" width="9" style="1"/>
    <col min="9217" max="9217" width="8" style="1" customWidth="1"/>
    <col min="9218" max="9218" width="4.875" style="1" bestFit="1" customWidth="1"/>
    <col min="9219" max="9219" width="25.125" style="1" customWidth="1"/>
    <col min="9220" max="9220" width="36.75" style="1" bestFit="1" customWidth="1"/>
    <col min="9221" max="9221" width="8.375" style="1" bestFit="1" customWidth="1"/>
    <col min="9222" max="9222" width="22.375" style="1" customWidth="1"/>
    <col min="9223" max="9472" width="9" style="1"/>
    <col min="9473" max="9473" width="8" style="1" customWidth="1"/>
    <col min="9474" max="9474" width="4.875" style="1" bestFit="1" customWidth="1"/>
    <col min="9475" max="9475" width="25.125" style="1" customWidth="1"/>
    <col min="9476" max="9476" width="36.75" style="1" bestFit="1" customWidth="1"/>
    <col min="9477" max="9477" width="8.375" style="1" bestFit="1" customWidth="1"/>
    <col min="9478" max="9478" width="22.375" style="1" customWidth="1"/>
    <col min="9479" max="9728" width="9" style="1"/>
    <col min="9729" max="9729" width="8" style="1" customWidth="1"/>
    <col min="9730" max="9730" width="4.875" style="1" bestFit="1" customWidth="1"/>
    <col min="9731" max="9731" width="25.125" style="1" customWidth="1"/>
    <col min="9732" max="9732" width="36.75" style="1" bestFit="1" customWidth="1"/>
    <col min="9733" max="9733" width="8.375" style="1" bestFit="1" customWidth="1"/>
    <col min="9734" max="9734" width="22.375" style="1" customWidth="1"/>
    <col min="9735" max="9984" width="9" style="1"/>
    <col min="9985" max="9985" width="8" style="1" customWidth="1"/>
    <col min="9986" max="9986" width="4.875" style="1" bestFit="1" customWidth="1"/>
    <col min="9987" max="9987" width="25.125" style="1" customWidth="1"/>
    <col min="9988" max="9988" width="36.75" style="1" bestFit="1" customWidth="1"/>
    <col min="9989" max="9989" width="8.375" style="1" bestFit="1" customWidth="1"/>
    <col min="9990" max="9990" width="22.375" style="1" customWidth="1"/>
    <col min="9991" max="10240" width="9" style="1"/>
    <col min="10241" max="10241" width="8" style="1" customWidth="1"/>
    <col min="10242" max="10242" width="4.875" style="1" bestFit="1" customWidth="1"/>
    <col min="10243" max="10243" width="25.125" style="1" customWidth="1"/>
    <col min="10244" max="10244" width="36.75" style="1" bestFit="1" customWidth="1"/>
    <col min="10245" max="10245" width="8.375" style="1" bestFit="1" customWidth="1"/>
    <col min="10246" max="10246" width="22.375" style="1" customWidth="1"/>
    <col min="10247" max="10496" width="9" style="1"/>
    <col min="10497" max="10497" width="8" style="1" customWidth="1"/>
    <col min="10498" max="10498" width="4.875" style="1" bestFit="1" customWidth="1"/>
    <col min="10499" max="10499" width="25.125" style="1" customWidth="1"/>
    <col min="10500" max="10500" width="36.75" style="1" bestFit="1" customWidth="1"/>
    <col min="10501" max="10501" width="8.375" style="1" bestFit="1" customWidth="1"/>
    <col min="10502" max="10502" width="22.375" style="1" customWidth="1"/>
    <col min="10503" max="10752" width="9" style="1"/>
    <col min="10753" max="10753" width="8" style="1" customWidth="1"/>
    <col min="10754" max="10754" width="4.875" style="1" bestFit="1" customWidth="1"/>
    <col min="10755" max="10755" width="25.125" style="1" customWidth="1"/>
    <col min="10756" max="10756" width="36.75" style="1" bestFit="1" customWidth="1"/>
    <col min="10757" max="10757" width="8.375" style="1" bestFit="1" customWidth="1"/>
    <col min="10758" max="10758" width="22.375" style="1" customWidth="1"/>
    <col min="10759" max="11008" width="9" style="1"/>
    <col min="11009" max="11009" width="8" style="1" customWidth="1"/>
    <col min="11010" max="11010" width="4.875" style="1" bestFit="1" customWidth="1"/>
    <col min="11011" max="11011" width="25.125" style="1" customWidth="1"/>
    <col min="11012" max="11012" width="36.75" style="1" bestFit="1" customWidth="1"/>
    <col min="11013" max="11013" width="8.375" style="1" bestFit="1" customWidth="1"/>
    <col min="11014" max="11014" width="22.375" style="1" customWidth="1"/>
    <col min="11015" max="11264" width="9" style="1"/>
    <col min="11265" max="11265" width="8" style="1" customWidth="1"/>
    <col min="11266" max="11266" width="4.875" style="1" bestFit="1" customWidth="1"/>
    <col min="11267" max="11267" width="25.125" style="1" customWidth="1"/>
    <col min="11268" max="11268" width="36.75" style="1" bestFit="1" customWidth="1"/>
    <col min="11269" max="11269" width="8.375" style="1" bestFit="1" customWidth="1"/>
    <col min="11270" max="11270" width="22.375" style="1" customWidth="1"/>
    <col min="11271" max="11520" width="9" style="1"/>
    <col min="11521" max="11521" width="8" style="1" customWidth="1"/>
    <col min="11522" max="11522" width="4.875" style="1" bestFit="1" customWidth="1"/>
    <col min="11523" max="11523" width="25.125" style="1" customWidth="1"/>
    <col min="11524" max="11524" width="36.75" style="1" bestFit="1" customWidth="1"/>
    <col min="11525" max="11525" width="8.375" style="1" bestFit="1" customWidth="1"/>
    <col min="11526" max="11526" width="22.375" style="1" customWidth="1"/>
    <col min="11527" max="11776" width="9" style="1"/>
    <col min="11777" max="11777" width="8" style="1" customWidth="1"/>
    <col min="11778" max="11778" width="4.875" style="1" bestFit="1" customWidth="1"/>
    <col min="11779" max="11779" width="25.125" style="1" customWidth="1"/>
    <col min="11780" max="11780" width="36.75" style="1" bestFit="1" customWidth="1"/>
    <col min="11781" max="11781" width="8.375" style="1" bestFit="1" customWidth="1"/>
    <col min="11782" max="11782" width="22.375" style="1" customWidth="1"/>
    <col min="11783" max="12032" width="9" style="1"/>
    <col min="12033" max="12033" width="8" style="1" customWidth="1"/>
    <col min="12034" max="12034" width="4.875" style="1" bestFit="1" customWidth="1"/>
    <col min="12035" max="12035" width="25.125" style="1" customWidth="1"/>
    <col min="12036" max="12036" width="36.75" style="1" bestFit="1" customWidth="1"/>
    <col min="12037" max="12037" width="8.375" style="1" bestFit="1" customWidth="1"/>
    <col min="12038" max="12038" width="22.375" style="1" customWidth="1"/>
    <col min="12039" max="12288" width="9" style="1"/>
    <col min="12289" max="12289" width="8" style="1" customWidth="1"/>
    <col min="12290" max="12290" width="4.875" style="1" bestFit="1" customWidth="1"/>
    <col min="12291" max="12291" width="25.125" style="1" customWidth="1"/>
    <col min="12292" max="12292" width="36.75" style="1" bestFit="1" customWidth="1"/>
    <col min="12293" max="12293" width="8.375" style="1" bestFit="1" customWidth="1"/>
    <col min="12294" max="12294" width="22.375" style="1" customWidth="1"/>
    <col min="12295" max="12544" width="9" style="1"/>
    <col min="12545" max="12545" width="8" style="1" customWidth="1"/>
    <col min="12546" max="12546" width="4.875" style="1" bestFit="1" customWidth="1"/>
    <col min="12547" max="12547" width="25.125" style="1" customWidth="1"/>
    <col min="12548" max="12548" width="36.75" style="1" bestFit="1" customWidth="1"/>
    <col min="12549" max="12549" width="8.375" style="1" bestFit="1" customWidth="1"/>
    <col min="12550" max="12550" width="22.375" style="1" customWidth="1"/>
    <col min="12551" max="12800" width="9" style="1"/>
    <col min="12801" max="12801" width="8" style="1" customWidth="1"/>
    <col min="12802" max="12802" width="4.875" style="1" bestFit="1" customWidth="1"/>
    <col min="12803" max="12803" width="25.125" style="1" customWidth="1"/>
    <col min="12804" max="12804" width="36.75" style="1" bestFit="1" customWidth="1"/>
    <col min="12805" max="12805" width="8.375" style="1" bestFit="1" customWidth="1"/>
    <col min="12806" max="12806" width="22.375" style="1" customWidth="1"/>
    <col min="12807" max="13056" width="9" style="1"/>
    <col min="13057" max="13057" width="8" style="1" customWidth="1"/>
    <col min="13058" max="13058" width="4.875" style="1" bestFit="1" customWidth="1"/>
    <col min="13059" max="13059" width="25.125" style="1" customWidth="1"/>
    <col min="13060" max="13060" width="36.75" style="1" bestFit="1" customWidth="1"/>
    <col min="13061" max="13061" width="8.375" style="1" bestFit="1" customWidth="1"/>
    <col min="13062" max="13062" width="22.375" style="1" customWidth="1"/>
    <col min="13063" max="13312" width="9" style="1"/>
    <col min="13313" max="13313" width="8" style="1" customWidth="1"/>
    <col min="13314" max="13314" width="4.875" style="1" bestFit="1" customWidth="1"/>
    <col min="13315" max="13315" width="25.125" style="1" customWidth="1"/>
    <col min="13316" max="13316" width="36.75" style="1" bestFit="1" customWidth="1"/>
    <col min="13317" max="13317" width="8.375" style="1" bestFit="1" customWidth="1"/>
    <col min="13318" max="13318" width="22.375" style="1" customWidth="1"/>
    <col min="13319" max="13568" width="9" style="1"/>
    <col min="13569" max="13569" width="8" style="1" customWidth="1"/>
    <col min="13570" max="13570" width="4.875" style="1" bestFit="1" customWidth="1"/>
    <col min="13571" max="13571" width="25.125" style="1" customWidth="1"/>
    <col min="13572" max="13572" width="36.75" style="1" bestFit="1" customWidth="1"/>
    <col min="13573" max="13573" width="8.375" style="1" bestFit="1" customWidth="1"/>
    <col min="13574" max="13574" width="22.375" style="1" customWidth="1"/>
    <col min="13575" max="13824" width="9" style="1"/>
    <col min="13825" max="13825" width="8" style="1" customWidth="1"/>
    <col min="13826" max="13826" width="4.875" style="1" bestFit="1" customWidth="1"/>
    <col min="13827" max="13827" width="25.125" style="1" customWidth="1"/>
    <col min="13828" max="13828" width="36.75" style="1" bestFit="1" customWidth="1"/>
    <col min="13829" max="13829" width="8.375" style="1" bestFit="1" customWidth="1"/>
    <col min="13830" max="13830" width="22.375" style="1" customWidth="1"/>
    <col min="13831" max="14080" width="9" style="1"/>
    <col min="14081" max="14081" width="8" style="1" customWidth="1"/>
    <col min="14082" max="14082" width="4.875" style="1" bestFit="1" customWidth="1"/>
    <col min="14083" max="14083" width="25.125" style="1" customWidth="1"/>
    <col min="14084" max="14084" width="36.75" style="1" bestFit="1" customWidth="1"/>
    <col min="14085" max="14085" width="8.375" style="1" bestFit="1" customWidth="1"/>
    <col min="14086" max="14086" width="22.375" style="1" customWidth="1"/>
    <col min="14087" max="14336" width="9" style="1"/>
    <col min="14337" max="14337" width="8" style="1" customWidth="1"/>
    <col min="14338" max="14338" width="4.875" style="1" bestFit="1" customWidth="1"/>
    <col min="14339" max="14339" width="25.125" style="1" customWidth="1"/>
    <col min="14340" max="14340" width="36.75" style="1" bestFit="1" customWidth="1"/>
    <col min="14341" max="14341" width="8.375" style="1" bestFit="1" customWidth="1"/>
    <col min="14342" max="14342" width="22.375" style="1" customWidth="1"/>
    <col min="14343" max="14592" width="9" style="1"/>
    <col min="14593" max="14593" width="8" style="1" customWidth="1"/>
    <col min="14594" max="14594" width="4.875" style="1" bestFit="1" customWidth="1"/>
    <col min="14595" max="14595" width="25.125" style="1" customWidth="1"/>
    <col min="14596" max="14596" width="36.75" style="1" bestFit="1" customWidth="1"/>
    <col min="14597" max="14597" width="8.375" style="1" bestFit="1" customWidth="1"/>
    <col min="14598" max="14598" width="22.375" style="1" customWidth="1"/>
    <col min="14599" max="14848" width="9" style="1"/>
    <col min="14849" max="14849" width="8" style="1" customWidth="1"/>
    <col min="14850" max="14850" width="4.875" style="1" bestFit="1" customWidth="1"/>
    <col min="14851" max="14851" width="25.125" style="1" customWidth="1"/>
    <col min="14852" max="14852" width="36.75" style="1" bestFit="1" customWidth="1"/>
    <col min="14853" max="14853" width="8.375" style="1" bestFit="1" customWidth="1"/>
    <col min="14854" max="14854" width="22.375" style="1" customWidth="1"/>
    <col min="14855" max="15104" width="9" style="1"/>
    <col min="15105" max="15105" width="8" style="1" customWidth="1"/>
    <col min="15106" max="15106" width="4.875" style="1" bestFit="1" customWidth="1"/>
    <col min="15107" max="15107" width="25.125" style="1" customWidth="1"/>
    <col min="15108" max="15108" width="36.75" style="1" bestFit="1" customWidth="1"/>
    <col min="15109" max="15109" width="8.375" style="1" bestFit="1" customWidth="1"/>
    <col min="15110" max="15110" width="22.375" style="1" customWidth="1"/>
    <col min="15111" max="15360" width="9" style="1"/>
    <col min="15361" max="15361" width="8" style="1" customWidth="1"/>
    <col min="15362" max="15362" width="4.875" style="1" bestFit="1" customWidth="1"/>
    <col min="15363" max="15363" width="25.125" style="1" customWidth="1"/>
    <col min="15364" max="15364" width="36.75" style="1" bestFit="1" customWidth="1"/>
    <col min="15365" max="15365" width="8.375" style="1" bestFit="1" customWidth="1"/>
    <col min="15366" max="15366" width="22.375" style="1" customWidth="1"/>
    <col min="15367" max="15616" width="9" style="1"/>
    <col min="15617" max="15617" width="8" style="1" customWidth="1"/>
    <col min="15618" max="15618" width="4.875" style="1" bestFit="1" customWidth="1"/>
    <col min="15619" max="15619" width="25.125" style="1" customWidth="1"/>
    <col min="15620" max="15620" width="36.75" style="1" bestFit="1" customWidth="1"/>
    <col min="15621" max="15621" width="8.375" style="1" bestFit="1" customWidth="1"/>
    <col min="15622" max="15622" width="22.375" style="1" customWidth="1"/>
    <col min="15623" max="15872" width="9" style="1"/>
    <col min="15873" max="15873" width="8" style="1" customWidth="1"/>
    <col min="15874" max="15874" width="4.875" style="1" bestFit="1" customWidth="1"/>
    <col min="15875" max="15875" width="25.125" style="1" customWidth="1"/>
    <col min="15876" max="15876" width="36.75" style="1" bestFit="1" customWidth="1"/>
    <col min="15877" max="15877" width="8.375" style="1" bestFit="1" customWidth="1"/>
    <col min="15878" max="15878" width="22.375" style="1" customWidth="1"/>
    <col min="15879" max="16128" width="9" style="1"/>
    <col min="16129" max="16129" width="8" style="1" customWidth="1"/>
    <col min="16130" max="16130" width="4.875" style="1" bestFit="1" customWidth="1"/>
    <col min="16131" max="16131" width="25.125" style="1" customWidth="1"/>
    <col min="16132" max="16132" width="36.75" style="1" bestFit="1" customWidth="1"/>
    <col min="16133" max="16133" width="8.375" style="1" bestFit="1" customWidth="1"/>
    <col min="16134" max="16134" width="22.375" style="1" customWidth="1"/>
    <col min="16135" max="16384" width="9" style="1"/>
  </cols>
  <sheetData>
    <row r="1" spans="1:6" ht="24">
      <c r="A1" s="892" t="s">
        <v>1329</v>
      </c>
    </row>
    <row r="3" spans="1:6">
      <c r="B3" s="165" t="s">
        <v>1330</v>
      </c>
      <c r="C3" s="165" t="s">
        <v>1331</v>
      </c>
      <c r="D3" s="165" t="s">
        <v>1332</v>
      </c>
      <c r="E3" s="165" t="s">
        <v>1333</v>
      </c>
      <c r="F3" s="165" t="s">
        <v>1334</v>
      </c>
    </row>
    <row r="4" spans="1:6" ht="20.100000000000001" customHeight="1">
      <c r="B4" s="27">
        <v>1</v>
      </c>
      <c r="C4" s="35" t="s">
        <v>1335</v>
      </c>
      <c r="D4" s="38" t="s">
        <v>1336</v>
      </c>
      <c r="E4" s="71">
        <v>1</v>
      </c>
      <c r="F4" s="38"/>
    </row>
    <row r="5" spans="1:6" ht="20.100000000000001" customHeight="1">
      <c r="B5" s="27">
        <v>2</v>
      </c>
      <c r="C5" s="35" t="s">
        <v>1337</v>
      </c>
      <c r="D5" s="38" t="s">
        <v>1338</v>
      </c>
      <c r="E5" s="71">
        <v>1</v>
      </c>
      <c r="F5" s="38"/>
    </row>
    <row r="6" spans="1:6" ht="20.100000000000001" customHeight="1">
      <c r="B6" s="27">
        <v>3</v>
      </c>
      <c r="C6" s="35" t="s">
        <v>1339</v>
      </c>
      <c r="D6" s="38" t="s">
        <v>1340</v>
      </c>
      <c r="E6" s="893">
        <v>1</v>
      </c>
      <c r="F6" s="38"/>
    </row>
    <row r="7" spans="1:6" ht="20.100000000000001" customHeight="1">
      <c r="B7" s="27">
        <v>4</v>
      </c>
      <c r="C7" s="35" t="s">
        <v>1341</v>
      </c>
      <c r="D7" s="38" t="s">
        <v>1342</v>
      </c>
      <c r="E7" s="893">
        <v>1</v>
      </c>
      <c r="F7" s="38"/>
    </row>
    <row r="8" spans="1:6" ht="20.100000000000001" customHeight="1">
      <c r="B8" s="27">
        <v>5</v>
      </c>
      <c r="C8" s="35" t="s">
        <v>1343</v>
      </c>
      <c r="D8" s="38" t="s">
        <v>1344</v>
      </c>
      <c r="E8" s="893">
        <v>1</v>
      </c>
      <c r="F8" s="38"/>
    </row>
    <row r="9" spans="1:6" ht="20.100000000000001" customHeight="1">
      <c r="B9" s="27">
        <v>6</v>
      </c>
      <c r="C9" s="35" t="s">
        <v>1345</v>
      </c>
      <c r="D9" s="38" t="s">
        <v>1346</v>
      </c>
      <c r="E9" s="893">
        <v>1</v>
      </c>
      <c r="F9" s="38"/>
    </row>
    <row r="10" spans="1:6" ht="20.100000000000001" customHeight="1">
      <c r="B10" s="27">
        <v>7</v>
      </c>
      <c r="C10" s="38" t="s">
        <v>1347</v>
      </c>
      <c r="D10" s="73" t="s">
        <v>1348</v>
      </c>
      <c r="E10" s="893">
        <v>4</v>
      </c>
      <c r="F10" s="38"/>
    </row>
    <row r="11" spans="1:6" ht="20.100000000000001" customHeight="1">
      <c r="B11" s="27">
        <v>9</v>
      </c>
      <c r="C11" s="195"/>
      <c r="D11" s="195"/>
      <c r="E11" s="71"/>
      <c r="F11" s="38"/>
    </row>
    <row r="12" spans="1:6" ht="20.100000000000001" customHeight="1">
      <c r="B12" s="27">
        <v>10</v>
      </c>
      <c r="C12" s="195"/>
      <c r="D12" s="195"/>
      <c r="E12" s="894"/>
      <c r="F12" s="38"/>
    </row>
    <row r="13" spans="1:6" ht="20.100000000000001" customHeight="1">
      <c r="B13" s="27">
        <v>11</v>
      </c>
      <c r="C13" s="195"/>
      <c r="D13" s="195"/>
      <c r="E13" s="71"/>
      <c r="F13" s="38"/>
    </row>
    <row r="14" spans="1:6" ht="20.100000000000001" customHeight="1">
      <c r="B14" s="27">
        <v>12</v>
      </c>
      <c r="C14" s="38"/>
      <c r="D14" s="73"/>
      <c r="E14" s="893"/>
      <c r="F14" s="38"/>
    </row>
    <row r="15" spans="1:6" ht="20.100000000000001" customHeight="1">
      <c r="B15" s="27">
        <v>13</v>
      </c>
      <c r="C15" s="195"/>
      <c r="D15" s="73"/>
      <c r="E15" s="893"/>
      <c r="F15" s="38"/>
    </row>
    <row r="16" spans="1:6" ht="20.100000000000001" customHeight="1">
      <c r="B16" s="27">
        <v>14</v>
      </c>
      <c r="C16" s="195"/>
      <c r="D16" s="73"/>
      <c r="E16" s="893"/>
      <c r="F16" s="38"/>
    </row>
  </sheetData>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84157-F660-418C-9A5D-14E0592A56A8}">
  <dimension ref="A2:S65"/>
  <sheetViews>
    <sheetView topLeftCell="F1" zoomScale="85" zoomScaleNormal="85" workbookViewId="0">
      <selection activeCell="S10" sqref="S10:S11"/>
    </sheetView>
  </sheetViews>
  <sheetFormatPr defaultRowHeight="18.75"/>
  <cols>
    <col min="1" max="2" width="9" style="1"/>
    <col min="3" max="3" width="8.375" style="1" customWidth="1"/>
    <col min="4" max="4" width="8.625" style="4" customWidth="1"/>
    <col min="5" max="6" width="20.75" style="1" customWidth="1"/>
    <col min="7" max="7" width="52.625" style="1" customWidth="1"/>
    <col min="8" max="8" width="6.25" style="1" customWidth="1"/>
    <col min="9" max="10" width="9.875" style="1" bestFit="1" customWidth="1"/>
    <col min="11" max="11" width="5.75" style="10" customWidth="1"/>
    <col min="12" max="12" width="31" style="1" customWidth="1"/>
    <col min="13" max="13" width="39.25" style="1" customWidth="1"/>
    <col min="14" max="14" width="29.625" style="4" customWidth="1"/>
    <col min="15" max="15" width="13.75" style="9" customWidth="1"/>
    <col min="16" max="16" width="6.375" style="1" customWidth="1"/>
    <col min="17" max="17" width="13.25" style="10" customWidth="1"/>
    <col min="18" max="18" width="14.5" style="11" customWidth="1"/>
    <col min="19" max="19" width="15.625" style="12" customWidth="1"/>
    <col min="20" max="16384" width="9" style="1"/>
  </cols>
  <sheetData>
    <row r="2" spans="3:19" ht="20.100000000000001" customHeight="1">
      <c r="D2" s="2" t="s">
        <v>0</v>
      </c>
      <c r="E2" s="2"/>
      <c r="F2" s="2"/>
      <c r="G2" s="3" t="s">
        <v>1349</v>
      </c>
      <c r="I2" s="5" t="s">
        <v>2</v>
      </c>
      <c r="J2" s="6"/>
      <c r="K2" s="7"/>
      <c r="L2" s="8">
        <f>SUM(J:J)</f>
        <v>919000</v>
      </c>
    </row>
    <row r="3" spans="3:19" ht="20.100000000000001" customHeight="1">
      <c r="D3" s="2" t="s">
        <v>3</v>
      </c>
      <c r="E3" s="2"/>
      <c r="F3" s="2"/>
      <c r="G3" s="13" t="s">
        <v>1350</v>
      </c>
    </row>
    <row r="4" spans="3:19" ht="20.100000000000001" customHeight="1">
      <c r="D4" s="2" t="s">
        <v>5</v>
      </c>
      <c r="E4" s="2"/>
      <c r="F4" s="2"/>
      <c r="G4" s="13">
        <v>219851</v>
      </c>
    </row>
    <row r="5" spans="3:19" ht="20.100000000000001" customHeight="1">
      <c r="D5" s="2" t="s">
        <v>8</v>
      </c>
      <c r="E5" s="2"/>
      <c r="F5" s="2"/>
      <c r="G5" s="18">
        <v>45710</v>
      </c>
      <c r="J5" s="895" t="s">
        <v>1288</v>
      </c>
      <c r="L5" s="1" t="s">
        <v>1351</v>
      </c>
    </row>
    <row r="6" spans="3:19" ht="20.100000000000001" customHeight="1">
      <c r="D6" s="2" t="s">
        <v>10</v>
      </c>
      <c r="E6" s="2"/>
      <c r="F6" s="2"/>
      <c r="G6" s="18">
        <v>45711</v>
      </c>
      <c r="J6" s="896"/>
    </row>
    <row r="7" spans="3:19">
      <c r="H7" s="27"/>
    </row>
    <row r="8" spans="3:19" s="4" customFormat="1" ht="19.899999999999999" customHeight="1">
      <c r="D8" s="28" t="s">
        <v>12</v>
      </c>
      <c r="E8" s="28" t="s">
        <v>13</v>
      </c>
      <c r="F8" s="28" t="s">
        <v>14</v>
      </c>
      <c r="G8" s="27" t="s">
        <v>15</v>
      </c>
      <c r="H8" s="27"/>
      <c r="I8" s="27" t="s">
        <v>17</v>
      </c>
      <c r="J8" s="31" t="s">
        <v>18</v>
      </c>
      <c r="K8" s="31" t="s">
        <v>19</v>
      </c>
      <c r="L8" s="27" t="s">
        <v>20</v>
      </c>
      <c r="M8" s="27" t="s">
        <v>21</v>
      </c>
      <c r="N8" s="27" t="s">
        <v>22</v>
      </c>
      <c r="O8" s="32" t="s">
        <v>23</v>
      </c>
      <c r="P8" s="28" t="s">
        <v>24</v>
      </c>
      <c r="Q8" s="27" t="s">
        <v>25</v>
      </c>
      <c r="R8" s="32" t="s">
        <v>26</v>
      </c>
      <c r="S8" s="33" t="s">
        <v>27</v>
      </c>
    </row>
    <row r="9" spans="3:19" s="4" customFormat="1" ht="19.899999999999999" customHeight="1">
      <c r="C9" s="27">
        <v>1</v>
      </c>
      <c r="D9" s="27">
        <v>1</v>
      </c>
      <c r="E9" s="28" t="s">
        <v>309</v>
      </c>
      <c r="F9" s="28" t="s">
        <v>309</v>
      </c>
      <c r="G9" s="73" t="s">
        <v>1352</v>
      </c>
      <c r="H9" s="897">
        <v>1</v>
      </c>
      <c r="I9" s="898">
        <v>817000</v>
      </c>
      <c r="J9" s="413">
        <f t="shared" ref="J9:J21" si="0">H9*I9</f>
        <v>817000</v>
      </c>
      <c r="K9" s="31"/>
      <c r="L9" s="73" t="s">
        <v>1353</v>
      </c>
      <c r="M9" s="709"/>
      <c r="N9" s="27"/>
      <c r="O9" s="555">
        <v>45629</v>
      </c>
      <c r="P9" s="131"/>
      <c r="Q9" s="558">
        <v>45679</v>
      </c>
      <c r="R9" s="558"/>
      <c r="S9" s="556">
        <v>45678</v>
      </c>
    </row>
    <row r="10" spans="3:19" s="4" customFormat="1" ht="19.899999999999999" customHeight="1">
      <c r="C10" s="27">
        <f>+C9+1</f>
        <v>2</v>
      </c>
      <c r="D10" s="27">
        <f>+D9+1</f>
        <v>2</v>
      </c>
      <c r="E10" s="28" t="s">
        <v>309</v>
      </c>
      <c r="F10" s="28" t="s">
        <v>309</v>
      </c>
      <c r="G10" s="73" t="s">
        <v>317</v>
      </c>
      <c r="H10" s="897">
        <v>1</v>
      </c>
      <c r="I10" s="899">
        <v>50000</v>
      </c>
      <c r="J10" s="298">
        <f t="shared" si="0"/>
        <v>50000</v>
      </c>
      <c r="K10" s="31"/>
      <c r="L10" s="73" t="s">
        <v>318</v>
      </c>
      <c r="M10" s="900"/>
      <c r="N10" s="27"/>
      <c r="O10" s="555">
        <v>45629</v>
      </c>
      <c r="P10" s="131"/>
      <c r="Q10" s="558">
        <v>45679</v>
      </c>
      <c r="R10" s="558"/>
      <c r="S10" s="556">
        <v>45678</v>
      </c>
    </row>
    <row r="11" spans="3:19" s="4" customFormat="1" ht="19.899999999999999" customHeight="1">
      <c r="C11" s="27">
        <f t="shared" ref="C11:D16" si="1">+C10+1</f>
        <v>3</v>
      </c>
      <c r="D11" s="27">
        <f t="shared" si="1"/>
        <v>3</v>
      </c>
      <c r="E11" s="28" t="s">
        <v>309</v>
      </c>
      <c r="F11" s="28" t="s">
        <v>309</v>
      </c>
      <c r="G11" s="73" t="s">
        <v>1354</v>
      </c>
      <c r="H11" s="897">
        <v>1</v>
      </c>
      <c r="I11" s="898">
        <v>40000</v>
      </c>
      <c r="J11" s="413">
        <f t="shared" si="0"/>
        <v>40000</v>
      </c>
      <c r="K11" s="31"/>
      <c r="L11" s="27"/>
      <c r="M11" s="900"/>
      <c r="N11" s="27"/>
      <c r="O11" s="555">
        <v>45629</v>
      </c>
      <c r="P11" s="131"/>
      <c r="Q11" s="558">
        <v>45679</v>
      </c>
      <c r="R11" s="558"/>
      <c r="S11" s="556">
        <v>45678</v>
      </c>
    </row>
    <row r="12" spans="3:19" s="4" customFormat="1" ht="19.899999999999999" customHeight="1">
      <c r="C12" s="27">
        <f t="shared" si="1"/>
        <v>4</v>
      </c>
      <c r="D12" s="27">
        <f t="shared" si="1"/>
        <v>4</v>
      </c>
      <c r="E12" s="503" t="s">
        <v>309</v>
      </c>
      <c r="F12" s="503" t="s">
        <v>309</v>
      </c>
      <c r="G12" s="901" t="s">
        <v>1355</v>
      </c>
      <c r="H12" s="902"/>
      <c r="I12" s="903">
        <v>3500</v>
      </c>
      <c r="J12" s="904">
        <f t="shared" si="0"/>
        <v>0</v>
      </c>
      <c r="K12" s="31"/>
      <c r="L12" s="156"/>
      <c r="M12" s="905" t="s">
        <v>1356</v>
      </c>
      <c r="N12" s="358"/>
      <c r="O12" s="555"/>
      <c r="P12" s="131"/>
      <c r="Q12" s="558"/>
      <c r="R12" s="558"/>
      <c r="S12" s="556"/>
    </row>
    <row r="13" spans="3:19" s="4" customFormat="1" ht="19.899999999999999" customHeight="1">
      <c r="C13" s="27">
        <f t="shared" si="1"/>
        <v>5</v>
      </c>
      <c r="D13" s="27">
        <f t="shared" si="1"/>
        <v>5</v>
      </c>
      <c r="E13" s="503" t="s">
        <v>309</v>
      </c>
      <c r="F13" s="503" t="s">
        <v>309</v>
      </c>
      <c r="G13" s="901" t="s">
        <v>1357</v>
      </c>
      <c r="H13" s="902"/>
      <c r="I13" s="903">
        <v>3500</v>
      </c>
      <c r="J13" s="904">
        <f>H13*I13</f>
        <v>0</v>
      </c>
      <c r="K13" s="31"/>
      <c r="L13" s="156"/>
      <c r="M13" s="905" t="s">
        <v>1356</v>
      </c>
      <c r="N13" s="358"/>
      <c r="O13" s="555"/>
      <c r="P13" s="131"/>
      <c r="Q13" s="558"/>
      <c r="R13" s="558"/>
      <c r="S13" s="556"/>
    </row>
    <row r="14" spans="3:19" s="4" customFormat="1" ht="19.899999999999999" customHeight="1">
      <c r="C14" s="27">
        <f t="shared" si="1"/>
        <v>6</v>
      </c>
      <c r="D14" s="27">
        <f t="shared" si="1"/>
        <v>6</v>
      </c>
      <c r="E14" s="503" t="s">
        <v>309</v>
      </c>
      <c r="F14" s="503" t="s">
        <v>309</v>
      </c>
      <c r="G14" s="901" t="s">
        <v>1358</v>
      </c>
      <c r="H14" s="902"/>
      <c r="I14" s="903">
        <v>2000</v>
      </c>
      <c r="J14" s="903">
        <f>H14*I14</f>
        <v>0</v>
      </c>
      <c r="K14" s="31"/>
      <c r="L14" s="156"/>
      <c r="M14" s="905" t="s">
        <v>1356</v>
      </c>
      <c r="N14" s="358"/>
      <c r="O14" s="555"/>
      <c r="P14" s="131"/>
      <c r="Q14" s="558"/>
      <c r="R14" s="558"/>
      <c r="S14" s="556"/>
    </row>
    <row r="15" spans="3:19" s="4" customFormat="1" ht="19.899999999999999" customHeight="1">
      <c r="C15" s="27">
        <f t="shared" si="1"/>
        <v>7</v>
      </c>
      <c r="D15" s="27">
        <f t="shared" si="1"/>
        <v>7</v>
      </c>
      <c r="E15" s="503" t="s">
        <v>309</v>
      </c>
      <c r="F15" s="503" t="s">
        <v>309</v>
      </c>
      <c r="G15" s="901" t="s">
        <v>1359</v>
      </c>
      <c r="H15" s="902"/>
      <c r="I15" s="903">
        <v>2000</v>
      </c>
      <c r="J15" s="903">
        <f>H15*I15</f>
        <v>0</v>
      </c>
      <c r="K15" s="31"/>
      <c r="L15" s="156"/>
      <c r="M15" s="905" t="s">
        <v>1356</v>
      </c>
      <c r="N15" s="358"/>
      <c r="O15" s="555"/>
      <c r="P15" s="131"/>
      <c r="Q15" s="558"/>
      <c r="R15" s="558"/>
      <c r="S15" s="556"/>
    </row>
    <row r="16" spans="3:19" s="4" customFormat="1" ht="19.899999999999999" customHeight="1">
      <c r="C16" s="27">
        <v>1</v>
      </c>
      <c r="D16" s="27">
        <f t="shared" si="1"/>
        <v>8</v>
      </c>
      <c r="E16" s="28" t="s">
        <v>309</v>
      </c>
      <c r="F16" s="28" t="s">
        <v>309</v>
      </c>
      <c r="G16" s="73" t="s">
        <v>323</v>
      </c>
      <c r="H16" s="897">
        <v>1</v>
      </c>
      <c r="I16" s="432">
        <v>12000</v>
      </c>
      <c r="J16" s="906">
        <f>H16*I16</f>
        <v>12000</v>
      </c>
      <c r="K16" s="31"/>
      <c r="L16" s="156"/>
      <c r="M16" s="709"/>
      <c r="N16" s="27"/>
      <c r="O16" s="555">
        <v>45629</v>
      </c>
      <c r="P16" s="131"/>
      <c r="Q16" s="558">
        <v>45679</v>
      </c>
      <c r="R16" s="558"/>
      <c r="S16" s="556"/>
    </row>
    <row r="17" spans="4:19" s="4" customFormat="1" ht="19.899999999999999" customHeight="1">
      <c r="D17" s="28"/>
      <c r="E17" s="28"/>
      <c r="F17" s="28"/>
      <c r="G17" s="73"/>
      <c r="H17" s="897"/>
      <c r="I17" s="907"/>
      <c r="J17" s="76">
        <f t="shared" si="0"/>
        <v>0</v>
      </c>
      <c r="K17" s="31"/>
      <c r="L17" s="156"/>
      <c r="M17" s="156"/>
      <c r="N17" s="27"/>
      <c r="O17" s="555"/>
      <c r="P17" s="131"/>
      <c r="Q17" s="157"/>
      <c r="R17" s="555"/>
      <c r="S17" s="556"/>
    </row>
    <row r="18" spans="4:19" s="4" customFormat="1" ht="19.899999999999999" customHeight="1">
      <c r="D18" s="28"/>
      <c r="E18" s="28"/>
      <c r="F18" s="28"/>
      <c r="G18" s="306">
        <f>SUM(J9:J16)</f>
        <v>919000</v>
      </c>
      <c r="H18" s="897"/>
      <c r="I18" s="907"/>
      <c r="J18" s="76"/>
      <c r="K18" s="31"/>
      <c r="L18" s="156"/>
      <c r="M18" s="156"/>
      <c r="N18" s="27"/>
      <c r="O18" s="555"/>
      <c r="P18" s="131"/>
      <c r="Q18" s="157"/>
      <c r="R18" s="555"/>
      <c r="S18" s="556"/>
    </row>
    <row r="19" spans="4:19" s="4" customFormat="1" ht="19.899999999999999" customHeight="1">
      <c r="D19" s="28"/>
      <c r="E19" s="28"/>
      <c r="F19" s="28"/>
      <c r="G19" s="73"/>
      <c r="H19" s="897"/>
      <c r="I19" s="907"/>
      <c r="J19" s="76"/>
      <c r="K19" s="31"/>
      <c r="L19" s="156"/>
      <c r="M19" s="156"/>
      <c r="N19" s="27"/>
      <c r="O19" s="555"/>
      <c r="P19" s="131"/>
      <c r="Q19" s="157"/>
      <c r="R19" s="555"/>
      <c r="S19" s="556"/>
    </row>
    <row r="20" spans="4:19" s="4" customFormat="1" ht="19.899999999999999" customHeight="1">
      <c r="D20" s="220"/>
      <c r="E20" s="220"/>
      <c r="F20" s="220"/>
      <c r="G20" s="218"/>
      <c r="H20" s="388"/>
      <c r="I20" s="908"/>
      <c r="J20" s="257">
        <f t="shared" si="0"/>
        <v>0</v>
      </c>
      <c r="K20" s="215"/>
      <c r="L20" s="218"/>
      <c r="M20" s="218"/>
      <c r="N20" s="27"/>
      <c r="O20" s="32"/>
      <c r="P20" s="28"/>
      <c r="Q20" s="40"/>
      <c r="R20" s="32"/>
      <c r="S20" s="33"/>
    </row>
    <row r="21" spans="4:19" s="4" customFormat="1" ht="19.899999999999999" customHeight="1">
      <c r="D21" s="220"/>
      <c r="E21" s="220"/>
      <c r="F21" s="220"/>
      <c r="G21" s="218"/>
      <c r="H21" s="388"/>
      <c r="I21" s="887"/>
      <c r="J21" s="257">
        <f t="shared" si="0"/>
        <v>0</v>
      </c>
      <c r="K21" s="215"/>
      <c r="L21" s="909"/>
      <c r="M21" s="910"/>
      <c r="N21" s="27"/>
      <c r="O21" s="32"/>
      <c r="P21" s="28"/>
      <c r="Q21" s="40"/>
      <c r="R21" s="32"/>
      <c r="S21" s="33"/>
    </row>
    <row r="22" spans="4:19" s="4" customFormat="1" ht="19.899999999999999" customHeight="1">
      <c r="D22" s="28"/>
      <c r="E22" s="28"/>
      <c r="F22" s="28"/>
      <c r="G22" s="35"/>
      <c r="H22" s="897"/>
      <c r="I22" s="553"/>
      <c r="J22" s="257">
        <f>H22*I22</f>
        <v>0</v>
      </c>
      <c r="K22" s="31"/>
      <c r="L22" s="73"/>
      <c r="M22" s="73"/>
      <c r="N22" s="27"/>
      <c r="O22" s="32"/>
      <c r="P22" s="28"/>
      <c r="Q22" s="27"/>
      <c r="R22" s="32"/>
      <c r="S22" s="33"/>
    </row>
    <row r="23" spans="4:19" s="4" customFormat="1" ht="19.899999999999999" customHeight="1">
      <c r="D23" s="28"/>
      <c r="E23" s="28"/>
      <c r="F23" s="28"/>
      <c r="G23" s="38"/>
      <c r="H23" s="229"/>
      <c r="I23" s="553"/>
      <c r="J23" s="257">
        <f>H23*I23</f>
        <v>0</v>
      </c>
      <c r="K23" s="31"/>
      <c r="L23" s="73"/>
      <c r="M23" s="73"/>
      <c r="N23" s="27"/>
      <c r="O23" s="32"/>
      <c r="P23" s="28"/>
      <c r="Q23" s="27"/>
      <c r="R23" s="32"/>
      <c r="S23" s="33"/>
    </row>
    <row r="24" spans="4:19" s="4" customFormat="1" ht="19.899999999999999" customHeight="1">
      <c r="D24" s="28"/>
      <c r="E24" s="28"/>
      <c r="F24" s="28"/>
      <c r="G24" s="38"/>
      <c r="H24" s="229"/>
      <c r="I24" s="553"/>
      <c r="J24" s="257">
        <f>H24*I24</f>
        <v>0</v>
      </c>
      <c r="K24" s="31"/>
      <c r="L24" s="73"/>
      <c r="M24" s="73"/>
      <c r="N24" s="27"/>
      <c r="O24" s="32"/>
      <c r="P24" s="28"/>
      <c r="Q24" s="27"/>
      <c r="R24" s="32"/>
      <c r="S24" s="33"/>
    </row>
    <row r="25" spans="4:19" s="4" customFormat="1" ht="19.899999999999999" customHeight="1">
      <c r="D25" s="28"/>
      <c r="E25" s="28"/>
      <c r="F25" s="28"/>
      <c r="G25" s="38"/>
      <c r="H25" s="229"/>
      <c r="I25" s="907"/>
      <c r="J25" s="257">
        <f>H25*I25</f>
        <v>0</v>
      </c>
      <c r="K25" s="31"/>
      <c r="L25" s="156"/>
      <c r="M25" s="156"/>
      <c r="N25" s="27"/>
      <c r="O25" s="555"/>
      <c r="P25" s="131"/>
      <c r="Q25" s="157"/>
      <c r="R25" s="555"/>
      <c r="S25" s="556"/>
    </row>
    <row r="26" spans="4:19" s="4" customFormat="1" ht="19.899999999999999" customHeight="1">
      <c r="D26" s="28"/>
      <c r="E26" s="28"/>
      <c r="F26" s="28"/>
      <c r="G26" s="38"/>
      <c r="H26" s="229"/>
      <c r="I26" s="907"/>
      <c r="J26" s="257">
        <f>H26*I26</f>
        <v>0</v>
      </c>
      <c r="K26" s="31"/>
      <c r="L26" s="156"/>
      <c r="M26" s="156"/>
      <c r="N26" s="27"/>
      <c r="O26" s="555"/>
      <c r="P26" s="131"/>
      <c r="Q26" s="558"/>
      <c r="R26" s="558"/>
      <c r="S26" s="556"/>
    </row>
    <row r="33" spans="1:19" s="10" customFormat="1">
      <c r="A33" s="1"/>
      <c r="B33" s="1"/>
      <c r="C33" s="1"/>
      <c r="D33" s="4"/>
      <c r="E33" s="1"/>
      <c r="F33" s="1"/>
      <c r="G33" s="1"/>
      <c r="H33" s="1"/>
      <c r="I33" s="1"/>
      <c r="J33" s="527"/>
      <c r="L33" s="1"/>
      <c r="M33" s="1"/>
      <c r="N33" s="4"/>
      <c r="O33" s="9"/>
      <c r="P33" s="1"/>
      <c r="R33" s="11"/>
      <c r="S33" s="12"/>
    </row>
    <row r="34" spans="1:19" s="10" customFormat="1">
      <c r="A34" s="1"/>
      <c r="B34" s="1"/>
      <c r="C34" s="1"/>
      <c r="D34" s="4"/>
      <c r="E34" s="1"/>
      <c r="F34" s="1"/>
      <c r="G34" s="1"/>
      <c r="H34" s="1"/>
      <c r="I34" s="1"/>
      <c r="J34" s="527"/>
      <c r="L34" s="1"/>
      <c r="M34" s="1"/>
      <c r="N34" s="4"/>
      <c r="O34" s="9"/>
      <c r="P34" s="1"/>
      <c r="R34" s="11"/>
      <c r="S34" s="12"/>
    </row>
    <row r="35" spans="1:19" s="10" customFormat="1">
      <c r="A35" s="1"/>
      <c r="B35" s="1"/>
      <c r="C35" s="1"/>
      <c r="D35" s="4"/>
      <c r="E35" s="1"/>
      <c r="F35" s="1"/>
      <c r="G35" s="1"/>
      <c r="H35" s="1"/>
      <c r="I35" s="1"/>
      <c r="J35" s="527"/>
      <c r="L35" s="1"/>
      <c r="M35" s="1"/>
      <c r="N35" s="4"/>
      <c r="O35" s="9"/>
      <c r="P35" s="1"/>
      <c r="R35" s="11"/>
      <c r="S35" s="12"/>
    </row>
    <row r="36" spans="1:19" s="10" customFormat="1">
      <c r="A36" s="1"/>
      <c r="B36" s="1"/>
      <c r="C36" s="1"/>
      <c r="D36" s="4"/>
      <c r="E36" s="1"/>
      <c r="F36" s="1"/>
      <c r="G36" s="1"/>
      <c r="H36" s="1"/>
      <c r="I36" s="1"/>
      <c r="J36" s="527"/>
      <c r="L36" s="1"/>
      <c r="M36" s="1"/>
      <c r="N36" s="4"/>
      <c r="O36" s="9"/>
      <c r="P36" s="1"/>
      <c r="R36" s="11"/>
      <c r="S36" s="12"/>
    </row>
    <row r="37" spans="1:19" s="10" customFormat="1">
      <c r="A37" s="1"/>
      <c r="B37" s="1"/>
      <c r="C37" s="1"/>
      <c r="D37" s="4"/>
      <c r="E37" s="1"/>
      <c r="F37" s="1"/>
      <c r="G37" s="1"/>
      <c r="H37" s="1"/>
      <c r="I37" s="1"/>
      <c r="J37" s="527"/>
      <c r="L37" s="1"/>
      <c r="M37" s="1"/>
      <c r="N37" s="4"/>
      <c r="O37" s="9"/>
      <c r="P37" s="1"/>
      <c r="R37" s="11"/>
      <c r="S37" s="12"/>
    </row>
    <row r="38" spans="1:19" s="10" customFormat="1">
      <c r="A38" s="1"/>
      <c r="B38" s="1"/>
      <c r="C38" s="1"/>
      <c r="D38" s="4"/>
      <c r="E38" s="1"/>
      <c r="F38" s="1"/>
      <c r="G38" s="1"/>
      <c r="H38" s="1"/>
      <c r="I38" s="1"/>
      <c r="J38" s="527"/>
      <c r="L38" s="1"/>
      <c r="M38" s="1"/>
      <c r="N38" s="4"/>
      <c r="O38" s="9"/>
      <c r="P38" s="1"/>
      <c r="R38" s="11"/>
      <c r="S38" s="12"/>
    </row>
    <row r="39" spans="1:19" s="10" customFormat="1">
      <c r="A39" s="1"/>
      <c r="B39" s="1"/>
      <c r="C39" s="1"/>
      <c r="D39" s="4"/>
      <c r="E39" s="1"/>
      <c r="F39" s="1"/>
      <c r="G39" s="1"/>
      <c r="H39" s="1"/>
      <c r="I39" s="1"/>
      <c r="J39" s="527"/>
      <c r="L39" s="1"/>
      <c r="M39" s="1"/>
      <c r="N39" s="4"/>
      <c r="O39" s="9"/>
      <c r="P39" s="1"/>
      <c r="R39" s="11"/>
      <c r="S39" s="12"/>
    </row>
    <row r="40" spans="1:19" s="10" customFormat="1">
      <c r="A40" s="1"/>
      <c r="B40" s="1"/>
      <c r="C40" s="1"/>
      <c r="D40" s="4"/>
      <c r="E40" s="1"/>
      <c r="F40" s="1"/>
      <c r="G40" s="1"/>
      <c r="H40" s="1"/>
      <c r="I40" s="1"/>
      <c r="J40" s="527"/>
      <c r="L40" s="1"/>
      <c r="M40" s="1"/>
      <c r="N40" s="4"/>
      <c r="O40" s="9"/>
      <c r="P40" s="1"/>
      <c r="R40" s="11"/>
      <c r="S40" s="12"/>
    </row>
    <row r="41" spans="1:19" s="10" customFormat="1">
      <c r="A41" s="1"/>
      <c r="B41" s="1"/>
      <c r="C41" s="1"/>
      <c r="D41" s="4"/>
      <c r="E41" s="1"/>
      <c r="F41" s="1"/>
      <c r="G41" s="1"/>
      <c r="H41" s="1"/>
      <c r="I41" s="1"/>
      <c r="J41" s="527"/>
      <c r="L41" s="1"/>
      <c r="M41" s="1"/>
      <c r="N41" s="4"/>
      <c r="O41" s="9"/>
      <c r="P41" s="1"/>
      <c r="R41" s="11"/>
      <c r="S41" s="12"/>
    </row>
    <row r="42" spans="1:19" s="10" customFormat="1">
      <c r="A42" s="1"/>
      <c r="B42" s="1"/>
      <c r="C42" s="1"/>
      <c r="D42" s="4"/>
      <c r="E42" s="1"/>
      <c r="F42" s="1"/>
      <c r="G42" s="1"/>
      <c r="H42" s="1"/>
      <c r="I42" s="1"/>
      <c r="J42" s="527"/>
      <c r="L42" s="1"/>
      <c r="M42" s="1"/>
      <c r="N42" s="4"/>
      <c r="O42" s="9"/>
      <c r="P42" s="1"/>
      <c r="R42" s="11"/>
      <c r="S42" s="12"/>
    </row>
    <row r="43" spans="1:19" s="10" customFormat="1">
      <c r="A43" s="1"/>
      <c r="B43" s="1"/>
      <c r="C43" s="1"/>
      <c r="D43" s="4"/>
      <c r="E43" s="1"/>
      <c r="F43" s="1"/>
      <c r="G43" s="1"/>
      <c r="H43" s="1"/>
      <c r="I43" s="1"/>
      <c r="J43" s="527"/>
      <c r="L43" s="1"/>
      <c r="M43" s="1"/>
      <c r="N43" s="4"/>
      <c r="O43" s="9"/>
      <c r="P43" s="1"/>
      <c r="R43" s="11"/>
      <c r="S43" s="12"/>
    </row>
    <row r="44" spans="1:19" s="10" customFormat="1">
      <c r="A44" s="1"/>
      <c r="B44" s="1"/>
      <c r="C44" s="1"/>
      <c r="D44" s="4"/>
      <c r="E44" s="1"/>
      <c r="F44" s="1"/>
      <c r="G44" s="1"/>
      <c r="H44" s="1"/>
      <c r="I44" s="1"/>
      <c r="J44" s="527"/>
      <c r="L44" s="1"/>
      <c r="M44" s="1"/>
      <c r="N44" s="4"/>
      <c r="O44" s="9"/>
      <c r="P44" s="1"/>
      <c r="R44" s="11"/>
      <c r="S44" s="12"/>
    </row>
    <row r="45" spans="1:19" s="10" customFormat="1">
      <c r="A45" s="1"/>
      <c r="B45" s="1"/>
      <c r="C45" s="1"/>
      <c r="D45" s="4"/>
      <c r="E45" s="1"/>
      <c r="F45" s="1"/>
      <c r="G45" s="1"/>
      <c r="H45" s="1"/>
      <c r="I45" s="1"/>
      <c r="J45" s="527"/>
      <c r="L45" s="1"/>
      <c r="M45" s="1"/>
      <c r="N45" s="4"/>
      <c r="O45" s="9"/>
      <c r="P45" s="1"/>
      <c r="R45" s="11"/>
      <c r="S45" s="12"/>
    </row>
    <row r="46" spans="1:19" s="10" customFormat="1">
      <c r="A46" s="1"/>
      <c r="B46" s="1"/>
      <c r="C46" s="1"/>
      <c r="D46" s="4"/>
      <c r="E46" s="1"/>
      <c r="F46" s="1"/>
      <c r="G46" s="1"/>
      <c r="H46" s="1"/>
      <c r="I46" s="1"/>
      <c r="J46" s="527"/>
      <c r="L46" s="1"/>
      <c r="M46" s="1"/>
      <c r="N46" s="4"/>
      <c r="O46" s="9"/>
      <c r="P46" s="1"/>
      <c r="R46" s="11"/>
      <c r="S46" s="12"/>
    </row>
    <row r="47" spans="1:19" s="10" customFormat="1">
      <c r="A47" s="1"/>
      <c r="B47" s="1"/>
      <c r="C47" s="1"/>
      <c r="D47" s="4"/>
      <c r="E47" s="1"/>
      <c r="F47" s="1"/>
      <c r="G47" s="1"/>
      <c r="H47" s="1"/>
      <c r="I47" s="1"/>
      <c r="J47" s="527"/>
      <c r="L47" s="1"/>
      <c r="M47" s="1"/>
      <c r="N47" s="4"/>
      <c r="O47" s="9"/>
      <c r="P47" s="1"/>
      <c r="R47" s="11"/>
      <c r="S47" s="12"/>
    </row>
    <row r="48" spans="1:19" s="10" customFormat="1">
      <c r="A48" s="1"/>
      <c r="B48" s="1"/>
      <c r="C48" s="1"/>
      <c r="D48" s="4"/>
      <c r="E48" s="1"/>
      <c r="F48" s="1"/>
      <c r="G48" s="1"/>
      <c r="H48" s="1"/>
      <c r="I48" s="1"/>
      <c r="J48" s="527"/>
      <c r="L48" s="1"/>
      <c r="M48" s="1"/>
      <c r="N48" s="4"/>
      <c r="O48" s="9"/>
      <c r="P48" s="1"/>
      <c r="R48" s="11"/>
      <c r="S48" s="12"/>
    </row>
    <row r="49" spans="1:19" s="10" customFormat="1">
      <c r="A49" s="1"/>
      <c r="B49" s="1"/>
      <c r="C49" s="1"/>
      <c r="D49" s="4"/>
      <c r="E49" s="1"/>
      <c r="F49" s="1"/>
      <c r="G49" s="1"/>
      <c r="H49" s="1"/>
      <c r="I49" s="1"/>
      <c r="J49" s="527"/>
      <c r="L49" s="1"/>
      <c r="M49" s="1"/>
      <c r="N49" s="4"/>
      <c r="O49" s="9"/>
      <c r="P49" s="1"/>
      <c r="R49" s="11"/>
      <c r="S49" s="12"/>
    </row>
    <row r="50" spans="1:19" s="10" customFormat="1">
      <c r="A50" s="1"/>
      <c r="B50" s="1"/>
      <c r="C50" s="1"/>
      <c r="D50" s="4"/>
      <c r="E50" s="1"/>
      <c r="F50" s="1"/>
      <c r="G50" s="1"/>
      <c r="H50" s="1"/>
      <c r="I50" s="1"/>
      <c r="J50" s="527"/>
      <c r="L50" s="1"/>
      <c r="M50" s="1"/>
      <c r="N50" s="4"/>
      <c r="O50" s="9"/>
      <c r="P50" s="1"/>
      <c r="R50" s="11"/>
      <c r="S50" s="12"/>
    </row>
    <row r="51" spans="1:19" s="10" customFormat="1">
      <c r="A51" s="1"/>
      <c r="B51" s="1"/>
      <c r="C51" s="1"/>
      <c r="D51" s="4"/>
      <c r="E51" s="1"/>
      <c r="F51" s="1"/>
      <c r="G51" s="1"/>
      <c r="H51" s="1"/>
      <c r="I51" s="1"/>
      <c r="J51" s="527"/>
      <c r="L51" s="1"/>
      <c r="M51" s="1"/>
      <c r="N51" s="4"/>
      <c r="O51" s="9"/>
      <c r="P51" s="1"/>
      <c r="R51" s="11"/>
      <c r="S51" s="12"/>
    </row>
    <row r="52" spans="1:19" s="10" customFormat="1">
      <c r="A52" s="1"/>
      <c r="B52" s="1"/>
      <c r="C52" s="1"/>
      <c r="D52" s="4"/>
      <c r="E52" s="1"/>
      <c r="F52" s="1"/>
      <c r="G52" s="1"/>
      <c r="H52" s="1"/>
      <c r="I52" s="1"/>
      <c r="J52" s="527"/>
      <c r="L52" s="1"/>
      <c r="M52" s="1"/>
      <c r="N52" s="4"/>
      <c r="O52" s="9"/>
      <c r="P52" s="1"/>
      <c r="R52" s="11"/>
      <c r="S52" s="12"/>
    </row>
    <row r="53" spans="1:19" s="10" customFormat="1">
      <c r="A53" s="1"/>
      <c r="B53" s="1"/>
      <c r="C53" s="1"/>
      <c r="D53" s="4"/>
      <c r="E53" s="1"/>
      <c r="F53" s="1"/>
      <c r="G53" s="1"/>
      <c r="H53" s="1"/>
      <c r="I53" s="1"/>
      <c r="J53" s="527"/>
      <c r="L53" s="1"/>
      <c r="M53" s="1"/>
      <c r="N53" s="4"/>
      <c r="O53" s="9"/>
      <c r="P53" s="1"/>
      <c r="R53" s="11"/>
      <c r="S53" s="12"/>
    </row>
    <row r="54" spans="1:19" s="10" customFormat="1">
      <c r="A54" s="1"/>
      <c r="B54" s="1"/>
      <c r="C54" s="1"/>
      <c r="D54" s="4"/>
      <c r="E54" s="1"/>
      <c r="F54" s="1"/>
      <c r="G54" s="1"/>
      <c r="H54" s="1"/>
      <c r="I54" s="1"/>
      <c r="J54" s="527"/>
      <c r="L54" s="1"/>
      <c r="M54" s="1"/>
      <c r="N54" s="4"/>
      <c r="O54" s="9"/>
      <c r="P54" s="1"/>
      <c r="R54" s="11"/>
      <c r="S54" s="12"/>
    </row>
    <row r="55" spans="1:19" s="10" customFormat="1">
      <c r="A55" s="1"/>
      <c r="B55" s="1"/>
      <c r="C55" s="1"/>
      <c r="D55" s="4"/>
      <c r="E55" s="1"/>
      <c r="F55" s="1"/>
      <c r="G55" s="1"/>
      <c r="H55" s="1"/>
      <c r="I55" s="1"/>
      <c r="J55" s="527"/>
      <c r="L55" s="1"/>
      <c r="M55" s="1"/>
      <c r="N55" s="4"/>
      <c r="O55" s="9"/>
      <c r="P55" s="1"/>
      <c r="R55" s="11"/>
      <c r="S55" s="12"/>
    </row>
    <row r="56" spans="1:19" s="10" customFormat="1">
      <c r="A56" s="1"/>
      <c r="B56" s="1"/>
      <c r="C56" s="1"/>
      <c r="D56" s="4"/>
      <c r="E56" s="1"/>
      <c r="F56" s="1"/>
      <c r="G56" s="1"/>
      <c r="H56" s="1"/>
      <c r="I56" s="1"/>
      <c r="J56" s="527"/>
      <c r="L56" s="1"/>
      <c r="M56" s="1"/>
      <c r="N56" s="4"/>
      <c r="O56" s="9"/>
      <c r="P56" s="1"/>
      <c r="R56" s="11"/>
      <c r="S56" s="12"/>
    </row>
    <row r="57" spans="1:19" s="10" customFormat="1">
      <c r="A57" s="1"/>
      <c r="B57" s="1"/>
      <c r="C57" s="1"/>
      <c r="D57" s="4"/>
      <c r="E57" s="1"/>
      <c r="F57" s="1"/>
      <c r="G57" s="1"/>
      <c r="H57" s="1"/>
      <c r="I57" s="1"/>
      <c r="J57" s="527"/>
      <c r="L57" s="1"/>
      <c r="M57" s="1"/>
      <c r="N57" s="4"/>
      <c r="O57" s="9"/>
      <c r="P57" s="1"/>
      <c r="R57" s="11"/>
      <c r="S57" s="12"/>
    </row>
    <row r="58" spans="1:19" s="10" customFormat="1">
      <c r="A58" s="1"/>
      <c r="B58" s="1"/>
      <c r="C58" s="1"/>
      <c r="D58" s="4"/>
      <c r="E58" s="1"/>
      <c r="F58" s="1"/>
      <c r="G58" s="1"/>
      <c r="H58" s="1"/>
      <c r="I58" s="1"/>
      <c r="J58" s="527"/>
      <c r="L58" s="1"/>
      <c r="M58" s="1"/>
      <c r="N58" s="4"/>
      <c r="O58" s="9"/>
      <c r="P58" s="1"/>
      <c r="R58" s="11"/>
      <c r="S58" s="12"/>
    </row>
    <row r="59" spans="1:19" s="10" customFormat="1">
      <c r="A59" s="1"/>
      <c r="B59" s="1"/>
      <c r="C59" s="1"/>
      <c r="D59" s="4"/>
      <c r="E59" s="1"/>
      <c r="F59" s="1"/>
      <c r="G59" s="1"/>
      <c r="H59" s="1"/>
      <c r="I59" s="1"/>
      <c r="J59" s="527"/>
      <c r="L59" s="1"/>
      <c r="M59" s="1"/>
      <c r="N59" s="4"/>
      <c r="O59" s="9"/>
      <c r="P59" s="1"/>
      <c r="R59" s="11"/>
      <c r="S59" s="12"/>
    </row>
    <row r="60" spans="1:19" s="10" customFormat="1">
      <c r="A60" s="1"/>
      <c r="B60" s="1"/>
      <c r="C60" s="1"/>
      <c r="D60" s="4"/>
      <c r="E60" s="1"/>
      <c r="F60" s="1"/>
      <c r="G60" s="1"/>
      <c r="H60" s="1"/>
      <c r="I60" s="1"/>
      <c r="J60" s="527"/>
      <c r="L60" s="1"/>
      <c r="M60" s="1"/>
      <c r="N60" s="4"/>
      <c r="O60" s="9"/>
      <c r="P60" s="1"/>
      <c r="R60" s="11"/>
      <c r="S60" s="12"/>
    </row>
    <row r="61" spans="1:19" s="10" customFormat="1">
      <c r="A61" s="1"/>
      <c r="B61" s="1"/>
      <c r="C61" s="1"/>
      <c r="D61" s="4"/>
      <c r="E61" s="1"/>
      <c r="F61" s="1"/>
      <c r="G61" s="1"/>
      <c r="H61" s="1"/>
      <c r="I61" s="1"/>
      <c r="J61" s="527"/>
      <c r="L61" s="1"/>
      <c r="M61" s="1"/>
      <c r="N61" s="4"/>
      <c r="O61" s="9"/>
      <c r="P61" s="1"/>
      <c r="R61" s="11"/>
      <c r="S61" s="12"/>
    </row>
    <row r="62" spans="1:19" s="10" customFormat="1">
      <c r="A62" s="1"/>
      <c r="B62" s="1"/>
      <c r="C62" s="1"/>
      <c r="D62" s="4"/>
      <c r="E62" s="1"/>
      <c r="F62" s="1"/>
      <c r="G62" s="1"/>
      <c r="H62" s="1"/>
      <c r="I62" s="1"/>
      <c r="J62" s="527"/>
      <c r="L62" s="1"/>
      <c r="M62" s="1"/>
      <c r="N62" s="4"/>
      <c r="O62" s="9"/>
      <c r="P62" s="1"/>
      <c r="R62" s="11"/>
      <c r="S62" s="12"/>
    </row>
    <row r="63" spans="1:19" s="10" customFormat="1">
      <c r="A63" s="1"/>
      <c r="B63" s="1"/>
      <c r="C63" s="1"/>
      <c r="D63" s="4"/>
      <c r="E63" s="1"/>
      <c r="F63" s="1"/>
      <c r="G63" s="1"/>
      <c r="H63" s="1"/>
      <c r="I63" s="1"/>
      <c r="J63" s="527"/>
      <c r="L63" s="1"/>
      <c r="M63" s="1"/>
      <c r="N63" s="4"/>
      <c r="O63" s="9"/>
      <c r="P63" s="1"/>
      <c r="R63" s="11"/>
      <c r="S63" s="12"/>
    </row>
    <row r="64" spans="1:19" s="10" customFormat="1">
      <c r="A64" s="1"/>
      <c r="B64" s="1"/>
      <c r="C64" s="1"/>
      <c r="D64" s="4"/>
      <c r="E64" s="1"/>
      <c r="F64" s="1"/>
      <c r="G64" s="1"/>
      <c r="H64" s="1"/>
      <c r="I64" s="1"/>
      <c r="J64" s="527"/>
      <c r="L64" s="1"/>
      <c r="M64" s="1"/>
      <c r="N64" s="4"/>
      <c r="O64" s="9"/>
      <c r="P64" s="1"/>
      <c r="R64" s="11"/>
      <c r="S64" s="12"/>
    </row>
    <row r="65" spans="1:19" s="10" customFormat="1">
      <c r="A65" s="1"/>
      <c r="B65" s="1"/>
      <c r="C65" s="1"/>
      <c r="D65" s="4"/>
      <c r="E65" s="1"/>
      <c r="F65" s="1"/>
      <c r="G65" s="1"/>
      <c r="H65" s="1"/>
      <c r="I65" s="1"/>
      <c r="J65" s="527"/>
      <c r="L65" s="1"/>
      <c r="M65" s="1"/>
      <c r="N65" s="4"/>
      <c r="O65" s="9"/>
      <c r="P65" s="1"/>
      <c r="R65" s="11"/>
      <c r="S65" s="12"/>
    </row>
  </sheetData>
  <autoFilter ref="D8:Q26" xr:uid="{00000000-0009-0000-0000-000000000000}"/>
  <mergeCells count="7">
    <mergeCell ref="D2:F2"/>
    <mergeCell ref="I2:K2"/>
    <mergeCell ref="D3:F3"/>
    <mergeCell ref="D4:F4"/>
    <mergeCell ref="D5:F5"/>
    <mergeCell ref="J5:J6"/>
    <mergeCell ref="D6:F6"/>
  </mergeCells>
  <phoneticPr fontId="2"/>
  <pageMargins left="0.2" right="0.2" top="0.36" bottom="0.41" header="0.3" footer="0.3"/>
  <pageSetup paperSize="9" scale="7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529B-A5ED-41F2-B67B-208186D46197}">
  <dimension ref="C2:S68"/>
  <sheetViews>
    <sheetView topLeftCell="G1" zoomScale="85" zoomScaleNormal="85" workbookViewId="0">
      <selection activeCell="R9" sqref="R9:R14"/>
    </sheetView>
  </sheetViews>
  <sheetFormatPr defaultRowHeight="18.75"/>
  <cols>
    <col min="1" max="2" width="9" style="1"/>
    <col min="3" max="3" width="8.375" style="1" customWidth="1"/>
    <col min="4" max="4" width="5.75" style="4" customWidth="1"/>
    <col min="5" max="6" width="20.75" style="1" customWidth="1"/>
    <col min="7" max="7" width="52.625" style="1" customWidth="1"/>
    <col min="8" max="8" width="6.25" style="1" customWidth="1"/>
    <col min="9" max="10" width="9.875" style="1" bestFit="1" customWidth="1"/>
    <col min="11" max="11" width="5.75" style="10" customWidth="1"/>
    <col min="12" max="12" width="39.75" style="1" customWidth="1"/>
    <col min="13" max="13" width="35.25" style="1" customWidth="1"/>
    <col min="14" max="14" width="40.75" style="4" customWidth="1"/>
    <col min="15" max="15" width="13.75" style="9" customWidth="1"/>
    <col min="16" max="16" width="6.375" style="1" customWidth="1"/>
    <col min="17" max="17" width="13.25" style="10" customWidth="1"/>
    <col min="18" max="18" width="14.5" style="11" customWidth="1"/>
    <col min="19" max="19" width="15.625" style="12" customWidth="1"/>
    <col min="20" max="16384" width="9" style="1"/>
  </cols>
  <sheetData>
    <row r="2" spans="3:19" ht="20.100000000000001" customHeight="1">
      <c r="D2" s="2" t="s">
        <v>0</v>
      </c>
      <c r="E2" s="2"/>
      <c r="F2" s="2"/>
      <c r="G2" s="3" t="s">
        <v>1349</v>
      </c>
      <c r="I2" s="5" t="s">
        <v>2</v>
      </c>
      <c r="J2" s="6"/>
      <c r="K2" s="7"/>
      <c r="L2" s="8">
        <f>SUM(J:J)</f>
        <v>82600</v>
      </c>
    </row>
    <row r="3" spans="3:19" ht="20.100000000000001" customHeight="1">
      <c r="D3" s="2" t="s">
        <v>3</v>
      </c>
      <c r="E3" s="2"/>
      <c r="F3" s="2"/>
      <c r="G3" s="13" t="s">
        <v>1350</v>
      </c>
    </row>
    <row r="4" spans="3:19" ht="20.100000000000001" customHeight="1">
      <c r="D4" s="2" t="s">
        <v>5</v>
      </c>
      <c r="E4" s="2"/>
      <c r="F4" s="2"/>
      <c r="G4" s="13">
        <v>219851</v>
      </c>
    </row>
    <row r="5" spans="3:19" ht="20.100000000000001" customHeight="1">
      <c r="D5" s="2" t="s">
        <v>8</v>
      </c>
      <c r="E5" s="2"/>
      <c r="F5" s="2"/>
      <c r="G5" s="18">
        <v>45672</v>
      </c>
      <c r="J5" s="895" t="s">
        <v>1360</v>
      </c>
      <c r="L5" s="1" t="s">
        <v>1351</v>
      </c>
    </row>
    <row r="6" spans="3:19" ht="20.100000000000001" customHeight="1">
      <c r="D6" s="2" t="s">
        <v>10</v>
      </c>
      <c r="E6" s="2"/>
      <c r="F6" s="2"/>
      <c r="G6" s="18">
        <v>45673</v>
      </c>
      <c r="J6" s="896"/>
      <c r="L6" s="911" t="s">
        <v>1361</v>
      </c>
    </row>
    <row r="7" spans="3:19">
      <c r="H7" s="27"/>
    </row>
    <row r="8" spans="3:19" s="4" customFormat="1" ht="19.899999999999999" customHeight="1">
      <c r="D8" s="28" t="s">
        <v>12</v>
      </c>
      <c r="E8" s="28" t="s">
        <v>13</v>
      </c>
      <c r="F8" s="28" t="s">
        <v>14</v>
      </c>
      <c r="G8" s="27" t="s">
        <v>15</v>
      </c>
      <c r="H8" s="27"/>
      <c r="I8" s="27" t="s">
        <v>17</v>
      </c>
      <c r="J8" s="31" t="s">
        <v>18</v>
      </c>
      <c r="K8" s="31" t="s">
        <v>19</v>
      </c>
      <c r="L8" s="27" t="s">
        <v>20</v>
      </c>
      <c r="M8" s="27" t="s">
        <v>21</v>
      </c>
      <c r="N8" s="27" t="s">
        <v>22</v>
      </c>
      <c r="O8" s="32" t="s">
        <v>23</v>
      </c>
      <c r="P8" s="28" t="s">
        <v>24</v>
      </c>
      <c r="Q8" s="27" t="s">
        <v>25</v>
      </c>
      <c r="R8" s="32" t="s">
        <v>26</v>
      </c>
      <c r="S8" s="33" t="s">
        <v>27</v>
      </c>
    </row>
    <row r="9" spans="3:19" s="4" customFormat="1" ht="19.899999999999999" customHeight="1">
      <c r="C9" s="27">
        <v>1</v>
      </c>
      <c r="D9" s="220">
        <v>9</v>
      </c>
      <c r="E9" s="912" t="s">
        <v>1243</v>
      </c>
      <c r="F9" s="220" t="s">
        <v>1243</v>
      </c>
      <c r="G9" s="218" t="s">
        <v>1362</v>
      </c>
      <c r="H9" s="913">
        <v>1</v>
      </c>
      <c r="I9" s="914">
        <v>7100</v>
      </c>
      <c r="J9" s="257">
        <f t="shared" ref="J9:J24" si="0">H9*I9</f>
        <v>7100</v>
      </c>
      <c r="K9" s="215"/>
      <c r="L9" s="218" t="s">
        <v>1363</v>
      </c>
      <c r="M9" s="900" t="s">
        <v>1364</v>
      </c>
      <c r="N9" s="27" t="s">
        <v>1365</v>
      </c>
      <c r="O9" s="32">
        <v>45629</v>
      </c>
      <c r="P9" s="28"/>
      <c r="Q9" s="40">
        <v>45672</v>
      </c>
      <c r="R9" s="40">
        <v>45672</v>
      </c>
      <c r="S9" s="33"/>
    </row>
    <row r="10" spans="3:19" s="4" customFormat="1" ht="19.899999999999999" customHeight="1">
      <c r="C10" s="27">
        <f t="shared" ref="C10:C14" si="1">+C9+1</f>
        <v>2</v>
      </c>
      <c r="D10" s="220">
        <v>9</v>
      </c>
      <c r="E10" s="912" t="s">
        <v>1243</v>
      </c>
      <c r="F10" s="220" t="s">
        <v>1243</v>
      </c>
      <c r="G10" s="218" t="s">
        <v>1366</v>
      </c>
      <c r="H10" s="913">
        <v>1</v>
      </c>
      <c r="I10" s="914">
        <v>5100</v>
      </c>
      <c r="J10" s="257">
        <f t="shared" si="0"/>
        <v>5100</v>
      </c>
      <c r="K10" s="215"/>
      <c r="L10" s="218" t="s">
        <v>1367</v>
      </c>
      <c r="M10" s="900" t="s">
        <v>1364</v>
      </c>
      <c r="N10" s="27" t="s">
        <v>1365</v>
      </c>
      <c r="O10" s="32">
        <v>45629</v>
      </c>
      <c r="P10" s="28"/>
      <c r="Q10" s="40">
        <v>45672</v>
      </c>
      <c r="R10" s="40">
        <v>45672</v>
      </c>
      <c r="S10" s="33"/>
    </row>
    <row r="11" spans="3:19" s="4" customFormat="1" ht="19.899999999999999" customHeight="1">
      <c r="C11" s="27">
        <f t="shared" si="1"/>
        <v>3</v>
      </c>
      <c r="D11" s="220">
        <v>9</v>
      </c>
      <c r="E11" s="912" t="s">
        <v>1243</v>
      </c>
      <c r="F11" s="220" t="s">
        <v>1243</v>
      </c>
      <c r="G11" s="218" t="s">
        <v>1368</v>
      </c>
      <c r="H11" s="913">
        <v>1</v>
      </c>
      <c r="I11" s="914">
        <v>5600</v>
      </c>
      <c r="J11" s="257">
        <f t="shared" si="0"/>
        <v>5600</v>
      </c>
      <c r="K11" s="215"/>
      <c r="L11" s="218" t="s">
        <v>1369</v>
      </c>
      <c r="M11" s="900" t="s">
        <v>1364</v>
      </c>
      <c r="N11" s="27" t="s">
        <v>1365</v>
      </c>
      <c r="O11" s="32">
        <v>45629</v>
      </c>
      <c r="P11" s="28"/>
      <c r="Q11" s="40">
        <v>45672</v>
      </c>
      <c r="R11" s="40">
        <v>45672</v>
      </c>
      <c r="S11" s="33"/>
    </row>
    <row r="12" spans="3:19" s="4" customFormat="1" ht="19.899999999999999" customHeight="1">
      <c r="C12" s="27">
        <f t="shared" si="1"/>
        <v>4</v>
      </c>
      <c r="D12" s="220">
        <v>9</v>
      </c>
      <c r="E12" s="912" t="s">
        <v>1243</v>
      </c>
      <c r="F12" s="220" t="s">
        <v>1243</v>
      </c>
      <c r="G12" s="218" t="s">
        <v>1370</v>
      </c>
      <c r="H12" s="913">
        <v>1</v>
      </c>
      <c r="I12" s="914">
        <v>5100</v>
      </c>
      <c r="J12" s="257">
        <f t="shared" si="0"/>
        <v>5100</v>
      </c>
      <c r="K12" s="215"/>
      <c r="L12" s="218" t="s">
        <v>1371</v>
      </c>
      <c r="M12" s="900" t="s">
        <v>1364</v>
      </c>
      <c r="N12" s="27" t="s">
        <v>1365</v>
      </c>
      <c r="O12" s="32">
        <v>45629</v>
      </c>
      <c r="P12" s="28"/>
      <c r="Q12" s="40">
        <v>45672</v>
      </c>
      <c r="R12" s="40">
        <v>45672</v>
      </c>
      <c r="S12" s="33"/>
    </row>
    <row r="13" spans="3:19" s="4" customFormat="1" ht="19.899999999999999" customHeight="1">
      <c r="C13" s="27">
        <f t="shared" si="1"/>
        <v>5</v>
      </c>
      <c r="D13" s="220">
        <v>9</v>
      </c>
      <c r="E13" s="912" t="s">
        <v>1243</v>
      </c>
      <c r="F13" s="220" t="s">
        <v>1243</v>
      </c>
      <c r="G13" s="218" t="s">
        <v>1372</v>
      </c>
      <c r="H13" s="913">
        <v>1</v>
      </c>
      <c r="I13" s="423">
        <v>8500</v>
      </c>
      <c r="J13" s="257">
        <f t="shared" si="0"/>
        <v>8500</v>
      </c>
      <c r="K13" s="215"/>
      <c r="L13" s="218" t="s">
        <v>1373</v>
      </c>
      <c r="M13" s="900" t="s">
        <v>1364</v>
      </c>
      <c r="N13" s="27" t="s">
        <v>1365</v>
      </c>
      <c r="O13" s="32">
        <v>45629</v>
      </c>
      <c r="P13" s="28"/>
      <c r="Q13" s="40">
        <v>45672</v>
      </c>
      <c r="R13" s="40">
        <v>45672</v>
      </c>
      <c r="S13" s="33"/>
    </row>
    <row r="14" spans="3:19" s="4" customFormat="1" ht="19.899999999999999" customHeight="1">
      <c r="C14" s="27">
        <f t="shared" si="1"/>
        <v>6</v>
      </c>
      <c r="D14" s="220">
        <v>9</v>
      </c>
      <c r="E14" s="912" t="s">
        <v>1243</v>
      </c>
      <c r="F14" s="220" t="s">
        <v>1243</v>
      </c>
      <c r="G14" s="218" t="s">
        <v>1374</v>
      </c>
      <c r="H14" s="913">
        <v>1</v>
      </c>
      <c r="I14" s="423">
        <v>9900</v>
      </c>
      <c r="J14" s="257">
        <f t="shared" si="0"/>
        <v>9900</v>
      </c>
      <c r="K14" s="215"/>
      <c r="L14" s="218" t="s">
        <v>1270</v>
      </c>
      <c r="M14" s="900" t="s">
        <v>1364</v>
      </c>
      <c r="N14" s="27" t="s">
        <v>1365</v>
      </c>
      <c r="O14" s="32">
        <v>45629</v>
      </c>
      <c r="P14" s="28"/>
      <c r="Q14" s="40">
        <v>45672</v>
      </c>
      <c r="R14" s="40">
        <v>45672</v>
      </c>
      <c r="S14" s="33"/>
    </row>
    <row r="15" spans="3:19" s="4" customFormat="1" ht="19.899999999999999" customHeight="1">
      <c r="D15" s="220"/>
      <c r="E15" s="220"/>
      <c r="F15" s="220"/>
      <c r="G15" s="218"/>
      <c r="H15" s="388"/>
      <c r="I15" s="915"/>
      <c r="J15" s="257"/>
      <c r="K15" s="215"/>
      <c r="L15" s="218"/>
      <c r="M15" s="218"/>
      <c r="N15" s="27"/>
      <c r="O15" s="32"/>
      <c r="P15" s="28"/>
      <c r="Q15" s="40"/>
      <c r="R15" s="32"/>
      <c r="S15" s="33"/>
    </row>
    <row r="16" spans="3:19" s="4" customFormat="1" ht="19.899999999999999" customHeight="1">
      <c r="D16" s="220"/>
      <c r="E16" s="220"/>
      <c r="F16" s="220"/>
      <c r="G16" s="218"/>
      <c r="H16" s="388"/>
      <c r="I16" s="915"/>
      <c r="J16" s="257">
        <f t="shared" si="0"/>
        <v>0</v>
      </c>
      <c r="K16" s="215"/>
      <c r="L16" s="218"/>
      <c r="M16" s="218"/>
      <c r="N16" s="27"/>
      <c r="O16" s="32"/>
      <c r="P16" s="28"/>
      <c r="Q16" s="40"/>
      <c r="R16" s="32"/>
      <c r="S16" s="33"/>
    </row>
    <row r="17" spans="4:19" s="4" customFormat="1" ht="19.899999999999999" customHeight="1">
      <c r="D17" s="220"/>
      <c r="E17" s="220"/>
      <c r="F17" s="220"/>
      <c r="G17" s="306">
        <f>SUM(J9:J15)</f>
        <v>41300</v>
      </c>
      <c r="H17" s="388"/>
      <c r="I17" s="915"/>
      <c r="J17" s="257"/>
      <c r="K17" s="215"/>
      <c r="L17" s="218"/>
      <c r="M17" s="218"/>
      <c r="N17" s="27"/>
      <c r="O17" s="32"/>
      <c r="P17" s="28"/>
      <c r="Q17" s="40"/>
      <c r="R17" s="32"/>
      <c r="S17" s="33"/>
    </row>
    <row r="18" spans="4:19" s="4" customFormat="1" ht="19.899999999999999" customHeight="1">
      <c r="D18" s="220"/>
      <c r="E18" s="220"/>
      <c r="F18" s="220"/>
      <c r="G18" s="218"/>
      <c r="H18" s="388"/>
      <c r="I18" s="915"/>
      <c r="J18" s="257"/>
      <c r="K18" s="215"/>
      <c r="L18" s="218"/>
      <c r="M18" s="218"/>
      <c r="N18" s="27"/>
      <c r="O18" s="32"/>
      <c r="P18" s="28"/>
      <c r="Q18" s="40"/>
      <c r="R18" s="32"/>
      <c r="S18" s="33"/>
    </row>
    <row r="19" spans="4:19" s="4" customFormat="1" ht="19.899999999999999" customHeight="1">
      <c r="D19" s="220"/>
      <c r="E19" s="220"/>
      <c r="F19" s="220"/>
      <c r="G19" s="218"/>
      <c r="H19" s="388"/>
      <c r="I19" s="915"/>
      <c r="J19" s="257"/>
      <c r="K19" s="215"/>
      <c r="L19" s="218"/>
      <c r="M19" s="218"/>
      <c r="N19" s="27"/>
      <c r="O19" s="32"/>
      <c r="P19" s="28"/>
      <c r="Q19" s="40"/>
      <c r="R19" s="32"/>
      <c r="S19" s="33"/>
    </row>
    <row r="20" spans="4:19" s="4" customFormat="1" ht="19.899999999999999" customHeight="1">
      <c r="D20" s="220"/>
      <c r="E20" s="220"/>
      <c r="F20" s="220"/>
      <c r="G20" s="218"/>
      <c r="H20" s="388"/>
      <c r="I20" s="915"/>
      <c r="J20" s="257"/>
      <c r="K20" s="215"/>
      <c r="L20" s="218"/>
      <c r="M20" s="218"/>
      <c r="N20" s="27"/>
      <c r="O20" s="32"/>
      <c r="P20" s="28"/>
      <c r="Q20" s="40"/>
      <c r="R20" s="32"/>
      <c r="S20" s="33"/>
    </row>
    <row r="21" spans="4:19" s="4" customFormat="1" ht="19.899999999999999" customHeight="1">
      <c r="D21" s="220"/>
      <c r="E21" s="220"/>
      <c r="F21" s="220"/>
      <c r="G21" s="218"/>
      <c r="H21" s="388"/>
      <c r="I21" s="915"/>
      <c r="J21" s="257"/>
      <c r="K21" s="215"/>
      <c r="L21" s="218"/>
      <c r="M21" s="218"/>
      <c r="N21" s="27"/>
      <c r="O21" s="32"/>
      <c r="P21" s="28"/>
      <c r="Q21" s="40"/>
      <c r="R21" s="32"/>
      <c r="S21" s="33"/>
    </row>
    <row r="22" spans="4:19" s="4" customFormat="1" ht="19.899999999999999" customHeight="1">
      <c r="D22" s="220"/>
      <c r="E22" s="220"/>
      <c r="F22" s="220"/>
      <c r="G22" s="218"/>
      <c r="H22" s="388"/>
      <c r="I22" s="908"/>
      <c r="J22" s="257">
        <f t="shared" si="0"/>
        <v>0</v>
      </c>
      <c r="K22" s="215"/>
      <c r="L22" s="218"/>
      <c r="M22" s="218"/>
      <c r="N22" s="27"/>
      <c r="O22" s="32"/>
      <c r="P22" s="28"/>
      <c r="Q22" s="40"/>
      <c r="R22" s="32"/>
      <c r="S22" s="33"/>
    </row>
    <row r="23" spans="4:19" s="4" customFormat="1" ht="19.899999999999999" customHeight="1">
      <c r="D23" s="220"/>
      <c r="E23" s="220"/>
      <c r="F23" s="220"/>
      <c r="G23" s="218"/>
      <c r="H23" s="388"/>
      <c r="I23" s="908"/>
      <c r="J23" s="257">
        <f t="shared" si="0"/>
        <v>0</v>
      </c>
      <c r="K23" s="215"/>
      <c r="L23" s="218"/>
      <c r="M23" s="218"/>
      <c r="N23" s="27"/>
      <c r="O23" s="32"/>
      <c r="P23" s="28"/>
      <c r="Q23" s="40"/>
      <c r="R23" s="32"/>
      <c r="S23" s="33"/>
    </row>
    <row r="24" spans="4:19" s="4" customFormat="1" ht="19.899999999999999" customHeight="1">
      <c r="D24" s="220"/>
      <c r="E24" s="220"/>
      <c r="F24" s="220"/>
      <c r="G24" s="218"/>
      <c r="H24" s="388"/>
      <c r="I24" s="887"/>
      <c r="J24" s="257">
        <f t="shared" si="0"/>
        <v>0</v>
      </c>
      <c r="K24" s="215"/>
      <c r="L24" s="909"/>
      <c r="M24" s="910"/>
      <c r="N24" s="27"/>
      <c r="O24" s="32"/>
      <c r="P24" s="28"/>
      <c r="Q24" s="40"/>
      <c r="R24" s="32"/>
      <c r="S24" s="33"/>
    </row>
    <row r="25" spans="4:19" s="4" customFormat="1" ht="19.899999999999999" customHeight="1">
      <c r="D25" s="28"/>
      <c r="E25" s="28"/>
      <c r="F25" s="28"/>
      <c r="G25" s="35"/>
      <c r="H25" s="897"/>
      <c r="I25" s="553"/>
      <c r="J25" s="257">
        <f>H25*I25</f>
        <v>0</v>
      </c>
      <c r="K25" s="31"/>
      <c r="L25" s="73"/>
      <c r="M25" s="73"/>
      <c r="N25" s="27"/>
      <c r="O25" s="32"/>
      <c r="P25" s="28"/>
      <c r="Q25" s="27"/>
      <c r="R25" s="32"/>
      <c r="S25" s="33"/>
    </row>
    <row r="26" spans="4:19" s="4" customFormat="1" ht="19.899999999999999" customHeight="1">
      <c r="D26" s="28"/>
      <c r="E26" s="28"/>
      <c r="F26" s="28"/>
      <c r="G26" s="38"/>
      <c r="H26" s="229"/>
      <c r="I26" s="553"/>
      <c r="J26" s="257">
        <f>H26*I26</f>
        <v>0</v>
      </c>
      <c r="K26" s="31"/>
      <c r="L26" s="73"/>
      <c r="M26" s="73"/>
      <c r="N26" s="27"/>
      <c r="O26" s="32"/>
      <c r="P26" s="28"/>
      <c r="Q26" s="27"/>
      <c r="R26" s="32"/>
      <c r="S26" s="33"/>
    </row>
    <row r="27" spans="4:19" s="4" customFormat="1" ht="19.899999999999999" customHeight="1">
      <c r="D27" s="28"/>
      <c r="E27" s="28"/>
      <c r="F27" s="28"/>
      <c r="G27" s="38"/>
      <c r="H27" s="229"/>
      <c r="I27" s="553"/>
      <c r="J27" s="257">
        <f>H27*I27</f>
        <v>0</v>
      </c>
      <c r="K27" s="31"/>
      <c r="L27" s="73"/>
      <c r="M27" s="73"/>
      <c r="N27" s="27"/>
      <c r="O27" s="32"/>
      <c r="P27" s="28"/>
      <c r="Q27" s="27"/>
      <c r="R27" s="32"/>
      <c r="S27" s="33"/>
    </row>
    <row r="28" spans="4:19" s="4" customFormat="1" ht="19.899999999999999" customHeight="1">
      <c r="D28" s="28"/>
      <c r="E28" s="28"/>
      <c r="F28" s="28"/>
      <c r="G28" s="38"/>
      <c r="H28" s="229"/>
      <c r="I28" s="907"/>
      <c r="J28" s="257">
        <f>H28*I28</f>
        <v>0</v>
      </c>
      <c r="K28" s="31"/>
      <c r="L28" s="156"/>
      <c r="M28" s="156"/>
      <c r="N28" s="27"/>
      <c r="O28" s="555"/>
      <c r="P28" s="131"/>
      <c r="Q28" s="157"/>
      <c r="R28" s="555"/>
      <c r="S28" s="556"/>
    </row>
    <row r="29" spans="4:19" s="4" customFormat="1" ht="19.899999999999999" customHeight="1">
      <c r="D29" s="28"/>
      <c r="E29" s="28"/>
      <c r="F29" s="28"/>
      <c r="G29" s="38"/>
      <c r="H29" s="229"/>
      <c r="I29" s="907"/>
      <c r="J29" s="257">
        <f>H29*I29</f>
        <v>0</v>
      </c>
      <c r="K29" s="31"/>
      <c r="L29" s="156"/>
      <c r="M29" s="156"/>
      <c r="N29" s="27"/>
      <c r="O29" s="555"/>
      <c r="P29" s="131"/>
      <c r="Q29" s="558"/>
      <c r="R29" s="558"/>
      <c r="S29" s="556"/>
    </row>
    <row r="30" spans="4:19">
      <c r="J30" s="527">
        <f>SUM(J9:J22)</f>
        <v>41300</v>
      </c>
    </row>
    <row r="36" spans="10:10">
      <c r="J36" s="527"/>
    </row>
    <row r="37" spans="10:10">
      <c r="J37" s="527"/>
    </row>
    <row r="38" spans="10:10">
      <c r="J38" s="527"/>
    </row>
    <row r="39" spans="10:10">
      <c r="J39" s="527"/>
    </row>
    <row r="40" spans="10:10">
      <c r="J40" s="527"/>
    </row>
    <row r="41" spans="10:10">
      <c r="J41" s="527"/>
    </row>
    <row r="42" spans="10:10">
      <c r="J42" s="527"/>
    </row>
    <row r="43" spans="10:10">
      <c r="J43" s="527"/>
    </row>
    <row r="44" spans="10:10">
      <c r="J44" s="527"/>
    </row>
    <row r="45" spans="10:10">
      <c r="J45" s="527"/>
    </row>
    <row r="46" spans="10:10">
      <c r="J46" s="527"/>
    </row>
    <row r="47" spans="10:10">
      <c r="J47" s="527"/>
    </row>
    <row r="48" spans="10:10">
      <c r="J48" s="527"/>
    </row>
    <row r="49" spans="10:10">
      <c r="J49" s="527"/>
    </row>
    <row r="50" spans="10:10">
      <c r="J50" s="527"/>
    </row>
    <row r="51" spans="10:10">
      <c r="J51" s="527"/>
    </row>
    <row r="52" spans="10:10">
      <c r="J52" s="527"/>
    </row>
    <row r="53" spans="10:10">
      <c r="J53" s="527"/>
    </row>
    <row r="54" spans="10:10">
      <c r="J54" s="527"/>
    </row>
    <row r="55" spans="10:10">
      <c r="J55" s="527"/>
    </row>
    <row r="56" spans="10:10">
      <c r="J56" s="527"/>
    </row>
    <row r="57" spans="10:10">
      <c r="J57" s="527"/>
    </row>
    <row r="58" spans="10:10">
      <c r="J58" s="527"/>
    </row>
    <row r="59" spans="10:10">
      <c r="J59" s="527"/>
    </row>
    <row r="60" spans="10:10">
      <c r="J60" s="527"/>
    </row>
    <row r="61" spans="10:10">
      <c r="J61" s="527"/>
    </row>
    <row r="62" spans="10:10">
      <c r="J62" s="527"/>
    </row>
    <row r="63" spans="10:10">
      <c r="J63" s="527"/>
    </row>
    <row r="64" spans="10:10">
      <c r="J64" s="527"/>
    </row>
    <row r="65" spans="10:10">
      <c r="J65" s="527"/>
    </row>
    <row r="66" spans="10:10">
      <c r="J66" s="527"/>
    </row>
    <row r="67" spans="10:10">
      <c r="J67" s="527"/>
    </row>
    <row r="68" spans="10:10">
      <c r="J68" s="527"/>
    </row>
  </sheetData>
  <autoFilter ref="D8:Q29" xr:uid="{00000000-0009-0000-0000-000000000000}"/>
  <mergeCells count="7">
    <mergeCell ref="D2:F2"/>
    <mergeCell ref="I2:K2"/>
    <mergeCell ref="D3:F3"/>
    <mergeCell ref="D4:F4"/>
    <mergeCell ref="D5:F5"/>
    <mergeCell ref="J5:J6"/>
    <mergeCell ref="D6:F6"/>
  </mergeCells>
  <phoneticPr fontId="2"/>
  <pageMargins left="0.2" right="0.2" top="0.36" bottom="0.41" header="0.3" footer="0.3"/>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9E15-25F5-43F1-9405-475C76FB1DB4}">
  <dimension ref="A2:S77"/>
  <sheetViews>
    <sheetView topLeftCell="G19" zoomScale="85" zoomScaleNormal="85" workbookViewId="0">
      <selection activeCell="U7" sqref="U7"/>
    </sheetView>
  </sheetViews>
  <sheetFormatPr defaultRowHeight="18.75"/>
  <cols>
    <col min="1" max="2" width="9" style="1"/>
    <col min="3" max="3" width="8.375" style="1" customWidth="1"/>
    <col min="4" max="4" width="5.75" style="4" customWidth="1"/>
    <col min="5" max="6" width="20.75" style="1" customWidth="1"/>
    <col min="7" max="7" width="52.625" style="1" customWidth="1"/>
    <col min="8" max="8" width="6.25" style="1" customWidth="1"/>
    <col min="9" max="10" width="9.875" style="1" bestFit="1" customWidth="1"/>
    <col min="11" max="11" width="5.75" style="10" customWidth="1"/>
    <col min="12" max="12" width="31" style="1" customWidth="1"/>
    <col min="13" max="13" width="24.25" style="1" customWidth="1"/>
    <col min="14" max="14" width="40.75" style="4" customWidth="1"/>
    <col min="15" max="15" width="13.75" style="9" customWidth="1"/>
    <col min="16" max="16" width="10" style="1" customWidth="1"/>
    <col min="17" max="17" width="13.25" style="10" customWidth="1"/>
    <col min="18" max="18" width="14.5" style="11" customWidth="1"/>
    <col min="19" max="19" width="15.625" style="12" customWidth="1"/>
    <col min="20" max="16384" width="9" style="1"/>
  </cols>
  <sheetData>
    <row r="2" spans="1:19" ht="20.100000000000001" customHeight="1">
      <c r="D2" s="2" t="s">
        <v>0</v>
      </c>
      <c r="E2" s="2"/>
      <c r="F2" s="2"/>
      <c r="G2" s="3" t="s">
        <v>1349</v>
      </c>
      <c r="I2" s="5" t="s">
        <v>2</v>
      </c>
      <c r="J2" s="6"/>
      <c r="K2" s="7"/>
      <c r="L2" s="8">
        <f>SUM(J:J)</f>
        <v>123702</v>
      </c>
    </row>
    <row r="3" spans="1:19" ht="20.100000000000001" customHeight="1">
      <c r="D3" s="2" t="s">
        <v>3</v>
      </c>
      <c r="E3" s="2"/>
      <c r="F3" s="2"/>
      <c r="G3" s="13" t="s">
        <v>1350</v>
      </c>
    </row>
    <row r="4" spans="1:19" ht="20.100000000000001" customHeight="1">
      <c r="D4" s="2" t="s">
        <v>5</v>
      </c>
      <c r="E4" s="2"/>
      <c r="F4" s="2"/>
      <c r="G4" s="13">
        <v>219851</v>
      </c>
    </row>
    <row r="5" spans="1:19" ht="20.100000000000001" customHeight="1">
      <c r="D5" s="2" t="s">
        <v>8</v>
      </c>
      <c r="E5" s="2"/>
      <c r="F5" s="2"/>
      <c r="G5" s="18">
        <v>45680</v>
      </c>
      <c r="J5" s="895" t="s">
        <v>1375</v>
      </c>
      <c r="L5" s="1" t="s">
        <v>1351</v>
      </c>
    </row>
    <row r="6" spans="1:19" ht="20.100000000000001" customHeight="1">
      <c r="D6" s="2" t="s">
        <v>10</v>
      </c>
      <c r="E6" s="2"/>
      <c r="F6" s="2"/>
      <c r="G6" s="18">
        <v>45681</v>
      </c>
      <c r="J6" s="896"/>
      <c r="L6" s="916" t="s">
        <v>1376</v>
      </c>
    </row>
    <row r="7" spans="1:19">
      <c r="H7" s="27"/>
    </row>
    <row r="8" spans="1:19" s="4" customFormat="1" ht="19.899999999999999" customHeight="1">
      <c r="D8" s="28" t="s">
        <v>12</v>
      </c>
      <c r="E8" s="28" t="s">
        <v>13</v>
      </c>
      <c r="F8" s="28" t="s">
        <v>14</v>
      </c>
      <c r="G8" s="27" t="s">
        <v>15</v>
      </c>
      <c r="H8" s="27"/>
      <c r="I8" s="27" t="s">
        <v>17</v>
      </c>
      <c r="J8" s="31" t="s">
        <v>18</v>
      </c>
      <c r="K8" s="31" t="s">
        <v>19</v>
      </c>
      <c r="L8" s="27" t="s">
        <v>20</v>
      </c>
      <c r="M8" s="27" t="s">
        <v>21</v>
      </c>
      <c r="N8" s="27" t="s">
        <v>22</v>
      </c>
      <c r="O8" s="32" t="s">
        <v>23</v>
      </c>
      <c r="P8" s="28" t="s">
        <v>24</v>
      </c>
      <c r="Q8" s="27" t="s">
        <v>25</v>
      </c>
      <c r="R8" s="32" t="s">
        <v>26</v>
      </c>
      <c r="S8" s="33" t="s">
        <v>27</v>
      </c>
    </row>
    <row r="9" spans="1:19" s="4" customFormat="1" ht="19.899999999999999" customHeight="1">
      <c r="A9" s="917" t="s">
        <v>109</v>
      </c>
      <c r="C9" s="27">
        <v>1</v>
      </c>
      <c r="D9" s="28">
        <v>12</v>
      </c>
      <c r="E9" s="28" t="s">
        <v>55</v>
      </c>
      <c r="F9" s="28" t="s">
        <v>55</v>
      </c>
      <c r="G9" s="166" t="s">
        <v>1377</v>
      </c>
      <c r="H9" s="918">
        <v>1</v>
      </c>
      <c r="I9" s="919">
        <v>23796</v>
      </c>
      <c r="J9" s="230">
        <f t="shared" ref="J9:J33" si="0">H9*I9</f>
        <v>23796</v>
      </c>
      <c r="K9" s="31"/>
      <c r="L9" s="73" t="s">
        <v>1378</v>
      </c>
      <c r="M9" s="920" t="s">
        <v>1379</v>
      </c>
      <c r="N9" s="27" t="s">
        <v>1380</v>
      </c>
      <c r="O9" s="32">
        <v>45628</v>
      </c>
      <c r="P9" s="28"/>
      <c r="Q9" s="40">
        <v>45314</v>
      </c>
      <c r="R9" s="32">
        <v>45315</v>
      </c>
      <c r="S9" s="33">
        <v>45681</v>
      </c>
    </row>
    <row r="10" spans="1:19" s="4" customFormat="1" ht="19.899999999999999" customHeight="1">
      <c r="A10" s="917" t="s">
        <v>42</v>
      </c>
      <c r="C10" s="27">
        <f t="shared" ref="C10:C27" si="1">+C9+1</f>
        <v>2</v>
      </c>
      <c r="D10" s="220">
        <v>12</v>
      </c>
      <c r="E10" s="28" t="s">
        <v>55</v>
      </c>
      <c r="F10" s="28" t="s">
        <v>55</v>
      </c>
      <c r="G10" s="477" t="s">
        <v>1381</v>
      </c>
      <c r="H10" s="913">
        <v>1</v>
      </c>
      <c r="I10" s="898">
        <v>3491</v>
      </c>
      <c r="J10" s="230">
        <f t="shared" si="0"/>
        <v>3491</v>
      </c>
      <c r="K10" s="215"/>
      <c r="L10" s="218" t="s">
        <v>1382</v>
      </c>
      <c r="M10" s="920" t="s">
        <v>1379</v>
      </c>
      <c r="N10" s="27" t="s">
        <v>1383</v>
      </c>
      <c r="O10" s="32">
        <v>45628</v>
      </c>
      <c r="P10" s="28"/>
      <c r="Q10" s="40">
        <v>45314</v>
      </c>
      <c r="R10" s="32">
        <v>45315</v>
      </c>
      <c r="S10" s="33">
        <v>45681</v>
      </c>
    </row>
    <row r="11" spans="1:19" s="4" customFormat="1" ht="19.899999999999999" customHeight="1">
      <c r="A11" s="917" t="s">
        <v>42</v>
      </c>
      <c r="C11" s="27">
        <f t="shared" si="1"/>
        <v>3</v>
      </c>
      <c r="D11" s="220">
        <v>12</v>
      </c>
      <c r="E11" s="28" t="s">
        <v>55</v>
      </c>
      <c r="F11" s="28" t="s">
        <v>55</v>
      </c>
      <c r="G11" s="921" t="s">
        <v>861</v>
      </c>
      <c r="H11" s="913">
        <v>1</v>
      </c>
      <c r="I11" s="898">
        <v>1179</v>
      </c>
      <c r="J11" s="230">
        <f t="shared" si="0"/>
        <v>1179</v>
      </c>
      <c r="K11" s="215"/>
      <c r="L11" s="218" t="s">
        <v>273</v>
      </c>
      <c r="M11" s="920" t="s">
        <v>1379</v>
      </c>
      <c r="N11" s="27" t="s">
        <v>1380</v>
      </c>
      <c r="O11" s="32">
        <v>45628</v>
      </c>
      <c r="P11" s="28"/>
      <c r="Q11" s="40">
        <v>45314</v>
      </c>
      <c r="R11" s="32">
        <v>45315</v>
      </c>
      <c r="S11" s="33">
        <v>45681</v>
      </c>
    </row>
    <row r="12" spans="1:19" s="4" customFormat="1" ht="19.899999999999999" customHeight="1">
      <c r="A12" s="917" t="s">
        <v>42</v>
      </c>
      <c r="C12" s="27">
        <f t="shared" si="1"/>
        <v>4</v>
      </c>
      <c r="D12" s="220">
        <v>12</v>
      </c>
      <c r="E12" s="27" t="s">
        <v>1384</v>
      </c>
      <c r="F12" s="27" t="s">
        <v>55</v>
      </c>
      <c r="G12" s="73" t="s">
        <v>1385</v>
      </c>
      <c r="H12" s="913">
        <v>1</v>
      </c>
      <c r="I12" s="898">
        <v>2987</v>
      </c>
      <c r="J12" s="922">
        <f t="shared" si="0"/>
        <v>2987</v>
      </c>
      <c r="K12" s="31"/>
      <c r="L12" s="73" t="s">
        <v>1386</v>
      </c>
      <c r="M12" s="920" t="s">
        <v>1379</v>
      </c>
      <c r="N12" s="27" t="s">
        <v>1380</v>
      </c>
      <c r="O12" s="32">
        <v>45628</v>
      </c>
      <c r="P12" s="28"/>
      <c r="Q12" s="40">
        <v>45314</v>
      </c>
      <c r="R12" s="32">
        <v>45315</v>
      </c>
      <c r="S12" s="33">
        <v>45681</v>
      </c>
    </row>
    <row r="13" spans="1:19" s="4" customFormat="1" ht="19.899999999999999" customHeight="1">
      <c r="A13" s="917" t="s">
        <v>42</v>
      </c>
      <c r="C13" s="27">
        <f t="shared" si="1"/>
        <v>5</v>
      </c>
      <c r="D13" s="220">
        <v>12</v>
      </c>
      <c r="E13" s="27" t="s">
        <v>1387</v>
      </c>
      <c r="F13" s="27" t="s">
        <v>55</v>
      </c>
      <c r="G13" s="73" t="s">
        <v>1388</v>
      </c>
      <c r="H13" s="923">
        <v>5</v>
      </c>
      <c r="I13" s="898">
        <v>251</v>
      </c>
      <c r="J13" s="922">
        <f t="shared" si="0"/>
        <v>1255</v>
      </c>
      <c r="K13" s="31"/>
      <c r="L13" s="73" t="s">
        <v>1389</v>
      </c>
      <c r="M13" s="920" t="s">
        <v>1379</v>
      </c>
      <c r="N13" s="27" t="s">
        <v>1380</v>
      </c>
      <c r="O13" s="32">
        <v>45628</v>
      </c>
      <c r="P13" s="28"/>
      <c r="Q13" s="40">
        <v>45314</v>
      </c>
      <c r="R13" s="32">
        <v>45315</v>
      </c>
      <c r="S13" s="33">
        <v>45681</v>
      </c>
    </row>
    <row r="14" spans="1:19" s="4" customFormat="1" ht="19.899999999999999" customHeight="1">
      <c r="A14" s="917" t="s">
        <v>42</v>
      </c>
      <c r="C14" s="27">
        <f t="shared" si="1"/>
        <v>6</v>
      </c>
      <c r="D14" s="220">
        <v>12</v>
      </c>
      <c r="E14" s="28" t="s">
        <v>55</v>
      </c>
      <c r="F14" s="28" t="s">
        <v>55</v>
      </c>
      <c r="G14" s="477" t="s">
        <v>268</v>
      </c>
      <c r="H14" s="913">
        <v>1</v>
      </c>
      <c r="I14" s="898">
        <v>5117</v>
      </c>
      <c r="J14" s="230">
        <f t="shared" si="0"/>
        <v>5117</v>
      </c>
      <c r="K14" s="215"/>
      <c r="L14" s="218" t="s">
        <v>1390</v>
      </c>
      <c r="M14" s="920" t="s">
        <v>1379</v>
      </c>
      <c r="N14" s="221" t="s">
        <v>1391</v>
      </c>
      <c r="O14" s="32">
        <v>45628</v>
      </c>
      <c r="P14" s="28"/>
      <c r="Q14" s="40">
        <v>45314</v>
      </c>
      <c r="R14" s="32">
        <v>45315</v>
      </c>
      <c r="S14" s="33">
        <v>45681</v>
      </c>
    </row>
    <row r="15" spans="1:19" s="4" customFormat="1" ht="19.899999999999999" customHeight="1">
      <c r="A15" s="917" t="s">
        <v>42</v>
      </c>
      <c r="C15" s="27">
        <f t="shared" si="1"/>
        <v>7</v>
      </c>
      <c r="D15" s="220">
        <v>12</v>
      </c>
      <c r="E15" s="28" t="s">
        <v>55</v>
      </c>
      <c r="F15" s="28" t="s">
        <v>55</v>
      </c>
      <c r="G15" s="477" t="s">
        <v>1392</v>
      </c>
      <c r="H15" s="913">
        <v>1</v>
      </c>
      <c r="I15" s="898">
        <v>4032</v>
      </c>
      <c r="J15" s="230">
        <f t="shared" si="0"/>
        <v>4032</v>
      </c>
      <c r="K15" s="215"/>
      <c r="L15" s="218" t="s">
        <v>1390</v>
      </c>
      <c r="M15" s="920" t="s">
        <v>1379</v>
      </c>
      <c r="N15" s="221" t="s">
        <v>1393</v>
      </c>
      <c r="O15" s="32">
        <v>45628</v>
      </c>
      <c r="P15" s="28"/>
      <c r="Q15" s="40">
        <v>45314</v>
      </c>
      <c r="R15" s="32">
        <v>45315</v>
      </c>
      <c r="S15" s="33">
        <v>45681</v>
      </c>
    </row>
    <row r="16" spans="1:19" s="4" customFormat="1" ht="19.899999999999999" customHeight="1">
      <c r="A16" s="917" t="s">
        <v>64</v>
      </c>
      <c r="C16" s="27">
        <f t="shared" si="1"/>
        <v>8</v>
      </c>
      <c r="D16" s="220">
        <v>12</v>
      </c>
      <c r="E16" s="28" t="s">
        <v>55</v>
      </c>
      <c r="F16" s="28" t="s">
        <v>55</v>
      </c>
      <c r="G16" s="477" t="s">
        <v>1394</v>
      </c>
      <c r="H16" s="913">
        <v>1</v>
      </c>
      <c r="I16" s="898">
        <v>8314</v>
      </c>
      <c r="J16" s="230">
        <f t="shared" si="0"/>
        <v>8314</v>
      </c>
      <c r="K16" s="215"/>
      <c r="L16" s="218" t="s">
        <v>1019</v>
      </c>
      <c r="M16" s="920" t="s">
        <v>1379</v>
      </c>
      <c r="N16" s="221" t="s">
        <v>1395</v>
      </c>
      <c r="O16" s="32">
        <v>45628</v>
      </c>
      <c r="P16" s="28"/>
      <c r="Q16" s="40">
        <v>45314</v>
      </c>
      <c r="R16" s="32">
        <v>45315</v>
      </c>
      <c r="S16" s="33">
        <v>45681</v>
      </c>
    </row>
    <row r="17" spans="1:19" s="4" customFormat="1" ht="19.899999999999999" customHeight="1">
      <c r="A17" s="917" t="s">
        <v>64</v>
      </c>
      <c r="C17" s="27">
        <f t="shared" si="1"/>
        <v>9</v>
      </c>
      <c r="D17" s="220">
        <v>12</v>
      </c>
      <c r="E17" s="28" t="s">
        <v>55</v>
      </c>
      <c r="F17" s="28" t="s">
        <v>55</v>
      </c>
      <c r="G17" s="477" t="s">
        <v>1396</v>
      </c>
      <c r="H17" s="913">
        <v>1</v>
      </c>
      <c r="I17" s="898">
        <v>6198</v>
      </c>
      <c r="J17" s="230">
        <f t="shared" si="0"/>
        <v>6198</v>
      </c>
      <c r="K17" s="215"/>
      <c r="L17" s="218" t="s">
        <v>1019</v>
      </c>
      <c r="M17" s="920" t="s">
        <v>1379</v>
      </c>
      <c r="N17" s="221" t="s">
        <v>1397</v>
      </c>
      <c r="O17" s="32">
        <v>45628</v>
      </c>
      <c r="P17" s="28"/>
      <c r="Q17" s="40">
        <v>45314</v>
      </c>
      <c r="R17" s="32">
        <v>45315</v>
      </c>
      <c r="S17" s="33">
        <v>45681</v>
      </c>
    </row>
    <row r="18" spans="1:19" s="4" customFormat="1" ht="19.899999999999999" customHeight="1">
      <c r="A18" s="917" t="s">
        <v>618</v>
      </c>
      <c r="C18" s="27">
        <f t="shared" si="1"/>
        <v>10</v>
      </c>
      <c r="D18" s="220">
        <v>12</v>
      </c>
      <c r="E18" s="28" t="s">
        <v>55</v>
      </c>
      <c r="F18" s="28" t="s">
        <v>55</v>
      </c>
      <c r="G18" s="477" t="s">
        <v>1398</v>
      </c>
      <c r="H18" s="913">
        <v>1</v>
      </c>
      <c r="I18" s="898">
        <v>3195</v>
      </c>
      <c r="J18" s="230">
        <f t="shared" si="0"/>
        <v>3195</v>
      </c>
      <c r="K18" s="215"/>
      <c r="L18" s="218" t="s">
        <v>1019</v>
      </c>
      <c r="M18" s="920" t="s">
        <v>1379</v>
      </c>
      <c r="N18" s="221" t="s">
        <v>1399</v>
      </c>
      <c r="O18" s="32">
        <v>45628</v>
      </c>
      <c r="P18" s="28"/>
      <c r="Q18" s="40">
        <v>45314</v>
      </c>
      <c r="R18" s="32">
        <v>45315</v>
      </c>
      <c r="S18" s="33">
        <v>45681</v>
      </c>
    </row>
    <row r="19" spans="1:19" s="4" customFormat="1" ht="19.899999999999999" customHeight="1">
      <c r="A19" s="917" t="s">
        <v>42</v>
      </c>
      <c r="C19" s="27">
        <f t="shared" si="1"/>
        <v>11</v>
      </c>
      <c r="D19" s="220">
        <v>12</v>
      </c>
      <c r="E19" s="28" t="s">
        <v>55</v>
      </c>
      <c r="F19" s="28" t="s">
        <v>55</v>
      </c>
      <c r="G19" s="477" t="s">
        <v>1400</v>
      </c>
      <c r="H19" s="913">
        <v>1</v>
      </c>
      <c r="I19" s="898">
        <v>548</v>
      </c>
      <c r="J19" s="230">
        <f t="shared" si="0"/>
        <v>548</v>
      </c>
      <c r="K19" s="215"/>
      <c r="L19" s="218" t="s">
        <v>1401</v>
      </c>
      <c r="M19" s="920" t="s">
        <v>1379</v>
      </c>
      <c r="N19" s="27" t="s">
        <v>1380</v>
      </c>
      <c r="O19" s="32">
        <v>45628</v>
      </c>
      <c r="P19" s="28"/>
      <c r="Q19" s="40">
        <v>45314</v>
      </c>
      <c r="R19" s="32">
        <v>45315</v>
      </c>
      <c r="S19" s="33">
        <v>45681</v>
      </c>
    </row>
    <row r="20" spans="1:19" s="4" customFormat="1" ht="19.899999999999999" customHeight="1">
      <c r="A20" s="917" t="s">
        <v>42</v>
      </c>
      <c r="C20" s="27">
        <f t="shared" si="1"/>
        <v>12</v>
      </c>
      <c r="D20" s="220">
        <v>12</v>
      </c>
      <c r="E20" s="27" t="s">
        <v>1402</v>
      </c>
      <c r="F20" s="27" t="s">
        <v>55</v>
      </c>
      <c r="G20" s="73" t="s">
        <v>699</v>
      </c>
      <c r="H20" s="923">
        <v>1</v>
      </c>
      <c r="I20" s="898">
        <v>2380</v>
      </c>
      <c r="J20" s="922">
        <f t="shared" si="0"/>
        <v>2380</v>
      </c>
      <c r="K20" s="31"/>
      <c r="L20" s="73" t="s">
        <v>1403</v>
      </c>
      <c r="M20" s="920" t="s">
        <v>1379</v>
      </c>
      <c r="N20" s="27" t="s">
        <v>1380</v>
      </c>
      <c r="O20" s="32">
        <v>45628</v>
      </c>
      <c r="P20" s="28"/>
      <c r="Q20" s="40">
        <v>45314</v>
      </c>
      <c r="R20" s="32">
        <v>45315</v>
      </c>
      <c r="S20" s="33">
        <v>45681</v>
      </c>
    </row>
    <row r="21" spans="1:19" s="4" customFormat="1" ht="19.899999999999999" customHeight="1">
      <c r="A21" s="917" t="s">
        <v>42</v>
      </c>
      <c r="C21" s="27">
        <f t="shared" si="1"/>
        <v>13</v>
      </c>
      <c r="D21" s="220">
        <v>12</v>
      </c>
      <c r="E21" s="28" t="s">
        <v>55</v>
      </c>
      <c r="F21" s="28" t="s">
        <v>55</v>
      </c>
      <c r="G21" s="924" t="s">
        <v>1404</v>
      </c>
      <c r="H21" s="913">
        <v>2</v>
      </c>
      <c r="I21" s="898">
        <v>1500</v>
      </c>
      <c r="J21" s="230">
        <f t="shared" si="0"/>
        <v>3000</v>
      </c>
      <c r="K21" s="215"/>
      <c r="L21" s="218" t="s">
        <v>1405</v>
      </c>
      <c r="M21" s="920" t="s">
        <v>1379</v>
      </c>
      <c r="N21" s="27" t="s">
        <v>1380</v>
      </c>
      <c r="O21" s="32">
        <v>45628</v>
      </c>
      <c r="P21" s="28"/>
      <c r="Q21" s="40">
        <v>45314</v>
      </c>
      <c r="R21" s="32">
        <v>45315</v>
      </c>
      <c r="S21" s="33">
        <v>45681</v>
      </c>
    </row>
    <row r="22" spans="1:19" s="4" customFormat="1" ht="19.899999999999999" customHeight="1">
      <c r="A22" s="917" t="s">
        <v>64</v>
      </c>
      <c r="C22" s="27">
        <f t="shared" si="1"/>
        <v>14</v>
      </c>
      <c r="D22" s="220">
        <v>9</v>
      </c>
      <c r="E22" s="28" t="s">
        <v>55</v>
      </c>
      <c r="F22" s="28" t="s">
        <v>55</v>
      </c>
      <c r="G22" s="924" t="s">
        <v>1406</v>
      </c>
      <c r="H22" s="913">
        <v>2</v>
      </c>
      <c r="I22" s="898">
        <v>1390</v>
      </c>
      <c r="J22" s="230">
        <f t="shared" si="0"/>
        <v>2780</v>
      </c>
      <c r="K22" s="215"/>
      <c r="L22" s="218" t="s">
        <v>1407</v>
      </c>
      <c r="M22" s="920" t="s">
        <v>1379</v>
      </c>
      <c r="N22" s="27" t="s">
        <v>1365</v>
      </c>
      <c r="O22" s="32">
        <v>45628</v>
      </c>
      <c r="P22" s="28"/>
      <c r="Q22" s="40">
        <v>45314</v>
      </c>
      <c r="R22" s="32">
        <v>45315</v>
      </c>
      <c r="S22" s="33">
        <v>45681</v>
      </c>
    </row>
    <row r="23" spans="1:19" s="4" customFormat="1" ht="19.899999999999999" customHeight="1">
      <c r="A23" s="917" t="s">
        <v>109</v>
      </c>
      <c r="C23" s="27">
        <f t="shared" si="1"/>
        <v>15</v>
      </c>
      <c r="D23" s="220">
        <v>9</v>
      </c>
      <c r="E23" s="28" t="s">
        <v>55</v>
      </c>
      <c r="F23" s="28" t="s">
        <v>55</v>
      </c>
      <c r="G23" s="924" t="s">
        <v>1408</v>
      </c>
      <c r="H23" s="913">
        <v>1</v>
      </c>
      <c r="I23" s="898">
        <v>34130</v>
      </c>
      <c r="J23" s="230">
        <f t="shared" si="0"/>
        <v>34130</v>
      </c>
      <c r="K23" s="215"/>
      <c r="L23" s="218" t="s">
        <v>1409</v>
      </c>
      <c r="M23" s="920" t="s">
        <v>1379</v>
      </c>
      <c r="N23" s="27" t="s">
        <v>1365</v>
      </c>
      <c r="O23" s="32">
        <v>45628</v>
      </c>
      <c r="P23" s="28"/>
      <c r="Q23" s="40">
        <v>45314</v>
      </c>
      <c r="R23" s="32">
        <v>45315</v>
      </c>
      <c r="S23" s="33">
        <v>45681</v>
      </c>
    </row>
    <row r="24" spans="1:19" s="4" customFormat="1" ht="19.899999999999999" customHeight="1">
      <c r="A24" s="917" t="s">
        <v>109</v>
      </c>
      <c r="C24" s="27">
        <f t="shared" si="1"/>
        <v>16</v>
      </c>
      <c r="D24" s="220">
        <v>9</v>
      </c>
      <c r="E24" s="28" t="s">
        <v>55</v>
      </c>
      <c r="F24" s="28" t="s">
        <v>55</v>
      </c>
      <c r="G24" s="921" t="s">
        <v>1410</v>
      </c>
      <c r="H24" s="913">
        <v>1</v>
      </c>
      <c r="I24" s="898">
        <v>16480</v>
      </c>
      <c r="J24" s="230">
        <f t="shared" si="0"/>
        <v>16480</v>
      </c>
      <c r="K24" s="215"/>
      <c r="L24" s="218" t="s">
        <v>1411</v>
      </c>
      <c r="M24" s="920" t="s">
        <v>1379</v>
      </c>
      <c r="N24" s="27" t="s">
        <v>1365</v>
      </c>
      <c r="O24" s="32">
        <v>45628</v>
      </c>
      <c r="P24" s="28"/>
      <c r="Q24" s="40">
        <v>45314</v>
      </c>
      <c r="R24" s="32">
        <v>45315</v>
      </c>
      <c r="S24" s="33">
        <v>45681</v>
      </c>
    </row>
    <row r="25" spans="1:19" s="4" customFormat="1" ht="19.899999999999999" customHeight="1">
      <c r="A25" s="917" t="s">
        <v>42</v>
      </c>
      <c r="C25" s="27">
        <f t="shared" si="1"/>
        <v>17</v>
      </c>
      <c r="D25" s="220">
        <v>9</v>
      </c>
      <c r="E25" s="28" t="s">
        <v>55</v>
      </c>
      <c r="F25" s="28" t="s">
        <v>55</v>
      </c>
      <c r="G25" s="218" t="s">
        <v>1412</v>
      </c>
      <c r="H25" s="925">
        <v>5</v>
      </c>
      <c r="I25" s="898">
        <v>390</v>
      </c>
      <c r="J25" s="230">
        <f t="shared" si="0"/>
        <v>1950</v>
      </c>
      <c r="K25" s="31"/>
      <c r="L25" s="477" t="s">
        <v>1413</v>
      </c>
      <c r="M25" s="920" t="s">
        <v>1379</v>
      </c>
      <c r="N25" s="27" t="s">
        <v>1365</v>
      </c>
      <c r="O25" s="32">
        <v>45628</v>
      </c>
      <c r="P25" s="28"/>
      <c r="Q25" s="40">
        <v>45314</v>
      </c>
      <c r="R25" s="32">
        <v>45315</v>
      </c>
      <c r="S25" s="33">
        <v>45681</v>
      </c>
    </row>
    <row r="26" spans="1:19" s="4" customFormat="1" ht="19.899999999999999" customHeight="1">
      <c r="A26" s="917" t="s">
        <v>42</v>
      </c>
      <c r="C26" s="27">
        <f t="shared" si="1"/>
        <v>18</v>
      </c>
      <c r="D26" s="220">
        <v>9</v>
      </c>
      <c r="E26" s="28" t="s">
        <v>55</v>
      </c>
      <c r="F26" s="28" t="s">
        <v>55</v>
      </c>
      <c r="G26" s="926" t="s">
        <v>1414</v>
      </c>
      <c r="H26" s="913">
        <v>1</v>
      </c>
      <c r="I26" s="899">
        <v>1470</v>
      </c>
      <c r="J26" s="230">
        <f>H26*I26</f>
        <v>1470</v>
      </c>
      <c r="K26" s="215"/>
      <c r="L26" s="218" t="s">
        <v>1415</v>
      </c>
      <c r="M26" s="920" t="s">
        <v>1379</v>
      </c>
      <c r="N26" s="27" t="s">
        <v>1365</v>
      </c>
      <c r="O26" s="32">
        <v>45628</v>
      </c>
      <c r="P26" s="28"/>
      <c r="Q26" s="40">
        <v>45314</v>
      </c>
      <c r="R26" s="32">
        <v>45315</v>
      </c>
      <c r="S26" s="33">
        <v>45681</v>
      </c>
    </row>
    <row r="27" spans="1:19" s="4" customFormat="1" ht="19.899999999999999" customHeight="1">
      <c r="A27" s="917" t="s">
        <v>42</v>
      </c>
      <c r="C27" s="27">
        <f t="shared" si="1"/>
        <v>19</v>
      </c>
      <c r="D27" s="220">
        <v>9</v>
      </c>
      <c r="E27" s="28" t="s">
        <v>55</v>
      </c>
      <c r="F27" s="28" t="s">
        <v>55</v>
      </c>
      <c r="G27" s="926" t="s">
        <v>1416</v>
      </c>
      <c r="H27" s="913">
        <v>1</v>
      </c>
      <c r="I27" s="899">
        <v>1400</v>
      </c>
      <c r="J27" s="230">
        <f>H27*I27</f>
        <v>1400</v>
      </c>
      <c r="K27" s="215"/>
      <c r="L27" s="218" t="s">
        <v>1417</v>
      </c>
      <c r="M27" s="920" t="s">
        <v>1379</v>
      </c>
      <c r="N27" s="27" t="s">
        <v>1365</v>
      </c>
      <c r="O27" s="32">
        <v>45628</v>
      </c>
      <c r="P27" s="28"/>
      <c r="Q27" s="40">
        <v>45314</v>
      </c>
      <c r="R27" s="32">
        <v>45315</v>
      </c>
      <c r="S27" s="33">
        <v>45681</v>
      </c>
    </row>
    <row r="28" spans="1:19" s="4" customFormat="1" ht="19.899999999999999" customHeight="1">
      <c r="D28" s="220"/>
      <c r="E28" s="28"/>
      <c r="F28" s="28"/>
      <c r="G28" s="218"/>
      <c r="H28" s="925"/>
      <c r="I28" s="76"/>
      <c r="J28" s="257">
        <f t="shared" si="0"/>
        <v>0</v>
      </c>
      <c r="K28" s="31"/>
      <c r="L28" s="477"/>
      <c r="M28" s="218"/>
      <c r="N28" s="27"/>
      <c r="O28" s="32"/>
      <c r="P28" s="28"/>
      <c r="Q28" s="27"/>
      <c r="R28" s="32"/>
      <c r="S28" s="33"/>
    </row>
    <row r="29" spans="1:19" s="4" customFormat="1" ht="19.899999999999999" customHeight="1">
      <c r="D29" s="220"/>
      <c r="E29" s="28"/>
      <c r="F29" s="28"/>
      <c r="G29" s="306">
        <f>SUM(J9:J28)</f>
        <v>123702</v>
      </c>
      <c r="H29" s="925"/>
      <c r="I29" s="76"/>
      <c r="J29" s="257">
        <f t="shared" si="0"/>
        <v>0</v>
      </c>
      <c r="K29" s="31"/>
      <c r="L29" s="477"/>
      <c r="M29" s="218"/>
      <c r="N29" s="27"/>
      <c r="O29" s="32"/>
      <c r="P29" s="28"/>
      <c r="Q29" s="27"/>
      <c r="R29" s="32"/>
      <c r="S29" s="33"/>
    </row>
    <row r="30" spans="1:19" s="4" customFormat="1" ht="19.899999999999999" customHeight="1">
      <c r="D30" s="220"/>
      <c r="E30" s="220"/>
      <c r="F30" s="220"/>
      <c r="G30" s="218"/>
      <c r="H30" s="388"/>
      <c r="I30" s="915"/>
      <c r="J30" s="257">
        <f t="shared" si="0"/>
        <v>0</v>
      </c>
      <c r="K30" s="215"/>
      <c r="L30" s="218"/>
      <c r="M30" s="218"/>
      <c r="N30" s="27"/>
      <c r="O30" s="32"/>
      <c r="P30" s="28"/>
      <c r="Q30" s="40"/>
      <c r="R30" s="32"/>
      <c r="S30" s="33"/>
    </row>
    <row r="31" spans="1:19" s="4" customFormat="1" ht="19.899999999999999" customHeight="1">
      <c r="D31" s="220"/>
      <c r="E31" s="220"/>
      <c r="F31" s="220"/>
      <c r="G31" s="218"/>
      <c r="H31" s="388"/>
      <c r="I31" s="908"/>
      <c r="J31" s="257">
        <f t="shared" si="0"/>
        <v>0</v>
      </c>
      <c r="K31" s="215"/>
      <c r="L31" s="218"/>
      <c r="M31" s="218"/>
      <c r="N31" s="27"/>
      <c r="O31" s="32"/>
      <c r="P31" s="28"/>
      <c r="Q31" s="40"/>
      <c r="R31" s="32"/>
      <c r="S31" s="33"/>
    </row>
    <row r="32" spans="1:19" s="4" customFormat="1" ht="19.899999999999999" customHeight="1">
      <c r="D32" s="220"/>
      <c r="E32" s="220"/>
      <c r="F32" s="220"/>
      <c r="G32" s="218"/>
      <c r="H32" s="388"/>
      <c r="I32" s="908"/>
      <c r="J32" s="257">
        <f t="shared" si="0"/>
        <v>0</v>
      </c>
      <c r="K32" s="215"/>
      <c r="L32" s="218"/>
      <c r="M32" s="218"/>
      <c r="N32" s="27"/>
      <c r="O32" s="32"/>
      <c r="P32" s="28"/>
      <c r="Q32" s="40"/>
      <c r="R32" s="32"/>
      <c r="S32" s="33"/>
    </row>
    <row r="33" spans="4:19" s="4" customFormat="1" ht="19.899999999999999" customHeight="1">
      <c r="D33" s="220"/>
      <c r="E33" s="220"/>
      <c r="F33" s="220"/>
      <c r="G33" s="218"/>
      <c r="H33" s="388"/>
      <c r="I33" s="887"/>
      <c r="J33" s="257">
        <f t="shared" si="0"/>
        <v>0</v>
      </c>
      <c r="K33" s="215"/>
      <c r="L33" s="909"/>
      <c r="M33" s="910"/>
      <c r="N33" s="27"/>
      <c r="O33" s="32"/>
      <c r="P33" s="28"/>
      <c r="Q33" s="40"/>
      <c r="R33" s="32"/>
      <c r="S33" s="33"/>
    </row>
    <row r="34" spans="4:19" s="4" customFormat="1" ht="19.899999999999999" customHeight="1">
      <c r="D34" s="28"/>
      <c r="E34" s="28"/>
      <c r="F34" s="28"/>
      <c r="G34" s="35"/>
      <c r="H34" s="897"/>
      <c r="I34" s="553"/>
      <c r="J34" s="257">
        <f>H34*I34</f>
        <v>0</v>
      </c>
      <c r="K34" s="31"/>
      <c r="L34" s="73"/>
      <c r="M34" s="73"/>
      <c r="N34" s="27"/>
      <c r="O34" s="32"/>
      <c r="P34" s="28"/>
      <c r="Q34" s="27"/>
      <c r="R34" s="32"/>
      <c r="S34" s="33"/>
    </row>
    <row r="35" spans="4:19" s="4" customFormat="1" ht="19.899999999999999" customHeight="1">
      <c r="D35" s="28"/>
      <c r="E35" s="28"/>
      <c r="F35" s="28"/>
      <c r="G35" s="38"/>
      <c r="H35" s="229"/>
      <c r="I35" s="553"/>
      <c r="J35" s="257">
        <f>H35*I35</f>
        <v>0</v>
      </c>
      <c r="K35" s="31"/>
      <c r="L35" s="73"/>
      <c r="M35" s="73"/>
      <c r="N35" s="27"/>
      <c r="O35" s="32"/>
      <c r="P35" s="28"/>
      <c r="Q35" s="27"/>
      <c r="R35" s="32"/>
      <c r="S35" s="33"/>
    </row>
    <row r="36" spans="4:19" s="4" customFormat="1" ht="19.899999999999999" customHeight="1">
      <c r="D36" s="28"/>
      <c r="E36" s="28"/>
      <c r="F36" s="28"/>
      <c r="G36" s="38"/>
      <c r="H36" s="229"/>
      <c r="I36" s="553"/>
      <c r="J36" s="257">
        <f>H36*I36</f>
        <v>0</v>
      </c>
      <c r="K36" s="31"/>
      <c r="L36" s="73"/>
      <c r="M36" s="73"/>
      <c r="N36" s="27"/>
      <c r="O36" s="32"/>
      <c r="P36" s="28"/>
      <c r="Q36" s="27"/>
      <c r="R36" s="32"/>
      <c r="S36" s="33"/>
    </row>
    <row r="37" spans="4:19" s="4" customFormat="1" ht="19.899999999999999" customHeight="1">
      <c r="D37" s="28"/>
      <c r="E37" s="28"/>
      <c r="F37" s="28"/>
      <c r="G37" s="38"/>
      <c r="H37" s="229"/>
      <c r="I37" s="907"/>
      <c r="J37" s="257">
        <f>H37*I37</f>
        <v>0</v>
      </c>
      <c r="K37" s="31"/>
      <c r="L37" s="156"/>
      <c r="M37" s="156"/>
      <c r="N37" s="27"/>
      <c r="O37" s="555"/>
      <c r="P37" s="131"/>
      <c r="Q37" s="157"/>
      <c r="R37" s="555"/>
      <c r="S37" s="556"/>
    </row>
    <row r="38" spans="4:19" s="4" customFormat="1" ht="19.899999999999999" customHeight="1">
      <c r="D38" s="28"/>
      <c r="E38" s="28"/>
      <c r="F38" s="28"/>
      <c r="G38" s="38"/>
      <c r="H38" s="229"/>
      <c r="I38" s="907"/>
      <c r="J38" s="257">
        <f>H38*I38</f>
        <v>0</v>
      </c>
      <c r="K38" s="31"/>
      <c r="L38" s="156"/>
      <c r="M38" s="156"/>
      <c r="N38" s="27"/>
      <c r="O38" s="555"/>
      <c r="P38" s="131"/>
      <c r="Q38" s="558"/>
      <c r="R38" s="558"/>
      <c r="S38" s="556"/>
    </row>
    <row r="45" spans="4:19">
      <c r="J45" s="527"/>
    </row>
    <row r="46" spans="4:19">
      <c r="J46" s="527"/>
    </row>
    <row r="47" spans="4:19">
      <c r="J47" s="527"/>
    </row>
    <row r="48" spans="4:19">
      <c r="J48" s="527"/>
    </row>
    <row r="49" spans="10:10">
      <c r="J49" s="527"/>
    </row>
    <row r="50" spans="10:10">
      <c r="J50" s="527"/>
    </row>
    <row r="51" spans="10:10">
      <c r="J51" s="527"/>
    </row>
    <row r="52" spans="10:10">
      <c r="J52" s="527"/>
    </row>
    <row r="53" spans="10:10">
      <c r="J53" s="527"/>
    </row>
    <row r="54" spans="10:10">
      <c r="J54" s="527"/>
    </row>
    <row r="55" spans="10:10">
      <c r="J55" s="527"/>
    </row>
    <row r="56" spans="10:10">
      <c r="J56" s="527"/>
    </row>
    <row r="57" spans="10:10">
      <c r="J57" s="527"/>
    </row>
    <row r="58" spans="10:10">
      <c r="J58" s="527"/>
    </row>
    <row r="59" spans="10:10">
      <c r="J59" s="527"/>
    </row>
    <row r="60" spans="10:10">
      <c r="J60" s="527"/>
    </row>
    <row r="61" spans="10:10">
      <c r="J61" s="527"/>
    </row>
    <row r="62" spans="10:10">
      <c r="J62" s="527"/>
    </row>
    <row r="63" spans="10:10">
      <c r="J63" s="527"/>
    </row>
    <row r="64" spans="10:10">
      <c r="J64" s="527"/>
    </row>
    <row r="65" spans="10:10">
      <c r="J65" s="527"/>
    </row>
    <row r="66" spans="10:10">
      <c r="J66" s="527"/>
    </row>
    <row r="67" spans="10:10">
      <c r="J67" s="527"/>
    </row>
    <row r="68" spans="10:10">
      <c r="J68" s="527"/>
    </row>
    <row r="69" spans="10:10">
      <c r="J69" s="527"/>
    </row>
    <row r="70" spans="10:10">
      <c r="J70" s="527"/>
    </row>
    <row r="71" spans="10:10">
      <c r="J71" s="527"/>
    </row>
    <row r="72" spans="10:10">
      <c r="J72" s="527"/>
    </row>
    <row r="73" spans="10:10">
      <c r="J73" s="527"/>
    </row>
    <row r="74" spans="10:10">
      <c r="J74" s="527"/>
    </row>
    <row r="75" spans="10:10">
      <c r="J75" s="527"/>
    </row>
    <row r="76" spans="10:10">
      <c r="J76" s="527"/>
    </row>
    <row r="77" spans="10:10">
      <c r="J77" s="527"/>
    </row>
  </sheetData>
  <autoFilter ref="D8:Q38" xr:uid="{00000000-0009-0000-0000-000000000000}"/>
  <mergeCells count="7">
    <mergeCell ref="D2:F2"/>
    <mergeCell ref="I2:K2"/>
    <mergeCell ref="D3:F3"/>
    <mergeCell ref="D4:F4"/>
    <mergeCell ref="D5:F5"/>
    <mergeCell ref="J5:J6"/>
    <mergeCell ref="D6:F6"/>
  </mergeCells>
  <phoneticPr fontId="2"/>
  <pageMargins left="0.2" right="0.2" top="0.36" bottom="0.41" header="0.3" footer="0.3"/>
  <pageSetup paperSize="9" scale="7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6E29-B2C1-400F-8A7F-4D678BF46584}">
  <dimension ref="B2:Q77"/>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1418</v>
      </c>
      <c r="G2" s="5" t="s">
        <v>2</v>
      </c>
      <c r="H2" s="6"/>
      <c r="I2" s="7"/>
      <c r="J2" s="8">
        <f>SUM(H:H)</f>
        <v>1226000</v>
      </c>
    </row>
    <row r="3" spans="2:17" ht="20.100000000000001" customHeight="1">
      <c r="B3" s="2" t="s">
        <v>3</v>
      </c>
      <c r="C3" s="2"/>
      <c r="D3" s="2"/>
      <c r="E3" s="13" t="s">
        <v>1419</v>
      </c>
    </row>
    <row r="4" spans="2:17" ht="20.100000000000001" customHeight="1">
      <c r="B4" s="2" t="s">
        <v>5</v>
      </c>
      <c r="C4" s="2"/>
      <c r="D4" s="2"/>
      <c r="E4" s="13">
        <v>220124</v>
      </c>
    </row>
    <row r="5" spans="2:17" ht="20.100000000000001" customHeight="1">
      <c r="B5" s="2" t="s">
        <v>8</v>
      </c>
      <c r="C5" s="2"/>
      <c r="D5" s="2"/>
      <c r="E5" s="18">
        <v>45693</v>
      </c>
    </row>
    <row r="6" spans="2:17" ht="20.100000000000001" customHeight="1">
      <c r="B6" s="2" t="s">
        <v>10</v>
      </c>
      <c r="C6" s="2"/>
      <c r="D6" s="2"/>
      <c r="E6" s="18">
        <v>45705</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1</v>
      </c>
      <c r="C10" s="28" t="s">
        <v>309</v>
      </c>
      <c r="D10" s="28" t="s">
        <v>309</v>
      </c>
      <c r="E10" s="35" t="s">
        <v>1420</v>
      </c>
      <c r="F10" s="826">
        <v>1</v>
      </c>
      <c r="G10" s="389">
        <v>467000</v>
      </c>
      <c r="H10" s="827">
        <f t="shared" ref="H10:H71" si="0">F10*G10</f>
        <v>467000</v>
      </c>
      <c r="I10" s="828"/>
      <c r="J10" s="73" t="s">
        <v>1421</v>
      </c>
      <c r="K10" s="73" t="s">
        <v>1422</v>
      </c>
      <c r="L10" s="27"/>
      <c r="M10" s="32">
        <v>45637</v>
      </c>
      <c r="N10" s="28"/>
      <c r="O10" s="40">
        <v>45667</v>
      </c>
      <c r="P10" s="32">
        <v>45672</v>
      </c>
      <c r="Q10" s="33">
        <v>45672</v>
      </c>
    </row>
    <row r="11" spans="2:17" s="4" customFormat="1" ht="19.7" customHeight="1">
      <c r="B11" s="28">
        <v>1</v>
      </c>
      <c r="C11" s="28" t="s">
        <v>309</v>
      </c>
      <c r="D11" s="28" t="s">
        <v>309</v>
      </c>
      <c r="E11" s="829" t="s">
        <v>1423</v>
      </c>
      <c r="F11" s="830">
        <v>1</v>
      </c>
      <c r="G11" s="389">
        <v>12000</v>
      </c>
      <c r="H11" s="827">
        <f t="shared" si="0"/>
        <v>12000</v>
      </c>
      <c r="I11" s="828"/>
      <c r="J11" s="238"/>
      <c r="K11" s="73" t="s">
        <v>1422</v>
      </c>
      <c r="L11" s="27"/>
      <c r="M11" s="32">
        <v>45637</v>
      </c>
      <c r="N11" s="28"/>
      <c r="O11" s="40">
        <v>45667</v>
      </c>
      <c r="P11" s="32">
        <v>45672</v>
      </c>
      <c r="Q11" s="33">
        <v>45672</v>
      </c>
    </row>
    <row r="12" spans="2:17" s="4" customFormat="1" ht="19.7" customHeight="1">
      <c r="B12" s="28">
        <v>4</v>
      </c>
      <c r="C12" s="28" t="s">
        <v>309</v>
      </c>
      <c r="D12" s="28" t="s">
        <v>309</v>
      </c>
      <c r="E12" s="829" t="s">
        <v>1424</v>
      </c>
      <c r="F12" s="830">
        <v>1</v>
      </c>
      <c r="G12" s="389">
        <v>14000</v>
      </c>
      <c r="H12" s="827">
        <f t="shared" si="0"/>
        <v>14000</v>
      </c>
      <c r="I12" s="828"/>
      <c r="J12" s="238" t="s">
        <v>1425</v>
      </c>
      <c r="K12" s="73" t="s">
        <v>1422</v>
      </c>
      <c r="L12" s="27"/>
      <c r="M12" s="32">
        <v>45637</v>
      </c>
      <c r="N12" s="28"/>
      <c r="O12" s="40">
        <v>45667</v>
      </c>
      <c r="P12" s="32">
        <v>45672</v>
      </c>
      <c r="Q12" s="33">
        <v>45672</v>
      </c>
    </row>
    <row r="13" spans="2:17" s="4" customFormat="1" ht="19.7" customHeight="1">
      <c r="B13" s="28">
        <v>3</v>
      </c>
      <c r="C13" s="28" t="s">
        <v>309</v>
      </c>
      <c r="D13" s="28" t="s">
        <v>309</v>
      </c>
      <c r="E13" s="829" t="s">
        <v>923</v>
      </c>
      <c r="F13" s="830">
        <v>1</v>
      </c>
      <c r="G13" s="389">
        <v>50000</v>
      </c>
      <c r="H13" s="827">
        <f t="shared" si="0"/>
        <v>50000</v>
      </c>
      <c r="I13" s="828"/>
      <c r="J13" s="238"/>
      <c r="K13" s="73" t="s">
        <v>1422</v>
      </c>
      <c r="L13" s="27"/>
      <c r="M13" s="32">
        <v>45637</v>
      </c>
      <c r="N13" s="28"/>
      <c r="O13" s="40">
        <v>45667</v>
      </c>
      <c r="P13" s="32">
        <v>45672</v>
      </c>
      <c r="Q13" s="33">
        <v>45672</v>
      </c>
    </row>
    <row r="14" spans="2:17" s="4" customFormat="1" ht="19.7" customHeight="1">
      <c r="B14" s="603"/>
      <c r="C14" s="927"/>
      <c r="D14" s="927"/>
      <c r="E14" s="928"/>
      <c r="F14" s="929"/>
      <c r="G14" s="930">
        <v>0</v>
      </c>
      <c r="H14" s="566">
        <f t="shared" si="0"/>
        <v>0</v>
      </c>
      <c r="I14" s="194"/>
      <c r="J14" s="195"/>
      <c r="K14" s="27"/>
      <c r="L14" s="27"/>
      <c r="M14" s="32"/>
      <c r="N14" s="28"/>
      <c r="O14" s="27"/>
      <c r="P14" s="32"/>
      <c r="Q14" s="33"/>
    </row>
    <row r="15" spans="2:17" s="4" customFormat="1" ht="19.7" customHeight="1">
      <c r="B15" s="28">
        <v>6</v>
      </c>
      <c r="C15" s="692" t="s">
        <v>472</v>
      </c>
      <c r="D15" s="692" t="s">
        <v>55</v>
      </c>
      <c r="E15" s="829" t="s">
        <v>824</v>
      </c>
      <c r="F15" s="830">
        <v>2</v>
      </c>
      <c r="G15" s="389">
        <v>161</v>
      </c>
      <c r="H15" s="827">
        <f t="shared" si="0"/>
        <v>322</v>
      </c>
      <c r="I15" s="828"/>
      <c r="J15" s="238" t="s">
        <v>825</v>
      </c>
      <c r="K15" s="73" t="s">
        <v>1426</v>
      </c>
      <c r="L15" s="27"/>
      <c r="M15" s="32">
        <v>45636</v>
      </c>
      <c r="N15" s="28"/>
      <c r="O15" s="27"/>
      <c r="P15" s="32">
        <v>45650</v>
      </c>
      <c r="Q15" s="33">
        <v>45650</v>
      </c>
    </row>
    <row r="16" spans="2:17" s="4" customFormat="1" ht="19.7" customHeight="1">
      <c r="B16" s="28">
        <v>6</v>
      </c>
      <c r="C16" s="692" t="s">
        <v>472</v>
      </c>
      <c r="D16" s="692" t="s">
        <v>55</v>
      </c>
      <c r="E16" s="829" t="s">
        <v>1427</v>
      </c>
      <c r="F16" s="830">
        <v>6</v>
      </c>
      <c r="G16" s="389">
        <v>145</v>
      </c>
      <c r="H16" s="827">
        <f t="shared" si="0"/>
        <v>870</v>
      </c>
      <c r="I16" s="828"/>
      <c r="J16" s="238" t="s">
        <v>825</v>
      </c>
      <c r="K16" s="73" t="s">
        <v>1426</v>
      </c>
      <c r="L16" s="27"/>
      <c r="M16" s="32">
        <v>45636</v>
      </c>
      <c r="N16" s="28"/>
      <c r="O16" s="27"/>
      <c r="P16" s="32">
        <v>45650</v>
      </c>
      <c r="Q16" s="33">
        <v>45650</v>
      </c>
    </row>
    <row r="17" spans="2:17" s="4" customFormat="1" ht="19.7" customHeight="1">
      <c r="B17" s="28">
        <v>6</v>
      </c>
      <c r="C17" s="692" t="s">
        <v>55</v>
      </c>
      <c r="D17" s="692" t="s">
        <v>55</v>
      </c>
      <c r="E17" s="35" t="s">
        <v>1428</v>
      </c>
      <c r="F17" s="826">
        <v>2</v>
      </c>
      <c r="G17" s="389">
        <v>163</v>
      </c>
      <c r="H17" s="827">
        <f t="shared" si="0"/>
        <v>326</v>
      </c>
      <c r="I17" s="828"/>
      <c r="J17" s="73" t="s">
        <v>1429</v>
      </c>
      <c r="K17" s="73" t="s">
        <v>1426</v>
      </c>
      <c r="L17" s="27"/>
      <c r="M17" s="32">
        <v>45636</v>
      </c>
      <c r="N17" s="28"/>
      <c r="O17" s="27"/>
      <c r="P17" s="32">
        <v>45650</v>
      </c>
      <c r="Q17" s="33">
        <v>45650</v>
      </c>
    </row>
    <row r="18" spans="2:17" s="4" customFormat="1" ht="19.7" customHeight="1">
      <c r="B18" s="28">
        <v>6</v>
      </c>
      <c r="C18" s="692" t="s">
        <v>55</v>
      </c>
      <c r="D18" s="692" t="s">
        <v>55</v>
      </c>
      <c r="E18" s="829" t="s">
        <v>1430</v>
      </c>
      <c r="F18" s="830">
        <v>2</v>
      </c>
      <c r="G18" s="389">
        <v>4590</v>
      </c>
      <c r="H18" s="827">
        <f t="shared" si="0"/>
        <v>9180</v>
      </c>
      <c r="I18" s="828"/>
      <c r="J18" s="238" t="s">
        <v>1431</v>
      </c>
      <c r="K18" s="73" t="s">
        <v>1426</v>
      </c>
      <c r="L18" s="27"/>
      <c r="M18" s="32">
        <v>45636</v>
      </c>
      <c r="N18" s="28"/>
      <c r="O18" s="27"/>
      <c r="P18" s="32">
        <v>45650</v>
      </c>
      <c r="Q18" s="33">
        <v>45650</v>
      </c>
    </row>
    <row r="19" spans="2:17" s="4" customFormat="1" ht="19.7" customHeight="1">
      <c r="B19" s="28">
        <v>6</v>
      </c>
      <c r="C19" s="692" t="s">
        <v>55</v>
      </c>
      <c r="D19" s="692" t="s">
        <v>55</v>
      </c>
      <c r="E19" s="829" t="s">
        <v>1432</v>
      </c>
      <c r="F19" s="830">
        <v>1</v>
      </c>
      <c r="G19" s="389">
        <v>860</v>
      </c>
      <c r="H19" s="827">
        <f t="shared" si="0"/>
        <v>860</v>
      </c>
      <c r="I19" s="828"/>
      <c r="J19" s="238" t="s">
        <v>1433</v>
      </c>
      <c r="K19" s="73" t="s">
        <v>1426</v>
      </c>
      <c r="L19" s="27"/>
      <c r="M19" s="32">
        <v>45636</v>
      </c>
      <c r="N19" s="28"/>
      <c r="O19" s="27"/>
      <c r="P19" s="32">
        <v>45650</v>
      </c>
      <c r="Q19" s="33">
        <v>45650</v>
      </c>
    </row>
    <row r="20" spans="2:17" s="4" customFormat="1" ht="19.7" customHeight="1">
      <c r="B20" s="28">
        <v>6</v>
      </c>
      <c r="C20" s="692" t="s">
        <v>55</v>
      </c>
      <c r="D20" s="692" t="s">
        <v>55</v>
      </c>
      <c r="E20" s="829" t="s">
        <v>1434</v>
      </c>
      <c r="F20" s="830">
        <v>1</v>
      </c>
      <c r="G20" s="389">
        <v>2590</v>
      </c>
      <c r="H20" s="827">
        <f t="shared" si="0"/>
        <v>2590</v>
      </c>
      <c r="I20" s="828"/>
      <c r="J20" s="238" t="s">
        <v>1433</v>
      </c>
      <c r="K20" s="73" t="s">
        <v>1426</v>
      </c>
      <c r="L20" s="27"/>
      <c r="M20" s="32">
        <v>45636</v>
      </c>
      <c r="N20" s="28"/>
      <c r="O20" s="27"/>
      <c r="P20" s="32">
        <v>45650</v>
      </c>
      <c r="Q20" s="33">
        <v>45650</v>
      </c>
    </row>
    <row r="21" spans="2:17" s="4" customFormat="1" ht="19.7" customHeight="1">
      <c r="B21" s="28">
        <v>6</v>
      </c>
      <c r="C21" s="692" t="s">
        <v>55</v>
      </c>
      <c r="D21" s="692" t="s">
        <v>55</v>
      </c>
      <c r="E21" s="35" t="s">
        <v>1435</v>
      </c>
      <c r="F21" s="826">
        <v>1</v>
      </c>
      <c r="G21" s="389">
        <v>570</v>
      </c>
      <c r="H21" s="827">
        <f t="shared" si="0"/>
        <v>570</v>
      </c>
      <c r="I21" s="828"/>
      <c r="J21" s="73" t="s">
        <v>1436</v>
      </c>
      <c r="K21" s="73" t="s">
        <v>1426</v>
      </c>
      <c r="L21" s="27"/>
      <c r="M21" s="32">
        <v>45636</v>
      </c>
      <c r="N21" s="28"/>
      <c r="O21" s="27"/>
      <c r="P21" s="32">
        <v>45650</v>
      </c>
      <c r="Q21" s="33">
        <v>45650</v>
      </c>
    </row>
    <row r="22" spans="2:17" s="4" customFormat="1" ht="19.7" customHeight="1">
      <c r="B22" s="28">
        <v>6</v>
      </c>
      <c r="C22" s="692" t="s">
        <v>55</v>
      </c>
      <c r="D22" s="692" t="s">
        <v>55</v>
      </c>
      <c r="E22" s="599" t="s">
        <v>1002</v>
      </c>
      <c r="F22" s="830">
        <v>1</v>
      </c>
      <c r="G22" s="389">
        <v>154</v>
      </c>
      <c r="H22" s="827">
        <f t="shared" si="0"/>
        <v>154</v>
      </c>
      <c r="I22" s="828"/>
      <c r="J22" s="238" t="s">
        <v>1437</v>
      </c>
      <c r="K22" s="73" t="s">
        <v>1426</v>
      </c>
      <c r="L22" s="27"/>
      <c r="M22" s="32">
        <v>45636</v>
      </c>
      <c r="N22" s="28"/>
      <c r="O22" s="27"/>
      <c r="P22" s="32">
        <v>45650</v>
      </c>
      <c r="Q22" s="33">
        <v>45650</v>
      </c>
    </row>
    <row r="23" spans="2:17" s="4" customFormat="1" ht="19.7" customHeight="1">
      <c r="B23" s="28">
        <v>6</v>
      </c>
      <c r="C23" s="692" t="s">
        <v>55</v>
      </c>
      <c r="D23" s="692" t="s">
        <v>55</v>
      </c>
      <c r="E23" s="599" t="s">
        <v>250</v>
      </c>
      <c r="F23" s="830">
        <v>3</v>
      </c>
      <c r="G23" s="389">
        <v>210</v>
      </c>
      <c r="H23" s="827">
        <f>F23*G23</f>
        <v>630</v>
      </c>
      <c r="I23" s="828"/>
      <c r="J23" s="238" t="s">
        <v>1438</v>
      </c>
      <c r="K23" s="73" t="s">
        <v>1426</v>
      </c>
      <c r="L23" s="27"/>
      <c r="M23" s="32">
        <v>45636</v>
      </c>
      <c r="N23" s="28"/>
      <c r="O23" s="27"/>
      <c r="P23" s="32">
        <v>45650</v>
      </c>
      <c r="Q23" s="33">
        <v>45650</v>
      </c>
    </row>
    <row r="24" spans="2:17" s="4" customFormat="1" ht="19.7" customHeight="1">
      <c r="B24" s="28">
        <v>6</v>
      </c>
      <c r="C24" s="692" t="s">
        <v>832</v>
      </c>
      <c r="D24" s="692" t="s">
        <v>55</v>
      </c>
      <c r="E24" s="829" t="s">
        <v>1439</v>
      </c>
      <c r="F24" s="830">
        <v>1</v>
      </c>
      <c r="G24" s="389">
        <v>8201</v>
      </c>
      <c r="H24" s="827">
        <f t="shared" si="0"/>
        <v>8201</v>
      </c>
      <c r="I24" s="828"/>
      <c r="J24" s="829" t="s">
        <v>1440</v>
      </c>
      <c r="K24" s="73" t="s">
        <v>1426</v>
      </c>
      <c r="L24" s="27"/>
      <c r="M24" s="32">
        <v>45636</v>
      </c>
      <c r="N24" s="28"/>
      <c r="O24" s="27"/>
      <c r="P24" s="32">
        <v>45650</v>
      </c>
      <c r="Q24" s="33">
        <v>45650</v>
      </c>
    </row>
    <row r="25" spans="2:17" s="4" customFormat="1" ht="19.7" customHeight="1">
      <c r="B25" s="28">
        <v>6</v>
      </c>
      <c r="C25" s="692" t="s">
        <v>832</v>
      </c>
      <c r="D25" s="692" t="s">
        <v>55</v>
      </c>
      <c r="E25" s="35" t="s">
        <v>1441</v>
      </c>
      <c r="F25" s="826">
        <v>1</v>
      </c>
      <c r="G25" s="389">
        <v>6313</v>
      </c>
      <c r="H25" s="827">
        <f t="shared" si="0"/>
        <v>6313</v>
      </c>
      <c r="I25" s="828"/>
      <c r="J25" s="35" t="s">
        <v>1442</v>
      </c>
      <c r="K25" s="73" t="s">
        <v>1426</v>
      </c>
      <c r="L25" s="27"/>
      <c r="M25" s="32">
        <v>45636</v>
      </c>
      <c r="N25" s="28"/>
      <c r="O25" s="27"/>
      <c r="P25" s="32">
        <v>45650</v>
      </c>
      <c r="Q25" s="33">
        <v>45650</v>
      </c>
    </row>
    <row r="26" spans="2:17" s="4" customFormat="1" ht="19.7" customHeight="1">
      <c r="B26" s="28">
        <v>6</v>
      </c>
      <c r="C26" s="692" t="s">
        <v>832</v>
      </c>
      <c r="D26" s="692" t="s">
        <v>55</v>
      </c>
      <c r="E26" s="931" t="s">
        <v>1443</v>
      </c>
      <c r="F26" s="826">
        <v>1</v>
      </c>
      <c r="G26" s="389">
        <v>6974</v>
      </c>
      <c r="H26" s="827">
        <f t="shared" si="0"/>
        <v>6974</v>
      </c>
      <c r="I26" s="828"/>
      <c r="J26" s="931" t="s">
        <v>1444</v>
      </c>
      <c r="K26" s="73" t="s">
        <v>1426</v>
      </c>
      <c r="L26" s="27"/>
      <c r="M26" s="32">
        <v>45636</v>
      </c>
      <c r="N26" s="28"/>
      <c r="O26" s="27"/>
      <c r="P26" s="32">
        <v>45650</v>
      </c>
      <c r="Q26" s="33">
        <v>45650</v>
      </c>
    </row>
    <row r="27" spans="2:17" s="4" customFormat="1" ht="19.7" customHeight="1">
      <c r="B27" s="28">
        <v>6</v>
      </c>
      <c r="C27" s="692" t="s">
        <v>832</v>
      </c>
      <c r="D27" s="692" t="s">
        <v>55</v>
      </c>
      <c r="E27" s="931" t="s">
        <v>1445</v>
      </c>
      <c r="F27" s="826">
        <v>1</v>
      </c>
      <c r="G27" s="389">
        <v>1728</v>
      </c>
      <c r="H27" s="827">
        <f t="shared" si="0"/>
        <v>1728</v>
      </c>
      <c r="I27" s="828"/>
      <c r="J27" s="931" t="s">
        <v>1446</v>
      </c>
      <c r="K27" s="73" t="s">
        <v>1426</v>
      </c>
      <c r="L27" s="27"/>
      <c r="M27" s="32">
        <v>45636</v>
      </c>
      <c r="N27" s="28"/>
      <c r="O27" s="27"/>
      <c r="P27" s="32">
        <v>45650</v>
      </c>
      <c r="Q27" s="33">
        <v>45650</v>
      </c>
    </row>
    <row r="28" spans="2:17" s="4" customFormat="1" ht="19.7" customHeight="1">
      <c r="B28" s="28">
        <v>6</v>
      </c>
      <c r="C28" s="692" t="s">
        <v>472</v>
      </c>
      <c r="D28" s="692" t="s">
        <v>55</v>
      </c>
      <c r="E28" s="599" t="s">
        <v>824</v>
      </c>
      <c r="F28" s="830">
        <v>2</v>
      </c>
      <c r="G28" s="389">
        <v>161</v>
      </c>
      <c r="H28" s="827">
        <f t="shared" si="0"/>
        <v>322</v>
      </c>
      <c r="I28" s="828"/>
      <c r="J28" s="238" t="s">
        <v>825</v>
      </c>
      <c r="K28" s="73" t="s">
        <v>1426</v>
      </c>
      <c r="L28" s="27"/>
      <c r="M28" s="32">
        <v>45636</v>
      </c>
      <c r="N28" s="28"/>
      <c r="O28" s="27"/>
      <c r="P28" s="32">
        <v>45650</v>
      </c>
      <c r="Q28" s="33">
        <v>45650</v>
      </c>
    </row>
    <row r="29" spans="2:17" s="4" customFormat="1" ht="19.7" customHeight="1">
      <c r="B29" s="28">
        <v>6</v>
      </c>
      <c r="C29" s="692" t="s">
        <v>55</v>
      </c>
      <c r="D29" s="692" t="s">
        <v>55</v>
      </c>
      <c r="E29" s="599" t="s">
        <v>1447</v>
      </c>
      <c r="F29" s="830">
        <v>2</v>
      </c>
      <c r="G29" s="389">
        <v>290</v>
      </c>
      <c r="H29" s="827">
        <f t="shared" si="0"/>
        <v>580</v>
      </c>
      <c r="I29" s="828"/>
      <c r="J29" s="238" t="s">
        <v>1448</v>
      </c>
      <c r="K29" s="73" t="s">
        <v>1426</v>
      </c>
      <c r="L29" s="27"/>
      <c r="M29" s="32">
        <v>45636</v>
      </c>
      <c r="N29" s="28"/>
      <c r="O29" s="27"/>
      <c r="P29" s="32">
        <v>45650</v>
      </c>
      <c r="Q29" s="33">
        <v>45650</v>
      </c>
    </row>
    <row r="30" spans="2:17" s="4" customFormat="1" ht="19.7" customHeight="1">
      <c r="B30" s="28">
        <v>6</v>
      </c>
      <c r="C30" s="692" t="s">
        <v>55</v>
      </c>
      <c r="D30" s="692" t="s">
        <v>55</v>
      </c>
      <c r="E30" s="931" t="s">
        <v>1449</v>
      </c>
      <c r="F30" s="826">
        <v>1</v>
      </c>
      <c r="G30" s="389">
        <v>300</v>
      </c>
      <c r="H30" s="827">
        <f t="shared" si="0"/>
        <v>300</v>
      </c>
      <c r="I30" s="828"/>
      <c r="J30" s="73" t="s">
        <v>1450</v>
      </c>
      <c r="K30" s="73" t="s">
        <v>1426</v>
      </c>
      <c r="L30" s="27"/>
      <c r="M30" s="32">
        <v>45636</v>
      </c>
      <c r="N30" s="28"/>
      <c r="O30" s="27"/>
      <c r="P30" s="32">
        <v>45650</v>
      </c>
      <c r="Q30" s="33">
        <v>45650</v>
      </c>
    </row>
    <row r="31" spans="2:17" s="4" customFormat="1" ht="19.7" customHeight="1">
      <c r="B31" s="28">
        <v>6</v>
      </c>
      <c r="C31" s="692" t="s">
        <v>169</v>
      </c>
      <c r="D31" s="692" t="s">
        <v>55</v>
      </c>
      <c r="E31" s="931" t="s">
        <v>1451</v>
      </c>
      <c r="F31" s="826">
        <v>1</v>
      </c>
      <c r="G31" s="389">
        <v>258</v>
      </c>
      <c r="H31" s="827">
        <f t="shared" si="0"/>
        <v>258</v>
      </c>
      <c r="I31" s="828"/>
      <c r="J31" s="73" t="s">
        <v>1437</v>
      </c>
      <c r="K31" s="73" t="s">
        <v>1426</v>
      </c>
      <c r="L31" s="27"/>
      <c r="M31" s="32">
        <v>45636</v>
      </c>
      <c r="N31" s="28"/>
      <c r="O31" s="27"/>
      <c r="P31" s="32">
        <v>45650</v>
      </c>
      <c r="Q31" s="33">
        <v>45650</v>
      </c>
    </row>
    <row r="32" spans="2:17" s="4" customFormat="1" ht="19.7" customHeight="1">
      <c r="B32" s="28">
        <v>6</v>
      </c>
      <c r="C32" s="692" t="s">
        <v>169</v>
      </c>
      <c r="D32" s="692" t="s">
        <v>55</v>
      </c>
      <c r="E32" s="35" t="s">
        <v>1452</v>
      </c>
      <c r="F32" s="826">
        <v>1</v>
      </c>
      <c r="G32" s="389">
        <v>680</v>
      </c>
      <c r="H32" s="827">
        <f t="shared" si="0"/>
        <v>680</v>
      </c>
      <c r="I32" s="828"/>
      <c r="J32" s="73" t="s">
        <v>1453</v>
      </c>
      <c r="K32" s="73" t="s">
        <v>1426</v>
      </c>
      <c r="L32" s="27"/>
      <c r="M32" s="32">
        <v>45636</v>
      </c>
      <c r="N32" s="28"/>
      <c r="O32" s="27"/>
      <c r="P32" s="32">
        <v>45650</v>
      </c>
      <c r="Q32" s="33">
        <v>45650</v>
      </c>
    </row>
    <row r="33" spans="2:17" s="4" customFormat="1" ht="19.7" customHeight="1">
      <c r="B33" s="28">
        <v>6</v>
      </c>
      <c r="C33" s="692" t="s">
        <v>55</v>
      </c>
      <c r="D33" s="692" t="s">
        <v>55</v>
      </c>
      <c r="E33" s="829" t="s">
        <v>1454</v>
      </c>
      <c r="F33" s="830">
        <v>1</v>
      </c>
      <c r="G33" s="389">
        <v>320</v>
      </c>
      <c r="H33" s="827">
        <f t="shared" si="0"/>
        <v>320</v>
      </c>
      <c r="I33" s="828"/>
      <c r="J33" s="238" t="s">
        <v>1448</v>
      </c>
      <c r="K33" s="73" t="s">
        <v>1426</v>
      </c>
      <c r="L33" s="27"/>
      <c r="M33" s="32">
        <v>45636</v>
      </c>
      <c r="N33" s="28"/>
      <c r="O33" s="27"/>
      <c r="P33" s="32">
        <v>45650</v>
      </c>
      <c r="Q33" s="33">
        <v>45650</v>
      </c>
    </row>
    <row r="34" spans="2:17" s="4" customFormat="1" ht="19.7" customHeight="1">
      <c r="B34" s="28">
        <v>6</v>
      </c>
      <c r="C34" s="692" t="s">
        <v>55</v>
      </c>
      <c r="D34" s="692" t="s">
        <v>55</v>
      </c>
      <c r="E34" s="829" t="s">
        <v>1455</v>
      </c>
      <c r="F34" s="830">
        <v>1</v>
      </c>
      <c r="G34" s="389">
        <v>97</v>
      </c>
      <c r="H34" s="827">
        <f t="shared" si="0"/>
        <v>97</v>
      </c>
      <c r="I34" s="828"/>
      <c r="J34" s="238" t="s">
        <v>1456</v>
      </c>
      <c r="K34" s="73" t="s">
        <v>1426</v>
      </c>
      <c r="L34" s="27"/>
      <c r="M34" s="32">
        <v>45636</v>
      </c>
      <c r="N34" s="28"/>
      <c r="O34" s="27"/>
      <c r="P34" s="32">
        <v>45650</v>
      </c>
      <c r="Q34" s="33">
        <v>45650</v>
      </c>
    </row>
    <row r="35" spans="2:17" s="4" customFormat="1" ht="19.7" customHeight="1">
      <c r="B35" s="28">
        <v>6</v>
      </c>
      <c r="C35" s="692" t="s">
        <v>55</v>
      </c>
      <c r="D35" s="692" t="s">
        <v>55</v>
      </c>
      <c r="E35" s="829" t="s">
        <v>1457</v>
      </c>
      <c r="F35" s="830">
        <v>1</v>
      </c>
      <c r="G35" s="389">
        <v>685</v>
      </c>
      <c r="H35" s="827">
        <f t="shared" si="0"/>
        <v>685</v>
      </c>
      <c r="I35" s="828"/>
      <c r="J35" s="238" t="s">
        <v>1458</v>
      </c>
      <c r="K35" s="73" t="s">
        <v>1426</v>
      </c>
      <c r="L35" s="27"/>
      <c r="M35" s="32">
        <v>45636</v>
      </c>
      <c r="N35" s="28"/>
      <c r="O35" s="27"/>
      <c r="P35" s="32">
        <v>45650</v>
      </c>
      <c r="Q35" s="33">
        <v>45650</v>
      </c>
    </row>
    <row r="36" spans="2:17" s="4" customFormat="1" ht="19.7" customHeight="1">
      <c r="B36" s="28">
        <v>6</v>
      </c>
      <c r="C36" s="692" t="s">
        <v>55</v>
      </c>
      <c r="D36" s="692" t="s">
        <v>55</v>
      </c>
      <c r="E36" s="35" t="s">
        <v>1459</v>
      </c>
      <c r="F36" s="826">
        <v>1</v>
      </c>
      <c r="G36" s="389">
        <v>610</v>
      </c>
      <c r="H36" s="827">
        <f t="shared" si="0"/>
        <v>610</v>
      </c>
      <c r="I36" s="828"/>
      <c r="J36" s="73" t="s">
        <v>1460</v>
      </c>
      <c r="K36" s="73" t="s">
        <v>1426</v>
      </c>
      <c r="L36" s="27"/>
      <c r="M36" s="32">
        <v>45636</v>
      </c>
      <c r="N36" s="28"/>
      <c r="O36" s="27"/>
      <c r="P36" s="32">
        <v>45650</v>
      </c>
      <c r="Q36" s="33">
        <v>45650</v>
      </c>
    </row>
    <row r="37" spans="2:17" s="4" customFormat="1" ht="19.7" customHeight="1">
      <c r="B37" s="28">
        <v>6</v>
      </c>
      <c r="C37" s="692" t="s">
        <v>55</v>
      </c>
      <c r="D37" s="692" t="s">
        <v>55</v>
      </c>
      <c r="E37" s="829" t="s">
        <v>1461</v>
      </c>
      <c r="F37" s="830">
        <v>1</v>
      </c>
      <c r="G37" s="389">
        <v>1007</v>
      </c>
      <c r="H37" s="827">
        <f t="shared" si="0"/>
        <v>1007</v>
      </c>
      <c r="I37" s="828"/>
      <c r="J37" s="238" t="s">
        <v>1462</v>
      </c>
      <c r="K37" s="73" t="s">
        <v>1426</v>
      </c>
      <c r="L37" s="27"/>
      <c r="M37" s="32">
        <v>45636</v>
      </c>
      <c r="N37" s="28"/>
      <c r="O37" s="27"/>
      <c r="P37" s="32">
        <v>45650</v>
      </c>
      <c r="Q37" s="33">
        <v>45650</v>
      </c>
    </row>
    <row r="38" spans="2:17" s="4" customFormat="1" ht="19.7" customHeight="1">
      <c r="B38" s="28">
        <v>6</v>
      </c>
      <c r="C38" s="692" t="s">
        <v>832</v>
      </c>
      <c r="D38" s="692" t="s">
        <v>55</v>
      </c>
      <c r="E38" s="829" t="s">
        <v>1463</v>
      </c>
      <c r="F38" s="830">
        <v>1</v>
      </c>
      <c r="G38" s="389">
        <v>9558</v>
      </c>
      <c r="H38" s="827">
        <f t="shared" si="0"/>
        <v>9558</v>
      </c>
      <c r="I38" s="828"/>
      <c r="J38" s="829" t="s">
        <v>1464</v>
      </c>
      <c r="K38" s="73" t="s">
        <v>1426</v>
      </c>
      <c r="L38" s="27"/>
      <c r="M38" s="32">
        <v>45636</v>
      </c>
      <c r="N38" s="28"/>
      <c r="O38" s="27"/>
      <c r="P38" s="32">
        <v>45650</v>
      </c>
      <c r="Q38" s="33">
        <v>45650</v>
      </c>
    </row>
    <row r="39" spans="2:17" s="4" customFormat="1" ht="19.7" customHeight="1">
      <c r="B39" s="28">
        <v>6</v>
      </c>
      <c r="C39" s="692" t="s">
        <v>832</v>
      </c>
      <c r="D39" s="692" t="s">
        <v>55</v>
      </c>
      <c r="E39" s="35" t="s">
        <v>1465</v>
      </c>
      <c r="F39" s="826">
        <v>1</v>
      </c>
      <c r="G39" s="389">
        <v>8287</v>
      </c>
      <c r="H39" s="827">
        <f t="shared" si="0"/>
        <v>8287</v>
      </c>
      <c r="I39" s="828"/>
      <c r="J39" s="35" t="s">
        <v>1466</v>
      </c>
      <c r="K39" s="73" t="s">
        <v>1426</v>
      </c>
      <c r="L39" s="27"/>
      <c r="M39" s="32">
        <v>45636</v>
      </c>
      <c r="N39" s="28"/>
      <c r="O39" s="27"/>
      <c r="P39" s="32">
        <v>45650</v>
      </c>
      <c r="Q39" s="33">
        <v>45650</v>
      </c>
    </row>
    <row r="40" spans="2:17" s="4" customFormat="1" ht="19.7" customHeight="1">
      <c r="B40" s="28">
        <v>6</v>
      </c>
      <c r="C40" s="692" t="s">
        <v>832</v>
      </c>
      <c r="D40" s="692" t="s">
        <v>55</v>
      </c>
      <c r="E40" s="599" t="s">
        <v>1467</v>
      </c>
      <c r="F40" s="830">
        <v>1</v>
      </c>
      <c r="G40" s="389">
        <v>8622</v>
      </c>
      <c r="H40" s="827">
        <f t="shared" si="0"/>
        <v>8622</v>
      </c>
      <c r="I40" s="828"/>
      <c r="J40" s="599" t="s">
        <v>1468</v>
      </c>
      <c r="K40" s="73" t="s">
        <v>1426</v>
      </c>
      <c r="L40" s="27"/>
      <c r="M40" s="32">
        <v>45636</v>
      </c>
      <c r="N40" s="28"/>
      <c r="O40" s="27"/>
      <c r="P40" s="32">
        <v>45650</v>
      </c>
      <c r="Q40" s="33">
        <v>45650</v>
      </c>
    </row>
    <row r="41" spans="2:17" s="4" customFormat="1" ht="19.7" customHeight="1">
      <c r="B41" s="28">
        <v>6</v>
      </c>
      <c r="C41" s="692" t="s">
        <v>832</v>
      </c>
      <c r="D41" s="692" t="s">
        <v>55</v>
      </c>
      <c r="E41" s="599" t="s">
        <v>1469</v>
      </c>
      <c r="F41" s="830">
        <v>1</v>
      </c>
      <c r="G41" s="389">
        <v>6635</v>
      </c>
      <c r="H41" s="827">
        <f t="shared" si="0"/>
        <v>6635</v>
      </c>
      <c r="I41" s="828"/>
      <c r="J41" s="599" t="s">
        <v>1470</v>
      </c>
      <c r="K41" s="73" t="s">
        <v>1426</v>
      </c>
      <c r="L41" s="27"/>
      <c r="M41" s="32">
        <v>45636</v>
      </c>
      <c r="N41" s="28"/>
      <c r="O41" s="27"/>
      <c r="P41" s="32">
        <v>45650</v>
      </c>
      <c r="Q41" s="33">
        <v>45650</v>
      </c>
    </row>
    <row r="42" spans="2:17" s="4" customFormat="1" ht="19.7" customHeight="1">
      <c r="B42" s="28">
        <v>6</v>
      </c>
      <c r="C42" s="692" t="s">
        <v>832</v>
      </c>
      <c r="D42" s="692" t="s">
        <v>55</v>
      </c>
      <c r="E42" s="829" t="s">
        <v>1471</v>
      </c>
      <c r="F42" s="830">
        <v>1</v>
      </c>
      <c r="G42" s="389">
        <v>7885</v>
      </c>
      <c r="H42" s="827">
        <f t="shared" si="0"/>
        <v>7885</v>
      </c>
      <c r="I42" s="828"/>
      <c r="J42" s="829" t="s">
        <v>1472</v>
      </c>
      <c r="K42" s="73" t="s">
        <v>1426</v>
      </c>
      <c r="L42" s="27"/>
      <c r="M42" s="32">
        <v>45636</v>
      </c>
      <c r="N42" s="28"/>
      <c r="O42" s="27"/>
      <c r="P42" s="32">
        <v>45650</v>
      </c>
      <c r="Q42" s="33">
        <v>45650</v>
      </c>
    </row>
    <row r="43" spans="2:17" s="4" customFormat="1" ht="19.7" customHeight="1">
      <c r="B43" s="28">
        <v>6</v>
      </c>
      <c r="C43" s="692" t="s">
        <v>832</v>
      </c>
      <c r="D43" s="692" t="s">
        <v>55</v>
      </c>
      <c r="E43" s="35" t="s">
        <v>1473</v>
      </c>
      <c r="F43" s="826">
        <v>1</v>
      </c>
      <c r="G43" s="389">
        <v>11589</v>
      </c>
      <c r="H43" s="827">
        <f t="shared" si="0"/>
        <v>11589</v>
      </c>
      <c r="I43" s="828"/>
      <c r="J43" s="35" t="s">
        <v>1474</v>
      </c>
      <c r="K43" s="73" t="s">
        <v>1426</v>
      </c>
      <c r="L43" s="27"/>
      <c r="M43" s="32">
        <v>45636</v>
      </c>
      <c r="N43" s="28"/>
      <c r="O43" s="27"/>
      <c r="P43" s="32">
        <v>45650</v>
      </c>
      <c r="Q43" s="33">
        <v>45650</v>
      </c>
    </row>
    <row r="44" spans="2:17" s="4" customFormat="1" ht="19.7" customHeight="1">
      <c r="B44" s="28">
        <v>6</v>
      </c>
      <c r="C44" s="692" t="s">
        <v>832</v>
      </c>
      <c r="D44" s="692" t="s">
        <v>55</v>
      </c>
      <c r="E44" s="931" t="s">
        <v>1475</v>
      </c>
      <c r="F44" s="826">
        <v>1</v>
      </c>
      <c r="G44" s="389">
        <v>8320</v>
      </c>
      <c r="H44" s="827">
        <f t="shared" si="0"/>
        <v>8320</v>
      </c>
      <c r="I44" s="828"/>
      <c r="J44" s="931" t="s">
        <v>1476</v>
      </c>
      <c r="K44" s="73" t="s">
        <v>1426</v>
      </c>
      <c r="L44" s="27"/>
      <c r="M44" s="32">
        <v>45636</v>
      </c>
      <c r="N44" s="28"/>
      <c r="O44" s="27"/>
      <c r="P44" s="32">
        <v>45650</v>
      </c>
      <c r="Q44" s="33">
        <v>45650</v>
      </c>
    </row>
    <row r="45" spans="2:17" s="4" customFormat="1" ht="19.7" customHeight="1">
      <c r="B45" s="28">
        <v>6</v>
      </c>
      <c r="C45" s="692" t="s">
        <v>832</v>
      </c>
      <c r="D45" s="692" t="s">
        <v>55</v>
      </c>
      <c r="E45" s="931" t="s">
        <v>1477</v>
      </c>
      <c r="F45" s="826">
        <v>1</v>
      </c>
      <c r="G45" s="389">
        <v>2808</v>
      </c>
      <c r="H45" s="827">
        <f t="shared" si="0"/>
        <v>2808</v>
      </c>
      <c r="I45" s="828"/>
      <c r="J45" s="931" t="s">
        <v>1478</v>
      </c>
      <c r="K45" s="73" t="s">
        <v>1426</v>
      </c>
      <c r="L45" s="27"/>
      <c r="M45" s="32">
        <v>45636</v>
      </c>
      <c r="N45" s="28"/>
      <c r="O45" s="27"/>
      <c r="P45" s="32">
        <v>45650</v>
      </c>
      <c r="Q45" s="33">
        <v>45650</v>
      </c>
    </row>
    <row r="46" spans="2:17" s="4" customFormat="1" ht="19.7" customHeight="1">
      <c r="B46" s="28">
        <v>6</v>
      </c>
      <c r="C46" s="692" t="s">
        <v>55</v>
      </c>
      <c r="D46" s="692" t="s">
        <v>55</v>
      </c>
      <c r="E46" s="829" t="s">
        <v>1479</v>
      </c>
      <c r="F46" s="830">
        <v>1</v>
      </c>
      <c r="G46" s="389">
        <v>3500</v>
      </c>
      <c r="H46" s="827">
        <f t="shared" si="0"/>
        <v>3500</v>
      </c>
      <c r="I46" s="828"/>
      <c r="J46" s="238" t="s">
        <v>1480</v>
      </c>
      <c r="K46" s="73" t="s">
        <v>1426</v>
      </c>
      <c r="L46" s="27"/>
      <c r="M46" s="32">
        <v>45636</v>
      </c>
      <c r="N46" s="28"/>
      <c r="O46" s="27"/>
      <c r="P46" s="32">
        <v>45650</v>
      </c>
      <c r="Q46" s="33">
        <v>45650</v>
      </c>
    </row>
    <row r="47" spans="2:17" s="4" customFormat="1" ht="19.7" customHeight="1">
      <c r="B47" s="28">
        <v>6</v>
      </c>
      <c r="C47" s="692" t="s">
        <v>169</v>
      </c>
      <c r="D47" s="692" t="s">
        <v>55</v>
      </c>
      <c r="E47" s="829" t="s">
        <v>1481</v>
      </c>
      <c r="F47" s="830">
        <v>4</v>
      </c>
      <c r="G47" s="389">
        <v>28</v>
      </c>
      <c r="H47" s="827">
        <f t="shared" si="0"/>
        <v>112</v>
      </c>
      <c r="I47" s="828"/>
      <c r="J47" s="238" t="s">
        <v>1482</v>
      </c>
      <c r="K47" s="73" t="s">
        <v>1426</v>
      </c>
      <c r="L47" s="27"/>
      <c r="M47" s="32">
        <v>45636</v>
      </c>
      <c r="N47" s="28"/>
      <c r="O47" s="27"/>
      <c r="P47" s="32">
        <v>45650</v>
      </c>
      <c r="Q47" s="33">
        <v>45650</v>
      </c>
    </row>
    <row r="48" spans="2:17" s="4" customFormat="1" ht="19.7" customHeight="1">
      <c r="B48" s="28">
        <v>6</v>
      </c>
      <c r="C48" s="692" t="s">
        <v>832</v>
      </c>
      <c r="D48" s="692" t="s">
        <v>55</v>
      </c>
      <c r="E48" s="35" t="s">
        <v>1483</v>
      </c>
      <c r="F48" s="826">
        <v>1</v>
      </c>
      <c r="G48" s="389">
        <v>2851</v>
      </c>
      <c r="H48" s="827">
        <f t="shared" si="0"/>
        <v>2851</v>
      </c>
      <c r="I48" s="828"/>
      <c r="J48" s="35" t="s">
        <v>1484</v>
      </c>
      <c r="K48" s="73" t="s">
        <v>1426</v>
      </c>
      <c r="L48" s="27"/>
      <c r="M48" s="32">
        <v>45636</v>
      </c>
      <c r="N48" s="28"/>
      <c r="O48" s="27"/>
      <c r="P48" s="32">
        <v>45650</v>
      </c>
      <c r="Q48" s="33">
        <v>45650</v>
      </c>
    </row>
    <row r="49" spans="2:17" s="4" customFormat="1" ht="19.7" customHeight="1">
      <c r="B49" s="28">
        <v>6</v>
      </c>
      <c r="C49" s="692" t="s">
        <v>832</v>
      </c>
      <c r="D49" s="692" t="s">
        <v>55</v>
      </c>
      <c r="E49" s="599" t="s">
        <v>1485</v>
      </c>
      <c r="F49" s="830">
        <v>1</v>
      </c>
      <c r="G49" s="389">
        <v>2160</v>
      </c>
      <c r="H49" s="827">
        <f t="shared" si="0"/>
        <v>2160</v>
      </c>
      <c r="I49" s="828"/>
      <c r="J49" s="599" t="s">
        <v>1486</v>
      </c>
      <c r="K49" s="73" t="s">
        <v>1426</v>
      </c>
      <c r="L49" s="27"/>
      <c r="M49" s="32">
        <v>45636</v>
      </c>
      <c r="N49" s="28"/>
      <c r="O49" s="27"/>
      <c r="P49" s="32">
        <v>45650</v>
      </c>
      <c r="Q49" s="33">
        <v>45650</v>
      </c>
    </row>
    <row r="50" spans="2:17" s="4" customFormat="1" ht="19.7" customHeight="1">
      <c r="B50" s="28">
        <v>6</v>
      </c>
      <c r="C50" s="692" t="s">
        <v>832</v>
      </c>
      <c r="D50" s="692" t="s">
        <v>55</v>
      </c>
      <c r="E50" s="599" t="s">
        <v>1487</v>
      </c>
      <c r="F50" s="830">
        <v>1</v>
      </c>
      <c r="G50" s="389">
        <v>4006</v>
      </c>
      <c r="H50" s="827">
        <f t="shared" si="0"/>
        <v>4006</v>
      </c>
      <c r="I50" s="828"/>
      <c r="J50" s="599" t="s">
        <v>1488</v>
      </c>
      <c r="K50" s="73" t="s">
        <v>1426</v>
      </c>
      <c r="L50" s="27"/>
      <c r="M50" s="32">
        <v>45636</v>
      </c>
      <c r="N50" s="28"/>
      <c r="O50" s="27"/>
      <c r="P50" s="32">
        <v>45650</v>
      </c>
      <c r="Q50" s="33">
        <v>45650</v>
      </c>
    </row>
    <row r="51" spans="2:17" s="4" customFormat="1" ht="19.7" customHeight="1">
      <c r="B51" s="28">
        <v>6</v>
      </c>
      <c r="C51" s="692" t="s">
        <v>832</v>
      </c>
      <c r="D51" s="692" t="s">
        <v>55</v>
      </c>
      <c r="E51" s="931" t="s">
        <v>1489</v>
      </c>
      <c r="F51" s="826">
        <v>1</v>
      </c>
      <c r="G51" s="389">
        <v>2343</v>
      </c>
      <c r="H51" s="827">
        <f t="shared" si="0"/>
        <v>2343</v>
      </c>
      <c r="I51" s="828"/>
      <c r="J51" s="931" t="s">
        <v>1490</v>
      </c>
      <c r="K51" s="73" t="s">
        <v>1426</v>
      </c>
      <c r="L51" s="27"/>
      <c r="M51" s="32">
        <v>45636</v>
      </c>
      <c r="N51" s="28"/>
      <c r="O51" s="27"/>
      <c r="P51" s="32">
        <v>45650</v>
      </c>
      <c r="Q51" s="33">
        <v>45650</v>
      </c>
    </row>
    <row r="52" spans="2:17" s="4" customFormat="1" ht="19.7" customHeight="1">
      <c r="B52" s="28"/>
      <c r="C52" s="692"/>
      <c r="D52" s="692"/>
      <c r="E52" s="35"/>
      <c r="F52" s="826"/>
      <c r="G52" s="389">
        <v>0</v>
      </c>
      <c r="H52" s="827">
        <f t="shared" si="0"/>
        <v>0</v>
      </c>
      <c r="I52" s="828"/>
      <c r="J52" s="73"/>
      <c r="K52" s="27"/>
      <c r="L52" s="27"/>
      <c r="M52" s="32"/>
      <c r="N52" s="28"/>
      <c r="O52" s="27"/>
      <c r="P52" s="32"/>
      <c r="Q52" s="33"/>
    </row>
    <row r="53" spans="2:17" s="4" customFormat="1" ht="19.7" customHeight="1">
      <c r="B53" s="28">
        <v>7</v>
      </c>
      <c r="C53" s="692" t="s">
        <v>55</v>
      </c>
      <c r="D53" s="692" t="s">
        <v>55</v>
      </c>
      <c r="E53" s="35" t="s">
        <v>1491</v>
      </c>
      <c r="F53" s="826">
        <v>2</v>
      </c>
      <c r="G53" s="389">
        <v>710</v>
      </c>
      <c r="H53" s="827">
        <f t="shared" si="0"/>
        <v>1420</v>
      </c>
      <c r="I53" s="828"/>
      <c r="J53" s="73" t="s">
        <v>1492</v>
      </c>
      <c r="K53" s="73" t="s">
        <v>1426</v>
      </c>
      <c r="L53" s="27"/>
      <c r="M53" s="32">
        <v>45636</v>
      </c>
      <c r="N53" s="28"/>
      <c r="O53" s="27"/>
      <c r="P53" s="32">
        <v>45650</v>
      </c>
      <c r="Q53" s="33">
        <v>45650</v>
      </c>
    </row>
    <row r="54" spans="2:17" s="4" customFormat="1" ht="19.7" customHeight="1">
      <c r="B54" s="28">
        <v>7</v>
      </c>
      <c r="C54" s="692" t="s">
        <v>55</v>
      </c>
      <c r="D54" s="692" t="s">
        <v>55</v>
      </c>
      <c r="E54" s="829" t="s">
        <v>1493</v>
      </c>
      <c r="F54" s="830">
        <v>4</v>
      </c>
      <c r="G54" s="389">
        <v>1340</v>
      </c>
      <c r="H54" s="827">
        <f t="shared" si="0"/>
        <v>5360</v>
      </c>
      <c r="I54" s="828"/>
      <c r="J54" s="238" t="s">
        <v>1494</v>
      </c>
      <c r="K54" s="73" t="s">
        <v>1426</v>
      </c>
      <c r="L54" s="27"/>
      <c r="M54" s="32">
        <v>45636</v>
      </c>
      <c r="N54" s="28"/>
      <c r="O54" s="27"/>
      <c r="P54" s="32">
        <v>45650</v>
      </c>
      <c r="Q54" s="33">
        <v>45650</v>
      </c>
    </row>
    <row r="55" spans="2:17" s="4" customFormat="1" ht="19.7" customHeight="1">
      <c r="B55" s="28">
        <v>7</v>
      </c>
      <c r="C55" s="692" t="s">
        <v>832</v>
      </c>
      <c r="D55" s="692" t="s">
        <v>55</v>
      </c>
      <c r="E55" s="829" t="s">
        <v>1495</v>
      </c>
      <c r="F55" s="830">
        <v>1</v>
      </c>
      <c r="G55" s="389">
        <v>15297</v>
      </c>
      <c r="H55" s="827">
        <f t="shared" si="0"/>
        <v>15297</v>
      </c>
      <c r="I55" s="828"/>
      <c r="J55" s="829" t="s">
        <v>1496</v>
      </c>
      <c r="K55" s="73" t="s">
        <v>1426</v>
      </c>
      <c r="L55" s="27"/>
      <c r="M55" s="32">
        <v>45636</v>
      </c>
      <c r="N55" s="28"/>
      <c r="O55" s="27"/>
      <c r="P55" s="32">
        <v>45650</v>
      </c>
      <c r="Q55" s="33">
        <v>45650</v>
      </c>
    </row>
    <row r="56" spans="2:17" s="4" customFormat="1" ht="19.7" customHeight="1">
      <c r="B56" s="28">
        <v>7</v>
      </c>
      <c r="C56" s="692" t="s">
        <v>832</v>
      </c>
      <c r="D56" s="692" t="s">
        <v>55</v>
      </c>
      <c r="E56" s="35" t="s">
        <v>1497</v>
      </c>
      <c r="F56" s="826">
        <v>1</v>
      </c>
      <c r="G56" s="389">
        <v>7334</v>
      </c>
      <c r="H56" s="827">
        <f t="shared" si="0"/>
        <v>7334</v>
      </c>
      <c r="I56" s="828"/>
      <c r="J56" s="35" t="s">
        <v>1498</v>
      </c>
      <c r="K56" s="73" t="s">
        <v>1426</v>
      </c>
      <c r="L56" s="27"/>
      <c r="M56" s="32">
        <v>45636</v>
      </c>
      <c r="N56" s="28"/>
      <c r="O56" s="27"/>
      <c r="P56" s="32">
        <v>45650</v>
      </c>
      <c r="Q56" s="33">
        <v>45650</v>
      </c>
    </row>
    <row r="57" spans="2:17" s="4" customFormat="1" ht="19.7" customHeight="1">
      <c r="B57" s="28">
        <v>7</v>
      </c>
      <c r="C57" s="692" t="s">
        <v>832</v>
      </c>
      <c r="D57" s="692" t="s">
        <v>55</v>
      </c>
      <c r="E57" s="829" t="s">
        <v>1499</v>
      </c>
      <c r="F57" s="830">
        <v>1</v>
      </c>
      <c r="G57" s="389">
        <v>7334</v>
      </c>
      <c r="H57" s="827">
        <f t="shared" si="0"/>
        <v>7334</v>
      </c>
      <c r="I57" s="828"/>
      <c r="J57" s="829" t="s">
        <v>1500</v>
      </c>
      <c r="K57" s="73" t="s">
        <v>1426</v>
      </c>
      <c r="L57" s="27"/>
      <c r="M57" s="32">
        <v>45636</v>
      </c>
      <c r="N57" s="28"/>
      <c r="O57" s="27"/>
      <c r="P57" s="32">
        <v>45650</v>
      </c>
      <c r="Q57" s="33">
        <v>45650</v>
      </c>
    </row>
    <row r="58" spans="2:17" s="4" customFormat="1" ht="19.7" customHeight="1">
      <c r="B58" s="28">
        <v>7</v>
      </c>
      <c r="C58" s="692" t="s">
        <v>832</v>
      </c>
      <c r="D58" s="692" t="s">
        <v>55</v>
      </c>
      <c r="E58" s="599" t="s">
        <v>1501</v>
      </c>
      <c r="F58" s="830">
        <v>2</v>
      </c>
      <c r="G58" s="389">
        <v>5046</v>
      </c>
      <c r="H58" s="827">
        <f t="shared" si="0"/>
        <v>10092</v>
      </c>
      <c r="I58" s="828"/>
      <c r="J58" s="599" t="s">
        <v>1502</v>
      </c>
      <c r="K58" s="73" t="s">
        <v>1426</v>
      </c>
      <c r="L58" s="27"/>
      <c r="M58" s="32">
        <v>45636</v>
      </c>
      <c r="N58" s="28"/>
      <c r="O58" s="27"/>
      <c r="P58" s="32">
        <v>45650</v>
      </c>
      <c r="Q58" s="33">
        <v>45650</v>
      </c>
    </row>
    <row r="59" spans="2:17" s="4" customFormat="1" ht="19.7" customHeight="1">
      <c r="B59" s="28">
        <v>7</v>
      </c>
      <c r="C59" s="692" t="s">
        <v>832</v>
      </c>
      <c r="D59" s="692" t="s">
        <v>55</v>
      </c>
      <c r="E59" s="599" t="s">
        <v>1503</v>
      </c>
      <c r="F59" s="830">
        <v>2</v>
      </c>
      <c r="G59" s="389">
        <v>6472</v>
      </c>
      <c r="H59" s="827">
        <f t="shared" si="0"/>
        <v>12944</v>
      </c>
      <c r="I59" s="828"/>
      <c r="J59" s="599" t="s">
        <v>1504</v>
      </c>
      <c r="K59" s="73" t="s">
        <v>1426</v>
      </c>
      <c r="L59" s="27"/>
      <c r="M59" s="32">
        <v>45636</v>
      </c>
      <c r="N59" s="28"/>
      <c r="O59" s="27"/>
      <c r="P59" s="32">
        <v>45650</v>
      </c>
      <c r="Q59" s="33">
        <v>45650</v>
      </c>
    </row>
    <row r="60" spans="2:17" s="4" customFormat="1" ht="19.7" customHeight="1">
      <c r="B60" s="28">
        <v>5</v>
      </c>
      <c r="C60" s="692" t="s">
        <v>55</v>
      </c>
      <c r="D60" s="692" t="s">
        <v>55</v>
      </c>
      <c r="E60" s="829" t="s">
        <v>1505</v>
      </c>
      <c r="F60" s="830">
        <v>1</v>
      </c>
      <c r="G60" s="389">
        <v>8500</v>
      </c>
      <c r="H60" s="827">
        <f t="shared" si="0"/>
        <v>8500</v>
      </c>
      <c r="I60" s="828"/>
      <c r="J60" s="238" t="s">
        <v>1506</v>
      </c>
      <c r="K60" s="73" t="s">
        <v>1426</v>
      </c>
      <c r="L60" s="27"/>
      <c r="M60" s="32">
        <v>45636</v>
      </c>
      <c r="N60" s="28"/>
      <c r="O60" s="27"/>
      <c r="P60" s="32">
        <v>45650</v>
      </c>
      <c r="Q60" s="33">
        <v>45650</v>
      </c>
    </row>
    <row r="61" spans="2:17" s="4" customFormat="1" ht="19.7" customHeight="1">
      <c r="B61" s="28">
        <v>6</v>
      </c>
      <c r="C61" s="692" t="s">
        <v>832</v>
      </c>
      <c r="D61" s="692" t="s">
        <v>55</v>
      </c>
      <c r="E61" s="35" t="s">
        <v>1507</v>
      </c>
      <c r="F61" s="826">
        <v>1</v>
      </c>
      <c r="G61" s="389">
        <v>6416</v>
      </c>
      <c r="H61" s="827">
        <f t="shared" si="0"/>
        <v>6416</v>
      </c>
      <c r="I61" s="828"/>
      <c r="J61" s="35" t="s">
        <v>1508</v>
      </c>
      <c r="K61" s="73" t="s">
        <v>1426</v>
      </c>
      <c r="L61" s="27"/>
      <c r="M61" s="32">
        <v>45684</v>
      </c>
      <c r="N61" s="28"/>
      <c r="O61" s="27"/>
      <c r="P61" s="32">
        <v>45693</v>
      </c>
      <c r="Q61" s="33">
        <v>45693</v>
      </c>
    </row>
    <row r="62" spans="2:17" s="4" customFormat="1" ht="19.7" customHeight="1">
      <c r="B62" s="28">
        <v>5</v>
      </c>
      <c r="C62" s="692" t="s">
        <v>55</v>
      </c>
      <c r="D62" s="692" t="s">
        <v>55</v>
      </c>
      <c r="E62" s="599" t="s">
        <v>1509</v>
      </c>
      <c r="F62" s="830">
        <v>1</v>
      </c>
      <c r="G62" s="389">
        <v>7496</v>
      </c>
      <c r="H62" s="827">
        <f t="shared" si="0"/>
        <v>7496</v>
      </c>
      <c r="I62" s="828"/>
      <c r="J62" s="238" t="s">
        <v>1510</v>
      </c>
      <c r="K62" s="73" t="s">
        <v>1426</v>
      </c>
      <c r="L62" s="27"/>
      <c r="M62" s="32">
        <v>45684</v>
      </c>
      <c r="N62" s="28"/>
      <c r="O62" s="27"/>
      <c r="P62" s="32">
        <v>45693</v>
      </c>
      <c r="Q62" s="33">
        <v>45693</v>
      </c>
    </row>
    <row r="63" spans="2:17" s="4" customFormat="1" ht="19.7" customHeight="1">
      <c r="B63" s="28">
        <v>5</v>
      </c>
      <c r="C63" s="692" t="s">
        <v>55</v>
      </c>
      <c r="D63" s="692" t="s">
        <v>55</v>
      </c>
      <c r="E63" s="599" t="s">
        <v>1511</v>
      </c>
      <c r="F63" s="830">
        <v>1</v>
      </c>
      <c r="G63" s="389">
        <v>3114</v>
      </c>
      <c r="H63" s="827">
        <f>F63*G63</f>
        <v>3114</v>
      </c>
      <c r="I63" s="828"/>
      <c r="J63" s="238" t="s">
        <v>1512</v>
      </c>
      <c r="K63" s="73" t="s">
        <v>1426</v>
      </c>
      <c r="L63" s="27"/>
      <c r="M63" s="32">
        <v>45684</v>
      </c>
      <c r="N63" s="28"/>
      <c r="O63" s="27"/>
      <c r="P63" s="32">
        <v>45693</v>
      </c>
      <c r="Q63" s="33">
        <v>45693</v>
      </c>
    </row>
    <row r="64" spans="2:17" s="4" customFormat="1" ht="19.7" customHeight="1">
      <c r="B64" s="28">
        <v>5</v>
      </c>
      <c r="C64" s="692" t="s">
        <v>55</v>
      </c>
      <c r="D64" s="692" t="s">
        <v>55</v>
      </c>
      <c r="E64" s="599" t="s">
        <v>859</v>
      </c>
      <c r="F64" s="830">
        <v>1</v>
      </c>
      <c r="G64" s="389">
        <v>3194</v>
      </c>
      <c r="H64" s="827">
        <f t="shared" si="0"/>
        <v>3194</v>
      </c>
      <c r="I64" s="828"/>
      <c r="J64" s="238" t="s">
        <v>1512</v>
      </c>
      <c r="K64" s="73" t="s">
        <v>1426</v>
      </c>
      <c r="L64" s="27"/>
      <c r="M64" s="32">
        <v>45684</v>
      </c>
      <c r="N64" s="28"/>
      <c r="O64" s="27"/>
      <c r="P64" s="32">
        <v>45693</v>
      </c>
      <c r="Q64" s="33">
        <v>45693</v>
      </c>
    </row>
    <row r="65" spans="2:17" s="4" customFormat="1" ht="19.7" customHeight="1">
      <c r="B65" s="28">
        <v>5</v>
      </c>
      <c r="C65" s="692" t="s">
        <v>303</v>
      </c>
      <c r="D65" s="692" t="s">
        <v>55</v>
      </c>
      <c r="E65" s="35" t="s">
        <v>304</v>
      </c>
      <c r="F65" s="826">
        <v>1</v>
      </c>
      <c r="G65" s="389">
        <v>1611</v>
      </c>
      <c r="H65" s="827">
        <f t="shared" si="0"/>
        <v>1611</v>
      </c>
      <c r="I65" s="828"/>
      <c r="J65" s="73" t="s">
        <v>862</v>
      </c>
      <c r="K65" s="73" t="s">
        <v>1426</v>
      </c>
      <c r="L65" s="27"/>
      <c r="M65" s="32">
        <v>45684</v>
      </c>
      <c r="N65" s="28"/>
      <c r="O65" s="27"/>
      <c r="P65" s="32">
        <v>45693</v>
      </c>
      <c r="Q65" s="33">
        <v>45693</v>
      </c>
    </row>
    <row r="66" spans="2:17" s="4" customFormat="1" ht="19.7" customHeight="1">
      <c r="B66" s="28">
        <v>5</v>
      </c>
      <c r="C66" s="692" t="s">
        <v>55</v>
      </c>
      <c r="D66" s="692" t="s">
        <v>55</v>
      </c>
      <c r="E66" s="35" t="s">
        <v>861</v>
      </c>
      <c r="F66" s="826">
        <v>1</v>
      </c>
      <c r="G66" s="389">
        <v>1179</v>
      </c>
      <c r="H66" s="827">
        <f t="shared" si="0"/>
        <v>1179</v>
      </c>
      <c r="I66" s="828"/>
      <c r="J66" s="73" t="s">
        <v>788</v>
      </c>
      <c r="K66" s="73" t="s">
        <v>1426</v>
      </c>
      <c r="L66" s="27"/>
      <c r="M66" s="32">
        <v>45684</v>
      </c>
      <c r="N66" s="28"/>
      <c r="O66" s="27"/>
      <c r="P66" s="32">
        <v>45693</v>
      </c>
      <c r="Q66" s="33">
        <v>45693</v>
      </c>
    </row>
    <row r="67" spans="2:17" s="4" customFormat="1" ht="19.7" customHeight="1">
      <c r="B67" s="28">
        <v>5</v>
      </c>
      <c r="C67" s="692" t="s">
        <v>55</v>
      </c>
      <c r="D67" s="692" t="s">
        <v>55</v>
      </c>
      <c r="E67" s="35" t="s">
        <v>268</v>
      </c>
      <c r="F67" s="826">
        <v>1</v>
      </c>
      <c r="G67" s="389">
        <v>5117</v>
      </c>
      <c r="H67" s="827">
        <f t="shared" si="0"/>
        <v>5117</v>
      </c>
      <c r="I67" s="828"/>
      <c r="J67" s="73" t="s">
        <v>1513</v>
      </c>
      <c r="K67" s="73" t="s">
        <v>1426</v>
      </c>
      <c r="L67" s="27"/>
      <c r="M67" s="32">
        <v>45684</v>
      </c>
      <c r="N67" s="28"/>
      <c r="O67" s="27"/>
      <c r="P67" s="32">
        <v>45693</v>
      </c>
      <c r="Q67" s="33">
        <v>45693</v>
      </c>
    </row>
    <row r="68" spans="2:17" s="4" customFormat="1" ht="19.7" customHeight="1">
      <c r="B68" s="28">
        <v>5</v>
      </c>
      <c r="C68" s="692" t="s">
        <v>55</v>
      </c>
      <c r="D68" s="692" t="s">
        <v>55</v>
      </c>
      <c r="E68" s="35" t="s">
        <v>270</v>
      </c>
      <c r="F68" s="826">
        <v>1</v>
      </c>
      <c r="G68" s="389">
        <v>4239</v>
      </c>
      <c r="H68" s="827">
        <f t="shared" si="0"/>
        <v>4239</v>
      </c>
      <c r="I68" s="828"/>
      <c r="J68" s="73" t="s">
        <v>1514</v>
      </c>
      <c r="K68" s="73" t="s">
        <v>1426</v>
      </c>
      <c r="L68" s="27"/>
      <c r="M68" s="32">
        <v>45684</v>
      </c>
      <c r="N68" s="28"/>
      <c r="O68" s="27"/>
      <c r="P68" s="32">
        <v>45693</v>
      </c>
      <c r="Q68" s="33">
        <v>45693</v>
      </c>
    </row>
    <row r="69" spans="2:17" s="4" customFormat="1" ht="19.7" customHeight="1">
      <c r="B69" s="28">
        <v>5</v>
      </c>
      <c r="C69" s="692" t="s">
        <v>399</v>
      </c>
      <c r="D69" s="692" t="s">
        <v>55</v>
      </c>
      <c r="E69" s="35" t="s">
        <v>864</v>
      </c>
      <c r="F69" s="826">
        <v>2</v>
      </c>
      <c r="G69" s="389">
        <v>50</v>
      </c>
      <c r="H69" s="827">
        <f t="shared" si="0"/>
        <v>100</v>
      </c>
      <c r="I69" s="828"/>
      <c r="J69" s="73" t="s">
        <v>865</v>
      </c>
      <c r="K69" s="73" t="s">
        <v>1426</v>
      </c>
      <c r="L69" s="27"/>
      <c r="M69" s="32">
        <v>45684</v>
      </c>
      <c r="N69" s="28"/>
      <c r="O69" s="27"/>
      <c r="P69" s="32">
        <v>45693</v>
      </c>
      <c r="Q69" s="33">
        <v>45693</v>
      </c>
    </row>
    <row r="70" spans="2:17" s="4" customFormat="1" ht="19.7" customHeight="1">
      <c r="B70" s="28"/>
      <c r="C70" s="28"/>
      <c r="D70" s="28"/>
      <c r="E70" s="35"/>
      <c r="F70" s="27"/>
      <c r="G70" s="36">
        <v>0</v>
      </c>
      <c r="H70" s="36">
        <f t="shared" si="0"/>
        <v>0</v>
      </c>
      <c r="I70" s="31"/>
      <c r="J70" s="38"/>
      <c r="K70" s="27"/>
      <c r="L70" s="27"/>
      <c r="M70" s="32"/>
      <c r="N70" s="28"/>
      <c r="O70" s="27"/>
      <c r="P70" s="32"/>
      <c r="Q70" s="33"/>
    </row>
    <row r="71" spans="2:17" s="4" customFormat="1" ht="19.7" customHeight="1">
      <c r="B71" s="28"/>
      <c r="C71" s="28"/>
      <c r="D71" s="28"/>
      <c r="E71" s="35"/>
      <c r="F71" s="27"/>
      <c r="G71" s="36">
        <v>0</v>
      </c>
      <c r="H71" s="36">
        <f t="shared" si="0"/>
        <v>0</v>
      </c>
      <c r="I71" s="31"/>
      <c r="J71" s="38"/>
      <c r="K71" s="27"/>
      <c r="L71" s="27"/>
      <c r="M71" s="32"/>
      <c r="N71" s="28"/>
      <c r="O71" s="27"/>
      <c r="P71" s="32"/>
      <c r="Q71" s="33"/>
    </row>
    <row r="72" spans="2:17" s="571" customFormat="1" ht="19.7" customHeight="1">
      <c r="B72" s="302"/>
      <c r="C72" s="200"/>
      <c r="D72" s="200"/>
      <c r="E72" s="148" t="s">
        <v>870</v>
      </c>
      <c r="F72" s="199">
        <v>64</v>
      </c>
      <c r="G72" s="554">
        <v>5000</v>
      </c>
      <c r="H72" s="566">
        <f>F72*G72</f>
        <v>320000</v>
      </c>
      <c r="I72" s="194"/>
      <c r="J72" s="156"/>
      <c r="K72" s="71"/>
      <c r="L72" s="71"/>
      <c r="M72" s="567"/>
      <c r="N72" s="302"/>
      <c r="O72" s="568"/>
      <c r="P72" s="569"/>
      <c r="Q72" s="570"/>
    </row>
    <row r="73" spans="2:17" s="571" customFormat="1" ht="19.7" customHeight="1">
      <c r="B73" s="302"/>
      <c r="C73" s="302"/>
      <c r="D73" s="302"/>
      <c r="E73" s="148" t="s">
        <v>871</v>
      </c>
      <c r="F73" s="199">
        <v>28</v>
      </c>
      <c r="G73" s="554">
        <v>5000</v>
      </c>
      <c r="H73" s="566">
        <f>F73*G73</f>
        <v>140000</v>
      </c>
      <c r="I73" s="194"/>
      <c r="J73" s="156"/>
      <c r="K73" s="71"/>
      <c r="L73" s="71"/>
      <c r="M73" s="567"/>
      <c r="N73" s="302"/>
      <c r="O73" s="568"/>
      <c r="P73" s="569"/>
      <c r="Q73" s="570"/>
    </row>
    <row r="74" spans="2:17" s="4" customFormat="1" ht="19.7" customHeight="1">
      <c r="B74" s="28"/>
      <c r="C74" s="28"/>
      <c r="D74" s="28"/>
      <c r="E74" s="35"/>
      <c r="F74" s="27"/>
      <c r="G74" s="36">
        <v>0</v>
      </c>
      <c r="H74" s="36">
        <f>F74*G74</f>
        <v>0</v>
      </c>
      <c r="I74" s="31"/>
      <c r="J74" s="38"/>
      <c r="K74" s="27"/>
      <c r="L74" s="27"/>
      <c r="M74" s="32"/>
      <c r="N74" s="28"/>
      <c r="O74" s="27"/>
      <c r="P74" s="32"/>
      <c r="Q74" s="33"/>
    </row>
    <row r="75" spans="2:17" s="4" customFormat="1" ht="19.7" customHeight="1">
      <c r="B75" s="28"/>
      <c r="C75" s="28"/>
      <c r="D75" s="28"/>
      <c r="E75" s="35"/>
      <c r="F75" s="27"/>
      <c r="G75" s="36">
        <v>0</v>
      </c>
      <c r="H75" s="36">
        <f t="shared" ref="H75:H90" si="1">F75*G75</f>
        <v>0</v>
      </c>
      <c r="I75" s="31"/>
      <c r="J75" s="38"/>
      <c r="K75" s="27"/>
      <c r="L75" s="27"/>
      <c r="M75" s="32"/>
      <c r="N75" s="28"/>
      <c r="O75" s="27"/>
      <c r="P75" s="32"/>
      <c r="Q75" s="33"/>
    </row>
    <row r="76" spans="2:17" s="4" customFormat="1" ht="19.7" customHeight="1">
      <c r="B76" s="28"/>
      <c r="C76" s="28"/>
      <c r="D76" s="28"/>
      <c r="E76" s="35"/>
      <c r="F76" s="27"/>
      <c r="G76" s="36">
        <v>0</v>
      </c>
      <c r="H76" s="36">
        <f t="shared" si="1"/>
        <v>0</v>
      </c>
      <c r="I76" s="31"/>
      <c r="J76" s="38"/>
      <c r="K76" s="27"/>
      <c r="L76" s="27"/>
      <c r="M76" s="32"/>
      <c r="N76" s="28"/>
      <c r="O76" s="27"/>
      <c r="P76" s="32"/>
      <c r="Q76" s="33"/>
    </row>
    <row r="77" spans="2:17">
      <c r="G77" s="10"/>
      <c r="H77" s="10"/>
    </row>
  </sheetData>
  <autoFilter ref="B8:O76" xr:uid="{F75118F7-6916-4F49-8CD2-2AA2B333E46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5BF9-2E8C-489F-AB39-127BB2BCB9AE}">
  <sheetPr>
    <tabColor rgb="FFFFC000"/>
  </sheetPr>
  <dimension ref="A2:R17"/>
  <sheetViews>
    <sheetView zoomScale="80" zoomScaleNormal="80" workbookViewId="0">
      <pane xSplit="11" ySplit="8" topLeftCell="N9" activePane="bottomRight" state="frozen"/>
      <selection pane="topRight" activeCell="K1" sqref="K1"/>
      <selection pane="bottomLeft" activeCell="A9" sqref="A9"/>
      <selection pane="bottomRight" activeCell="R11" sqref="R11:R13"/>
    </sheetView>
  </sheetViews>
  <sheetFormatPr defaultColWidth="8.875" defaultRowHeight="18.75"/>
  <cols>
    <col min="1" max="1" width="8.875" style="1"/>
    <col min="2" max="2" width="2.625" style="1" customWidth="1"/>
    <col min="3" max="3" width="5.875" style="4" customWidth="1"/>
    <col min="4" max="5" width="15.875" style="1" customWidth="1"/>
    <col min="6" max="6" width="62" style="1" customWidth="1"/>
    <col min="7" max="7" width="6.125" style="1" customWidth="1"/>
    <col min="8" max="9" width="9.875" style="1" bestFit="1" customWidth="1"/>
    <col min="10" max="10" width="5.875" style="10" customWidth="1"/>
    <col min="11" max="11" width="49.5" style="1" customWidth="1"/>
    <col min="12" max="12" width="39.375" style="1" customWidth="1"/>
    <col min="13" max="13" width="30.875" style="4" customWidth="1"/>
    <col min="14" max="14" width="13.875" style="9" customWidth="1"/>
    <col min="15" max="15" width="6.375" style="1" customWidth="1"/>
    <col min="16" max="16" width="13.125" style="10" customWidth="1"/>
    <col min="17" max="17" width="18.125" style="11" customWidth="1"/>
    <col min="18" max="18" width="15.625" style="12" customWidth="1"/>
    <col min="19" max="257" width="8.875" style="1"/>
    <col min="258" max="258" width="2.625" style="1" customWidth="1"/>
    <col min="259" max="259" width="5.875" style="1" customWidth="1"/>
    <col min="260" max="261" width="15.875" style="1" customWidth="1"/>
    <col min="262" max="262" width="62" style="1" customWidth="1"/>
    <col min="263" max="263" width="6.125" style="1" customWidth="1"/>
    <col min="264" max="265" width="9.875" style="1" bestFit="1" customWidth="1"/>
    <col min="266" max="266" width="5.875" style="1" customWidth="1"/>
    <col min="267" max="267" width="49.5" style="1" customWidth="1"/>
    <col min="268" max="268" width="39.375" style="1" customWidth="1"/>
    <col min="269" max="269" width="30.875" style="1" customWidth="1"/>
    <col min="270" max="270" width="13.875" style="1" customWidth="1"/>
    <col min="271" max="271" width="6.375" style="1" customWidth="1"/>
    <col min="272" max="272" width="13.125" style="1" customWidth="1"/>
    <col min="273" max="273" width="18.125" style="1" customWidth="1"/>
    <col min="274" max="274" width="15.625" style="1" customWidth="1"/>
    <col min="275" max="513" width="8.875" style="1"/>
    <col min="514" max="514" width="2.625" style="1" customWidth="1"/>
    <col min="515" max="515" width="5.875" style="1" customWidth="1"/>
    <col min="516" max="517" width="15.875" style="1" customWidth="1"/>
    <col min="518" max="518" width="62" style="1" customWidth="1"/>
    <col min="519" max="519" width="6.125" style="1" customWidth="1"/>
    <col min="520" max="521" width="9.875" style="1" bestFit="1" customWidth="1"/>
    <col min="522" max="522" width="5.875" style="1" customWidth="1"/>
    <col min="523" max="523" width="49.5" style="1" customWidth="1"/>
    <col min="524" max="524" width="39.375" style="1" customWidth="1"/>
    <col min="525" max="525" width="30.875" style="1" customWidth="1"/>
    <col min="526" max="526" width="13.875" style="1" customWidth="1"/>
    <col min="527" max="527" width="6.375" style="1" customWidth="1"/>
    <col min="528" max="528" width="13.125" style="1" customWidth="1"/>
    <col min="529" max="529" width="18.125" style="1" customWidth="1"/>
    <col min="530" max="530" width="15.625" style="1" customWidth="1"/>
    <col min="531" max="769" width="8.875" style="1"/>
    <col min="770" max="770" width="2.625" style="1" customWidth="1"/>
    <col min="771" max="771" width="5.875" style="1" customWidth="1"/>
    <col min="772" max="773" width="15.875" style="1" customWidth="1"/>
    <col min="774" max="774" width="62" style="1" customWidth="1"/>
    <col min="775" max="775" width="6.125" style="1" customWidth="1"/>
    <col min="776" max="777" width="9.875" style="1" bestFit="1" customWidth="1"/>
    <col min="778" max="778" width="5.875" style="1" customWidth="1"/>
    <col min="779" max="779" width="49.5" style="1" customWidth="1"/>
    <col min="780" max="780" width="39.375" style="1" customWidth="1"/>
    <col min="781" max="781" width="30.875" style="1" customWidth="1"/>
    <col min="782" max="782" width="13.875" style="1" customWidth="1"/>
    <col min="783" max="783" width="6.375" style="1" customWidth="1"/>
    <col min="784" max="784" width="13.125" style="1" customWidth="1"/>
    <col min="785" max="785" width="18.125" style="1" customWidth="1"/>
    <col min="786" max="786" width="15.625" style="1" customWidth="1"/>
    <col min="787" max="1025" width="8.875" style="1"/>
    <col min="1026" max="1026" width="2.625" style="1" customWidth="1"/>
    <col min="1027" max="1027" width="5.875" style="1" customWidth="1"/>
    <col min="1028" max="1029" width="15.875" style="1" customWidth="1"/>
    <col min="1030" max="1030" width="62" style="1" customWidth="1"/>
    <col min="1031" max="1031" width="6.125" style="1" customWidth="1"/>
    <col min="1032" max="1033" width="9.875" style="1" bestFit="1" customWidth="1"/>
    <col min="1034" max="1034" width="5.875" style="1" customWidth="1"/>
    <col min="1035" max="1035" width="49.5" style="1" customWidth="1"/>
    <col min="1036" max="1036" width="39.375" style="1" customWidth="1"/>
    <col min="1037" max="1037" width="30.875" style="1" customWidth="1"/>
    <col min="1038" max="1038" width="13.875" style="1" customWidth="1"/>
    <col min="1039" max="1039" width="6.375" style="1" customWidth="1"/>
    <col min="1040" max="1040" width="13.125" style="1" customWidth="1"/>
    <col min="1041" max="1041" width="18.125" style="1" customWidth="1"/>
    <col min="1042" max="1042" width="15.625" style="1" customWidth="1"/>
    <col min="1043" max="1281" width="8.875" style="1"/>
    <col min="1282" max="1282" width="2.625" style="1" customWidth="1"/>
    <col min="1283" max="1283" width="5.875" style="1" customWidth="1"/>
    <col min="1284" max="1285" width="15.875" style="1" customWidth="1"/>
    <col min="1286" max="1286" width="62" style="1" customWidth="1"/>
    <col min="1287" max="1287" width="6.125" style="1" customWidth="1"/>
    <col min="1288" max="1289" width="9.875" style="1" bestFit="1" customWidth="1"/>
    <col min="1290" max="1290" width="5.875" style="1" customWidth="1"/>
    <col min="1291" max="1291" width="49.5" style="1" customWidth="1"/>
    <col min="1292" max="1292" width="39.375" style="1" customWidth="1"/>
    <col min="1293" max="1293" width="30.875" style="1" customWidth="1"/>
    <col min="1294" max="1294" width="13.875" style="1" customWidth="1"/>
    <col min="1295" max="1295" width="6.375" style="1" customWidth="1"/>
    <col min="1296" max="1296" width="13.125" style="1" customWidth="1"/>
    <col min="1297" max="1297" width="18.125" style="1" customWidth="1"/>
    <col min="1298" max="1298" width="15.625" style="1" customWidth="1"/>
    <col min="1299" max="1537" width="8.875" style="1"/>
    <col min="1538" max="1538" width="2.625" style="1" customWidth="1"/>
    <col min="1539" max="1539" width="5.875" style="1" customWidth="1"/>
    <col min="1540" max="1541" width="15.875" style="1" customWidth="1"/>
    <col min="1542" max="1542" width="62" style="1" customWidth="1"/>
    <col min="1543" max="1543" width="6.125" style="1" customWidth="1"/>
    <col min="1544" max="1545" width="9.875" style="1" bestFit="1" customWidth="1"/>
    <col min="1546" max="1546" width="5.875" style="1" customWidth="1"/>
    <col min="1547" max="1547" width="49.5" style="1" customWidth="1"/>
    <col min="1548" max="1548" width="39.375" style="1" customWidth="1"/>
    <col min="1549" max="1549" width="30.875" style="1" customWidth="1"/>
    <col min="1550" max="1550" width="13.875" style="1" customWidth="1"/>
    <col min="1551" max="1551" width="6.375" style="1" customWidth="1"/>
    <col min="1552" max="1552" width="13.125" style="1" customWidth="1"/>
    <col min="1553" max="1553" width="18.125" style="1" customWidth="1"/>
    <col min="1554" max="1554" width="15.625" style="1" customWidth="1"/>
    <col min="1555" max="1793" width="8.875" style="1"/>
    <col min="1794" max="1794" width="2.625" style="1" customWidth="1"/>
    <col min="1795" max="1795" width="5.875" style="1" customWidth="1"/>
    <col min="1796" max="1797" width="15.875" style="1" customWidth="1"/>
    <col min="1798" max="1798" width="62" style="1" customWidth="1"/>
    <col min="1799" max="1799" width="6.125" style="1" customWidth="1"/>
    <col min="1800" max="1801" width="9.875" style="1" bestFit="1" customWidth="1"/>
    <col min="1802" max="1802" width="5.875" style="1" customWidth="1"/>
    <col min="1803" max="1803" width="49.5" style="1" customWidth="1"/>
    <col min="1804" max="1804" width="39.375" style="1" customWidth="1"/>
    <col min="1805" max="1805" width="30.875" style="1" customWidth="1"/>
    <col min="1806" max="1806" width="13.875" style="1" customWidth="1"/>
    <col min="1807" max="1807" width="6.375" style="1" customWidth="1"/>
    <col min="1808" max="1808" width="13.125" style="1" customWidth="1"/>
    <col min="1809" max="1809" width="18.125" style="1" customWidth="1"/>
    <col min="1810" max="1810" width="15.625" style="1" customWidth="1"/>
    <col min="1811" max="2049" width="8.875" style="1"/>
    <col min="2050" max="2050" width="2.625" style="1" customWidth="1"/>
    <col min="2051" max="2051" width="5.875" style="1" customWidth="1"/>
    <col min="2052" max="2053" width="15.875" style="1" customWidth="1"/>
    <col min="2054" max="2054" width="62" style="1" customWidth="1"/>
    <col min="2055" max="2055" width="6.125" style="1" customWidth="1"/>
    <col min="2056" max="2057" width="9.875" style="1" bestFit="1" customWidth="1"/>
    <col min="2058" max="2058" width="5.875" style="1" customWidth="1"/>
    <col min="2059" max="2059" width="49.5" style="1" customWidth="1"/>
    <col min="2060" max="2060" width="39.375" style="1" customWidth="1"/>
    <col min="2061" max="2061" width="30.875" style="1" customWidth="1"/>
    <col min="2062" max="2062" width="13.875" style="1" customWidth="1"/>
    <col min="2063" max="2063" width="6.375" style="1" customWidth="1"/>
    <col min="2064" max="2064" width="13.125" style="1" customWidth="1"/>
    <col min="2065" max="2065" width="18.125" style="1" customWidth="1"/>
    <col min="2066" max="2066" width="15.625" style="1" customWidth="1"/>
    <col min="2067" max="2305" width="8.875" style="1"/>
    <col min="2306" max="2306" width="2.625" style="1" customWidth="1"/>
    <col min="2307" max="2307" width="5.875" style="1" customWidth="1"/>
    <col min="2308" max="2309" width="15.875" style="1" customWidth="1"/>
    <col min="2310" max="2310" width="62" style="1" customWidth="1"/>
    <col min="2311" max="2311" width="6.125" style="1" customWidth="1"/>
    <col min="2312" max="2313" width="9.875" style="1" bestFit="1" customWidth="1"/>
    <col min="2314" max="2314" width="5.875" style="1" customWidth="1"/>
    <col min="2315" max="2315" width="49.5" style="1" customWidth="1"/>
    <col min="2316" max="2316" width="39.375" style="1" customWidth="1"/>
    <col min="2317" max="2317" width="30.875" style="1" customWidth="1"/>
    <col min="2318" max="2318" width="13.875" style="1" customWidth="1"/>
    <col min="2319" max="2319" width="6.375" style="1" customWidth="1"/>
    <col min="2320" max="2320" width="13.125" style="1" customWidth="1"/>
    <col min="2321" max="2321" width="18.125" style="1" customWidth="1"/>
    <col min="2322" max="2322" width="15.625" style="1" customWidth="1"/>
    <col min="2323" max="2561" width="8.875" style="1"/>
    <col min="2562" max="2562" width="2.625" style="1" customWidth="1"/>
    <col min="2563" max="2563" width="5.875" style="1" customWidth="1"/>
    <col min="2564" max="2565" width="15.875" style="1" customWidth="1"/>
    <col min="2566" max="2566" width="62" style="1" customWidth="1"/>
    <col min="2567" max="2567" width="6.125" style="1" customWidth="1"/>
    <col min="2568" max="2569" width="9.875" style="1" bestFit="1" customWidth="1"/>
    <col min="2570" max="2570" width="5.875" style="1" customWidth="1"/>
    <col min="2571" max="2571" width="49.5" style="1" customWidth="1"/>
    <col min="2572" max="2572" width="39.375" style="1" customWidth="1"/>
    <col min="2573" max="2573" width="30.875" style="1" customWidth="1"/>
    <col min="2574" max="2574" width="13.875" style="1" customWidth="1"/>
    <col min="2575" max="2575" width="6.375" style="1" customWidth="1"/>
    <col min="2576" max="2576" width="13.125" style="1" customWidth="1"/>
    <col min="2577" max="2577" width="18.125" style="1" customWidth="1"/>
    <col min="2578" max="2578" width="15.625" style="1" customWidth="1"/>
    <col min="2579" max="2817" width="8.875" style="1"/>
    <col min="2818" max="2818" width="2.625" style="1" customWidth="1"/>
    <col min="2819" max="2819" width="5.875" style="1" customWidth="1"/>
    <col min="2820" max="2821" width="15.875" style="1" customWidth="1"/>
    <col min="2822" max="2822" width="62" style="1" customWidth="1"/>
    <col min="2823" max="2823" width="6.125" style="1" customWidth="1"/>
    <col min="2824" max="2825" width="9.875" style="1" bestFit="1" customWidth="1"/>
    <col min="2826" max="2826" width="5.875" style="1" customWidth="1"/>
    <col min="2827" max="2827" width="49.5" style="1" customWidth="1"/>
    <col min="2828" max="2828" width="39.375" style="1" customWidth="1"/>
    <col min="2829" max="2829" width="30.875" style="1" customWidth="1"/>
    <col min="2830" max="2830" width="13.875" style="1" customWidth="1"/>
    <col min="2831" max="2831" width="6.375" style="1" customWidth="1"/>
    <col min="2832" max="2832" width="13.125" style="1" customWidth="1"/>
    <col min="2833" max="2833" width="18.125" style="1" customWidth="1"/>
    <col min="2834" max="2834" width="15.625" style="1" customWidth="1"/>
    <col min="2835" max="3073" width="8.875" style="1"/>
    <col min="3074" max="3074" width="2.625" style="1" customWidth="1"/>
    <col min="3075" max="3075" width="5.875" style="1" customWidth="1"/>
    <col min="3076" max="3077" width="15.875" style="1" customWidth="1"/>
    <col min="3078" max="3078" width="62" style="1" customWidth="1"/>
    <col min="3079" max="3079" width="6.125" style="1" customWidth="1"/>
    <col min="3080" max="3081" width="9.875" style="1" bestFit="1" customWidth="1"/>
    <col min="3082" max="3082" width="5.875" style="1" customWidth="1"/>
    <col min="3083" max="3083" width="49.5" style="1" customWidth="1"/>
    <col min="3084" max="3084" width="39.375" style="1" customWidth="1"/>
    <col min="3085" max="3085" width="30.875" style="1" customWidth="1"/>
    <col min="3086" max="3086" width="13.875" style="1" customWidth="1"/>
    <col min="3087" max="3087" width="6.375" style="1" customWidth="1"/>
    <col min="3088" max="3088" width="13.125" style="1" customWidth="1"/>
    <col min="3089" max="3089" width="18.125" style="1" customWidth="1"/>
    <col min="3090" max="3090" width="15.625" style="1" customWidth="1"/>
    <col min="3091" max="3329" width="8.875" style="1"/>
    <col min="3330" max="3330" width="2.625" style="1" customWidth="1"/>
    <col min="3331" max="3331" width="5.875" style="1" customWidth="1"/>
    <col min="3332" max="3333" width="15.875" style="1" customWidth="1"/>
    <col min="3334" max="3334" width="62" style="1" customWidth="1"/>
    <col min="3335" max="3335" width="6.125" style="1" customWidth="1"/>
    <col min="3336" max="3337" width="9.875" style="1" bestFit="1" customWidth="1"/>
    <col min="3338" max="3338" width="5.875" style="1" customWidth="1"/>
    <col min="3339" max="3339" width="49.5" style="1" customWidth="1"/>
    <col min="3340" max="3340" width="39.375" style="1" customWidth="1"/>
    <col min="3341" max="3341" width="30.875" style="1" customWidth="1"/>
    <col min="3342" max="3342" width="13.875" style="1" customWidth="1"/>
    <col min="3343" max="3343" width="6.375" style="1" customWidth="1"/>
    <col min="3344" max="3344" width="13.125" style="1" customWidth="1"/>
    <col min="3345" max="3345" width="18.125" style="1" customWidth="1"/>
    <col min="3346" max="3346" width="15.625" style="1" customWidth="1"/>
    <col min="3347" max="3585" width="8.875" style="1"/>
    <col min="3586" max="3586" width="2.625" style="1" customWidth="1"/>
    <col min="3587" max="3587" width="5.875" style="1" customWidth="1"/>
    <col min="3588" max="3589" width="15.875" style="1" customWidth="1"/>
    <col min="3590" max="3590" width="62" style="1" customWidth="1"/>
    <col min="3591" max="3591" width="6.125" style="1" customWidth="1"/>
    <col min="3592" max="3593" width="9.875" style="1" bestFit="1" customWidth="1"/>
    <col min="3594" max="3594" width="5.875" style="1" customWidth="1"/>
    <col min="3595" max="3595" width="49.5" style="1" customWidth="1"/>
    <col min="3596" max="3596" width="39.375" style="1" customWidth="1"/>
    <col min="3597" max="3597" width="30.875" style="1" customWidth="1"/>
    <col min="3598" max="3598" width="13.875" style="1" customWidth="1"/>
    <col min="3599" max="3599" width="6.375" style="1" customWidth="1"/>
    <col min="3600" max="3600" width="13.125" style="1" customWidth="1"/>
    <col min="3601" max="3601" width="18.125" style="1" customWidth="1"/>
    <col min="3602" max="3602" width="15.625" style="1" customWidth="1"/>
    <col min="3603" max="3841" width="8.875" style="1"/>
    <col min="3842" max="3842" width="2.625" style="1" customWidth="1"/>
    <col min="3843" max="3843" width="5.875" style="1" customWidth="1"/>
    <col min="3844" max="3845" width="15.875" style="1" customWidth="1"/>
    <col min="3846" max="3846" width="62" style="1" customWidth="1"/>
    <col min="3847" max="3847" width="6.125" style="1" customWidth="1"/>
    <col min="3848" max="3849" width="9.875" style="1" bestFit="1" customWidth="1"/>
    <col min="3850" max="3850" width="5.875" style="1" customWidth="1"/>
    <col min="3851" max="3851" width="49.5" style="1" customWidth="1"/>
    <col min="3852" max="3852" width="39.375" style="1" customWidth="1"/>
    <col min="3853" max="3853" width="30.875" style="1" customWidth="1"/>
    <col min="3854" max="3854" width="13.875" style="1" customWidth="1"/>
    <col min="3855" max="3855" width="6.375" style="1" customWidth="1"/>
    <col min="3856" max="3856" width="13.125" style="1" customWidth="1"/>
    <col min="3857" max="3857" width="18.125" style="1" customWidth="1"/>
    <col min="3858" max="3858" width="15.625" style="1" customWidth="1"/>
    <col min="3859" max="4097" width="8.875" style="1"/>
    <col min="4098" max="4098" width="2.625" style="1" customWidth="1"/>
    <col min="4099" max="4099" width="5.875" style="1" customWidth="1"/>
    <col min="4100" max="4101" width="15.875" style="1" customWidth="1"/>
    <col min="4102" max="4102" width="62" style="1" customWidth="1"/>
    <col min="4103" max="4103" width="6.125" style="1" customWidth="1"/>
    <col min="4104" max="4105" width="9.875" style="1" bestFit="1" customWidth="1"/>
    <col min="4106" max="4106" width="5.875" style="1" customWidth="1"/>
    <col min="4107" max="4107" width="49.5" style="1" customWidth="1"/>
    <col min="4108" max="4108" width="39.375" style="1" customWidth="1"/>
    <col min="4109" max="4109" width="30.875" style="1" customWidth="1"/>
    <col min="4110" max="4110" width="13.875" style="1" customWidth="1"/>
    <col min="4111" max="4111" width="6.375" style="1" customWidth="1"/>
    <col min="4112" max="4112" width="13.125" style="1" customWidth="1"/>
    <col min="4113" max="4113" width="18.125" style="1" customWidth="1"/>
    <col min="4114" max="4114" width="15.625" style="1" customWidth="1"/>
    <col min="4115" max="4353" width="8.875" style="1"/>
    <col min="4354" max="4354" width="2.625" style="1" customWidth="1"/>
    <col min="4355" max="4355" width="5.875" style="1" customWidth="1"/>
    <col min="4356" max="4357" width="15.875" style="1" customWidth="1"/>
    <col min="4358" max="4358" width="62" style="1" customWidth="1"/>
    <col min="4359" max="4359" width="6.125" style="1" customWidth="1"/>
    <col min="4360" max="4361" width="9.875" style="1" bestFit="1" customWidth="1"/>
    <col min="4362" max="4362" width="5.875" style="1" customWidth="1"/>
    <col min="4363" max="4363" width="49.5" style="1" customWidth="1"/>
    <col min="4364" max="4364" width="39.375" style="1" customWidth="1"/>
    <col min="4365" max="4365" width="30.875" style="1" customWidth="1"/>
    <col min="4366" max="4366" width="13.875" style="1" customWidth="1"/>
    <col min="4367" max="4367" width="6.375" style="1" customWidth="1"/>
    <col min="4368" max="4368" width="13.125" style="1" customWidth="1"/>
    <col min="4369" max="4369" width="18.125" style="1" customWidth="1"/>
    <col min="4370" max="4370" width="15.625" style="1" customWidth="1"/>
    <col min="4371" max="4609" width="8.875" style="1"/>
    <col min="4610" max="4610" width="2.625" style="1" customWidth="1"/>
    <col min="4611" max="4611" width="5.875" style="1" customWidth="1"/>
    <col min="4612" max="4613" width="15.875" style="1" customWidth="1"/>
    <col min="4614" max="4614" width="62" style="1" customWidth="1"/>
    <col min="4615" max="4615" width="6.125" style="1" customWidth="1"/>
    <col min="4616" max="4617" width="9.875" style="1" bestFit="1" customWidth="1"/>
    <col min="4618" max="4618" width="5.875" style="1" customWidth="1"/>
    <col min="4619" max="4619" width="49.5" style="1" customWidth="1"/>
    <col min="4620" max="4620" width="39.375" style="1" customWidth="1"/>
    <col min="4621" max="4621" width="30.875" style="1" customWidth="1"/>
    <col min="4622" max="4622" width="13.875" style="1" customWidth="1"/>
    <col min="4623" max="4623" width="6.375" style="1" customWidth="1"/>
    <col min="4624" max="4624" width="13.125" style="1" customWidth="1"/>
    <col min="4625" max="4625" width="18.125" style="1" customWidth="1"/>
    <col min="4626" max="4626" width="15.625" style="1" customWidth="1"/>
    <col min="4627" max="4865" width="8.875" style="1"/>
    <col min="4866" max="4866" width="2.625" style="1" customWidth="1"/>
    <col min="4867" max="4867" width="5.875" style="1" customWidth="1"/>
    <col min="4868" max="4869" width="15.875" style="1" customWidth="1"/>
    <col min="4870" max="4870" width="62" style="1" customWidth="1"/>
    <col min="4871" max="4871" width="6.125" style="1" customWidth="1"/>
    <col min="4872" max="4873" width="9.875" style="1" bestFit="1" customWidth="1"/>
    <col min="4874" max="4874" width="5.875" style="1" customWidth="1"/>
    <col min="4875" max="4875" width="49.5" style="1" customWidth="1"/>
    <col min="4876" max="4876" width="39.375" style="1" customWidth="1"/>
    <col min="4877" max="4877" width="30.875" style="1" customWidth="1"/>
    <col min="4878" max="4878" width="13.875" style="1" customWidth="1"/>
    <col min="4879" max="4879" width="6.375" style="1" customWidth="1"/>
    <col min="4880" max="4880" width="13.125" style="1" customWidth="1"/>
    <col min="4881" max="4881" width="18.125" style="1" customWidth="1"/>
    <col min="4882" max="4882" width="15.625" style="1" customWidth="1"/>
    <col min="4883" max="5121" width="8.875" style="1"/>
    <col min="5122" max="5122" width="2.625" style="1" customWidth="1"/>
    <col min="5123" max="5123" width="5.875" style="1" customWidth="1"/>
    <col min="5124" max="5125" width="15.875" style="1" customWidth="1"/>
    <col min="5126" max="5126" width="62" style="1" customWidth="1"/>
    <col min="5127" max="5127" width="6.125" style="1" customWidth="1"/>
    <col min="5128" max="5129" width="9.875" style="1" bestFit="1" customWidth="1"/>
    <col min="5130" max="5130" width="5.875" style="1" customWidth="1"/>
    <col min="5131" max="5131" width="49.5" style="1" customWidth="1"/>
    <col min="5132" max="5132" width="39.375" style="1" customWidth="1"/>
    <col min="5133" max="5133" width="30.875" style="1" customWidth="1"/>
    <col min="5134" max="5134" width="13.875" style="1" customWidth="1"/>
    <col min="5135" max="5135" width="6.375" style="1" customWidth="1"/>
    <col min="5136" max="5136" width="13.125" style="1" customWidth="1"/>
    <col min="5137" max="5137" width="18.125" style="1" customWidth="1"/>
    <col min="5138" max="5138" width="15.625" style="1" customWidth="1"/>
    <col min="5139" max="5377" width="8.875" style="1"/>
    <col min="5378" max="5378" width="2.625" style="1" customWidth="1"/>
    <col min="5379" max="5379" width="5.875" style="1" customWidth="1"/>
    <col min="5380" max="5381" width="15.875" style="1" customWidth="1"/>
    <col min="5382" max="5382" width="62" style="1" customWidth="1"/>
    <col min="5383" max="5383" width="6.125" style="1" customWidth="1"/>
    <col min="5384" max="5385" width="9.875" style="1" bestFit="1" customWidth="1"/>
    <col min="5386" max="5386" width="5.875" style="1" customWidth="1"/>
    <col min="5387" max="5387" width="49.5" style="1" customWidth="1"/>
    <col min="5388" max="5388" width="39.375" style="1" customWidth="1"/>
    <col min="5389" max="5389" width="30.875" style="1" customWidth="1"/>
    <col min="5390" max="5390" width="13.875" style="1" customWidth="1"/>
    <col min="5391" max="5391" width="6.375" style="1" customWidth="1"/>
    <col min="5392" max="5392" width="13.125" style="1" customWidth="1"/>
    <col min="5393" max="5393" width="18.125" style="1" customWidth="1"/>
    <col min="5394" max="5394" width="15.625" style="1" customWidth="1"/>
    <col min="5395" max="5633" width="8.875" style="1"/>
    <col min="5634" max="5634" width="2.625" style="1" customWidth="1"/>
    <col min="5635" max="5635" width="5.875" style="1" customWidth="1"/>
    <col min="5636" max="5637" width="15.875" style="1" customWidth="1"/>
    <col min="5638" max="5638" width="62" style="1" customWidth="1"/>
    <col min="5639" max="5639" width="6.125" style="1" customWidth="1"/>
    <col min="5640" max="5641" width="9.875" style="1" bestFit="1" customWidth="1"/>
    <col min="5642" max="5642" width="5.875" style="1" customWidth="1"/>
    <col min="5643" max="5643" width="49.5" style="1" customWidth="1"/>
    <col min="5644" max="5644" width="39.375" style="1" customWidth="1"/>
    <col min="5645" max="5645" width="30.875" style="1" customWidth="1"/>
    <col min="5646" max="5646" width="13.875" style="1" customWidth="1"/>
    <col min="5647" max="5647" width="6.375" style="1" customWidth="1"/>
    <col min="5648" max="5648" width="13.125" style="1" customWidth="1"/>
    <col min="5649" max="5649" width="18.125" style="1" customWidth="1"/>
    <col min="5650" max="5650" width="15.625" style="1" customWidth="1"/>
    <col min="5651" max="5889" width="8.875" style="1"/>
    <col min="5890" max="5890" width="2.625" style="1" customWidth="1"/>
    <col min="5891" max="5891" width="5.875" style="1" customWidth="1"/>
    <col min="5892" max="5893" width="15.875" style="1" customWidth="1"/>
    <col min="5894" max="5894" width="62" style="1" customWidth="1"/>
    <col min="5895" max="5895" width="6.125" style="1" customWidth="1"/>
    <col min="5896" max="5897" width="9.875" style="1" bestFit="1" customWidth="1"/>
    <col min="5898" max="5898" width="5.875" style="1" customWidth="1"/>
    <col min="5899" max="5899" width="49.5" style="1" customWidth="1"/>
    <col min="5900" max="5900" width="39.375" style="1" customWidth="1"/>
    <col min="5901" max="5901" width="30.875" style="1" customWidth="1"/>
    <col min="5902" max="5902" width="13.875" style="1" customWidth="1"/>
    <col min="5903" max="5903" width="6.375" style="1" customWidth="1"/>
    <col min="5904" max="5904" width="13.125" style="1" customWidth="1"/>
    <col min="5905" max="5905" width="18.125" style="1" customWidth="1"/>
    <col min="5906" max="5906" width="15.625" style="1" customWidth="1"/>
    <col min="5907" max="6145" width="8.875" style="1"/>
    <col min="6146" max="6146" width="2.625" style="1" customWidth="1"/>
    <col min="6147" max="6147" width="5.875" style="1" customWidth="1"/>
    <col min="6148" max="6149" width="15.875" style="1" customWidth="1"/>
    <col min="6150" max="6150" width="62" style="1" customWidth="1"/>
    <col min="6151" max="6151" width="6.125" style="1" customWidth="1"/>
    <col min="6152" max="6153" width="9.875" style="1" bestFit="1" customWidth="1"/>
    <col min="6154" max="6154" width="5.875" style="1" customWidth="1"/>
    <col min="6155" max="6155" width="49.5" style="1" customWidth="1"/>
    <col min="6156" max="6156" width="39.375" style="1" customWidth="1"/>
    <col min="6157" max="6157" width="30.875" style="1" customWidth="1"/>
    <col min="6158" max="6158" width="13.875" style="1" customWidth="1"/>
    <col min="6159" max="6159" width="6.375" style="1" customWidth="1"/>
    <col min="6160" max="6160" width="13.125" style="1" customWidth="1"/>
    <col min="6161" max="6161" width="18.125" style="1" customWidth="1"/>
    <col min="6162" max="6162" width="15.625" style="1" customWidth="1"/>
    <col min="6163" max="6401" width="8.875" style="1"/>
    <col min="6402" max="6402" width="2.625" style="1" customWidth="1"/>
    <col min="6403" max="6403" width="5.875" style="1" customWidth="1"/>
    <col min="6404" max="6405" width="15.875" style="1" customWidth="1"/>
    <col min="6406" max="6406" width="62" style="1" customWidth="1"/>
    <col min="6407" max="6407" width="6.125" style="1" customWidth="1"/>
    <col min="6408" max="6409" width="9.875" style="1" bestFit="1" customWidth="1"/>
    <col min="6410" max="6410" width="5.875" style="1" customWidth="1"/>
    <col min="6411" max="6411" width="49.5" style="1" customWidth="1"/>
    <col min="6412" max="6412" width="39.375" style="1" customWidth="1"/>
    <col min="6413" max="6413" width="30.875" style="1" customWidth="1"/>
    <col min="6414" max="6414" width="13.875" style="1" customWidth="1"/>
    <col min="6415" max="6415" width="6.375" style="1" customWidth="1"/>
    <col min="6416" max="6416" width="13.125" style="1" customWidth="1"/>
    <col min="6417" max="6417" width="18.125" style="1" customWidth="1"/>
    <col min="6418" max="6418" width="15.625" style="1" customWidth="1"/>
    <col min="6419" max="6657" width="8.875" style="1"/>
    <col min="6658" max="6658" width="2.625" style="1" customWidth="1"/>
    <col min="6659" max="6659" width="5.875" style="1" customWidth="1"/>
    <col min="6660" max="6661" width="15.875" style="1" customWidth="1"/>
    <col min="6662" max="6662" width="62" style="1" customWidth="1"/>
    <col min="6663" max="6663" width="6.125" style="1" customWidth="1"/>
    <col min="6664" max="6665" width="9.875" style="1" bestFit="1" customWidth="1"/>
    <col min="6666" max="6666" width="5.875" style="1" customWidth="1"/>
    <col min="6667" max="6667" width="49.5" style="1" customWidth="1"/>
    <col min="6668" max="6668" width="39.375" style="1" customWidth="1"/>
    <col min="6669" max="6669" width="30.875" style="1" customWidth="1"/>
    <col min="6670" max="6670" width="13.875" style="1" customWidth="1"/>
    <col min="6671" max="6671" width="6.375" style="1" customWidth="1"/>
    <col min="6672" max="6672" width="13.125" style="1" customWidth="1"/>
    <col min="6673" max="6673" width="18.125" style="1" customWidth="1"/>
    <col min="6674" max="6674" width="15.625" style="1" customWidth="1"/>
    <col min="6675" max="6913" width="8.875" style="1"/>
    <col min="6914" max="6914" width="2.625" style="1" customWidth="1"/>
    <col min="6915" max="6915" width="5.875" style="1" customWidth="1"/>
    <col min="6916" max="6917" width="15.875" style="1" customWidth="1"/>
    <col min="6918" max="6918" width="62" style="1" customWidth="1"/>
    <col min="6919" max="6919" width="6.125" style="1" customWidth="1"/>
    <col min="6920" max="6921" width="9.875" style="1" bestFit="1" customWidth="1"/>
    <col min="6922" max="6922" width="5.875" style="1" customWidth="1"/>
    <col min="6923" max="6923" width="49.5" style="1" customWidth="1"/>
    <col min="6924" max="6924" width="39.375" style="1" customWidth="1"/>
    <col min="6925" max="6925" width="30.875" style="1" customWidth="1"/>
    <col min="6926" max="6926" width="13.875" style="1" customWidth="1"/>
    <col min="6927" max="6927" width="6.375" style="1" customWidth="1"/>
    <col min="6928" max="6928" width="13.125" style="1" customWidth="1"/>
    <col min="6929" max="6929" width="18.125" style="1" customWidth="1"/>
    <col min="6930" max="6930" width="15.625" style="1" customWidth="1"/>
    <col min="6931" max="7169" width="8.875" style="1"/>
    <col min="7170" max="7170" width="2.625" style="1" customWidth="1"/>
    <col min="7171" max="7171" width="5.875" style="1" customWidth="1"/>
    <col min="7172" max="7173" width="15.875" style="1" customWidth="1"/>
    <col min="7174" max="7174" width="62" style="1" customWidth="1"/>
    <col min="7175" max="7175" width="6.125" style="1" customWidth="1"/>
    <col min="7176" max="7177" width="9.875" style="1" bestFit="1" customWidth="1"/>
    <col min="7178" max="7178" width="5.875" style="1" customWidth="1"/>
    <col min="7179" max="7179" width="49.5" style="1" customWidth="1"/>
    <col min="7180" max="7180" width="39.375" style="1" customWidth="1"/>
    <col min="7181" max="7181" width="30.875" style="1" customWidth="1"/>
    <col min="7182" max="7182" width="13.875" style="1" customWidth="1"/>
    <col min="7183" max="7183" width="6.375" style="1" customWidth="1"/>
    <col min="7184" max="7184" width="13.125" style="1" customWidth="1"/>
    <col min="7185" max="7185" width="18.125" style="1" customWidth="1"/>
    <col min="7186" max="7186" width="15.625" style="1" customWidth="1"/>
    <col min="7187" max="7425" width="8.875" style="1"/>
    <col min="7426" max="7426" width="2.625" style="1" customWidth="1"/>
    <col min="7427" max="7427" width="5.875" style="1" customWidth="1"/>
    <col min="7428" max="7429" width="15.875" style="1" customWidth="1"/>
    <col min="7430" max="7430" width="62" style="1" customWidth="1"/>
    <col min="7431" max="7431" width="6.125" style="1" customWidth="1"/>
    <col min="7432" max="7433" width="9.875" style="1" bestFit="1" customWidth="1"/>
    <col min="7434" max="7434" width="5.875" style="1" customWidth="1"/>
    <col min="7435" max="7435" width="49.5" style="1" customWidth="1"/>
    <col min="7436" max="7436" width="39.375" style="1" customWidth="1"/>
    <col min="7437" max="7437" width="30.875" style="1" customWidth="1"/>
    <col min="7438" max="7438" width="13.875" style="1" customWidth="1"/>
    <col min="7439" max="7439" width="6.375" style="1" customWidth="1"/>
    <col min="7440" max="7440" width="13.125" style="1" customWidth="1"/>
    <col min="7441" max="7441" width="18.125" style="1" customWidth="1"/>
    <col min="7442" max="7442" width="15.625" style="1" customWidth="1"/>
    <col min="7443" max="7681" width="8.875" style="1"/>
    <col min="7682" max="7682" width="2.625" style="1" customWidth="1"/>
    <col min="7683" max="7683" width="5.875" style="1" customWidth="1"/>
    <col min="7684" max="7685" width="15.875" style="1" customWidth="1"/>
    <col min="7686" max="7686" width="62" style="1" customWidth="1"/>
    <col min="7687" max="7687" width="6.125" style="1" customWidth="1"/>
    <col min="7688" max="7689" width="9.875" style="1" bestFit="1" customWidth="1"/>
    <col min="7690" max="7690" width="5.875" style="1" customWidth="1"/>
    <col min="7691" max="7691" width="49.5" style="1" customWidth="1"/>
    <col min="7692" max="7692" width="39.375" style="1" customWidth="1"/>
    <col min="7693" max="7693" width="30.875" style="1" customWidth="1"/>
    <col min="7694" max="7694" width="13.875" style="1" customWidth="1"/>
    <col min="7695" max="7695" width="6.375" style="1" customWidth="1"/>
    <col min="7696" max="7696" width="13.125" style="1" customWidth="1"/>
    <col min="7697" max="7697" width="18.125" style="1" customWidth="1"/>
    <col min="7698" max="7698" width="15.625" style="1" customWidth="1"/>
    <col min="7699" max="7937" width="8.875" style="1"/>
    <col min="7938" max="7938" width="2.625" style="1" customWidth="1"/>
    <col min="7939" max="7939" width="5.875" style="1" customWidth="1"/>
    <col min="7940" max="7941" width="15.875" style="1" customWidth="1"/>
    <col min="7942" max="7942" width="62" style="1" customWidth="1"/>
    <col min="7943" max="7943" width="6.125" style="1" customWidth="1"/>
    <col min="7944" max="7945" width="9.875" style="1" bestFit="1" customWidth="1"/>
    <col min="7946" max="7946" width="5.875" style="1" customWidth="1"/>
    <col min="7947" max="7947" width="49.5" style="1" customWidth="1"/>
    <col min="7948" max="7948" width="39.375" style="1" customWidth="1"/>
    <col min="7949" max="7949" width="30.875" style="1" customWidth="1"/>
    <col min="7950" max="7950" width="13.875" style="1" customWidth="1"/>
    <col min="7951" max="7951" width="6.375" style="1" customWidth="1"/>
    <col min="7952" max="7952" width="13.125" style="1" customWidth="1"/>
    <col min="7953" max="7953" width="18.125" style="1" customWidth="1"/>
    <col min="7954" max="7954" width="15.625" style="1" customWidth="1"/>
    <col min="7955" max="8193" width="8.875" style="1"/>
    <col min="8194" max="8194" width="2.625" style="1" customWidth="1"/>
    <col min="8195" max="8195" width="5.875" style="1" customWidth="1"/>
    <col min="8196" max="8197" width="15.875" style="1" customWidth="1"/>
    <col min="8198" max="8198" width="62" style="1" customWidth="1"/>
    <col min="8199" max="8199" width="6.125" style="1" customWidth="1"/>
    <col min="8200" max="8201" width="9.875" style="1" bestFit="1" customWidth="1"/>
    <col min="8202" max="8202" width="5.875" style="1" customWidth="1"/>
    <col min="8203" max="8203" width="49.5" style="1" customWidth="1"/>
    <col min="8204" max="8204" width="39.375" style="1" customWidth="1"/>
    <col min="8205" max="8205" width="30.875" style="1" customWidth="1"/>
    <col min="8206" max="8206" width="13.875" style="1" customWidth="1"/>
    <col min="8207" max="8207" width="6.375" style="1" customWidth="1"/>
    <col min="8208" max="8208" width="13.125" style="1" customWidth="1"/>
    <col min="8209" max="8209" width="18.125" style="1" customWidth="1"/>
    <col min="8210" max="8210" width="15.625" style="1" customWidth="1"/>
    <col min="8211" max="8449" width="8.875" style="1"/>
    <col min="8450" max="8450" width="2.625" style="1" customWidth="1"/>
    <col min="8451" max="8451" width="5.875" style="1" customWidth="1"/>
    <col min="8452" max="8453" width="15.875" style="1" customWidth="1"/>
    <col min="8454" max="8454" width="62" style="1" customWidth="1"/>
    <col min="8455" max="8455" width="6.125" style="1" customWidth="1"/>
    <col min="8456" max="8457" width="9.875" style="1" bestFit="1" customWidth="1"/>
    <col min="8458" max="8458" width="5.875" style="1" customWidth="1"/>
    <col min="8459" max="8459" width="49.5" style="1" customWidth="1"/>
    <col min="8460" max="8460" width="39.375" style="1" customWidth="1"/>
    <col min="8461" max="8461" width="30.875" style="1" customWidth="1"/>
    <col min="8462" max="8462" width="13.875" style="1" customWidth="1"/>
    <col min="8463" max="8463" width="6.375" style="1" customWidth="1"/>
    <col min="8464" max="8464" width="13.125" style="1" customWidth="1"/>
    <col min="8465" max="8465" width="18.125" style="1" customWidth="1"/>
    <col min="8466" max="8466" width="15.625" style="1" customWidth="1"/>
    <col min="8467" max="8705" width="8.875" style="1"/>
    <col min="8706" max="8706" width="2.625" style="1" customWidth="1"/>
    <col min="8707" max="8707" width="5.875" style="1" customWidth="1"/>
    <col min="8708" max="8709" width="15.875" style="1" customWidth="1"/>
    <col min="8710" max="8710" width="62" style="1" customWidth="1"/>
    <col min="8711" max="8711" width="6.125" style="1" customWidth="1"/>
    <col min="8712" max="8713" width="9.875" style="1" bestFit="1" customWidth="1"/>
    <col min="8714" max="8714" width="5.875" style="1" customWidth="1"/>
    <col min="8715" max="8715" width="49.5" style="1" customWidth="1"/>
    <col min="8716" max="8716" width="39.375" style="1" customWidth="1"/>
    <col min="8717" max="8717" width="30.875" style="1" customWidth="1"/>
    <col min="8718" max="8718" width="13.875" style="1" customWidth="1"/>
    <col min="8719" max="8719" width="6.375" style="1" customWidth="1"/>
    <col min="8720" max="8720" width="13.125" style="1" customWidth="1"/>
    <col min="8721" max="8721" width="18.125" style="1" customWidth="1"/>
    <col min="8722" max="8722" width="15.625" style="1" customWidth="1"/>
    <col min="8723" max="8961" width="8.875" style="1"/>
    <col min="8962" max="8962" width="2.625" style="1" customWidth="1"/>
    <col min="8963" max="8963" width="5.875" style="1" customWidth="1"/>
    <col min="8964" max="8965" width="15.875" style="1" customWidth="1"/>
    <col min="8966" max="8966" width="62" style="1" customWidth="1"/>
    <col min="8967" max="8967" width="6.125" style="1" customWidth="1"/>
    <col min="8968" max="8969" width="9.875" style="1" bestFit="1" customWidth="1"/>
    <col min="8970" max="8970" width="5.875" style="1" customWidth="1"/>
    <col min="8971" max="8971" width="49.5" style="1" customWidth="1"/>
    <col min="8972" max="8972" width="39.375" style="1" customWidth="1"/>
    <col min="8973" max="8973" width="30.875" style="1" customWidth="1"/>
    <col min="8974" max="8974" width="13.875" style="1" customWidth="1"/>
    <col min="8975" max="8975" width="6.375" style="1" customWidth="1"/>
    <col min="8976" max="8976" width="13.125" style="1" customWidth="1"/>
    <col min="8977" max="8977" width="18.125" style="1" customWidth="1"/>
    <col min="8978" max="8978" width="15.625" style="1" customWidth="1"/>
    <col min="8979" max="9217" width="8.875" style="1"/>
    <col min="9218" max="9218" width="2.625" style="1" customWidth="1"/>
    <col min="9219" max="9219" width="5.875" style="1" customWidth="1"/>
    <col min="9220" max="9221" width="15.875" style="1" customWidth="1"/>
    <col min="9222" max="9222" width="62" style="1" customWidth="1"/>
    <col min="9223" max="9223" width="6.125" style="1" customWidth="1"/>
    <col min="9224" max="9225" width="9.875" style="1" bestFit="1" customWidth="1"/>
    <col min="9226" max="9226" width="5.875" style="1" customWidth="1"/>
    <col min="9227" max="9227" width="49.5" style="1" customWidth="1"/>
    <col min="9228" max="9228" width="39.375" style="1" customWidth="1"/>
    <col min="9229" max="9229" width="30.875" style="1" customWidth="1"/>
    <col min="9230" max="9230" width="13.875" style="1" customWidth="1"/>
    <col min="9231" max="9231" width="6.375" style="1" customWidth="1"/>
    <col min="9232" max="9232" width="13.125" style="1" customWidth="1"/>
    <col min="9233" max="9233" width="18.125" style="1" customWidth="1"/>
    <col min="9234" max="9234" width="15.625" style="1" customWidth="1"/>
    <col min="9235" max="9473" width="8.875" style="1"/>
    <col min="9474" max="9474" width="2.625" style="1" customWidth="1"/>
    <col min="9475" max="9475" width="5.875" style="1" customWidth="1"/>
    <col min="9476" max="9477" width="15.875" style="1" customWidth="1"/>
    <col min="9478" max="9478" width="62" style="1" customWidth="1"/>
    <col min="9479" max="9479" width="6.125" style="1" customWidth="1"/>
    <col min="9480" max="9481" width="9.875" style="1" bestFit="1" customWidth="1"/>
    <col min="9482" max="9482" width="5.875" style="1" customWidth="1"/>
    <col min="9483" max="9483" width="49.5" style="1" customWidth="1"/>
    <col min="9484" max="9484" width="39.375" style="1" customWidth="1"/>
    <col min="9485" max="9485" width="30.875" style="1" customWidth="1"/>
    <col min="9486" max="9486" width="13.875" style="1" customWidth="1"/>
    <col min="9487" max="9487" width="6.375" style="1" customWidth="1"/>
    <col min="9488" max="9488" width="13.125" style="1" customWidth="1"/>
    <col min="9489" max="9489" width="18.125" style="1" customWidth="1"/>
    <col min="9490" max="9490" width="15.625" style="1" customWidth="1"/>
    <col min="9491" max="9729" width="8.875" style="1"/>
    <col min="9730" max="9730" width="2.625" style="1" customWidth="1"/>
    <col min="9731" max="9731" width="5.875" style="1" customWidth="1"/>
    <col min="9732" max="9733" width="15.875" style="1" customWidth="1"/>
    <col min="9734" max="9734" width="62" style="1" customWidth="1"/>
    <col min="9735" max="9735" width="6.125" style="1" customWidth="1"/>
    <col min="9736" max="9737" width="9.875" style="1" bestFit="1" customWidth="1"/>
    <col min="9738" max="9738" width="5.875" style="1" customWidth="1"/>
    <col min="9739" max="9739" width="49.5" style="1" customWidth="1"/>
    <col min="9740" max="9740" width="39.375" style="1" customWidth="1"/>
    <col min="9741" max="9741" width="30.875" style="1" customWidth="1"/>
    <col min="9742" max="9742" width="13.875" style="1" customWidth="1"/>
    <col min="9743" max="9743" width="6.375" style="1" customWidth="1"/>
    <col min="9744" max="9744" width="13.125" style="1" customWidth="1"/>
    <col min="9745" max="9745" width="18.125" style="1" customWidth="1"/>
    <col min="9746" max="9746" width="15.625" style="1" customWidth="1"/>
    <col min="9747" max="9985" width="8.875" style="1"/>
    <col min="9986" max="9986" width="2.625" style="1" customWidth="1"/>
    <col min="9987" max="9987" width="5.875" style="1" customWidth="1"/>
    <col min="9988" max="9989" width="15.875" style="1" customWidth="1"/>
    <col min="9990" max="9990" width="62" style="1" customWidth="1"/>
    <col min="9991" max="9991" width="6.125" style="1" customWidth="1"/>
    <col min="9992" max="9993" width="9.875" style="1" bestFit="1" customWidth="1"/>
    <col min="9994" max="9994" width="5.875" style="1" customWidth="1"/>
    <col min="9995" max="9995" width="49.5" style="1" customWidth="1"/>
    <col min="9996" max="9996" width="39.375" style="1" customWidth="1"/>
    <col min="9997" max="9997" width="30.875" style="1" customWidth="1"/>
    <col min="9998" max="9998" width="13.875" style="1" customWidth="1"/>
    <col min="9999" max="9999" width="6.375" style="1" customWidth="1"/>
    <col min="10000" max="10000" width="13.125" style="1" customWidth="1"/>
    <col min="10001" max="10001" width="18.125" style="1" customWidth="1"/>
    <col min="10002" max="10002" width="15.625" style="1" customWidth="1"/>
    <col min="10003" max="10241" width="8.875" style="1"/>
    <col min="10242" max="10242" width="2.625" style="1" customWidth="1"/>
    <col min="10243" max="10243" width="5.875" style="1" customWidth="1"/>
    <col min="10244" max="10245" width="15.875" style="1" customWidth="1"/>
    <col min="10246" max="10246" width="62" style="1" customWidth="1"/>
    <col min="10247" max="10247" width="6.125" style="1" customWidth="1"/>
    <col min="10248" max="10249" width="9.875" style="1" bestFit="1" customWidth="1"/>
    <col min="10250" max="10250" width="5.875" style="1" customWidth="1"/>
    <col min="10251" max="10251" width="49.5" style="1" customWidth="1"/>
    <col min="10252" max="10252" width="39.375" style="1" customWidth="1"/>
    <col min="10253" max="10253" width="30.875" style="1" customWidth="1"/>
    <col min="10254" max="10254" width="13.875" style="1" customWidth="1"/>
    <col min="10255" max="10255" width="6.375" style="1" customWidth="1"/>
    <col min="10256" max="10256" width="13.125" style="1" customWidth="1"/>
    <col min="10257" max="10257" width="18.125" style="1" customWidth="1"/>
    <col min="10258" max="10258" width="15.625" style="1" customWidth="1"/>
    <col min="10259" max="10497" width="8.875" style="1"/>
    <col min="10498" max="10498" width="2.625" style="1" customWidth="1"/>
    <col min="10499" max="10499" width="5.875" style="1" customWidth="1"/>
    <col min="10500" max="10501" width="15.875" style="1" customWidth="1"/>
    <col min="10502" max="10502" width="62" style="1" customWidth="1"/>
    <col min="10503" max="10503" width="6.125" style="1" customWidth="1"/>
    <col min="10504" max="10505" width="9.875" style="1" bestFit="1" customWidth="1"/>
    <col min="10506" max="10506" width="5.875" style="1" customWidth="1"/>
    <col min="10507" max="10507" width="49.5" style="1" customWidth="1"/>
    <col min="10508" max="10508" width="39.375" style="1" customWidth="1"/>
    <col min="10509" max="10509" width="30.875" style="1" customWidth="1"/>
    <col min="10510" max="10510" width="13.875" style="1" customWidth="1"/>
    <col min="10511" max="10511" width="6.375" style="1" customWidth="1"/>
    <col min="10512" max="10512" width="13.125" style="1" customWidth="1"/>
    <col min="10513" max="10513" width="18.125" style="1" customWidth="1"/>
    <col min="10514" max="10514" width="15.625" style="1" customWidth="1"/>
    <col min="10515" max="10753" width="8.875" style="1"/>
    <col min="10754" max="10754" width="2.625" style="1" customWidth="1"/>
    <col min="10755" max="10755" width="5.875" style="1" customWidth="1"/>
    <col min="10756" max="10757" width="15.875" style="1" customWidth="1"/>
    <col min="10758" max="10758" width="62" style="1" customWidth="1"/>
    <col min="10759" max="10759" width="6.125" style="1" customWidth="1"/>
    <col min="10760" max="10761" width="9.875" style="1" bestFit="1" customWidth="1"/>
    <col min="10762" max="10762" width="5.875" style="1" customWidth="1"/>
    <col min="10763" max="10763" width="49.5" style="1" customWidth="1"/>
    <col min="10764" max="10764" width="39.375" style="1" customWidth="1"/>
    <col min="10765" max="10765" width="30.875" style="1" customWidth="1"/>
    <col min="10766" max="10766" width="13.875" style="1" customWidth="1"/>
    <col min="10767" max="10767" width="6.375" style="1" customWidth="1"/>
    <col min="10768" max="10768" width="13.125" style="1" customWidth="1"/>
    <col min="10769" max="10769" width="18.125" style="1" customWidth="1"/>
    <col min="10770" max="10770" width="15.625" style="1" customWidth="1"/>
    <col min="10771" max="11009" width="8.875" style="1"/>
    <col min="11010" max="11010" width="2.625" style="1" customWidth="1"/>
    <col min="11011" max="11011" width="5.875" style="1" customWidth="1"/>
    <col min="11012" max="11013" width="15.875" style="1" customWidth="1"/>
    <col min="11014" max="11014" width="62" style="1" customWidth="1"/>
    <col min="11015" max="11015" width="6.125" style="1" customWidth="1"/>
    <col min="11016" max="11017" width="9.875" style="1" bestFit="1" customWidth="1"/>
    <col min="11018" max="11018" width="5.875" style="1" customWidth="1"/>
    <col min="11019" max="11019" width="49.5" style="1" customWidth="1"/>
    <col min="11020" max="11020" width="39.375" style="1" customWidth="1"/>
    <col min="11021" max="11021" width="30.875" style="1" customWidth="1"/>
    <col min="11022" max="11022" width="13.875" style="1" customWidth="1"/>
    <col min="11023" max="11023" width="6.375" style="1" customWidth="1"/>
    <col min="11024" max="11024" width="13.125" style="1" customWidth="1"/>
    <col min="11025" max="11025" width="18.125" style="1" customWidth="1"/>
    <col min="11026" max="11026" width="15.625" style="1" customWidth="1"/>
    <col min="11027" max="11265" width="8.875" style="1"/>
    <col min="11266" max="11266" width="2.625" style="1" customWidth="1"/>
    <col min="11267" max="11267" width="5.875" style="1" customWidth="1"/>
    <col min="11268" max="11269" width="15.875" style="1" customWidth="1"/>
    <col min="11270" max="11270" width="62" style="1" customWidth="1"/>
    <col min="11271" max="11271" width="6.125" style="1" customWidth="1"/>
    <col min="11272" max="11273" width="9.875" style="1" bestFit="1" customWidth="1"/>
    <col min="11274" max="11274" width="5.875" style="1" customWidth="1"/>
    <col min="11275" max="11275" width="49.5" style="1" customWidth="1"/>
    <col min="11276" max="11276" width="39.375" style="1" customWidth="1"/>
    <col min="11277" max="11277" width="30.875" style="1" customWidth="1"/>
    <col min="11278" max="11278" width="13.875" style="1" customWidth="1"/>
    <col min="11279" max="11279" width="6.375" style="1" customWidth="1"/>
    <col min="11280" max="11280" width="13.125" style="1" customWidth="1"/>
    <col min="11281" max="11281" width="18.125" style="1" customWidth="1"/>
    <col min="11282" max="11282" width="15.625" style="1" customWidth="1"/>
    <col min="11283" max="11521" width="8.875" style="1"/>
    <col min="11522" max="11522" width="2.625" style="1" customWidth="1"/>
    <col min="11523" max="11523" width="5.875" style="1" customWidth="1"/>
    <col min="11524" max="11525" width="15.875" style="1" customWidth="1"/>
    <col min="11526" max="11526" width="62" style="1" customWidth="1"/>
    <col min="11527" max="11527" width="6.125" style="1" customWidth="1"/>
    <col min="11528" max="11529" width="9.875" style="1" bestFit="1" customWidth="1"/>
    <col min="11530" max="11530" width="5.875" style="1" customWidth="1"/>
    <col min="11531" max="11531" width="49.5" style="1" customWidth="1"/>
    <col min="11532" max="11532" width="39.375" style="1" customWidth="1"/>
    <col min="11533" max="11533" width="30.875" style="1" customWidth="1"/>
    <col min="11534" max="11534" width="13.875" style="1" customWidth="1"/>
    <col min="11535" max="11535" width="6.375" style="1" customWidth="1"/>
    <col min="11536" max="11536" width="13.125" style="1" customWidth="1"/>
    <col min="11537" max="11537" width="18.125" style="1" customWidth="1"/>
    <col min="11538" max="11538" width="15.625" style="1" customWidth="1"/>
    <col min="11539" max="11777" width="8.875" style="1"/>
    <col min="11778" max="11778" width="2.625" style="1" customWidth="1"/>
    <col min="11779" max="11779" width="5.875" style="1" customWidth="1"/>
    <col min="11780" max="11781" width="15.875" style="1" customWidth="1"/>
    <col min="11782" max="11782" width="62" style="1" customWidth="1"/>
    <col min="11783" max="11783" width="6.125" style="1" customWidth="1"/>
    <col min="11784" max="11785" width="9.875" style="1" bestFit="1" customWidth="1"/>
    <col min="11786" max="11786" width="5.875" style="1" customWidth="1"/>
    <col min="11787" max="11787" width="49.5" style="1" customWidth="1"/>
    <col min="11788" max="11788" width="39.375" style="1" customWidth="1"/>
    <col min="11789" max="11789" width="30.875" style="1" customWidth="1"/>
    <col min="11790" max="11790" width="13.875" style="1" customWidth="1"/>
    <col min="11791" max="11791" width="6.375" style="1" customWidth="1"/>
    <col min="11792" max="11792" width="13.125" style="1" customWidth="1"/>
    <col min="11793" max="11793" width="18.125" style="1" customWidth="1"/>
    <col min="11794" max="11794" width="15.625" style="1" customWidth="1"/>
    <col min="11795" max="12033" width="8.875" style="1"/>
    <col min="12034" max="12034" width="2.625" style="1" customWidth="1"/>
    <col min="12035" max="12035" width="5.875" style="1" customWidth="1"/>
    <col min="12036" max="12037" width="15.875" style="1" customWidth="1"/>
    <col min="12038" max="12038" width="62" style="1" customWidth="1"/>
    <col min="12039" max="12039" width="6.125" style="1" customWidth="1"/>
    <col min="12040" max="12041" width="9.875" style="1" bestFit="1" customWidth="1"/>
    <col min="12042" max="12042" width="5.875" style="1" customWidth="1"/>
    <col min="12043" max="12043" width="49.5" style="1" customWidth="1"/>
    <col min="12044" max="12044" width="39.375" style="1" customWidth="1"/>
    <col min="12045" max="12045" width="30.875" style="1" customWidth="1"/>
    <col min="12046" max="12046" width="13.875" style="1" customWidth="1"/>
    <col min="12047" max="12047" width="6.375" style="1" customWidth="1"/>
    <col min="12048" max="12048" width="13.125" style="1" customWidth="1"/>
    <col min="12049" max="12049" width="18.125" style="1" customWidth="1"/>
    <col min="12050" max="12050" width="15.625" style="1" customWidth="1"/>
    <col min="12051" max="12289" width="8.875" style="1"/>
    <col min="12290" max="12290" width="2.625" style="1" customWidth="1"/>
    <col min="12291" max="12291" width="5.875" style="1" customWidth="1"/>
    <col min="12292" max="12293" width="15.875" style="1" customWidth="1"/>
    <col min="12294" max="12294" width="62" style="1" customWidth="1"/>
    <col min="12295" max="12295" width="6.125" style="1" customWidth="1"/>
    <col min="12296" max="12297" width="9.875" style="1" bestFit="1" customWidth="1"/>
    <col min="12298" max="12298" width="5.875" style="1" customWidth="1"/>
    <col min="12299" max="12299" width="49.5" style="1" customWidth="1"/>
    <col min="12300" max="12300" width="39.375" style="1" customWidth="1"/>
    <col min="12301" max="12301" width="30.875" style="1" customWidth="1"/>
    <col min="12302" max="12302" width="13.875" style="1" customWidth="1"/>
    <col min="12303" max="12303" width="6.375" style="1" customWidth="1"/>
    <col min="12304" max="12304" width="13.125" style="1" customWidth="1"/>
    <col min="12305" max="12305" width="18.125" style="1" customWidth="1"/>
    <col min="12306" max="12306" width="15.625" style="1" customWidth="1"/>
    <col min="12307" max="12545" width="8.875" style="1"/>
    <col min="12546" max="12546" width="2.625" style="1" customWidth="1"/>
    <col min="12547" max="12547" width="5.875" style="1" customWidth="1"/>
    <col min="12548" max="12549" width="15.875" style="1" customWidth="1"/>
    <col min="12550" max="12550" width="62" style="1" customWidth="1"/>
    <col min="12551" max="12551" width="6.125" style="1" customWidth="1"/>
    <col min="12552" max="12553" width="9.875" style="1" bestFit="1" customWidth="1"/>
    <col min="12554" max="12554" width="5.875" style="1" customWidth="1"/>
    <col min="12555" max="12555" width="49.5" style="1" customWidth="1"/>
    <col min="12556" max="12556" width="39.375" style="1" customWidth="1"/>
    <col min="12557" max="12557" width="30.875" style="1" customWidth="1"/>
    <col min="12558" max="12558" width="13.875" style="1" customWidth="1"/>
    <col min="12559" max="12559" width="6.375" style="1" customWidth="1"/>
    <col min="12560" max="12560" width="13.125" style="1" customWidth="1"/>
    <col min="12561" max="12561" width="18.125" style="1" customWidth="1"/>
    <col min="12562" max="12562" width="15.625" style="1" customWidth="1"/>
    <col min="12563" max="12801" width="8.875" style="1"/>
    <col min="12802" max="12802" width="2.625" style="1" customWidth="1"/>
    <col min="12803" max="12803" width="5.875" style="1" customWidth="1"/>
    <col min="12804" max="12805" width="15.875" style="1" customWidth="1"/>
    <col min="12806" max="12806" width="62" style="1" customWidth="1"/>
    <col min="12807" max="12807" width="6.125" style="1" customWidth="1"/>
    <col min="12808" max="12809" width="9.875" style="1" bestFit="1" customWidth="1"/>
    <col min="12810" max="12810" width="5.875" style="1" customWidth="1"/>
    <col min="12811" max="12811" width="49.5" style="1" customWidth="1"/>
    <col min="12812" max="12812" width="39.375" style="1" customWidth="1"/>
    <col min="12813" max="12813" width="30.875" style="1" customWidth="1"/>
    <col min="12814" max="12814" width="13.875" style="1" customWidth="1"/>
    <col min="12815" max="12815" width="6.375" style="1" customWidth="1"/>
    <col min="12816" max="12816" width="13.125" style="1" customWidth="1"/>
    <col min="12817" max="12817" width="18.125" style="1" customWidth="1"/>
    <col min="12818" max="12818" width="15.625" style="1" customWidth="1"/>
    <col min="12819" max="13057" width="8.875" style="1"/>
    <col min="13058" max="13058" width="2.625" style="1" customWidth="1"/>
    <col min="13059" max="13059" width="5.875" style="1" customWidth="1"/>
    <col min="13060" max="13061" width="15.875" style="1" customWidth="1"/>
    <col min="13062" max="13062" width="62" style="1" customWidth="1"/>
    <col min="13063" max="13063" width="6.125" style="1" customWidth="1"/>
    <col min="13064" max="13065" width="9.875" style="1" bestFit="1" customWidth="1"/>
    <col min="13066" max="13066" width="5.875" style="1" customWidth="1"/>
    <col min="13067" max="13067" width="49.5" style="1" customWidth="1"/>
    <col min="13068" max="13068" width="39.375" style="1" customWidth="1"/>
    <col min="13069" max="13069" width="30.875" style="1" customWidth="1"/>
    <col min="13070" max="13070" width="13.875" style="1" customWidth="1"/>
    <col min="13071" max="13071" width="6.375" style="1" customWidth="1"/>
    <col min="13072" max="13072" width="13.125" style="1" customWidth="1"/>
    <col min="13073" max="13073" width="18.125" style="1" customWidth="1"/>
    <col min="13074" max="13074" width="15.625" style="1" customWidth="1"/>
    <col min="13075" max="13313" width="8.875" style="1"/>
    <col min="13314" max="13314" width="2.625" style="1" customWidth="1"/>
    <col min="13315" max="13315" width="5.875" style="1" customWidth="1"/>
    <col min="13316" max="13317" width="15.875" style="1" customWidth="1"/>
    <col min="13318" max="13318" width="62" style="1" customWidth="1"/>
    <col min="13319" max="13319" width="6.125" style="1" customWidth="1"/>
    <col min="13320" max="13321" width="9.875" style="1" bestFit="1" customWidth="1"/>
    <col min="13322" max="13322" width="5.875" style="1" customWidth="1"/>
    <col min="13323" max="13323" width="49.5" style="1" customWidth="1"/>
    <col min="13324" max="13324" width="39.375" style="1" customWidth="1"/>
    <col min="13325" max="13325" width="30.875" style="1" customWidth="1"/>
    <col min="13326" max="13326" width="13.875" style="1" customWidth="1"/>
    <col min="13327" max="13327" width="6.375" style="1" customWidth="1"/>
    <col min="13328" max="13328" width="13.125" style="1" customWidth="1"/>
    <col min="13329" max="13329" width="18.125" style="1" customWidth="1"/>
    <col min="13330" max="13330" width="15.625" style="1" customWidth="1"/>
    <col min="13331" max="13569" width="8.875" style="1"/>
    <col min="13570" max="13570" width="2.625" style="1" customWidth="1"/>
    <col min="13571" max="13571" width="5.875" style="1" customWidth="1"/>
    <col min="13572" max="13573" width="15.875" style="1" customWidth="1"/>
    <col min="13574" max="13574" width="62" style="1" customWidth="1"/>
    <col min="13575" max="13575" width="6.125" style="1" customWidth="1"/>
    <col min="13576" max="13577" width="9.875" style="1" bestFit="1" customWidth="1"/>
    <col min="13578" max="13578" width="5.875" style="1" customWidth="1"/>
    <col min="13579" max="13579" width="49.5" style="1" customWidth="1"/>
    <col min="13580" max="13580" width="39.375" style="1" customWidth="1"/>
    <col min="13581" max="13581" width="30.875" style="1" customWidth="1"/>
    <col min="13582" max="13582" width="13.875" style="1" customWidth="1"/>
    <col min="13583" max="13583" width="6.375" style="1" customWidth="1"/>
    <col min="13584" max="13584" width="13.125" style="1" customWidth="1"/>
    <col min="13585" max="13585" width="18.125" style="1" customWidth="1"/>
    <col min="13586" max="13586" width="15.625" style="1" customWidth="1"/>
    <col min="13587" max="13825" width="8.875" style="1"/>
    <col min="13826" max="13826" width="2.625" style="1" customWidth="1"/>
    <col min="13827" max="13827" width="5.875" style="1" customWidth="1"/>
    <col min="13828" max="13829" width="15.875" style="1" customWidth="1"/>
    <col min="13830" max="13830" width="62" style="1" customWidth="1"/>
    <col min="13831" max="13831" width="6.125" style="1" customWidth="1"/>
    <col min="13832" max="13833" width="9.875" style="1" bestFit="1" customWidth="1"/>
    <col min="13834" max="13834" width="5.875" style="1" customWidth="1"/>
    <col min="13835" max="13835" width="49.5" style="1" customWidth="1"/>
    <col min="13836" max="13836" width="39.375" style="1" customWidth="1"/>
    <col min="13837" max="13837" width="30.875" style="1" customWidth="1"/>
    <col min="13838" max="13838" width="13.875" style="1" customWidth="1"/>
    <col min="13839" max="13839" width="6.375" style="1" customWidth="1"/>
    <col min="13840" max="13840" width="13.125" style="1" customWidth="1"/>
    <col min="13841" max="13841" width="18.125" style="1" customWidth="1"/>
    <col min="13842" max="13842" width="15.625" style="1" customWidth="1"/>
    <col min="13843" max="14081" width="8.875" style="1"/>
    <col min="14082" max="14082" width="2.625" style="1" customWidth="1"/>
    <col min="14083" max="14083" width="5.875" style="1" customWidth="1"/>
    <col min="14084" max="14085" width="15.875" style="1" customWidth="1"/>
    <col min="14086" max="14086" width="62" style="1" customWidth="1"/>
    <col min="14087" max="14087" width="6.125" style="1" customWidth="1"/>
    <col min="14088" max="14089" width="9.875" style="1" bestFit="1" customWidth="1"/>
    <col min="14090" max="14090" width="5.875" style="1" customWidth="1"/>
    <col min="14091" max="14091" width="49.5" style="1" customWidth="1"/>
    <col min="14092" max="14092" width="39.375" style="1" customWidth="1"/>
    <col min="14093" max="14093" width="30.875" style="1" customWidth="1"/>
    <col min="14094" max="14094" width="13.875" style="1" customWidth="1"/>
    <col min="14095" max="14095" width="6.375" style="1" customWidth="1"/>
    <col min="14096" max="14096" width="13.125" style="1" customWidth="1"/>
    <col min="14097" max="14097" width="18.125" style="1" customWidth="1"/>
    <col min="14098" max="14098" width="15.625" style="1" customWidth="1"/>
    <col min="14099" max="14337" width="8.875" style="1"/>
    <col min="14338" max="14338" width="2.625" style="1" customWidth="1"/>
    <col min="14339" max="14339" width="5.875" style="1" customWidth="1"/>
    <col min="14340" max="14341" width="15.875" style="1" customWidth="1"/>
    <col min="14342" max="14342" width="62" style="1" customWidth="1"/>
    <col min="14343" max="14343" width="6.125" style="1" customWidth="1"/>
    <col min="14344" max="14345" width="9.875" style="1" bestFit="1" customWidth="1"/>
    <col min="14346" max="14346" width="5.875" style="1" customWidth="1"/>
    <col min="14347" max="14347" width="49.5" style="1" customWidth="1"/>
    <col min="14348" max="14348" width="39.375" style="1" customWidth="1"/>
    <col min="14349" max="14349" width="30.875" style="1" customWidth="1"/>
    <col min="14350" max="14350" width="13.875" style="1" customWidth="1"/>
    <col min="14351" max="14351" width="6.375" style="1" customWidth="1"/>
    <col min="14352" max="14352" width="13.125" style="1" customWidth="1"/>
    <col min="14353" max="14353" width="18.125" style="1" customWidth="1"/>
    <col min="14354" max="14354" width="15.625" style="1" customWidth="1"/>
    <col min="14355" max="14593" width="8.875" style="1"/>
    <col min="14594" max="14594" width="2.625" style="1" customWidth="1"/>
    <col min="14595" max="14595" width="5.875" style="1" customWidth="1"/>
    <col min="14596" max="14597" width="15.875" style="1" customWidth="1"/>
    <col min="14598" max="14598" width="62" style="1" customWidth="1"/>
    <col min="14599" max="14599" width="6.125" style="1" customWidth="1"/>
    <col min="14600" max="14601" width="9.875" style="1" bestFit="1" customWidth="1"/>
    <col min="14602" max="14602" width="5.875" style="1" customWidth="1"/>
    <col min="14603" max="14603" width="49.5" style="1" customWidth="1"/>
    <col min="14604" max="14604" width="39.375" style="1" customWidth="1"/>
    <col min="14605" max="14605" width="30.875" style="1" customWidth="1"/>
    <col min="14606" max="14606" width="13.875" style="1" customWidth="1"/>
    <col min="14607" max="14607" width="6.375" style="1" customWidth="1"/>
    <col min="14608" max="14608" width="13.125" style="1" customWidth="1"/>
    <col min="14609" max="14609" width="18.125" style="1" customWidth="1"/>
    <col min="14610" max="14610" width="15.625" style="1" customWidth="1"/>
    <col min="14611" max="14849" width="8.875" style="1"/>
    <col min="14850" max="14850" width="2.625" style="1" customWidth="1"/>
    <col min="14851" max="14851" width="5.875" style="1" customWidth="1"/>
    <col min="14852" max="14853" width="15.875" style="1" customWidth="1"/>
    <col min="14854" max="14854" width="62" style="1" customWidth="1"/>
    <col min="14855" max="14855" width="6.125" style="1" customWidth="1"/>
    <col min="14856" max="14857" width="9.875" style="1" bestFit="1" customWidth="1"/>
    <col min="14858" max="14858" width="5.875" style="1" customWidth="1"/>
    <col min="14859" max="14859" width="49.5" style="1" customWidth="1"/>
    <col min="14860" max="14860" width="39.375" style="1" customWidth="1"/>
    <col min="14861" max="14861" width="30.875" style="1" customWidth="1"/>
    <col min="14862" max="14862" width="13.875" style="1" customWidth="1"/>
    <col min="14863" max="14863" width="6.375" style="1" customWidth="1"/>
    <col min="14864" max="14864" width="13.125" style="1" customWidth="1"/>
    <col min="14865" max="14865" width="18.125" style="1" customWidth="1"/>
    <col min="14866" max="14866" width="15.625" style="1" customWidth="1"/>
    <col min="14867" max="15105" width="8.875" style="1"/>
    <col min="15106" max="15106" width="2.625" style="1" customWidth="1"/>
    <col min="15107" max="15107" width="5.875" style="1" customWidth="1"/>
    <col min="15108" max="15109" width="15.875" style="1" customWidth="1"/>
    <col min="15110" max="15110" width="62" style="1" customWidth="1"/>
    <col min="15111" max="15111" width="6.125" style="1" customWidth="1"/>
    <col min="15112" max="15113" width="9.875" style="1" bestFit="1" customWidth="1"/>
    <col min="15114" max="15114" width="5.875" style="1" customWidth="1"/>
    <col min="15115" max="15115" width="49.5" style="1" customWidth="1"/>
    <col min="15116" max="15116" width="39.375" style="1" customWidth="1"/>
    <col min="15117" max="15117" width="30.875" style="1" customWidth="1"/>
    <col min="15118" max="15118" width="13.875" style="1" customWidth="1"/>
    <col min="15119" max="15119" width="6.375" style="1" customWidth="1"/>
    <col min="15120" max="15120" width="13.125" style="1" customWidth="1"/>
    <col min="15121" max="15121" width="18.125" style="1" customWidth="1"/>
    <col min="15122" max="15122" width="15.625" style="1" customWidth="1"/>
    <col min="15123" max="15361" width="8.875" style="1"/>
    <col min="15362" max="15362" width="2.625" style="1" customWidth="1"/>
    <col min="15363" max="15363" width="5.875" style="1" customWidth="1"/>
    <col min="15364" max="15365" width="15.875" style="1" customWidth="1"/>
    <col min="15366" max="15366" width="62" style="1" customWidth="1"/>
    <col min="15367" max="15367" width="6.125" style="1" customWidth="1"/>
    <col min="15368" max="15369" width="9.875" style="1" bestFit="1" customWidth="1"/>
    <col min="15370" max="15370" width="5.875" style="1" customWidth="1"/>
    <col min="15371" max="15371" width="49.5" style="1" customWidth="1"/>
    <col min="15372" max="15372" width="39.375" style="1" customWidth="1"/>
    <col min="15373" max="15373" width="30.875" style="1" customWidth="1"/>
    <col min="15374" max="15374" width="13.875" style="1" customWidth="1"/>
    <col min="15375" max="15375" width="6.375" style="1" customWidth="1"/>
    <col min="15376" max="15376" width="13.125" style="1" customWidth="1"/>
    <col min="15377" max="15377" width="18.125" style="1" customWidth="1"/>
    <col min="15378" max="15378" width="15.625" style="1" customWidth="1"/>
    <col min="15379" max="15617" width="8.875" style="1"/>
    <col min="15618" max="15618" width="2.625" style="1" customWidth="1"/>
    <col min="15619" max="15619" width="5.875" style="1" customWidth="1"/>
    <col min="15620" max="15621" width="15.875" style="1" customWidth="1"/>
    <col min="15622" max="15622" width="62" style="1" customWidth="1"/>
    <col min="15623" max="15623" width="6.125" style="1" customWidth="1"/>
    <col min="15624" max="15625" width="9.875" style="1" bestFit="1" customWidth="1"/>
    <col min="15626" max="15626" width="5.875" style="1" customWidth="1"/>
    <col min="15627" max="15627" width="49.5" style="1" customWidth="1"/>
    <col min="15628" max="15628" width="39.375" style="1" customWidth="1"/>
    <col min="15629" max="15629" width="30.875" style="1" customWidth="1"/>
    <col min="15630" max="15630" width="13.875" style="1" customWidth="1"/>
    <col min="15631" max="15631" width="6.375" style="1" customWidth="1"/>
    <col min="15632" max="15632" width="13.125" style="1" customWidth="1"/>
    <col min="15633" max="15633" width="18.125" style="1" customWidth="1"/>
    <col min="15634" max="15634" width="15.625" style="1" customWidth="1"/>
    <col min="15635" max="15873" width="8.875" style="1"/>
    <col min="15874" max="15874" width="2.625" style="1" customWidth="1"/>
    <col min="15875" max="15875" width="5.875" style="1" customWidth="1"/>
    <col min="15876" max="15877" width="15.875" style="1" customWidth="1"/>
    <col min="15878" max="15878" width="62" style="1" customWidth="1"/>
    <col min="15879" max="15879" width="6.125" style="1" customWidth="1"/>
    <col min="15880" max="15881" width="9.875" style="1" bestFit="1" customWidth="1"/>
    <col min="15882" max="15882" width="5.875" style="1" customWidth="1"/>
    <col min="15883" max="15883" width="49.5" style="1" customWidth="1"/>
    <col min="15884" max="15884" width="39.375" style="1" customWidth="1"/>
    <col min="15885" max="15885" width="30.875" style="1" customWidth="1"/>
    <col min="15886" max="15886" width="13.875" style="1" customWidth="1"/>
    <col min="15887" max="15887" width="6.375" style="1" customWidth="1"/>
    <col min="15888" max="15888" width="13.125" style="1" customWidth="1"/>
    <col min="15889" max="15889" width="18.125" style="1" customWidth="1"/>
    <col min="15890" max="15890" width="15.625" style="1" customWidth="1"/>
    <col min="15891" max="16129" width="8.875" style="1"/>
    <col min="16130" max="16130" width="2.625" style="1" customWidth="1"/>
    <col min="16131" max="16131" width="5.875" style="1" customWidth="1"/>
    <col min="16132" max="16133" width="15.875" style="1" customWidth="1"/>
    <col min="16134" max="16134" width="62" style="1" customWidth="1"/>
    <col min="16135" max="16135" width="6.125" style="1" customWidth="1"/>
    <col min="16136" max="16137" width="9.875" style="1" bestFit="1" customWidth="1"/>
    <col min="16138" max="16138" width="5.875" style="1" customWidth="1"/>
    <col min="16139" max="16139" width="49.5" style="1" customWidth="1"/>
    <col min="16140" max="16140" width="39.375" style="1" customWidth="1"/>
    <col min="16141" max="16141" width="30.875" style="1" customWidth="1"/>
    <col min="16142" max="16142" width="13.875" style="1" customWidth="1"/>
    <col min="16143" max="16143" width="6.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1515</v>
      </c>
      <c r="H2" s="5" t="s">
        <v>2</v>
      </c>
      <c r="I2" s="6"/>
      <c r="J2" s="7"/>
      <c r="K2" s="8">
        <f>SUM(I:I)</f>
        <v>984000</v>
      </c>
    </row>
    <row r="3" spans="1:18" ht="20.100000000000001" customHeight="1">
      <c r="C3" s="2" t="s">
        <v>3</v>
      </c>
      <c r="D3" s="2"/>
      <c r="E3" s="2"/>
      <c r="F3" s="13" t="s">
        <v>1350</v>
      </c>
    </row>
    <row r="4" spans="1:18" ht="20.100000000000001" customHeight="1">
      <c r="C4" s="2" t="s">
        <v>1516</v>
      </c>
      <c r="D4" s="2"/>
      <c r="E4" s="2"/>
      <c r="F4" s="13" t="s">
        <v>1517</v>
      </c>
      <c r="K4" s="932" t="s">
        <v>1518</v>
      </c>
    </row>
    <row r="5" spans="1:18" ht="20.100000000000001" customHeight="1">
      <c r="C5" s="2" t="s">
        <v>8</v>
      </c>
      <c r="D5" s="2"/>
      <c r="E5" s="2"/>
      <c r="F5" s="18">
        <v>45681</v>
      </c>
      <c r="I5" s="933"/>
      <c r="K5" s="934"/>
    </row>
    <row r="6" spans="1:18" ht="20.100000000000001" customHeight="1">
      <c r="C6" s="2" t="s">
        <v>10</v>
      </c>
      <c r="D6" s="2"/>
      <c r="E6" s="2"/>
      <c r="F6" s="18">
        <v>45684</v>
      </c>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161" t="s">
        <v>309</v>
      </c>
      <c r="E9" s="162"/>
      <c r="F9" s="163"/>
      <c r="G9" s="27"/>
      <c r="H9" s="27"/>
      <c r="I9" s="31"/>
      <c r="J9" s="31"/>
      <c r="K9" s="27"/>
      <c r="L9" s="27"/>
      <c r="M9" s="27"/>
      <c r="N9" s="32"/>
      <c r="O9" s="28"/>
      <c r="P9" s="27"/>
      <c r="Q9" s="32"/>
      <c r="R9" s="33"/>
    </row>
    <row r="10" spans="1:18" s="4" customFormat="1" ht="19.7" customHeight="1">
      <c r="A10" s="4" t="s">
        <v>1519</v>
      </c>
      <c r="C10" s="396">
        <v>1</v>
      </c>
      <c r="D10" s="28" t="s">
        <v>309</v>
      </c>
      <c r="E10" s="28" t="s">
        <v>309</v>
      </c>
      <c r="F10" s="73" t="s">
        <v>1520</v>
      </c>
      <c r="G10" s="398">
        <v>1</v>
      </c>
      <c r="H10" s="396">
        <v>882000</v>
      </c>
      <c r="I10" s="636">
        <f>G10*H10</f>
        <v>882000</v>
      </c>
      <c r="J10" s="31"/>
      <c r="K10" s="73" t="s">
        <v>1521</v>
      </c>
      <c r="L10" s="935" t="s">
        <v>1522</v>
      </c>
      <c r="M10" s="27" t="s">
        <v>1523</v>
      </c>
      <c r="N10" s="32">
        <v>45652</v>
      </c>
      <c r="O10" s="28"/>
      <c r="P10" s="40">
        <v>45322</v>
      </c>
      <c r="Q10" s="32">
        <v>45705</v>
      </c>
      <c r="R10" s="33">
        <v>45705</v>
      </c>
    </row>
    <row r="11" spans="1:18" s="4" customFormat="1" ht="19.7" customHeight="1">
      <c r="A11" s="4" t="s">
        <v>1519</v>
      </c>
      <c r="C11" s="396">
        <f>+C10+1</f>
        <v>2</v>
      </c>
      <c r="D11" s="28" t="s">
        <v>309</v>
      </c>
      <c r="E11" s="28" t="s">
        <v>309</v>
      </c>
      <c r="F11" s="73" t="s">
        <v>1524</v>
      </c>
      <c r="G11" s="398">
        <v>1</v>
      </c>
      <c r="H11" s="396">
        <v>40000</v>
      </c>
      <c r="I11" s="636">
        <f>G11*H11</f>
        <v>40000</v>
      </c>
      <c r="J11" s="31"/>
      <c r="K11" s="73" t="s">
        <v>1525</v>
      </c>
      <c r="L11" s="935" t="s">
        <v>1526</v>
      </c>
      <c r="M11" s="27" t="s">
        <v>1523</v>
      </c>
      <c r="N11" s="32">
        <v>45652</v>
      </c>
      <c r="O11" s="28"/>
      <c r="P11" s="40">
        <v>45322</v>
      </c>
      <c r="Q11" s="32">
        <v>45705</v>
      </c>
      <c r="R11" s="33">
        <v>45705</v>
      </c>
    </row>
    <row r="12" spans="1:18" s="4" customFormat="1" ht="19.7" customHeight="1">
      <c r="A12" s="4" t="s">
        <v>1519</v>
      </c>
      <c r="C12" s="396">
        <f>+C11+1</f>
        <v>3</v>
      </c>
      <c r="D12" s="28" t="s">
        <v>309</v>
      </c>
      <c r="E12" s="28" t="s">
        <v>309</v>
      </c>
      <c r="F12" s="73" t="s">
        <v>1527</v>
      </c>
      <c r="G12" s="398">
        <v>1</v>
      </c>
      <c r="H12" s="396">
        <v>50000</v>
      </c>
      <c r="I12" s="636">
        <f>G12*H12</f>
        <v>50000</v>
      </c>
      <c r="J12" s="31"/>
      <c r="K12" s="73" t="s">
        <v>1528</v>
      </c>
      <c r="L12" s="709"/>
      <c r="M12" s="27" t="s">
        <v>1523</v>
      </c>
      <c r="N12" s="32">
        <v>45652</v>
      </c>
      <c r="O12" s="28"/>
      <c r="P12" s="40">
        <v>45322</v>
      </c>
      <c r="Q12" s="32">
        <v>45705</v>
      </c>
      <c r="R12" s="33">
        <v>45705</v>
      </c>
    </row>
    <row r="13" spans="1:18" s="4" customFormat="1" ht="19.7" customHeight="1">
      <c r="A13" s="4" t="s">
        <v>1519</v>
      </c>
      <c r="C13" s="396">
        <f>+C12+1</f>
        <v>4</v>
      </c>
      <c r="D13" s="936" t="s">
        <v>309</v>
      </c>
      <c r="E13" s="936" t="s">
        <v>309</v>
      </c>
      <c r="F13" s="937" t="s">
        <v>1529</v>
      </c>
      <c r="G13" s="938">
        <v>1</v>
      </c>
      <c r="H13" s="938">
        <v>12000</v>
      </c>
      <c r="I13" s="939">
        <f>G13*H13</f>
        <v>12000</v>
      </c>
      <c r="J13" s="31"/>
      <c r="K13" s="73"/>
      <c r="L13" s="27"/>
      <c r="M13" s="27"/>
      <c r="N13" s="32">
        <v>45652</v>
      </c>
      <c r="O13" s="28"/>
      <c r="P13" s="40">
        <v>45322</v>
      </c>
      <c r="Q13" s="32">
        <v>45705</v>
      </c>
      <c r="R13" s="33">
        <v>45705</v>
      </c>
    </row>
    <row r="14" spans="1:18" s="4" customFormat="1" ht="19.7" customHeight="1">
      <c r="C14" s="28"/>
      <c r="D14" s="28"/>
      <c r="E14" s="28"/>
      <c r="F14" s="73"/>
      <c r="G14" s="27"/>
      <c r="H14" s="28"/>
      <c r="I14" s="636"/>
      <c r="J14" s="31"/>
      <c r="K14" s="73"/>
      <c r="L14" s="27"/>
      <c r="M14" s="27"/>
      <c r="N14" s="32"/>
      <c r="O14" s="28"/>
      <c r="P14" s="27"/>
      <c r="Q14" s="32"/>
      <c r="R14" s="33"/>
    </row>
    <row r="15" spans="1:18" s="4" customFormat="1" ht="19.7" customHeight="1">
      <c r="C15" s="28"/>
      <c r="D15" s="28"/>
      <c r="E15" s="28"/>
      <c r="F15" s="306">
        <f>SUM(I10:I13)</f>
        <v>984000</v>
      </c>
      <c r="G15" s="806"/>
      <c r="H15" s="187"/>
      <c r="I15" s="940"/>
      <c r="J15" s="31"/>
      <c r="K15" s="73"/>
      <c r="L15" s="27"/>
      <c r="M15" s="27"/>
      <c r="N15" s="32"/>
      <c r="O15" s="28"/>
      <c r="P15" s="27"/>
      <c r="Q15" s="32"/>
      <c r="R15" s="33"/>
    </row>
    <row r="16" spans="1:18" s="4" customFormat="1" ht="19.7" customHeight="1">
      <c r="C16" s="28"/>
      <c r="D16" s="299"/>
      <c r="E16" s="299"/>
      <c r="F16" s="304"/>
      <c r="G16" s="806"/>
      <c r="H16" s="187"/>
      <c r="I16" s="940"/>
      <c r="J16" s="31"/>
      <c r="K16" s="73"/>
      <c r="L16" s="27"/>
      <c r="M16" s="27"/>
      <c r="N16" s="32"/>
      <c r="O16" s="28"/>
      <c r="P16" s="27"/>
      <c r="Q16" s="32"/>
      <c r="R16" s="33"/>
    </row>
    <row r="17" spans="3:18" s="4" customFormat="1" ht="19.7" customHeight="1">
      <c r="C17" s="331"/>
      <c r="D17" s="28"/>
      <c r="E17" s="28"/>
      <c r="F17" s="27"/>
      <c r="G17" s="27"/>
      <c r="H17" s="38"/>
      <c r="I17" s="941"/>
      <c r="J17" s="87"/>
      <c r="K17" s="38"/>
      <c r="L17" s="27"/>
      <c r="M17" s="27"/>
      <c r="N17" s="32"/>
      <c r="O17" s="28"/>
      <c r="P17" s="27"/>
      <c r="Q17" s="32"/>
      <c r="R17" s="33"/>
    </row>
  </sheetData>
  <autoFilter ref="C8:P8" xr:uid="{BF55807D-A777-4E67-B599-8630046A2AC6}"/>
  <mergeCells count="8">
    <mergeCell ref="C6:E6"/>
    <mergeCell ref="D9:F9"/>
    <mergeCell ref="C2:E2"/>
    <mergeCell ref="H2:J2"/>
    <mergeCell ref="C3:E3"/>
    <mergeCell ref="C4:E4"/>
    <mergeCell ref="K4:K5"/>
    <mergeCell ref="C5:E5"/>
  </mergeCells>
  <phoneticPr fontId="2"/>
  <pageMargins left="0" right="0" top="0" bottom="0" header="0" footer="0"/>
  <pageSetup paperSize="8" scale="6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374D-C14A-4DA4-BC38-CB2354CB489C}">
  <sheetPr>
    <tabColor theme="3" tint="0.59999389629810485"/>
  </sheetPr>
  <dimension ref="A2:R17"/>
  <sheetViews>
    <sheetView zoomScale="80" zoomScaleNormal="80" workbookViewId="0">
      <pane xSplit="11" ySplit="7" topLeftCell="L8" activePane="bottomRight" state="frozen"/>
      <selection pane="topRight" activeCell="K1" sqref="K1"/>
      <selection pane="bottomLeft" activeCell="A9" sqref="A9"/>
      <selection pane="bottomRight" activeCell="F12" sqref="F12"/>
    </sheetView>
  </sheetViews>
  <sheetFormatPr defaultColWidth="8.875" defaultRowHeight="18.75"/>
  <cols>
    <col min="1" max="1" width="8.875" style="1"/>
    <col min="2" max="2" width="2.625" style="1" customWidth="1"/>
    <col min="3" max="3" width="5.75" style="4" customWidth="1"/>
    <col min="4" max="5" width="15.75" style="1" customWidth="1"/>
    <col min="6" max="6" width="49.125" style="1" customWidth="1"/>
    <col min="7" max="7" width="6.25" style="1" customWidth="1"/>
    <col min="8" max="9" width="9.875" style="1" bestFit="1" customWidth="1"/>
    <col min="10" max="10" width="5.75" style="10" customWidth="1"/>
    <col min="11" max="11" width="49.5" style="1" customWidth="1"/>
    <col min="12" max="12" width="39.625" style="1" customWidth="1"/>
    <col min="13" max="13" width="30.75" style="4" customWidth="1"/>
    <col min="14" max="14" width="13.75" style="9" customWidth="1"/>
    <col min="15" max="15" width="6.375" style="1" customWidth="1"/>
    <col min="16" max="16" width="13.25" style="10" customWidth="1"/>
    <col min="17" max="17" width="18.25" style="11" customWidth="1"/>
    <col min="18" max="18" width="15.625" style="12" customWidth="1"/>
    <col min="19" max="257" width="8.875" style="1"/>
    <col min="258" max="258" width="2.625" style="1" customWidth="1"/>
    <col min="259" max="259" width="5.75" style="1" customWidth="1"/>
    <col min="260" max="261" width="15.75" style="1" customWidth="1"/>
    <col min="262" max="262" width="49.125" style="1" customWidth="1"/>
    <col min="263" max="263" width="6.25" style="1" customWidth="1"/>
    <col min="264" max="265" width="9.875" style="1" bestFit="1" customWidth="1"/>
    <col min="266" max="266" width="5.75" style="1" customWidth="1"/>
    <col min="267" max="267" width="49.5" style="1" customWidth="1"/>
    <col min="268" max="268" width="39.625" style="1" customWidth="1"/>
    <col min="269" max="269" width="30.75" style="1" customWidth="1"/>
    <col min="270" max="270" width="13.75" style="1" customWidth="1"/>
    <col min="271" max="271" width="6.375" style="1" customWidth="1"/>
    <col min="272" max="272" width="13.25" style="1" customWidth="1"/>
    <col min="273" max="273" width="18.25" style="1" customWidth="1"/>
    <col min="274" max="274" width="15.625" style="1" customWidth="1"/>
    <col min="275" max="513" width="8.875" style="1"/>
    <col min="514" max="514" width="2.625" style="1" customWidth="1"/>
    <col min="515" max="515" width="5.75" style="1" customWidth="1"/>
    <col min="516" max="517" width="15.75" style="1" customWidth="1"/>
    <col min="518" max="518" width="49.125" style="1" customWidth="1"/>
    <col min="519" max="519" width="6.25" style="1" customWidth="1"/>
    <col min="520" max="521" width="9.875" style="1" bestFit="1" customWidth="1"/>
    <col min="522" max="522" width="5.75" style="1" customWidth="1"/>
    <col min="523" max="523" width="49.5" style="1" customWidth="1"/>
    <col min="524" max="524" width="39.625" style="1" customWidth="1"/>
    <col min="525" max="525" width="30.75" style="1" customWidth="1"/>
    <col min="526" max="526" width="13.75" style="1" customWidth="1"/>
    <col min="527" max="527" width="6.375" style="1" customWidth="1"/>
    <col min="528" max="528" width="13.25" style="1" customWidth="1"/>
    <col min="529" max="529" width="18.25" style="1" customWidth="1"/>
    <col min="530" max="530" width="15.625" style="1" customWidth="1"/>
    <col min="531" max="769" width="8.875" style="1"/>
    <col min="770" max="770" width="2.625" style="1" customWidth="1"/>
    <col min="771" max="771" width="5.75" style="1" customWidth="1"/>
    <col min="772" max="773" width="15.75" style="1" customWidth="1"/>
    <col min="774" max="774" width="49.125" style="1" customWidth="1"/>
    <col min="775" max="775" width="6.25" style="1" customWidth="1"/>
    <col min="776" max="777" width="9.875" style="1" bestFit="1" customWidth="1"/>
    <col min="778" max="778" width="5.75" style="1" customWidth="1"/>
    <col min="779" max="779" width="49.5" style="1" customWidth="1"/>
    <col min="780" max="780" width="39.625" style="1" customWidth="1"/>
    <col min="781" max="781" width="30.75" style="1" customWidth="1"/>
    <col min="782" max="782" width="13.75" style="1" customWidth="1"/>
    <col min="783" max="783" width="6.375" style="1" customWidth="1"/>
    <col min="784" max="784" width="13.25" style="1" customWidth="1"/>
    <col min="785" max="785" width="18.25" style="1" customWidth="1"/>
    <col min="786" max="786" width="15.625" style="1" customWidth="1"/>
    <col min="787" max="1025" width="8.875" style="1"/>
    <col min="1026" max="1026" width="2.625" style="1" customWidth="1"/>
    <col min="1027" max="1027" width="5.75" style="1" customWidth="1"/>
    <col min="1028" max="1029" width="15.75" style="1" customWidth="1"/>
    <col min="1030" max="1030" width="49.125" style="1" customWidth="1"/>
    <col min="1031" max="1031" width="6.25" style="1" customWidth="1"/>
    <col min="1032" max="1033" width="9.875" style="1" bestFit="1" customWidth="1"/>
    <col min="1034" max="1034" width="5.75" style="1" customWidth="1"/>
    <col min="1035" max="1035" width="49.5" style="1" customWidth="1"/>
    <col min="1036" max="1036" width="39.625" style="1" customWidth="1"/>
    <col min="1037" max="1037" width="30.75" style="1" customWidth="1"/>
    <col min="1038" max="1038" width="13.75" style="1" customWidth="1"/>
    <col min="1039" max="1039" width="6.375" style="1" customWidth="1"/>
    <col min="1040" max="1040" width="13.25" style="1" customWidth="1"/>
    <col min="1041" max="1041" width="18.25" style="1" customWidth="1"/>
    <col min="1042" max="1042" width="15.625" style="1" customWidth="1"/>
    <col min="1043" max="1281" width="8.875" style="1"/>
    <col min="1282" max="1282" width="2.625" style="1" customWidth="1"/>
    <col min="1283" max="1283" width="5.75" style="1" customWidth="1"/>
    <col min="1284" max="1285" width="15.75" style="1" customWidth="1"/>
    <col min="1286" max="1286" width="49.125" style="1" customWidth="1"/>
    <col min="1287" max="1287" width="6.25" style="1" customWidth="1"/>
    <col min="1288" max="1289" width="9.875" style="1" bestFit="1" customWidth="1"/>
    <col min="1290" max="1290" width="5.75" style="1" customWidth="1"/>
    <col min="1291" max="1291" width="49.5" style="1" customWidth="1"/>
    <col min="1292" max="1292" width="39.625" style="1" customWidth="1"/>
    <col min="1293" max="1293" width="30.75" style="1" customWidth="1"/>
    <col min="1294" max="1294" width="13.75" style="1" customWidth="1"/>
    <col min="1295" max="1295" width="6.375" style="1" customWidth="1"/>
    <col min="1296" max="1296" width="13.25" style="1" customWidth="1"/>
    <col min="1297" max="1297" width="18.25" style="1" customWidth="1"/>
    <col min="1298" max="1298" width="15.625" style="1" customWidth="1"/>
    <col min="1299" max="1537" width="8.875" style="1"/>
    <col min="1538" max="1538" width="2.625" style="1" customWidth="1"/>
    <col min="1539" max="1539" width="5.75" style="1" customWidth="1"/>
    <col min="1540" max="1541" width="15.75" style="1" customWidth="1"/>
    <col min="1542" max="1542" width="49.125" style="1" customWidth="1"/>
    <col min="1543" max="1543" width="6.25" style="1" customWidth="1"/>
    <col min="1544" max="1545" width="9.875" style="1" bestFit="1" customWidth="1"/>
    <col min="1546" max="1546" width="5.75" style="1" customWidth="1"/>
    <col min="1547" max="1547" width="49.5" style="1" customWidth="1"/>
    <col min="1548" max="1548" width="39.625" style="1" customWidth="1"/>
    <col min="1549" max="1549" width="30.75" style="1" customWidth="1"/>
    <col min="1550" max="1550" width="13.75" style="1" customWidth="1"/>
    <col min="1551" max="1551" width="6.375" style="1" customWidth="1"/>
    <col min="1552" max="1552" width="13.25" style="1" customWidth="1"/>
    <col min="1553" max="1553" width="18.25" style="1" customWidth="1"/>
    <col min="1554" max="1554" width="15.625" style="1" customWidth="1"/>
    <col min="1555" max="1793" width="8.875" style="1"/>
    <col min="1794" max="1794" width="2.625" style="1" customWidth="1"/>
    <col min="1795" max="1795" width="5.75" style="1" customWidth="1"/>
    <col min="1796" max="1797" width="15.75" style="1" customWidth="1"/>
    <col min="1798" max="1798" width="49.125" style="1" customWidth="1"/>
    <col min="1799" max="1799" width="6.25" style="1" customWidth="1"/>
    <col min="1800" max="1801" width="9.875" style="1" bestFit="1" customWidth="1"/>
    <col min="1802" max="1802" width="5.75" style="1" customWidth="1"/>
    <col min="1803" max="1803" width="49.5" style="1" customWidth="1"/>
    <col min="1804" max="1804" width="39.625" style="1" customWidth="1"/>
    <col min="1805" max="1805" width="30.75" style="1" customWidth="1"/>
    <col min="1806" max="1806" width="13.75" style="1" customWidth="1"/>
    <col min="1807" max="1807" width="6.375" style="1" customWidth="1"/>
    <col min="1808" max="1808" width="13.25" style="1" customWidth="1"/>
    <col min="1809" max="1809" width="18.25" style="1" customWidth="1"/>
    <col min="1810" max="1810" width="15.625" style="1" customWidth="1"/>
    <col min="1811" max="2049" width="8.875" style="1"/>
    <col min="2050" max="2050" width="2.625" style="1" customWidth="1"/>
    <col min="2051" max="2051" width="5.75" style="1" customWidth="1"/>
    <col min="2052" max="2053" width="15.75" style="1" customWidth="1"/>
    <col min="2054" max="2054" width="49.125" style="1" customWidth="1"/>
    <col min="2055" max="2055" width="6.25" style="1" customWidth="1"/>
    <col min="2056" max="2057" width="9.875" style="1" bestFit="1" customWidth="1"/>
    <col min="2058" max="2058" width="5.75" style="1" customWidth="1"/>
    <col min="2059" max="2059" width="49.5" style="1" customWidth="1"/>
    <col min="2060" max="2060" width="39.625" style="1" customWidth="1"/>
    <col min="2061" max="2061" width="30.75" style="1" customWidth="1"/>
    <col min="2062" max="2062" width="13.75" style="1" customWidth="1"/>
    <col min="2063" max="2063" width="6.375" style="1" customWidth="1"/>
    <col min="2064" max="2064" width="13.25" style="1" customWidth="1"/>
    <col min="2065" max="2065" width="18.25" style="1" customWidth="1"/>
    <col min="2066" max="2066" width="15.625" style="1" customWidth="1"/>
    <col min="2067" max="2305" width="8.875" style="1"/>
    <col min="2306" max="2306" width="2.625" style="1" customWidth="1"/>
    <col min="2307" max="2307" width="5.75" style="1" customWidth="1"/>
    <col min="2308" max="2309" width="15.75" style="1" customWidth="1"/>
    <col min="2310" max="2310" width="49.125" style="1" customWidth="1"/>
    <col min="2311" max="2311" width="6.25" style="1" customWidth="1"/>
    <col min="2312" max="2313" width="9.875" style="1" bestFit="1" customWidth="1"/>
    <col min="2314" max="2314" width="5.75" style="1" customWidth="1"/>
    <col min="2315" max="2315" width="49.5" style="1" customWidth="1"/>
    <col min="2316" max="2316" width="39.625" style="1" customWidth="1"/>
    <col min="2317" max="2317" width="30.75" style="1" customWidth="1"/>
    <col min="2318" max="2318" width="13.75" style="1" customWidth="1"/>
    <col min="2319" max="2319" width="6.375" style="1" customWidth="1"/>
    <col min="2320" max="2320" width="13.25" style="1" customWidth="1"/>
    <col min="2321" max="2321" width="18.25" style="1" customWidth="1"/>
    <col min="2322" max="2322" width="15.625" style="1" customWidth="1"/>
    <col min="2323" max="2561" width="8.875" style="1"/>
    <col min="2562" max="2562" width="2.625" style="1" customWidth="1"/>
    <col min="2563" max="2563" width="5.75" style="1" customWidth="1"/>
    <col min="2564" max="2565" width="15.75" style="1" customWidth="1"/>
    <col min="2566" max="2566" width="49.125" style="1" customWidth="1"/>
    <col min="2567" max="2567" width="6.25" style="1" customWidth="1"/>
    <col min="2568" max="2569" width="9.875" style="1" bestFit="1" customWidth="1"/>
    <col min="2570" max="2570" width="5.75" style="1" customWidth="1"/>
    <col min="2571" max="2571" width="49.5" style="1" customWidth="1"/>
    <col min="2572" max="2572" width="39.625" style="1" customWidth="1"/>
    <col min="2573" max="2573" width="30.75" style="1" customWidth="1"/>
    <col min="2574" max="2574" width="13.75" style="1" customWidth="1"/>
    <col min="2575" max="2575" width="6.375" style="1" customWidth="1"/>
    <col min="2576" max="2576" width="13.25" style="1" customWidth="1"/>
    <col min="2577" max="2577" width="18.25" style="1" customWidth="1"/>
    <col min="2578" max="2578" width="15.625" style="1" customWidth="1"/>
    <col min="2579" max="2817" width="8.875" style="1"/>
    <col min="2818" max="2818" width="2.625" style="1" customWidth="1"/>
    <col min="2819" max="2819" width="5.75" style="1" customWidth="1"/>
    <col min="2820" max="2821" width="15.75" style="1" customWidth="1"/>
    <col min="2822" max="2822" width="49.125" style="1" customWidth="1"/>
    <col min="2823" max="2823" width="6.25" style="1" customWidth="1"/>
    <col min="2824" max="2825" width="9.875" style="1" bestFit="1" customWidth="1"/>
    <col min="2826" max="2826" width="5.75" style="1" customWidth="1"/>
    <col min="2827" max="2827" width="49.5" style="1" customWidth="1"/>
    <col min="2828" max="2828" width="39.625" style="1" customWidth="1"/>
    <col min="2829" max="2829" width="30.75" style="1" customWidth="1"/>
    <col min="2830" max="2830" width="13.75" style="1" customWidth="1"/>
    <col min="2831" max="2831" width="6.375" style="1" customWidth="1"/>
    <col min="2832" max="2832" width="13.25" style="1" customWidth="1"/>
    <col min="2833" max="2833" width="18.25" style="1" customWidth="1"/>
    <col min="2834" max="2834" width="15.625" style="1" customWidth="1"/>
    <col min="2835" max="3073" width="8.875" style="1"/>
    <col min="3074" max="3074" width="2.625" style="1" customWidth="1"/>
    <col min="3075" max="3075" width="5.75" style="1" customWidth="1"/>
    <col min="3076" max="3077" width="15.75" style="1" customWidth="1"/>
    <col min="3078" max="3078" width="49.125" style="1" customWidth="1"/>
    <col min="3079" max="3079" width="6.25" style="1" customWidth="1"/>
    <col min="3080" max="3081" width="9.875" style="1" bestFit="1" customWidth="1"/>
    <col min="3082" max="3082" width="5.75" style="1" customWidth="1"/>
    <col min="3083" max="3083" width="49.5" style="1" customWidth="1"/>
    <col min="3084" max="3084" width="39.625" style="1" customWidth="1"/>
    <col min="3085" max="3085" width="30.75" style="1" customWidth="1"/>
    <col min="3086" max="3086" width="13.75" style="1" customWidth="1"/>
    <col min="3087" max="3087" width="6.375" style="1" customWidth="1"/>
    <col min="3088" max="3088" width="13.25" style="1" customWidth="1"/>
    <col min="3089" max="3089" width="18.25" style="1" customWidth="1"/>
    <col min="3090" max="3090" width="15.625" style="1" customWidth="1"/>
    <col min="3091" max="3329" width="8.875" style="1"/>
    <col min="3330" max="3330" width="2.625" style="1" customWidth="1"/>
    <col min="3331" max="3331" width="5.75" style="1" customWidth="1"/>
    <col min="3332" max="3333" width="15.75" style="1" customWidth="1"/>
    <col min="3334" max="3334" width="49.125" style="1" customWidth="1"/>
    <col min="3335" max="3335" width="6.25" style="1" customWidth="1"/>
    <col min="3336" max="3337" width="9.875" style="1" bestFit="1" customWidth="1"/>
    <col min="3338" max="3338" width="5.75" style="1" customWidth="1"/>
    <col min="3339" max="3339" width="49.5" style="1" customWidth="1"/>
    <col min="3340" max="3340" width="39.625" style="1" customWidth="1"/>
    <col min="3341" max="3341" width="30.75" style="1" customWidth="1"/>
    <col min="3342" max="3342" width="13.75" style="1" customWidth="1"/>
    <col min="3343" max="3343" width="6.375" style="1" customWidth="1"/>
    <col min="3344" max="3344" width="13.25" style="1" customWidth="1"/>
    <col min="3345" max="3345" width="18.25" style="1" customWidth="1"/>
    <col min="3346" max="3346" width="15.625" style="1" customWidth="1"/>
    <col min="3347" max="3585" width="8.875" style="1"/>
    <col min="3586" max="3586" width="2.625" style="1" customWidth="1"/>
    <col min="3587" max="3587" width="5.75" style="1" customWidth="1"/>
    <col min="3588" max="3589" width="15.75" style="1" customWidth="1"/>
    <col min="3590" max="3590" width="49.125" style="1" customWidth="1"/>
    <col min="3591" max="3591" width="6.25" style="1" customWidth="1"/>
    <col min="3592" max="3593" width="9.875" style="1" bestFit="1" customWidth="1"/>
    <col min="3594" max="3594" width="5.75" style="1" customWidth="1"/>
    <col min="3595" max="3595" width="49.5" style="1" customWidth="1"/>
    <col min="3596" max="3596" width="39.625" style="1" customWidth="1"/>
    <col min="3597" max="3597" width="30.75" style="1" customWidth="1"/>
    <col min="3598" max="3598" width="13.75" style="1" customWidth="1"/>
    <col min="3599" max="3599" width="6.375" style="1" customWidth="1"/>
    <col min="3600" max="3600" width="13.25" style="1" customWidth="1"/>
    <col min="3601" max="3601" width="18.25" style="1" customWidth="1"/>
    <col min="3602" max="3602" width="15.625" style="1" customWidth="1"/>
    <col min="3603" max="3841" width="8.875" style="1"/>
    <col min="3842" max="3842" width="2.625" style="1" customWidth="1"/>
    <col min="3843" max="3843" width="5.75" style="1" customWidth="1"/>
    <col min="3844" max="3845" width="15.75" style="1" customWidth="1"/>
    <col min="3846" max="3846" width="49.125" style="1" customWidth="1"/>
    <col min="3847" max="3847" width="6.25" style="1" customWidth="1"/>
    <col min="3848" max="3849" width="9.875" style="1" bestFit="1" customWidth="1"/>
    <col min="3850" max="3850" width="5.75" style="1" customWidth="1"/>
    <col min="3851" max="3851" width="49.5" style="1" customWidth="1"/>
    <col min="3852" max="3852" width="39.625" style="1" customWidth="1"/>
    <col min="3853" max="3853" width="30.75" style="1" customWidth="1"/>
    <col min="3854" max="3854" width="13.75" style="1" customWidth="1"/>
    <col min="3855" max="3855" width="6.375" style="1" customWidth="1"/>
    <col min="3856" max="3856" width="13.25" style="1" customWidth="1"/>
    <col min="3857" max="3857" width="18.25" style="1" customWidth="1"/>
    <col min="3858" max="3858" width="15.625" style="1" customWidth="1"/>
    <col min="3859" max="4097" width="8.875" style="1"/>
    <col min="4098" max="4098" width="2.625" style="1" customWidth="1"/>
    <col min="4099" max="4099" width="5.75" style="1" customWidth="1"/>
    <col min="4100" max="4101" width="15.75" style="1" customWidth="1"/>
    <col min="4102" max="4102" width="49.125" style="1" customWidth="1"/>
    <col min="4103" max="4103" width="6.25" style="1" customWidth="1"/>
    <col min="4104" max="4105" width="9.875" style="1" bestFit="1" customWidth="1"/>
    <col min="4106" max="4106" width="5.75" style="1" customWidth="1"/>
    <col min="4107" max="4107" width="49.5" style="1" customWidth="1"/>
    <col min="4108" max="4108" width="39.625" style="1" customWidth="1"/>
    <col min="4109" max="4109" width="30.75" style="1" customWidth="1"/>
    <col min="4110" max="4110" width="13.75" style="1" customWidth="1"/>
    <col min="4111" max="4111" width="6.375" style="1" customWidth="1"/>
    <col min="4112" max="4112" width="13.25" style="1" customWidth="1"/>
    <col min="4113" max="4113" width="18.25" style="1" customWidth="1"/>
    <col min="4114" max="4114" width="15.625" style="1" customWidth="1"/>
    <col min="4115" max="4353" width="8.875" style="1"/>
    <col min="4354" max="4354" width="2.625" style="1" customWidth="1"/>
    <col min="4355" max="4355" width="5.75" style="1" customWidth="1"/>
    <col min="4356" max="4357" width="15.75" style="1" customWidth="1"/>
    <col min="4358" max="4358" width="49.125" style="1" customWidth="1"/>
    <col min="4359" max="4359" width="6.25" style="1" customWidth="1"/>
    <col min="4360" max="4361" width="9.875" style="1" bestFit="1" customWidth="1"/>
    <col min="4362" max="4362" width="5.75" style="1" customWidth="1"/>
    <col min="4363" max="4363" width="49.5" style="1" customWidth="1"/>
    <col min="4364" max="4364" width="39.625" style="1" customWidth="1"/>
    <col min="4365" max="4365" width="30.75" style="1" customWidth="1"/>
    <col min="4366" max="4366" width="13.75" style="1" customWidth="1"/>
    <col min="4367" max="4367" width="6.375" style="1" customWidth="1"/>
    <col min="4368" max="4368" width="13.25" style="1" customWidth="1"/>
    <col min="4369" max="4369" width="18.25" style="1" customWidth="1"/>
    <col min="4370" max="4370" width="15.625" style="1" customWidth="1"/>
    <col min="4371" max="4609" width="8.875" style="1"/>
    <col min="4610" max="4610" width="2.625" style="1" customWidth="1"/>
    <col min="4611" max="4611" width="5.75" style="1" customWidth="1"/>
    <col min="4612" max="4613" width="15.75" style="1" customWidth="1"/>
    <col min="4614" max="4614" width="49.125" style="1" customWidth="1"/>
    <col min="4615" max="4615" width="6.25" style="1" customWidth="1"/>
    <col min="4616" max="4617" width="9.875" style="1" bestFit="1" customWidth="1"/>
    <col min="4618" max="4618" width="5.75" style="1" customWidth="1"/>
    <col min="4619" max="4619" width="49.5" style="1" customWidth="1"/>
    <col min="4620" max="4620" width="39.625" style="1" customWidth="1"/>
    <col min="4621" max="4621" width="30.75" style="1" customWidth="1"/>
    <col min="4622" max="4622" width="13.75" style="1" customWidth="1"/>
    <col min="4623" max="4623" width="6.375" style="1" customWidth="1"/>
    <col min="4624" max="4624" width="13.25" style="1" customWidth="1"/>
    <col min="4625" max="4625" width="18.25" style="1" customWidth="1"/>
    <col min="4626" max="4626" width="15.625" style="1" customWidth="1"/>
    <col min="4627" max="4865" width="8.875" style="1"/>
    <col min="4866" max="4866" width="2.625" style="1" customWidth="1"/>
    <col min="4867" max="4867" width="5.75" style="1" customWidth="1"/>
    <col min="4868" max="4869" width="15.75" style="1" customWidth="1"/>
    <col min="4870" max="4870" width="49.125" style="1" customWidth="1"/>
    <col min="4871" max="4871" width="6.25" style="1" customWidth="1"/>
    <col min="4872" max="4873" width="9.875" style="1" bestFit="1" customWidth="1"/>
    <col min="4874" max="4874" width="5.75" style="1" customWidth="1"/>
    <col min="4875" max="4875" width="49.5" style="1" customWidth="1"/>
    <col min="4876" max="4876" width="39.625" style="1" customWidth="1"/>
    <col min="4877" max="4877" width="30.75" style="1" customWidth="1"/>
    <col min="4878" max="4878" width="13.75" style="1" customWidth="1"/>
    <col min="4879" max="4879" width="6.375" style="1" customWidth="1"/>
    <col min="4880" max="4880" width="13.25" style="1" customWidth="1"/>
    <col min="4881" max="4881" width="18.25" style="1" customWidth="1"/>
    <col min="4882" max="4882" width="15.625" style="1" customWidth="1"/>
    <col min="4883" max="5121" width="8.875" style="1"/>
    <col min="5122" max="5122" width="2.625" style="1" customWidth="1"/>
    <col min="5123" max="5123" width="5.75" style="1" customWidth="1"/>
    <col min="5124" max="5125" width="15.75" style="1" customWidth="1"/>
    <col min="5126" max="5126" width="49.125" style="1" customWidth="1"/>
    <col min="5127" max="5127" width="6.25" style="1" customWidth="1"/>
    <col min="5128" max="5129" width="9.875" style="1" bestFit="1" customWidth="1"/>
    <col min="5130" max="5130" width="5.75" style="1" customWidth="1"/>
    <col min="5131" max="5131" width="49.5" style="1" customWidth="1"/>
    <col min="5132" max="5132" width="39.625" style="1" customWidth="1"/>
    <col min="5133" max="5133" width="30.75" style="1" customWidth="1"/>
    <col min="5134" max="5134" width="13.75" style="1" customWidth="1"/>
    <col min="5135" max="5135" width="6.375" style="1" customWidth="1"/>
    <col min="5136" max="5136" width="13.25" style="1" customWidth="1"/>
    <col min="5137" max="5137" width="18.25" style="1" customWidth="1"/>
    <col min="5138" max="5138" width="15.625" style="1" customWidth="1"/>
    <col min="5139" max="5377" width="8.875" style="1"/>
    <col min="5378" max="5378" width="2.625" style="1" customWidth="1"/>
    <col min="5379" max="5379" width="5.75" style="1" customWidth="1"/>
    <col min="5380" max="5381" width="15.75" style="1" customWidth="1"/>
    <col min="5382" max="5382" width="49.125" style="1" customWidth="1"/>
    <col min="5383" max="5383" width="6.25" style="1" customWidth="1"/>
    <col min="5384" max="5385" width="9.875" style="1" bestFit="1" customWidth="1"/>
    <col min="5386" max="5386" width="5.75" style="1" customWidth="1"/>
    <col min="5387" max="5387" width="49.5" style="1" customWidth="1"/>
    <col min="5388" max="5388" width="39.625" style="1" customWidth="1"/>
    <col min="5389" max="5389" width="30.75" style="1" customWidth="1"/>
    <col min="5390" max="5390" width="13.75" style="1" customWidth="1"/>
    <col min="5391" max="5391" width="6.375" style="1" customWidth="1"/>
    <col min="5392" max="5392" width="13.25" style="1" customWidth="1"/>
    <col min="5393" max="5393" width="18.25" style="1" customWidth="1"/>
    <col min="5394" max="5394" width="15.625" style="1" customWidth="1"/>
    <col min="5395" max="5633" width="8.875" style="1"/>
    <col min="5634" max="5634" width="2.625" style="1" customWidth="1"/>
    <col min="5635" max="5635" width="5.75" style="1" customWidth="1"/>
    <col min="5636" max="5637" width="15.75" style="1" customWidth="1"/>
    <col min="5638" max="5638" width="49.125" style="1" customWidth="1"/>
    <col min="5639" max="5639" width="6.25" style="1" customWidth="1"/>
    <col min="5640" max="5641" width="9.875" style="1" bestFit="1" customWidth="1"/>
    <col min="5642" max="5642" width="5.75" style="1" customWidth="1"/>
    <col min="5643" max="5643" width="49.5" style="1" customWidth="1"/>
    <col min="5644" max="5644" width="39.625" style="1" customWidth="1"/>
    <col min="5645" max="5645" width="30.75" style="1" customWidth="1"/>
    <col min="5646" max="5646" width="13.75" style="1" customWidth="1"/>
    <col min="5647" max="5647" width="6.375" style="1" customWidth="1"/>
    <col min="5648" max="5648" width="13.25" style="1" customWidth="1"/>
    <col min="5649" max="5649" width="18.25" style="1" customWidth="1"/>
    <col min="5650" max="5650" width="15.625" style="1" customWidth="1"/>
    <col min="5651" max="5889" width="8.875" style="1"/>
    <col min="5890" max="5890" width="2.625" style="1" customWidth="1"/>
    <col min="5891" max="5891" width="5.75" style="1" customWidth="1"/>
    <col min="5892" max="5893" width="15.75" style="1" customWidth="1"/>
    <col min="5894" max="5894" width="49.125" style="1" customWidth="1"/>
    <col min="5895" max="5895" width="6.25" style="1" customWidth="1"/>
    <col min="5896" max="5897" width="9.875" style="1" bestFit="1" customWidth="1"/>
    <col min="5898" max="5898" width="5.75" style="1" customWidth="1"/>
    <col min="5899" max="5899" width="49.5" style="1" customWidth="1"/>
    <col min="5900" max="5900" width="39.625" style="1" customWidth="1"/>
    <col min="5901" max="5901" width="30.75" style="1" customWidth="1"/>
    <col min="5902" max="5902" width="13.75" style="1" customWidth="1"/>
    <col min="5903" max="5903" width="6.375" style="1" customWidth="1"/>
    <col min="5904" max="5904" width="13.25" style="1" customWidth="1"/>
    <col min="5905" max="5905" width="18.25" style="1" customWidth="1"/>
    <col min="5906" max="5906" width="15.625" style="1" customWidth="1"/>
    <col min="5907" max="6145" width="8.875" style="1"/>
    <col min="6146" max="6146" width="2.625" style="1" customWidth="1"/>
    <col min="6147" max="6147" width="5.75" style="1" customWidth="1"/>
    <col min="6148" max="6149" width="15.75" style="1" customWidth="1"/>
    <col min="6150" max="6150" width="49.125" style="1" customWidth="1"/>
    <col min="6151" max="6151" width="6.25" style="1" customWidth="1"/>
    <col min="6152" max="6153" width="9.875" style="1" bestFit="1" customWidth="1"/>
    <col min="6154" max="6154" width="5.75" style="1" customWidth="1"/>
    <col min="6155" max="6155" width="49.5" style="1" customWidth="1"/>
    <col min="6156" max="6156" width="39.625" style="1" customWidth="1"/>
    <col min="6157" max="6157" width="30.75" style="1" customWidth="1"/>
    <col min="6158" max="6158" width="13.75" style="1" customWidth="1"/>
    <col min="6159" max="6159" width="6.375" style="1" customWidth="1"/>
    <col min="6160" max="6160" width="13.25" style="1" customWidth="1"/>
    <col min="6161" max="6161" width="18.25" style="1" customWidth="1"/>
    <col min="6162" max="6162" width="15.625" style="1" customWidth="1"/>
    <col min="6163" max="6401" width="8.875" style="1"/>
    <col min="6402" max="6402" width="2.625" style="1" customWidth="1"/>
    <col min="6403" max="6403" width="5.75" style="1" customWidth="1"/>
    <col min="6404" max="6405" width="15.75" style="1" customWidth="1"/>
    <col min="6406" max="6406" width="49.125" style="1" customWidth="1"/>
    <col min="6407" max="6407" width="6.25" style="1" customWidth="1"/>
    <col min="6408" max="6409" width="9.875" style="1" bestFit="1" customWidth="1"/>
    <col min="6410" max="6410" width="5.75" style="1" customWidth="1"/>
    <col min="6411" max="6411" width="49.5" style="1" customWidth="1"/>
    <col min="6412" max="6412" width="39.625" style="1" customWidth="1"/>
    <col min="6413" max="6413" width="30.75" style="1" customWidth="1"/>
    <col min="6414" max="6414" width="13.75" style="1" customWidth="1"/>
    <col min="6415" max="6415" width="6.375" style="1" customWidth="1"/>
    <col min="6416" max="6416" width="13.25" style="1" customWidth="1"/>
    <col min="6417" max="6417" width="18.25" style="1" customWidth="1"/>
    <col min="6418" max="6418" width="15.625" style="1" customWidth="1"/>
    <col min="6419" max="6657" width="8.875" style="1"/>
    <col min="6658" max="6658" width="2.625" style="1" customWidth="1"/>
    <col min="6659" max="6659" width="5.75" style="1" customWidth="1"/>
    <col min="6660" max="6661" width="15.75" style="1" customWidth="1"/>
    <col min="6662" max="6662" width="49.125" style="1" customWidth="1"/>
    <col min="6663" max="6663" width="6.25" style="1" customWidth="1"/>
    <col min="6664" max="6665" width="9.875" style="1" bestFit="1" customWidth="1"/>
    <col min="6666" max="6666" width="5.75" style="1" customWidth="1"/>
    <col min="6667" max="6667" width="49.5" style="1" customWidth="1"/>
    <col min="6668" max="6668" width="39.625" style="1" customWidth="1"/>
    <col min="6669" max="6669" width="30.75" style="1" customWidth="1"/>
    <col min="6670" max="6670" width="13.75" style="1" customWidth="1"/>
    <col min="6671" max="6671" width="6.375" style="1" customWidth="1"/>
    <col min="6672" max="6672" width="13.25" style="1" customWidth="1"/>
    <col min="6673" max="6673" width="18.25" style="1" customWidth="1"/>
    <col min="6674" max="6674" width="15.625" style="1" customWidth="1"/>
    <col min="6675" max="6913" width="8.875" style="1"/>
    <col min="6914" max="6914" width="2.625" style="1" customWidth="1"/>
    <col min="6915" max="6915" width="5.75" style="1" customWidth="1"/>
    <col min="6916" max="6917" width="15.75" style="1" customWidth="1"/>
    <col min="6918" max="6918" width="49.125" style="1" customWidth="1"/>
    <col min="6919" max="6919" width="6.25" style="1" customWidth="1"/>
    <col min="6920" max="6921" width="9.875" style="1" bestFit="1" customWidth="1"/>
    <col min="6922" max="6922" width="5.75" style="1" customWidth="1"/>
    <col min="6923" max="6923" width="49.5" style="1" customWidth="1"/>
    <col min="6924" max="6924" width="39.625" style="1" customWidth="1"/>
    <col min="6925" max="6925" width="30.75" style="1" customWidth="1"/>
    <col min="6926" max="6926" width="13.75" style="1" customWidth="1"/>
    <col min="6927" max="6927" width="6.375" style="1" customWidth="1"/>
    <col min="6928" max="6928" width="13.25" style="1" customWidth="1"/>
    <col min="6929" max="6929" width="18.25" style="1" customWidth="1"/>
    <col min="6930" max="6930" width="15.625" style="1" customWidth="1"/>
    <col min="6931" max="7169" width="8.875" style="1"/>
    <col min="7170" max="7170" width="2.625" style="1" customWidth="1"/>
    <col min="7171" max="7171" width="5.75" style="1" customWidth="1"/>
    <col min="7172" max="7173" width="15.75" style="1" customWidth="1"/>
    <col min="7174" max="7174" width="49.125" style="1" customWidth="1"/>
    <col min="7175" max="7175" width="6.25" style="1" customWidth="1"/>
    <col min="7176" max="7177" width="9.875" style="1" bestFit="1" customWidth="1"/>
    <col min="7178" max="7178" width="5.75" style="1" customWidth="1"/>
    <col min="7179" max="7179" width="49.5" style="1" customWidth="1"/>
    <col min="7180" max="7180" width="39.625" style="1" customWidth="1"/>
    <col min="7181" max="7181" width="30.75" style="1" customWidth="1"/>
    <col min="7182" max="7182" width="13.75" style="1" customWidth="1"/>
    <col min="7183" max="7183" width="6.375" style="1" customWidth="1"/>
    <col min="7184" max="7184" width="13.25" style="1" customWidth="1"/>
    <col min="7185" max="7185" width="18.25" style="1" customWidth="1"/>
    <col min="7186" max="7186" width="15.625" style="1" customWidth="1"/>
    <col min="7187" max="7425" width="8.875" style="1"/>
    <col min="7426" max="7426" width="2.625" style="1" customWidth="1"/>
    <col min="7427" max="7427" width="5.75" style="1" customWidth="1"/>
    <col min="7428" max="7429" width="15.75" style="1" customWidth="1"/>
    <col min="7430" max="7430" width="49.125" style="1" customWidth="1"/>
    <col min="7431" max="7431" width="6.25" style="1" customWidth="1"/>
    <col min="7432" max="7433" width="9.875" style="1" bestFit="1" customWidth="1"/>
    <col min="7434" max="7434" width="5.75" style="1" customWidth="1"/>
    <col min="7435" max="7435" width="49.5" style="1" customWidth="1"/>
    <col min="7436" max="7436" width="39.625" style="1" customWidth="1"/>
    <col min="7437" max="7437" width="30.75" style="1" customWidth="1"/>
    <col min="7438" max="7438" width="13.75" style="1" customWidth="1"/>
    <col min="7439" max="7439" width="6.375" style="1" customWidth="1"/>
    <col min="7440" max="7440" width="13.25" style="1" customWidth="1"/>
    <col min="7441" max="7441" width="18.25" style="1" customWidth="1"/>
    <col min="7442" max="7442" width="15.625" style="1" customWidth="1"/>
    <col min="7443" max="7681" width="8.875" style="1"/>
    <col min="7682" max="7682" width="2.625" style="1" customWidth="1"/>
    <col min="7683" max="7683" width="5.75" style="1" customWidth="1"/>
    <col min="7684" max="7685" width="15.75" style="1" customWidth="1"/>
    <col min="7686" max="7686" width="49.125" style="1" customWidth="1"/>
    <col min="7687" max="7687" width="6.25" style="1" customWidth="1"/>
    <col min="7688" max="7689" width="9.875" style="1" bestFit="1" customWidth="1"/>
    <col min="7690" max="7690" width="5.75" style="1" customWidth="1"/>
    <col min="7691" max="7691" width="49.5" style="1" customWidth="1"/>
    <col min="7692" max="7692" width="39.625" style="1" customWidth="1"/>
    <col min="7693" max="7693" width="30.75" style="1" customWidth="1"/>
    <col min="7694" max="7694" width="13.75" style="1" customWidth="1"/>
    <col min="7695" max="7695" width="6.375" style="1" customWidth="1"/>
    <col min="7696" max="7696" width="13.25" style="1" customWidth="1"/>
    <col min="7697" max="7697" width="18.25" style="1" customWidth="1"/>
    <col min="7698" max="7698" width="15.625" style="1" customWidth="1"/>
    <col min="7699" max="7937" width="8.875" style="1"/>
    <col min="7938" max="7938" width="2.625" style="1" customWidth="1"/>
    <col min="7939" max="7939" width="5.75" style="1" customWidth="1"/>
    <col min="7940" max="7941" width="15.75" style="1" customWidth="1"/>
    <col min="7942" max="7942" width="49.125" style="1" customWidth="1"/>
    <col min="7943" max="7943" width="6.25" style="1" customWidth="1"/>
    <col min="7944" max="7945" width="9.875" style="1" bestFit="1" customWidth="1"/>
    <col min="7946" max="7946" width="5.75" style="1" customWidth="1"/>
    <col min="7947" max="7947" width="49.5" style="1" customWidth="1"/>
    <col min="7948" max="7948" width="39.625" style="1" customWidth="1"/>
    <col min="7949" max="7949" width="30.75" style="1" customWidth="1"/>
    <col min="7950" max="7950" width="13.75" style="1" customWidth="1"/>
    <col min="7951" max="7951" width="6.375" style="1" customWidth="1"/>
    <col min="7952" max="7952" width="13.25" style="1" customWidth="1"/>
    <col min="7953" max="7953" width="18.25" style="1" customWidth="1"/>
    <col min="7954" max="7954" width="15.625" style="1" customWidth="1"/>
    <col min="7955" max="8193" width="8.875" style="1"/>
    <col min="8194" max="8194" width="2.625" style="1" customWidth="1"/>
    <col min="8195" max="8195" width="5.75" style="1" customWidth="1"/>
    <col min="8196" max="8197" width="15.75" style="1" customWidth="1"/>
    <col min="8198" max="8198" width="49.125" style="1" customWidth="1"/>
    <col min="8199" max="8199" width="6.25" style="1" customWidth="1"/>
    <col min="8200" max="8201" width="9.875" style="1" bestFit="1" customWidth="1"/>
    <col min="8202" max="8202" width="5.75" style="1" customWidth="1"/>
    <col min="8203" max="8203" width="49.5" style="1" customWidth="1"/>
    <col min="8204" max="8204" width="39.625" style="1" customWidth="1"/>
    <col min="8205" max="8205" width="30.75" style="1" customWidth="1"/>
    <col min="8206" max="8206" width="13.75" style="1" customWidth="1"/>
    <col min="8207" max="8207" width="6.375" style="1" customWidth="1"/>
    <col min="8208" max="8208" width="13.25" style="1" customWidth="1"/>
    <col min="8209" max="8209" width="18.25" style="1" customWidth="1"/>
    <col min="8210" max="8210" width="15.625" style="1" customWidth="1"/>
    <col min="8211" max="8449" width="8.875" style="1"/>
    <col min="8450" max="8450" width="2.625" style="1" customWidth="1"/>
    <col min="8451" max="8451" width="5.75" style="1" customWidth="1"/>
    <col min="8452" max="8453" width="15.75" style="1" customWidth="1"/>
    <col min="8454" max="8454" width="49.125" style="1" customWidth="1"/>
    <col min="8455" max="8455" width="6.25" style="1" customWidth="1"/>
    <col min="8456" max="8457" width="9.875" style="1" bestFit="1" customWidth="1"/>
    <col min="8458" max="8458" width="5.75" style="1" customWidth="1"/>
    <col min="8459" max="8459" width="49.5" style="1" customWidth="1"/>
    <col min="8460" max="8460" width="39.625" style="1" customWidth="1"/>
    <col min="8461" max="8461" width="30.75" style="1" customWidth="1"/>
    <col min="8462" max="8462" width="13.75" style="1" customWidth="1"/>
    <col min="8463" max="8463" width="6.375" style="1" customWidth="1"/>
    <col min="8464" max="8464" width="13.25" style="1" customWidth="1"/>
    <col min="8465" max="8465" width="18.25" style="1" customWidth="1"/>
    <col min="8466" max="8466" width="15.625" style="1" customWidth="1"/>
    <col min="8467" max="8705" width="8.875" style="1"/>
    <col min="8706" max="8706" width="2.625" style="1" customWidth="1"/>
    <col min="8707" max="8707" width="5.75" style="1" customWidth="1"/>
    <col min="8708" max="8709" width="15.75" style="1" customWidth="1"/>
    <col min="8710" max="8710" width="49.125" style="1" customWidth="1"/>
    <col min="8711" max="8711" width="6.25" style="1" customWidth="1"/>
    <col min="8712" max="8713" width="9.875" style="1" bestFit="1" customWidth="1"/>
    <col min="8714" max="8714" width="5.75" style="1" customWidth="1"/>
    <col min="8715" max="8715" width="49.5" style="1" customWidth="1"/>
    <col min="8716" max="8716" width="39.625" style="1" customWidth="1"/>
    <col min="8717" max="8717" width="30.75" style="1" customWidth="1"/>
    <col min="8718" max="8718" width="13.75" style="1" customWidth="1"/>
    <col min="8719" max="8719" width="6.375" style="1" customWidth="1"/>
    <col min="8720" max="8720" width="13.25" style="1" customWidth="1"/>
    <col min="8721" max="8721" width="18.25" style="1" customWidth="1"/>
    <col min="8722" max="8722" width="15.625" style="1" customWidth="1"/>
    <col min="8723" max="8961" width="8.875" style="1"/>
    <col min="8962" max="8962" width="2.625" style="1" customWidth="1"/>
    <col min="8963" max="8963" width="5.75" style="1" customWidth="1"/>
    <col min="8964" max="8965" width="15.75" style="1" customWidth="1"/>
    <col min="8966" max="8966" width="49.125" style="1" customWidth="1"/>
    <col min="8967" max="8967" width="6.25" style="1" customWidth="1"/>
    <col min="8968" max="8969" width="9.875" style="1" bestFit="1" customWidth="1"/>
    <col min="8970" max="8970" width="5.75" style="1" customWidth="1"/>
    <col min="8971" max="8971" width="49.5" style="1" customWidth="1"/>
    <col min="8972" max="8972" width="39.625" style="1" customWidth="1"/>
    <col min="8973" max="8973" width="30.75" style="1" customWidth="1"/>
    <col min="8974" max="8974" width="13.75" style="1" customWidth="1"/>
    <col min="8975" max="8975" width="6.375" style="1" customWidth="1"/>
    <col min="8976" max="8976" width="13.25" style="1" customWidth="1"/>
    <col min="8977" max="8977" width="18.25" style="1" customWidth="1"/>
    <col min="8978" max="8978" width="15.625" style="1" customWidth="1"/>
    <col min="8979" max="9217" width="8.875" style="1"/>
    <col min="9218" max="9218" width="2.625" style="1" customWidth="1"/>
    <col min="9219" max="9219" width="5.75" style="1" customWidth="1"/>
    <col min="9220" max="9221" width="15.75" style="1" customWidth="1"/>
    <col min="9222" max="9222" width="49.125" style="1" customWidth="1"/>
    <col min="9223" max="9223" width="6.25" style="1" customWidth="1"/>
    <col min="9224" max="9225" width="9.875" style="1" bestFit="1" customWidth="1"/>
    <col min="9226" max="9226" width="5.75" style="1" customWidth="1"/>
    <col min="9227" max="9227" width="49.5" style="1" customWidth="1"/>
    <col min="9228" max="9228" width="39.625" style="1" customWidth="1"/>
    <col min="9229" max="9229" width="30.75" style="1" customWidth="1"/>
    <col min="9230" max="9230" width="13.75" style="1" customWidth="1"/>
    <col min="9231" max="9231" width="6.375" style="1" customWidth="1"/>
    <col min="9232" max="9232" width="13.25" style="1" customWidth="1"/>
    <col min="9233" max="9233" width="18.25" style="1" customWidth="1"/>
    <col min="9234" max="9234" width="15.625" style="1" customWidth="1"/>
    <col min="9235" max="9473" width="8.875" style="1"/>
    <col min="9474" max="9474" width="2.625" style="1" customWidth="1"/>
    <col min="9475" max="9475" width="5.75" style="1" customWidth="1"/>
    <col min="9476" max="9477" width="15.75" style="1" customWidth="1"/>
    <col min="9478" max="9478" width="49.125" style="1" customWidth="1"/>
    <col min="9479" max="9479" width="6.25" style="1" customWidth="1"/>
    <col min="9480" max="9481" width="9.875" style="1" bestFit="1" customWidth="1"/>
    <col min="9482" max="9482" width="5.75" style="1" customWidth="1"/>
    <col min="9483" max="9483" width="49.5" style="1" customWidth="1"/>
    <col min="9484" max="9484" width="39.625" style="1" customWidth="1"/>
    <col min="9485" max="9485" width="30.75" style="1" customWidth="1"/>
    <col min="9486" max="9486" width="13.75" style="1" customWidth="1"/>
    <col min="9487" max="9487" width="6.375" style="1" customWidth="1"/>
    <col min="9488" max="9488" width="13.25" style="1" customWidth="1"/>
    <col min="9489" max="9489" width="18.25" style="1" customWidth="1"/>
    <col min="9490" max="9490" width="15.625" style="1" customWidth="1"/>
    <col min="9491" max="9729" width="8.875" style="1"/>
    <col min="9730" max="9730" width="2.625" style="1" customWidth="1"/>
    <col min="9731" max="9731" width="5.75" style="1" customWidth="1"/>
    <col min="9732" max="9733" width="15.75" style="1" customWidth="1"/>
    <col min="9734" max="9734" width="49.125" style="1" customWidth="1"/>
    <col min="9735" max="9735" width="6.25" style="1" customWidth="1"/>
    <col min="9736" max="9737" width="9.875" style="1" bestFit="1" customWidth="1"/>
    <col min="9738" max="9738" width="5.75" style="1" customWidth="1"/>
    <col min="9739" max="9739" width="49.5" style="1" customWidth="1"/>
    <col min="9740" max="9740" width="39.625" style="1" customWidth="1"/>
    <col min="9741" max="9741" width="30.75" style="1" customWidth="1"/>
    <col min="9742" max="9742" width="13.75" style="1" customWidth="1"/>
    <col min="9743" max="9743" width="6.375" style="1" customWidth="1"/>
    <col min="9744" max="9744" width="13.25" style="1" customWidth="1"/>
    <col min="9745" max="9745" width="18.25" style="1" customWidth="1"/>
    <col min="9746" max="9746" width="15.625" style="1" customWidth="1"/>
    <col min="9747" max="9985" width="8.875" style="1"/>
    <col min="9986" max="9986" width="2.625" style="1" customWidth="1"/>
    <col min="9987" max="9987" width="5.75" style="1" customWidth="1"/>
    <col min="9988" max="9989" width="15.75" style="1" customWidth="1"/>
    <col min="9990" max="9990" width="49.125" style="1" customWidth="1"/>
    <col min="9991" max="9991" width="6.25" style="1" customWidth="1"/>
    <col min="9992" max="9993" width="9.875" style="1" bestFit="1" customWidth="1"/>
    <col min="9994" max="9994" width="5.75" style="1" customWidth="1"/>
    <col min="9995" max="9995" width="49.5" style="1" customWidth="1"/>
    <col min="9996" max="9996" width="39.625" style="1" customWidth="1"/>
    <col min="9997" max="9997" width="30.75" style="1" customWidth="1"/>
    <col min="9998" max="9998" width="13.75" style="1" customWidth="1"/>
    <col min="9999" max="9999" width="6.375" style="1" customWidth="1"/>
    <col min="10000" max="10000" width="13.25" style="1" customWidth="1"/>
    <col min="10001" max="10001" width="18.25" style="1" customWidth="1"/>
    <col min="10002" max="10002" width="15.625" style="1" customWidth="1"/>
    <col min="10003" max="10241" width="8.875" style="1"/>
    <col min="10242" max="10242" width="2.625" style="1" customWidth="1"/>
    <col min="10243" max="10243" width="5.75" style="1" customWidth="1"/>
    <col min="10244" max="10245" width="15.75" style="1" customWidth="1"/>
    <col min="10246" max="10246" width="49.125" style="1" customWidth="1"/>
    <col min="10247" max="10247" width="6.25" style="1" customWidth="1"/>
    <col min="10248" max="10249" width="9.875" style="1" bestFit="1" customWidth="1"/>
    <col min="10250" max="10250" width="5.75" style="1" customWidth="1"/>
    <col min="10251" max="10251" width="49.5" style="1" customWidth="1"/>
    <col min="10252" max="10252" width="39.625" style="1" customWidth="1"/>
    <col min="10253" max="10253" width="30.75" style="1" customWidth="1"/>
    <col min="10254" max="10254" width="13.75" style="1" customWidth="1"/>
    <col min="10255" max="10255" width="6.375" style="1" customWidth="1"/>
    <col min="10256" max="10256" width="13.25" style="1" customWidth="1"/>
    <col min="10257" max="10257" width="18.25" style="1" customWidth="1"/>
    <col min="10258" max="10258" width="15.625" style="1" customWidth="1"/>
    <col min="10259" max="10497" width="8.875" style="1"/>
    <col min="10498" max="10498" width="2.625" style="1" customWidth="1"/>
    <col min="10499" max="10499" width="5.75" style="1" customWidth="1"/>
    <col min="10500" max="10501" width="15.75" style="1" customWidth="1"/>
    <col min="10502" max="10502" width="49.125" style="1" customWidth="1"/>
    <col min="10503" max="10503" width="6.25" style="1" customWidth="1"/>
    <col min="10504" max="10505" width="9.875" style="1" bestFit="1" customWidth="1"/>
    <col min="10506" max="10506" width="5.75" style="1" customWidth="1"/>
    <col min="10507" max="10507" width="49.5" style="1" customWidth="1"/>
    <col min="10508" max="10508" width="39.625" style="1" customWidth="1"/>
    <col min="10509" max="10509" width="30.75" style="1" customWidth="1"/>
    <col min="10510" max="10510" width="13.75" style="1" customWidth="1"/>
    <col min="10511" max="10511" width="6.375" style="1" customWidth="1"/>
    <col min="10512" max="10512" width="13.25" style="1" customWidth="1"/>
    <col min="10513" max="10513" width="18.25" style="1" customWidth="1"/>
    <col min="10514" max="10514" width="15.625" style="1" customWidth="1"/>
    <col min="10515" max="10753" width="8.875" style="1"/>
    <col min="10754" max="10754" width="2.625" style="1" customWidth="1"/>
    <col min="10755" max="10755" width="5.75" style="1" customWidth="1"/>
    <col min="10756" max="10757" width="15.75" style="1" customWidth="1"/>
    <col min="10758" max="10758" width="49.125" style="1" customWidth="1"/>
    <col min="10759" max="10759" width="6.25" style="1" customWidth="1"/>
    <col min="10760" max="10761" width="9.875" style="1" bestFit="1" customWidth="1"/>
    <col min="10762" max="10762" width="5.75" style="1" customWidth="1"/>
    <col min="10763" max="10763" width="49.5" style="1" customWidth="1"/>
    <col min="10764" max="10764" width="39.625" style="1" customWidth="1"/>
    <col min="10765" max="10765" width="30.75" style="1" customWidth="1"/>
    <col min="10766" max="10766" width="13.75" style="1" customWidth="1"/>
    <col min="10767" max="10767" width="6.375" style="1" customWidth="1"/>
    <col min="10768" max="10768" width="13.25" style="1" customWidth="1"/>
    <col min="10769" max="10769" width="18.25" style="1" customWidth="1"/>
    <col min="10770" max="10770" width="15.625" style="1" customWidth="1"/>
    <col min="10771" max="11009" width="8.875" style="1"/>
    <col min="11010" max="11010" width="2.625" style="1" customWidth="1"/>
    <col min="11011" max="11011" width="5.75" style="1" customWidth="1"/>
    <col min="11012" max="11013" width="15.75" style="1" customWidth="1"/>
    <col min="11014" max="11014" width="49.125" style="1" customWidth="1"/>
    <col min="11015" max="11015" width="6.25" style="1" customWidth="1"/>
    <col min="11016" max="11017" width="9.875" style="1" bestFit="1" customWidth="1"/>
    <col min="11018" max="11018" width="5.75" style="1" customWidth="1"/>
    <col min="11019" max="11019" width="49.5" style="1" customWidth="1"/>
    <col min="11020" max="11020" width="39.625" style="1" customWidth="1"/>
    <col min="11021" max="11021" width="30.75" style="1" customWidth="1"/>
    <col min="11022" max="11022" width="13.75" style="1" customWidth="1"/>
    <col min="11023" max="11023" width="6.375" style="1" customWidth="1"/>
    <col min="11024" max="11024" width="13.25" style="1" customWidth="1"/>
    <col min="11025" max="11025" width="18.25" style="1" customWidth="1"/>
    <col min="11026" max="11026" width="15.625" style="1" customWidth="1"/>
    <col min="11027" max="11265" width="8.875" style="1"/>
    <col min="11266" max="11266" width="2.625" style="1" customWidth="1"/>
    <col min="11267" max="11267" width="5.75" style="1" customWidth="1"/>
    <col min="11268" max="11269" width="15.75" style="1" customWidth="1"/>
    <col min="11270" max="11270" width="49.125" style="1" customWidth="1"/>
    <col min="11271" max="11271" width="6.25" style="1" customWidth="1"/>
    <col min="11272" max="11273" width="9.875" style="1" bestFit="1" customWidth="1"/>
    <col min="11274" max="11274" width="5.75" style="1" customWidth="1"/>
    <col min="11275" max="11275" width="49.5" style="1" customWidth="1"/>
    <col min="11276" max="11276" width="39.625" style="1" customWidth="1"/>
    <col min="11277" max="11277" width="30.75" style="1" customWidth="1"/>
    <col min="11278" max="11278" width="13.75" style="1" customWidth="1"/>
    <col min="11279" max="11279" width="6.375" style="1" customWidth="1"/>
    <col min="11280" max="11280" width="13.25" style="1" customWidth="1"/>
    <col min="11281" max="11281" width="18.25" style="1" customWidth="1"/>
    <col min="11282" max="11282" width="15.625" style="1" customWidth="1"/>
    <col min="11283" max="11521" width="8.875" style="1"/>
    <col min="11522" max="11522" width="2.625" style="1" customWidth="1"/>
    <col min="11523" max="11523" width="5.75" style="1" customWidth="1"/>
    <col min="11524" max="11525" width="15.75" style="1" customWidth="1"/>
    <col min="11526" max="11526" width="49.125" style="1" customWidth="1"/>
    <col min="11527" max="11527" width="6.25" style="1" customWidth="1"/>
    <col min="11528" max="11529" width="9.875" style="1" bestFit="1" customWidth="1"/>
    <col min="11530" max="11530" width="5.75" style="1" customWidth="1"/>
    <col min="11531" max="11531" width="49.5" style="1" customWidth="1"/>
    <col min="11532" max="11532" width="39.625" style="1" customWidth="1"/>
    <col min="11533" max="11533" width="30.75" style="1" customWidth="1"/>
    <col min="11534" max="11534" width="13.75" style="1" customWidth="1"/>
    <col min="11535" max="11535" width="6.375" style="1" customWidth="1"/>
    <col min="11536" max="11536" width="13.25" style="1" customWidth="1"/>
    <col min="11537" max="11537" width="18.25" style="1" customWidth="1"/>
    <col min="11538" max="11538" width="15.625" style="1" customWidth="1"/>
    <col min="11539" max="11777" width="8.875" style="1"/>
    <col min="11778" max="11778" width="2.625" style="1" customWidth="1"/>
    <col min="11779" max="11779" width="5.75" style="1" customWidth="1"/>
    <col min="11780" max="11781" width="15.75" style="1" customWidth="1"/>
    <col min="11782" max="11782" width="49.125" style="1" customWidth="1"/>
    <col min="11783" max="11783" width="6.25" style="1" customWidth="1"/>
    <col min="11784" max="11785" width="9.875" style="1" bestFit="1" customWidth="1"/>
    <col min="11786" max="11786" width="5.75" style="1" customWidth="1"/>
    <col min="11787" max="11787" width="49.5" style="1" customWidth="1"/>
    <col min="11788" max="11788" width="39.625" style="1" customWidth="1"/>
    <col min="11789" max="11789" width="30.75" style="1" customWidth="1"/>
    <col min="11790" max="11790" width="13.75" style="1" customWidth="1"/>
    <col min="11791" max="11791" width="6.375" style="1" customWidth="1"/>
    <col min="11792" max="11792" width="13.25" style="1" customWidth="1"/>
    <col min="11793" max="11793" width="18.25" style="1" customWidth="1"/>
    <col min="11794" max="11794" width="15.625" style="1" customWidth="1"/>
    <col min="11795" max="12033" width="8.875" style="1"/>
    <col min="12034" max="12034" width="2.625" style="1" customWidth="1"/>
    <col min="12035" max="12035" width="5.75" style="1" customWidth="1"/>
    <col min="12036" max="12037" width="15.75" style="1" customWidth="1"/>
    <col min="12038" max="12038" width="49.125" style="1" customWidth="1"/>
    <col min="12039" max="12039" width="6.25" style="1" customWidth="1"/>
    <col min="12040" max="12041" width="9.875" style="1" bestFit="1" customWidth="1"/>
    <col min="12042" max="12042" width="5.75" style="1" customWidth="1"/>
    <col min="12043" max="12043" width="49.5" style="1" customWidth="1"/>
    <col min="12044" max="12044" width="39.625" style="1" customWidth="1"/>
    <col min="12045" max="12045" width="30.75" style="1" customWidth="1"/>
    <col min="12046" max="12046" width="13.75" style="1" customWidth="1"/>
    <col min="12047" max="12047" width="6.375" style="1" customWidth="1"/>
    <col min="12048" max="12048" width="13.25" style="1" customWidth="1"/>
    <col min="12049" max="12049" width="18.25" style="1" customWidth="1"/>
    <col min="12050" max="12050" width="15.625" style="1" customWidth="1"/>
    <col min="12051" max="12289" width="8.875" style="1"/>
    <col min="12290" max="12290" width="2.625" style="1" customWidth="1"/>
    <col min="12291" max="12291" width="5.75" style="1" customWidth="1"/>
    <col min="12292" max="12293" width="15.75" style="1" customWidth="1"/>
    <col min="12294" max="12294" width="49.125" style="1" customWidth="1"/>
    <col min="12295" max="12295" width="6.25" style="1" customWidth="1"/>
    <col min="12296" max="12297" width="9.875" style="1" bestFit="1" customWidth="1"/>
    <col min="12298" max="12298" width="5.75" style="1" customWidth="1"/>
    <col min="12299" max="12299" width="49.5" style="1" customWidth="1"/>
    <col min="12300" max="12300" width="39.625" style="1" customWidth="1"/>
    <col min="12301" max="12301" width="30.75" style="1" customWidth="1"/>
    <col min="12302" max="12302" width="13.75" style="1" customWidth="1"/>
    <col min="12303" max="12303" width="6.375" style="1" customWidth="1"/>
    <col min="12304" max="12304" width="13.25" style="1" customWidth="1"/>
    <col min="12305" max="12305" width="18.25" style="1" customWidth="1"/>
    <col min="12306" max="12306" width="15.625" style="1" customWidth="1"/>
    <col min="12307" max="12545" width="8.875" style="1"/>
    <col min="12546" max="12546" width="2.625" style="1" customWidth="1"/>
    <col min="12547" max="12547" width="5.75" style="1" customWidth="1"/>
    <col min="12548" max="12549" width="15.75" style="1" customWidth="1"/>
    <col min="12550" max="12550" width="49.125" style="1" customWidth="1"/>
    <col min="12551" max="12551" width="6.25" style="1" customWidth="1"/>
    <col min="12552" max="12553" width="9.875" style="1" bestFit="1" customWidth="1"/>
    <col min="12554" max="12554" width="5.75" style="1" customWidth="1"/>
    <col min="12555" max="12555" width="49.5" style="1" customWidth="1"/>
    <col min="12556" max="12556" width="39.625" style="1" customWidth="1"/>
    <col min="12557" max="12557" width="30.75" style="1" customWidth="1"/>
    <col min="12558" max="12558" width="13.75" style="1" customWidth="1"/>
    <col min="12559" max="12559" width="6.375" style="1" customWidth="1"/>
    <col min="12560" max="12560" width="13.25" style="1" customWidth="1"/>
    <col min="12561" max="12561" width="18.25" style="1" customWidth="1"/>
    <col min="12562" max="12562" width="15.625" style="1" customWidth="1"/>
    <col min="12563" max="12801" width="8.875" style="1"/>
    <col min="12802" max="12802" width="2.625" style="1" customWidth="1"/>
    <col min="12803" max="12803" width="5.75" style="1" customWidth="1"/>
    <col min="12804" max="12805" width="15.75" style="1" customWidth="1"/>
    <col min="12806" max="12806" width="49.125" style="1" customWidth="1"/>
    <col min="12807" max="12807" width="6.25" style="1" customWidth="1"/>
    <col min="12808" max="12809" width="9.875" style="1" bestFit="1" customWidth="1"/>
    <col min="12810" max="12810" width="5.75" style="1" customWidth="1"/>
    <col min="12811" max="12811" width="49.5" style="1" customWidth="1"/>
    <col min="12812" max="12812" width="39.625" style="1" customWidth="1"/>
    <col min="12813" max="12813" width="30.75" style="1" customWidth="1"/>
    <col min="12814" max="12814" width="13.75" style="1" customWidth="1"/>
    <col min="12815" max="12815" width="6.375" style="1" customWidth="1"/>
    <col min="12816" max="12816" width="13.25" style="1" customWidth="1"/>
    <col min="12817" max="12817" width="18.25" style="1" customWidth="1"/>
    <col min="12818" max="12818" width="15.625" style="1" customWidth="1"/>
    <col min="12819" max="13057" width="8.875" style="1"/>
    <col min="13058" max="13058" width="2.625" style="1" customWidth="1"/>
    <col min="13059" max="13059" width="5.75" style="1" customWidth="1"/>
    <col min="13060" max="13061" width="15.75" style="1" customWidth="1"/>
    <col min="13062" max="13062" width="49.125" style="1" customWidth="1"/>
    <col min="13063" max="13063" width="6.25" style="1" customWidth="1"/>
    <col min="13064" max="13065" width="9.875" style="1" bestFit="1" customWidth="1"/>
    <col min="13066" max="13066" width="5.75" style="1" customWidth="1"/>
    <col min="13067" max="13067" width="49.5" style="1" customWidth="1"/>
    <col min="13068" max="13068" width="39.625" style="1" customWidth="1"/>
    <col min="13069" max="13069" width="30.75" style="1" customWidth="1"/>
    <col min="13070" max="13070" width="13.75" style="1" customWidth="1"/>
    <col min="13071" max="13071" width="6.375" style="1" customWidth="1"/>
    <col min="13072" max="13072" width="13.25" style="1" customWidth="1"/>
    <col min="13073" max="13073" width="18.25" style="1" customWidth="1"/>
    <col min="13074" max="13074" width="15.625" style="1" customWidth="1"/>
    <col min="13075" max="13313" width="8.875" style="1"/>
    <col min="13314" max="13314" width="2.625" style="1" customWidth="1"/>
    <col min="13315" max="13315" width="5.75" style="1" customWidth="1"/>
    <col min="13316" max="13317" width="15.75" style="1" customWidth="1"/>
    <col min="13318" max="13318" width="49.125" style="1" customWidth="1"/>
    <col min="13319" max="13319" width="6.25" style="1" customWidth="1"/>
    <col min="13320" max="13321" width="9.875" style="1" bestFit="1" customWidth="1"/>
    <col min="13322" max="13322" width="5.75" style="1" customWidth="1"/>
    <col min="13323" max="13323" width="49.5" style="1" customWidth="1"/>
    <col min="13324" max="13324" width="39.625" style="1" customWidth="1"/>
    <col min="13325" max="13325" width="30.75" style="1" customWidth="1"/>
    <col min="13326" max="13326" width="13.75" style="1" customWidth="1"/>
    <col min="13327" max="13327" width="6.375" style="1" customWidth="1"/>
    <col min="13328" max="13328" width="13.25" style="1" customWidth="1"/>
    <col min="13329" max="13329" width="18.25" style="1" customWidth="1"/>
    <col min="13330" max="13330" width="15.625" style="1" customWidth="1"/>
    <col min="13331" max="13569" width="8.875" style="1"/>
    <col min="13570" max="13570" width="2.625" style="1" customWidth="1"/>
    <col min="13571" max="13571" width="5.75" style="1" customWidth="1"/>
    <col min="13572" max="13573" width="15.75" style="1" customWidth="1"/>
    <col min="13574" max="13574" width="49.125" style="1" customWidth="1"/>
    <col min="13575" max="13575" width="6.25" style="1" customWidth="1"/>
    <col min="13576" max="13577" width="9.875" style="1" bestFit="1" customWidth="1"/>
    <col min="13578" max="13578" width="5.75" style="1" customWidth="1"/>
    <col min="13579" max="13579" width="49.5" style="1" customWidth="1"/>
    <col min="13580" max="13580" width="39.625" style="1" customWidth="1"/>
    <col min="13581" max="13581" width="30.75" style="1" customWidth="1"/>
    <col min="13582" max="13582" width="13.75" style="1" customWidth="1"/>
    <col min="13583" max="13583" width="6.375" style="1" customWidth="1"/>
    <col min="13584" max="13584" width="13.25" style="1" customWidth="1"/>
    <col min="13585" max="13585" width="18.25" style="1" customWidth="1"/>
    <col min="13586" max="13586" width="15.625" style="1" customWidth="1"/>
    <col min="13587" max="13825" width="8.875" style="1"/>
    <col min="13826" max="13826" width="2.625" style="1" customWidth="1"/>
    <col min="13827" max="13827" width="5.75" style="1" customWidth="1"/>
    <col min="13828" max="13829" width="15.75" style="1" customWidth="1"/>
    <col min="13830" max="13830" width="49.125" style="1" customWidth="1"/>
    <col min="13831" max="13831" width="6.25" style="1" customWidth="1"/>
    <col min="13832" max="13833" width="9.875" style="1" bestFit="1" customWidth="1"/>
    <col min="13834" max="13834" width="5.75" style="1" customWidth="1"/>
    <col min="13835" max="13835" width="49.5" style="1" customWidth="1"/>
    <col min="13836" max="13836" width="39.625" style="1" customWidth="1"/>
    <col min="13837" max="13837" width="30.75" style="1" customWidth="1"/>
    <col min="13838" max="13838" width="13.75" style="1" customWidth="1"/>
    <col min="13839" max="13839" width="6.375" style="1" customWidth="1"/>
    <col min="13840" max="13840" width="13.25" style="1" customWidth="1"/>
    <col min="13841" max="13841" width="18.25" style="1" customWidth="1"/>
    <col min="13842" max="13842" width="15.625" style="1" customWidth="1"/>
    <col min="13843" max="14081" width="8.875" style="1"/>
    <col min="14082" max="14082" width="2.625" style="1" customWidth="1"/>
    <col min="14083" max="14083" width="5.75" style="1" customWidth="1"/>
    <col min="14084" max="14085" width="15.75" style="1" customWidth="1"/>
    <col min="14086" max="14086" width="49.125" style="1" customWidth="1"/>
    <col min="14087" max="14087" width="6.25" style="1" customWidth="1"/>
    <col min="14088" max="14089" width="9.875" style="1" bestFit="1" customWidth="1"/>
    <col min="14090" max="14090" width="5.75" style="1" customWidth="1"/>
    <col min="14091" max="14091" width="49.5" style="1" customWidth="1"/>
    <col min="14092" max="14092" width="39.625" style="1" customWidth="1"/>
    <col min="14093" max="14093" width="30.75" style="1" customWidth="1"/>
    <col min="14094" max="14094" width="13.75" style="1" customWidth="1"/>
    <col min="14095" max="14095" width="6.375" style="1" customWidth="1"/>
    <col min="14096" max="14096" width="13.25" style="1" customWidth="1"/>
    <col min="14097" max="14097" width="18.25" style="1" customWidth="1"/>
    <col min="14098" max="14098" width="15.625" style="1" customWidth="1"/>
    <col min="14099" max="14337" width="8.875" style="1"/>
    <col min="14338" max="14338" width="2.625" style="1" customWidth="1"/>
    <col min="14339" max="14339" width="5.75" style="1" customWidth="1"/>
    <col min="14340" max="14341" width="15.75" style="1" customWidth="1"/>
    <col min="14342" max="14342" width="49.125" style="1" customWidth="1"/>
    <col min="14343" max="14343" width="6.25" style="1" customWidth="1"/>
    <col min="14344" max="14345" width="9.875" style="1" bestFit="1" customWidth="1"/>
    <col min="14346" max="14346" width="5.75" style="1" customWidth="1"/>
    <col min="14347" max="14347" width="49.5" style="1" customWidth="1"/>
    <col min="14348" max="14348" width="39.625" style="1" customWidth="1"/>
    <col min="14349" max="14349" width="30.75" style="1" customWidth="1"/>
    <col min="14350" max="14350" width="13.75" style="1" customWidth="1"/>
    <col min="14351" max="14351" width="6.375" style="1" customWidth="1"/>
    <col min="14352" max="14352" width="13.25" style="1" customWidth="1"/>
    <col min="14353" max="14353" width="18.25" style="1" customWidth="1"/>
    <col min="14354" max="14354" width="15.625" style="1" customWidth="1"/>
    <col min="14355" max="14593" width="8.875" style="1"/>
    <col min="14594" max="14594" width="2.625" style="1" customWidth="1"/>
    <col min="14595" max="14595" width="5.75" style="1" customWidth="1"/>
    <col min="14596" max="14597" width="15.75" style="1" customWidth="1"/>
    <col min="14598" max="14598" width="49.125" style="1" customWidth="1"/>
    <col min="14599" max="14599" width="6.25" style="1" customWidth="1"/>
    <col min="14600" max="14601" width="9.875" style="1" bestFit="1" customWidth="1"/>
    <col min="14602" max="14602" width="5.75" style="1" customWidth="1"/>
    <col min="14603" max="14603" width="49.5" style="1" customWidth="1"/>
    <col min="14604" max="14604" width="39.625" style="1" customWidth="1"/>
    <col min="14605" max="14605" width="30.75" style="1" customWidth="1"/>
    <col min="14606" max="14606" width="13.75" style="1" customWidth="1"/>
    <col min="14607" max="14607" width="6.375" style="1" customWidth="1"/>
    <col min="14608" max="14608" width="13.25" style="1" customWidth="1"/>
    <col min="14609" max="14609" width="18.25" style="1" customWidth="1"/>
    <col min="14610" max="14610" width="15.625" style="1" customWidth="1"/>
    <col min="14611" max="14849" width="8.875" style="1"/>
    <col min="14850" max="14850" width="2.625" style="1" customWidth="1"/>
    <col min="14851" max="14851" width="5.75" style="1" customWidth="1"/>
    <col min="14852" max="14853" width="15.75" style="1" customWidth="1"/>
    <col min="14854" max="14854" width="49.125" style="1" customWidth="1"/>
    <col min="14855" max="14855" width="6.25" style="1" customWidth="1"/>
    <col min="14856" max="14857" width="9.875" style="1" bestFit="1" customWidth="1"/>
    <col min="14858" max="14858" width="5.75" style="1" customWidth="1"/>
    <col min="14859" max="14859" width="49.5" style="1" customWidth="1"/>
    <col min="14860" max="14860" width="39.625" style="1" customWidth="1"/>
    <col min="14861" max="14861" width="30.75" style="1" customWidth="1"/>
    <col min="14862" max="14862" width="13.75" style="1" customWidth="1"/>
    <col min="14863" max="14863" width="6.375" style="1" customWidth="1"/>
    <col min="14864" max="14864" width="13.25" style="1" customWidth="1"/>
    <col min="14865" max="14865" width="18.25" style="1" customWidth="1"/>
    <col min="14866" max="14866" width="15.625" style="1" customWidth="1"/>
    <col min="14867" max="15105" width="8.875" style="1"/>
    <col min="15106" max="15106" width="2.625" style="1" customWidth="1"/>
    <col min="15107" max="15107" width="5.75" style="1" customWidth="1"/>
    <col min="15108" max="15109" width="15.75" style="1" customWidth="1"/>
    <col min="15110" max="15110" width="49.125" style="1" customWidth="1"/>
    <col min="15111" max="15111" width="6.25" style="1" customWidth="1"/>
    <col min="15112" max="15113" width="9.875" style="1" bestFit="1" customWidth="1"/>
    <col min="15114" max="15114" width="5.75" style="1" customWidth="1"/>
    <col min="15115" max="15115" width="49.5" style="1" customWidth="1"/>
    <col min="15116" max="15116" width="39.625" style="1" customWidth="1"/>
    <col min="15117" max="15117" width="30.75" style="1" customWidth="1"/>
    <col min="15118" max="15118" width="13.75" style="1" customWidth="1"/>
    <col min="15119" max="15119" width="6.375" style="1" customWidth="1"/>
    <col min="15120" max="15120" width="13.25" style="1" customWidth="1"/>
    <col min="15121" max="15121" width="18.25" style="1" customWidth="1"/>
    <col min="15122" max="15122" width="15.625" style="1" customWidth="1"/>
    <col min="15123" max="15361" width="8.875" style="1"/>
    <col min="15362" max="15362" width="2.625" style="1" customWidth="1"/>
    <col min="15363" max="15363" width="5.75" style="1" customWidth="1"/>
    <col min="15364" max="15365" width="15.75" style="1" customWidth="1"/>
    <col min="15366" max="15366" width="49.125" style="1" customWidth="1"/>
    <col min="15367" max="15367" width="6.25" style="1" customWidth="1"/>
    <col min="15368" max="15369" width="9.875" style="1" bestFit="1" customWidth="1"/>
    <col min="15370" max="15370" width="5.75" style="1" customWidth="1"/>
    <col min="15371" max="15371" width="49.5" style="1" customWidth="1"/>
    <col min="15372" max="15372" width="39.625" style="1" customWidth="1"/>
    <col min="15373" max="15373" width="30.75" style="1" customWidth="1"/>
    <col min="15374" max="15374" width="13.75" style="1" customWidth="1"/>
    <col min="15375" max="15375" width="6.375" style="1" customWidth="1"/>
    <col min="15376" max="15376" width="13.25" style="1" customWidth="1"/>
    <col min="15377" max="15377" width="18.25" style="1" customWidth="1"/>
    <col min="15378" max="15378" width="15.625" style="1" customWidth="1"/>
    <col min="15379" max="15617" width="8.875" style="1"/>
    <col min="15618" max="15618" width="2.625" style="1" customWidth="1"/>
    <col min="15619" max="15619" width="5.75" style="1" customWidth="1"/>
    <col min="15620" max="15621" width="15.75" style="1" customWidth="1"/>
    <col min="15622" max="15622" width="49.125" style="1" customWidth="1"/>
    <col min="15623" max="15623" width="6.25" style="1" customWidth="1"/>
    <col min="15624" max="15625" width="9.875" style="1" bestFit="1" customWidth="1"/>
    <col min="15626" max="15626" width="5.75" style="1" customWidth="1"/>
    <col min="15627" max="15627" width="49.5" style="1" customWidth="1"/>
    <col min="15628" max="15628" width="39.625" style="1" customWidth="1"/>
    <col min="15629" max="15629" width="30.75" style="1" customWidth="1"/>
    <col min="15630" max="15630" width="13.75" style="1" customWidth="1"/>
    <col min="15631" max="15631" width="6.375" style="1" customWidth="1"/>
    <col min="15632" max="15632" width="13.25" style="1" customWidth="1"/>
    <col min="15633" max="15633" width="18.25" style="1" customWidth="1"/>
    <col min="15634" max="15634" width="15.625" style="1" customWidth="1"/>
    <col min="15635" max="15873" width="8.875" style="1"/>
    <col min="15874" max="15874" width="2.625" style="1" customWidth="1"/>
    <col min="15875" max="15875" width="5.75" style="1" customWidth="1"/>
    <col min="15876" max="15877" width="15.75" style="1" customWidth="1"/>
    <col min="15878" max="15878" width="49.125" style="1" customWidth="1"/>
    <col min="15879" max="15879" width="6.25" style="1" customWidth="1"/>
    <col min="15880" max="15881" width="9.875" style="1" bestFit="1" customWidth="1"/>
    <col min="15882" max="15882" width="5.75" style="1" customWidth="1"/>
    <col min="15883" max="15883" width="49.5" style="1" customWidth="1"/>
    <col min="15884" max="15884" width="39.625" style="1" customWidth="1"/>
    <col min="15885" max="15885" width="30.75" style="1" customWidth="1"/>
    <col min="15886" max="15886" width="13.75" style="1" customWidth="1"/>
    <col min="15887" max="15887" width="6.375" style="1" customWidth="1"/>
    <col min="15888" max="15888" width="13.25" style="1" customWidth="1"/>
    <col min="15889" max="15889" width="18.25" style="1" customWidth="1"/>
    <col min="15890" max="15890" width="15.625" style="1" customWidth="1"/>
    <col min="15891" max="16129" width="8.875" style="1"/>
    <col min="16130" max="16130" width="2.625" style="1" customWidth="1"/>
    <col min="16131" max="16131" width="5.75" style="1" customWidth="1"/>
    <col min="16132" max="16133" width="15.75" style="1" customWidth="1"/>
    <col min="16134" max="16134" width="49.125" style="1" customWidth="1"/>
    <col min="16135" max="16135" width="6.25" style="1" customWidth="1"/>
    <col min="16136" max="16137" width="9.875" style="1" bestFit="1" customWidth="1"/>
    <col min="16138" max="16138" width="5.75" style="1" customWidth="1"/>
    <col min="16139" max="16139" width="49.5" style="1" customWidth="1"/>
    <col min="16140" max="16140" width="39.625" style="1" customWidth="1"/>
    <col min="16141" max="16141" width="30.75" style="1" customWidth="1"/>
    <col min="16142" max="16142" width="13.75" style="1" customWidth="1"/>
    <col min="16143" max="16143" width="6.375" style="1" customWidth="1"/>
    <col min="16144" max="16144" width="13.25" style="1" customWidth="1"/>
    <col min="16145" max="16145" width="18.25" style="1" customWidth="1"/>
    <col min="16146" max="16146" width="15.625" style="1" customWidth="1"/>
    <col min="16147" max="16384" width="8.875" style="1"/>
  </cols>
  <sheetData>
    <row r="2" spans="1:18" ht="20.100000000000001" customHeight="1">
      <c r="C2" s="2" t="s">
        <v>0</v>
      </c>
      <c r="D2" s="2"/>
      <c r="E2" s="2"/>
      <c r="F2" s="3" t="s">
        <v>1515</v>
      </c>
      <c r="H2" s="5" t="s">
        <v>2</v>
      </c>
      <c r="I2" s="6"/>
      <c r="J2" s="7"/>
      <c r="K2" s="8">
        <f>SUM(I:I)</f>
        <v>11856</v>
      </c>
    </row>
    <row r="3" spans="1:18" ht="20.100000000000001" customHeight="1">
      <c r="C3" s="2" t="s">
        <v>3</v>
      </c>
      <c r="D3" s="2"/>
      <c r="E3" s="2"/>
      <c r="F3" s="13" t="s">
        <v>1350</v>
      </c>
    </row>
    <row r="4" spans="1:18" ht="20.100000000000001" customHeight="1">
      <c r="C4" s="2" t="s">
        <v>1516</v>
      </c>
      <c r="D4" s="2"/>
      <c r="E4" s="2"/>
      <c r="F4" s="13" t="s">
        <v>1517</v>
      </c>
      <c r="K4" s="932" t="s">
        <v>1518</v>
      </c>
    </row>
    <row r="5" spans="1:18" ht="20.100000000000001" customHeight="1">
      <c r="C5" s="2" t="s">
        <v>8</v>
      </c>
      <c r="D5" s="2"/>
      <c r="E5" s="2"/>
      <c r="F5" s="18">
        <v>45674</v>
      </c>
      <c r="I5" s="942" t="s">
        <v>34</v>
      </c>
      <c r="K5" s="934"/>
    </row>
    <row r="6" spans="1:18" ht="20.100000000000001" customHeight="1">
      <c r="C6" s="2" t="s">
        <v>10</v>
      </c>
      <c r="D6" s="2"/>
      <c r="E6" s="2"/>
      <c r="F6" s="18">
        <v>45677</v>
      </c>
      <c r="I6" s="943"/>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223" customFormat="1" ht="19.7" customHeight="1">
      <c r="A9" s="1"/>
      <c r="B9" s="4"/>
      <c r="C9" s="220"/>
      <c r="D9" s="944" t="s">
        <v>1530</v>
      </c>
      <c r="E9" s="945"/>
      <c r="F9" s="946"/>
      <c r="G9" s="947"/>
      <c r="H9" s="413"/>
      <c r="I9" s="413"/>
      <c r="J9" s="159"/>
      <c r="K9" s="166"/>
      <c r="L9" s="157"/>
      <c r="M9" s="218"/>
      <c r="N9" s="219"/>
      <c r="O9" s="220"/>
      <c r="P9" s="221"/>
      <c r="Q9" s="219"/>
      <c r="R9" s="222"/>
    </row>
    <row r="10" spans="1:18" s="223" customFormat="1" ht="19.7" customHeight="1">
      <c r="A10" s="754" t="s">
        <v>123</v>
      </c>
      <c r="B10" s="4"/>
      <c r="C10" s="396">
        <v>1</v>
      </c>
      <c r="D10" s="71" t="s">
        <v>376</v>
      </c>
      <c r="E10" s="28" t="s">
        <v>55</v>
      </c>
      <c r="F10" s="478" t="s">
        <v>1531</v>
      </c>
      <c r="G10" s="27">
        <v>1</v>
      </c>
      <c r="H10" s="471">
        <v>4989</v>
      </c>
      <c r="I10" s="257">
        <f>G10*H10</f>
        <v>4989</v>
      </c>
      <c r="J10" s="31"/>
      <c r="K10" s="217" t="s">
        <v>1532</v>
      </c>
      <c r="L10" s="948"/>
      <c r="M10" s="949" t="s">
        <v>1533</v>
      </c>
      <c r="N10" s="32">
        <v>45653</v>
      </c>
      <c r="O10" s="28"/>
      <c r="P10" s="40">
        <v>45674</v>
      </c>
      <c r="Q10" s="32">
        <v>45677</v>
      </c>
      <c r="R10" s="222"/>
    </row>
    <row r="11" spans="1:18" s="223" customFormat="1" ht="19.7" customHeight="1">
      <c r="A11" s="754" t="s">
        <v>123</v>
      </c>
      <c r="B11" s="4"/>
      <c r="C11" s="396">
        <f>+C10+1</f>
        <v>2</v>
      </c>
      <c r="D11" s="71" t="s">
        <v>376</v>
      </c>
      <c r="E11" s="28" t="s">
        <v>55</v>
      </c>
      <c r="F11" s="478" t="s">
        <v>1534</v>
      </c>
      <c r="G11" s="27">
        <v>1</v>
      </c>
      <c r="H11" s="471">
        <v>3589</v>
      </c>
      <c r="I11" s="257">
        <f>G11*H11</f>
        <v>3589</v>
      </c>
      <c r="J11" s="31"/>
      <c r="K11" s="217" t="s">
        <v>1535</v>
      </c>
      <c r="L11" s="948"/>
      <c r="M11" s="949" t="s">
        <v>1533</v>
      </c>
      <c r="N11" s="32">
        <v>45653</v>
      </c>
      <c r="O11" s="28"/>
      <c r="P11" s="40">
        <v>45674</v>
      </c>
      <c r="Q11" s="32">
        <v>45677</v>
      </c>
      <c r="R11" s="222"/>
    </row>
    <row r="12" spans="1:18" s="223" customFormat="1" ht="19.7" customHeight="1">
      <c r="A12" s="754" t="s">
        <v>123</v>
      </c>
      <c r="B12" s="4"/>
      <c r="C12" s="396">
        <f>+C11+1</f>
        <v>3</v>
      </c>
      <c r="D12" s="71" t="s">
        <v>376</v>
      </c>
      <c r="E12" s="28" t="s">
        <v>55</v>
      </c>
      <c r="F12" s="478" t="s">
        <v>1536</v>
      </c>
      <c r="G12" s="27">
        <v>1</v>
      </c>
      <c r="H12" s="471">
        <v>598</v>
      </c>
      <c r="I12" s="257">
        <f>G12*H12</f>
        <v>598</v>
      </c>
      <c r="J12" s="31"/>
      <c r="K12" s="217" t="s">
        <v>1537</v>
      </c>
      <c r="L12" s="948"/>
      <c r="M12" s="949" t="s">
        <v>1533</v>
      </c>
      <c r="N12" s="32">
        <v>45653</v>
      </c>
      <c r="O12" s="28"/>
      <c r="P12" s="40">
        <v>45674</v>
      </c>
      <c r="Q12" s="32">
        <v>45677</v>
      </c>
      <c r="R12" s="222"/>
    </row>
    <row r="13" spans="1:18" s="223" customFormat="1" ht="19.7" customHeight="1">
      <c r="A13" s="754" t="s">
        <v>123</v>
      </c>
      <c r="B13" s="4"/>
      <c r="C13" s="396">
        <f>+C12+1</f>
        <v>4</v>
      </c>
      <c r="D13" s="71" t="s">
        <v>376</v>
      </c>
      <c r="E13" s="28" t="s">
        <v>55</v>
      </c>
      <c r="F13" s="478" t="s">
        <v>1538</v>
      </c>
      <c r="G13" s="27">
        <v>10</v>
      </c>
      <c r="H13" s="471">
        <v>268</v>
      </c>
      <c r="I13" s="257">
        <f>G13*H13</f>
        <v>2680</v>
      </c>
      <c r="J13" s="31"/>
      <c r="K13" s="217" t="s">
        <v>1539</v>
      </c>
      <c r="L13" s="948"/>
      <c r="M13" s="949" t="s">
        <v>1533</v>
      </c>
      <c r="N13" s="32">
        <v>45653</v>
      </c>
      <c r="O13" s="28"/>
      <c r="P13" s="40">
        <v>45674</v>
      </c>
      <c r="Q13" s="32">
        <v>45677</v>
      </c>
      <c r="R13" s="222"/>
    </row>
    <row r="14" spans="1:18" s="4" customFormat="1" ht="19.7" customHeight="1">
      <c r="A14" s="1"/>
      <c r="C14" s="28"/>
      <c r="D14" s="28"/>
      <c r="E14" s="28"/>
      <c r="F14" s="201"/>
      <c r="G14" s="897"/>
      <c r="H14" s="29"/>
      <c r="I14" s="257"/>
      <c r="J14" s="31"/>
      <c r="K14" s="134"/>
      <c r="L14" s="27"/>
      <c r="M14" s="27"/>
      <c r="N14" s="32"/>
      <c r="O14" s="28"/>
      <c r="P14" s="27"/>
      <c r="Q14" s="32"/>
      <c r="R14" s="33"/>
    </row>
    <row r="15" spans="1:18" s="4" customFormat="1" ht="19.7" customHeight="1">
      <c r="A15" s="1"/>
      <c r="C15" s="692"/>
      <c r="D15" s="692"/>
      <c r="E15" s="692"/>
      <c r="F15" s="306">
        <f>SUM(I10:I14)</f>
        <v>11856</v>
      </c>
      <c r="G15" s="950"/>
      <c r="H15" s="951"/>
      <c r="I15" s="941"/>
      <c r="J15" s="87"/>
      <c r="K15" s="38"/>
      <c r="L15" s="27"/>
      <c r="M15" s="27"/>
      <c r="N15" s="32"/>
      <c r="O15" s="28"/>
      <c r="P15" s="27"/>
      <c r="Q15" s="32"/>
      <c r="R15" s="33"/>
    </row>
    <row r="16" spans="1:18" s="4" customFormat="1" ht="19.7" customHeight="1">
      <c r="A16" s="1"/>
      <c r="C16" s="692"/>
      <c r="D16" s="692"/>
      <c r="E16" s="692"/>
      <c r="F16" s="320"/>
      <c r="G16" s="950"/>
      <c r="H16" s="951"/>
      <c r="I16" s="941"/>
      <c r="J16" s="87"/>
      <c r="K16" s="38"/>
      <c r="L16" s="27"/>
      <c r="M16" s="27"/>
      <c r="N16" s="32"/>
      <c r="O16" s="28"/>
      <c r="P16" s="27"/>
      <c r="Q16" s="32"/>
      <c r="R16" s="33"/>
    </row>
    <row r="17" spans="3:18" s="4" customFormat="1" ht="19.7" customHeight="1">
      <c r="C17" s="331"/>
      <c r="D17" s="28"/>
      <c r="E17" s="28"/>
      <c r="F17" s="27"/>
      <c r="G17" s="27"/>
      <c r="H17" s="38"/>
      <c r="I17" s="941"/>
      <c r="J17" s="87"/>
      <c r="K17" s="38"/>
      <c r="L17" s="27"/>
      <c r="M17" s="27"/>
      <c r="N17" s="32"/>
      <c r="O17" s="28"/>
      <c r="P17" s="27"/>
      <c r="Q17" s="32"/>
      <c r="R17" s="33"/>
    </row>
  </sheetData>
  <autoFilter ref="A8:R17" xr:uid="{895E4455-9B5F-4B96-AAB2-5DDD8C9D8472}"/>
  <mergeCells count="9">
    <mergeCell ref="D9:F9"/>
    <mergeCell ref="C2:E2"/>
    <mergeCell ref="H2:J2"/>
    <mergeCell ref="C3:E3"/>
    <mergeCell ref="C4:E4"/>
    <mergeCell ref="K4:K5"/>
    <mergeCell ref="C5:E5"/>
    <mergeCell ref="I5:I6"/>
    <mergeCell ref="C6:E6"/>
  </mergeCells>
  <phoneticPr fontId="2"/>
  <pageMargins left="0" right="0" top="0" bottom="0" header="0" footer="0"/>
  <pageSetup paperSize="8" scale="65"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C086-7728-4B67-BE5B-CC8E951FE3B4}">
  <sheetPr>
    <tabColor theme="2" tint="-0.249977111117893"/>
  </sheetPr>
  <dimension ref="A2:R84"/>
  <sheetViews>
    <sheetView zoomScale="80" zoomScaleNormal="80" workbookViewId="0">
      <pane xSplit="11" ySplit="7" topLeftCell="L8" activePane="bottomRight" state="frozen"/>
      <selection pane="topRight" activeCell="K1" sqref="K1"/>
      <selection pane="bottomLeft" activeCell="A9" sqref="A9"/>
      <selection pane="bottomRight" activeCell="F25" sqref="F25"/>
    </sheetView>
  </sheetViews>
  <sheetFormatPr defaultColWidth="8.875" defaultRowHeight="18.75"/>
  <cols>
    <col min="1" max="1" width="8.875" style="1"/>
    <col min="2" max="2" width="2.625" style="1" customWidth="1"/>
    <col min="3" max="3" width="5.75" style="4" customWidth="1"/>
    <col min="4" max="5" width="15.75" style="1" customWidth="1"/>
    <col min="6" max="6" width="49.125" style="1" customWidth="1"/>
    <col min="7" max="7" width="6.25" style="1" customWidth="1"/>
    <col min="8" max="9" width="9.875" style="4" bestFit="1" customWidth="1"/>
    <col min="10" max="10" width="5.75" style="10" customWidth="1"/>
    <col min="11" max="11" width="49.5" style="1" customWidth="1"/>
    <col min="12" max="12" width="70.125" style="1" customWidth="1"/>
    <col min="13" max="13" width="30.75" style="4" customWidth="1"/>
    <col min="14" max="14" width="13.75" style="9" customWidth="1"/>
    <col min="15" max="15" width="6.375" style="1" customWidth="1"/>
    <col min="16" max="16" width="13.25" style="10" customWidth="1"/>
    <col min="17" max="17" width="18.25" style="11" customWidth="1"/>
    <col min="18" max="18" width="15.625" style="12" customWidth="1"/>
    <col min="19" max="257" width="8.875" style="1"/>
    <col min="258" max="258" width="2.625" style="1" customWidth="1"/>
    <col min="259" max="259" width="5.75" style="1" customWidth="1"/>
    <col min="260" max="261" width="15.75" style="1" customWidth="1"/>
    <col min="262" max="262" width="49.125" style="1" customWidth="1"/>
    <col min="263" max="263" width="6.25" style="1" customWidth="1"/>
    <col min="264" max="265" width="9.875" style="1" bestFit="1" customWidth="1"/>
    <col min="266" max="266" width="5.75" style="1" customWidth="1"/>
    <col min="267" max="267" width="49.5" style="1" customWidth="1"/>
    <col min="268" max="268" width="70.125" style="1" customWidth="1"/>
    <col min="269" max="269" width="30.75" style="1" customWidth="1"/>
    <col min="270" max="270" width="13.75" style="1" customWidth="1"/>
    <col min="271" max="271" width="6.375" style="1" customWidth="1"/>
    <col min="272" max="272" width="13.25" style="1" customWidth="1"/>
    <col min="273" max="273" width="18.25" style="1" customWidth="1"/>
    <col min="274" max="274" width="15.625" style="1" customWidth="1"/>
    <col min="275" max="513" width="8.875" style="1"/>
    <col min="514" max="514" width="2.625" style="1" customWidth="1"/>
    <col min="515" max="515" width="5.75" style="1" customWidth="1"/>
    <col min="516" max="517" width="15.75" style="1" customWidth="1"/>
    <col min="518" max="518" width="49.125" style="1" customWidth="1"/>
    <col min="519" max="519" width="6.25" style="1" customWidth="1"/>
    <col min="520" max="521" width="9.875" style="1" bestFit="1" customWidth="1"/>
    <col min="522" max="522" width="5.75" style="1" customWidth="1"/>
    <col min="523" max="523" width="49.5" style="1" customWidth="1"/>
    <col min="524" max="524" width="70.125" style="1" customWidth="1"/>
    <col min="525" max="525" width="30.75" style="1" customWidth="1"/>
    <col min="526" max="526" width="13.75" style="1" customWidth="1"/>
    <col min="527" max="527" width="6.375" style="1" customWidth="1"/>
    <col min="528" max="528" width="13.25" style="1" customWidth="1"/>
    <col min="529" max="529" width="18.25" style="1" customWidth="1"/>
    <col min="530" max="530" width="15.625" style="1" customWidth="1"/>
    <col min="531" max="769" width="8.875" style="1"/>
    <col min="770" max="770" width="2.625" style="1" customWidth="1"/>
    <col min="771" max="771" width="5.75" style="1" customWidth="1"/>
    <col min="772" max="773" width="15.75" style="1" customWidth="1"/>
    <col min="774" max="774" width="49.125" style="1" customWidth="1"/>
    <col min="775" max="775" width="6.25" style="1" customWidth="1"/>
    <col min="776" max="777" width="9.875" style="1" bestFit="1" customWidth="1"/>
    <col min="778" max="778" width="5.75" style="1" customWidth="1"/>
    <col min="779" max="779" width="49.5" style="1" customWidth="1"/>
    <col min="780" max="780" width="70.125" style="1" customWidth="1"/>
    <col min="781" max="781" width="30.75" style="1" customWidth="1"/>
    <col min="782" max="782" width="13.75" style="1" customWidth="1"/>
    <col min="783" max="783" width="6.375" style="1" customWidth="1"/>
    <col min="784" max="784" width="13.25" style="1" customWidth="1"/>
    <col min="785" max="785" width="18.25" style="1" customWidth="1"/>
    <col min="786" max="786" width="15.625" style="1" customWidth="1"/>
    <col min="787" max="1025" width="8.875" style="1"/>
    <col min="1026" max="1026" width="2.625" style="1" customWidth="1"/>
    <col min="1027" max="1027" width="5.75" style="1" customWidth="1"/>
    <col min="1028" max="1029" width="15.75" style="1" customWidth="1"/>
    <col min="1030" max="1030" width="49.125" style="1" customWidth="1"/>
    <col min="1031" max="1031" width="6.25" style="1" customWidth="1"/>
    <col min="1032" max="1033" width="9.875" style="1" bestFit="1" customWidth="1"/>
    <col min="1034" max="1034" width="5.75" style="1" customWidth="1"/>
    <col min="1035" max="1035" width="49.5" style="1" customWidth="1"/>
    <col min="1036" max="1036" width="70.125" style="1" customWidth="1"/>
    <col min="1037" max="1037" width="30.75" style="1" customWidth="1"/>
    <col min="1038" max="1038" width="13.75" style="1" customWidth="1"/>
    <col min="1039" max="1039" width="6.375" style="1" customWidth="1"/>
    <col min="1040" max="1040" width="13.25" style="1" customWidth="1"/>
    <col min="1041" max="1041" width="18.25" style="1" customWidth="1"/>
    <col min="1042" max="1042" width="15.625" style="1" customWidth="1"/>
    <col min="1043" max="1281" width="8.875" style="1"/>
    <col min="1282" max="1282" width="2.625" style="1" customWidth="1"/>
    <col min="1283" max="1283" width="5.75" style="1" customWidth="1"/>
    <col min="1284" max="1285" width="15.75" style="1" customWidth="1"/>
    <col min="1286" max="1286" width="49.125" style="1" customWidth="1"/>
    <col min="1287" max="1287" width="6.25" style="1" customWidth="1"/>
    <col min="1288" max="1289" width="9.875" style="1" bestFit="1" customWidth="1"/>
    <col min="1290" max="1290" width="5.75" style="1" customWidth="1"/>
    <col min="1291" max="1291" width="49.5" style="1" customWidth="1"/>
    <col min="1292" max="1292" width="70.125" style="1" customWidth="1"/>
    <col min="1293" max="1293" width="30.75" style="1" customWidth="1"/>
    <col min="1294" max="1294" width="13.75" style="1" customWidth="1"/>
    <col min="1295" max="1295" width="6.375" style="1" customWidth="1"/>
    <col min="1296" max="1296" width="13.25" style="1" customWidth="1"/>
    <col min="1297" max="1297" width="18.25" style="1" customWidth="1"/>
    <col min="1298" max="1298" width="15.625" style="1" customWidth="1"/>
    <col min="1299" max="1537" width="8.875" style="1"/>
    <col min="1538" max="1538" width="2.625" style="1" customWidth="1"/>
    <col min="1539" max="1539" width="5.75" style="1" customWidth="1"/>
    <col min="1540" max="1541" width="15.75" style="1" customWidth="1"/>
    <col min="1542" max="1542" width="49.125" style="1" customWidth="1"/>
    <col min="1543" max="1543" width="6.25" style="1" customWidth="1"/>
    <col min="1544" max="1545" width="9.875" style="1" bestFit="1" customWidth="1"/>
    <col min="1546" max="1546" width="5.75" style="1" customWidth="1"/>
    <col min="1547" max="1547" width="49.5" style="1" customWidth="1"/>
    <col min="1548" max="1548" width="70.125" style="1" customWidth="1"/>
    <col min="1549" max="1549" width="30.75" style="1" customWidth="1"/>
    <col min="1550" max="1550" width="13.75" style="1" customWidth="1"/>
    <col min="1551" max="1551" width="6.375" style="1" customWidth="1"/>
    <col min="1552" max="1552" width="13.25" style="1" customWidth="1"/>
    <col min="1553" max="1553" width="18.25" style="1" customWidth="1"/>
    <col min="1554" max="1554" width="15.625" style="1" customWidth="1"/>
    <col min="1555" max="1793" width="8.875" style="1"/>
    <col min="1794" max="1794" width="2.625" style="1" customWidth="1"/>
    <col min="1795" max="1795" width="5.75" style="1" customWidth="1"/>
    <col min="1796" max="1797" width="15.75" style="1" customWidth="1"/>
    <col min="1798" max="1798" width="49.125" style="1" customWidth="1"/>
    <col min="1799" max="1799" width="6.25" style="1" customWidth="1"/>
    <col min="1800" max="1801" width="9.875" style="1" bestFit="1" customWidth="1"/>
    <col min="1802" max="1802" width="5.75" style="1" customWidth="1"/>
    <col min="1803" max="1803" width="49.5" style="1" customWidth="1"/>
    <col min="1804" max="1804" width="70.125" style="1" customWidth="1"/>
    <col min="1805" max="1805" width="30.75" style="1" customWidth="1"/>
    <col min="1806" max="1806" width="13.75" style="1" customWidth="1"/>
    <col min="1807" max="1807" width="6.375" style="1" customWidth="1"/>
    <col min="1808" max="1808" width="13.25" style="1" customWidth="1"/>
    <col min="1809" max="1809" width="18.25" style="1" customWidth="1"/>
    <col min="1810" max="1810" width="15.625" style="1" customWidth="1"/>
    <col min="1811" max="2049" width="8.875" style="1"/>
    <col min="2050" max="2050" width="2.625" style="1" customWidth="1"/>
    <col min="2051" max="2051" width="5.75" style="1" customWidth="1"/>
    <col min="2052" max="2053" width="15.75" style="1" customWidth="1"/>
    <col min="2054" max="2054" width="49.125" style="1" customWidth="1"/>
    <col min="2055" max="2055" width="6.25" style="1" customWidth="1"/>
    <col min="2056" max="2057" width="9.875" style="1" bestFit="1" customWidth="1"/>
    <col min="2058" max="2058" width="5.75" style="1" customWidth="1"/>
    <col min="2059" max="2059" width="49.5" style="1" customWidth="1"/>
    <col min="2060" max="2060" width="70.125" style="1" customWidth="1"/>
    <col min="2061" max="2061" width="30.75" style="1" customWidth="1"/>
    <col min="2062" max="2062" width="13.75" style="1" customWidth="1"/>
    <col min="2063" max="2063" width="6.375" style="1" customWidth="1"/>
    <col min="2064" max="2064" width="13.25" style="1" customWidth="1"/>
    <col min="2065" max="2065" width="18.25" style="1" customWidth="1"/>
    <col min="2066" max="2066" width="15.625" style="1" customWidth="1"/>
    <col min="2067" max="2305" width="8.875" style="1"/>
    <col min="2306" max="2306" width="2.625" style="1" customWidth="1"/>
    <col min="2307" max="2307" width="5.75" style="1" customWidth="1"/>
    <col min="2308" max="2309" width="15.75" style="1" customWidth="1"/>
    <col min="2310" max="2310" width="49.125" style="1" customWidth="1"/>
    <col min="2311" max="2311" width="6.25" style="1" customWidth="1"/>
    <col min="2312" max="2313" width="9.875" style="1" bestFit="1" customWidth="1"/>
    <col min="2314" max="2314" width="5.75" style="1" customWidth="1"/>
    <col min="2315" max="2315" width="49.5" style="1" customWidth="1"/>
    <col min="2316" max="2316" width="70.125" style="1" customWidth="1"/>
    <col min="2317" max="2317" width="30.75" style="1" customWidth="1"/>
    <col min="2318" max="2318" width="13.75" style="1" customWidth="1"/>
    <col min="2319" max="2319" width="6.375" style="1" customWidth="1"/>
    <col min="2320" max="2320" width="13.25" style="1" customWidth="1"/>
    <col min="2321" max="2321" width="18.25" style="1" customWidth="1"/>
    <col min="2322" max="2322" width="15.625" style="1" customWidth="1"/>
    <col min="2323" max="2561" width="8.875" style="1"/>
    <col min="2562" max="2562" width="2.625" style="1" customWidth="1"/>
    <col min="2563" max="2563" width="5.75" style="1" customWidth="1"/>
    <col min="2564" max="2565" width="15.75" style="1" customWidth="1"/>
    <col min="2566" max="2566" width="49.125" style="1" customWidth="1"/>
    <col min="2567" max="2567" width="6.25" style="1" customWidth="1"/>
    <col min="2568" max="2569" width="9.875" style="1" bestFit="1" customWidth="1"/>
    <col min="2570" max="2570" width="5.75" style="1" customWidth="1"/>
    <col min="2571" max="2571" width="49.5" style="1" customWidth="1"/>
    <col min="2572" max="2572" width="70.125" style="1" customWidth="1"/>
    <col min="2573" max="2573" width="30.75" style="1" customWidth="1"/>
    <col min="2574" max="2574" width="13.75" style="1" customWidth="1"/>
    <col min="2575" max="2575" width="6.375" style="1" customWidth="1"/>
    <col min="2576" max="2576" width="13.25" style="1" customWidth="1"/>
    <col min="2577" max="2577" width="18.25" style="1" customWidth="1"/>
    <col min="2578" max="2578" width="15.625" style="1" customWidth="1"/>
    <col min="2579" max="2817" width="8.875" style="1"/>
    <col min="2818" max="2818" width="2.625" style="1" customWidth="1"/>
    <col min="2819" max="2819" width="5.75" style="1" customWidth="1"/>
    <col min="2820" max="2821" width="15.75" style="1" customWidth="1"/>
    <col min="2822" max="2822" width="49.125" style="1" customWidth="1"/>
    <col min="2823" max="2823" width="6.25" style="1" customWidth="1"/>
    <col min="2824" max="2825" width="9.875" style="1" bestFit="1" customWidth="1"/>
    <col min="2826" max="2826" width="5.75" style="1" customWidth="1"/>
    <col min="2827" max="2827" width="49.5" style="1" customWidth="1"/>
    <col min="2828" max="2828" width="70.125" style="1" customWidth="1"/>
    <col min="2829" max="2829" width="30.75" style="1" customWidth="1"/>
    <col min="2830" max="2830" width="13.75" style="1" customWidth="1"/>
    <col min="2831" max="2831" width="6.375" style="1" customWidth="1"/>
    <col min="2832" max="2832" width="13.25" style="1" customWidth="1"/>
    <col min="2833" max="2833" width="18.25" style="1" customWidth="1"/>
    <col min="2834" max="2834" width="15.625" style="1" customWidth="1"/>
    <col min="2835" max="3073" width="8.875" style="1"/>
    <col min="3074" max="3074" width="2.625" style="1" customWidth="1"/>
    <col min="3075" max="3075" width="5.75" style="1" customWidth="1"/>
    <col min="3076" max="3077" width="15.75" style="1" customWidth="1"/>
    <col min="3078" max="3078" width="49.125" style="1" customWidth="1"/>
    <col min="3079" max="3079" width="6.25" style="1" customWidth="1"/>
    <col min="3080" max="3081" width="9.875" style="1" bestFit="1" customWidth="1"/>
    <col min="3082" max="3082" width="5.75" style="1" customWidth="1"/>
    <col min="3083" max="3083" width="49.5" style="1" customWidth="1"/>
    <col min="3084" max="3084" width="70.125" style="1" customWidth="1"/>
    <col min="3085" max="3085" width="30.75" style="1" customWidth="1"/>
    <col min="3086" max="3086" width="13.75" style="1" customWidth="1"/>
    <col min="3087" max="3087" width="6.375" style="1" customWidth="1"/>
    <col min="3088" max="3088" width="13.25" style="1" customWidth="1"/>
    <col min="3089" max="3089" width="18.25" style="1" customWidth="1"/>
    <col min="3090" max="3090" width="15.625" style="1" customWidth="1"/>
    <col min="3091" max="3329" width="8.875" style="1"/>
    <col min="3330" max="3330" width="2.625" style="1" customWidth="1"/>
    <col min="3331" max="3331" width="5.75" style="1" customWidth="1"/>
    <col min="3332" max="3333" width="15.75" style="1" customWidth="1"/>
    <col min="3334" max="3334" width="49.125" style="1" customWidth="1"/>
    <col min="3335" max="3335" width="6.25" style="1" customWidth="1"/>
    <col min="3336" max="3337" width="9.875" style="1" bestFit="1" customWidth="1"/>
    <col min="3338" max="3338" width="5.75" style="1" customWidth="1"/>
    <col min="3339" max="3339" width="49.5" style="1" customWidth="1"/>
    <col min="3340" max="3340" width="70.125" style="1" customWidth="1"/>
    <col min="3341" max="3341" width="30.75" style="1" customWidth="1"/>
    <col min="3342" max="3342" width="13.75" style="1" customWidth="1"/>
    <col min="3343" max="3343" width="6.375" style="1" customWidth="1"/>
    <col min="3344" max="3344" width="13.25" style="1" customWidth="1"/>
    <col min="3345" max="3345" width="18.25" style="1" customWidth="1"/>
    <col min="3346" max="3346" width="15.625" style="1" customWidth="1"/>
    <col min="3347" max="3585" width="8.875" style="1"/>
    <col min="3586" max="3586" width="2.625" style="1" customWidth="1"/>
    <col min="3587" max="3587" width="5.75" style="1" customWidth="1"/>
    <col min="3588" max="3589" width="15.75" style="1" customWidth="1"/>
    <col min="3590" max="3590" width="49.125" style="1" customWidth="1"/>
    <col min="3591" max="3591" width="6.25" style="1" customWidth="1"/>
    <col min="3592" max="3593" width="9.875" style="1" bestFit="1" customWidth="1"/>
    <col min="3594" max="3594" width="5.75" style="1" customWidth="1"/>
    <col min="3595" max="3595" width="49.5" style="1" customWidth="1"/>
    <col min="3596" max="3596" width="70.125" style="1" customWidth="1"/>
    <col min="3597" max="3597" width="30.75" style="1" customWidth="1"/>
    <col min="3598" max="3598" width="13.75" style="1" customWidth="1"/>
    <col min="3599" max="3599" width="6.375" style="1" customWidth="1"/>
    <col min="3600" max="3600" width="13.25" style="1" customWidth="1"/>
    <col min="3601" max="3601" width="18.25" style="1" customWidth="1"/>
    <col min="3602" max="3602" width="15.625" style="1" customWidth="1"/>
    <col min="3603" max="3841" width="8.875" style="1"/>
    <col min="3842" max="3842" width="2.625" style="1" customWidth="1"/>
    <col min="3843" max="3843" width="5.75" style="1" customWidth="1"/>
    <col min="3844" max="3845" width="15.75" style="1" customWidth="1"/>
    <col min="3846" max="3846" width="49.125" style="1" customWidth="1"/>
    <col min="3847" max="3847" width="6.25" style="1" customWidth="1"/>
    <col min="3848" max="3849" width="9.875" style="1" bestFit="1" customWidth="1"/>
    <col min="3850" max="3850" width="5.75" style="1" customWidth="1"/>
    <col min="3851" max="3851" width="49.5" style="1" customWidth="1"/>
    <col min="3852" max="3852" width="70.125" style="1" customWidth="1"/>
    <col min="3853" max="3853" width="30.75" style="1" customWidth="1"/>
    <col min="3854" max="3854" width="13.75" style="1" customWidth="1"/>
    <col min="3855" max="3855" width="6.375" style="1" customWidth="1"/>
    <col min="3856" max="3856" width="13.25" style="1" customWidth="1"/>
    <col min="3857" max="3857" width="18.25" style="1" customWidth="1"/>
    <col min="3858" max="3858" width="15.625" style="1" customWidth="1"/>
    <col min="3859" max="4097" width="8.875" style="1"/>
    <col min="4098" max="4098" width="2.625" style="1" customWidth="1"/>
    <col min="4099" max="4099" width="5.75" style="1" customWidth="1"/>
    <col min="4100" max="4101" width="15.75" style="1" customWidth="1"/>
    <col min="4102" max="4102" width="49.125" style="1" customWidth="1"/>
    <col min="4103" max="4103" width="6.25" style="1" customWidth="1"/>
    <col min="4104" max="4105" width="9.875" style="1" bestFit="1" customWidth="1"/>
    <col min="4106" max="4106" width="5.75" style="1" customWidth="1"/>
    <col min="4107" max="4107" width="49.5" style="1" customWidth="1"/>
    <col min="4108" max="4108" width="70.125" style="1" customWidth="1"/>
    <col min="4109" max="4109" width="30.75" style="1" customWidth="1"/>
    <col min="4110" max="4110" width="13.75" style="1" customWidth="1"/>
    <col min="4111" max="4111" width="6.375" style="1" customWidth="1"/>
    <col min="4112" max="4112" width="13.25" style="1" customWidth="1"/>
    <col min="4113" max="4113" width="18.25" style="1" customWidth="1"/>
    <col min="4114" max="4114" width="15.625" style="1" customWidth="1"/>
    <col min="4115" max="4353" width="8.875" style="1"/>
    <col min="4354" max="4354" width="2.625" style="1" customWidth="1"/>
    <col min="4355" max="4355" width="5.75" style="1" customWidth="1"/>
    <col min="4356" max="4357" width="15.75" style="1" customWidth="1"/>
    <col min="4358" max="4358" width="49.125" style="1" customWidth="1"/>
    <col min="4359" max="4359" width="6.25" style="1" customWidth="1"/>
    <col min="4360" max="4361" width="9.875" style="1" bestFit="1" customWidth="1"/>
    <col min="4362" max="4362" width="5.75" style="1" customWidth="1"/>
    <col min="4363" max="4363" width="49.5" style="1" customWidth="1"/>
    <col min="4364" max="4364" width="70.125" style="1" customWidth="1"/>
    <col min="4365" max="4365" width="30.75" style="1" customWidth="1"/>
    <col min="4366" max="4366" width="13.75" style="1" customWidth="1"/>
    <col min="4367" max="4367" width="6.375" style="1" customWidth="1"/>
    <col min="4368" max="4368" width="13.25" style="1" customWidth="1"/>
    <col min="4369" max="4369" width="18.25" style="1" customWidth="1"/>
    <col min="4370" max="4370" width="15.625" style="1" customWidth="1"/>
    <col min="4371" max="4609" width="8.875" style="1"/>
    <col min="4610" max="4610" width="2.625" style="1" customWidth="1"/>
    <col min="4611" max="4611" width="5.75" style="1" customWidth="1"/>
    <col min="4612" max="4613" width="15.75" style="1" customWidth="1"/>
    <col min="4614" max="4614" width="49.125" style="1" customWidth="1"/>
    <col min="4615" max="4615" width="6.25" style="1" customWidth="1"/>
    <col min="4616" max="4617" width="9.875" style="1" bestFit="1" customWidth="1"/>
    <col min="4618" max="4618" width="5.75" style="1" customWidth="1"/>
    <col min="4619" max="4619" width="49.5" style="1" customWidth="1"/>
    <col min="4620" max="4620" width="70.125" style="1" customWidth="1"/>
    <col min="4621" max="4621" width="30.75" style="1" customWidth="1"/>
    <col min="4622" max="4622" width="13.75" style="1" customWidth="1"/>
    <col min="4623" max="4623" width="6.375" style="1" customWidth="1"/>
    <col min="4624" max="4624" width="13.25" style="1" customWidth="1"/>
    <col min="4625" max="4625" width="18.25" style="1" customWidth="1"/>
    <col min="4626" max="4626" width="15.625" style="1" customWidth="1"/>
    <col min="4627" max="4865" width="8.875" style="1"/>
    <col min="4866" max="4866" width="2.625" style="1" customWidth="1"/>
    <col min="4867" max="4867" width="5.75" style="1" customWidth="1"/>
    <col min="4868" max="4869" width="15.75" style="1" customWidth="1"/>
    <col min="4870" max="4870" width="49.125" style="1" customWidth="1"/>
    <col min="4871" max="4871" width="6.25" style="1" customWidth="1"/>
    <col min="4872" max="4873" width="9.875" style="1" bestFit="1" customWidth="1"/>
    <col min="4874" max="4874" width="5.75" style="1" customWidth="1"/>
    <col min="4875" max="4875" width="49.5" style="1" customWidth="1"/>
    <col min="4876" max="4876" width="70.125" style="1" customWidth="1"/>
    <col min="4877" max="4877" width="30.75" style="1" customWidth="1"/>
    <col min="4878" max="4878" width="13.75" style="1" customWidth="1"/>
    <col min="4879" max="4879" width="6.375" style="1" customWidth="1"/>
    <col min="4880" max="4880" width="13.25" style="1" customWidth="1"/>
    <col min="4881" max="4881" width="18.25" style="1" customWidth="1"/>
    <col min="4882" max="4882" width="15.625" style="1" customWidth="1"/>
    <col min="4883" max="5121" width="8.875" style="1"/>
    <col min="5122" max="5122" width="2.625" style="1" customWidth="1"/>
    <col min="5123" max="5123" width="5.75" style="1" customWidth="1"/>
    <col min="5124" max="5125" width="15.75" style="1" customWidth="1"/>
    <col min="5126" max="5126" width="49.125" style="1" customWidth="1"/>
    <col min="5127" max="5127" width="6.25" style="1" customWidth="1"/>
    <col min="5128" max="5129" width="9.875" style="1" bestFit="1" customWidth="1"/>
    <col min="5130" max="5130" width="5.75" style="1" customWidth="1"/>
    <col min="5131" max="5131" width="49.5" style="1" customWidth="1"/>
    <col min="5132" max="5132" width="70.125" style="1" customWidth="1"/>
    <col min="5133" max="5133" width="30.75" style="1" customWidth="1"/>
    <col min="5134" max="5134" width="13.75" style="1" customWidth="1"/>
    <col min="5135" max="5135" width="6.375" style="1" customWidth="1"/>
    <col min="5136" max="5136" width="13.25" style="1" customWidth="1"/>
    <col min="5137" max="5137" width="18.25" style="1" customWidth="1"/>
    <col min="5138" max="5138" width="15.625" style="1" customWidth="1"/>
    <col min="5139" max="5377" width="8.875" style="1"/>
    <col min="5378" max="5378" width="2.625" style="1" customWidth="1"/>
    <col min="5379" max="5379" width="5.75" style="1" customWidth="1"/>
    <col min="5380" max="5381" width="15.75" style="1" customWidth="1"/>
    <col min="5382" max="5382" width="49.125" style="1" customWidth="1"/>
    <col min="5383" max="5383" width="6.25" style="1" customWidth="1"/>
    <col min="5384" max="5385" width="9.875" style="1" bestFit="1" customWidth="1"/>
    <col min="5386" max="5386" width="5.75" style="1" customWidth="1"/>
    <col min="5387" max="5387" width="49.5" style="1" customWidth="1"/>
    <col min="5388" max="5388" width="70.125" style="1" customWidth="1"/>
    <col min="5389" max="5389" width="30.75" style="1" customWidth="1"/>
    <col min="5390" max="5390" width="13.75" style="1" customWidth="1"/>
    <col min="5391" max="5391" width="6.375" style="1" customWidth="1"/>
    <col min="5392" max="5392" width="13.25" style="1" customWidth="1"/>
    <col min="5393" max="5393" width="18.25" style="1" customWidth="1"/>
    <col min="5394" max="5394" width="15.625" style="1" customWidth="1"/>
    <col min="5395" max="5633" width="8.875" style="1"/>
    <col min="5634" max="5634" width="2.625" style="1" customWidth="1"/>
    <col min="5635" max="5635" width="5.75" style="1" customWidth="1"/>
    <col min="5636" max="5637" width="15.75" style="1" customWidth="1"/>
    <col min="5638" max="5638" width="49.125" style="1" customWidth="1"/>
    <col min="5639" max="5639" width="6.25" style="1" customWidth="1"/>
    <col min="5640" max="5641" width="9.875" style="1" bestFit="1" customWidth="1"/>
    <col min="5642" max="5642" width="5.75" style="1" customWidth="1"/>
    <col min="5643" max="5643" width="49.5" style="1" customWidth="1"/>
    <col min="5644" max="5644" width="70.125" style="1" customWidth="1"/>
    <col min="5645" max="5645" width="30.75" style="1" customWidth="1"/>
    <col min="5646" max="5646" width="13.75" style="1" customWidth="1"/>
    <col min="5647" max="5647" width="6.375" style="1" customWidth="1"/>
    <col min="5648" max="5648" width="13.25" style="1" customWidth="1"/>
    <col min="5649" max="5649" width="18.25" style="1" customWidth="1"/>
    <col min="5650" max="5650" width="15.625" style="1" customWidth="1"/>
    <col min="5651" max="5889" width="8.875" style="1"/>
    <col min="5890" max="5890" width="2.625" style="1" customWidth="1"/>
    <col min="5891" max="5891" width="5.75" style="1" customWidth="1"/>
    <col min="5892" max="5893" width="15.75" style="1" customWidth="1"/>
    <col min="5894" max="5894" width="49.125" style="1" customWidth="1"/>
    <col min="5895" max="5895" width="6.25" style="1" customWidth="1"/>
    <col min="5896" max="5897" width="9.875" style="1" bestFit="1" customWidth="1"/>
    <col min="5898" max="5898" width="5.75" style="1" customWidth="1"/>
    <col min="5899" max="5899" width="49.5" style="1" customWidth="1"/>
    <col min="5900" max="5900" width="70.125" style="1" customWidth="1"/>
    <col min="5901" max="5901" width="30.75" style="1" customWidth="1"/>
    <col min="5902" max="5902" width="13.75" style="1" customWidth="1"/>
    <col min="5903" max="5903" width="6.375" style="1" customWidth="1"/>
    <col min="5904" max="5904" width="13.25" style="1" customWidth="1"/>
    <col min="5905" max="5905" width="18.25" style="1" customWidth="1"/>
    <col min="5906" max="5906" width="15.625" style="1" customWidth="1"/>
    <col min="5907" max="6145" width="8.875" style="1"/>
    <col min="6146" max="6146" width="2.625" style="1" customWidth="1"/>
    <col min="6147" max="6147" width="5.75" style="1" customWidth="1"/>
    <col min="6148" max="6149" width="15.75" style="1" customWidth="1"/>
    <col min="6150" max="6150" width="49.125" style="1" customWidth="1"/>
    <col min="6151" max="6151" width="6.25" style="1" customWidth="1"/>
    <col min="6152" max="6153" width="9.875" style="1" bestFit="1" customWidth="1"/>
    <col min="6154" max="6154" width="5.75" style="1" customWidth="1"/>
    <col min="6155" max="6155" width="49.5" style="1" customWidth="1"/>
    <col min="6156" max="6156" width="70.125" style="1" customWidth="1"/>
    <col min="6157" max="6157" width="30.75" style="1" customWidth="1"/>
    <col min="6158" max="6158" width="13.75" style="1" customWidth="1"/>
    <col min="6159" max="6159" width="6.375" style="1" customWidth="1"/>
    <col min="6160" max="6160" width="13.25" style="1" customWidth="1"/>
    <col min="6161" max="6161" width="18.25" style="1" customWidth="1"/>
    <col min="6162" max="6162" width="15.625" style="1" customWidth="1"/>
    <col min="6163" max="6401" width="8.875" style="1"/>
    <col min="6402" max="6402" width="2.625" style="1" customWidth="1"/>
    <col min="6403" max="6403" width="5.75" style="1" customWidth="1"/>
    <col min="6404" max="6405" width="15.75" style="1" customWidth="1"/>
    <col min="6406" max="6406" width="49.125" style="1" customWidth="1"/>
    <col min="6407" max="6407" width="6.25" style="1" customWidth="1"/>
    <col min="6408" max="6409" width="9.875" style="1" bestFit="1" customWidth="1"/>
    <col min="6410" max="6410" width="5.75" style="1" customWidth="1"/>
    <col min="6411" max="6411" width="49.5" style="1" customWidth="1"/>
    <col min="6412" max="6412" width="70.125" style="1" customWidth="1"/>
    <col min="6413" max="6413" width="30.75" style="1" customWidth="1"/>
    <col min="6414" max="6414" width="13.75" style="1" customWidth="1"/>
    <col min="6415" max="6415" width="6.375" style="1" customWidth="1"/>
    <col min="6416" max="6416" width="13.25" style="1" customWidth="1"/>
    <col min="6417" max="6417" width="18.25" style="1" customWidth="1"/>
    <col min="6418" max="6418" width="15.625" style="1" customWidth="1"/>
    <col min="6419" max="6657" width="8.875" style="1"/>
    <col min="6658" max="6658" width="2.625" style="1" customWidth="1"/>
    <col min="6659" max="6659" width="5.75" style="1" customWidth="1"/>
    <col min="6660" max="6661" width="15.75" style="1" customWidth="1"/>
    <col min="6662" max="6662" width="49.125" style="1" customWidth="1"/>
    <col min="6663" max="6663" width="6.25" style="1" customWidth="1"/>
    <col min="6664" max="6665" width="9.875" style="1" bestFit="1" customWidth="1"/>
    <col min="6666" max="6666" width="5.75" style="1" customWidth="1"/>
    <col min="6667" max="6667" width="49.5" style="1" customWidth="1"/>
    <col min="6668" max="6668" width="70.125" style="1" customWidth="1"/>
    <col min="6669" max="6669" width="30.75" style="1" customWidth="1"/>
    <col min="6670" max="6670" width="13.75" style="1" customWidth="1"/>
    <col min="6671" max="6671" width="6.375" style="1" customWidth="1"/>
    <col min="6672" max="6672" width="13.25" style="1" customWidth="1"/>
    <col min="6673" max="6673" width="18.25" style="1" customWidth="1"/>
    <col min="6674" max="6674" width="15.625" style="1" customWidth="1"/>
    <col min="6675" max="6913" width="8.875" style="1"/>
    <col min="6914" max="6914" width="2.625" style="1" customWidth="1"/>
    <col min="6915" max="6915" width="5.75" style="1" customWidth="1"/>
    <col min="6916" max="6917" width="15.75" style="1" customWidth="1"/>
    <col min="6918" max="6918" width="49.125" style="1" customWidth="1"/>
    <col min="6919" max="6919" width="6.25" style="1" customWidth="1"/>
    <col min="6920" max="6921" width="9.875" style="1" bestFit="1" customWidth="1"/>
    <col min="6922" max="6922" width="5.75" style="1" customWidth="1"/>
    <col min="6923" max="6923" width="49.5" style="1" customWidth="1"/>
    <col min="6924" max="6924" width="70.125" style="1" customWidth="1"/>
    <col min="6925" max="6925" width="30.75" style="1" customWidth="1"/>
    <col min="6926" max="6926" width="13.75" style="1" customWidth="1"/>
    <col min="6927" max="6927" width="6.375" style="1" customWidth="1"/>
    <col min="6928" max="6928" width="13.25" style="1" customWidth="1"/>
    <col min="6929" max="6929" width="18.25" style="1" customWidth="1"/>
    <col min="6930" max="6930" width="15.625" style="1" customWidth="1"/>
    <col min="6931" max="7169" width="8.875" style="1"/>
    <col min="7170" max="7170" width="2.625" style="1" customWidth="1"/>
    <col min="7171" max="7171" width="5.75" style="1" customWidth="1"/>
    <col min="7172" max="7173" width="15.75" style="1" customWidth="1"/>
    <col min="7174" max="7174" width="49.125" style="1" customWidth="1"/>
    <col min="7175" max="7175" width="6.25" style="1" customWidth="1"/>
    <col min="7176" max="7177" width="9.875" style="1" bestFit="1" customWidth="1"/>
    <col min="7178" max="7178" width="5.75" style="1" customWidth="1"/>
    <col min="7179" max="7179" width="49.5" style="1" customWidth="1"/>
    <col min="7180" max="7180" width="70.125" style="1" customWidth="1"/>
    <col min="7181" max="7181" width="30.75" style="1" customWidth="1"/>
    <col min="7182" max="7182" width="13.75" style="1" customWidth="1"/>
    <col min="7183" max="7183" width="6.375" style="1" customWidth="1"/>
    <col min="7184" max="7184" width="13.25" style="1" customWidth="1"/>
    <col min="7185" max="7185" width="18.25" style="1" customWidth="1"/>
    <col min="7186" max="7186" width="15.625" style="1" customWidth="1"/>
    <col min="7187" max="7425" width="8.875" style="1"/>
    <col min="7426" max="7426" width="2.625" style="1" customWidth="1"/>
    <col min="7427" max="7427" width="5.75" style="1" customWidth="1"/>
    <col min="7428" max="7429" width="15.75" style="1" customWidth="1"/>
    <col min="7430" max="7430" width="49.125" style="1" customWidth="1"/>
    <col min="7431" max="7431" width="6.25" style="1" customWidth="1"/>
    <col min="7432" max="7433" width="9.875" style="1" bestFit="1" customWidth="1"/>
    <col min="7434" max="7434" width="5.75" style="1" customWidth="1"/>
    <col min="7435" max="7435" width="49.5" style="1" customWidth="1"/>
    <col min="7436" max="7436" width="70.125" style="1" customWidth="1"/>
    <col min="7437" max="7437" width="30.75" style="1" customWidth="1"/>
    <col min="7438" max="7438" width="13.75" style="1" customWidth="1"/>
    <col min="7439" max="7439" width="6.375" style="1" customWidth="1"/>
    <col min="7440" max="7440" width="13.25" style="1" customWidth="1"/>
    <col min="7441" max="7441" width="18.25" style="1" customWidth="1"/>
    <col min="7442" max="7442" width="15.625" style="1" customWidth="1"/>
    <col min="7443" max="7681" width="8.875" style="1"/>
    <col min="7682" max="7682" width="2.625" style="1" customWidth="1"/>
    <col min="7683" max="7683" width="5.75" style="1" customWidth="1"/>
    <col min="7684" max="7685" width="15.75" style="1" customWidth="1"/>
    <col min="7686" max="7686" width="49.125" style="1" customWidth="1"/>
    <col min="7687" max="7687" width="6.25" style="1" customWidth="1"/>
    <col min="7688" max="7689" width="9.875" style="1" bestFit="1" customWidth="1"/>
    <col min="7690" max="7690" width="5.75" style="1" customWidth="1"/>
    <col min="7691" max="7691" width="49.5" style="1" customWidth="1"/>
    <col min="7692" max="7692" width="70.125" style="1" customWidth="1"/>
    <col min="7693" max="7693" width="30.75" style="1" customWidth="1"/>
    <col min="7694" max="7694" width="13.75" style="1" customWidth="1"/>
    <col min="7695" max="7695" width="6.375" style="1" customWidth="1"/>
    <col min="7696" max="7696" width="13.25" style="1" customWidth="1"/>
    <col min="7697" max="7697" width="18.25" style="1" customWidth="1"/>
    <col min="7698" max="7698" width="15.625" style="1" customWidth="1"/>
    <col min="7699" max="7937" width="8.875" style="1"/>
    <col min="7938" max="7938" width="2.625" style="1" customWidth="1"/>
    <col min="7939" max="7939" width="5.75" style="1" customWidth="1"/>
    <col min="7940" max="7941" width="15.75" style="1" customWidth="1"/>
    <col min="7942" max="7942" width="49.125" style="1" customWidth="1"/>
    <col min="7943" max="7943" width="6.25" style="1" customWidth="1"/>
    <col min="7944" max="7945" width="9.875" style="1" bestFit="1" customWidth="1"/>
    <col min="7946" max="7946" width="5.75" style="1" customWidth="1"/>
    <col min="7947" max="7947" width="49.5" style="1" customWidth="1"/>
    <col min="7948" max="7948" width="70.125" style="1" customWidth="1"/>
    <col min="7949" max="7949" width="30.75" style="1" customWidth="1"/>
    <col min="7950" max="7950" width="13.75" style="1" customWidth="1"/>
    <col min="7951" max="7951" width="6.375" style="1" customWidth="1"/>
    <col min="7952" max="7952" width="13.25" style="1" customWidth="1"/>
    <col min="7953" max="7953" width="18.25" style="1" customWidth="1"/>
    <col min="7954" max="7954" width="15.625" style="1" customWidth="1"/>
    <col min="7955" max="8193" width="8.875" style="1"/>
    <col min="8194" max="8194" width="2.625" style="1" customWidth="1"/>
    <col min="8195" max="8195" width="5.75" style="1" customWidth="1"/>
    <col min="8196" max="8197" width="15.75" style="1" customWidth="1"/>
    <col min="8198" max="8198" width="49.125" style="1" customWidth="1"/>
    <col min="8199" max="8199" width="6.25" style="1" customWidth="1"/>
    <col min="8200" max="8201" width="9.875" style="1" bestFit="1" customWidth="1"/>
    <col min="8202" max="8202" width="5.75" style="1" customWidth="1"/>
    <col min="8203" max="8203" width="49.5" style="1" customWidth="1"/>
    <col min="8204" max="8204" width="70.125" style="1" customWidth="1"/>
    <col min="8205" max="8205" width="30.75" style="1" customWidth="1"/>
    <col min="8206" max="8206" width="13.75" style="1" customWidth="1"/>
    <col min="8207" max="8207" width="6.375" style="1" customWidth="1"/>
    <col min="8208" max="8208" width="13.25" style="1" customWidth="1"/>
    <col min="8209" max="8209" width="18.25" style="1" customWidth="1"/>
    <col min="8210" max="8210" width="15.625" style="1" customWidth="1"/>
    <col min="8211" max="8449" width="8.875" style="1"/>
    <col min="8450" max="8450" width="2.625" style="1" customWidth="1"/>
    <col min="8451" max="8451" width="5.75" style="1" customWidth="1"/>
    <col min="8452" max="8453" width="15.75" style="1" customWidth="1"/>
    <col min="8454" max="8454" width="49.125" style="1" customWidth="1"/>
    <col min="8455" max="8455" width="6.25" style="1" customWidth="1"/>
    <col min="8456" max="8457" width="9.875" style="1" bestFit="1" customWidth="1"/>
    <col min="8458" max="8458" width="5.75" style="1" customWidth="1"/>
    <col min="8459" max="8459" width="49.5" style="1" customWidth="1"/>
    <col min="8460" max="8460" width="70.125" style="1" customWidth="1"/>
    <col min="8461" max="8461" width="30.75" style="1" customWidth="1"/>
    <col min="8462" max="8462" width="13.75" style="1" customWidth="1"/>
    <col min="8463" max="8463" width="6.375" style="1" customWidth="1"/>
    <col min="8464" max="8464" width="13.25" style="1" customWidth="1"/>
    <col min="8465" max="8465" width="18.25" style="1" customWidth="1"/>
    <col min="8466" max="8466" width="15.625" style="1" customWidth="1"/>
    <col min="8467" max="8705" width="8.875" style="1"/>
    <col min="8706" max="8706" width="2.625" style="1" customWidth="1"/>
    <col min="8707" max="8707" width="5.75" style="1" customWidth="1"/>
    <col min="8708" max="8709" width="15.75" style="1" customWidth="1"/>
    <col min="8710" max="8710" width="49.125" style="1" customWidth="1"/>
    <col min="8711" max="8711" width="6.25" style="1" customWidth="1"/>
    <col min="8712" max="8713" width="9.875" style="1" bestFit="1" customWidth="1"/>
    <col min="8714" max="8714" width="5.75" style="1" customWidth="1"/>
    <col min="8715" max="8715" width="49.5" style="1" customWidth="1"/>
    <col min="8716" max="8716" width="70.125" style="1" customWidth="1"/>
    <col min="8717" max="8717" width="30.75" style="1" customWidth="1"/>
    <col min="8718" max="8718" width="13.75" style="1" customWidth="1"/>
    <col min="8719" max="8719" width="6.375" style="1" customWidth="1"/>
    <col min="8720" max="8720" width="13.25" style="1" customWidth="1"/>
    <col min="8721" max="8721" width="18.25" style="1" customWidth="1"/>
    <col min="8722" max="8722" width="15.625" style="1" customWidth="1"/>
    <col min="8723" max="8961" width="8.875" style="1"/>
    <col min="8962" max="8962" width="2.625" style="1" customWidth="1"/>
    <col min="8963" max="8963" width="5.75" style="1" customWidth="1"/>
    <col min="8964" max="8965" width="15.75" style="1" customWidth="1"/>
    <col min="8966" max="8966" width="49.125" style="1" customWidth="1"/>
    <col min="8967" max="8967" width="6.25" style="1" customWidth="1"/>
    <col min="8968" max="8969" width="9.875" style="1" bestFit="1" customWidth="1"/>
    <col min="8970" max="8970" width="5.75" style="1" customWidth="1"/>
    <col min="8971" max="8971" width="49.5" style="1" customWidth="1"/>
    <col min="8972" max="8972" width="70.125" style="1" customWidth="1"/>
    <col min="8973" max="8973" width="30.75" style="1" customWidth="1"/>
    <col min="8974" max="8974" width="13.75" style="1" customWidth="1"/>
    <col min="8975" max="8975" width="6.375" style="1" customWidth="1"/>
    <col min="8976" max="8976" width="13.25" style="1" customWidth="1"/>
    <col min="8977" max="8977" width="18.25" style="1" customWidth="1"/>
    <col min="8978" max="8978" width="15.625" style="1" customWidth="1"/>
    <col min="8979" max="9217" width="8.875" style="1"/>
    <col min="9218" max="9218" width="2.625" style="1" customWidth="1"/>
    <col min="9219" max="9219" width="5.75" style="1" customWidth="1"/>
    <col min="9220" max="9221" width="15.75" style="1" customWidth="1"/>
    <col min="9222" max="9222" width="49.125" style="1" customWidth="1"/>
    <col min="9223" max="9223" width="6.25" style="1" customWidth="1"/>
    <col min="9224" max="9225" width="9.875" style="1" bestFit="1" customWidth="1"/>
    <col min="9226" max="9226" width="5.75" style="1" customWidth="1"/>
    <col min="9227" max="9227" width="49.5" style="1" customWidth="1"/>
    <col min="9228" max="9228" width="70.125" style="1" customWidth="1"/>
    <col min="9229" max="9229" width="30.75" style="1" customWidth="1"/>
    <col min="9230" max="9230" width="13.75" style="1" customWidth="1"/>
    <col min="9231" max="9231" width="6.375" style="1" customWidth="1"/>
    <col min="9232" max="9232" width="13.25" style="1" customWidth="1"/>
    <col min="9233" max="9233" width="18.25" style="1" customWidth="1"/>
    <col min="9234" max="9234" width="15.625" style="1" customWidth="1"/>
    <col min="9235" max="9473" width="8.875" style="1"/>
    <col min="9474" max="9474" width="2.625" style="1" customWidth="1"/>
    <col min="9475" max="9475" width="5.75" style="1" customWidth="1"/>
    <col min="9476" max="9477" width="15.75" style="1" customWidth="1"/>
    <col min="9478" max="9478" width="49.125" style="1" customWidth="1"/>
    <col min="9479" max="9479" width="6.25" style="1" customWidth="1"/>
    <col min="9480" max="9481" width="9.875" style="1" bestFit="1" customWidth="1"/>
    <col min="9482" max="9482" width="5.75" style="1" customWidth="1"/>
    <col min="9483" max="9483" width="49.5" style="1" customWidth="1"/>
    <col min="9484" max="9484" width="70.125" style="1" customWidth="1"/>
    <col min="9485" max="9485" width="30.75" style="1" customWidth="1"/>
    <col min="9486" max="9486" width="13.75" style="1" customWidth="1"/>
    <col min="9487" max="9487" width="6.375" style="1" customWidth="1"/>
    <col min="9488" max="9488" width="13.25" style="1" customWidth="1"/>
    <col min="9489" max="9489" width="18.25" style="1" customWidth="1"/>
    <col min="9490" max="9490" width="15.625" style="1" customWidth="1"/>
    <col min="9491" max="9729" width="8.875" style="1"/>
    <col min="9730" max="9730" width="2.625" style="1" customWidth="1"/>
    <col min="9731" max="9731" width="5.75" style="1" customWidth="1"/>
    <col min="9732" max="9733" width="15.75" style="1" customWidth="1"/>
    <col min="9734" max="9734" width="49.125" style="1" customWidth="1"/>
    <col min="9735" max="9735" width="6.25" style="1" customWidth="1"/>
    <col min="9736" max="9737" width="9.875" style="1" bestFit="1" customWidth="1"/>
    <col min="9738" max="9738" width="5.75" style="1" customWidth="1"/>
    <col min="9739" max="9739" width="49.5" style="1" customWidth="1"/>
    <col min="9740" max="9740" width="70.125" style="1" customWidth="1"/>
    <col min="9741" max="9741" width="30.75" style="1" customWidth="1"/>
    <col min="9742" max="9742" width="13.75" style="1" customWidth="1"/>
    <col min="9743" max="9743" width="6.375" style="1" customWidth="1"/>
    <col min="9744" max="9744" width="13.25" style="1" customWidth="1"/>
    <col min="9745" max="9745" width="18.25" style="1" customWidth="1"/>
    <col min="9746" max="9746" width="15.625" style="1" customWidth="1"/>
    <col min="9747" max="9985" width="8.875" style="1"/>
    <col min="9986" max="9986" width="2.625" style="1" customWidth="1"/>
    <col min="9987" max="9987" width="5.75" style="1" customWidth="1"/>
    <col min="9988" max="9989" width="15.75" style="1" customWidth="1"/>
    <col min="9990" max="9990" width="49.125" style="1" customWidth="1"/>
    <col min="9991" max="9991" width="6.25" style="1" customWidth="1"/>
    <col min="9992" max="9993" width="9.875" style="1" bestFit="1" customWidth="1"/>
    <col min="9994" max="9994" width="5.75" style="1" customWidth="1"/>
    <col min="9995" max="9995" width="49.5" style="1" customWidth="1"/>
    <col min="9996" max="9996" width="70.125" style="1" customWidth="1"/>
    <col min="9997" max="9997" width="30.75" style="1" customWidth="1"/>
    <col min="9998" max="9998" width="13.75" style="1" customWidth="1"/>
    <col min="9999" max="9999" width="6.375" style="1" customWidth="1"/>
    <col min="10000" max="10000" width="13.25" style="1" customWidth="1"/>
    <col min="10001" max="10001" width="18.25" style="1" customWidth="1"/>
    <col min="10002" max="10002" width="15.625" style="1" customWidth="1"/>
    <col min="10003" max="10241" width="8.875" style="1"/>
    <col min="10242" max="10242" width="2.625" style="1" customWidth="1"/>
    <col min="10243" max="10243" width="5.75" style="1" customWidth="1"/>
    <col min="10244" max="10245" width="15.75" style="1" customWidth="1"/>
    <col min="10246" max="10246" width="49.125" style="1" customWidth="1"/>
    <col min="10247" max="10247" width="6.25" style="1" customWidth="1"/>
    <col min="10248" max="10249" width="9.875" style="1" bestFit="1" customWidth="1"/>
    <col min="10250" max="10250" width="5.75" style="1" customWidth="1"/>
    <col min="10251" max="10251" width="49.5" style="1" customWidth="1"/>
    <col min="10252" max="10252" width="70.125" style="1" customWidth="1"/>
    <col min="10253" max="10253" width="30.75" style="1" customWidth="1"/>
    <col min="10254" max="10254" width="13.75" style="1" customWidth="1"/>
    <col min="10255" max="10255" width="6.375" style="1" customWidth="1"/>
    <col min="10256" max="10256" width="13.25" style="1" customWidth="1"/>
    <col min="10257" max="10257" width="18.25" style="1" customWidth="1"/>
    <col min="10258" max="10258" width="15.625" style="1" customWidth="1"/>
    <col min="10259" max="10497" width="8.875" style="1"/>
    <col min="10498" max="10498" width="2.625" style="1" customWidth="1"/>
    <col min="10499" max="10499" width="5.75" style="1" customWidth="1"/>
    <col min="10500" max="10501" width="15.75" style="1" customWidth="1"/>
    <col min="10502" max="10502" width="49.125" style="1" customWidth="1"/>
    <col min="10503" max="10503" width="6.25" style="1" customWidth="1"/>
    <col min="10504" max="10505" width="9.875" style="1" bestFit="1" customWidth="1"/>
    <col min="10506" max="10506" width="5.75" style="1" customWidth="1"/>
    <col min="10507" max="10507" width="49.5" style="1" customWidth="1"/>
    <col min="10508" max="10508" width="70.125" style="1" customWidth="1"/>
    <col min="10509" max="10509" width="30.75" style="1" customWidth="1"/>
    <col min="10510" max="10510" width="13.75" style="1" customWidth="1"/>
    <col min="10511" max="10511" width="6.375" style="1" customWidth="1"/>
    <col min="10512" max="10512" width="13.25" style="1" customWidth="1"/>
    <col min="10513" max="10513" width="18.25" style="1" customWidth="1"/>
    <col min="10514" max="10514" width="15.625" style="1" customWidth="1"/>
    <col min="10515" max="10753" width="8.875" style="1"/>
    <col min="10754" max="10754" width="2.625" style="1" customWidth="1"/>
    <col min="10755" max="10755" width="5.75" style="1" customWidth="1"/>
    <col min="10756" max="10757" width="15.75" style="1" customWidth="1"/>
    <col min="10758" max="10758" width="49.125" style="1" customWidth="1"/>
    <col min="10759" max="10759" width="6.25" style="1" customWidth="1"/>
    <col min="10760" max="10761" width="9.875" style="1" bestFit="1" customWidth="1"/>
    <col min="10762" max="10762" width="5.75" style="1" customWidth="1"/>
    <col min="10763" max="10763" width="49.5" style="1" customWidth="1"/>
    <col min="10764" max="10764" width="70.125" style="1" customWidth="1"/>
    <col min="10765" max="10765" width="30.75" style="1" customWidth="1"/>
    <col min="10766" max="10766" width="13.75" style="1" customWidth="1"/>
    <col min="10767" max="10767" width="6.375" style="1" customWidth="1"/>
    <col min="10768" max="10768" width="13.25" style="1" customWidth="1"/>
    <col min="10769" max="10769" width="18.25" style="1" customWidth="1"/>
    <col min="10770" max="10770" width="15.625" style="1" customWidth="1"/>
    <col min="10771" max="11009" width="8.875" style="1"/>
    <col min="11010" max="11010" width="2.625" style="1" customWidth="1"/>
    <col min="11011" max="11011" width="5.75" style="1" customWidth="1"/>
    <col min="11012" max="11013" width="15.75" style="1" customWidth="1"/>
    <col min="11014" max="11014" width="49.125" style="1" customWidth="1"/>
    <col min="11015" max="11015" width="6.25" style="1" customWidth="1"/>
    <col min="11016" max="11017" width="9.875" style="1" bestFit="1" customWidth="1"/>
    <col min="11018" max="11018" width="5.75" style="1" customWidth="1"/>
    <col min="11019" max="11019" width="49.5" style="1" customWidth="1"/>
    <col min="11020" max="11020" width="70.125" style="1" customWidth="1"/>
    <col min="11021" max="11021" width="30.75" style="1" customWidth="1"/>
    <col min="11022" max="11022" width="13.75" style="1" customWidth="1"/>
    <col min="11023" max="11023" width="6.375" style="1" customWidth="1"/>
    <col min="11024" max="11024" width="13.25" style="1" customWidth="1"/>
    <col min="11025" max="11025" width="18.25" style="1" customWidth="1"/>
    <col min="11026" max="11026" width="15.625" style="1" customWidth="1"/>
    <col min="11027" max="11265" width="8.875" style="1"/>
    <col min="11266" max="11266" width="2.625" style="1" customWidth="1"/>
    <col min="11267" max="11267" width="5.75" style="1" customWidth="1"/>
    <col min="11268" max="11269" width="15.75" style="1" customWidth="1"/>
    <col min="11270" max="11270" width="49.125" style="1" customWidth="1"/>
    <col min="11271" max="11271" width="6.25" style="1" customWidth="1"/>
    <col min="11272" max="11273" width="9.875" style="1" bestFit="1" customWidth="1"/>
    <col min="11274" max="11274" width="5.75" style="1" customWidth="1"/>
    <col min="11275" max="11275" width="49.5" style="1" customWidth="1"/>
    <col min="11276" max="11276" width="70.125" style="1" customWidth="1"/>
    <col min="11277" max="11277" width="30.75" style="1" customWidth="1"/>
    <col min="11278" max="11278" width="13.75" style="1" customWidth="1"/>
    <col min="11279" max="11279" width="6.375" style="1" customWidth="1"/>
    <col min="11280" max="11280" width="13.25" style="1" customWidth="1"/>
    <col min="11281" max="11281" width="18.25" style="1" customWidth="1"/>
    <col min="11282" max="11282" width="15.625" style="1" customWidth="1"/>
    <col min="11283" max="11521" width="8.875" style="1"/>
    <col min="11522" max="11522" width="2.625" style="1" customWidth="1"/>
    <col min="11523" max="11523" width="5.75" style="1" customWidth="1"/>
    <col min="11524" max="11525" width="15.75" style="1" customWidth="1"/>
    <col min="11526" max="11526" width="49.125" style="1" customWidth="1"/>
    <col min="11527" max="11527" width="6.25" style="1" customWidth="1"/>
    <col min="11528" max="11529" width="9.875" style="1" bestFit="1" customWidth="1"/>
    <col min="11530" max="11530" width="5.75" style="1" customWidth="1"/>
    <col min="11531" max="11531" width="49.5" style="1" customWidth="1"/>
    <col min="11532" max="11532" width="70.125" style="1" customWidth="1"/>
    <col min="11533" max="11533" width="30.75" style="1" customWidth="1"/>
    <col min="11534" max="11534" width="13.75" style="1" customWidth="1"/>
    <col min="11535" max="11535" width="6.375" style="1" customWidth="1"/>
    <col min="11536" max="11536" width="13.25" style="1" customWidth="1"/>
    <col min="11537" max="11537" width="18.25" style="1" customWidth="1"/>
    <col min="11538" max="11538" width="15.625" style="1" customWidth="1"/>
    <col min="11539" max="11777" width="8.875" style="1"/>
    <col min="11778" max="11778" width="2.625" style="1" customWidth="1"/>
    <col min="11779" max="11779" width="5.75" style="1" customWidth="1"/>
    <col min="11780" max="11781" width="15.75" style="1" customWidth="1"/>
    <col min="11782" max="11782" width="49.125" style="1" customWidth="1"/>
    <col min="11783" max="11783" width="6.25" style="1" customWidth="1"/>
    <col min="11784" max="11785" width="9.875" style="1" bestFit="1" customWidth="1"/>
    <col min="11786" max="11786" width="5.75" style="1" customWidth="1"/>
    <col min="11787" max="11787" width="49.5" style="1" customWidth="1"/>
    <col min="11788" max="11788" width="70.125" style="1" customWidth="1"/>
    <col min="11789" max="11789" width="30.75" style="1" customWidth="1"/>
    <col min="11790" max="11790" width="13.75" style="1" customWidth="1"/>
    <col min="11791" max="11791" width="6.375" style="1" customWidth="1"/>
    <col min="11792" max="11792" width="13.25" style="1" customWidth="1"/>
    <col min="11793" max="11793" width="18.25" style="1" customWidth="1"/>
    <col min="11794" max="11794" width="15.625" style="1" customWidth="1"/>
    <col min="11795" max="12033" width="8.875" style="1"/>
    <col min="12034" max="12034" width="2.625" style="1" customWidth="1"/>
    <col min="12035" max="12035" width="5.75" style="1" customWidth="1"/>
    <col min="12036" max="12037" width="15.75" style="1" customWidth="1"/>
    <col min="12038" max="12038" width="49.125" style="1" customWidth="1"/>
    <col min="12039" max="12039" width="6.25" style="1" customWidth="1"/>
    <col min="12040" max="12041" width="9.875" style="1" bestFit="1" customWidth="1"/>
    <col min="12042" max="12042" width="5.75" style="1" customWidth="1"/>
    <col min="12043" max="12043" width="49.5" style="1" customWidth="1"/>
    <col min="12044" max="12044" width="70.125" style="1" customWidth="1"/>
    <col min="12045" max="12045" width="30.75" style="1" customWidth="1"/>
    <col min="12046" max="12046" width="13.75" style="1" customWidth="1"/>
    <col min="12047" max="12047" width="6.375" style="1" customWidth="1"/>
    <col min="12048" max="12048" width="13.25" style="1" customWidth="1"/>
    <col min="12049" max="12049" width="18.25" style="1" customWidth="1"/>
    <col min="12050" max="12050" width="15.625" style="1" customWidth="1"/>
    <col min="12051" max="12289" width="8.875" style="1"/>
    <col min="12290" max="12290" width="2.625" style="1" customWidth="1"/>
    <col min="12291" max="12291" width="5.75" style="1" customWidth="1"/>
    <col min="12292" max="12293" width="15.75" style="1" customWidth="1"/>
    <col min="12294" max="12294" width="49.125" style="1" customWidth="1"/>
    <col min="12295" max="12295" width="6.25" style="1" customWidth="1"/>
    <col min="12296" max="12297" width="9.875" style="1" bestFit="1" customWidth="1"/>
    <col min="12298" max="12298" width="5.75" style="1" customWidth="1"/>
    <col min="12299" max="12299" width="49.5" style="1" customWidth="1"/>
    <col min="12300" max="12300" width="70.125" style="1" customWidth="1"/>
    <col min="12301" max="12301" width="30.75" style="1" customWidth="1"/>
    <col min="12302" max="12302" width="13.75" style="1" customWidth="1"/>
    <col min="12303" max="12303" width="6.375" style="1" customWidth="1"/>
    <col min="12304" max="12304" width="13.25" style="1" customWidth="1"/>
    <col min="12305" max="12305" width="18.25" style="1" customWidth="1"/>
    <col min="12306" max="12306" width="15.625" style="1" customWidth="1"/>
    <col min="12307" max="12545" width="8.875" style="1"/>
    <col min="12546" max="12546" width="2.625" style="1" customWidth="1"/>
    <col min="12547" max="12547" width="5.75" style="1" customWidth="1"/>
    <col min="12548" max="12549" width="15.75" style="1" customWidth="1"/>
    <col min="12550" max="12550" width="49.125" style="1" customWidth="1"/>
    <col min="12551" max="12551" width="6.25" style="1" customWidth="1"/>
    <col min="12552" max="12553" width="9.875" style="1" bestFit="1" customWidth="1"/>
    <col min="12554" max="12554" width="5.75" style="1" customWidth="1"/>
    <col min="12555" max="12555" width="49.5" style="1" customWidth="1"/>
    <col min="12556" max="12556" width="70.125" style="1" customWidth="1"/>
    <col min="12557" max="12557" width="30.75" style="1" customWidth="1"/>
    <col min="12558" max="12558" width="13.75" style="1" customWidth="1"/>
    <col min="12559" max="12559" width="6.375" style="1" customWidth="1"/>
    <col min="12560" max="12560" width="13.25" style="1" customWidth="1"/>
    <col min="12561" max="12561" width="18.25" style="1" customWidth="1"/>
    <col min="12562" max="12562" width="15.625" style="1" customWidth="1"/>
    <col min="12563" max="12801" width="8.875" style="1"/>
    <col min="12802" max="12802" width="2.625" style="1" customWidth="1"/>
    <col min="12803" max="12803" width="5.75" style="1" customWidth="1"/>
    <col min="12804" max="12805" width="15.75" style="1" customWidth="1"/>
    <col min="12806" max="12806" width="49.125" style="1" customWidth="1"/>
    <col min="12807" max="12807" width="6.25" style="1" customWidth="1"/>
    <col min="12808" max="12809" width="9.875" style="1" bestFit="1" customWidth="1"/>
    <col min="12810" max="12810" width="5.75" style="1" customWidth="1"/>
    <col min="12811" max="12811" width="49.5" style="1" customWidth="1"/>
    <col min="12812" max="12812" width="70.125" style="1" customWidth="1"/>
    <col min="12813" max="12813" width="30.75" style="1" customWidth="1"/>
    <col min="12814" max="12814" width="13.75" style="1" customWidth="1"/>
    <col min="12815" max="12815" width="6.375" style="1" customWidth="1"/>
    <col min="12816" max="12816" width="13.25" style="1" customWidth="1"/>
    <col min="12817" max="12817" width="18.25" style="1" customWidth="1"/>
    <col min="12818" max="12818" width="15.625" style="1" customWidth="1"/>
    <col min="12819" max="13057" width="8.875" style="1"/>
    <col min="13058" max="13058" width="2.625" style="1" customWidth="1"/>
    <col min="13059" max="13059" width="5.75" style="1" customWidth="1"/>
    <col min="13060" max="13061" width="15.75" style="1" customWidth="1"/>
    <col min="13062" max="13062" width="49.125" style="1" customWidth="1"/>
    <col min="13063" max="13063" width="6.25" style="1" customWidth="1"/>
    <col min="13064" max="13065" width="9.875" style="1" bestFit="1" customWidth="1"/>
    <col min="13066" max="13066" width="5.75" style="1" customWidth="1"/>
    <col min="13067" max="13067" width="49.5" style="1" customWidth="1"/>
    <col min="13068" max="13068" width="70.125" style="1" customWidth="1"/>
    <col min="13069" max="13069" width="30.75" style="1" customWidth="1"/>
    <col min="13070" max="13070" width="13.75" style="1" customWidth="1"/>
    <col min="13071" max="13071" width="6.375" style="1" customWidth="1"/>
    <col min="13072" max="13072" width="13.25" style="1" customWidth="1"/>
    <col min="13073" max="13073" width="18.25" style="1" customWidth="1"/>
    <col min="13074" max="13074" width="15.625" style="1" customWidth="1"/>
    <col min="13075" max="13313" width="8.875" style="1"/>
    <col min="13314" max="13314" width="2.625" style="1" customWidth="1"/>
    <col min="13315" max="13315" width="5.75" style="1" customWidth="1"/>
    <col min="13316" max="13317" width="15.75" style="1" customWidth="1"/>
    <col min="13318" max="13318" width="49.125" style="1" customWidth="1"/>
    <col min="13319" max="13319" width="6.25" style="1" customWidth="1"/>
    <col min="13320" max="13321" width="9.875" style="1" bestFit="1" customWidth="1"/>
    <col min="13322" max="13322" width="5.75" style="1" customWidth="1"/>
    <col min="13323" max="13323" width="49.5" style="1" customWidth="1"/>
    <col min="13324" max="13324" width="70.125" style="1" customWidth="1"/>
    <col min="13325" max="13325" width="30.75" style="1" customWidth="1"/>
    <col min="13326" max="13326" width="13.75" style="1" customWidth="1"/>
    <col min="13327" max="13327" width="6.375" style="1" customWidth="1"/>
    <col min="13328" max="13328" width="13.25" style="1" customWidth="1"/>
    <col min="13329" max="13329" width="18.25" style="1" customWidth="1"/>
    <col min="13330" max="13330" width="15.625" style="1" customWidth="1"/>
    <col min="13331" max="13569" width="8.875" style="1"/>
    <col min="13570" max="13570" width="2.625" style="1" customWidth="1"/>
    <col min="13571" max="13571" width="5.75" style="1" customWidth="1"/>
    <col min="13572" max="13573" width="15.75" style="1" customWidth="1"/>
    <col min="13574" max="13574" width="49.125" style="1" customWidth="1"/>
    <col min="13575" max="13575" width="6.25" style="1" customWidth="1"/>
    <col min="13576" max="13577" width="9.875" style="1" bestFit="1" customWidth="1"/>
    <col min="13578" max="13578" width="5.75" style="1" customWidth="1"/>
    <col min="13579" max="13579" width="49.5" style="1" customWidth="1"/>
    <col min="13580" max="13580" width="70.125" style="1" customWidth="1"/>
    <col min="13581" max="13581" width="30.75" style="1" customWidth="1"/>
    <col min="13582" max="13582" width="13.75" style="1" customWidth="1"/>
    <col min="13583" max="13583" width="6.375" style="1" customWidth="1"/>
    <col min="13584" max="13584" width="13.25" style="1" customWidth="1"/>
    <col min="13585" max="13585" width="18.25" style="1" customWidth="1"/>
    <col min="13586" max="13586" width="15.625" style="1" customWidth="1"/>
    <col min="13587" max="13825" width="8.875" style="1"/>
    <col min="13826" max="13826" width="2.625" style="1" customWidth="1"/>
    <col min="13827" max="13827" width="5.75" style="1" customWidth="1"/>
    <col min="13828" max="13829" width="15.75" style="1" customWidth="1"/>
    <col min="13830" max="13830" width="49.125" style="1" customWidth="1"/>
    <col min="13831" max="13831" width="6.25" style="1" customWidth="1"/>
    <col min="13832" max="13833" width="9.875" style="1" bestFit="1" customWidth="1"/>
    <col min="13834" max="13834" width="5.75" style="1" customWidth="1"/>
    <col min="13835" max="13835" width="49.5" style="1" customWidth="1"/>
    <col min="13836" max="13836" width="70.125" style="1" customWidth="1"/>
    <col min="13837" max="13837" width="30.75" style="1" customWidth="1"/>
    <col min="13838" max="13838" width="13.75" style="1" customWidth="1"/>
    <col min="13839" max="13839" width="6.375" style="1" customWidth="1"/>
    <col min="13840" max="13840" width="13.25" style="1" customWidth="1"/>
    <col min="13841" max="13841" width="18.25" style="1" customWidth="1"/>
    <col min="13842" max="13842" width="15.625" style="1" customWidth="1"/>
    <col min="13843" max="14081" width="8.875" style="1"/>
    <col min="14082" max="14082" width="2.625" style="1" customWidth="1"/>
    <col min="14083" max="14083" width="5.75" style="1" customWidth="1"/>
    <col min="14084" max="14085" width="15.75" style="1" customWidth="1"/>
    <col min="14086" max="14086" width="49.125" style="1" customWidth="1"/>
    <col min="14087" max="14087" width="6.25" style="1" customWidth="1"/>
    <col min="14088" max="14089" width="9.875" style="1" bestFit="1" customWidth="1"/>
    <col min="14090" max="14090" width="5.75" style="1" customWidth="1"/>
    <col min="14091" max="14091" width="49.5" style="1" customWidth="1"/>
    <col min="14092" max="14092" width="70.125" style="1" customWidth="1"/>
    <col min="14093" max="14093" width="30.75" style="1" customWidth="1"/>
    <col min="14094" max="14094" width="13.75" style="1" customWidth="1"/>
    <col min="14095" max="14095" width="6.375" style="1" customWidth="1"/>
    <col min="14096" max="14096" width="13.25" style="1" customWidth="1"/>
    <col min="14097" max="14097" width="18.25" style="1" customWidth="1"/>
    <col min="14098" max="14098" width="15.625" style="1" customWidth="1"/>
    <col min="14099" max="14337" width="8.875" style="1"/>
    <col min="14338" max="14338" width="2.625" style="1" customWidth="1"/>
    <col min="14339" max="14339" width="5.75" style="1" customWidth="1"/>
    <col min="14340" max="14341" width="15.75" style="1" customWidth="1"/>
    <col min="14342" max="14342" width="49.125" style="1" customWidth="1"/>
    <col min="14343" max="14343" width="6.25" style="1" customWidth="1"/>
    <col min="14344" max="14345" width="9.875" style="1" bestFit="1" customWidth="1"/>
    <col min="14346" max="14346" width="5.75" style="1" customWidth="1"/>
    <col min="14347" max="14347" width="49.5" style="1" customWidth="1"/>
    <col min="14348" max="14348" width="70.125" style="1" customWidth="1"/>
    <col min="14349" max="14349" width="30.75" style="1" customWidth="1"/>
    <col min="14350" max="14350" width="13.75" style="1" customWidth="1"/>
    <col min="14351" max="14351" width="6.375" style="1" customWidth="1"/>
    <col min="14352" max="14352" width="13.25" style="1" customWidth="1"/>
    <col min="14353" max="14353" width="18.25" style="1" customWidth="1"/>
    <col min="14354" max="14354" width="15.625" style="1" customWidth="1"/>
    <col min="14355" max="14593" width="8.875" style="1"/>
    <col min="14594" max="14594" width="2.625" style="1" customWidth="1"/>
    <col min="14595" max="14595" width="5.75" style="1" customWidth="1"/>
    <col min="14596" max="14597" width="15.75" style="1" customWidth="1"/>
    <col min="14598" max="14598" width="49.125" style="1" customWidth="1"/>
    <col min="14599" max="14599" width="6.25" style="1" customWidth="1"/>
    <col min="14600" max="14601" width="9.875" style="1" bestFit="1" customWidth="1"/>
    <col min="14602" max="14602" width="5.75" style="1" customWidth="1"/>
    <col min="14603" max="14603" width="49.5" style="1" customWidth="1"/>
    <col min="14604" max="14604" width="70.125" style="1" customWidth="1"/>
    <col min="14605" max="14605" width="30.75" style="1" customWidth="1"/>
    <col min="14606" max="14606" width="13.75" style="1" customWidth="1"/>
    <col min="14607" max="14607" width="6.375" style="1" customWidth="1"/>
    <col min="14608" max="14608" width="13.25" style="1" customWidth="1"/>
    <col min="14609" max="14609" width="18.25" style="1" customWidth="1"/>
    <col min="14610" max="14610" width="15.625" style="1" customWidth="1"/>
    <col min="14611" max="14849" width="8.875" style="1"/>
    <col min="14850" max="14850" width="2.625" style="1" customWidth="1"/>
    <col min="14851" max="14851" width="5.75" style="1" customWidth="1"/>
    <col min="14852" max="14853" width="15.75" style="1" customWidth="1"/>
    <col min="14854" max="14854" width="49.125" style="1" customWidth="1"/>
    <col min="14855" max="14855" width="6.25" style="1" customWidth="1"/>
    <col min="14856" max="14857" width="9.875" style="1" bestFit="1" customWidth="1"/>
    <col min="14858" max="14858" width="5.75" style="1" customWidth="1"/>
    <col min="14859" max="14859" width="49.5" style="1" customWidth="1"/>
    <col min="14860" max="14860" width="70.125" style="1" customWidth="1"/>
    <col min="14861" max="14861" width="30.75" style="1" customWidth="1"/>
    <col min="14862" max="14862" width="13.75" style="1" customWidth="1"/>
    <col min="14863" max="14863" width="6.375" style="1" customWidth="1"/>
    <col min="14864" max="14864" width="13.25" style="1" customWidth="1"/>
    <col min="14865" max="14865" width="18.25" style="1" customWidth="1"/>
    <col min="14866" max="14866" width="15.625" style="1" customWidth="1"/>
    <col min="14867" max="15105" width="8.875" style="1"/>
    <col min="15106" max="15106" width="2.625" style="1" customWidth="1"/>
    <col min="15107" max="15107" width="5.75" style="1" customWidth="1"/>
    <col min="15108" max="15109" width="15.75" style="1" customWidth="1"/>
    <col min="15110" max="15110" width="49.125" style="1" customWidth="1"/>
    <col min="15111" max="15111" width="6.25" style="1" customWidth="1"/>
    <col min="15112" max="15113" width="9.875" style="1" bestFit="1" customWidth="1"/>
    <col min="15114" max="15114" width="5.75" style="1" customWidth="1"/>
    <col min="15115" max="15115" width="49.5" style="1" customWidth="1"/>
    <col min="15116" max="15116" width="70.125" style="1" customWidth="1"/>
    <col min="15117" max="15117" width="30.75" style="1" customWidth="1"/>
    <col min="15118" max="15118" width="13.75" style="1" customWidth="1"/>
    <col min="15119" max="15119" width="6.375" style="1" customWidth="1"/>
    <col min="15120" max="15120" width="13.25" style="1" customWidth="1"/>
    <col min="15121" max="15121" width="18.25" style="1" customWidth="1"/>
    <col min="15122" max="15122" width="15.625" style="1" customWidth="1"/>
    <col min="15123" max="15361" width="8.875" style="1"/>
    <col min="15362" max="15362" width="2.625" style="1" customWidth="1"/>
    <col min="15363" max="15363" width="5.75" style="1" customWidth="1"/>
    <col min="15364" max="15365" width="15.75" style="1" customWidth="1"/>
    <col min="15366" max="15366" width="49.125" style="1" customWidth="1"/>
    <col min="15367" max="15367" width="6.25" style="1" customWidth="1"/>
    <col min="15368" max="15369" width="9.875" style="1" bestFit="1" customWidth="1"/>
    <col min="15370" max="15370" width="5.75" style="1" customWidth="1"/>
    <col min="15371" max="15371" width="49.5" style="1" customWidth="1"/>
    <col min="15372" max="15372" width="70.125" style="1" customWidth="1"/>
    <col min="15373" max="15373" width="30.75" style="1" customWidth="1"/>
    <col min="15374" max="15374" width="13.75" style="1" customWidth="1"/>
    <col min="15375" max="15375" width="6.375" style="1" customWidth="1"/>
    <col min="15376" max="15376" width="13.25" style="1" customWidth="1"/>
    <col min="15377" max="15377" width="18.25" style="1" customWidth="1"/>
    <col min="15378" max="15378" width="15.625" style="1" customWidth="1"/>
    <col min="15379" max="15617" width="8.875" style="1"/>
    <col min="15618" max="15618" width="2.625" style="1" customWidth="1"/>
    <col min="15619" max="15619" width="5.75" style="1" customWidth="1"/>
    <col min="15620" max="15621" width="15.75" style="1" customWidth="1"/>
    <col min="15622" max="15622" width="49.125" style="1" customWidth="1"/>
    <col min="15623" max="15623" width="6.25" style="1" customWidth="1"/>
    <col min="15624" max="15625" width="9.875" style="1" bestFit="1" customWidth="1"/>
    <col min="15626" max="15626" width="5.75" style="1" customWidth="1"/>
    <col min="15627" max="15627" width="49.5" style="1" customWidth="1"/>
    <col min="15628" max="15628" width="70.125" style="1" customWidth="1"/>
    <col min="15629" max="15629" width="30.75" style="1" customWidth="1"/>
    <col min="15630" max="15630" width="13.75" style="1" customWidth="1"/>
    <col min="15631" max="15631" width="6.375" style="1" customWidth="1"/>
    <col min="15632" max="15632" width="13.25" style="1" customWidth="1"/>
    <col min="15633" max="15633" width="18.25" style="1" customWidth="1"/>
    <col min="15634" max="15634" width="15.625" style="1" customWidth="1"/>
    <col min="15635" max="15873" width="8.875" style="1"/>
    <col min="15874" max="15874" width="2.625" style="1" customWidth="1"/>
    <col min="15875" max="15875" width="5.75" style="1" customWidth="1"/>
    <col min="15876" max="15877" width="15.75" style="1" customWidth="1"/>
    <col min="15878" max="15878" width="49.125" style="1" customWidth="1"/>
    <col min="15879" max="15879" width="6.25" style="1" customWidth="1"/>
    <col min="15880" max="15881" width="9.875" style="1" bestFit="1" customWidth="1"/>
    <col min="15882" max="15882" width="5.75" style="1" customWidth="1"/>
    <col min="15883" max="15883" width="49.5" style="1" customWidth="1"/>
    <col min="15884" max="15884" width="70.125" style="1" customWidth="1"/>
    <col min="15885" max="15885" width="30.75" style="1" customWidth="1"/>
    <col min="15886" max="15886" width="13.75" style="1" customWidth="1"/>
    <col min="15887" max="15887" width="6.375" style="1" customWidth="1"/>
    <col min="15888" max="15888" width="13.25" style="1" customWidth="1"/>
    <col min="15889" max="15889" width="18.25" style="1" customWidth="1"/>
    <col min="15890" max="15890" width="15.625" style="1" customWidth="1"/>
    <col min="15891" max="16129" width="8.875" style="1"/>
    <col min="16130" max="16130" width="2.625" style="1" customWidth="1"/>
    <col min="16131" max="16131" width="5.75" style="1" customWidth="1"/>
    <col min="16132" max="16133" width="15.75" style="1" customWidth="1"/>
    <col min="16134" max="16134" width="49.125" style="1" customWidth="1"/>
    <col min="16135" max="16135" width="6.25" style="1" customWidth="1"/>
    <col min="16136" max="16137" width="9.875" style="1" bestFit="1" customWidth="1"/>
    <col min="16138" max="16138" width="5.75" style="1" customWidth="1"/>
    <col min="16139" max="16139" width="49.5" style="1" customWidth="1"/>
    <col min="16140" max="16140" width="70.125" style="1" customWidth="1"/>
    <col min="16141" max="16141" width="30.75" style="1" customWidth="1"/>
    <col min="16142" max="16142" width="13.75" style="1" customWidth="1"/>
    <col min="16143" max="16143" width="6.375" style="1" customWidth="1"/>
    <col min="16144" max="16144" width="13.25" style="1" customWidth="1"/>
    <col min="16145" max="16145" width="18.25" style="1" customWidth="1"/>
    <col min="16146" max="16146" width="15.625" style="1" customWidth="1"/>
    <col min="16147" max="16384" width="8.875" style="1"/>
  </cols>
  <sheetData>
    <row r="2" spans="1:18" ht="20.100000000000001" customHeight="1">
      <c r="C2" s="2" t="s">
        <v>0</v>
      </c>
      <c r="D2" s="2"/>
      <c r="E2" s="2"/>
      <c r="F2" s="3" t="s">
        <v>1515</v>
      </c>
      <c r="H2" s="5" t="s">
        <v>2</v>
      </c>
      <c r="I2" s="6"/>
      <c r="J2" s="7"/>
      <c r="K2" s="8">
        <f>SUM(I:I)</f>
        <v>93636</v>
      </c>
    </row>
    <row r="3" spans="1:18" ht="20.100000000000001" customHeight="1">
      <c r="C3" s="2" t="s">
        <v>3</v>
      </c>
      <c r="D3" s="2"/>
      <c r="E3" s="2"/>
      <c r="F3" s="13" t="s">
        <v>1350</v>
      </c>
    </row>
    <row r="4" spans="1:18" ht="20.100000000000001" customHeight="1">
      <c r="C4" s="2" t="s">
        <v>1516</v>
      </c>
      <c r="D4" s="2"/>
      <c r="E4" s="2"/>
      <c r="F4" s="13" t="s">
        <v>1517</v>
      </c>
      <c r="K4" s="932" t="s">
        <v>1518</v>
      </c>
    </row>
    <row r="5" spans="1:18" ht="20.100000000000001" customHeight="1">
      <c r="C5" s="2" t="s">
        <v>8</v>
      </c>
      <c r="D5" s="2"/>
      <c r="E5" s="2"/>
      <c r="F5" s="18">
        <v>45674</v>
      </c>
      <c r="I5" s="942" t="s">
        <v>53</v>
      </c>
      <c r="K5" s="934"/>
    </row>
    <row r="6" spans="1:18" ht="20.100000000000001" customHeight="1">
      <c r="C6" s="2" t="s">
        <v>10</v>
      </c>
      <c r="D6" s="2"/>
      <c r="E6" s="2"/>
      <c r="F6" s="18">
        <v>45677</v>
      </c>
      <c r="I6" s="943"/>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161" t="s">
        <v>406</v>
      </c>
      <c r="E9" s="162"/>
      <c r="F9" s="163"/>
      <c r="G9" s="27"/>
      <c r="H9" s="27"/>
      <c r="I9" s="31"/>
      <c r="J9" s="31"/>
      <c r="K9" s="27"/>
      <c r="L9" s="27"/>
      <c r="M9" s="27"/>
      <c r="N9" s="32"/>
      <c r="O9" s="28"/>
      <c r="P9" s="27"/>
      <c r="Q9" s="32"/>
      <c r="R9" s="33"/>
    </row>
    <row r="10" spans="1:18" s="4" customFormat="1" ht="19.7" customHeight="1">
      <c r="A10" s="112" t="s">
        <v>54</v>
      </c>
      <c r="C10" s="396">
        <v>1</v>
      </c>
      <c r="D10" s="146" t="s">
        <v>61</v>
      </c>
      <c r="E10" s="28" t="s">
        <v>55</v>
      </c>
      <c r="F10" s="225" t="s">
        <v>1540</v>
      </c>
      <c r="G10" s="952">
        <v>1</v>
      </c>
      <c r="H10" s="952">
        <v>11092</v>
      </c>
      <c r="I10" s="152">
        <f t="shared" ref="I10:I17" si="0">G10*H10</f>
        <v>11092</v>
      </c>
      <c r="J10" s="31"/>
      <c r="K10" s="38" t="s">
        <v>1541</v>
      </c>
      <c r="L10" s="27"/>
      <c r="M10" s="953" t="s">
        <v>1542</v>
      </c>
      <c r="N10" s="32">
        <v>45653</v>
      </c>
      <c r="O10" s="28"/>
      <c r="P10" s="40">
        <v>45674</v>
      </c>
      <c r="Q10" s="32">
        <v>45677</v>
      </c>
      <c r="R10" s="33"/>
    </row>
    <row r="11" spans="1:18" s="4" customFormat="1" ht="19.7" customHeight="1">
      <c r="A11" s="112" t="s">
        <v>42</v>
      </c>
      <c r="C11" s="396">
        <f t="shared" ref="C11:C17" si="1">+C10+1</f>
        <v>2</v>
      </c>
      <c r="D11" s="28" t="s">
        <v>55</v>
      </c>
      <c r="E11" s="28" t="s">
        <v>55</v>
      </c>
      <c r="F11" s="88" t="s">
        <v>1543</v>
      </c>
      <c r="G11" s="954">
        <v>4</v>
      </c>
      <c r="H11" s="143">
        <v>108</v>
      </c>
      <c r="I11" s="955">
        <f t="shared" si="0"/>
        <v>432</v>
      </c>
      <c r="J11" s="457"/>
      <c r="K11" s="88" t="s">
        <v>1544</v>
      </c>
      <c r="L11" s="27"/>
      <c r="M11" s="953" t="s">
        <v>1542</v>
      </c>
      <c r="N11" s="32">
        <v>45653</v>
      </c>
      <c r="O11" s="28"/>
      <c r="P11" s="40">
        <v>45674</v>
      </c>
      <c r="Q11" s="32">
        <v>45677</v>
      </c>
      <c r="R11" s="33"/>
    </row>
    <row r="12" spans="1:18" s="4" customFormat="1" ht="19.7" customHeight="1">
      <c r="A12" s="112" t="s">
        <v>42</v>
      </c>
      <c r="C12" s="396">
        <f t="shared" si="1"/>
        <v>3</v>
      </c>
      <c r="D12" s="47" t="s">
        <v>196</v>
      </c>
      <c r="E12" s="47" t="s">
        <v>196</v>
      </c>
      <c r="F12" s="956" t="s">
        <v>1545</v>
      </c>
      <c r="G12" s="957">
        <v>5</v>
      </c>
      <c r="H12" s="958">
        <v>108</v>
      </c>
      <c r="I12" s="959">
        <f t="shared" si="0"/>
        <v>540</v>
      </c>
      <c r="J12" s="649"/>
      <c r="K12" s="956" t="s">
        <v>1546</v>
      </c>
      <c r="L12" s="27"/>
      <c r="M12" s="953" t="s">
        <v>1542</v>
      </c>
      <c r="N12" s="32">
        <v>45653</v>
      </c>
      <c r="O12" s="28"/>
      <c r="P12" s="40">
        <v>45674</v>
      </c>
      <c r="Q12" s="32">
        <v>45677</v>
      </c>
      <c r="R12" s="33"/>
    </row>
    <row r="13" spans="1:18" s="4" customFormat="1" ht="19.7" customHeight="1">
      <c r="A13" s="112" t="s">
        <v>54</v>
      </c>
      <c r="C13" s="396">
        <f>+C12+1</f>
        <v>4</v>
      </c>
      <c r="D13" s="146" t="s">
        <v>61</v>
      </c>
      <c r="E13" s="28" t="s">
        <v>55</v>
      </c>
      <c r="F13" s="73" t="s">
        <v>1547</v>
      </c>
      <c r="G13" s="112">
        <v>1</v>
      </c>
      <c r="H13" s="112">
        <v>11498</v>
      </c>
      <c r="I13" s="155">
        <f t="shared" si="0"/>
        <v>11498</v>
      </c>
      <c r="J13" s="27"/>
      <c r="K13" s="960" t="s">
        <v>1548</v>
      </c>
      <c r="L13" s="27"/>
      <c r="M13" s="953" t="s">
        <v>1542</v>
      </c>
      <c r="N13" s="32">
        <v>45653</v>
      </c>
      <c r="O13" s="28"/>
      <c r="P13" s="40">
        <v>45674</v>
      </c>
      <c r="Q13" s="32">
        <v>45677</v>
      </c>
      <c r="R13" s="33"/>
    </row>
    <row r="14" spans="1:18" s="4" customFormat="1" ht="19.7" customHeight="1">
      <c r="A14" s="112" t="s">
        <v>42</v>
      </c>
      <c r="C14" s="396">
        <f t="shared" si="1"/>
        <v>5</v>
      </c>
      <c r="D14" s="28" t="s">
        <v>55</v>
      </c>
      <c r="E14" s="28" t="s">
        <v>55</v>
      </c>
      <c r="F14" s="187" t="s">
        <v>1549</v>
      </c>
      <c r="G14" s="782">
        <v>2</v>
      </c>
      <c r="H14" s="783">
        <v>109</v>
      </c>
      <c r="I14" s="155">
        <f t="shared" si="0"/>
        <v>218</v>
      </c>
      <c r="J14" s="31"/>
      <c r="K14" s="406" t="s">
        <v>550</v>
      </c>
      <c r="L14" s="27"/>
      <c r="M14" s="953" t="s">
        <v>1542</v>
      </c>
      <c r="N14" s="32">
        <v>45653</v>
      </c>
      <c r="O14" s="28"/>
      <c r="P14" s="40">
        <v>45674</v>
      </c>
      <c r="Q14" s="32">
        <v>45677</v>
      </c>
      <c r="R14" s="33"/>
    </row>
    <row r="15" spans="1:18" s="4" customFormat="1" ht="19.7" customHeight="1">
      <c r="A15" s="112" t="s">
        <v>42</v>
      </c>
      <c r="C15" s="396">
        <f t="shared" si="1"/>
        <v>6</v>
      </c>
      <c r="D15" s="28" t="s">
        <v>55</v>
      </c>
      <c r="E15" s="28" t="s">
        <v>55</v>
      </c>
      <c r="F15" s="564" t="s">
        <v>449</v>
      </c>
      <c r="G15" s="954">
        <v>1</v>
      </c>
      <c r="H15" s="961">
        <v>125</v>
      </c>
      <c r="I15" s="155">
        <f t="shared" si="0"/>
        <v>125</v>
      </c>
      <c r="J15" s="31"/>
      <c r="K15" s="238" t="s">
        <v>1550</v>
      </c>
      <c r="L15" s="27"/>
      <c r="M15" s="953" t="s">
        <v>1542</v>
      </c>
      <c r="N15" s="32">
        <v>45653</v>
      </c>
      <c r="O15" s="28"/>
      <c r="P15" s="40">
        <v>45674</v>
      </c>
      <c r="Q15" s="32">
        <v>45677</v>
      </c>
      <c r="R15" s="33"/>
    </row>
    <row r="16" spans="1:18" s="4" customFormat="1" ht="19.7" customHeight="1">
      <c r="A16" s="112" t="s">
        <v>109</v>
      </c>
      <c r="C16" s="396">
        <f>+C15+1</f>
        <v>7</v>
      </c>
      <c r="D16" s="131" t="s">
        <v>55</v>
      </c>
      <c r="E16" s="131" t="s">
        <v>55</v>
      </c>
      <c r="F16" s="156" t="s">
        <v>139</v>
      </c>
      <c r="G16" s="355">
        <v>1</v>
      </c>
      <c r="H16" s="355">
        <v>1070</v>
      </c>
      <c r="I16" s="355">
        <f t="shared" si="0"/>
        <v>1070</v>
      </c>
      <c r="J16" s="157"/>
      <c r="K16" s="156" t="s">
        <v>1551</v>
      </c>
      <c r="L16" s="27" t="s">
        <v>1552</v>
      </c>
      <c r="M16" s="953" t="s">
        <v>1542</v>
      </c>
      <c r="N16" s="32">
        <v>45653</v>
      </c>
      <c r="O16" s="28"/>
      <c r="P16" s="40">
        <v>45674</v>
      </c>
      <c r="Q16" s="32">
        <v>45677</v>
      </c>
      <c r="R16" s="33"/>
    </row>
    <row r="17" spans="1:18" s="4" customFormat="1" ht="19.7" customHeight="1">
      <c r="A17" s="112" t="s">
        <v>42</v>
      </c>
      <c r="C17" s="396">
        <f t="shared" si="1"/>
        <v>8</v>
      </c>
      <c r="D17" s="131" t="s">
        <v>376</v>
      </c>
      <c r="E17" s="131" t="s">
        <v>55</v>
      </c>
      <c r="F17" s="201" t="s">
        <v>1553</v>
      </c>
      <c r="G17" s="753">
        <v>1</v>
      </c>
      <c r="H17" s="143">
        <v>1584</v>
      </c>
      <c r="I17" s="355">
        <f t="shared" si="0"/>
        <v>1584</v>
      </c>
      <c r="J17" s="257"/>
      <c r="K17" s="962" t="s">
        <v>1554</v>
      </c>
      <c r="L17" s="27"/>
      <c r="M17" s="953" t="s">
        <v>1542</v>
      </c>
      <c r="N17" s="32">
        <v>45653</v>
      </c>
      <c r="O17" s="28"/>
      <c r="P17" s="40">
        <v>45674</v>
      </c>
      <c r="Q17" s="32">
        <v>45677</v>
      </c>
      <c r="R17" s="33"/>
    </row>
    <row r="18" spans="1:18" s="4" customFormat="1" ht="19.7" customHeight="1">
      <c r="C18" s="28"/>
      <c r="D18" s="131"/>
      <c r="E18" s="131"/>
      <c r="F18" s="156"/>
      <c r="G18" s="157"/>
      <c r="H18" s="157"/>
      <c r="I18" s="159"/>
      <c r="J18" s="159"/>
      <c r="K18" s="963"/>
      <c r="L18" s="964"/>
      <c r="M18" s="27"/>
      <c r="N18" s="32"/>
      <c r="O18" s="28"/>
      <c r="P18" s="40"/>
      <c r="Q18" s="40"/>
      <c r="R18" s="33"/>
    </row>
    <row r="19" spans="1:18" s="4" customFormat="1" ht="19.7" customHeight="1">
      <c r="C19" s="28"/>
      <c r="D19" s="28"/>
      <c r="E19" s="28"/>
      <c r="F19" s="306">
        <f>SUM(I10:I18)</f>
        <v>26559</v>
      </c>
      <c r="G19" s="27"/>
      <c r="H19" s="27"/>
      <c r="I19" s="31"/>
      <c r="J19" s="31"/>
      <c r="K19" s="27"/>
      <c r="L19" s="27"/>
      <c r="M19" s="27"/>
      <c r="N19" s="32"/>
      <c r="O19" s="28"/>
      <c r="P19" s="27"/>
      <c r="Q19" s="32"/>
      <c r="R19" s="33"/>
    </row>
    <row r="20" spans="1:18" s="4" customFormat="1" ht="19.7" customHeight="1">
      <c r="C20" s="28"/>
      <c r="D20" s="28"/>
      <c r="E20" s="28"/>
      <c r="F20" s="173"/>
      <c r="G20" s="27"/>
      <c r="H20" s="27"/>
      <c r="I20" s="31"/>
      <c r="J20" s="31"/>
      <c r="K20" s="27"/>
      <c r="L20" s="27"/>
      <c r="M20" s="27"/>
      <c r="N20" s="32"/>
      <c r="O20" s="28"/>
      <c r="P20" s="27"/>
      <c r="Q20" s="32"/>
      <c r="R20" s="33"/>
    </row>
    <row r="21" spans="1:18" s="4" customFormat="1" ht="19.149999999999999" customHeight="1">
      <c r="C21" s="28"/>
      <c r="D21" s="28"/>
      <c r="E21" s="28"/>
      <c r="F21" s="27"/>
      <c r="G21" s="27"/>
      <c r="H21" s="27"/>
      <c r="I21" s="31"/>
      <c r="J21" s="31"/>
      <c r="K21" s="27"/>
      <c r="L21" s="27"/>
      <c r="M21" s="27"/>
      <c r="N21" s="32"/>
      <c r="O21" s="28"/>
      <c r="P21" s="27"/>
      <c r="Q21" s="32"/>
      <c r="R21" s="33"/>
    </row>
    <row r="22" spans="1:18" s="4" customFormat="1" ht="19.149999999999999" customHeight="1">
      <c r="C22" s="28"/>
      <c r="D22" s="161" t="s">
        <v>540</v>
      </c>
      <c r="E22" s="162"/>
      <c r="F22" s="163"/>
      <c r="G22" s="27"/>
      <c r="H22" s="27"/>
      <c r="I22" s="31"/>
      <c r="J22" s="31"/>
      <c r="K22" s="27"/>
      <c r="L22" s="27"/>
      <c r="M22" s="27"/>
      <c r="N22" s="32"/>
      <c r="O22" s="28"/>
      <c r="P22" s="27"/>
      <c r="Q22" s="32"/>
      <c r="R22" s="33"/>
    </row>
    <row r="23" spans="1:18" s="4" customFormat="1" ht="19.149999999999999" customHeight="1">
      <c r="A23" s="112" t="s">
        <v>109</v>
      </c>
      <c r="C23" s="965">
        <f>+C17+1</f>
        <v>9</v>
      </c>
      <c r="D23" s="28" t="s">
        <v>55</v>
      </c>
      <c r="E23" s="28" t="s">
        <v>55</v>
      </c>
      <c r="F23" s="148" t="s">
        <v>144</v>
      </c>
      <c r="G23" s="355">
        <v>1</v>
      </c>
      <c r="H23" s="169">
        <v>2484</v>
      </c>
      <c r="I23" s="169">
        <f t="shared" ref="I23:I31" si="2">G23*H23</f>
        <v>2484</v>
      </c>
      <c r="J23" s="159"/>
      <c r="K23" s="166" t="s">
        <v>145</v>
      </c>
      <c r="L23" s="221"/>
      <c r="M23" s="953" t="s">
        <v>1542</v>
      </c>
      <c r="N23" s="32">
        <v>45653</v>
      </c>
      <c r="O23" s="28"/>
      <c r="P23" s="40">
        <v>45674</v>
      </c>
      <c r="Q23" s="32">
        <v>45677</v>
      </c>
      <c r="R23" s="33"/>
    </row>
    <row r="24" spans="1:18" s="4" customFormat="1" ht="19.149999999999999" customHeight="1">
      <c r="A24" s="112" t="s">
        <v>109</v>
      </c>
      <c r="C24" s="966">
        <f>+C23+1</f>
        <v>10</v>
      </c>
      <c r="D24" s="28" t="s">
        <v>55</v>
      </c>
      <c r="E24" s="28" t="s">
        <v>55</v>
      </c>
      <c r="F24" s="148" t="s">
        <v>146</v>
      </c>
      <c r="G24" s="355">
        <v>1</v>
      </c>
      <c r="H24" s="169">
        <v>2581</v>
      </c>
      <c r="I24" s="169">
        <f t="shared" si="2"/>
        <v>2581</v>
      </c>
      <c r="J24" s="159"/>
      <c r="K24" s="166" t="s">
        <v>147</v>
      </c>
      <c r="L24" s="221"/>
      <c r="M24" s="953" t="s">
        <v>1542</v>
      </c>
      <c r="N24" s="32">
        <v>45653</v>
      </c>
      <c r="O24" s="28"/>
      <c r="P24" s="40">
        <v>45674</v>
      </c>
      <c r="Q24" s="32">
        <v>45677</v>
      </c>
      <c r="R24" s="33"/>
    </row>
    <row r="25" spans="1:18" s="4" customFormat="1" ht="19.149999999999999" customHeight="1">
      <c r="A25" s="112" t="s">
        <v>123</v>
      </c>
      <c r="C25" s="966">
        <f t="shared" ref="C25:C31" si="3">+C24+1</f>
        <v>11</v>
      </c>
      <c r="D25" s="28" t="s">
        <v>55</v>
      </c>
      <c r="E25" s="28" t="s">
        <v>55</v>
      </c>
      <c r="F25" s="148" t="s">
        <v>148</v>
      </c>
      <c r="G25" s="355">
        <v>1</v>
      </c>
      <c r="H25" s="169">
        <v>6480</v>
      </c>
      <c r="I25" s="169">
        <f t="shared" si="2"/>
        <v>6480</v>
      </c>
      <c r="J25" s="159"/>
      <c r="K25" s="166" t="s">
        <v>149</v>
      </c>
      <c r="L25" s="221"/>
      <c r="M25" s="953" t="s">
        <v>1542</v>
      </c>
      <c r="N25" s="32">
        <v>45653</v>
      </c>
      <c r="O25" s="28"/>
      <c r="P25" s="40">
        <v>45674</v>
      </c>
      <c r="Q25" s="32">
        <v>45677</v>
      </c>
      <c r="R25" s="33"/>
    </row>
    <row r="26" spans="1:18" s="4" customFormat="1" ht="19.149999999999999" customHeight="1">
      <c r="A26" s="112" t="s">
        <v>64</v>
      </c>
      <c r="C26" s="966">
        <f t="shared" si="3"/>
        <v>12</v>
      </c>
      <c r="D26" s="28" t="s">
        <v>55</v>
      </c>
      <c r="E26" s="28" t="s">
        <v>55</v>
      </c>
      <c r="F26" s="148" t="s">
        <v>150</v>
      </c>
      <c r="G26" s="355">
        <v>2</v>
      </c>
      <c r="H26" s="169">
        <v>270</v>
      </c>
      <c r="I26" s="169">
        <f t="shared" si="2"/>
        <v>540</v>
      </c>
      <c r="J26" s="159"/>
      <c r="K26" s="166" t="s">
        <v>151</v>
      </c>
      <c r="L26" s="221"/>
      <c r="M26" s="953" t="s">
        <v>1542</v>
      </c>
      <c r="N26" s="32">
        <v>45653</v>
      </c>
      <c r="O26" s="28"/>
      <c r="P26" s="40">
        <v>45674</v>
      </c>
      <c r="Q26" s="32">
        <v>45677</v>
      </c>
      <c r="R26" s="33"/>
    </row>
    <row r="27" spans="1:18" s="4" customFormat="1" ht="19.149999999999999" customHeight="1">
      <c r="A27" s="112" t="s">
        <v>42</v>
      </c>
      <c r="C27" s="966">
        <f t="shared" si="3"/>
        <v>13</v>
      </c>
      <c r="D27" s="28" t="s">
        <v>55</v>
      </c>
      <c r="E27" s="28" t="s">
        <v>55</v>
      </c>
      <c r="F27" s="148" t="s">
        <v>152</v>
      </c>
      <c r="G27" s="355">
        <v>7</v>
      </c>
      <c r="H27" s="169">
        <v>65</v>
      </c>
      <c r="I27" s="169">
        <f t="shared" si="2"/>
        <v>455</v>
      </c>
      <c r="J27" s="159"/>
      <c r="K27" s="166" t="s">
        <v>153</v>
      </c>
      <c r="L27" s="221"/>
      <c r="M27" s="953" t="s">
        <v>1542</v>
      </c>
      <c r="N27" s="32">
        <v>45653</v>
      </c>
      <c r="O27" s="28"/>
      <c r="P27" s="40">
        <v>45674</v>
      </c>
      <c r="Q27" s="32">
        <v>45677</v>
      </c>
      <c r="R27" s="33"/>
    </row>
    <row r="28" spans="1:18" s="4" customFormat="1" ht="19.149999999999999" customHeight="1">
      <c r="A28" s="112" t="s">
        <v>109</v>
      </c>
      <c r="C28" s="966">
        <f t="shared" si="3"/>
        <v>14</v>
      </c>
      <c r="D28" s="28" t="s">
        <v>55</v>
      </c>
      <c r="E28" s="28" t="s">
        <v>55</v>
      </c>
      <c r="F28" s="35" t="s">
        <v>154</v>
      </c>
      <c r="G28" s="112">
        <v>1</v>
      </c>
      <c r="H28" s="155">
        <v>1016</v>
      </c>
      <c r="I28" s="155">
        <f t="shared" si="2"/>
        <v>1016</v>
      </c>
      <c r="J28" s="31"/>
      <c r="K28" s="38" t="s">
        <v>155</v>
      </c>
      <c r="L28" s="186"/>
      <c r="M28" s="953" t="s">
        <v>1542</v>
      </c>
      <c r="N28" s="32">
        <v>45653</v>
      </c>
      <c r="O28" s="28"/>
      <c r="P28" s="40">
        <v>45674</v>
      </c>
      <c r="Q28" s="32">
        <v>45677</v>
      </c>
      <c r="R28" s="33"/>
    </row>
    <row r="29" spans="1:18" s="4" customFormat="1" ht="19.149999999999999" customHeight="1">
      <c r="A29" s="112" t="s">
        <v>42</v>
      </c>
      <c r="C29" s="966">
        <f t="shared" si="3"/>
        <v>15</v>
      </c>
      <c r="D29" s="28" t="s">
        <v>55</v>
      </c>
      <c r="E29" s="28" t="s">
        <v>55</v>
      </c>
      <c r="F29" s="35" t="s">
        <v>156</v>
      </c>
      <c r="G29" s="112">
        <v>1</v>
      </c>
      <c r="H29" s="155">
        <v>750</v>
      </c>
      <c r="I29" s="155">
        <f t="shared" si="2"/>
        <v>750</v>
      </c>
      <c r="J29" s="31"/>
      <c r="K29" s="38" t="s">
        <v>157</v>
      </c>
      <c r="L29" s="186"/>
      <c r="M29" s="953" t="s">
        <v>1542</v>
      </c>
      <c r="N29" s="32">
        <v>45653</v>
      </c>
      <c r="O29" s="28"/>
      <c r="P29" s="40">
        <v>45674</v>
      </c>
      <c r="Q29" s="32">
        <v>45677</v>
      </c>
      <c r="R29" s="33"/>
    </row>
    <row r="30" spans="1:18" s="4" customFormat="1" ht="19.149999999999999" customHeight="1">
      <c r="A30" s="112" t="s">
        <v>42</v>
      </c>
      <c r="C30" s="966">
        <f t="shared" si="3"/>
        <v>16</v>
      </c>
      <c r="D30" s="131" t="s">
        <v>55</v>
      </c>
      <c r="E30" s="131" t="s">
        <v>55</v>
      </c>
      <c r="F30" s="166" t="s">
        <v>158</v>
      </c>
      <c r="G30" s="158">
        <v>10</v>
      </c>
      <c r="H30" s="169">
        <v>24</v>
      </c>
      <c r="I30" s="169">
        <f t="shared" si="2"/>
        <v>240</v>
      </c>
      <c r="J30" s="159"/>
      <c r="K30" s="166" t="s">
        <v>159</v>
      </c>
      <c r="L30" s="27"/>
      <c r="M30" s="953" t="s">
        <v>1542</v>
      </c>
      <c r="N30" s="32">
        <v>45653</v>
      </c>
      <c r="O30" s="28"/>
      <c r="P30" s="40">
        <v>45674</v>
      </c>
      <c r="Q30" s="32">
        <v>45677</v>
      </c>
      <c r="R30" s="33"/>
    </row>
    <row r="31" spans="1:18" s="4" customFormat="1" ht="19.149999999999999" customHeight="1">
      <c r="A31" s="112" t="s">
        <v>42</v>
      </c>
      <c r="C31" s="966">
        <f t="shared" si="3"/>
        <v>17</v>
      </c>
      <c r="D31" s="131" t="s">
        <v>55</v>
      </c>
      <c r="E31" s="131" t="s">
        <v>55</v>
      </c>
      <c r="F31" s="166" t="s">
        <v>160</v>
      </c>
      <c r="G31" s="158">
        <v>20</v>
      </c>
      <c r="H31" s="169">
        <v>92</v>
      </c>
      <c r="I31" s="171">
        <f t="shared" si="2"/>
        <v>1840</v>
      </c>
      <c r="J31" s="159"/>
      <c r="K31" s="166" t="s">
        <v>161</v>
      </c>
      <c r="L31" s="27"/>
      <c r="M31" s="953" t="s">
        <v>1542</v>
      </c>
      <c r="N31" s="32">
        <v>45653</v>
      </c>
      <c r="O31" s="28"/>
      <c r="P31" s="40">
        <v>45674</v>
      </c>
      <c r="Q31" s="32">
        <v>45677</v>
      </c>
      <c r="R31" s="33"/>
    </row>
    <row r="32" spans="1:18" s="4" customFormat="1" ht="19.149999999999999" customHeight="1">
      <c r="C32" s="28"/>
      <c r="D32" s="28"/>
      <c r="E32" s="28"/>
      <c r="F32" s="27"/>
      <c r="G32" s="27"/>
      <c r="H32" s="27"/>
      <c r="I32" s="31"/>
      <c r="J32" s="31"/>
      <c r="K32" s="27"/>
      <c r="L32" s="27"/>
      <c r="M32" s="27"/>
      <c r="N32" s="32"/>
      <c r="O32" s="28"/>
      <c r="P32" s="27"/>
      <c r="Q32" s="32"/>
      <c r="R32" s="33"/>
    </row>
    <row r="33" spans="1:18" s="4" customFormat="1" ht="19.149999999999999" customHeight="1">
      <c r="C33" s="28"/>
      <c r="D33" s="636"/>
      <c r="E33" s="637"/>
      <c r="F33" s="306">
        <f>SUM(I23:I32)</f>
        <v>16386</v>
      </c>
      <c r="G33" s="27"/>
      <c r="H33" s="27"/>
      <c r="I33" s="31"/>
      <c r="J33" s="31"/>
      <c r="K33" s="27"/>
      <c r="L33" s="27"/>
      <c r="M33" s="27"/>
      <c r="N33" s="32"/>
      <c r="O33" s="28"/>
      <c r="P33" s="27"/>
      <c r="Q33" s="32"/>
      <c r="R33" s="33"/>
    </row>
    <row r="34" spans="1:18" s="4" customFormat="1" ht="19.149999999999999" customHeight="1">
      <c r="C34" s="28"/>
      <c r="D34" s="636"/>
      <c r="E34" s="637"/>
      <c r="F34" s="393"/>
      <c r="G34" s="27"/>
      <c r="H34" s="27"/>
      <c r="I34" s="31"/>
      <c r="J34" s="31"/>
      <c r="K34" s="27"/>
      <c r="L34" s="27"/>
      <c r="M34" s="27"/>
      <c r="N34" s="32"/>
      <c r="O34" s="28"/>
      <c r="P34" s="27"/>
      <c r="Q34" s="32"/>
      <c r="R34" s="33"/>
    </row>
    <row r="35" spans="1:18" s="4" customFormat="1" ht="19.149999999999999" customHeight="1">
      <c r="C35" s="28"/>
      <c r="D35" s="636"/>
      <c r="E35" s="637"/>
      <c r="F35" s="393"/>
      <c r="G35" s="27"/>
      <c r="H35" s="27"/>
      <c r="I35" s="31"/>
      <c r="J35" s="31"/>
      <c r="K35" s="27"/>
      <c r="L35" s="27"/>
      <c r="M35" s="27"/>
      <c r="N35" s="32"/>
      <c r="O35" s="28"/>
      <c r="P35" s="27"/>
      <c r="Q35" s="32"/>
      <c r="R35" s="33"/>
    </row>
    <row r="36" spans="1:18" s="4" customFormat="1" ht="19.7" customHeight="1">
      <c r="C36" s="28"/>
      <c r="D36" s="161" t="s">
        <v>162</v>
      </c>
      <c r="E36" s="162"/>
      <c r="F36" s="163"/>
      <c r="G36" s="27"/>
      <c r="H36" s="27"/>
      <c r="I36" s="31"/>
      <c r="J36" s="31"/>
      <c r="K36" s="27"/>
      <c r="L36" s="27"/>
      <c r="M36" s="27"/>
      <c r="N36" s="32"/>
      <c r="O36" s="28"/>
      <c r="P36" s="27"/>
      <c r="Q36" s="32"/>
      <c r="R36" s="33"/>
    </row>
    <row r="37" spans="1:18" s="4" customFormat="1" ht="19.7" customHeight="1">
      <c r="A37" s="112" t="s">
        <v>109</v>
      </c>
      <c r="C37" s="410">
        <f>+C31+1</f>
        <v>18</v>
      </c>
      <c r="D37" s="146" t="s">
        <v>61</v>
      </c>
      <c r="E37" s="28" t="s">
        <v>55</v>
      </c>
      <c r="F37" s="88" t="s">
        <v>1555</v>
      </c>
      <c r="G37" s="954">
        <v>1</v>
      </c>
      <c r="H37" s="143">
        <v>2620</v>
      </c>
      <c r="I37" s="955">
        <f t="shared" ref="I37:I45" si="4">G37*H37</f>
        <v>2620</v>
      </c>
      <c r="J37" s="457"/>
      <c r="K37" s="136" t="s">
        <v>1556</v>
      </c>
      <c r="L37" s="27"/>
      <c r="M37" s="953" t="s">
        <v>1542</v>
      </c>
      <c r="N37" s="32">
        <v>45653</v>
      </c>
      <c r="O37" s="28"/>
      <c r="P37" s="40">
        <v>45674</v>
      </c>
      <c r="Q37" s="32">
        <v>45677</v>
      </c>
      <c r="R37" s="33"/>
    </row>
    <row r="38" spans="1:18" s="4" customFormat="1" ht="19.7" customHeight="1">
      <c r="A38" s="112" t="s">
        <v>109</v>
      </c>
      <c r="C38" s="410">
        <f t="shared" ref="C38:C45" si="5">+C37+1</f>
        <v>19</v>
      </c>
      <c r="D38" s="146" t="s">
        <v>61</v>
      </c>
      <c r="E38" s="28" t="s">
        <v>55</v>
      </c>
      <c r="F38" s="88" t="s">
        <v>1557</v>
      </c>
      <c r="G38" s="954">
        <v>1</v>
      </c>
      <c r="H38" s="143">
        <v>2600</v>
      </c>
      <c r="I38" s="955">
        <f t="shared" si="4"/>
        <v>2600</v>
      </c>
      <c r="J38" s="457"/>
      <c r="K38" s="136" t="s">
        <v>1558</v>
      </c>
      <c r="L38" s="27"/>
      <c r="M38" s="953" t="s">
        <v>1542</v>
      </c>
      <c r="N38" s="32">
        <v>45653</v>
      </c>
      <c r="O38" s="28"/>
      <c r="P38" s="40">
        <v>45674</v>
      </c>
      <c r="Q38" s="32">
        <v>45677</v>
      </c>
      <c r="R38" s="33"/>
    </row>
    <row r="39" spans="1:18" s="4" customFormat="1" ht="19.7" customHeight="1">
      <c r="A39" s="112" t="s">
        <v>1559</v>
      </c>
      <c r="C39" s="410">
        <f t="shared" si="5"/>
        <v>20</v>
      </c>
      <c r="D39" s="146" t="s">
        <v>61</v>
      </c>
      <c r="E39" s="28" t="s">
        <v>55</v>
      </c>
      <c r="F39" s="451" t="s">
        <v>567</v>
      </c>
      <c r="G39" s="757">
        <v>1</v>
      </c>
      <c r="H39" s="143">
        <v>4500</v>
      </c>
      <c r="I39" s="143">
        <f t="shared" si="4"/>
        <v>4500</v>
      </c>
      <c r="J39" s="87"/>
      <c r="K39" s="136" t="s">
        <v>568</v>
      </c>
      <c r="L39" s="27"/>
      <c r="M39" s="953" t="s">
        <v>1542</v>
      </c>
      <c r="N39" s="32">
        <v>45653</v>
      </c>
      <c r="O39" s="28"/>
      <c r="P39" s="40">
        <v>45674</v>
      </c>
      <c r="Q39" s="32">
        <v>45677</v>
      </c>
      <c r="R39" s="33"/>
    </row>
    <row r="40" spans="1:18" s="4" customFormat="1" ht="19.7" customHeight="1">
      <c r="A40" s="112" t="s">
        <v>42</v>
      </c>
      <c r="C40" s="410">
        <f t="shared" si="5"/>
        <v>21</v>
      </c>
      <c r="D40" s="27" t="s">
        <v>55</v>
      </c>
      <c r="E40" s="27" t="s">
        <v>55</v>
      </c>
      <c r="F40" s="187" t="s">
        <v>167</v>
      </c>
      <c r="G40" s="463">
        <v>4</v>
      </c>
      <c r="H40" s="757">
        <v>70</v>
      </c>
      <c r="I40" s="750">
        <f t="shared" si="4"/>
        <v>280</v>
      </c>
      <c r="J40" s="31"/>
      <c r="K40" s="187" t="s">
        <v>168</v>
      </c>
      <c r="L40" s="27"/>
      <c r="M40" s="953" t="s">
        <v>1542</v>
      </c>
      <c r="N40" s="32">
        <v>45653</v>
      </c>
      <c r="O40" s="28"/>
      <c r="P40" s="40">
        <v>45674</v>
      </c>
      <c r="Q40" s="32">
        <v>45677</v>
      </c>
      <c r="R40" s="33"/>
    </row>
    <row r="41" spans="1:18" s="4" customFormat="1" ht="19.7" customHeight="1">
      <c r="A41" s="112" t="s">
        <v>42</v>
      </c>
      <c r="C41" s="410">
        <f t="shared" si="5"/>
        <v>22</v>
      </c>
      <c r="D41" s="28" t="s">
        <v>55</v>
      </c>
      <c r="E41" s="28" t="s">
        <v>55</v>
      </c>
      <c r="F41" s="88" t="s">
        <v>570</v>
      </c>
      <c r="G41" s="954">
        <v>4</v>
      </c>
      <c r="H41" s="143">
        <v>108</v>
      </c>
      <c r="I41" s="955">
        <f t="shared" si="4"/>
        <v>432</v>
      </c>
      <c r="J41" s="457"/>
      <c r="K41" s="88" t="s">
        <v>571</v>
      </c>
      <c r="L41" s="27"/>
      <c r="M41" s="953" t="s">
        <v>1542</v>
      </c>
      <c r="N41" s="32">
        <v>45653</v>
      </c>
      <c r="O41" s="28"/>
      <c r="P41" s="40">
        <v>45674</v>
      </c>
      <c r="Q41" s="32">
        <v>45677</v>
      </c>
      <c r="R41" s="33"/>
    </row>
    <row r="42" spans="1:18" s="4" customFormat="1" ht="19.7" customHeight="1">
      <c r="A42" s="112" t="s">
        <v>42</v>
      </c>
      <c r="C42" s="410">
        <f t="shared" si="5"/>
        <v>23</v>
      </c>
      <c r="D42" s="28" t="s">
        <v>55</v>
      </c>
      <c r="E42" s="28" t="s">
        <v>55</v>
      </c>
      <c r="F42" s="35" t="s">
        <v>165</v>
      </c>
      <c r="G42" s="112">
        <v>2</v>
      </c>
      <c r="H42" s="781">
        <v>72</v>
      </c>
      <c r="I42" s="155">
        <f t="shared" si="4"/>
        <v>144</v>
      </c>
      <c r="J42" s="31"/>
      <c r="K42" s="38" t="s">
        <v>531</v>
      </c>
      <c r="L42" s="27"/>
      <c r="M42" s="953" t="s">
        <v>1542</v>
      </c>
      <c r="N42" s="32">
        <v>45653</v>
      </c>
      <c r="O42" s="28"/>
      <c r="P42" s="40">
        <v>45674</v>
      </c>
      <c r="Q42" s="32">
        <v>45677</v>
      </c>
      <c r="R42" s="33"/>
    </row>
    <row r="43" spans="1:18" s="4" customFormat="1" ht="19.7" customHeight="1">
      <c r="A43" s="112" t="s">
        <v>42</v>
      </c>
      <c r="C43" s="410">
        <f t="shared" si="5"/>
        <v>24</v>
      </c>
      <c r="D43" s="28" t="s">
        <v>55</v>
      </c>
      <c r="E43" s="28" t="s">
        <v>55</v>
      </c>
      <c r="F43" s="35" t="s">
        <v>177</v>
      </c>
      <c r="G43" s="112">
        <v>2</v>
      </c>
      <c r="H43" s="781">
        <v>31</v>
      </c>
      <c r="I43" s="155">
        <f t="shared" si="4"/>
        <v>62</v>
      </c>
      <c r="J43" s="31"/>
      <c r="K43" s="38" t="s">
        <v>532</v>
      </c>
      <c r="L43" s="221"/>
      <c r="M43" s="953" t="s">
        <v>1542</v>
      </c>
      <c r="N43" s="32">
        <v>45653</v>
      </c>
      <c r="O43" s="28"/>
      <c r="P43" s="40">
        <v>45674</v>
      </c>
      <c r="Q43" s="32">
        <v>45677</v>
      </c>
      <c r="R43" s="33"/>
    </row>
    <row r="44" spans="1:18" s="4" customFormat="1" ht="19.7" customHeight="1">
      <c r="A44" s="112" t="s">
        <v>42</v>
      </c>
      <c r="C44" s="410">
        <f t="shared" si="5"/>
        <v>25</v>
      </c>
      <c r="D44" s="200" t="s">
        <v>55</v>
      </c>
      <c r="E44" s="200" t="s">
        <v>55</v>
      </c>
      <c r="F44" s="201" t="s">
        <v>191</v>
      </c>
      <c r="G44" s="749">
        <v>1</v>
      </c>
      <c r="H44" s="204">
        <v>830</v>
      </c>
      <c r="I44" s="204">
        <f t="shared" si="4"/>
        <v>830</v>
      </c>
      <c r="J44" s="205"/>
      <c r="K44" s="206" t="s">
        <v>1560</v>
      </c>
      <c r="L44" s="186"/>
      <c r="M44" s="953" t="s">
        <v>1542</v>
      </c>
      <c r="N44" s="32">
        <v>45653</v>
      </c>
      <c r="O44" s="28"/>
      <c r="P44" s="40">
        <v>45674</v>
      </c>
      <c r="Q44" s="32">
        <v>45677</v>
      </c>
      <c r="R44" s="33"/>
    </row>
    <row r="45" spans="1:18" s="223" customFormat="1" ht="19.7" customHeight="1">
      <c r="A45" s="112" t="s">
        <v>42</v>
      </c>
      <c r="B45" s="4"/>
      <c r="C45" s="410">
        <f t="shared" si="5"/>
        <v>26</v>
      </c>
      <c r="D45" s="200" t="s">
        <v>55</v>
      </c>
      <c r="E45" s="200" t="s">
        <v>55</v>
      </c>
      <c r="F45" s="201" t="s">
        <v>193</v>
      </c>
      <c r="G45" s="749">
        <v>1</v>
      </c>
      <c r="H45" s="204">
        <v>1350</v>
      </c>
      <c r="I45" s="204">
        <f t="shared" si="4"/>
        <v>1350</v>
      </c>
      <c r="J45" s="205"/>
      <c r="K45" s="206" t="s">
        <v>1560</v>
      </c>
      <c r="L45" s="186"/>
      <c r="M45" s="953" t="s">
        <v>1542</v>
      </c>
      <c r="N45" s="32">
        <v>45653</v>
      </c>
      <c r="O45" s="28"/>
      <c r="P45" s="40">
        <v>45674</v>
      </c>
      <c r="Q45" s="32">
        <v>45677</v>
      </c>
      <c r="R45" s="33"/>
    </row>
    <row r="46" spans="1:18" s="223" customFormat="1" ht="19.7" customHeight="1">
      <c r="A46" s="4"/>
      <c r="B46" s="4"/>
      <c r="C46" s="220"/>
      <c r="D46" s="200"/>
      <c r="E46" s="200"/>
      <c r="F46" s="73"/>
      <c r="G46" s="27"/>
      <c r="H46" s="77"/>
      <c r="I46" s="77"/>
      <c r="J46" s="31"/>
      <c r="K46" s="195"/>
      <c r="L46" s="221"/>
      <c r="M46" s="218"/>
      <c r="N46" s="219"/>
      <c r="O46" s="220"/>
      <c r="P46" s="221"/>
      <c r="Q46" s="219"/>
      <c r="R46" s="222"/>
    </row>
    <row r="47" spans="1:18" s="223" customFormat="1" ht="19.7" customHeight="1">
      <c r="A47" s="4"/>
      <c r="B47" s="4"/>
      <c r="C47" s="220"/>
      <c r="D47" s="220"/>
      <c r="E47" s="220"/>
      <c r="F47" s="306">
        <f>SUM(I37:I46)</f>
        <v>12818</v>
      </c>
      <c r="G47" s="387"/>
      <c r="H47" s="221"/>
      <c r="I47" s="77"/>
      <c r="J47" s="215"/>
      <c r="K47" s="216"/>
      <c r="L47" s="221"/>
      <c r="M47" s="218"/>
      <c r="N47" s="219"/>
      <c r="O47" s="220"/>
      <c r="P47" s="221"/>
      <c r="Q47" s="219"/>
      <c r="R47" s="222"/>
    </row>
    <row r="48" spans="1:18" s="4" customFormat="1" ht="19.7" customHeight="1">
      <c r="C48" s="28"/>
      <c r="D48" s="28"/>
      <c r="E48" s="28"/>
      <c r="F48" s="173"/>
      <c r="G48" s="391"/>
      <c r="H48" s="27"/>
      <c r="I48" s="77"/>
      <c r="J48" s="31"/>
      <c r="K48" s="166"/>
      <c r="L48" s="27"/>
      <c r="M48" s="73"/>
      <c r="N48" s="32"/>
      <c r="O48" s="28"/>
      <c r="P48" s="27"/>
      <c r="Q48" s="32"/>
      <c r="R48" s="33"/>
    </row>
    <row r="49" spans="1:18" s="223" customFormat="1" ht="19.7" customHeight="1">
      <c r="A49" s="4"/>
      <c r="B49" s="4"/>
      <c r="C49" s="220"/>
      <c r="D49" s="220"/>
      <c r="E49" s="220"/>
      <c r="F49" s="73"/>
      <c r="G49" s="387"/>
      <c r="H49" s="221"/>
      <c r="I49" s="77"/>
      <c r="J49" s="215"/>
      <c r="K49" s="216"/>
      <c r="L49" s="221"/>
      <c r="M49" s="218"/>
      <c r="N49" s="219"/>
      <c r="O49" s="220"/>
      <c r="P49" s="221"/>
      <c r="Q49" s="219"/>
      <c r="R49" s="222"/>
    </row>
    <row r="50" spans="1:18" s="223" customFormat="1" ht="19.7" customHeight="1">
      <c r="A50" s="4"/>
      <c r="B50" s="4"/>
      <c r="C50" s="220"/>
      <c r="D50" s="467" t="s">
        <v>1561</v>
      </c>
      <c r="E50" s="468"/>
      <c r="F50" s="469"/>
      <c r="G50" s="387"/>
      <c r="H50" s="221"/>
      <c r="I50" s="77"/>
      <c r="J50" s="215"/>
      <c r="K50" s="216"/>
      <c r="L50" s="221"/>
      <c r="M50" s="218"/>
      <c r="N50" s="219"/>
      <c r="O50" s="220"/>
      <c r="P50" s="221"/>
      <c r="Q50" s="219"/>
      <c r="R50" s="222"/>
    </row>
    <row r="51" spans="1:18" s="4" customFormat="1" ht="19.7" customHeight="1">
      <c r="A51" s="112" t="s">
        <v>109</v>
      </c>
      <c r="C51" s="396">
        <f>+C45+1</f>
        <v>27</v>
      </c>
      <c r="D51" s="146" t="s">
        <v>61</v>
      </c>
      <c r="E51" s="28" t="s">
        <v>55</v>
      </c>
      <c r="F51" s="88" t="s">
        <v>1562</v>
      </c>
      <c r="G51" s="112">
        <v>1</v>
      </c>
      <c r="H51" s="112">
        <v>2000</v>
      </c>
      <c r="I51" s="112">
        <v>2000</v>
      </c>
      <c r="J51" s="30"/>
      <c r="K51" s="38" t="s">
        <v>1563</v>
      </c>
      <c r="L51" s="27"/>
      <c r="M51" s="953" t="s">
        <v>1542</v>
      </c>
      <c r="N51" s="32">
        <v>45653</v>
      </c>
      <c r="O51" s="28"/>
      <c r="P51" s="40">
        <v>45674</v>
      </c>
      <c r="Q51" s="32">
        <v>45677</v>
      </c>
      <c r="R51" s="33"/>
    </row>
    <row r="52" spans="1:18" s="4" customFormat="1" ht="19.7" customHeight="1">
      <c r="A52" s="112" t="s">
        <v>123</v>
      </c>
      <c r="C52" s="396">
        <f>+C51+1</f>
        <v>28</v>
      </c>
      <c r="D52" s="146" t="s">
        <v>61</v>
      </c>
      <c r="E52" s="28" t="s">
        <v>55</v>
      </c>
      <c r="F52" s="88" t="s">
        <v>1564</v>
      </c>
      <c r="G52" s="112">
        <v>1</v>
      </c>
      <c r="H52" s="112">
        <v>7104</v>
      </c>
      <c r="I52" s="112">
        <f>G52*H52</f>
        <v>7104</v>
      </c>
      <c r="J52" s="30"/>
      <c r="K52" s="38" t="s">
        <v>1565</v>
      </c>
      <c r="L52" s="27"/>
      <c r="M52" s="953" t="s">
        <v>1542</v>
      </c>
      <c r="N52" s="32">
        <v>45653</v>
      </c>
      <c r="O52" s="28"/>
      <c r="P52" s="40">
        <v>45674</v>
      </c>
      <c r="Q52" s="32">
        <v>45677</v>
      </c>
      <c r="R52" s="33"/>
    </row>
    <row r="53" spans="1:18" s="4" customFormat="1" ht="19.7" customHeight="1">
      <c r="A53" s="112" t="s">
        <v>109</v>
      </c>
      <c r="C53" s="396">
        <f>+C52+1</f>
        <v>29</v>
      </c>
      <c r="D53" s="967" t="s">
        <v>61</v>
      </c>
      <c r="E53" s="302" t="s">
        <v>55</v>
      </c>
      <c r="F53" s="73" t="s">
        <v>1566</v>
      </c>
      <c r="G53" s="968">
        <v>1</v>
      </c>
      <c r="H53" s="112">
        <v>2550</v>
      </c>
      <c r="I53" s="155">
        <f>G53*H53</f>
        <v>2550</v>
      </c>
      <c r="J53" s="217"/>
      <c r="K53" s="166" t="s">
        <v>1567</v>
      </c>
      <c r="L53" s="27"/>
      <c r="M53" s="953" t="s">
        <v>1542</v>
      </c>
      <c r="N53" s="32">
        <v>45653</v>
      </c>
      <c r="O53" s="28"/>
      <c r="P53" s="40">
        <v>45674</v>
      </c>
      <c r="Q53" s="32">
        <v>45677</v>
      </c>
      <c r="R53" s="33"/>
    </row>
    <row r="54" spans="1:18" s="4" customFormat="1" ht="19.7" customHeight="1">
      <c r="A54" s="112" t="s">
        <v>42</v>
      </c>
      <c r="C54" s="396">
        <f>+C53+1</f>
        <v>30</v>
      </c>
      <c r="D54" s="131" t="s">
        <v>598</v>
      </c>
      <c r="E54" s="302" t="s">
        <v>55</v>
      </c>
      <c r="F54" s="201" t="s">
        <v>1568</v>
      </c>
      <c r="G54" s="753">
        <v>10</v>
      </c>
      <c r="H54" s="259">
        <v>364</v>
      </c>
      <c r="I54" s="143">
        <f t="shared" ref="I54:I60" si="6">G54*H54</f>
        <v>3640</v>
      </c>
      <c r="J54" s="260"/>
      <c r="K54" s="73" t="s">
        <v>1569</v>
      </c>
      <c r="L54" s="27"/>
      <c r="M54" s="953" t="s">
        <v>1542</v>
      </c>
      <c r="N54" s="32">
        <v>45653</v>
      </c>
      <c r="O54" s="28"/>
      <c r="P54" s="40">
        <v>45674</v>
      </c>
      <c r="Q54" s="32">
        <v>45677</v>
      </c>
      <c r="R54" s="33"/>
    </row>
    <row r="55" spans="1:18" s="4" customFormat="1" ht="19.7" customHeight="1">
      <c r="A55" s="112" t="s">
        <v>42</v>
      </c>
      <c r="C55" s="396">
        <f t="shared" ref="C55:C60" si="7">+C54+1</f>
        <v>31</v>
      </c>
      <c r="D55" s="200" t="s">
        <v>55</v>
      </c>
      <c r="E55" s="200" t="s">
        <v>55</v>
      </c>
      <c r="F55" s="73" t="s">
        <v>579</v>
      </c>
      <c r="G55" s="968">
        <v>4</v>
      </c>
      <c r="H55" s="112">
        <v>20</v>
      </c>
      <c r="I55" s="143">
        <f>G55*H55</f>
        <v>80</v>
      </c>
      <c r="J55" s="31"/>
      <c r="K55" s="73" t="s">
        <v>1570</v>
      </c>
      <c r="L55" s="27"/>
      <c r="M55" s="953" t="s">
        <v>1542</v>
      </c>
      <c r="N55" s="32">
        <v>45653</v>
      </c>
      <c r="O55" s="28"/>
      <c r="P55" s="40">
        <v>45674</v>
      </c>
      <c r="Q55" s="32">
        <v>45677</v>
      </c>
      <c r="R55" s="33"/>
    </row>
    <row r="56" spans="1:18" s="4" customFormat="1" ht="19.7" customHeight="1">
      <c r="A56" s="112" t="s">
        <v>42</v>
      </c>
      <c r="C56" s="396">
        <f t="shared" si="7"/>
        <v>32</v>
      </c>
      <c r="D56" s="200" t="s">
        <v>55</v>
      </c>
      <c r="E56" s="200" t="s">
        <v>55</v>
      </c>
      <c r="F56" s="78" t="s">
        <v>1571</v>
      </c>
      <c r="G56" s="968">
        <v>2</v>
      </c>
      <c r="H56" s="112">
        <v>168</v>
      </c>
      <c r="I56" s="143">
        <f>G56*H56</f>
        <v>336</v>
      </c>
      <c r="J56" s="215"/>
      <c r="K56" s="78" t="s">
        <v>1572</v>
      </c>
      <c r="L56" s="73" t="s">
        <v>1573</v>
      </c>
      <c r="M56" s="953" t="s">
        <v>1542</v>
      </c>
      <c r="N56" s="32">
        <v>45653</v>
      </c>
      <c r="O56" s="28"/>
      <c r="P56" s="40">
        <v>45674</v>
      </c>
      <c r="Q56" s="32">
        <v>45677</v>
      </c>
      <c r="R56" s="33"/>
    </row>
    <row r="57" spans="1:18" s="4" customFormat="1" ht="19.7" customHeight="1">
      <c r="A57" s="112" t="s">
        <v>42</v>
      </c>
      <c r="C57" s="396">
        <f>+C56+1</f>
        <v>33</v>
      </c>
      <c r="D57" s="28" t="s">
        <v>55</v>
      </c>
      <c r="E57" s="28" t="s">
        <v>55</v>
      </c>
      <c r="F57" s="478" t="s">
        <v>1574</v>
      </c>
      <c r="G57" s="112">
        <v>4</v>
      </c>
      <c r="H57" s="143">
        <v>20</v>
      </c>
      <c r="I57" s="143">
        <f t="shared" si="6"/>
        <v>80</v>
      </c>
      <c r="J57" s="31"/>
      <c r="K57" s="217" t="s">
        <v>1575</v>
      </c>
      <c r="L57" s="73" t="s">
        <v>1576</v>
      </c>
      <c r="M57" s="953" t="s">
        <v>1542</v>
      </c>
      <c r="N57" s="32">
        <v>45653</v>
      </c>
      <c r="O57" s="28"/>
      <c r="P57" s="40">
        <v>45674</v>
      </c>
      <c r="Q57" s="32">
        <v>45677</v>
      </c>
      <c r="R57" s="33"/>
    </row>
    <row r="58" spans="1:18" s="223" customFormat="1" ht="19.7" customHeight="1">
      <c r="A58" s="112" t="s">
        <v>42</v>
      </c>
      <c r="B58" s="4"/>
      <c r="C58" s="396">
        <f t="shared" si="7"/>
        <v>34</v>
      </c>
      <c r="D58" s="221" t="s">
        <v>55</v>
      </c>
      <c r="E58" s="221" t="s">
        <v>55</v>
      </c>
      <c r="F58" s="477" t="s">
        <v>1577</v>
      </c>
      <c r="G58" s="112">
        <v>1</v>
      </c>
      <c r="H58" s="112">
        <v>4560</v>
      </c>
      <c r="I58" s="112">
        <f t="shared" si="6"/>
        <v>4560</v>
      </c>
      <c r="J58" s="388"/>
      <c r="K58" s="477" t="s">
        <v>572</v>
      </c>
      <c r="L58" s="221"/>
      <c r="M58" s="953" t="s">
        <v>1542</v>
      </c>
      <c r="N58" s="32">
        <v>45653</v>
      </c>
      <c r="O58" s="28"/>
      <c r="P58" s="40">
        <v>45674</v>
      </c>
      <c r="Q58" s="32">
        <v>45677</v>
      </c>
      <c r="R58" s="222"/>
    </row>
    <row r="59" spans="1:18" s="223" customFormat="1" ht="19.7" customHeight="1">
      <c r="A59" s="112" t="s">
        <v>42</v>
      </c>
      <c r="B59" s="4"/>
      <c r="C59" s="396">
        <f t="shared" si="7"/>
        <v>35</v>
      </c>
      <c r="D59" s="221" t="s">
        <v>55</v>
      </c>
      <c r="E59" s="221" t="s">
        <v>55</v>
      </c>
      <c r="F59" s="477" t="s">
        <v>589</v>
      </c>
      <c r="G59" s="969">
        <v>2</v>
      </c>
      <c r="H59" s="112">
        <v>156</v>
      </c>
      <c r="I59" s="112">
        <f t="shared" si="6"/>
        <v>312</v>
      </c>
      <c r="J59" s="970"/>
      <c r="K59" s="477" t="s">
        <v>590</v>
      </c>
      <c r="L59" s="218" t="s">
        <v>1578</v>
      </c>
      <c r="M59" s="953" t="s">
        <v>1542</v>
      </c>
      <c r="N59" s="32">
        <v>45653</v>
      </c>
      <c r="O59" s="28"/>
      <c r="P59" s="40">
        <v>45674</v>
      </c>
      <c r="Q59" s="32">
        <v>45677</v>
      </c>
      <c r="R59" s="222"/>
    </row>
    <row r="60" spans="1:18" s="223" customFormat="1" ht="19.7" customHeight="1">
      <c r="A60" s="112" t="s">
        <v>42</v>
      </c>
      <c r="B60" s="4"/>
      <c r="C60" s="396">
        <f t="shared" si="7"/>
        <v>36</v>
      </c>
      <c r="D60" s="28" t="s">
        <v>55</v>
      </c>
      <c r="E60" s="28" t="s">
        <v>55</v>
      </c>
      <c r="F60" s="477" t="s">
        <v>1579</v>
      </c>
      <c r="G60" s="969">
        <v>2</v>
      </c>
      <c r="H60" s="155">
        <v>156</v>
      </c>
      <c r="I60" s="112">
        <f t="shared" si="6"/>
        <v>312</v>
      </c>
      <c r="J60" s="31"/>
      <c r="K60" s="477" t="s">
        <v>1580</v>
      </c>
      <c r="L60" s="218" t="s">
        <v>1581</v>
      </c>
      <c r="M60" s="953" t="s">
        <v>1542</v>
      </c>
      <c r="N60" s="32">
        <v>45653</v>
      </c>
      <c r="O60" s="28"/>
      <c r="P60" s="40">
        <v>45674</v>
      </c>
      <c r="Q60" s="32">
        <v>45677</v>
      </c>
      <c r="R60" s="222"/>
    </row>
    <row r="61" spans="1:18" s="223" customFormat="1" ht="19.7" customHeight="1">
      <c r="A61" s="1"/>
      <c r="B61" s="4"/>
      <c r="C61" s="220"/>
      <c r="D61" s="220"/>
      <c r="E61" s="220"/>
      <c r="F61" s="73"/>
      <c r="G61" s="387"/>
      <c r="H61" s="221"/>
      <c r="I61" s="77"/>
      <c r="J61" s="215"/>
      <c r="K61" s="216"/>
      <c r="L61" s="221"/>
      <c r="M61" s="218"/>
      <c r="N61" s="219"/>
      <c r="O61" s="220"/>
      <c r="P61" s="221"/>
      <c r="Q61" s="219"/>
      <c r="R61" s="222"/>
    </row>
    <row r="62" spans="1:18" s="223" customFormat="1" ht="19.7" customHeight="1">
      <c r="A62" s="1"/>
      <c r="B62" s="4"/>
      <c r="C62" s="220"/>
      <c r="D62" s="220"/>
      <c r="E62" s="220"/>
      <c r="F62" s="306">
        <f>SUM(I51:I61)</f>
        <v>20974</v>
      </c>
      <c r="G62" s="387"/>
      <c r="H62" s="221"/>
      <c r="I62" s="77"/>
      <c r="J62" s="215"/>
      <c r="K62" s="216"/>
      <c r="L62" s="221"/>
      <c r="M62" s="218"/>
      <c r="N62" s="219"/>
      <c r="O62" s="220"/>
      <c r="P62" s="221"/>
      <c r="Q62" s="219"/>
      <c r="R62" s="222"/>
    </row>
    <row r="63" spans="1:18" s="223" customFormat="1" ht="19.7" customHeight="1">
      <c r="A63" s="1"/>
      <c r="B63" s="4"/>
      <c r="C63" s="220"/>
      <c r="D63" s="220"/>
      <c r="E63" s="220"/>
      <c r="F63" s="73"/>
      <c r="G63" s="387"/>
      <c r="H63" s="221"/>
      <c r="I63" s="77"/>
      <c r="J63" s="215"/>
      <c r="K63" s="216"/>
      <c r="L63" s="221"/>
      <c r="M63" s="218"/>
      <c r="N63" s="219"/>
      <c r="O63" s="220"/>
      <c r="P63" s="221"/>
      <c r="Q63" s="219"/>
      <c r="R63" s="222"/>
    </row>
    <row r="64" spans="1:18" s="223" customFormat="1" ht="19.7" customHeight="1">
      <c r="A64" s="1"/>
      <c r="B64" s="4"/>
      <c r="C64" s="220"/>
      <c r="D64" s="220"/>
      <c r="E64" s="220"/>
      <c r="F64" s="73"/>
      <c r="G64" s="387"/>
      <c r="H64" s="221"/>
      <c r="I64" s="77"/>
      <c r="J64" s="215"/>
      <c r="K64" s="216"/>
      <c r="L64" s="221"/>
      <c r="M64" s="218"/>
      <c r="N64" s="219"/>
      <c r="O64" s="220"/>
      <c r="P64" s="221"/>
      <c r="Q64" s="219"/>
      <c r="R64" s="222"/>
    </row>
    <row r="65" spans="1:18" s="223" customFormat="1" ht="19.7" customHeight="1">
      <c r="A65" s="1"/>
      <c r="B65" s="4"/>
      <c r="C65" s="220"/>
      <c r="D65" s="161" t="s">
        <v>1582</v>
      </c>
      <c r="E65" s="162"/>
      <c r="F65" s="163"/>
      <c r="G65" s="387"/>
      <c r="H65" s="221"/>
      <c r="I65" s="77"/>
      <c r="J65" s="215"/>
      <c r="K65" s="216"/>
      <c r="L65" s="221"/>
      <c r="M65" s="218"/>
      <c r="N65" s="219"/>
      <c r="O65" s="220"/>
      <c r="P65" s="221"/>
      <c r="Q65" s="219"/>
      <c r="R65" s="222"/>
    </row>
    <row r="66" spans="1:18" s="223" customFormat="1" ht="19.7" customHeight="1">
      <c r="A66" s="112" t="s">
        <v>618</v>
      </c>
      <c r="B66" s="4"/>
      <c r="C66" s="396">
        <f>+C60+1</f>
        <v>37</v>
      </c>
      <c r="D66" s="188" t="s">
        <v>196</v>
      </c>
      <c r="E66" s="188" t="s">
        <v>196</v>
      </c>
      <c r="F66" s="971" t="s">
        <v>1505</v>
      </c>
      <c r="G66" s="143">
        <v>1</v>
      </c>
      <c r="H66" s="143">
        <v>8500</v>
      </c>
      <c r="I66" s="143">
        <f>G66*H66</f>
        <v>8500</v>
      </c>
      <c r="J66" s="135"/>
      <c r="K66" s="136" t="s">
        <v>1583</v>
      </c>
      <c r="L66" s="221"/>
      <c r="M66" s="953" t="s">
        <v>1542</v>
      </c>
      <c r="N66" s="32">
        <v>45653</v>
      </c>
      <c r="O66" s="28"/>
      <c r="P66" s="40">
        <v>45674</v>
      </c>
      <c r="Q66" s="32">
        <v>45677</v>
      </c>
      <c r="R66" s="33"/>
    </row>
    <row r="67" spans="1:18" s="223" customFormat="1" ht="19.7" customHeight="1">
      <c r="A67" s="112" t="s">
        <v>109</v>
      </c>
      <c r="B67" s="4"/>
      <c r="C67" s="396">
        <f>+C66+1</f>
        <v>38</v>
      </c>
      <c r="D67" s="28" t="s">
        <v>196</v>
      </c>
      <c r="E67" s="28" t="s">
        <v>196</v>
      </c>
      <c r="F67" s="73" t="s">
        <v>265</v>
      </c>
      <c r="G67" s="968">
        <v>1</v>
      </c>
      <c r="H67" s="112">
        <v>3263</v>
      </c>
      <c r="I67" s="155">
        <f>G67*H67</f>
        <v>3263</v>
      </c>
      <c r="J67" s="217"/>
      <c r="K67" s="166" t="s">
        <v>266</v>
      </c>
      <c r="L67" s="221"/>
      <c r="M67" s="953" t="s">
        <v>1542</v>
      </c>
      <c r="N67" s="32">
        <v>45653</v>
      </c>
      <c r="O67" s="28"/>
      <c r="P67" s="40">
        <v>45674</v>
      </c>
      <c r="Q67" s="32">
        <v>45677</v>
      </c>
      <c r="R67" s="33"/>
    </row>
    <row r="68" spans="1:18" s="4" customFormat="1" ht="19.7" customHeight="1">
      <c r="C68" s="28"/>
      <c r="D68" s="28"/>
      <c r="E68" s="28"/>
      <c r="F68" s="73"/>
      <c r="G68" s="199"/>
      <c r="H68" s="27"/>
      <c r="I68" s="154"/>
      <c r="J68" s="217"/>
      <c r="K68" s="166"/>
      <c r="L68" s="27"/>
      <c r="M68" s="73"/>
      <c r="N68" s="32"/>
      <c r="O68" s="28"/>
      <c r="P68" s="32"/>
      <c r="Q68" s="32"/>
      <c r="R68" s="33"/>
    </row>
    <row r="69" spans="1:18" s="223" customFormat="1" ht="19.7" customHeight="1">
      <c r="A69" s="1"/>
      <c r="B69" s="4"/>
      <c r="C69" s="220"/>
      <c r="D69" s="220"/>
      <c r="E69" s="220"/>
      <c r="F69" s="306">
        <f>SUM(I66:I67)</f>
        <v>11763</v>
      </c>
      <c r="G69" s="387"/>
      <c r="H69" s="221"/>
      <c r="I69" s="77"/>
      <c r="J69" s="215"/>
      <c r="K69" s="216"/>
      <c r="L69" s="221"/>
      <c r="M69" s="218"/>
      <c r="N69" s="219"/>
      <c r="O69" s="220"/>
      <c r="P69" s="221"/>
      <c r="Q69" s="219"/>
      <c r="R69" s="222"/>
    </row>
    <row r="70" spans="1:18" s="223" customFormat="1" ht="19.7" customHeight="1">
      <c r="A70" s="1"/>
      <c r="B70" s="4"/>
      <c r="C70" s="220"/>
      <c r="D70" s="220"/>
      <c r="E70" s="220"/>
      <c r="F70" s="73"/>
      <c r="G70" s="387"/>
      <c r="H70" s="221"/>
      <c r="I70" s="77"/>
      <c r="J70" s="215"/>
      <c r="K70" s="216"/>
      <c r="L70" s="221"/>
      <c r="M70" s="218"/>
      <c r="N70" s="219"/>
      <c r="O70" s="220"/>
      <c r="P70" s="221"/>
      <c r="Q70" s="219"/>
      <c r="R70" s="222"/>
    </row>
    <row r="71" spans="1:18" s="223" customFormat="1" ht="19.7" customHeight="1">
      <c r="A71" s="1"/>
      <c r="B71" s="4"/>
      <c r="C71" s="220"/>
      <c r="D71" s="220"/>
      <c r="E71" s="220"/>
      <c r="F71" s="73"/>
      <c r="G71" s="387"/>
      <c r="H71" s="221"/>
      <c r="I71" s="77"/>
      <c r="J71" s="215"/>
      <c r="K71" s="216"/>
      <c r="L71" s="221"/>
      <c r="M71" s="218"/>
      <c r="N71" s="219"/>
      <c r="O71" s="220"/>
      <c r="P71" s="221"/>
      <c r="Q71" s="219"/>
      <c r="R71" s="222"/>
    </row>
    <row r="72" spans="1:18" s="223" customFormat="1" ht="19.7" customHeight="1">
      <c r="A72" s="1"/>
      <c r="B72" s="4"/>
      <c r="C72" s="220"/>
      <c r="D72" s="944" t="s">
        <v>1530</v>
      </c>
      <c r="E72" s="945"/>
      <c r="F72" s="946"/>
      <c r="G72" s="947"/>
      <c r="H72" s="149"/>
      <c r="I72" s="149"/>
      <c r="J72" s="159"/>
      <c r="K72" s="166"/>
      <c r="L72" s="157"/>
      <c r="M72" s="218"/>
      <c r="N72" s="219"/>
      <c r="O72" s="220"/>
      <c r="P72" s="221"/>
      <c r="Q72" s="219"/>
      <c r="R72" s="222"/>
    </row>
    <row r="73" spans="1:18" s="223" customFormat="1" ht="19.7" customHeight="1">
      <c r="A73" s="112" t="s">
        <v>573</v>
      </c>
      <c r="B73" s="4"/>
      <c r="C73" s="396">
        <f>+C67+1</f>
        <v>39</v>
      </c>
      <c r="D73" s="28" t="s">
        <v>55</v>
      </c>
      <c r="E73" s="28" t="s">
        <v>55</v>
      </c>
      <c r="F73" s="35" t="s">
        <v>165</v>
      </c>
      <c r="G73" s="112">
        <v>2</v>
      </c>
      <c r="H73" s="781">
        <v>72</v>
      </c>
      <c r="I73" s="169">
        <f t="shared" ref="I73:I80" si="8">G73*H73</f>
        <v>144</v>
      </c>
      <c r="J73" s="217"/>
      <c r="K73" s="38" t="s">
        <v>531</v>
      </c>
      <c r="L73" s="972"/>
      <c r="M73" s="953" t="s">
        <v>1542</v>
      </c>
      <c r="N73" s="32">
        <v>45653</v>
      </c>
      <c r="O73" s="28"/>
      <c r="P73" s="40">
        <v>45674</v>
      </c>
      <c r="Q73" s="32">
        <v>45677</v>
      </c>
      <c r="R73" s="222"/>
    </row>
    <row r="74" spans="1:18" s="223" customFormat="1" ht="19.7" customHeight="1">
      <c r="A74" s="112" t="s">
        <v>573</v>
      </c>
      <c r="B74" s="4"/>
      <c r="C74" s="396">
        <f t="shared" ref="C74:C80" si="9">+C73+1</f>
        <v>40</v>
      </c>
      <c r="D74" s="28" t="s">
        <v>55</v>
      </c>
      <c r="E74" s="28" t="s">
        <v>55</v>
      </c>
      <c r="F74" s="35" t="s">
        <v>177</v>
      </c>
      <c r="G74" s="112">
        <v>2</v>
      </c>
      <c r="H74" s="781">
        <v>31</v>
      </c>
      <c r="I74" s="169">
        <f t="shared" si="8"/>
        <v>62</v>
      </c>
      <c r="J74" s="217"/>
      <c r="K74" s="38" t="s">
        <v>532</v>
      </c>
      <c r="L74" s="972"/>
      <c r="M74" s="953" t="s">
        <v>1542</v>
      </c>
      <c r="N74" s="32">
        <v>45653</v>
      </c>
      <c r="O74" s="28"/>
      <c r="P74" s="40">
        <v>45674</v>
      </c>
      <c r="Q74" s="32">
        <v>45677</v>
      </c>
      <c r="R74" s="222"/>
    </row>
    <row r="75" spans="1:18" s="223" customFormat="1" ht="19.7" customHeight="1">
      <c r="A75" s="112" t="s">
        <v>561</v>
      </c>
      <c r="B75" s="4"/>
      <c r="C75" s="396">
        <f t="shared" si="9"/>
        <v>41</v>
      </c>
      <c r="D75" s="463" t="s">
        <v>61</v>
      </c>
      <c r="E75" s="71" t="s">
        <v>55</v>
      </c>
      <c r="F75" s="261" t="s">
        <v>612</v>
      </c>
      <c r="G75" s="158">
        <v>1</v>
      </c>
      <c r="H75" s="169">
        <v>2540</v>
      </c>
      <c r="I75" s="169">
        <f t="shared" si="8"/>
        <v>2540</v>
      </c>
      <c r="J75" s="159"/>
      <c r="K75" s="261" t="s">
        <v>613</v>
      </c>
      <c r="L75" s="972"/>
      <c r="M75" s="953" t="s">
        <v>1542</v>
      </c>
      <c r="N75" s="32">
        <v>45653</v>
      </c>
      <c r="O75" s="28"/>
      <c r="P75" s="40">
        <v>45674</v>
      </c>
      <c r="Q75" s="32">
        <v>45677</v>
      </c>
      <c r="R75" s="222"/>
    </row>
    <row r="76" spans="1:18" s="223" customFormat="1" ht="19.7" customHeight="1">
      <c r="A76" s="112" t="s">
        <v>42</v>
      </c>
      <c r="B76" s="4"/>
      <c r="C76" s="396">
        <f t="shared" si="9"/>
        <v>42</v>
      </c>
      <c r="D76" s="131" t="s">
        <v>55</v>
      </c>
      <c r="E76" s="131" t="s">
        <v>55</v>
      </c>
      <c r="F76" s="261" t="s">
        <v>610</v>
      </c>
      <c r="G76" s="158">
        <v>1</v>
      </c>
      <c r="H76" s="169">
        <v>860</v>
      </c>
      <c r="I76" s="169">
        <f t="shared" si="8"/>
        <v>860</v>
      </c>
      <c r="J76" s="159"/>
      <c r="K76" s="261" t="s">
        <v>597</v>
      </c>
      <c r="L76" s="972"/>
      <c r="M76" s="953" t="s">
        <v>1542</v>
      </c>
      <c r="N76" s="32">
        <v>45653</v>
      </c>
      <c r="O76" s="28"/>
      <c r="P76" s="40">
        <v>45674</v>
      </c>
      <c r="Q76" s="32">
        <v>45677</v>
      </c>
      <c r="R76" s="222"/>
    </row>
    <row r="77" spans="1:18" s="223" customFormat="1" ht="19.7" customHeight="1">
      <c r="A77" s="112" t="s">
        <v>42</v>
      </c>
      <c r="B77" s="4"/>
      <c r="C77" s="396">
        <f>+C76+1</f>
        <v>43</v>
      </c>
      <c r="D77" s="71" t="s">
        <v>55</v>
      </c>
      <c r="E77" s="71" t="s">
        <v>55</v>
      </c>
      <c r="F77" s="477" t="s">
        <v>603</v>
      </c>
      <c r="G77" s="112">
        <v>1</v>
      </c>
      <c r="H77" s="112">
        <v>290</v>
      </c>
      <c r="I77" s="750">
        <f t="shared" si="8"/>
        <v>290</v>
      </c>
      <c r="J77" s="388"/>
      <c r="K77" s="477" t="s">
        <v>604</v>
      </c>
      <c r="L77" s="157"/>
      <c r="M77" s="953" t="s">
        <v>1542</v>
      </c>
      <c r="N77" s="32">
        <v>45653</v>
      </c>
      <c r="O77" s="28"/>
      <c r="P77" s="40">
        <v>45674</v>
      </c>
      <c r="Q77" s="32">
        <v>45677</v>
      </c>
      <c r="R77" s="222"/>
    </row>
    <row r="78" spans="1:18" s="223" customFormat="1" ht="19.7" customHeight="1">
      <c r="A78" s="112" t="s">
        <v>42</v>
      </c>
      <c r="B78" s="4"/>
      <c r="C78" s="396">
        <f t="shared" si="9"/>
        <v>44</v>
      </c>
      <c r="D78" s="71" t="s">
        <v>55</v>
      </c>
      <c r="E78" s="71" t="s">
        <v>55</v>
      </c>
      <c r="F78" s="148" t="s">
        <v>1584</v>
      </c>
      <c r="G78" s="969">
        <v>1</v>
      </c>
      <c r="H78" s="155">
        <v>280</v>
      </c>
      <c r="I78" s="750">
        <f t="shared" si="8"/>
        <v>280</v>
      </c>
      <c r="J78" s="31"/>
      <c r="K78" s="78" t="s">
        <v>602</v>
      </c>
      <c r="L78" s="157"/>
      <c r="M78" s="953" t="s">
        <v>1542</v>
      </c>
      <c r="N78" s="32">
        <v>45653</v>
      </c>
      <c r="O78" s="28"/>
      <c r="P78" s="40">
        <v>45674</v>
      </c>
      <c r="Q78" s="32">
        <v>45677</v>
      </c>
      <c r="R78" s="222"/>
    </row>
    <row r="79" spans="1:18" s="223" customFormat="1" ht="19.7" customHeight="1">
      <c r="A79" s="112" t="s">
        <v>42</v>
      </c>
      <c r="B79" s="4"/>
      <c r="C79" s="396">
        <f t="shared" si="9"/>
        <v>45</v>
      </c>
      <c r="D79" s="133" t="s">
        <v>55</v>
      </c>
      <c r="E79" s="133" t="s">
        <v>55</v>
      </c>
      <c r="F79" s="78" t="s">
        <v>601</v>
      </c>
      <c r="G79" s="757">
        <v>2</v>
      </c>
      <c r="H79" s="757">
        <v>270</v>
      </c>
      <c r="I79" s="143">
        <f t="shared" si="8"/>
        <v>540</v>
      </c>
      <c r="J79" s="147"/>
      <c r="K79" s="78" t="s">
        <v>602</v>
      </c>
      <c r="L79" s="157"/>
      <c r="M79" s="953" t="s">
        <v>1542</v>
      </c>
      <c r="N79" s="32">
        <v>45653</v>
      </c>
      <c r="O79" s="28"/>
      <c r="P79" s="40">
        <v>45674</v>
      </c>
      <c r="Q79" s="32">
        <v>45677</v>
      </c>
      <c r="R79" s="222"/>
    </row>
    <row r="80" spans="1:18" s="223" customFormat="1" ht="19.7" customHeight="1">
      <c r="A80" s="112" t="s">
        <v>42</v>
      </c>
      <c r="B80" s="4"/>
      <c r="C80" s="396">
        <f t="shared" si="9"/>
        <v>46</v>
      </c>
      <c r="D80" s="133" t="s">
        <v>55</v>
      </c>
      <c r="E80" s="133" t="s">
        <v>55</v>
      </c>
      <c r="F80" s="78" t="s">
        <v>299</v>
      </c>
      <c r="G80" s="757">
        <v>2</v>
      </c>
      <c r="H80" s="757">
        <v>210</v>
      </c>
      <c r="I80" s="143">
        <f t="shared" si="8"/>
        <v>420</v>
      </c>
      <c r="J80" s="147"/>
      <c r="K80" s="78" t="s">
        <v>605</v>
      </c>
      <c r="L80" s="157"/>
      <c r="M80" s="953" t="s">
        <v>1542</v>
      </c>
      <c r="N80" s="32">
        <v>45653</v>
      </c>
      <c r="O80" s="28"/>
      <c r="P80" s="40">
        <v>45674</v>
      </c>
      <c r="Q80" s="32">
        <v>45677</v>
      </c>
      <c r="R80" s="222"/>
    </row>
    <row r="81" spans="1:18" s="4" customFormat="1" ht="19.7" customHeight="1">
      <c r="A81" s="1"/>
      <c r="C81" s="28"/>
      <c r="D81" s="28"/>
      <c r="E81" s="28"/>
      <c r="F81" s="201"/>
      <c r="G81" s="897"/>
      <c r="H81" s="27"/>
      <c r="I81" s="77"/>
      <c r="J81" s="31"/>
      <c r="K81" s="134"/>
      <c r="L81" s="27"/>
      <c r="M81" s="27"/>
      <c r="N81" s="32"/>
      <c r="O81" s="28"/>
      <c r="P81" s="27"/>
      <c r="Q81" s="32"/>
      <c r="R81" s="33"/>
    </row>
    <row r="82" spans="1:18" s="4" customFormat="1" ht="19.7" customHeight="1">
      <c r="A82" s="1"/>
      <c r="C82" s="692"/>
      <c r="D82" s="692"/>
      <c r="E82" s="692"/>
      <c r="F82" s="306">
        <f>SUM(I73:I81)</f>
        <v>5136</v>
      </c>
      <c r="G82" s="950"/>
      <c r="H82" s="973"/>
      <c r="I82" s="974"/>
      <c r="J82" s="87"/>
      <c r="K82" s="38"/>
      <c r="L82" s="27"/>
      <c r="M82" s="27"/>
      <c r="N82" s="32"/>
      <c r="O82" s="28"/>
      <c r="P82" s="27"/>
      <c r="Q82" s="32"/>
      <c r="R82" s="33"/>
    </row>
    <row r="83" spans="1:18" s="4" customFormat="1" ht="19.7" customHeight="1">
      <c r="A83" s="1"/>
      <c r="C83" s="692"/>
      <c r="D83" s="692"/>
      <c r="E83" s="692"/>
      <c r="F83" s="320"/>
      <c r="G83" s="950"/>
      <c r="H83" s="973"/>
      <c r="I83" s="974"/>
      <c r="J83" s="87"/>
      <c r="K83" s="38"/>
      <c r="L83" s="27"/>
      <c r="M83" s="27"/>
      <c r="N83" s="32"/>
      <c r="O83" s="28"/>
      <c r="P83" s="27"/>
      <c r="Q83" s="32"/>
      <c r="R83" s="33"/>
    </row>
    <row r="84" spans="1:18" s="4" customFormat="1" ht="19.7" customHeight="1">
      <c r="C84" s="331"/>
      <c r="D84" s="28"/>
      <c r="E84" s="28"/>
      <c r="F84" s="27"/>
      <c r="G84" s="27"/>
      <c r="H84" s="27"/>
      <c r="I84" s="974"/>
      <c r="J84" s="87"/>
      <c r="K84" s="38"/>
      <c r="L84" s="27"/>
      <c r="M84" s="27"/>
      <c r="N84" s="32"/>
      <c r="O84" s="28"/>
      <c r="P84" s="27"/>
      <c r="Q84" s="32"/>
      <c r="R84" s="33"/>
    </row>
  </sheetData>
  <mergeCells count="14">
    <mergeCell ref="D9:F9"/>
    <mergeCell ref="D22:F22"/>
    <mergeCell ref="D36:F36"/>
    <mergeCell ref="D50:F50"/>
    <mergeCell ref="D65:F65"/>
    <mergeCell ref="D72:F72"/>
    <mergeCell ref="C2:E2"/>
    <mergeCell ref="H2:J2"/>
    <mergeCell ref="C3:E3"/>
    <mergeCell ref="C4:E4"/>
    <mergeCell ref="K4:K5"/>
    <mergeCell ref="C5:E5"/>
    <mergeCell ref="I5:I6"/>
    <mergeCell ref="C6:E6"/>
  </mergeCells>
  <phoneticPr fontId="2"/>
  <dataValidations count="2">
    <dataValidation imeMode="hiragana" allowBlank="1" showInputMessage="1" showErrorMessage="1" sqref="K54 JG54 TC54 ACY54 AMU54 AWQ54 BGM54 BQI54 CAE54 CKA54 CTW54 DDS54 DNO54 DXK54 EHG54 ERC54 FAY54 FKU54 FUQ54 GEM54 GOI54 GYE54 HIA54 HRW54 IBS54 ILO54 IVK54 JFG54 JPC54 JYY54 KIU54 KSQ54 LCM54 LMI54 LWE54 MGA54 MPW54 MZS54 NJO54 NTK54 ODG54 ONC54 OWY54 PGU54 PQQ54 QAM54 QKI54 QUE54 REA54 RNW54 RXS54 SHO54 SRK54 TBG54 TLC54 TUY54 UEU54 UOQ54 UYM54 VII54 VSE54 WCA54 WLW54 WVS54 K65590 JG65590 TC65590 ACY65590 AMU65590 AWQ65590 BGM65590 BQI65590 CAE65590 CKA65590 CTW65590 DDS65590 DNO65590 DXK65590 EHG65590 ERC65590 FAY65590 FKU65590 FUQ65590 GEM65590 GOI65590 GYE65590 HIA65590 HRW65590 IBS65590 ILO65590 IVK65590 JFG65590 JPC65590 JYY65590 KIU65590 KSQ65590 LCM65590 LMI65590 LWE65590 MGA65590 MPW65590 MZS65590 NJO65590 NTK65590 ODG65590 ONC65590 OWY65590 PGU65590 PQQ65590 QAM65590 QKI65590 QUE65590 REA65590 RNW65590 RXS65590 SHO65590 SRK65590 TBG65590 TLC65590 TUY65590 UEU65590 UOQ65590 UYM65590 VII65590 VSE65590 WCA65590 WLW65590 WVS65590 K131126 JG131126 TC131126 ACY131126 AMU131126 AWQ131126 BGM131126 BQI131126 CAE131126 CKA131126 CTW131126 DDS131126 DNO131126 DXK131126 EHG131126 ERC131126 FAY131126 FKU131126 FUQ131126 GEM131126 GOI131126 GYE131126 HIA131126 HRW131126 IBS131126 ILO131126 IVK131126 JFG131126 JPC131126 JYY131126 KIU131126 KSQ131126 LCM131126 LMI131126 LWE131126 MGA131126 MPW131126 MZS131126 NJO131126 NTK131126 ODG131126 ONC131126 OWY131126 PGU131126 PQQ131126 QAM131126 QKI131126 QUE131126 REA131126 RNW131126 RXS131126 SHO131126 SRK131126 TBG131126 TLC131126 TUY131126 UEU131126 UOQ131126 UYM131126 VII131126 VSE131126 WCA131126 WLW131126 WVS131126 K196662 JG196662 TC196662 ACY196662 AMU196662 AWQ196662 BGM196662 BQI196662 CAE196662 CKA196662 CTW196662 DDS196662 DNO196662 DXK196662 EHG196662 ERC196662 FAY196662 FKU196662 FUQ196662 GEM196662 GOI196662 GYE196662 HIA196662 HRW196662 IBS196662 ILO196662 IVK196662 JFG196662 JPC196662 JYY196662 KIU196662 KSQ196662 LCM196662 LMI196662 LWE196662 MGA196662 MPW196662 MZS196662 NJO196662 NTK196662 ODG196662 ONC196662 OWY196662 PGU196662 PQQ196662 QAM196662 QKI196662 QUE196662 REA196662 RNW196662 RXS196662 SHO196662 SRK196662 TBG196662 TLC196662 TUY196662 UEU196662 UOQ196662 UYM196662 VII196662 VSE196662 WCA196662 WLW196662 WVS196662 K262198 JG262198 TC262198 ACY262198 AMU262198 AWQ262198 BGM262198 BQI262198 CAE262198 CKA262198 CTW262198 DDS262198 DNO262198 DXK262198 EHG262198 ERC262198 FAY262198 FKU262198 FUQ262198 GEM262198 GOI262198 GYE262198 HIA262198 HRW262198 IBS262198 ILO262198 IVK262198 JFG262198 JPC262198 JYY262198 KIU262198 KSQ262198 LCM262198 LMI262198 LWE262198 MGA262198 MPW262198 MZS262198 NJO262198 NTK262198 ODG262198 ONC262198 OWY262198 PGU262198 PQQ262198 QAM262198 QKI262198 QUE262198 REA262198 RNW262198 RXS262198 SHO262198 SRK262198 TBG262198 TLC262198 TUY262198 UEU262198 UOQ262198 UYM262198 VII262198 VSE262198 WCA262198 WLW262198 WVS262198 K327734 JG327734 TC327734 ACY327734 AMU327734 AWQ327734 BGM327734 BQI327734 CAE327734 CKA327734 CTW327734 DDS327734 DNO327734 DXK327734 EHG327734 ERC327734 FAY327734 FKU327734 FUQ327734 GEM327734 GOI327734 GYE327734 HIA327734 HRW327734 IBS327734 ILO327734 IVK327734 JFG327734 JPC327734 JYY327734 KIU327734 KSQ327734 LCM327734 LMI327734 LWE327734 MGA327734 MPW327734 MZS327734 NJO327734 NTK327734 ODG327734 ONC327734 OWY327734 PGU327734 PQQ327734 QAM327734 QKI327734 QUE327734 REA327734 RNW327734 RXS327734 SHO327734 SRK327734 TBG327734 TLC327734 TUY327734 UEU327734 UOQ327734 UYM327734 VII327734 VSE327734 WCA327734 WLW327734 WVS327734 K393270 JG393270 TC393270 ACY393270 AMU393270 AWQ393270 BGM393270 BQI393270 CAE393270 CKA393270 CTW393270 DDS393270 DNO393270 DXK393270 EHG393270 ERC393270 FAY393270 FKU393270 FUQ393270 GEM393270 GOI393270 GYE393270 HIA393270 HRW393270 IBS393270 ILO393270 IVK393270 JFG393270 JPC393270 JYY393270 KIU393270 KSQ393270 LCM393270 LMI393270 LWE393270 MGA393270 MPW393270 MZS393270 NJO393270 NTK393270 ODG393270 ONC393270 OWY393270 PGU393270 PQQ393270 QAM393270 QKI393270 QUE393270 REA393270 RNW393270 RXS393270 SHO393270 SRK393270 TBG393270 TLC393270 TUY393270 UEU393270 UOQ393270 UYM393270 VII393270 VSE393270 WCA393270 WLW393270 WVS393270 K458806 JG458806 TC458806 ACY458806 AMU458806 AWQ458806 BGM458806 BQI458806 CAE458806 CKA458806 CTW458806 DDS458806 DNO458806 DXK458806 EHG458806 ERC458806 FAY458806 FKU458806 FUQ458806 GEM458806 GOI458806 GYE458806 HIA458806 HRW458806 IBS458806 ILO458806 IVK458806 JFG458806 JPC458806 JYY458806 KIU458806 KSQ458806 LCM458806 LMI458806 LWE458806 MGA458806 MPW458806 MZS458806 NJO458806 NTK458806 ODG458806 ONC458806 OWY458806 PGU458806 PQQ458806 QAM458806 QKI458806 QUE458806 REA458806 RNW458806 RXS458806 SHO458806 SRK458806 TBG458806 TLC458806 TUY458806 UEU458806 UOQ458806 UYM458806 VII458806 VSE458806 WCA458806 WLW458806 WVS458806 K524342 JG524342 TC524342 ACY524342 AMU524342 AWQ524342 BGM524342 BQI524342 CAE524342 CKA524342 CTW524342 DDS524342 DNO524342 DXK524342 EHG524342 ERC524342 FAY524342 FKU524342 FUQ524342 GEM524342 GOI524342 GYE524342 HIA524342 HRW524342 IBS524342 ILO524342 IVK524342 JFG524342 JPC524342 JYY524342 KIU524342 KSQ524342 LCM524342 LMI524342 LWE524342 MGA524342 MPW524342 MZS524342 NJO524342 NTK524342 ODG524342 ONC524342 OWY524342 PGU524342 PQQ524342 QAM524342 QKI524342 QUE524342 REA524342 RNW524342 RXS524342 SHO524342 SRK524342 TBG524342 TLC524342 TUY524342 UEU524342 UOQ524342 UYM524342 VII524342 VSE524342 WCA524342 WLW524342 WVS524342 K589878 JG589878 TC589878 ACY589878 AMU589878 AWQ589878 BGM589878 BQI589878 CAE589878 CKA589878 CTW589878 DDS589878 DNO589878 DXK589878 EHG589878 ERC589878 FAY589878 FKU589878 FUQ589878 GEM589878 GOI589878 GYE589878 HIA589878 HRW589878 IBS589878 ILO589878 IVK589878 JFG589878 JPC589878 JYY589878 KIU589878 KSQ589878 LCM589878 LMI589878 LWE589878 MGA589878 MPW589878 MZS589878 NJO589878 NTK589878 ODG589878 ONC589878 OWY589878 PGU589878 PQQ589878 QAM589878 QKI589878 QUE589878 REA589878 RNW589878 RXS589878 SHO589878 SRK589878 TBG589878 TLC589878 TUY589878 UEU589878 UOQ589878 UYM589878 VII589878 VSE589878 WCA589878 WLW589878 WVS589878 K655414 JG655414 TC655414 ACY655414 AMU655414 AWQ655414 BGM655414 BQI655414 CAE655414 CKA655414 CTW655414 DDS655414 DNO655414 DXK655414 EHG655414 ERC655414 FAY655414 FKU655414 FUQ655414 GEM655414 GOI655414 GYE655414 HIA655414 HRW655414 IBS655414 ILO655414 IVK655414 JFG655414 JPC655414 JYY655414 KIU655414 KSQ655414 LCM655414 LMI655414 LWE655414 MGA655414 MPW655414 MZS655414 NJO655414 NTK655414 ODG655414 ONC655414 OWY655414 PGU655414 PQQ655414 QAM655414 QKI655414 QUE655414 REA655414 RNW655414 RXS655414 SHO655414 SRK655414 TBG655414 TLC655414 TUY655414 UEU655414 UOQ655414 UYM655414 VII655414 VSE655414 WCA655414 WLW655414 WVS655414 K720950 JG720950 TC720950 ACY720950 AMU720950 AWQ720950 BGM720950 BQI720950 CAE720950 CKA720950 CTW720950 DDS720950 DNO720950 DXK720950 EHG720950 ERC720950 FAY720950 FKU720950 FUQ720950 GEM720950 GOI720950 GYE720950 HIA720950 HRW720950 IBS720950 ILO720950 IVK720950 JFG720950 JPC720950 JYY720950 KIU720950 KSQ720950 LCM720950 LMI720950 LWE720950 MGA720950 MPW720950 MZS720950 NJO720950 NTK720950 ODG720950 ONC720950 OWY720950 PGU720950 PQQ720950 QAM720950 QKI720950 QUE720950 REA720950 RNW720950 RXS720950 SHO720950 SRK720950 TBG720950 TLC720950 TUY720950 UEU720950 UOQ720950 UYM720950 VII720950 VSE720950 WCA720950 WLW720950 WVS720950 K786486 JG786486 TC786486 ACY786486 AMU786486 AWQ786486 BGM786486 BQI786486 CAE786486 CKA786486 CTW786486 DDS786486 DNO786486 DXK786486 EHG786486 ERC786486 FAY786486 FKU786486 FUQ786486 GEM786486 GOI786486 GYE786486 HIA786486 HRW786486 IBS786486 ILO786486 IVK786486 JFG786486 JPC786486 JYY786486 KIU786486 KSQ786486 LCM786486 LMI786486 LWE786486 MGA786486 MPW786486 MZS786486 NJO786486 NTK786486 ODG786486 ONC786486 OWY786486 PGU786486 PQQ786486 QAM786486 QKI786486 QUE786486 REA786486 RNW786486 RXS786486 SHO786486 SRK786486 TBG786486 TLC786486 TUY786486 UEU786486 UOQ786486 UYM786486 VII786486 VSE786486 WCA786486 WLW786486 WVS786486 K852022 JG852022 TC852022 ACY852022 AMU852022 AWQ852022 BGM852022 BQI852022 CAE852022 CKA852022 CTW852022 DDS852022 DNO852022 DXK852022 EHG852022 ERC852022 FAY852022 FKU852022 FUQ852022 GEM852022 GOI852022 GYE852022 HIA852022 HRW852022 IBS852022 ILO852022 IVK852022 JFG852022 JPC852022 JYY852022 KIU852022 KSQ852022 LCM852022 LMI852022 LWE852022 MGA852022 MPW852022 MZS852022 NJO852022 NTK852022 ODG852022 ONC852022 OWY852022 PGU852022 PQQ852022 QAM852022 QKI852022 QUE852022 REA852022 RNW852022 RXS852022 SHO852022 SRK852022 TBG852022 TLC852022 TUY852022 UEU852022 UOQ852022 UYM852022 VII852022 VSE852022 WCA852022 WLW852022 WVS852022 K917558 JG917558 TC917558 ACY917558 AMU917558 AWQ917558 BGM917558 BQI917558 CAE917558 CKA917558 CTW917558 DDS917558 DNO917558 DXK917558 EHG917558 ERC917558 FAY917558 FKU917558 FUQ917558 GEM917558 GOI917558 GYE917558 HIA917558 HRW917558 IBS917558 ILO917558 IVK917558 JFG917558 JPC917558 JYY917558 KIU917558 KSQ917558 LCM917558 LMI917558 LWE917558 MGA917558 MPW917558 MZS917558 NJO917558 NTK917558 ODG917558 ONC917558 OWY917558 PGU917558 PQQ917558 QAM917558 QKI917558 QUE917558 REA917558 RNW917558 RXS917558 SHO917558 SRK917558 TBG917558 TLC917558 TUY917558 UEU917558 UOQ917558 UYM917558 VII917558 VSE917558 WCA917558 WLW917558 WVS917558 K983094 JG983094 TC983094 ACY983094 AMU983094 AWQ983094 BGM983094 BQI983094 CAE983094 CKA983094 CTW983094 DDS983094 DNO983094 DXK983094 EHG983094 ERC983094 FAY983094 FKU983094 FUQ983094 GEM983094 GOI983094 GYE983094 HIA983094 HRW983094 IBS983094 ILO983094 IVK983094 JFG983094 JPC983094 JYY983094 KIU983094 KSQ983094 LCM983094 LMI983094 LWE983094 MGA983094 MPW983094 MZS983094 NJO983094 NTK983094 ODG983094 ONC983094 OWY983094 PGU983094 PQQ983094 QAM983094 QKI983094 QUE983094 REA983094 RNW983094 RXS983094 SHO983094 SRK983094 TBG983094 TLC983094 TUY983094 UEU983094 UOQ983094 UYM983094 VII983094 VSE983094 WCA983094 WLW983094 WVS983094 K14 JG14 TC14 ACY14 AMU14 AWQ14 BGM14 BQI14 CAE14 CKA14 CTW14 DDS14 DNO14 DXK14 EHG14 ERC14 FAY14 FKU14 FUQ14 GEM14 GOI14 GYE14 HIA14 HRW14 IBS14 ILO14 IVK14 JFG14 JPC14 JYY14 KIU14 KSQ14 LCM14 LMI14 LWE14 MGA14 MPW14 MZS14 NJO14 NTK14 ODG14 ONC14 OWY14 PGU14 PQQ14 QAM14 QKI14 QUE14 REA14 RNW14 RXS14 SHO14 SRK14 TBG14 TLC14 TUY14 UEU14 UOQ14 UYM14 VII14 VSE14 WCA14 WLW14 WVS14 K65550 JG65550 TC65550 ACY65550 AMU65550 AWQ65550 BGM65550 BQI65550 CAE65550 CKA65550 CTW65550 DDS65550 DNO65550 DXK65550 EHG65550 ERC65550 FAY65550 FKU65550 FUQ65550 GEM65550 GOI65550 GYE65550 HIA65550 HRW65550 IBS65550 ILO65550 IVK65550 JFG65550 JPC65550 JYY65550 KIU65550 KSQ65550 LCM65550 LMI65550 LWE65550 MGA65550 MPW65550 MZS65550 NJO65550 NTK65550 ODG65550 ONC65550 OWY65550 PGU65550 PQQ65550 QAM65550 QKI65550 QUE65550 REA65550 RNW65550 RXS65550 SHO65550 SRK65550 TBG65550 TLC65550 TUY65550 UEU65550 UOQ65550 UYM65550 VII65550 VSE65550 WCA65550 WLW65550 WVS65550 K131086 JG131086 TC131086 ACY131086 AMU131086 AWQ131086 BGM131086 BQI131086 CAE131086 CKA131086 CTW131086 DDS131086 DNO131086 DXK131086 EHG131086 ERC131086 FAY131086 FKU131086 FUQ131086 GEM131086 GOI131086 GYE131086 HIA131086 HRW131086 IBS131086 ILO131086 IVK131086 JFG131086 JPC131086 JYY131086 KIU131086 KSQ131086 LCM131086 LMI131086 LWE131086 MGA131086 MPW131086 MZS131086 NJO131086 NTK131086 ODG131086 ONC131086 OWY131086 PGU131086 PQQ131086 QAM131086 QKI131086 QUE131086 REA131086 RNW131086 RXS131086 SHO131086 SRK131086 TBG131086 TLC131086 TUY131086 UEU131086 UOQ131086 UYM131086 VII131086 VSE131086 WCA131086 WLW131086 WVS131086 K196622 JG196622 TC196622 ACY196622 AMU196622 AWQ196622 BGM196622 BQI196622 CAE196622 CKA196622 CTW196622 DDS196622 DNO196622 DXK196622 EHG196622 ERC196622 FAY196622 FKU196622 FUQ196622 GEM196622 GOI196622 GYE196622 HIA196622 HRW196622 IBS196622 ILO196622 IVK196622 JFG196622 JPC196622 JYY196622 KIU196622 KSQ196622 LCM196622 LMI196622 LWE196622 MGA196622 MPW196622 MZS196622 NJO196622 NTK196622 ODG196622 ONC196622 OWY196622 PGU196622 PQQ196622 QAM196622 QKI196622 QUE196622 REA196622 RNW196622 RXS196622 SHO196622 SRK196622 TBG196622 TLC196622 TUY196622 UEU196622 UOQ196622 UYM196622 VII196622 VSE196622 WCA196622 WLW196622 WVS196622 K262158 JG262158 TC262158 ACY262158 AMU262158 AWQ262158 BGM262158 BQI262158 CAE262158 CKA262158 CTW262158 DDS262158 DNO262158 DXK262158 EHG262158 ERC262158 FAY262158 FKU262158 FUQ262158 GEM262158 GOI262158 GYE262158 HIA262158 HRW262158 IBS262158 ILO262158 IVK262158 JFG262158 JPC262158 JYY262158 KIU262158 KSQ262158 LCM262158 LMI262158 LWE262158 MGA262158 MPW262158 MZS262158 NJO262158 NTK262158 ODG262158 ONC262158 OWY262158 PGU262158 PQQ262158 QAM262158 QKI262158 QUE262158 REA262158 RNW262158 RXS262158 SHO262158 SRK262158 TBG262158 TLC262158 TUY262158 UEU262158 UOQ262158 UYM262158 VII262158 VSE262158 WCA262158 WLW262158 WVS262158 K327694 JG327694 TC327694 ACY327694 AMU327694 AWQ327694 BGM327694 BQI327694 CAE327694 CKA327694 CTW327694 DDS327694 DNO327694 DXK327694 EHG327694 ERC327694 FAY327694 FKU327694 FUQ327694 GEM327694 GOI327694 GYE327694 HIA327694 HRW327694 IBS327694 ILO327694 IVK327694 JFG327694 JPC327694 JYY327694 KIU327694 KSQ327694 LCM327694 LMI327694 LWE327694 MGA327694 MPW327694 MZS327694 NJO327694 NTK327694 ODG327694 ONC327694 OWY327694 PGU327694 PQQ327694 QAM327694 QKI327694 QUE327694 REA327694 RNW327694 RXS327694 SHO327694 SRK327694 TBG327694 TLC327694 TUY327694 UEU327694 UOQ327694 UYM327694 VII327694 VSE327694 WCA327694 WLW327694 WVS327694 K393230 JG393230 TC393230 ACY393230 AMU393230 AWQ393230 BGM393230 BQI393230 CAE393230 CKA393230 CTW393230 DDS393230 DNO393230 DXK393230 EHG393230 ERC393230 FAY393230 FKU393230 FUQ393230 GEM393230 GOI393230 GYE393230 HIA393230 HRW393230 IBS393230 ILO393230 IVK393230 JFG393230 JPC393230 JYY393230 KIU393230 KSQ393230 LCM393230 LMI393230 LWE393230 MGA393230 MPW393230 MZS393230 NJO393230 NTK393230 ODG393230 ONC393230 OWY393230 PGU393230 PQQ393230 QAM393230 QKI393230 QUE393230 REA393230 RNW393230 RXS393230 SHO393230 SRK393230 TBG393230 TLC393230 TUY393230 UEU393230 UOQ393230 UYM393230 VII393230 VSE393230 WCA393230 WLW393230 WVS393230 K458766 JG458766 TC458766 ACY458766 AMU458766 AWQ458766 BGM458766 BQI458766 CAE458766 CKA458766 CTW458766 DDS458766 DNO458766 DXK458766 EHG458766 ERC458766 FAY458766 FKU458766 FUQ458766 GEM458766 GOI458766 GYE458766 HIA458766 HRW458766 IBS458766 ILO458766 IVK458766 JFG458766 JPC458766 JYY458766 KIU458766 KSQ458766 LCM458766 LMI458766 LWE458766 MGA458766 MPW458766 MZS458766 NJO458766 NTK458766 ODG458766 ONC458766 OWY458766 PGU458766 PQQ458766 QAM458766 QKI458766 QUE458766 REA458766 RNW458766 RXS458766 SHO458766 SRK458766 TBG458766 TLC458766 TUY458766 UEU458766 UOQ458766 UYM458766 VII458766 VSE458766 WCA458766 WLW458766 WVS458766 K524302 JG524302 TC524302 ACY524302 AMU524302 AWQ524302 BGM524302 BQI524302 CAE524302 CKA524302 CTW524302 DDS524302 DNO524302 DXK524302 EHG524302 ERC524302 FAY524302 FKU524302 FUQ524302 GEM524302 GOI524302 GYE524302 HIA524302 HRW524302 IBS524302 ILO524302 IVK524302 JFG524302 JPC524302 JYY524302 KIU524302 KSQ524302 LCM524302 LMI524302 LWE524302 MGA524302 MPW524302 MZS524302 NJO524302 NTK524302 ODG524302 ONC524302 OWY524302 PGU524302 PQQ524302 QAM524302 QKI524302 QUE524302 REA524302 RNW524302 RXS524302 SHO524302 SRK524302 TBG524302 TLC524302 TUY524302 UEU524302 UOQ524302 UYM524302 VII524302 VSE524302 WCA524302 WLW524302 WVS524302 K589838 JG589838 TC589838 ACY589838 AMU589838 AWQ589838 BGM589838 BQI589838 CAE589838 CKA589838 CTW589838 DDS589838 DNO589838 DXK589838 EHG589838 ERC589838 FAY589838 FKU589838 FUQ589838 GEM589838 GOI589838 GYE589838 HIA589838 HRW589838 IBS589838 ILO589838 IVK589838 JFG589838 JPC589838 JYY589838 KIU589838 KSQ589838 LCM589838 LMI589838 LWE589838 MGA589838 MPW589838 MZS589838 NJO589838 NTK589838 ODG589838 ONC589838 OWY589838 PGU589838 PQQ589838 QAM589838 QKI589838 QUE589838 REA589838 RNW589838 RXS589838 SHO589838 SRK589838 TBG589838 TLC589838 TUY589838 UEU589838 UOQ589838 UYM589838 VII589838 VSE589838 WCA589838 WLW589838 WVS589838 K655374 JG655374 TC655374 ACY655374 AMU655374 AWQ655374 BGM655374 BQI655374 CAE655374 CKA655374 CTW655374 DDS655374 DNO655374 DXK655374 EHG655374 ERC655374 FAY655374 FKU655374 FUQ655374 GEM655374 GOI655374 GYE655374 HIA655374 HRW655374 IBS655374 ILO655374 IVK655374 JFG655374 JPC655374 JYY655374 KIU655374 KSQ655374 LCM655374 LMI655374 LWE655374 MGA655374 MPW655374 MZS655374 NJO655374 NTK655374 ODG655374 ONC655374 OWY655374 PGU655374 PQQ655374 QAM655374 QKI655374 QUE655374 REA655374 RNW655374 RXS655374 SHO655374 SRK655374 TBG655374 TLC655374 TUY655374 UEU655374 UOQ655374 UYM655374 VII655374 VSE655374 WCA655374 WLW655374 WVS655374 K720910 JG720910 TC720910 ACY720910 AMU720910 AWQ720910 BGM720910 BQI720910 CAE720910 CKA720910 CTW720910 DDS720910 DNO720910 DXK720910 EHG720910 ERC720910 FAY720910 FKU720910 FUQ720910 GEM720910 GOI720910 GYE720910 HIA720910 HRW720910 IBS720910 ILO720910 IVK720910 JFG720910 JPC720910 JYY720910 KIU720910 KSQ720910 LCM720910 LMI720910 LWE720910 MGA720910 MPW720910 MZS720910 NJO720910 NTK720910 ODG720910 ONC720910 OWY720910 PGU720910 PQQ720910 QAM720910 QKI720910 QUE720910 REA720910 RNW720910 RXS720910 SHO720910 SRK720910 TBG720910 TLC720910 TUY720910 UEU720910 UOQ720910 UYM720910 VII720910 VSE720910 WCA720910 WLW720910 WVS720910 K786446 JG786446 TC786446 ACY786446 AMU786446 AWQ786446 BGM786446 BQI786446 CAE786446 CKA786446 CTW786446 DDS786446 DNO786446 DXK786446 EHG786446 ERC786446 FAY786446 FKU786446 FUQ786446 GEM786446 GOI786446 GYE786446 HIA786446 HRW786446 IBS786446 ILO786446 IVK786446 JFG786446 JPC786446 JYY786446 KIU786446 KSQ786446 LCM786446 LMI786446 LWE786446 MGA786446 MPW786446 MZS786446 NJO786446 NTK786446 ODG786446 ONC786446 OWY786446 PGU786446 PQQ786446 QAM786446 QKI786446 QUE786446 REA786446 RNW786446 RXS786446 SHO786446 SRK786446 TBG786446 TLC786446 TUY786446 UEU786446 UOQ786446 UYM786446 VII786446 VSE786446 WCA786446 WLW786446 WVS786446 K851982 JG851982 TC851982 ACY851982 AMU851982 AWQ851982 BGM851982 BQI851982 CAE851982 CKA851982 CTW851982 DDS851982 DNO851982 DXK851982 EHG851982 ERC851982 FAY851982 FKU851982 FUQ851982 GEM851982 GOI851982 GYE851982 HIA851982 HRW851982 IBS851982 ILO851982 IVK851982 JFG851982 JPC851982 JYY851982 KIU851982 KSQ851982 LCM851982 LMI851982 LWE851982 MGA851982 MPW851982 MZS851982 NJO851982 NTK851982 ODG851982 ONC851982 OWY851982 PGU851982 PQQ851982 QAM851982 QKI851982 QUE851982 REA851982 RNW851982 RXS851982 SHO851982 SRK851982 TBG851982 TLC851982 TUY851982 UEU851982 UOQ851982 UYM851982 VII851982 VSE851982 WCA851982 WLW851982 WVS851982 K917518 JG917518 TC917518 ACY917518 AMU917518 AWQ917518 BGM917518 BQI917518 CAE917518 CKA917518 CTW917518 DDS917518 DNO917518 DXK917518 EHG917518 ERC917518 FAY917518 FKU917518 FUQ917518 GEM917518 GOI917518 GYE917518 HIA917518 HRW917518 IBS917518 ILO917518 IVK917518 JFG917518 JPC917518 JYY917518 KIU917518 KSQ917518 LCM917518 LMI917518 LWE917518 MGA917518 MPW917518 MZS917518 NJO917518 NTK917518 ODG917518 ONC917518 OWY917518 PGU917518 PQQ917518 QAM917518 QKI917518 QUE917518 REA917518 RNW917518 RXS917518 SHO917518 SRK917518 TBG917518 TLC917518 TUY917518 UEU917518 UOQ917518 UYM917518 VII917518 VSE917518 WCA917518 WLW917518 WVS917518 K983054 JG983054 TC983054 ACY983054 AMU983054 AWQ983054 BGM983054 BQI983054 CAE983054 CKA983054 CTW983054 DDS983054 DNO983054 DXK983054 EHG983054 ERC983054 FAY983054 FKU983054 FUQ983054 GEM983054 GOI983054 GYE983054 HIA983054 HRW983054 IBS983054 ILO983054 IVK983054 JFG983054 JPC983054 JYY983054 KIU983054 KSQ983054 LCM983054 LMI983054 LWE983054 MGA983054 MPW983054 MZS983054 NJO983054 NTK983054 ODG983054 ONC983054 OWY983054 PGU983054 PQQ983054 QAM983054 QKI983054 QUE983054 REA983054 RNW983054 RXS983054 SHO983054 SRK983054 TBG983054 TLC983054 TUY983054 UEU983054 UOQ983054 UYM983054 VII983054 VSE983054 WCA983054 WLW983054 WVS983054 K40 JG40 TC40 ACY40 AMU40 AWQ40 BGM40 BQI40 CAE40 CKA40 CTW40 DDS40 DNO40 DXK40 EHG40 ERC40 FAY40 FKU40 FUQ40 GEM40 GOI40 GYE40 HIA40 HRW40 IBS40 ILO40 IVK40 JFG40 JPC40 JYY40 KIU40 KSQ40 LCM40 LMI40 LWE40 MGA40 MPW40 MZS40 NJO40 NTK40 ODG40 ONC40 OWY40 PGU40 PQQ40 QAM40 QKI40 QUE40 REA40 RNW40 RXS40 SHO40 SRK40 TBG40 TLC40 TUY40 UEU40 UOQ40 UYM40 VII40 VSE40 WCA40 WLW40 WVS40 K65576 JG65576 TC65576 ACY65576 AMU65576 AWQ65576 BGM65576 BQI65576 CAE65576 CKA65576 CTW65576 DDS65576 DNO65576 DXK65576 EHG65576 ERC65576 FAY65576 FKU65576 FUQ65576 GEM65576 GOI65576 GYE65576 HIA65576 HRW65576 IBS65576 ILO65576 IVK65576 JFG65576 JPC65576 JYY65576 KIU65576 KSQ65576 LCM65576 LMI65576 LWE65576 MGA65576 MPW65576 MZS65576 NJO65576 NTK65576 ODG65576 ONC65576 OWY65576 PGU65576 PQQ65576 QAM65576 QKI65576 QUE65576 REA65576 RNW65576 RXS65576 SHO65576 SRK65576 TBG65576 TLC65576 TUY65576 UEU65576 UOQ65576 UYM65576 VII65576 VSE65576 WCA65576 WLW65576 WVS65576 K131112 JG131112 TC131112 ACY131112 AMU131112 AWQ131112 BGM131112 BQI131112 CAE131112 CKA131112 CTW131112 DDS131112 DNO131112 DXK131112 EHG131112 ERC131112 FAY131112 FKU131112 FUQ131112 GEM131112 GOI131112 GYE131112 HIA131112 HRW131112 IBS131112 ILO131112 IVK131112 JFG131112 JPC131112 JYY131112 KIU131112 KSQ131112 LCM131112 LMI131112 LWE131112 MGA131112 MPW131112 MZS131112 NJO131112 NTK131112 ODG131112 ONC131112 OWY131112 PGU131112 PQQ131112 QAM131112 QKI131112 QUE131112 REA131112 RNW131112 RXS131112 SHO131112 SRK131112 TBG131112 TLC131112 TUY131112 UEU131112 UOQ131112 UYM131112 VII131112 VSE131112 WCA131112 WLW131112 WVS131112 K196648 JG196648 TC196648 ACY196648 AMU196648 AWQ196648 BGM196648 BQI196648 CAE196648 CKA196648 CTW196648 DDS196648 DNO196648 DXK196648 EHG196648 ERC196648 FAY196648 FKU196648 FUQ196648 GEM196648 GOI196648 GYE196648 HIA196648 HRW196648 IBS196648 ILO196648 IVK196648 JFG196648 JPC196648 JYY196648 KIU196648 KSQ196648 LCM196648 LMI196648 LWE196648 MGA196648 MPW196648 MZS196648 NJO196648 NTK196648 ODG196648 ONC196648 OWY196648 PGU196648 PQQ196648 QAM196648 QKI196648 QUE196648 REA196648 RNW196648 RXS196648 SHO196648 SRK196648 TBG196648 TLC196648 TUY196648 UEU196648 UOQ196648 UYM196648 VII196648 VSE196648 WCA196648 WLW196648 WVS196648 K262184 JG262184 TC262184 ACY262184 AMU262184 AWQ262184 BGM262184 BQI262184 CAE262184 CKA262184 CTW262184 DDS262184 DNO262184 DXK262184 EHG262184 ERC262184 FAY262184 FKU262184 FUQ262184 GEM262184 GOI262184 GYE262184 HIA262184 HRW262184 IBS262184 ILO262184 IVK262184 JFG262184 JPC262184 JYY262184 KIU262184 KSQ262184 LCM262184 LMI262184 LWE262184 MGA262184 MPW262184 MZS262184 NJO262184 NTK262184 ODG262184 ONC262184 OWY262184 PGU262184 PQQ262184 QAM262184 QKI262184 QUE262184 REA262184 RNW262184 RXS262184 SHO262184 SRK262184 TBG262184 TLC262184 TUY262184 UEU262184 UOQ262184 UYM262184 VII262184 VSE262184 WCA262184 WLW262184 WVS262184 K327720 JG327720 TC327720 ACY327720 AMU327720 AWQ327720 BGM327720 BQI327720 CAE327720 CKA327720 CTW327720 DDS327720 DNO327720 DXK327720 EHG327720 ERC327720 FAY327720 FKU327720 FUQ327720 GEM327720 GOI327720 GYE327720 HIA327720 HRW327720 IBS327720 ILO327720 IVK327720 JFG327720 JPC327720 JYY327720 KIU327720 KSQ327720 LCM327720 LMI327720 LWE327720 MGA327720 MPW327720 MZS327720 NJO327720 NTK327720 ODG327720 ONC327720 OWY327720 PGU327720 PQQ327720 QAM327720 QKI327720 QUE327720 REA327720 RNW327720 RXS327720 SHO327720 SRK327720 TBG327720 TLC327720 TUY327720 UEU327720 UOQ327720 UYM327720 VII327720 VSE327720 WCA327720 WLW327720 WVS327720 K393256 JG393256 TC393256 ACY393256 AMU393256 AWQ393256 BGM393256 BQI393256 CAE393256 CKA393256 CTW393256 DDS393256 DNO393256 DXK393256 EHG393256 ERC393256 FAY393256 FKU393256 FUQ393256 GEM393256 GOI393256 GYE393256 HIA393256 HRW393256 IBS393256 ILO393256 IVK393256 JFG393256 JPC393256 JYY393256 KIU393256 KSQ393256 LCM393256 LMI393256 LWE393256 MGA393256 MPW393256 MZS393256 NJO393256 NTK393256 ODG393256 ONC393256 OWY393256 PGU393256 PQQ393256 QAM393256 QKI393256 QUE393256 REA393256 RNW393256 RXS393256 SHO393256 SRK393256 TBG393256 TLC393256 TUY393256 UEU393256 UOQ393256 UYM393256 VII393256 VSE393256 WCA393256 WLW393256 WVS393256 K458792 JG458792 TC458792 ACY458792 AMU458792 AWQ458792 BGM458792 BQI458792 CAE458792 CKA458792 CTW458792 DDS458792 DNO458792 DXK458792 EHG458792 ERC458792 FAY458792 FKU458792 FUQ458792 GEM458792 GOI458792 GYE458792 HIA458792 HRW458792 IBS458792 ILO458792 IVK458792 JFG458792 JPC458792 JYY458792 KIU458792 KSQ458792 LCM458792 LMI458792 LWE458792 MGA458792 MPW458792 MZS458792 NJO458792 NTK458792 ODG458792 ONC458792 OWY458792 PGU458792 PQQ458792 QAM458792 QKI458792 QUE458792 REA458792 RNW458792 RXS458792 SHO458792 SRK458792 TBG458792 TLC458792 TUY458792 UEU458792 UOQ458792 UYM458792 VII458792 VSE458792 WCA458792 WLW458792 WVS458792 K524328 JG524328 TC524328 ACY524328 AMU524328 AWQ524328 BGM524328 BQI524328 CAE524328 CKA524328 CTW524328 DDS524328 DNO524328 DXK524328 EHG524328 ERC524328 FAY524328 FKU524328 FUQ524328 GEM524328 GOI524328 GYE524328 HIA524328 HRW524328 IBS524328 ILO524328 IVK524328 JFG524328 JPC524328 JYY524328 KIU524328 KSQ524328 LCM524328 LMI524328 LWE524328 MGA524328 MPW524328 MZS524328 NJO524328 NTK524328 ODG524328 ONC524328 OWY524328 PGU524328 PQQ524328 QAM524328 QKI524328 QUE524328 REA524328 RNW524328 RXS524328 SHO524328 SRK524328 TBG524328 TLC524328 TUY524328 UEU524328 UOQ524328 UYM524328 VII524328 VSE524328 WCA524328 WLW524328 WVS524328 K589864 JG589864 TC589864 ACY589864 AMU589864 AWQ589864 BGM589864 BQI589864 CAE589864 CKA589864 CTW589864 DDS589864 DNO589864 DXK589864 EHG589864 ERC589864 FAY589864 FKU589864 FUQ589864 GEM589864 GOI589864 GYE589864 HIA589864 HRW589864 IBS589864 ILO589864 IVK589864 JFG589864 JPC589864 JYY589864 KIU589864 KSQ589864 LCM589864 LMI589864 LWE589864 MGA589864 MPW589864 MZS589864 NJO589864 NTK589864 ODG589864 ONC589864 OWY589864 PGU589864 PQQ589864 QAM589864 QKI589864 QUE589864 REA589864 RNW589864 RXS589864 SHO589864 SRK589864 TBG589864 TLC589864 TUY589864 UEU589864 UOQ589864 UYM589864 VII589864 VSE589864 WCA589864 WLW589864 WVS589864 K655400 JG655400 TC655400 ACY655400 AMU655400 AWQ655400 BGM655400 BQI655400 CAE655400 CKA655400 CTW655400 DDS655400 DNO655400 DXK655400 EHG655400 ERC655400 FAY655400 FKU655400 FUQ655400 GEM655400 GOI655400 GYE655400 HIA655400 HRW655400 IBS655400 ILO655400 IVK655400 JFG655400 JPC655400 JYY655400 KIU655400 KSQ655400 LCM655400 LMI655400 LWE655400 MGA655400 MPW655400 MZS655400 NJO655400 NTK655400 ODG655400 ONC655400 OWY655400 PGU655400 PQQ655400 QAM655400 QKI655400 QUE655400 REA655400 RNW655400 RXS655400 SHO655400 SRK655400 TBG655400 TLC655400 TUY655400 UEU655400 UOQ655400 UYM655400 VII655400 VSE655400 WCA655400 WLW655400 WVS655400 K720936 JG720936 TC720936 ACY720936 AMU720936 AWQ720936 BGM720936 BQI720936 CAE720936 CKA720936 CTW720936 DDS720936 DNO720936 DXK720936 EHG720936 ERC720936 FAY720936 FKU720936 FUQ720936 GEM720936 GOI720936 GYE720936 HIA720936 HRW720936 IBS720936 ILO720936 IVK720936 JFG720936 JPC720936 JYY720936 KIU720936 KSQ720936 LCM720936 LMI720936 LWE720936 MGA720936 MPW720936 MZS720936 NJO720936 NTK720936 ODG720936 ONC720936 OWY720936 PGU720936 PQQ720936 QAM720936 QKI720936 QUE720936 REA720936 RNW720936 RXS720936 SHO720936 SRK720936 TBG720936 TLC720936 TUY720936 UEU720936 UOQ720936 UYM720936 VII720936 VSE720936 WCA720936 WLW720936 WVS720936 K786472 JG786472 TC786472 ACY786472 AMU786472 AWQ786472 BGM786472 BQI786472 CAE786472 CKA786472 CTW786472 DDS786472 DNO786472 DXK786472 EHG786472 ERC786472 FAY786472 FKU786472 FUQ786472 GEM786472 GOI786472 GYE786472 HIA786472 HRW786472 IBS786472 ILO786472 IVK786472 JFG786472 JPC786472 JYY786472 KIU786472 KSQ786472 LCM786472 LMI786472 LWE786472 MGA786472 MPW786472 MZS786472 NJO786472 NTK786472 ODG786472 ONC786472 OWY786472 PGU786472 PQQ786472 QAM786472 QKI786472 QUE786472 REA786472 RNW786472 RXS786472 SHO786472 SRK786472 TBG786472 TLC786472 TUY786472 UEU786472 UOQ786472 UYM786472 VII786472 VSE786472 WCA786472 WLW786472 WVS786472 K852008 JG852008 TC852008 ACY852008 AMU852008 AWQ852008 BGM852008 BQI852008 CAE852008 CKA852008 CTW852008 DDS852008 DNO852008 DXK852008 EHG852008 ERC852008 FAY852008 FKU852008 FUQ852008 GEM852008 GOI852008 GYE852008 HIA852008 HRW852008 IBS852008 ILO852008 IVK852008 JFG852008 JPC852008 JYY852008 KIU852008 KSQ852008 LCM852008 LMI852008 LWE852008 MGA852008 MPW852008 MZS852008 NJO852008 NTK852008 ODG852008 ONC852008 OWY852008 PGU852008 PQQ852008 QAM852008 QKI852008 QUE852008 REA852008 RNW852008 RXS852008 SHO852008 SRK852008 TBG852008 TLC852008 TUY852008 UEU852008 UOQ852008 UYM852008 VII852008 VSE852008 WCA852008 WLW852008 WVS852008 K917544 JG917544 TC917544 ACY917544 AMU917544 AWQ917544 BGM917544 BQI917544 CAE917544 CKA917544 CTW917544 DDS917544 DNO917544 DXK917544 EHG917544 ERC917544 FAY917544 FKU917544 FUQ917544 GEM917544 GOI917544 GYE917544 HIA917544 HRW917544 IBS917544 ILO917544 IVK917544 JFG917544 JPC917544 JYY917544 KIU917544 KSQ917544 LCM917544 LMI917544 LWE917544 MGA917544 MPW917544 MZS917544 NJO917544 NTK917544 ODG917544 ONC917544 OWY917544 PGU917544 PQQ917544 QAM917544 QKI917544 QUE917544 REA917544 RNW917544 RXS917544 SHO917544 SRK917544 TBG917544 TLC917544 TUY917544 UEU917544 UOQ917544 UYM917544 VII917544 VSE917544 WCA917544 WLW917544 WVS917544 K983080 JG983080 TC983080 ACY983080 AMU983080 AWQ983080 BGM983080 BQI983080 CAE983080 CKA983080 CTW983080 DDS983080 DNO983080 DXK983080 EHG983080 ERC983080 FAY983080 FKU983080 FUQ983080 GEM983080 GOI983080 GYE983080 HIA983080 HRW983080 IBS983080 ILO983080 IVK983080 JFG983080 JPC983080 JYY983080 KIU983080 KSQ983080 LCM983080 LMI983080 LWE983080 MGA983080 MPW983080 MZS983080 NJO983080 NTK983080 ODG983080 ONC983080 OWY983080 PGU983080 PQQ983080 QAM983080 QKI983080 QUE983080 REA983080 RNW983080 RXS983080 SHO983080 SRK983080 TBG983080 TLC983080 TUY983080 UEU983080 UOQ983080 UYM983080 VII983080 VSE983080 WCA983080 WLW983080 WVS983080" xr:uid="{F828B6F9-953A-4E57-B277-8273286D5E69}"/>
    <dataValidation allowBlank="1" showInputMessage="1" showErrorMessage="1" sqref="K12:K13 JG12:JG13 TC12:TC13 ACY12:ACY13 AMU12:AMU13 AWQ12:AWQ13 BGM12:BGM13 BQI12:BQI13 CAE12:CAE13 CKA12:CKA13 CTW12:CTW13 DDS12:DDS13 DNO12:DNO13 DXK12:DXK13 EHG12:EHG13 ERC12:ERC13 FAY12:FAY13 FKU12:FKU13 FUQ12:FUQ13 GEM12:GEM13 GOI12:GOI13 GYE12:GYE13 HIA12:HIA13 HRW12:HRW13 IBS12:IBS13 ILO12:ILO13 IVK12:IVK13 JFG12:JFG13 JPC12:JPC13 JYY12:JYY13 KIU12:KIU13 KSQ12:KSQ13 LCM12:LCM13 LMI12:LMI13 LWE12:LWE13 MGA12:MGA13 MPW12:MPW13 MZS12:MZS13 NJO12:NJO13 NTK12:NTK13 ODG12:ODG13 ONC12:ONC13 OWY12:OWY13 PGU12:PGU13 PQQ12:PQQ13 QAM12:QAM13 QKI12:QKI13 QUE12:QUE13 REA12:REA13 RNW12:RNW13 RXS12:RXS13 SHO12:SHO13 SRK12:SRK13 TBG12:TBG13 TLC12:TLC13 TUY12:TUY13 UEU12:UEU13 UOQ12:UOQ13 UYM12:UYM13 VII12:VII13 VSE12:VSE13 WCA12:WCA13 WLW12:WLW13 WVS12:WVS13 K65548:K65549 JG65548:JG65549 TC65548:TC65549 ACY65548:ACY65549 AMU65548:AMU65549 AWQ65548:AWQ65549 BGM65548:BGM65549 BQI65548:BQI65549 CAE65548:CAE65549 CKA65548:CKA65549 CTW65548:CTW65549 DDS65548:DDS65549 DNO65548:DNO65549 DXK65548:DXK65549 EHG65548:EHG65549 ERC65548:ERC65549 FAY65548:FAY65549 FKU65548:FKU65549 FUQ65548:FUQ65549 GEM65548:GEM65549 GOI65548:GOI65549 GYE65548:GYE65549 HIA65548:HIA65549 HRW65548:HRW65549 IBS65548:IBS65549 ILO65548:ILO65549 IVK65548:IVK65549 JFG65548:JFG65549 JPC65548:JPC65549 JYY65548:JYY65549 KIU65548:KIU65549 KSQ65548:KSQ65549 LCM65548:LCM65549 LMI65548:LMI65549 LWE65548:LWE65549 MGA65548:MGA65549 MPW65548:MPW65549 MZS65548:MZS65549 NJO65548:NJO65549 NTK65548:NTK65549 ODG65548:ODG65549 ONC65548:ONC65549 OWY65548:OWY65549 PGU65548:PGU65549 PQQ65548:PQQ65549 QAM65548:QAM65549 QKI65548:QKI65549 QUE65548:QUE65549 REA65548:REA65549 RNW65548:RNW65549 RXS65548:RXS65549 SHO65548:SHO65549 SRK65548:SRK65549 TBG65548:TBG65549 TLC65548:TLC65549 TUY65548:TUY65549 UEU65548:UEU65549 UOQ65548:UOQ65549 UYM65548:UYM65549 VII65548:VII65549 VSE65548:VSE65549 WCA65548:WCA65549 WLW65548:WLW65549 WVS65548:WVS65549 K131084:K131085 JG131084:JG131085 TC131084:TC131085 ACY131084:ACY131085 AMU131084:AMU131085 AWQ131084:AWQ131085 BGM131084:BGM131085 BQI131084:BQI131085 CAE131084:CAE131085 CKA131084:CKA131085 CTW131084:CTW131085 DDS131084:DDS131085 DNO131084:DNO131085 DXK131084:DXK131085 EHG131084:EHG131085 ERC131084:ERC131085 FAY131084:FAY131085 FKU131084:FKU131085 FUQ131084:FUQ131085 GEM131084:GEM131085 GOI131084:GOI131085 GYE131084:GYE131085 HIA131084:HIA131085 HRW131084:HRW131085 IBS131084:IBS131085 ILO131084:ILO131085 IVK131084:IVK131085 JFG131084:JFG131085 JPC131084:JPC131085 JYY131084:JYY131085 KIU131084:KIU131085 KSQ131084:KSQ131085 LCM131084:LCM131085 LMI131084:LMI131085 LWE131084:LWE131085 MGA131084:MGA131085 MPW131084:MPW131085 MZS131084:MZS131085 NJO131084:NJO131085 NTK131084:NTK131085 ODG131084:ODG131085 ONC131084:ONC131085 OWY131084:OWY131085 PGU131084:PGU131085 PQQ131084:PQQ131085 QAM131084:QAM131085 QKI131084:QKI131085 QUE131084:QUE131085 REA131084:REA131085 RNW131084:RNW131085 RXS131084:RXS131085 SHO131084:SHO131085 SRK131084:SRK131085 TBG131084:TBG131085 TLC131084:TLC131085 TUY131084:TUY131085 UEU131084:UEU131085 UOQ131084:UOQ131085 UYM131084:UYM131085 VII131084:VII131085 VSE131084:VSE131085 WCA131084:WCA131085 WLW131084:WLW131085 WVS131084:WVS131085 K196620:K196621 JG196620:JG196621 TC196620:TC196621 ACY196620:ACY196621 AMU196620:AMU196621 AWQ196620:AWQ196621 BGM196620:BGM196621 BQI196620:BQI196621 CAE196620:CAE196621 CKA196620:CKA196621 CTW196620:CTW196621 DDS196620:DDS196621 DNO196620:DNO196621 DXK196620:DXK196621 EHG196620:EHG196621 ERC196620:ERC196621 FAY196620:FAY196621 FKU196620:FKU196621 FUQ196620:FUQ196621 GEM196620:GEM196621 GOI196620:GOI196621 GYE196620:GYE196621 HIA196620:HIA196621 HRW196620:HRW196621 IBS196620:IBS196621 ILO196620:ILO196621 IVK196620:IVK196621 JFG196620:JFG196621 JPC196620:JPC196621 JYY196620:JYY196621 KIU196620:KIU196621 KSQ196620:KSQ196621 LCM196620:LCM196621 LMI196620:LMI196621 LWE196620:LWE196621 MGA196620:MGA196621 MPW196620:MPW196621 MZS196620:MZS196621 NJO196620:NJO196621 NTK196620:NTK196621 ODG196620:ODG196621 ONC196620:ONC196621 OWY196620:OWY196621 PGU196620:PGU196621 PQQ196620:PQQ196621 QAM196620:QAM196621 QKI196620:QKI196621 QUE196620:QUE196621 REA196620:REA196621 RNW196620:RNW196621 RXS196620:RXS196621 SHO196620:SHO196621 SRK196620:SRK196621 TBG196620:TBG196621 TLC196620:TLC196621 TUY196620:TUY196621 UEU196620:UEU196621 UOQ196620:UOQ196621 UYM196620:UYM196621 VII196620:VII196621 VSE196620:VSE196621 WCA196620:WCA196621 WLW196620:WLW196621 WVS196620:WVS196621 K262156:K262157 JG262156:JG262157 TC262156:TC262157 ACY262156:ACY262157 AMU262156:AMU262157 AWQ262156:AWQ262157 BGM262156:BGM262157 BQI262156:BQI262157 CAE262156:CAE262157 CKA262156:CKA262157 CTW262156:CTW262157 DDS262156:DDS262157 DNO262156:DNO262157 DXK262156:DXK262157 EHG262156:EHG262157 ERC262156:ERC262157 FAY262156:FAY262157 FKU262156:FKU262157 FUQ262156:FUQ262157 GEM262156:GEM262157 GOI262156:GOI262157 GYE262156:GYE262157 HIA262156:HIA262157 HRW262156:HRW262157 IBS262156:IBS262157 ILO262156:ILO262157 IVK262156:IVK262157 JFG262156:JFG262157 JPC262156:JPC262157 JYY262156:JYY262157 KIU262156:KIU262157 KSQ262156:KSQ262157 LCM262156:LCM262157 LMI262156:LMI262157 LWE262156:LWE262157 MGA262156:MGA262157 MPW262156:MPW262157 MZS262156:MZS262157 NJO262156:NJO262157 NTK262156:NTK262157 ODG262156:ODG262157 ONC262156:ONC262157 OWY262156:OWY262157 PGU262156:PGU262157 PQQ262156:PQQ262157 QAM262156:QAM262157 QKI262156:QKI262157 QUE262156:QUE262157 REA262156:REA262157 RNW262156:RNW262157 RXS262156:RXS262157 SHO262156:SHO262157 SRK262156:SRK262157 TBG262156:TBG262157 TLC262156:TLC262157 TUY262156:TUY262157 UEU262156:UEU262157 UOQ262156:UOQ262157 UYM262156:UYM262157 VII262156:VII262157 VSE262156:VSE262157 WCA262156:WCA262157 WLW262156:WLW262157 WVS262156:WVS262157 K327692:K327693 JG327692:JG327693 TC327692:TC327693 ACY327692:ACY327693 AMU327692:AMU327693 AWQ327692:AWQ327693 BGM327692:BGM327693 BQI327692:BQI327693 CAE327692:CAE327693 CKA327692:CKA327693 CTW327692:CTW327693 DDS327692:DDS327693 DNO327692:DNO327693 DXK327692:DXK327693 EHG327692:EHG327693 ERC327692:ERC327693 FAY327692:FAY327693 FKU327692:FKU327693 FUQ327692:FUQ327693 GEM327692:GEM327693 GOI327692:GOI327693 GYE327692:GYE327693 HIA327692:HIA327693 HRW327692:HRW327693 IBS327692:IBS327693 ILO327692:ILO327693 IVK327692:IVK327693 JFG327692:JFG327693 JPC327692:JPC327693 JYY327692:JYY327693 KIU327692:KIU327693 KSQ327692:KSQ327693 LCM327692:LCM327693 LMI327692:LMI327693 LWE327692:LWE327693 MGA327692:MGA327693 MPW327692:MPW327693 MZS327692:MZS327693 NJO327692:NJO327693 NTK327692:NTK327693 ODG327692:ODG327693 ONC327692:ONC327693 OWY327692:OWY327693 PGU327692:PGU327693 PQQ327692:PQQ327693 QAM327692:QAM327693 QKI327692:QKI327693 QUE327692:QUE327693 REA327692:REA327693 RNW327692:RNW327693 RXS327692:RXS327693 SHO327692:SHO327693 SRK327692:SRK327693 TBG327692:TBG327693 TLC327692:TLC327693 TUY327692:TUY327693 UEU327692:UEU327693 UOQ327692:UOQ327693 UYM327692:UYM327693 VII327692:VII327693 VSE327692:VSE327693 WCA327692:WCA327693 WLW327692:WLW327693 WVS327692:WVS327693 K393228:K393229 JG393228:JG393229 TC393228:TC393229 ACY393228:ACY393229 AMU393228:AMU393229 AWQ393228:AWQ393229 BGM393228:BGM393229 BQI393228:BQI393229 CAE393228:CAE393229 CKA393228:CKA393229 CTW393228:CTW393229 DDS393228:DDS393229 DNO393228:DNO393229 DXK393228:DXK393229 EHG393228:EHG393229 ERC393228:ERC393229 FAY393228:FAY393229 FKU393228:FKU393229 FUQ393228:FUQ393229 GEM393228:GEM393229 GOI393228:GOI393229 GYE393228:GYE393229 HIA393228:HIA393229 HRW393228:HRW393229 IBS393228:IBS393229 ILO393228:ILO393229 IVK393228:IVK393229 JFG393228:JFG393229 JPC393228:JPC393229 JYY393228:JYY393229 KIU393228:KIU393229 KSQ393228:KSQ393229 LCM393228:LCM393229 LMI393228:LMI393229 LWE393228:LWE393229 MGA393228:MGA393229 MPW393228:MPW393229 MZS393228:MZS393229 NJO393228:NJO393229 NTK393228:NTK393229 ODG393228:ODG393229 ONC393228:ONC393229 OWY393228:OWY393229 PGU393228:PGU393229 PQQ393228:PQQ393229 QAM393228:QAM393229 QKI393228:QKI393229 QUE393228:QUE393229 REA393228:REA393229 RNW393228:RNW393229 RXS393228:RXS393229 SHO393228:SHO393229 SRK393228:SRK393229 TBG393228:TBG393229 TLC393228:TLC393229 TUY393228:TUY393229 UEU393228:UEU393229 UOQ393228:UOQ393229 UYM393228:UYM393229 VII393228:VII393229 VSE393228:VSE393229 WCA393228:WCA393229 WLW393228:WLW393229 WVS393228:WVS393229 K458764:K458765 JG458764:JG458765 TC458764:TC458765 ACY458764:ACY458765 AMU458764:AMU458765 AWQ458764:AWQ458765 BGM458764:BGM458765 BQI458764:BQI458765 CAE458764:CAE458765 CKA458764:CKA458765 CTW458764:CTW458765 DDS458764:DDS458765 DNO458764:DNO458765 DXK458764:DXK458765 EHG458764:EHG458765 ERC458764:ERC458765 FAY458764:FAY458765 FKU458764:FKU458765 FUQ458764:FUQ458765 GEM458764:GEM458765 GOI458764:GOI458765 GYE458764:GYE458765 HIA458764:HIA458765 HRW458764:HRW458765 IBS458764:IBS458765 ILO458764:ILO458765 IVK458764:IVK458765 JFG458764:JFG458765 JPC458764:JPC458765 JYY458764:JYY458765 KIU458764:KIU458765 KSQ458764:KSQ458765 LCM458764:LCM458765 LMI458764:LMI458765 LWE458764:LWE458765 MGA458764:MGA458765 MPW458764:MPW458765 MZS458764:MZS458765 NJO458764:NJO458765 NTK458764:NTK458765 ODG458764:ODG458765 ONC458764:ONC458765 OWY458764:OWY458765 PGU458764:PGU458765 PQQ458764:PQQ458765 QAM458764:QAM458765 QKI458764:QKI458765 QUE458764:QUE458765 REA458764:REA458765 RNW458764:RNW458765 RXS458764:RXS458765 SHO458764:SHO458765 SRK458764:SRK458765 TBG458764:TBG458765 TLC458764:TLC458765 TUY458764:TUY458765 UEU458764:UEU458765 UOQ458764:UOQ458765 UYM458764:UYM458765 VII458764:VII458765 VSE458764:VSE458765 WCA458764:WCA458765 WLW458764:WLW458765 WVS458764:WVS458765 K524300:K524301 JG524300:JG524301 TC524300:TC524301 ACY524300:ACY524301 AMU524300:AMU524301 AWQ524300:AWQ524301 BGM524300:BGM524301 BQI524300:BQI524301 CAE524300:CAE524301 CKA524300:CKA524301 CTW524300:CTW524301 DDS524300:DDS524301 DNO524300:DNO524301 DXK524300:DXK524301 EHG524300:EHG524301 ERC524300:ERC524301 FAY524300:FAY524301 FKU524300:FKU524301 FUQ524300:FUQ524301 GEM524300:GEM524301 GOI524300:GOI524301 GYE524300:GYE524301 HIA524300:HIA524301 HRW524300:HRW524301 IBS524300:IBS524301 ILO524300:ILO524301 IVK524300:IVK524301 JFG524300:JFG524301 JPC524300:JPC524301 JYY524300:JYY524301 KIU524300:KIU524301 KSQ524300:KSQ524301 LCM524300:LCM524301 LMI524300:LMI524301 LWE524300:LWE524301 MGA524300:MGA524301 MPW524300:MPW524301 MZS524300:MZS524301 NJO524300:NJO524301 NTK524300:NTK524301 ODG524300:ODG524301 ONC524300:ONC524301 OWY524300:OWY524301 PGU524300:PGU524301 PQQ524300:PQQ524301 QAM524300:QAM524301 QKI524300:QKI524301 QUE524300:QUE524301 REA524300:REA524301 RNW524300:RNW524301 RXS524300:RXS524301 SHO524300:SHO524301 SRK524300:SRK524301 TBG524300:TBG524301 TLC524300:TLC524301 TUY524300:TUY524301 UEU524300:UEU524301 UOQ524300:UOQ524301 UYM524300:UYM524301 VII524300:VII524301 VSE524300:VSE524301 WCA524300:WCA524301 WLW524300:WLW524301 WVS524300:WVS524301 K589836:K589837 JG589836:JG589837 TC589836:TC589837 ACY589836:ACY589837 AMU589836:AMU589837 AWQ589836:AWQ589837 BGM589836:BGM589837 BQI589836:BQI589837 CAE589836:CAE589837 CKA589836:CKA589837 CTW589836:CTW589837 DDS589836:DDS589837 DNO589836:DNO589837 DXK589836:DXK589837 EHG589836:EHG589837 ERC589836:ERC589837 FAY589836:FAY589837 FKU589836:FKU589837 FUQ589836:FUQ589837 GEM589836:GEM589837 GOI589836:GOI589837 GYE589836:GYE589837 HIA589836:HIA589837 HRW589836:HRW589837 IBS589836:IBS589837 ILO589836:ILO589837 IVK589836:IVK589837 JFG589836:JFG589837 JPC589836:JPC589837 JYY589836:JYY589837 KIU589836:KIU589837 KSQ589836:KSQ589837 LCM589836:LCM589837 LMI589836:LMI589837 LWE589836:LWE589837 MGA589836:MGA589837 MPW589836:MPW589837 MZS589836:MZS589837 NJO589836:NJO589837 NTK589836:NTK589837 ODG589836:ODG589837 ONC589836:ONC589837 OWY589836:OWY589837 PGU589836:PGU589837 PQQ589836:PQQ589837 QAM589836:QAM589837 QKI589836:QKI589837 QUE589836:QUE589837 REA589836:REA589837 RNW589836:RNW589837 RXS589836:RXS589837 SHO589836:SHO589837 SRK589836:SRK589837 TBG589836:TBG589837 TLC589836:TLC589837 TUY589836:TUY589837 UEU589836:UEU589837 UOQ589836:UOQ589837 UYM589836:UYM589837 VII589836:VII589837 VSE589836:VSE589837 WCA589836:WCA589837 WLW589836:WLW589837 WVS589836:WVS589837 K655372:K655373 JG655372:JG655373 TC655372:TC655373 ACY655372:ACY655373 AMU655372:AMU655373 AWQ655372:AWQ655373 BGM655372:BGM655373 BQI655372:BQI655373 CAE655372:CAE655373 CKA655372:CKA655373 CTW655372:CTW655373 DDS655372:DDS655373 DNO655372:DNO655373 DXK655372:DXK655373 EHG655372:EHG655373 ERC655372:ERC655373 FAY655372:FAY655373 FKU655372:FKU655373 FUQ655372:FUQ655373 GEM655372:GEM655373 GOI655372:GOI655373 GYE655372:GYE655373 HIA655372:HIA655373 HRW655372:HRW655373 IBS655372:IBS655373 ILO655372:ILO655373 IVK655372:IVK655373 JFG655372:JFG655373 JPC655372:JPC655373 JYY655372:JYY655373 KIU655372:KIU655373 KSQ655372:KSQ655373 LCM655372:LCM655373 LMI655372:LMI655373 LWE655372:LWE655373 MGA655372:MGA655373 MPW655372:MPW655373 MZS655372:MZS655373 NJO655372:NJO655373 NTK655372:NTK655373 ODG655372:ODG655373 ONC655372:ONC655373 OWY655372:OWY655373 PGU655372:PGU655373 PQQ655372:PQQ655373 QAM655372:QAM655373 QKI655372:QKI655373 QUE655372:QUE655373 REA655372:REA655373 RNW655372:RNW655373 RXS655372:RXS655373 SHO655372:SHO655373 SRK655372:SRK655373 TBG655372:TBG655373 TLC655372:TLC655373 TUY655372:TUY655373 UEU655372:UEU655373 UOQ655372:UOQ655373 UYM655372:UYM655373 VII655372:VII655373 VSE655372:VSE655373 WCA655372:WCA655373 WLW655372:WLW655373 WVS655372:WVS655373 K720908:K720909 JG720908:JG720909 TC720908:TC720909 ACY720908:ACY720909 AMU720908:AMU720909 AWQ720908:AWQ720909 BGM720908:BGM720909 BQI720908:BQI720909 CAE720908:CAE720909 CKA720908:CKA720909 CTW720908:CTW720909 DDS720908:DDS720909 DNO720908:DNO720909 DXK720908:DXK720909 EHG720908:EHG720909 ERC720908:ERC720909 FAY720908:FAY720909 FKU720908:FKU720909 FUQ720908:FUQ720909 GEM720908:GEM720909 GOI720908:GOI720909 GYE720908:GYE720909 HIA720908:HIA720909 HRW720908:HRW720909 IBS720908:IBS720909 ILO720908:ILO720909 IVK720908:IVK720909 JFG720908:JFG720909 JPC720908:JPC720909 JYY720908:JYY720909 KIU720908:KIU720909 KSQ720908:KSQ720909 LCM720908:LCM720909 LMI720908:LMI720909 LWE720908:LWE720909 MGA720908:MGA720909 MPW720908:MPW720909 MZS720908:MZS720909 NJO720908:NJO720909 NTK720908:NTK720909 ODG720908:ODG720909 ONC720908:ONC720909 OWY720908:OWY720909 PGU720908:PGU720909 PQQ720908:PQQ720909 QAM720908:QAM720909 QKI720908:QKI720909 QUE720908:QUE720909 REA720908:REA720909 RNW720908:RNW720909 RXS720908:RXS720909 SHO720908:SHO720909 SRK720908:SRK720909 TBG720908:TBG720909 TLC720908:TLC720909 TUY720908:TUY720909 UEU720908:UEU720909 UOQ720908:UOQ720909 UYM720908:UYM720909 VII720908:VII720909 VSE720908:VSE720909 WCA720908:WCA720909 WLW720908:WLW720909 WVS720908:WVS720909 K786444:K786445 JG786444:JG786445 TC786444:TC786445 ACY786444:ACY786445 AMU786444:AMU786445 AWQ786444:AWQ786445 BGM786444:BGM786445 BQI786444:BQI786445 CAE786444:CAE786445 CKA786444:CKA786445 CTW786444:CTW786445 DDS786444:DDS786445 DNO786444:DNO786445 DXK786444:DXK786445 EHG786444:EHG786445 ERC786444:ERC786445 FAY786444:FAY786445 FKU786444:FKU786445 FUQ786444:FUQ786445 GEM786444:GEM786445 GOI786444:GOI786445 GYE786444:GYE786445 HIA786444:HIA786445 HRW786444:HRW786445 IBS786444:IBS786445 ILO786444:ILO786445 IVK786444:IVK786445 JFG786444:JFG786445 JPC786444:JPC786445 JYY786444:JYY786445 KIU786444:KIU786445 KSQ786444:KSQ786445 LCM786444:LCM786445 LMI786444:LMI786445 LWE786444:LWE786445 MGA786444:MGA786445 MPW786444:MPW786445 MZS786444:MZS786445 NJO786444:NJO786445 NTK786444:NTK786445 ODG786444:ODG786445 ONC786444:ONC786445 OWY786444:OWY786445 PGU786444:PGU786445 PQQ786444:PQQ786445 QAM786444:QAM786445 QKI786444:QKI786445 QUE786444:QUE786445 REA786444:REA786445 RNW786444:RNW786445 RXS786444:RXS786445 SHO786444:SHO786445 SRK786444:SRK786445 TBG786444:TBG786445 TLC786444:TLC786445 TUY786444:TUY786445 UEU786444:UEU786445 UOQ786444:UOQ786445 UYM786444:UYM786445 VII786444:VII786445 VSE786444:VSE786445 WCA786444:WCA786445 WLW786444:WLW786445 WVS786444:WVS786445 K851980:K851981 JG851980:JG851981 TC851980:TC851981 ACY851980:ACY851981 AMU851980:AMU851981 AWQ851980:AWQ851981 BGM851980:BGM851981 BQI851980:BQI851981 CAE851980:CAE851981 CKA851980:CKA851981 CTW851980:CTW851981 DDS851980:DDS851981 DNO851980:DNO851981 DXK851980:DXK851981 EHG851980:EHG851981 ERC851980:ERC851981 FAY851980:FAY851981 FKU851980:FKU851981 FUQ851980:FUQ851981 GEM851980:GEM851981 GOI851980:GOI851981 GYE851980:GYE851981 HIA851980:HIA851981 HRW851980:HRW851981 IBS851980:IBS851981 ILO851980:ILO851981 IVK851980:IVK851981 JFG851980:JFG851981 JPC851980:JPC851981 JYY851980:JYY851981 KIU851980:KIU851981 KSQ851980:KSQ851981 LCM851980:LCM851981 LMI851980:LMI851981 LWE851980:LWE851981 MGA851980:MGA851981 MPW851980:MPW851981 MZS851980:MZS851981 NJO851980:NJO851981 NTK851980:NTK851981 ODG851980:ODG851981 ONC851980:ONC851981 OWY851980:OWY851981 PGU851980:PGU851981 PQQ851980:PQQ851981 QAM851980:QAM851981 QKI851980:QKI851981 QUE851980:QUE851981 REA851980:REA851981 RNW851980:RNW851981 RXS851980:RXS851981 SHO851980:SHO851981 SRK851980:SRK851981 TBG851980:TBG851981 TLC851980:TLC851981 TUY851980:TUY851981 UEU851980:UEU851981 UOQ851980:UOQ851981 UYM851980:UYM851981 VII851980:VII851981 VSE851980:VSE851981 WCA851980:WCA851981 WLW851980:WLW851981 WVS851980:WVS851981 K917516:K917517 JG917516:JG917517 TC917516:TC917517 ACY917516:ACY917517 AMU917516:AMU917517 AWQ917516:AWQ917517 BGM917516:BGM917517 BQI917516:BQI917517 CAE917516:CAE917517 CKA917516:CKA917517 CTW917516:CTW917517 DDS917516:DDS917517 DNO917516:DNO917517 DXK917516:DXK917517 EHG917516:EHG917517 ERC917516:ERC917517 FAY917516:FAY917517 FKU917516:FKU917517 FUQ917516:FUQ917517 GEM917516:GEM917517 GOI917516:GOI917517 GYE917516:GYE917517 HIA917516:HIA917517 HRW917516:HRW917517 IBS917516:IBS917517 ILO917516:ILO917517 IVK917516:IVK917517 JFG917516:JFG917517 JPC917516:JPC917517 JYY917516:JYY917517 KIU917516:KIU917517 KSQ917516:KSQ917517 LCM917516:LCM917517 LMI917516:LMI917517 LWE917516:LWE917517 MGA917516:MGA917517 MPW917516:MPW917517 MZS917516:MZS917517 NJO917516:NJO917517 NTK917516:NTK917517 ODG917516:ODG917517 ONC917516:ONC917517 OWY917516:OWY917517 PGU917516:PGU917517 PQQ917516:PQQ917517 QAM917516:QAM917517 QKI917516:QKI917517 QUE917516:QUE917517 REA917516:REA917517 RNW917516:RNW917517 RXS917516:RXS917517 SHO917516:SHO917517 SRK917516:SRK917517 TBG917516:TBG917517 TLC917516:TLC917517 TUY917516:TUY917517 UEU917516:UEU917517 UOQ917516:UOQ917517 UYM917516:UYM917517 VII917516:VII917517 VSE917516:VSE917517 WCA917516:WCA917517 WLW917516:WLW917517 WVS917516:WVS917517 K983052:K983053 JG983052:JG983053 TC983052:TC983053 ACY983052:ACY983053 AMU983052:AMU983053 AWQ983052:AWQ983053 BGM983052:BGM983053 BQI983052:BQI983053 CAE983052:CAE983053 CKA983052:CKA983053 CTW983052:CTW983053 DDS983052:DDS983053 DNO983052:DNO983053 DXK983052:DXK983053 EHG983052:EHG983053 ERC983052:ERC983053 FAY983052:FAY983053 FKU983052:FKU983053 FUQ983052:FUQ983053 GEM983052:GEM983053 GOI983052:GOI983053 GYE983052:GYE983053 HIA983052:HIA983053 HRW983052:HRW983053 IBS983052:IBS983053 ILO983052:ILO983053 IVK983052:IVK983053 JFG983052:JFG983053 JPC983052:JPC983053 JYY983052:JYY983053 KIU983052:KIU983053 KSQ983052:KSQ983053 LCM983052:LCM983053 LMI983052:LMI983053 LWE983052:LWE983053 MGA983052:MGA983053 MPW983052:MPW983053 MZS983052:MZS983053 NJO983052:NJO983053 NTK983052:NTK983053 ODG983052:ODG983053 ONC983052:ONC983053 OWY983052:OWY983053 PGU983052:PGU983053 PQQ983052:PQQ983053 QAM983052:QAM983053 QKI983052:QKI983053 QUE983052:QUE983053 REA983052:REA983053 RNW983052:RNW983053 RXS983052:RXS983053 SHO983052:SHO983053 SRK983052:SRK983053 TBG983052:TBG983053 TLC983052:TLC983053 TUY983052:TUY983053 UEU983052:UEU983053 UOQ983052:UOQ983053 UYM983052:UYM983053 VII983052:VII983053 VSE983052:VSE983053 WCA983052:WCA983053 WLW983052:WLW983053 WVS983052:WVS983053" xr:uid="{D791442A-2953-4BEB-85BC-B8225661B7C3}"/>
  </dataValidations>
  <pageMargins left="0" right="0" top="0" bottom="0" header="0" footer="0"/>
  <pageSetup paperSize="8" scale="6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20C9-7A0B-4B17-8EF9-E2B8D7485FC2}">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1585</v>
      </c>
      <c r="G2" s="5" t="s">
        <v>2</v>
      </c>
      <c r="H2" s="6"/>
      <c r="I2" s="7"/>
      <c r="J2" s="8">
        <f>SUM(H:H)</f>
        <v>87792</v>
      </c>
    </row>
    <row r="3" spans="2:17" ht="20.100000000000001" customHeight="1">
      <c r="B3" s="2" t="s">
        <v>3</v>
      </c>
      <c r="C3" s="2"/>
      <c r="D3" s="2"/>
      <c r="E3" s="13" t="s">
        <v>1586</v>
      </c>
    </row>
    <row r="4" spans="2:17" ht="20.100000000000001" customHeight="1">
      <c r="B4" s="2" t="s">
        <v>5</v>
      </c>
      <c r="C4" s="2"/>
      <c r="D4" s="2"/>
      <c r="E4" s="13">
        <v>220556</v>
      </c>
    </row>
    <row r="5" spans="2:17" ht="20.100000000000001" customHeight="1">
      <c r="B5" s="2" t="s">
        <v>8</v>
      </c>
      <c r="C5" s="2"/>
      <c r="D5" s="2"/>
      <c r="E5" s="18">
        <v>45678</v>
      </c>
    </row>
    <row r="6" spans="2:17" ht="20.100000000000001" customHeight="1">
      <c r="B6" s="2" t="s">
        <v>10</v>
      </c>
      <c r="C6" s="2"/>
      <c r="D6" s="2"/>
      <c r="E6" s="18">
        <v>45691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24" si="0">F9*G9</f>
        <v>0</v>
      </c>
      <c r="I9" s="31"/>
      <c r="J9" s="73"/>
      <c r="K9" s="73"/>
      <c r="L9" s="27"/>
      <c r="M9" s="32"/>
      <c r="N9" s="28"/>
      <c r="O9" s="27"/>
      <c r="P9" s="32"/>
      <c r="Q9" s="33"/>
    </row>
    <row r="10" spans="2:17" s="4" customFormat="1" ht="19.7" customHeight="1">
      <c r="B10" s="28">
        <v>1</v>
      </c>
      <c r="C10" s="28" t="s">
        <v>55</v>
      </c>
      <c r="D10" s="28" t="s">
        <v>55</v>
      </c>
      <c r="E10" s="599" t="s">
        <v>1587</v>
      </c>
      <c r="F10" s="830">
        <v>1</v>
      </c>
      <c r="G10" s="389">
        <v>2597</v>
      </c>
      <c r="H10" s="827">
        <f t="shared" si="0"/>
        <v>2597</v>
      </c>
      <c r="I10" s="828"/>
      <c r="J10" s="238" t="s">
        <v>1492</v>
      </c>
      <c r="K10" s="73" t="s">
        <v>1588</v>
      </c>
      <c r="L10" s="27"/>
      <c r="M10" s="32">
        <v>45653</v>
      </c>
      <c r="N10" s="28"/>
      <c r="O10" s="27"/>
      <c r="P10" s="32">
        <v>45671</v>
      </c>
      <c r="Q10" s="33"/>
    </row>
    <row r="11" spans="2:17" s="4" customFormat="1" ht="19.7" customHeight="1">
      <c r="B11" s="28"/>
      <c r="C11" s="28"/>
      <c r="D11" s="28"/>
      <c r="E11" s="35"/>
      <c r="F11" s="27"/>
      <c r="G11" s="36">
        <v>0</v>
      </c>
      <c r="H11" s="36">
        <f t="shared" si="0"/>
        <v>0</v>
      </c>
      <c r="I11" s="31"/>
      <c r="J11" s="38"/>
      <c r="K11" s="27"/>
      <c r="L11" s="27"/>
      <c r="M11" s="32"/>
      <c r="N11" s="28"/>
      <c r="O11" s="27"/>
      <c r="P11" s="32"/>
      <c r="Q11" s="33"/>
    </row>
    <row r="12" spans="2:17" s="4" customFormat="1" ht="19.7" customHeight="1">
      <c r="B12" s="131">
        <v>1</v>
      </c>
      <c r="C12" s="131" t="s">
        <v>55</v>
      </c>
      <c r="D12" s="131" t="s">
        <v>55</v>
      </c>
      <c r="E12" s="564" t="s">
        <v>1587</v>
      </c>
      <c r="F12" s="563">
        <v>4</v>
      </c>
      <c r="G12" s="930">
        <v>2337</v>
      </c>
      <c r="H12" s="566">
        <f t="shared" si="0"/>
        <v>9348</v>
      </c>
      <c r="I12" s="194"/>
      <c r="J12" s="195" t="s">
        <v>1492</v>
      </c>
      <c r="K12" s="73" t="s">
        <v>1588</v>
      </c>
      <c r="L12" s="27"/>
      <c r="M12" s="32">
        <v>45663</v>
      </c>
      <c r="N12" s="28"/>
      <c r="O12" s="27"/>
      <c r="P12" s="32">
        <v>45678</v>
      </c>
      <c r="Q12" s="33">
        <v>45678</v>
      </c>
    </row>
    <row r="13" spans="2:17" s="4" customFormat="1" ht="19.7" customHeight="1">
      <c r="B13" s="131">
        <v>1</v>
      </c>
      <c r="C13" s="131" t="s">
        <v>55</v>
      </c>
      <c r="D13" s="131" t="s">
        <v>55</v>
      </c>
      <c r="E13" s="562" t="s">
        <v>1589</v>
      </c>
      <c r="F13" s="563">
        <v>4</v>
      </c>
      <c r="G13" s="930">
        <v>1000</v>
      </c>
      <c r="H13" s="566">
        <f t="shared" si="0"/>
        <v>4000</v>
      </c>
      <c r="I13" s="194"/>
      <c r="J13" s="195" t="s">
        <v>1590</v>
      </c>
      <c r="K13" s="73" t="s">
        <v>1588</v>
      </c>
      <c r="L13" s="27"/>
      <c r="M13" s="32">
        <v>45663</v>
      </c>
      <c r="N13" s="28"/>
      <c r="O13" s="27"/>
      <c r="P13" s="32">
        <v>45678</v>
      </c>
      <c r="Q13" s="33">
        <v>45678</v>
      </c>
    </row>
    <row r="14" spans="2:17" s="4" customFormat="1" ht="19.7" customHeight="1">
      <c r="B14" s="131">
        <v>1</v>
      </c>
      <c r="C14" s="131" t="s">
        <v>832</v>
      </c>
      <c r="D14" s="131" t="s">
        <v>55</v>
      </c>
      <c r="E14" s="564" t="s">
        <v>1591</v>
      </c>
      <c r="F14" s="563">
        <v>1</v>
      </c>
      <c r="G14" s="930">
        <v>66847</v>
      </c>
      <c r="H14" s="566">
        <f t="shared" si="0"/>
        <v>66847</v>
      </c>
      <c r="I14" s="194"/>
      <c r="J14" s="264" t="s">
        <v>1592</v>
      </c>
      <c r="K14" s="73" t="s">
        <v>1588</v>
      </c>
      <c r="L14" s="27"/>
      <c r="M14" s="32">
        <v>45663</v>
      </c>
      <c r="N14" s="28"/>
      <c r="O14" s="27"/>
      <c r="P14" s="32">
        <v>45678</v>
      </c>
      <c r="Q14" s="33">
        <v>45678</v>
      </c>
    </row>
    <row r="15" spans="2:17" s="4" customFormat="1" ht="19.7" customHeight="1">
      <c r="B15" s="28"/>
      <c r="C15" s="28"/>
      <c r="D15" s="28"/>
      <c r="E15" s="35"/>
      <c r="F15" s="27"/>
      <c r="G15" s="36">
        <v>0</v>
      </c>
      <c r="H15" s="36">
        <f t="shared" si="0"/>
        <v>0</v>
      </c>
      <c r="I15" s="31"/>
      <c r="J15" s="38"/>
      <c r="K15" s="27"/>
      <c r="L15" s="27"/>
      <c r="M15" s="32"/>
      <c r="N15" s="28"/>
      <c r="O15" s="27"/>
      <c r="P15" s="32"/>
      <c r="Q15" s="33"/>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571" customFormat="1" ht="19.7" customHeight="1">
      <c r="B17" s="302">
        <v>1</v>
      </c>
      <c r="C17" s="200"/>
      <c r="D17" s="200"/>
      <c r="E17" s="148" t="s">
        <v>870</v>
      </c>
      <c r="F17" s="199">
        <v>0</v>
      </c>
      <c r="G17" s="554">
        <v>5000</v>
      </c>
      <c r="H17" s="566">
        <f>F17*G17</f>
        <v>0</v>
      </c>
      <c r="I17" s="194"/>
      <c r="J17" s="156"/>
      <c r="K17" s="71"/>
      <c r="L17" s="71"/>
      <c r="M17" s="567"/>
      <c r="N17" s="302"/>
      <c r="O17" s="568"/>
      <c r="P17" s="569"/>
      <c r="Q17" s="570"/>
    </row>
    <row r="18" spans="2:17" s="571" customFormat="1" ht="19.7" customHeight="1">
      <c r="B18" s="302">
        <v>1</v>
      </c>
      <c r="C18" s="302"/>
      <c r="D18" s="302"/>
      <c r="E18" s="148" t="s">
        <v>871</v>
      </c>
      <c r="F18" s="199">
        <v>1</v>
      </c>
      <c r="G18" s="554">
        <v>5000</v>
      </c>
      <c r="H18" s="566">
        <f>F18*G18</f>
        <v>5000</v>
      </c>
      <c r="I18" s="194"/>
      <c r="J18" s="156"/>
      <c r="K18" s="71"/>
      <c r="L18" s="71"/>
      <c r="M18" s="567"/>
      <c r="N18" s="302"/>
      <c r="O18" s="568"/>
      <c r="P18" s="569"/>
      <c r="Q18" s="570"/>
    </row>
    <row r="19" spans="2:17" s="4" customFormat="1" ht="19.7" customHeight="1">
      <c r="B19" s="28"/>
      <c r="C19" s="28"/>
      <c r="D19" s="28"/>
      <c r="E19" s="35"/>
      <c r="F19" s="27"/>
      <c r="G19" s="36">
        <v>0</v>
      </c>
      <c r="H19" s="36">
        <f t="shared" si="0"/>
        <v>0</v>
      </c>
      <c r="I19" s="31"/>
      <c r="J19" s="38"/>
      <c r="K19" s="27"/>
      <c r="L19" s="27"/>
      <c r="M19" s="32"/>
      <c r="N19" s="28"/>
      <c r="O19" s="27"/>
      <c r="P19" s="32"/>
      <c r="Q19" s="33"/>
    </row>
    <row r="20" spans="2:17" s="4" customFormat="1" ht="19.7" customHeight="1">
      <c r="B20" s="28"/>
      <c r="C20" s="28"/>
      <c r="D20" s="28"/>
      <c r="E20" s="35"/>
      <c r="F20" s="27"/>
      <c r="G20" s="36">
        <v>0</v>
      </c>
      <c r="H20" s="36">
        <f t="shared" si="0"/>
        <v>0</v>
      </c>
      <c r="I20" s="31"/>
      <c r="J20" s="38"/>
      <c r="K20" s="27"/>
      <c r="L20" s="27"/>
      <c r="M20" s="32"/>
      <c r="N20" s="28"/>
      <c r="O20" s="27"/>
      <c r="P20" s="32"/>
      <c r="Q20" s="33"/>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s="4" customFormat="1" ht="19.7" customHeight="1">
      <c r="B24" s="28"/>
      <c r="C24" s="28"/>
      <c r="D24" s="28"/>
      <c r="E24" s="35"/>
      <c r="F24" s="27"/>
      <c r="G24" s="36">
        <v>0</v>
      </c>
      <c r="H24" s="36">
        <f t="shared" si="0"/>
        <v>0</v>
      </c>
      <c r="I24" s="31"/>
      <c r="J24" s="38"/>
      <c r="K24" s="27"/>
      <c r="L24" s="27"/>
      <c r="M24" s="32"/>
      <c r="N24" s="28"/>
      <c r="O24" s="27"/>
      <c r="P24" s="32"/>
      <c r="Q24" s="33"/>
    </row>
    <row r="25" spans="2:17">
      <c r="G25" s="10"/>
      <c r="H25" s="10"/>
    </row>
  </sheetData>
  <autoFilter ref="B8:O24" xr:uid="{F5AB235F-A447-4876-B538-B01F6DBAA424}"/>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CE12-C672-403E-945C-E3B79C17D035}">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1585</v>
      </c>
      <c r="G2" s="5" t="s">
        <v>2</v>
      </c>
      <c r="H2" s="6"/>
      <c r="I2" s="7"/>
      <c r="J2" s="8">
        <f>SUM(H:H)</f>
        <v>82532</v>
      </c>
    </row>
    <row r="3" spans="2:17" ht="20.100000000000001" customHeight="1">
      <c r="B3" s="2" t="s">
        <v>3</v>
      </c>
      <c r="C3" s="2"/>
      <c r="D3" s="2"/>
      <c r="E3" s="13" t="s">
        <v>1586</v>
      </c>
    </row>
    <row r="4" spans="2:17" ht="20.100000000000001" customHeight="1">
      <c r="B4" s="2" t="s">
        <v>5</v>
      </c>
      <c r="C4" s="2"/>
      <c r="D4" s="2"/>
      <c r="E4" s="13">
        <v>220558</v>
      </c>
    </row>
    <row r="5" spans="2:17" ht="20.100000000000001" customHeight="1">
      <c r="B5" s="2" t="s">
        <v>8</v>
      </c>
      <c r="C5" s="2"/>
      <c r="D5" s="2"/>
      <c r="E5" s="18">
        <v>45678</v>
      </c>
    </row>
    <row r="6" spans="2:17" ht="20.100000000000001" customHeight="1">
      <c r="B6" s="2" t="s">
        <v>10</v>
      </c>
      <c r="C6" s="2"/>
      <c r="D6" s="2"/>
      <c r="E6" s="18">
        <v>45691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23" si="0">F9*G9</f>
        <v>0</v>
      </c>
      <c r="I9" s="31"/>
      <c r="J9" s="73"/>
      <c r="K9" s="73"/>
      <c r="L9" s="27"/>
      <c r="M9" s="32"/>
      <c r="N9" s="28"/>
      <c r="O9" s="27"/>
      <c r="P9" s="32"/>
      <c r="Q9" s="33"/>
    </row>
    <row r="10" spans="2:17" s="4" customFormat="1" ht="19.7" customHeight="1">
      <c r="B10" s="28">
        <v>1</v>
      </c>
      <c r="C10" s="28" t="s">
        <v>55</v>
      </c>
      <c r="D10" s="28" t="s">
        <v>55</v>
      </c>
      <c r="E10" s="829" t="s">
        <v>1593</v>
      </c>
      <c r="F10" s="830">
        <v>2</v>
      </c>
      <c r="G10" s="389">
        <v>2337</v>
      </c>
      <c r="H10" s="827">
        <f t="shared" si="0"/>
        <v>4674</v>
      </c>
      <c r="I10" s="828"/>
      <c r="J10" s="238" t="s">
        <v>1492</v>
      </c>
      <c r="K10" s="73" t="s">
        <v>1594</v>
      </c>
      <c r="L10" s="27"/>
      <c r="M10" s="32">
        <v>45653</v>
      </c>
      <c r="N10" s="28"/>
      <c r="O10" s="27"/>
      <c r="P10" s="33">
        <v>45671</v>
      </c>
      <c r="Q10" s="33"/>
    </row>
    <row r="11" spans="2:17" s="4" customFormat="1" ht="19.7" customHeight="1">
      <c r="B11" s="28"/>
      <c r="C11" s="28"/>
      <c r="D11" s="28"/>
      <c r="E11" s="35"/>
      <c r="F11" s="27"/>
      <c r="G11" s="36">
        <v>0</v>
      </c>
      <c r="H11" s="36">
        <f t="shared" si="0"/>
        <v>0</v>
      </c>
      <c r="I11" s="31"/>
      <c r="J11" s="38"/>
      <c r="K11" s="27"/>
      <c r="L11" s="27"/>
      <c r="M11" s="32"/>
      <c r="N11" s="28"/>
      <c r="O11" s="27"/>
      <c r="P11" s="32"/>
      <c r="Q11" s="33"/>
    </row>
    <row r="12" spans="2:17" s="4" customFormat="1" ht="19.7" customHeight="1">
      <c r="B12" s="131">
        <v>1</v>
      </c>
      <c r="C12" s="131" t="s">
        <v>55</v>
      </c>
      <c r="D12" s="131" t="s">
        <v>55</v>
      </c>
      <c r="E12" s="562" t="s">
        <v>1593</v>
      </c>
      <c r="F12" s="563">
        <v>4</v>
      </c>
      <c r="G12" s="930">
        <v>2337</v>
      </c>
      <c r="H12" s="566">
        <f t="shared" si="0"/>
        <v>9348</v>
      </c>
      <c r="I12" s="194"/>
      <c r="J12" s="195" t="s">
        <v>1492</v>
      </c>
      <c r="K12" s="73" t="s">
        <v>1594</v>
      </c>
      <c r="L12" s="27"/>
      <c r="M12" s="32">
        <v>45663</v>
      </c>
      <c r="N12" s="28"/>
      <c r="O12" s="27"/>
      <c r="P12" s="32">
        <v>45678</v>
      </c>
      <c r="Q12" s="33">
        <v>45678</v>
      </c>
    </row>
    <row r="13" spans="2:17" s="4" customFormat="1" ht="19.7" customHeight="1">
      <c r="B13" s="131">
        <v>1</v>
      </c>
      <c r="C13" s="131" t="s">
        <v>55</v>
      </c>
      <c r="D13" s="131" t="s">
        <v>55</v>
      </c>
      <c r="E13" s="562" t="s">
        <v>1595</v>
      </c>
      <c r="F13" s="563">
        <v>6</v>
      </c>
      <c r="G13" s="930">
        <v>760</v>
      </c>
      <c r="H13" s="566">
        <f t="shared" si="0"/>
        <v>4560</v>
      </c>
      <c r="I13" s="194"/>
      <c r="J13" s="195" t="s">
        <v>1590</v>
      </c>
      <c r="K13" s="73" t="s">
        <v>1594</v>
      </c>
      <c r="L13" s="27"/>
      <c r="M13" s="32">
        <v>45663</v>
      </c>
      <c r="N13" s="28"/>
      <c r="O13" s="27"/>
      <c r="P13" s="32">
        <v>45678</v>
      </c>
      <c r="Q13" s="33">
        <v>45678</v>
      </c>
    </row>
    <row r="14" spans="2:17" s="4" customFormat="1" ht="19.7" customHeight="1">
      <c r="B14" s="131">
        <v>1</v>
      </c>
      <c r="C14" s="131" t="s">
        <v>832</v>
      </c>
      <c r="D14" s="131" t="s">
        <v>55</v>
      </c>
      <c r="E14" s="562" t="s">
        <v>1596</v>
      </c>
      <c r="F14" s="563">
        <v>1</v>
      </c>
      <c r="G14" s="930">
        <v>58950</v>
      </c>
      <c r="H14" s="566">
        <f t="shared" si="0"/>
        <v>58950</v>
      </c>
      <c r="I14" s="194"/>
      <c r="J14" s="264" t="s">
        <v>1597</v>
      </c>
      <c r="K14" s="73" t="s">
        <v>1594</v>
      </c>
      <c r="L14" s="27"/>
      <c r="M14" s="32">
        <v>45663</v>
      </c>
      <c r="N14" s="28"/>
      <c r="O14" s="27"/>
      <c r="P14" s="32">
        <v>45678</v>
      </c>
      <c r="Q14" s="33">
        <v>45678</v>
      </c>
    </row>
    <row r="15" spans="2:17" s="4" customFormat="1" ht="19.7" customHeight="1">
      <c r="B15" s="28"/>
      <c r="C15" s="28"/>
      <c r="D15" s="28"/>
      <c r="E15" s="35"/>
      <c r="F15" s="27"/>
      <c r="G15" s="36">
        <v>0</v>
      </c>
      <c r="H15" s="36">
        <f t="shared" si="0"/>
        <v>0</v>
      </c>
      <c r="I15" s="31"/>
      <c r="J15" s="38"/>
      <c r="K15" s="27"/>
      <c r="L15" s="27"/>
      <c r="M15" s="32"/>
      <c r="N15" s="28"/>
      <c r="O15" s="27"/>
      <c r="P15" s="32"/>
      <c r="Q15" s="33"/>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571" customFormat="1" ht="19.7" customHeight="1">
      <c r="B17" s="302">
        <v>1</v>
      </c>
      <c r="C17" s="200"/>
      <c r="D17" s="200"/>
      <c r="E17" s="148" t="s">
        <v>870</v>
      </c>
      <c r="F17" s="199">
        <v>0</v>
      </c>
      <c r="G17" s="554">
        <v>5000</v>
      </c>
      <c r="H17" s="566">
        <f>F17*G17</f>
        <v>0</v>
      </c>
      <c r="I17" s="194"/>
      <c r="J17" s="156"/>
      <c r="K17" s="71"/>
      <c r="L17" s="71"/>
      <c r="M17" s="567"/>
      <c r="N17" s="302"/>
      <c r="O17" s="568"/>
      <c r="P17" s="569"/>
      <c r="Q17" s="570"/>
    </row>
    <row r="18" spans="2:17" s="571" customFormat="1" ht="19.7" customHeight="1">
      <c r="B18" s="302">
        <v>1</v>
      </c>
      <c r="C18" s="302"/>
      <c r="D18" s="302"/>
      <c r="E18" s="148" t="s">
        <v>871</v>
      </c>
      <c r="F18" s="199">
        <v>1</v>
      </c>
      <c r="G18" s="554">
        <v>5000</v>
      </c>
      <c r="H18" s="566">
        <f>F18*G18</f>
        <v>5000</v>
      </c>
      <c r="I18" s="194"/>
      <c r="J18" s="156"/>
      <c r="K18" s="71"/>
      <c r="L18" s="71"/>
      <c r="M18" s="567"/>
      <c r="N18" s="302"/>
      <c r="O18" s="568"/>
      <c r="P18" s="569"/>
      <c r="Q18" s="570"/>
    </row>
    <row r="19" spans="2:17" s="4" customFormat="1" ht="19.7" customHeight="1">
      <c r="B19" s="28"/>
      <c r="C19" s="28"/>
      <c r="D19" s="28"/>
      <c r="E19" s="35"/>
      <c r="F19" s="27"/>
      <c r="G19" s="36">
        <v>0</v>
      </c>
      <c r="H19" s="36">
        <f t="shared" si="0"/>
        <v>0</v>
      </c>
      <c r="I19" s="31"/>
      <c r="J19" s="38"/>
      <c r="K19" s="27"/>
      <c r="L19" s="27"/>
      <c r="M19" s="32"/>
      <c r="N19" s="28"/>
      <c r="O19" s="27"/>
      <c r="P19" s="32"/>
      <c r="Q19" s="33"/>
    </row>
    <row r="20" spans="2:17" s="4" customFormat="1" ht="19.7" customHeight="1">
      <c r="B20" s="28"/>
      <c r="C20" s="28"/>
      <c r="D20" s="28"/>
      <c r="E20" s="35"/>
      <c r="F20" s="27"/>
      <c r="G20" s="36">
        <v>0</v>
      </c>
      <c r="H20" s="36">
        <f t="shared" si="0"/>
        <v>0</v>
      </c>
      <c r="I20" s="31"/>
      <c r="J20" s="38"/>
      <c r="K20" s="27"/>
      <c r="L20" s="27"/>
      <c r="M20" s="32"/>
      <c r="N20" s="28"/>
      <c r="O20" s="27"/>
      <c r="P20" s="32"/>
      <c r="Q20" s="33"/>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c r="G24" s="10"/>
      <c r="H24" s="10"/>
    </row>
  </sheetData>
  <autoFilter ref="B8:O23" xr:uid="{B7828565-1589-4518-9F73-5A223A9D5194}"/>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486B-0451-4722-9BEC-234DEDB72E27}">
  <sheetPr>
    <tabColor theme="7" tint="0.39997558519241921"/>
    <pageSetUpPr fitToPage="1"/>
  </sheetPr>
  <dimension ref="A2:R172"/>
  <sheetViews>
    <sheetView zoomScale="85" zoomScaleNormal="85" workbookViewId="0">
      <pane xSplit="11" ySplit="11" topLeftCell="P17" activePane="bottomRight" state="frozen"/>
      <selection pane="topRight" activeCell="K1" sqref="K1"/>
      <selection pane="bottomLeft" activeCell="A9" sqref="A9"/>
      <selection pane="bottomRight" activeCell="Q17" sqref="Q17:Q24"/>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4" customWidth="1"/>
    <col min="8" max="8" width="8.375" style="1" customWidth="1"/>
    <col min="9" max="9" width="8.125" style="1" customWidth="1"/>
    <col min="10" max="10" width="5.75" style="10" customWidth="1"/>
    <col min="11" max="11" width="44.875" style="1" customWidth="1"/>
    <col min="12" max="12" width="27" style="1" customWidth="1"/>
    <col min="13" max="13" width="23.625" style="4" customWidth="1"/>
    <col min="14" max="14" width="13.75" style="4" customWidth="1"/>
    <col min="15" max="15" width="11.625" style="1" customWidth="1"/>
    <col min="16" max="16" width="18.625" style="10" bestFit="1" customWidth="1"/>
    <col min="17" max="17" width="18.625" style="572" bestFit="1"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27" style="1" customWidth="1"/>
    <col min="269" max="269" width="23.625" style="1" customWidth="1"/>
    <col min="270" max="270" width="13.75" style="1" customWidth="1"/>
    <col min="271" max="271" width="11.625" style="1" customWidth="1"/>
    <col min="272" max="273" width="18.625" style="1" bestFit="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27" style="1" customWidth="1"/>
    <col min="525" max="525" width="23.625" style="1" customWidth="1"/>
    <col min="526" max="526" width="13.75" style="1" customWidth="1"/>
    <col min="527" max="527" width="11.625" style="1" customWidth="1"/>
    <col min="528" max="529" width="18.625" style="1" bestFit="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27" style="1" customWidth="1"/>
    <col min="781" max="781" width="23.625" style="1" customWidth="1"/>
    <col min="782" max="782" width="13.75" style="1" customWidth="1"/>
    <col min="783" max="783" width="11.625" style="1" customWidth="1"/>
    <col min="784" max="785" width="18.625" style="1" bestFit="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27" style="1" customWidth="1"/>
    <col min="1037" max="1037" width="23.625" style="1" customWidth="1"/>
    <col min="1038" max="1038" width="13.75" style="1" customWidth="1"/>
    <col min="1039" max="1039" width="11.625" style="1" customWidth="1"/>
    <col min="1040" max="1041" width="18.625" style="1" bestFit="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27" style="1" customWidth="1"/>
    <col min="1293" max="1293" width="23.625" style="1" customWidth="1"/>
    <col min="1294" max="1294" width="13.75" style="1" customWidth="1"/>
    <col min="1295" max="1295" width="11.625" style="1" customWidth="1"/>
    <col min="1296" max="1297" width="18.625" style="1" bestFit="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27" style="1" customWidth="1"/>
    <col min="1549" max="1549" width="23.625" style="1" customWidth="1"/>
    <col min="1550" max="1550" width="13.75" style="1" customWidth="1"/>
    <col min="1551" max="1551" width="11.625" style="1" customWidth="1"/>
    <col min="1552" max="1553" width="18.625" style="1" bestFit="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27" style="1" customWidth="1"/>
    <col min="1805" max="1805" width="23.625" style="1" customWidth="1"/>
    <col min="1806" max="1806" width="13.75" style="1" customWidth="1"/>
    <col min="1807" max="1807" width="11.625" style="1" customWidth="1"/>
    <col min="1808" max="1809" width="18.625" style="1" bestFit="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27" style="1" customWidth="1"/>
    <col min="2061" max="2061" width="23.625" style="1" customWidth="1"/>
    <col min="2062" max="2062" width="13.75" style="1" customWidth="1"/>
    <col min="2063" max="2063" width="11.625" style="1" customWidth="1"/>
    <col min="2064" max="2065" width="18.625" style="1" bestFit="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27" style="1" customWidth="1"/>
    <col min="2317" max="2317" width="23.625" style="1" customWidth="1"/>
    <col min="2318" max="2318" width="13.75" style="1" customWidth="1"/>
    <col min="2319" max="2319" width="11.625" style="1" customWidth="1"/>
    <col min="2320" max="2321" width="18.625" style="1" bestFit="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27" style="1" customWidth="1"/>
    <col min="2573" max="2573" width="23.625" style="1" customWidth="1"/>
    <col min="2574" max="2574" width="13.75" style="1" customWidth="1"/>
    <col min="2575" max="2575" width="11.625" style="1" customWidth="1"/>
    <col min="2576" max="2577" width="18.625" style="1" bestFit="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27" style="1" customWidth="1"/>
    <col min="2829" max="2829" width="23.625" style="1" customWidth="1"/>
    <col min="2830" max="2830" width="13.75" style="1" customWidth="1"/>
    <col min="2831" max="2831" width="11.625" style="1" customWidth="1"/>
    <col min="2832" max="2833" width="18.625" style="1" bestFit="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27" style="1" customWidth="1"/>
    <col min="3085" max="3085" width="23.625" style="1" customWidth="1"/>
    <col min="3086" max="3086" width="13.75" style="1" customWidth="1"/>
    <col min="3087" max="3087" width="11.625" style="1" customWidth="1"/>
    <col min="3088" max="3089" width="18.625" style="1" bestFit="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27" style="1" customWidth="1"/>
    <col min="3341" max="3341" width="23.625" style="1" customWidth="1"/>
    <col min="3342" max="3342" width="13.75" style="1" customWidth="1"/>
    <col min="3343" max="3343" width="11.625" style="1" customWidth="1"/>
    <col min="3344" max="3345" width="18.625" style="1" bestFit="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27" style="1" customWidth="1"/>
    <col min="3597" max="3597" width="23.625" style="1" customWidth="1"/>
    <col min="3598" max="3598" width="13.75" style="1" customWidth="1"/>
    <col min="3599" max="3599" width="11.625" style="1" customWidth="1"/>
    <col min="3600" max="3601" width="18.625" style="1" bestFit="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27" style="1" customWidth="1"/>
    <col min="3853" max="3853" width="23.625" style="1" customWidth="1"/>
    <col min="3854" max="3854" width="13.75" style="1" customWidth="1"/>
    <col min="3855" max="3855" width="11.625" style="1" customWidth="1"/>
    <col min="3856" max="3857" width="18.625" style="1" bestFit="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27" style="1" customWidth="1"/>
    <col min="4109" max="4109" width="23.625" style="1" customWidth="1"/>
    <col min="4110" max="4110" width="13.75" style="1" customWidth="1"/>
    <col min="4111" max="4111" width="11.625" style="1" customWidth="1"/>
    <col min="4112" max="4113" width="18.625" style="1" bestFit="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27" style="1" customWidth="1"/>
    <col min="4365" max="4365" width="23.625" style="1" customWidth="1"/>
    <col min="4366" max="4366" width="13.75" style="1" customWidth="1"/>
    <col min="4367" max="4367" width="11.625" style="1" customWidth="1"/>
    <col min="4368" max="4369" width="18.625" style="1" bestFit="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27" style="1" customWidth="1"/>
    <col min="4621" max="4621" width="23.625" style="1" customWidth="1"/>
    <col min="4622" max="4622" width="13.75" style="1" customWidth="1"/>
    <col min="4623" max="4623" width="11.625" style="1" customWidth="1"/>
    <col min="4624" max="4625" width="18.625" style="1" bestFit="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27" style="1" customWidth="1"/>
    <col min="4877" max="4877" width="23.625" style="1" customWidth="1"/>
    <col min="4878" max="4878" width="13.75" style="1" customWidth="1"/>
    <col min="4879" max="4879" width="11.625" style="1" customWidth="1"/>
    <col min="4880" max="4881" width="18.625" style="1" bestFit="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27" style="1" customWidth="1"/>
    <col min="5133" max="5133" width="23.625" style="1" customWidth="1"/>
    <col min="5134" max="5134" width="13.75" style="1" customWidth="1"/>
    <col min="5135" max="5135" width="11.625" style="1" customWidth="1"/>
    <col min="5136" max="5137" width="18.625" style="1" bestFit="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27" style="1" customWidth="1"/>
    <col min="5389" max="5389" width="23.625" style="1" customWidth="1"/>
    <col min="5390" max="5390" width="13.75" style="1" customWidth="1"/>
    <col min="5391" max="5391" width="11.625" style="1" customWidth="1"/>
    <col min="5392" max="5393" width="18.625" style="1" bestFit="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27" style="1" customWidth="1"/>
    <col min="5645" max="5645" width="23.625" style="1" customWidth="1"/>
    <col min="5646" max="5646" width="13.75" style="1" customWidth="1"/>
    <col min="5647" max="5647" width="11.625" style="1" customWidth="1"/>
    <col min="5648" max="5649" width="18.625" style="1" bestFit="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27" style="1" customWidth="1"/>
    <col min="5901" max="5901" width="23.625" style="1" customWidth="1"/>
    <col min="5902" max="5902" width="13.75" style="1" customWidth="1"/>
    <col min="5903" max="5903" width="11.625" style="1" customWidth="1"/>
    <col min="5904" max="5905" width="18.625" style="1" bestFit="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27" style="1" customWidth="1"/>
    <col min="6157" max="6157" width="23.625" style="1" customWidth="1"/>
    <col min="6158" max="6158" width="13.75" style="1" customWidth="1"/>
    <col min="6159" max="6159" width="11.625" style="1" customWidth="1"/>
    <col min="6160" max="6161" width="18.625" style="1" bestFit="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27" style="1" customWidth="1"/>
    <col min="6413" max="6413" width="23.625" style="1" customWidth="1"/>
    <col min="6414" max="6414" width="13.75" style="1" customWidth="1"/>
    <col min="6415" max="6415" width="11.625" style="1" customWidth="1"/>
    <col min="6416" max="6417" width="18.625" style="1" bestFit="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27" style="1" customWidth="1"/>
    <col min="6669" max="6669" width="23.625" style="1" customWidth="1"/>
    <col min="6670" max="6670" width="13.75" style="1" customWidth="1"/>
    <col min="6671" max="6671" width="11.625" style="1" customWidth="1"/>
    <col min="6672" max="6673" width="18.625" style="1" bestFit="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27" style="1" customWidth="1"/>
    <col min="6925" max="6925" width="23.625" style="1" customWidth="1"/>
    <col min="6926" max="6926" width="13.75" style="1" customWidth="1"/>
    <col min="6927" max="6927" width="11.625" style="1" customWidth="1"/>
    <col min="6928" max="6929" width="18.625" style="1" bestFit="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27" style="1" customWidth="1"/>
    <col min="7181" max="7181" width="23.625" style="1" customWidth="1"/>
    <col min="7182" max="7182" width="13.75" style="1" customWidth="1"/>
    <col min="7183" max="7183" width="11.625" style="1" customWidth="1"/>
    <col min="7184" max="7185" width="18.625" style="1" bestFit="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27" style="1" customWidth="1"/>
    <col min="7437" max="7437" width="23.625" style="1" customWidth="1"/>
    <col min="7438" max="7438" width="13.75" style="1" customWidth="1"/>
    <col min="7439" max="7439" width="11.625" style="1" customWidth="1"/>
    <col min="7440" max="7441" width="18.625" style="1" bestFit="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27" style="1" customWidth="1"/>
    <col min="7693" max="7693" width="23.625" style="1" customWidth="1"/>
    <col min="7694" max="7694" width="13.75" style="1" customWidth="1"/>
    <col min="7695" max="7695" width="11.625" style="1" customWidth="1"/>
    <col min="7696" max="7697" width="18.625" style="1" bestFit="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27" style="1" customWidth="1"/>
    <col min="7949" max="7949" width="23.625" style="1" customWidth="1"/>
    <col min="7950" max="7950" width="13.75" style="1" customWidth="1"/>
    <col min="7951" max="7951" width="11.625" style="1" customWidth="1"/>
    <col min="7952" max="7953" width="18.625" style="1" bestFit="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27" style="1" customWidth="1"/>
    <col min="8205" max="8205" width="23.625" style="1" customWidth="1"/>
    <col min="8206" max="8206" width="13.75" style="1" customWidth="1"/>
    <col min="8207" max="8207" width="11.625" style="1" customWidth="1"/>
    <col min="8208" max="8209" width="18.625" style="1" bestFit="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27" style="1" customWidth="1"/>
    <col min="8461" max="8461" width="23.625" style="1" customWidth="1"/>
    <col min="8462" max="8462" width="13.75" style="1" customWidth="1"/>
    <col min="8463" max="8463" width="11.625" style="1" customWidth="1"/>
    <col min="8464" max="8465" width="18.625" style="1" bestFit="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27" style="1" customWidth="1"/>
    <col min="8717" max="8717" width="23.625" style="1" customWidth="1"/>
    <col min="8718" max="8718" width="13.75" style="1" customWidth="1"/>
    <col min="8719" max="8719" width="11.625" style="1" customWidth="1"/>
    <col min="8720" max="8721" width="18.625" style="1" bestFit="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27" style="1" customWidth="1"/>
    <col min="8973" max="8973" width="23.625" style="1" customWidth="1"/>
    <col min="8974" max="8974" width="13.75" style="1" customWidth="1"/>
    <col min="8975" max="8975" width="11.625" style="1" customWidth="1"/>
    <col min="8976" max="8977" width="18.625" style="1" bestFit="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27" style="1" customWidth="1"/>
    <col min="9229" max="9229" width="23.625" style="1" customWidth="1"/>
    <col min="9230" max="9230" width="13.75" style="1" customWidth="1"/>
    <col min="9231" max="9231" width="11.625" style="1" customWidth="1"/>
    <col min="9232" max="9233" width="18.625" style="1" bestFit="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27" style="1" customWidth="1"/>
    <col min="9485" max="9485" width="23.625" style="1" customWidth="1"/>
    <col min="9486" max="9486" width="13.75" style="1" customWidth="1"/>
    <col min="9487" max="9487" width="11.625" style="1" customWidth="1"/>
    <col min="9488" max="9489" width="18.625" style="1" bestFit="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27" style="1" customWidth="1"/>
    <col min="9741" max="9741" width="23.625" style="1" customWidth="1"/>
    <col min="9742" max="9742" width="13.75" style="1" customWidth="1"/>
    <col min="9743" max="9743" width="11.625" style="1" customWidth="1"/>
    <col min="9744" max="9745" width="18.625" style="1" bestFit="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27" style="1" customWidth="1"/>
    <col min="9997" max="9997" width="23.625" style="1" customWidth="1"/>
    <col min="9998" max="9998" width="13.75" style="1" customWidth="1"/>
    <col min="9999" max="9999" width="11.625" style="1" customWidth="1"/>
    <col min="10000" max="10001" width="18.625" style="1" bestFit="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27" style="1" customWidth="1"/>
    <col min="10253" max="10253" width="23.625" style="1" customWidth="1"/>
    <col min="10254" max="10254" width="13.75" style="1" customWidth="1"/>
    <col min="10255" max="10255" width="11.625" style="1" customWidth="1"/>
    <col min="10256" max="10257" width="18.625" style="1" bestFit="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27" style="1" customWidth="1"/>
    <col min="10509" max="10509" width="23.625" style="1" customWidth="1"/>
    <col min="10510" max="10510" width="13.75" style="1" customWidth="1"/>
    <col min="10511" max="10511" width="11.625" style="1" customWidth="1"/>
    <col min="10512" max="10513" width="18.625" style="1" bestFit="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27" style="1" customWidth="1"/>
    <col min="10765" max="10765" width="23.625" style="1" customWidth="1"/>
    <col min="10766" max="10766" width="13.75" style="1" customWidth="1"/>
    <col min="10767" max="10767" width="11.625" style="1" customWidth="1"/>
    <col min="10768" max="10769" width="18.625" style="1" bestFit="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27" style="1" customWidth="1"/>
    <col min="11021" max="11021" width="23.625" style="1" customWidth="1"/>
    <col min="11022" max="11022" width="13.75" style="1" customWidth="1"/>
    <col min="11023" max="11023" width="11.625" style="1" customWidth="1"/>
    <col min="11024" max="11025" width="18.625" style="1" bestFit="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27" style="1" customWidth="1"/>
    <col min="11277" max="11277" width="23.625" style="1" customWidth="1"/>
    <col min="11278" max="11278" width="13.75" style="1" customWidth="1"/>
    <col min="11279" max="11279" width="11.625" style="1" customWidth="1"/>
    <col min="11280" max="11281" width="18.625" style="1" bestFit="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27" style="1" customWidth="1"/>
    <col min="11533" max="11533" width="23.625" style="1" customWidth="1"/>
    <col min="11534" max="11534" width="13.75" style="1" customWidth="1"/>
    <col min="11535" max="11535" width="11.625" style="1" customWidth="1"/>
    <col min="11536" max="11537" width="18.625" style="1" bestFit="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27" style="1" customWidth="1"/>
    <col min="11789" max="11789" width="23.625" style="1" customWidth="1"/>
    <col min="11790" max="11790" width="13.75" style="1" customWidth="1"/>
    <col min="11791" max="11791" width="11.625" style="1" customWidth="1"/>
    <col min="11792" max="11793" width="18.625" style="1" bestFit="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27" style="1" customWidth="1"/>
    <col min="12045" max="12045" width="23.625" style="1" customWidth="1"/>
    <col min="12046" max="12046" width="13.75" style="1" customWidth="1"/>
    <col min="12047" max="12047" width="11.625" style="1" customWidth="1"/>
    <col min="12048" max="12049" width="18.625" style="1" bestFit="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27" style="1" customWidth="1"/>
    <col min="12301" max="12301" width="23.625" style="1" customWidth="1"/>
    <col min="12302" max="12302" width="13.75" style="1" customWidth="1"/>
    <col min="12303" max="12303" width="11.625" style="1" customWidth="1"/>
    <col min="12304" max="12305" width="18.625" style="1" bestFit="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27" style="1" customWidth="1"/>
    <col min="12557" max="12557" width="23.625" style="1" customWidth="1"/>
    <col min="12558" max="12558" width="13.75" style="1" customWidth="1"/>
    <col min="12559" max="12559" width="11.625" style="1" customWidth="1"/>
    <col min="12560" max="12561" width="18.625" style="1" bestFit="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27" style="1" customWidth="1"/>
    <col min="12813" max="12813" width="23.625" style="1" customWidth="1"/>
    <col min="12814" max="12814" width="13.75" style="1" customWidth="1"/>
    <col min="12815" max="12815" width="11.625" style="1" customWidth="1"/>
    <col min="12816" max="12817" width="18.625" style="1" bestFit="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27" style="1" customWidth="1"/>
    <col min="13069" max="13069" width="23.625" style="1" customWidth="1"/>
    <col min="13070" max="13070" width="13.75" style="1" customWidth="1"/>
    <col min="13071" max="13071" width="11.625" style="1" customWidth="1"/>
    <col min="13072" max="13073" width="18.625" style="1" bestFit="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27" style="1" customWidth="1"/>
    <col min="13325" max="13325" width="23.625" style="1" customWidth="1"/>
    <col min="13326" max="13326" width="13.75" style="1" customWidth="1"/>
    <col min="13327" max="13327" width="11.625" style="1" customWidth="1"/>
    <col min="13328" max="13329" width="18.625" style="1" bestFit="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27" style="1" customWidth="1"/>
    <col min="13581" max="13581" width="23.625" style="1" customWidth="1"/>
    <col min="13582" max="13582" width="13.75" style="1" customWidth="1"/>
    <col min="13583" max="13583" width="11.625" style="1" customWidth="1"/>
    <col min="13584" max="13585" width="18.625" style="1" bestFit="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27" style="1" customWidth="1"/>
    <col min="13837" max="13837" width="23.625" style="1" customWidth="1"/>
    <col min="13838" max="13838" width="13.75" style="1" customWidth="1"/>
    <col min="13839" max="13839" width="11.625" style="1" customWidth="1"/>
    <col min="13840" max="13841" width="18.625" style="1" bestFit="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27" style="1" customWidth="1"/>
    <col min="14093" max="14093" width="23.625" style="1" customWidth="1"/>
    <col min="14094" max="14094" width="13.75" style="1" customWidth="1"/>
    <col min="14095" max="14095" width="11.625" style="1" customWidth="1"/>
    <col min="14096" max="14097" width="18.625" style="1" bestFit="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27" style="1" customWidth="1"/>
    <col min="14349" max="14349" width="23.625" style="1" customWidth="1"/>
    <col min="14350" max="14350" width="13.75" style="1" customWidth="1"/>
    <col min="14351" max="14351" width="11.625" style="1" customWidth="1"/>
    <col min="14352" max="14353" width="18.625" style="1" bestFit="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27" style="1" customWidth="1"/>
    <col min="14605" max="14605" width="23.625" style="1" customWidth="1"/>
    <col min="14606" max="14606" width="13.75" style="1" customWidth="1"/>
    <col min="14607" max="14607" width="11.625" style="1" customWidth="1"/>
    <col min="14608" max="14609" width="18.625" style="1" bestFit="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27" style="1" customWidth="1"/>
    <col min="14861" max="14861" width="23.625" style="1" customWidth="1"/>
    <col min="14862" max="14862" width="13.75" style="1" customWidth="1"/>
    <col min="14863" max="14863" width="11.625" style="1" customWidth="1"/>
    <col min="14864" max="14865" width="18.625" style="1" bestFit="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27" style="1" customWidth="1"/>
    <col min="15117" max="15117" width="23.625" style="1" customWidth="1"/>
    <col min="15118" max="15118" width="13.75" style="1" customWidth="1"/>
    <col min="15119" max="15119" width="11.625" style="1" customWidth="1"/>
    <col min="15120" max="15121" width="18.625" style="1" bestFit="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27" style="1" customWidth="1"/>
    <col min="15373" max="15373" width="23.625" style="1" customWidth="1"/>
    <col min="15374" max="15374" width="13.75" style="1" customWidth="1"/>
    <col min="15375" max="15375" width="11.625" style="1" customWidth="1"/>
    <col min="15376" max="15377" width="18.625" style="1" bestFit="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27" style="1" customWidth="1"/>
    <col min="15629" max="15629" width="23.625" style="1" customWidth="1"/>
    <col min="15630" max="15630" width="13.75" style="1" customWidth="1"/>
    <col min="15631" max="15631" width="11.625" style="1" customWidth="1"/>
    <col min="15632" max="15633" width="18.625" style="1" bestFit="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27" style="1" customWidth="1"/>
    <col min="15885" max="15885" width="23.625" style="1" customWidth="1"/>
    <col min="15886" max="15886" width="13.75" style="1" customWidth="1"/>
    <col min="15887" max="15887" width="11.625" style="1" customWidth="1"/>
    <col min="15888" max="15889" width="18.625" style="1" bestFit="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27" style="1" customWidth="1"/>
    <col min="16141" max="16141" width="23.625" style="1" customWidth="1"/>
    <col min="16142" max="16142" width="13.75" style="1" customWidth="1"/>
    <col min="16143" max="16143" width="11.625" style="1" customWidth="1"/>
    <col min="16144" max="16145" width="18.625" style="1" bestFit="1" customWidth="1"/>
    <col min="16146" max="16146" width="15.625" style="1" customWidth="1"/>
    <col min="16147" max="16384" width="9" style="1"/>
  </cols>
  <sheetData>
    <row r="2" spans="1:18" ht="20.100000000000001" customHeight="1">
      <c r="C2" s="2" t="s">
        <v>0</v>
      </c>
      <c r="D2" s="2"/>
      <c r="E2" s="2"/>
      <c r="F2" s="3" t="s">
        <v>1598</v>
      </c>
      <c r="H2" s="5" t="s">
        <v>2</v>
      </c>
      <c r="I2" s="6"/>
      <c r="J2" s="7"/>
      <c r="K2" s="8">
        <f>SUM(I$12:I$65536)</f>
        <v>529040</v>
      </c>
    </row>
    <row r="3" spans="1:18" ht="20.100000000000001" customHeight="1">
      <c r="C3" s="2" t="s">
        <v>3</v>
      </c>
      <c r="D3" s="2"/>
      <c r="E3" s="2"/>
      <c r="F3" s="13" t="s">
        <v>1599</v>
      </c>
    </row>
    <row r="4" spans="1:18" ht="20.100000000000001" customHeight="1">
      <c r="C4" s="2" t="s">
        <v>5</v>
      </c>
      <c r="D4" s="2"/>
      <c r="E4" s="2"/>
      <c r="F4" s="13">
        <v>220726</v>
      </c>
      <c r="K4" s="975" t="s">
        <v>1600</v>
      </c>
      <c r="L4" s="976"/>
    </row>
    <row r="5" spans="1:18" ht="20.100000000000001" customHeight="1">
      <c r="C5" s="2" t="s">
        <v>8</v>
      </c>
      <c r="D5" s="2"/>
      <c r="E5" s="2"/>
      <c r="F5" s="18">
        <v>45694</v>
      </c>
      <c r="H5" s="977" t="s">
        <v>9</v>
      </c>
      <c r="I5" s="978"/>
      <c r="K5" s="979" t="s">
        <v>1601</v>
      </c>
      <c r="L5" s="980"/>
    </row>
    <row r="6" spans="1:18" ht="20.100000000000001" customHeight="1">
      <c r="C6" s="2" t="s">
        <v>10</v>
      </c>
      <c r="D6" s="2"/>
      <c r="E6" s="2"/>
      <c r="F6" s="18">
        <v>45695</v>
      </c>
      <c r="H6" s="981"/>
      <c r="I6" s="982"/>
    </row>
    <row r="7" spans="1:18">
      <c r="J7" s="983"/>
      <c r="K7" s="984" t="s">
        <v>1602</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149999999999999" customHeight="1">
      <c r="A15" s="994" t="s">
        <v>109</v>
      </c>
      <c r="B15" s="995">
        <v>4</v>
      </c>
      <c r="C15" s="28">
        <v>1</v>
      </c>
      <c r="D15" s="620" t="s">
        <v>376</v>
      </c>
      <c r="E15" s="621" t="s">
        <v>391</v>
      </c>
      <c r="F15" s="622" t="s">
        <v>1033</v>
      </c>
      <c r="G15" s="996">
        <v>4</v>
      </c>
      <c r="H15" s="339">
        <v>5260</v>
      </c>
      <c r="I15" s="257">
        <f t="shared" ref="I15:I24" si="0">G15*H15</f>
        <v>21040</v>
      </c>
      <c r="J15" s="87"/>
      <c r="K15" s="78" t="s">
        <v>896</v>
      </c>
      <c r="L15" s="38" t="s">
        <v>1606</v>
      </c>
      <c r="M15" s="997" t="s">
        <v>1607</v>
      </c>
      <c r="N15" s="989">
        <v>45667</v>
      </c>
      <c r="O15" s="28"/>
      <c r="P15" s="40" t="s">
        <v>1608</v>
      </c>
      <c r="Q15" s="40" t="s">
        <v>1609</v>
      </c>
      <c r="R15" s="990"/>
    </row>
    <row r="16" spans="1:18" s="4" customFormat="1" ht="19.149999999999999" customHeight="1">
      <c r="A16" s="27"/>
      <c r="B16" s="893"/>
      <c r="C16" s="28"/>
      <c r="D16" s="581"/>
      <c r="E16" s="79"/>
      <c r="F16" s="88"/>
      <c r="G16" s="93"/>
      <c r="H16" s="257"/>
      <c r="I16" s="257"/>
      <c r="J16" s="87"/>
      <c r="K16" s="78"/>
      <c r="L16" s="38"/>
      <c r="M16" s="997"/>
      <c r="N16" s="989"/>
      <c r="O16" s="28"/>
      <c r="P16" s="40"/>
      <c r="Q16" s="989"/>
      <c r="R16" s="990"/>
    </row>
    <row r="17" spans="1:18" s="4" customFormat="1" ht="19.5" customHeight="1">
      <c r="A17" s="994" t="s">
        <v>325</v>
      </c>
      <c r="B17" s="995">
        <v>4</v>
      </c>
      <c r="C17" s="28">
        <f>+C15+1</f>
        <v>2</v>
      </c>
      <c r="D17" s="998" t="s">
        <v>1038</v>
      </c>
      <c r="E17" s="998" t="s">
        <v>1038</v>
      </c>
      <c r="F17" s="723" t="s">
        <v>911</v>
      </c>
      <c r="G17" s="999">
        <v>4</v>
      </c>
      <c r="H17" s="1000">
        <v>7500</v>
      </c>
      <c r="I17" s="577">
        <f t="shared" si="0"/>
        <v>30000</v>
      </c>
      <c r="J17" s="591"/>
      <c r="K17" s="136" t="s">
        <v>912</v>
      </c>
      <c r="L17" s="630"/>
      <c r="M17" s="997" t="s">
        <v>1607</v>
      </c>
      <c r="N17" s="989">
        <v>45667</v>
      </c>
      <c r="O17" s="28"/>
      <c r="P17" s="40" t="s">
        <v>1608</v>
      </c>
      <c r="Q17" s="40" t="s">
        <v>1608</v>
      </c>
      <c r="R17" s="990"/>
    </row>
    <row r="18" spans="1:18" s="4" customFormat="1" ht="19.5" customHeight="1">
      <c r="A18" s="994" t="s">
        <v>1037</v>
      </c>
      <c r="B18" s="995">
        <v>4</v>
      </c>
      <c r="C18" s="28">
        <f t="shared" ref="C18:C24" si="1">+C17+1</f>
        <v>3</v>
      </c>
      <c r="D18" s="998" t="s">
        <v>1038</v>
      </c>
      <c r="E18" s="998" t="s">
        <v>1038</v>
      </c>
      <c r="F18" s="1001" t="s">
        <v>1040</v>
      </c>
      <c r="G18" s="1002">
        <v>4</v>
      </c>
      <c r="H18" s="230">
        <v>9000</v>
      </c>
      <c r="I18" s="257">
        <f t="shared" si="0"/>
        <v>36000</v>
      </c>
      <c r="J18" s="87"/>
      <c r="K18" s="73" t="s">
        <v>1041</v>
      </c>
      <c r="L18" s="630"/>
      <c r="M18" s="997" t="s">
        <v>1607</v>
      </c>
      <c r="N18" s="989">
        <v>45667</v>
      </c>
      <c r="O18" s="28"/>
      <c r="P18" s="40" t="s">
        <v>1608</v>
      </c>
      <c r="Q18" s="40" t="s">
        <v>1608</v>
      </c>
      <c r="R18" s="990"/>
    </row>
    <row r="19" spans="1:18" s="4" customFormat="1" ht="19.5" customHeight="1">
      <c r="A19" s="994" t="s">
        <v>1037</v>
      </c>
      <c r="B19" s="995">
        <v>4</v>
      </c>
      <c r="C19" s="28">
        <f t="shared" si="1"/>
        <v>4</v>
      </c>
      <c r="D19" s="998" t="s">
        <v>1038</v>
      </c>
      <c r="E19" s="998" t="s">
        <v>1038</v>
      </c>
      <c r="F19" s="1001" t="s">
        <v>1043</v>
      </c>
      <c r="G19" s="1002">
        <v>4</v>
      </c>
      <c r="H19" s="230">
        <v>18500</v>
      </c>
      <c r="I19" s="257">
        <f t="shared" si="0"/>
        <v>74000</v>
      </c>
      <c r="J19" s="87"/>
      <c r="K19" s="73" t="s">
        <v>1044</v>
      </c>
      <c r="L19" s="633" t="s">
        <v>1045</v>
      </c>
      <c r="M19" s="997" t="s">
        <v>1607</v>
      </c>
      <c r="N19" s="989">
        <v>45667</v>
      </c>
      <c r="O19" s="28"/>
      <c r="P19" s="40" t="s">
        <v>1608</v>
      </c>
      <c r="Q19" s="40" t="s">
        <v>1608</v>
      </c>
      <c r="R19" s="990"/>
    </row>
    <row r="20" spans="1:18" s="4" customFormat="1" ht="19.5" customHeight="1">
      <c r="A20" s="994" t="s">
        <v>1037</v>
      </c>
      <c r="B20" s="995">
        <v>4</v>
      </c>
      <c r="C20" s="28">
        <f t="shared" si="1"/>
        <v>5</v>
      </c>
      <c r="D20" s="998" t="s">
        <v>1038</v>
      </c>
      <c r="E20" s="998" t="s">
        <v>1038</v>
      </c>
      <c r="F20" s="1001" t="s">
        <v>1046</v>
      </c>
      <c r="G20" s="1002">
        <v>4</v>
      </c>
      <c r="H20" s="230">
        <v>13500</v>
      </c>
      <c r="I20" s="257">
        <f t="shared" si="0"/>
        <v>54000</v>
      </c>
      <c r="J20" s="87"/>
      <c r="K20" s="73" t="s">
        <v>1047</v>
      </c>
      <c r="L20" s="634" t="s">
        <v>1048</v>
      </c>
      <c r="M20" s="997" t="s">
        <v>1607</v>
      </c>
      <c r="N20" s="989">
        <v>45667</v>
      </c>
      <c r="O20" s="28"/>
      <c r="P20" s="40" t="s">
        <v>1608</v>
      </c>
      <c r="Q20" s="40" t="s">
        <v>1608</v>
      </c>
      <c r="R20" s="990"/>
    </row>
    <row r="21" spans="1:18" s="4" customFormat="1" ht="19.5" customHeight="1">
      <c r="A21" s="994" t="s">
        <v>1037</v>
      </c>
      <c r="B21" s="995">
        <v>4</v>
      </c>
      <c r="C21" s="28">
        <f t="shared" si="1"/>
        <v>6</v>
      </c>
      <c r="D21" s="998" t="s">
        <v>1038</v>
      </c>
      <c r="E21" s="998" t="s">
        <v>1038</v>
      </c>
      <c r="F21" s="1001" t="s">
        <v>1049</v>
      </c>
      <c r="G21" s="1002">
        <v>4</v>
      </c>
      <c r="H21" s="230">
        <v>23000</v>
      </c>
      <c r="I21" s="257">
        <f t="shared" si="0"/>
        <v>92000</v>
      </c>
      <c r="J21" s="87"/>
      <c r="K21" s="73" t="s">
        <v>1050</v>
      </c>
      <c r="L21" s="635" t="s">
        <v>1051</v>
      </c>
      <c r="M21" s="997" t="s">
        <v>1607</v>
      </c>
      <c r="N21" s="989">
        <v>45667</v>
      </c>
      <c r="O21" s="28"/>
      <c r="P21" s="40" t="s">
        <v>1608</v>
      </c>
      <c r="Q21" s="40" t="s">
        <v>1608</v>
      </c>
      <c r="R21" s="990"/>
    </row>
    <row r="22" spans="1:18" s="4" customFormat="1" ht="19.5" customHeight="1">
      <c r="A22" s="994" t="s">
        <v>1037</v>
      </c>
      <c r="B22" s="995">
        <v>4</v>
      </c>
      <c r="C22" s="28">
        <f t="shared" si="1"/>
        <v>7</v>
      </c>
      <c r="D22" s="998" t="s">
        <v>1038</v>
      </c>
      <c r="E22" s="998" t="s">
        <v>1038</v>
      </c>
      <c r="F22" s="1001" t="s">
        <v>1052</v>
      </c>
      <c r="G22" s="1002">
        <v>4</v>
      </c>
      <c r="H22" s="230">
        <v>23000</v>
      </c>
      <c r="I22" s="257">
        <f t="shared" si="0"/>
        <v>92000</v>
      </c>
      <c r="J22" s="87"/>
      <c r="K22" s="73" t="s">
        <v>1053</v>
      </c>
      <c r="L22" s="635" t="s">
        <v>1051</v>
      </c>
      <c r="M22" s="997" t="s">
        <v>1607</v>
      </c>
      <c r="N22" s="989">
        <v>45667</v>
      </c>
      <c r="O22" s="28"/>
      <c r="P22" s="40" t="s">
        <v>1608</v>
      </c>
      <c r="Q22" s="40" t="s">
        <v>1608</v>
      </c>
      <c r="R22" s="990"/>
    </row>
    <row r="23" spans="1:18" s="4" customFormat="1" ht="19.5" customHeight="1">
      <c r="A23" s="994" t="s">
        <v>1037</v>
      </c>
      <c r="B23" s="995">
        <v>4</v>
      </c>
      <c r="C23" s="28">
        <f t="shared" si="1"/>
        <v>8</v>
      </c>
      <c r="D23" s="998" t="s">
        <v>1038</v>
      </c>
      <c r="E23" s="998" t="s">
        <v>1038</v>
      </c>
      <c r="F23" s="1001" t="s">
        <v>1054</v>
      </c>
      <c r="G23" s="1002">
        <v>4</v>
      </c>
      <c r="H23" s="230">
        <v>22000</v>
      </c>
      <c r="I23" s="257">
        <f t="shared" si="0"/>
        <v>88000</v>
      </c>
      <c r="J23" s="87"/>
      <c r="K23" s="73" t="s">
        <v>1055</v>
      </c>
      <c r="L23" s="634" t="s">
        <v>1048</v>
      </c>
      <c r="M23" s="997" t="s">
        <v>1607</v>
      </c>
      <c r="N23" s="989">
        <v>45667</v>
      </c>
      <c r="O23" s="28"/>
      <c r="P23" s="40" t="s">
        <v>1608</v>
      </c>
      <c r="Q23" s="40" t="s">
        <v>1608</v>
      </c>
      <c r="R23" s="990"/>
    </row>
    <row r="24" spans="1:18" s="4" customFormat="1" ht="19.5" customHeight="1">
      <c r="A24" s="994" t="s">
        <v>54</v>
      </c>
      <c r="B24" s="995">
        <v>4</v>
      </c>
      <c r="C24" s="28">
        <f t="shared" si="1"/>
        <v>9</v>
      </c>
      <c r="D24" s="998" t="s">
        <v>1038</v>
      </c>
      <c r="E24" s="998" t="s">
        <v>1038</v>
      </c>
      <c r="F24" s="1001" t="s">
        <v>1610</v>
      </c>
      <c r="G24" s="1002">
        <v>4</v>
      </c>
      <c r="H24" s="230">
        <v>10500</v>
      </c>
      <c r="I24" s="257">
        <f t="shared" si="0"/>
        <v>42000</v>
      </c>
      <c r="J24" s="87"/>
      <c r="K24" s="73"/>
      <c r="L24" s="634" t="s">
        <v>1048</v>
      </c>
      <c r="M24" s="997" t="s">
        <v>1607</v>
      </c>
      <c r="N24" s="989">
        <v>45667</v>
      </c>
      <c r="O24" s="28"/>
      <c r="P24" s="40" t="s">
        <v>1608</v>
      </c>
      <c r="Q24" s="40" t="s">
        <v>1608</v>
      </c>
      <c r="R24" s="990"/>
    </row>
    <row r="25" spans="1:18" s="4" customFormat="1" ht="19.5" customHeight="1">
      <c r="B25" s="988"/>
      <c r="C25" s="28"/>
      <c r="D25" s="28"/>
      <c r="E25" s="28"/>
      <c r="F25" s="88"/>
      <c r="G25" s="27"/>
      <c r="H25" s="257"/>
      <c r="I25" s="257"/>
      <c r="J25" s="87"/>
      <c r="K25" s="73"/>
      <c r="L25" s="1003"/>
      <c r="M25" s="27"/>
      <c r="N25" s="989"/>
      <c r="O25" s="28"/>
      <c r="P25" s="27"/>
      <c r="Q25" s="989"/>
      <c r="R25" s="990"/>
    </row>
    <row r="26" spans="1:18" s="4" customFormat="1" ht="19.5" customHeight="1">
      <c r="B26" s="988"/>
      <c r="C26" s="28"/>
      <c r="D26" s="28"/>
      <c r="E26" s="28"/>
      <c r="F26" s="1004">
        <f>SUM(I15:I24)</f>
        <v>529040</v>
      </c>
      <c r="G26" s="27"/>
      <c r="H26" s="257"/>
      <c r="I26" s="27"/>
      <c r="J26" s="87"/>
      <c r="K26" s="38"/>
      <c r="L26" s="38"/>
      <c r="M26" s="27"/>
      <c r="N26" s="989"/>
      <c r="O26" s="28"/>
      <c r="P26" s="27"/>
      <c r="Q26" s="989"/>
      <c r="R26" s="990"/>
    </row>
    <row r="27" spans="1:18" s="4" customFormat="1" ht="19.5" customHeight="1">
      <c r="B27" s="988"/>
      <c r="C27" s="28"/>
      <c r="D27" s="28"/>
      <c r="E27" s="28"/>
      <c r="F27" s="201"/>
      <c r="G27" s="77"/>
      <c r="H27" s="257"/>
      <c r="I27" s="257"/>
      <c r="J27" s="147"/>
      <c r="K27" s="73"/>
      <c r="L27" s="38"/>
      <c r="M27" s="27"/>
      <c r="N27" s="989"/>
      <c r="O27" s="28"/>
      <c r="P27" s="27"/>
      <c r="Q27" s="989"/>
      <c r="R27" s="990"/>
    </row>
    <row r="28" spans="1:18" s="4" customFormat="1" ht="19.5" customHeight="1">
      <c r="B28" s="988"/>
      <c r="C28" s="28"/>
      <c r="D28" s="28"/>
      <c r="E28" s="28"/>
      <c r="F28" s="201"/>
      <c r="G28" s="77"/>
      <c r="H28" s="257"/>
      <c r="I28" s="257"/>
      <c r="J28" s="147"/>
      <c r="K28" s="73"/>
      <c r="L28" s="38"/>
      <c r="M28" s="27"/>
      <c r="N28" s="989"/>
      <c r="O28" s="28"/>
      <c r="P28" s="27"/>
      <c r="Q28" s="989"/>
      <c r="R28" s="990"/>
    </row>
    <row r="29" spans="1:18" s="4" customFormat="1" ht="19.5" customHeight="1">
      <c r="B29" s="988"/>
      <c r="C29" s="28"/>
      <c r="D29" s="1005"/>
      <c r="E29" s="1005"/>
      <c r="F29" s="1005"/>
      <c r="G29" s="1005"/>
      <c r="H29" s="257"/>
      <c r="I29" s="257"/>
      <c r="J29" s="147"/>
      <c r="K29" s="73"/>
      <c r="L29" s="38"/>
      <c r="M29" s="27"/>
      <c r="N29" s="989"/>
      <c r="O29" s="28"/>
      <c r="P29" s="27"/>
      <c r="Q29" s="989"/>
      <c r="R29" s="990"/>
    </row>
    <row r="30" spans="1:18" s="4" customFormat="1" ht="19.5" customHeight="1">
      <c r="A30" s="27"/>
      <c r="B30" s="893"/>
      <c r="C30" s="131"/>
      <c r="D30" s="131"/>
      <c r="E30" s="131"/>
      <c r="F30" s="166"/>
      <c r="G30" s="184"/>
      <c r="H30" s="1006"/>
      <c r="I30" s="39"/>
      <c r="J30" s="159"/>
      <c r="K30" s="166"/>
      <c r="L30" s="38"/>
      <c r="M30" s="27"/>
      <c r="N30" s="989"/>
      <c r="O30" s="28"/>
      <c r="P30" s="27"/>
      <c r="Q30" s="989"/>
      <c r="R30" s="990"/>
    </row>
    <row r="31" spans="1:18" s="4" customFormat="1" ht="19.5" customHeight="1">
      <c r="A31" s="27"/>
      <c r="B31" s="893"/>
      <c r="C31" s="131"/>
      <c r="D31" s="28"/>
      <c r="E31" s="28"/>
      <c r="F31" s="166"/>
      <c r="G31" s="184"/>
      <c r="H31" s="1006"/>
      <c r="I31" s="39"/>
      <c r="J31" s="159"/>
      <c r="K31" s="166"/>
      <c r="L31" s="38"/>
      <c r="M31" s="27"/>
      <c r="N31" s="989"/>
      <c r="O31" s="28"/>
      <c r="P31" s="27"/>
      <c r="Q31" s="989"/>
      <c r="R31" s="990"/>
    </row>
    <row r="32" spans="1:18" s="4" customFormat="1" ht="19.5" customHeight="1">
      <c r="A32" s="27"/>
      <c r="B32" s="893"/>
      <c r="C32" s="131"/>
      <c r="D32" s="28"/>
      <c r="E32" s="28"/>
      <c r="F32" s="35"/>
      <c r="G32" s="27"/>
      <c r="H32" s="1006"/>
      <c r="I32" s="39"/>
      <c r="J32" s="31"/>
      <c r="K32" s="38"/>
      <c r="L32" s="38"/>
      <c r="M32" s="27"/>
      <c r="N32" s="989"/>
      <c r="O32" s="28"/>
      <c r="P32" s="27"/>
      <c r="Q32" s="989"/>
      <c r="R32" s="990"/>
    </row>
    <row r="33" spans="1:18" s="4" customFormat="1" ht="19.5" customHeight="1">
      <c r="A33" s="27"/>
      <c r="B33" s="893"/>
      <c r="C33" s="131"/>
      <c r="D33" s="131"/>
      <c r="E33" s="157"/>
      <c r="F33" s="166"/>
      <c r="G33" s="184"/>
      <c r="H33" s="1006"/>
      <c r="I33" s="39"/>
      <c r="J33" s="159"/>
      <c r="K33" s="78"/>
      <c r="L33" s="38"/>
      <c r="M33" s="27"/>
      <c r="N33" s="989"/>
      <c r="O33" s="28"/>
      <c r="P33" s="27"/>
      <c r="Q33" s="989"/>
      <c r="R33" s="990"/>
    </row>
    <row r="34" spans="1:18" s="4" customFormat="1" ht="19.5" customHeight="1">
      <c r="A34" s="27"/>
      <c r="B34" s="893"/>
      <c r="C34" s="131"/>
      <c r="D34" s="131"/>
      <c r="E34" s="157"/>
      <c r="F34" s="166"/>
      <c r="G34" s="184"/>
      <c r="H34" s="1006"/>
      <c r="I34" s="39"/>
      <c r="J34" s="159"/>
      <c r="K34" s="78"/>
      <c r="L34" s="38"/>
      <c r="M34" s="27"/>
      <c r="N34" s="989"/>
      <c r="O34" s="28"/>
      <c r="P34" s="27"/>
      <c r="Q34" s="989"/>
      <c r="R34" s="990"/>
    </row>
    <row r="35" spans="1:18" s="4" customFormat="1" ht="19.5" customHeight="1">
      <c r="A35" s="27"/>
      <c r="B35" s="893"/>
      <c r="C35" s="131"/>
      <c r="D35" s="131"/>
      <c r="E35" s="131"/>
      <c r="F35" s="166"/>
      <c r="G35" s="184"/>
      <c r="H35" s="554"/>
      <c r="I35" s="601"/>
      <c r="J35" s="159"/>
      <c r="K35" s="156"/>
      <c r="L35" s="38"/>
      <c r="M35" s="27"/>
      <c r="N35" s="989"/>
      <c r="O35" s="28"/>
      <c r="P35" s="27"/>
      <c r="Q35" s="989"/>
      <c r="R35" s="990"/>
    </row>
    <row r="36" spans="1:18" s="4" customFormat="1" ht="19.5" customHeight="1">
      <c r="A36" s="27"/>
      <c r="B36" s="893"/>
      <c r="C36" s="131"/>
      <c r="D36" s="28"/>
      <c r="E36" s="28"/>
      <c r="F36" s="35"/>
      <c r="G36" s="27"/>
      <c r="H36" s="1006"/>
      <c r="I36" s="39"/>
      <c r="J36" s="31"/>
      <c r="K36" s="38"/>
      <c r="L36" s="38"/>
      <c r="M36" s="27"/>
      <c r="N36" s="989"/>
      <c r="O36" s="28"/>
      <c r="P36" s="27"/>
      <c r="Q36" s="989"/>
      <c r="R36" s="990"/>
    </row>
    <row r="37" spans="1:18" s="4" customFormat="1" ht="19.5" customHeight="1">
      <c r="A37" s="27"/>
      <c r="B37" s="893"/>
      <c r="C37" s="131"/>
      <c r="D37" s="131"/>
      <c r="E37" s="131"/>
      <c r="F37" s="166"/>
      <c r="G37" s="157"/>
      <c r="H37" s="166"/>
      <c r="I37" s="1007"/>
      <c r="J37" s="205"/>
      <c r="K37" s="156"/>
      <c r="L37" s="38"/>
      <c r="M37" s="27"/>
      <c r="N37" s="989"/>
      <c r="O37" s="28"/>
      <c r="P37" s="27"/>
      <c r="Q37" s="989"/>
      <c r="R37" s="990"/>
    </row>
    <row r="38" spans="1:18" s="4" customFormat="1" ht="19.5" customHeight="1">
      <c r="A38" s="27"/>
      <c r="B38" s="893"/>
      <c r="C38" s="131"/>
      <c r="D38" s="131"/>
      <c r="E38" s="131"/>
      <c r="F38" s="166"/>
      <c r="G38" s="184"/>
      <c r="H38" s="554"/>
      <c r="I38" s="601"/>
      <c r="J38" s="159"/>
      <c r="K38" s="166"/>
      <c r="L38" s="38"/>
      <c r="M38" s="27"/>
      <c r="N38" s="989"/>
      <c r="O38" s="28"/>
      <c r="P38" s="27"/>
      <c r="Q38" s="989"/>
      <c r="R38" s="990"/>
    </row>
    <row r="39" spans="1:18" s="4" customFormat="1" ht="19.5" customHeight="1">
      <c r="B39" s="988"/>
      <c r="C39" s="28"/>
      <c r="D39" s="28"/>
      <c r="E39" s="28"/>
      <c r="F39" s="88"/>
      <c r="G39" s="27"/>
      <c r="H39" s="257"/>
      <c r="I39" s="39"/>
      <c r="J39" s="87"/>
      <c r="K39" s="38"/>
      <c r="L39" s="38"/>
      <c r="M39" s="27"/>
      <c r="N39" s="989"/>
      <c r="O39" s="28"/>
      <c r="P39" s="27"/>
      <c r="Q39" s="989"/>
      <c r="R39" s="990"/>
    </row>
    <row r="40" spans="1:18" s="4" customFormat="1" ht="19.5" customHeight="1">
      <c r="B40" s="988"/>
      <c r="C40" s="28"/>
      <c r="D40" s="28"/>
      <c r="E40" s="579"/>
      <c r="F40" s="1008"/>
      <c r="G40" s="27"/>
      <c r="H40" s="257"/>
      <c r="I40" s="39"/>
      <c r="J40" s="87"/>
      <c r="K40" s="38"/>
      <c r="L40" s="38"/>
      <c r="M40" s="27"/>
      <c r="N40" s="989"/>
      <c r="O40" s="28"/>
      <c r="P40" s="27"/>
      <c r="Q40" s="989"/>
      <c r="R40" s="990"/>
    </row>
    <row r="41" spans="1:18" s="4" customFormat="1" ht="19.5" customHeight="1">
      <c r="B41" s="988"/>
      <c r="C41" s="28"/>
      <c r="D41" s="28"/>
      <c r="E41" s="28"/>
      <c r="F41" s="201"/>
      <c r="G41" s="77"/>
      <c r="H41" s="257"/>
      <c r="I41" s="257"/>
      <c r="J41" s="147"/>
      <c r="K41" s="73"/>
      <c r="L41" s="38"/>
      <c r="M41" s="27"/>
      <c r="N41" s="989"/>
      <c r="O41" s="28"/>
      <c r="P41" s="27"/>
      <c r="Q41" s="989"/>
      <c r="R41" s="990"/>
    </row>
    <row r="42" spans="1:18" s="4" customFormat="1" ht="19.5" customHeight="1">
      <c r="B42" s="988"/>
      <c r="C42" s="28"/>
      <c r="D42" s="28"/>
      <c r="E42" s="28"/>
      <c r="F42" s="201"/>
      <c r="G42" s="77"/>
      <c r="H42" s="257"/>
      <c r="I42" s="257"/>
      <c r="J42" s="147"/>
      <c r="K42" s="73"/>
      <c r="L42" s="38"/>
      <c r="M42" s="27"/>
      <c r="N42" s="989"/>
      <c r="O42" s="28"/>
      <c r="P42" s="27"/>
      <c r="Q42" s="989"/>
      <c r="R42" s="990"/>
    </row>
    <row r="43" spans="1:18" s="4" customFormat="1" ht="19.5" customHeight="1">
      <c r="B43" s="988"/>
      <c r="C43" s="28"/>
      <c r="D43" s="28"/>
      <c r="E43" s="28"/>
      <c r="F43" s="201"/>
      <c r="G43" s="77"/>
      <c r="H43" s="257"/>
      <c r="I43" s="257"/>
      <c r="J43" s="147"/>
      <c r="K43" s="73"/>
      <c r="L43" s="38"/>
      <c r="M43" s="27"/>
      <c r="N43" s="989"/>
      <c r="O43" s="28"/>
      <c r="P43" s="27"/>
      <c r="Q43" s="989"/>
      <c r="R43" s="990"/>
    </row>
    <row r="44" spans="1:18" s="4" customFormat="1" ht="19.5" customHeight="1">
      <c r="B44" s="988"/>
      <c r="C44" s="28"/>
      <c r="D44" s="28"/>
      <c r="E44" s="28"/>
      <c r="F44" s="201"/>
      <c r="G44" s="77"/>
      <c r="H44" s="257"/>
      <c r="I44" s="257"/>
      <c r="J44" s="147"/>
      <c r="K44" s="73"/>
      <c r="L44" s="38"/>
      <c r="M44" s="27"/>
      <c r="N44" s="989"/>
      <c r="O44" s="28"/>
      <c r="P44" s="27"/>
      <c r="Q44" s="989"/>
      <c r="R44" s="990"/>
    </row>
    <row r="45" spans="1:18" s="4" customFormat="1" ht="19.5" customHeight="1">
      <c r="C45" s="28"/>
      <c r="D45" s="27"/>
      <c r="E45" s="27"/>
      <c r="F45" s="746"/>
      <c r="G45" s="77"/>
      <c r="H45" s="257"/>
      <c r="I45" s="257"/>
      <c r="J45" s="147"/>
      <c r="K45" s="136"/>
      <c r="L45" s="38"/>
      <c r="M45" s="27"/>
      <c r="N45" s="32"/>
      <c r="O45" s="28"/>
      <c r="P45" s="27"/>
      <c r="Q45" s="32"/>
      <c r="R45" s="576"/>
    </row>
    <row r="46" spans="1:18" s="4" customFormat="1" ht="19.5" customHeight="1">
      <c r="C46" s="28"/>
      <c r="D46" s="27"/>
      <c r="E46" s="27"/>
      <c r="F46" s="746"/>
      <c r="G46" s="77"/>
      <c r="H46" s="257"/>
      <c r="I46" s="257"/>
      <c r="J46" s="147"/>
      <c r="K46" s="136"/>
      <c r="L46" s="38"/>
      <c r="M46" s="27"/>
      <c r="N46" s="32"/>
      <c r="O46" s="28"/>
      <c r="P46" s="27"/>
      <c r="Q46" s="32"/>
      <c r="R46" s="576"/>
    </row>
    <row r="47" spans="1:18" s="4" customFormat="1" ht="19.5" customHeight="1">
      <c r="C47" s="28"/>
      <c r="D47" s="27"/>
      <c r="E47" s="27"/>
      <c r="F47" s="746"/>
      <c r="G47" s="77"/>
      <c r="H47" s="257"/>
      <c r="I47" s="257"/>
      <c r="J47" s="147"/>
      <c r="K47" s="136"/>
      <c r="L47" s="38"/>
      <c r="M47" s="27"/>
      <c r="N47" s="32"/>
      <c r="O47" s="28"/>
      <c r="P47" s="27"/>
      <c r="Q47" s="32"/>
      <c r="R47" s="576"/>
    </row>
    <row r="48" spans="1:18" s="4" customFormat="1" ht="19.5" customHeight="1">
      <c r="C48" s="28"/>
      <c r="D48" s="27"/>
      <c r="E48" s="27"/>
      <c r="F48" s="117"/>
      <c r="G48" s="1009"/>
      <c r="H48" s="77"/>
      <c r="I48" s="257"/>
      <c r="J48" s="76"/>
      <c r="K48" s="136"/>
      <c r="L48" s="38"/>
      <c r="M48" s="27"/>
      <c r="N48" s="32"/>
      <c r="O48" s="28"/>
      <c r="P48" s="27"/>
      <c r="Q48" s="32"/>
      <c r="R48" s="576"/>
    </row>
    <row r="49" spans="3:18" s="4" customFormat="1" ht="19.5" customHeight="1">
      <c r="C49" s="28"/>
      <c r="D49" s="27"/>
      <c r="E49" s="27"/>
      <c r="F49" s="117"/>
      <c r="G49" s="1009"/>
      <c r="H49" s="77"/>
      <c r="I49" s="257"/>
      <c r="J49" s="76"/>
      <c r="K49" s="136"/>
      <c r="L49" s="38"/>
      <c r="M49" s="27"/>
      <c r="N49" s="32"/>
      <c r="O49" s="28"/>
      <c r="P49" s="27"/>
      <c r="Q49" s="32"/>
      <c r="R49" s="576"/>
    </row>
    <row r="50" spans="3:18" s="4" customFormat="1" ht="19.5" customHeight="1">
      <c r="C50" s="28"/>
      <c r="D50" s="27"/>
      <c r="E50" s="27"/>
      <c r="F50" s="117"/>
      <c r="G50" s="1009"/>
      <c r="H50" s="77"/>
      <c r="I50" s="257"/>
      <c r="J50" s="76"/>
      <c r="K50" s="136"/>
      <c r="L50" s="38"/>
      <c r="M50" s="27"/>
      <c r="N50" s="32"/>
      <c r="O50" s="28"/>
      <c r="P50" s="27"/>
      <c r="Q50" s="32"/>
      <c r="R50" s="576"/>
    </row>
    <row r="51" spans="3:18" s="4" customFormat="1" ht="19.5" customHeight="1">
      <c r="C51" s="28"/>
      <c r="D51" s="27"/>
      <c r="E51" s="27"/>
      <c r="F51" s="1010"/>
      <c r="G51" s="1011"/>
      <c r="H51" s="27"/>
      <c r="I51" s="257"/>
      <c r="J51" s="38"/>
      <c r="K51" s="1010"/>
      <c r="L51" s="38"/>
      <c r="M51" s="27"/>
      <c r="N51" s="32"/>
      <c r="O51" s="28"/>
      <c r="P51" s="27"/>
      <c r="Q51" s="32"/>
      <c r="R51" s="576"/>
    </row>
    <row r="52" spans="3:18" s="4" customFormat="1" ht="19.5" customHeight="1">
      <c r="C52" s="28"/>
      <c r="D52" s="27"/>
      <c r="E52" s="27"/>
      <c r="F52" s="1010"/>
      <c r="G52" s="1011"/>
      <c r="H52" s="27"/>
      <c r="I52" s="257"/>
      <c r="J52" s="38"/>
      <c r="K52" s="1010"/>
      <c r="L52" s="38"/>
      <c r="M52" s="27"/>
      <c r="N52" s="32"/>
      <c r="O52" s="28"/>
      <c r="P52" s="27"/>
      <c r="Q52" s="32"/>
      <c r="R52" s="576"/>
    </row>
    <row r="53" spans="3:18" s="4" customFormat="1" ht="19.5" customHeight="1">
      <c r="C53" s="28"/>
      <c r="D53" s="27"/>
      <c r="E53" s="27"/>
      <c r="F53" s="1010"/>
      <c r="G53" s="1011"/>
      <c r="H53" s="27"/>
      <c r="I53" s="257"/>
      <c r="J53" s="38"/>
      <c r="K53" s="1010"/>
      <c r="L53" s="38"/>
      <c r="M53" s="27"/>
      <c r="N53" s="32"/>
      <c r="O53" s="28"/>
      <c r="P53" s="27"/>
      <c r="Q53" s="32"/>
      <c r="R53" s="576"/>
    </row>
    <row r="54" spans="3:18" s="4" customFormat="1" ht="19.5" customHeight="1">
      <c r="C54" s="28"/>
      <c r="D54" s="27"/>
      <c r="E54" s="27"/>
      <c r="F54" s="1010"/>
      <c r="G54" s="1011"/>
      <c r="H54" s="27"/>
      <c r="I54" s="257"/>
      <c r="J54" s="38"/>
      <c r="K54" s="1010"/>
      <c r="L54" s="38"/>
      <c r="M54" s="27"/>
      <c r="N54" s="32"/>
      <c r="O54" s="28"/>
      <c r="P54" s="27"/>
      <c r="Q54" s="32"/>
      <c r="R54" s="576"/>
    </row>
    <row r="55" spans="3:18" s="4" customFormat="1" ht="19.5" customHeight="1">
      <c r="C55" s="28"/>
      <c r="D55" s="27"/>
      <c r="E55" s="27"/>
      <c r="F55" s="746"/>
      <c r="G55" s="77"/>
      <c r="H55" s="77"/>
      <c r="I55" s="257"/>
      <c r="J55" s="147"/>
      <c r="K55" s="136"/>
      <c r="L55" s="38"/>
      <c r="M55" s="27"/>
      <c r="N55" s="32"/>
      <c r="O55" s="28"/>
      <c r="P55" s="27"/>
      <c r="Q55" s="32"/>
      <c r="R55" s="576"/>
    </row>
    <row r="56" spans="3:18" s="4" customFormat="1" ht="19.5" customHeight="1">
      <c r="C56" s="28"/>
      <c r="D56" s="27"/>
      <c r="E56" s="27"/>
      <c r="F56" s="746"/>
      <c r="G56" s="77"/>
      <c r="H56" s="77"/>
      <c r="I56" s="257"/>
      <c r="J56" s="147"/>
      <c r="K56" s="136"/>
      <c r="L56" s="38"/>
      <c r="M56" s="27"/>
      <c r="N56" s="32"/>
      <c r="O56" s="28"/>
      <c r="P56" s="27"/>
      <c r="Q56" s="32"/>
      <c r="R56" s="576"/>
    </row>
    <row r="57" spans="3:18" s="4" customFormat="1" ht="19.5" customHeight="1">
      <c r="C57" s="28"/>
      <c r="D57" s="27"/>
      <c r="E57" s="27"/>
      <c r="F57" s="746"/>
      <c r="G57" s="77"/>
      <c r="H57" s="257"/>
      <c r="I57" s="257"/>
      <c r="J57" s="147"/>
      <c r="K57" s="136"/>
      <c r="L57" s="38"/>
      <c r="M57" s="27"/>
      <c r="N57" s="32"/>
      <c r="O57" s="28"/>
      <c r="P57" s="27"/>
      <c r="Q57" s="32"/>
      <c r="R57" s="576"/>
    </row>
    <row r="58" spans="3:18" s="4" customFormat="1" ht="19.5" customHeight="1">
      <c r="C58" s="28"/>
      <c r="D58" s="27"/>
      <c r="E58" s="27"/>
      <c r="F58" s="971"/>
      <c r="G58" s="77"/>
      <c r="H58" s="257"/>
      <c r="I58" s="257"/>
      <c r="J58" s="147"/>
      <c r="K58" s="136"/>
      <c r="L58" s="38"/>
      <c r="M58" s="27"/>
      <c r="N58" s="32"/>
      <c r="O58" s="28"/>
      <c r="P58" s="27"/>
      <c r="Q58" s="32"/>
      <c r="R58" s="576"/>
    </row>
    <row r="59" spans="3:18" s="4" customFormat="1" ht="19.5" customHeight="1">
      <c r="C59" s="28"/>
      <c r="D59" s="27"/>
      <c r="E59" s="27"/>
      <c r="F59" s="971"/>
      <c r="G59" s="77"/>
      <c r="H59" s="257"/>
      <c r="I59" s="257"/>
      <c r="J59" s="147"/>
      <c r="K59" s="136"/>
      <c r="L59" s="38"/>
      <c r="M59" s="27"/>
      <c r="N59" s="32"/>
      <c r="O59" s="28"/>
      <c r="P59" s="27"/>
      <c r="Q59" s="32"/>
      <c r="R59" s="576"/>
    </row>
    <row r="60" spans="3:18" s="4" customFormat="1" ht="19.5" customHeight="1">
      <c r="C60" s="28"/>
      <c r="D60" s="27"/>
      <c r="E60" s="27"/>
      <c r="F60" s="971"/>
      <c r="G60" s="77"/>
      <c r="H60" s="257"/>
      <c r="I60" s="257"/>
      <c r="J60" s="147"/>
      <c r="K60" s="136"/>
      <c r="L60" s="38"/>
      <c r="M60" s="27"/>
      <c r="N60" s="32"/>
      <c r="O60" s="28"/>
      <c r="P60" s="27"/>
      <c r="Q60" s="32"/>
      <c r="R60" s="576"/>
    </row>
    <row r="61" spans="3:18" s="4" customFormat="1" ht="19.5" customHeight="1">
      <c r="C61" s="28"/>
      <c r="D61" s="27"/>
      <c r="E61" s="27"/>
      <c r="F61" s="971"/>
      <c r="G61" s="77"/>
      <c r="H61" s="257"/>
      <c r="I61" s="257"/>
      <c r="J61" s="147"/>
      <c r="K61" s="136"/>
      <c r="L61" s="38"/>
      <c r="M61" s="27"/>
      <c r="N61" s="32"/>
      <c r="O61" s="28"/>
      <c r="P61" s="27"/>
      <c r="Q61" s="32"/>
      <c r="R61" s="576"/>
    </row>
    <row r="62" spans="3:18" s="4" customFormat="1" ht="19.5" customHeight="1">
      <c r="C62" s="28"/>
      <c r="D62" s="27"/>
      <c r="E62" s="27"/>
      <c r="F62" s="971"/>
      <c r="G62" s="77"/>
      <c r="H62" s="257"/>
      <c r="I62" s="257"/>
      <c r="J62" s="147"/>
      <c r="K62" s="136"/>
      <c r="L62" s="38"/>
      <c r="M62" s="27"/>
      <c r="N62" s="32"/>
      <c r="O62" s="28"/>
      <c r="P62" s="27"/>
      <c r="Q62" s="32"/>
      <c r="R62" s="576"/>
    </row>
    <row r="63" spans="3:18" s="4" customFormat="1" ht="19.5" customHeight="1">
      <c r="C63" s="28"/>
      <c r="D63" s="27"/>
      <c r="E63" s="27"/>
      <c r="F63" s="971"/>
      <c r="G63" s="77"/>
      <c r="H63" s="257"/>
      <c r="I63" s="257"/>
      <c r="J63" s="147"/>
      <c r="K63" s="136"/>
      <c r="L63" s="38"/>
      <c r="M63" s="27"/>
      <c r="N63" s="32"/>
      <c r="O63" s="28"/>
      <c r="P63" s="27"/>
      <c r="Q63" s="32"/>
      <c r="R63" s="576"/>
    </row>
    <row r="64" spans="3: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22.5" customHeight="1">
      <c r="C95" s="28"/>
      <c r="D95" s="605"/>
      <c r="E95" s="605"/>
      <c r="F95" s="406"/>
      <c r="G95" s="256"/>
      <c r="H95" s="187"/>
      <c r="I95" s="77"/>
      <c r="J95" s="31"/>
      <c r="K95" s="406"/>
      <c r="L95" s="38"/>
      <c r="M95" s="27"/>
      <c r="N95" s="32"/>
      <c r="O95" s="28"/>
      <c r="P95" s="27"/>
      <c r="Q95" s="32"/>
      <c r="R95" s="576"/>
    </row>
    <row r="96" spans="3:18" s="4" customFormat="1" ht="18.75" customHeight="1">
      <c r="C96" s="28"/>
      <c r="D96" s="605"/>
      <c r="E96" s="605"/>
      <c r="F96" s="406"/>
      <c r="G96" s="256"/>
      <c r="H96" s="187"/>
      <c r="I96" s="77"/>
      <c r="J96" s="31"/>
      <c r="K96" s="406"/>
      <c r="L96" s="38"/>
      <c r="M96" s="27"/>
      <c r="N96" s="32"/>
      <c r="O96" s="28"/>
      <c r="P96" s="27"/>
      <c r="Q96" s="32"/>
      <c r="R96" s="576"/>
    </row>
    <row r="97" spans="3:18" s="4" customFormat="1" ht="18.75" customHeight="1">
      <c r="C97" s="28"/>
      <c r="D97" s="27"/>
      <c r="E97" s="27"/>
      <c r="F97" s="117"/>
      <c r="G97" s="1009"/>
      <c r="H97" s="257"/>
      <c r="I97" s="257"/>
      <c r="J97" s="76"/>
      <c r="K97" s="136"/>
      <c r="L97" s="38"/>
      <c r="M97" s="27"/>
      <c r="N97" s="32"/>
      <c r="O97" s="28"/>
      <c r="P97" s="27"/>
      <c r="Q97" s="32"/>
      <c r="R97" s="576"/>
    </row>
    <row r="98" spans="3:18" s="4" customFormat="1" ht="19.5" customHeight="1">
      <c r="C98" s="28"/>
      <c r="D98" s="27"/>
      <c r="E98" s="27"/>
      <c r="F98" s="117"/>
      <c r="G98" s="1009"/>
      <c r="H98" s="257"/>
      <c r="I98" s="257"/>
      <c r="J98" s="76"/>
      <c r="K98" s="136"/>
      <c r="L98" s="38"/>
      <c r="M98" s="27"/>
      <c r="N98" s="32"/>
      <c r="O98" s="28"/>
      <c r="P98" s="27"/>
      <c r="Q98" s="32"/>
      <c r="R98" s="576"/>
    </row>
    <row r="99" spans="3:18" s="4" customFormat="1" ht="19.5" customHeight="1">
      <c r="C99" s="28"/>
      <c r="D99" s="27"/>
      <c r="E99" s="27"/>
      <c r="F99" s="1010"/>
      <c r="G99" s="1011"/>
      <c r="H99" s="38"/>
      <c r="I99" s="257"/>
      <c r="J99" s="38"/>
      <c r="K99" s="1010"/>
      <c r="L99" s="38"/>
      <c r="M99" s="27"/>
      <c r="N99" s="32"/>
      <c r="O99" s="28"/>
      <c r="P99" s="27"/>
      <c r="Q99" s="32"/>
      <c r="R99" s="576"/>
    </row>
    <row r="100" spans="3:18" s="4" customFormat="1" ht="19.5" customHeight="1">
      <c r="C100" s="28"/>
      <c r="D100" s="27"/>
      <c r="E100" s="27"/>
      <c r="F100" s="1010"/>
      <c r="G100" s="1011"/>
      <c r="H100" s="38"/>
      <c r="I100" s="257"/>
      <c r="J100" s="38"/>
      <c r="K100" s="1010"/>
      <c r="L100" s="38"/>
      <c r="M100" s="27"/>
      <c r="N100" s="32"/>
      <c r="O100" s="28"/>
      <c r="P100" s="27"/>
      <c r="Q100" s="32"/>
      <c r="R100" s="576"/>
    </row>
    <row r="101" spans="3:18" s="4" customFormat="1" ht="19.5" customHeight="1">
      <c r="C101" s="28"/>
      <c r="D101" s="605"/>
      <c r="E101" s="605"/>
      <c r="F101" s="38"/>
      <c r="G101" s="256"/>
      <c r="H101" s="187"/>
      <c r="I101" s="77"/>
      <c r="J101" s="31"/>
      <c r="K101" s="117"/>
      <c r="L101" s="38"/>
      <c r="M101" s="27"/>
      <c r="N101" s="32"/>
      <c r="O101" s="28"/>
      <c r="P101" s="27"/>
      <c r="Q101" s="32"/>
      <c r="R101" s="576"/>
    </row>
    <row r="102" spans="3:18" s="4" customFormat="1" ht="19.5" customHeight="1">
      <c r="C102" s="28"/>
      <c r="D102" s="605"/>
      <c r="E102" s="605"/>
      <c r="F102" s="78"/>
      <c r="G102" s="256"/>
      <c r="H102" s="187"/>
      <c r="I102" s="77"/>
      <c r="J102" s="31"/>
      <c r="K102" s="38"/>
      <c r="L102" s="38"/>
      <c r="M102" s="27"/>
      <c r="N102" s="32"/>
      <c r="O102" s="28"/>
      <c r="P102" s="27"/>
      <c r="Q102" s="32"/>
      <c r="R102" s="576"/>
    </row>
    <row r="103" spans="3:18" s="4" customFormat="1" ht="19.5" customHeight="1">
      <c r="C103" s="28"/>
      <c r="D103" s="605"/>
      <c r="E103" s="605"/>
      <c r="F103" s="78"/>
      <c r="G103" s="256"/>
      <c r="H103" s="187"/>
      <c r="I103" s="77"/>
      <c r="J103" s="31"/>
      <c r="K103" s="38"/>
      <c r="L103" s="38"/>
      <c r="M103" s="27"/>
      <c r="N103" s="32"/>
      <c r="O103" s="28"/>
      <c r="P103" s="27"/>
      <c r="Q103" s="32"/>
      <c r="R103" s="576"/>
    </row>
    <row r="104" spans="3:18" s="4" customFormat="1" ht="19.5" customHeight="1">
      <c r="C104" s="28"/>
      <c r="D104" s="605"/>
      <c r="E104" s="605"/>
      <c r="F104" s="78"/>
      <c r="G104" s="256"/>
      <c r="H104" s="187"/>
      <c r="I104" s="77"/>
      <c r="J104" s="31"/>
      <c r="K104" s="38"/>
      <c r="L104" s="38"/>
      <c r="M104" s="27"/>
      <c r="N104" s="32"/>
      <c r="O104" s="28"/>
      <c r="P104" s="27"/>
      <c r="Q104" s="32"/>
      <c r="R104" s="576"/>
    </row>
    <row r="105" spans="3:18" s="4" customFormat="1" ht="19.5" customHeight="1">
      <c r="C105" s="28"/>
      <c r="D105" s="605"/>
      <c r="E105" s="605"/>
      <c r="F105" s="78"/>
      <c r="G105" s="256"/>
      <c r="H105" s="187"/>
      <c r="I105" s="77"/>
      <c r="J105" s="31"/>
      <c r="K105" s="38"/>
      <c r="L105" s="38"/>
      <c r="M105" s="27"/>
      <c r="N105" s="32"/>
      <c r="O105" s="28"/>
      <c r="P105" s="27"/>
      <c r="Q105" s="32"/>
      <c r="R105" s="576"/>
    </row>
    <row r="106" spans="3:18" s="4" customFormat="1" ht="19.5" customHeight="1">
      <c r="C106" s="28"/>
      <c r="D106" s="605"/>
      <c r="E106" s="605"/>
      <c r="F106" s="78"/>
      <c r="G106" s="256"/>
      <c r="H106" s="187"/>
      <c r="I106" s="77"/>
      <c r="J106" s="31"/>
      <c r="K106" s="38"/>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85"/>
      <c r="G114" s="27"/>
      <c r="H114" s="187"/>
      <c r="I114" s="77"/>
      <c r="J114" s="31"/>
      <c r="K114" s="38"/>
      <c r="L114" s="38"/>
      <c r="M114" s="27"/>
      <c r="N114" s="32"/>
      <c r="O114" s="28"/>
      <c r="P114" s="27"/>
      <c r="Q114" s="32"/>
      <c r="R114" s="576"/>
    </row>
    <row r="115" spans="3:18" s="4" customFormat="1" ht="19.5" customHeight="1">
      <c r="C115" s="28"/>
      <c r="D115" s="605"/>
      <c r="E115" s="605"/>
      <c r="F115" s="201"/>
      <c r="G115" s="267"/>
      <c r="H115" s="187"/>
      <c r="I115" s="77"/>
      <c r="J115" s="31"/>
      <c r="K115" s="38"/>
      <c r="L115" s="38"/>
      <c r="M115" s="27"/>
      <c r="N115" s="32"/>
      <c r="O115" s="28"/>
      <c r="P115" s="27"/>
      <c r="Q115" s="32"/>
      <c r="R115" s="576"/>
    </row>
    <row r="116" spans="3:18" s="4" customFormat="1" ht="19.5" customHeight="1">
      <c r="C116" s="28"/>
      <c r="D116" s="605"/>
      <c r="E116" s="605"/>
      <c r="F116" s="201"/>
      <c r="G116" s="267"/>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78"/>
      <c r="G119" s="256"/>
      <c r="H119" s="187"/>
      <c r="I119" s="77"/>
      <c r="J119" s="31"/>
      <c r="K119" s="38"/>
      <c r="L119" s="38"/>
      <c r="M119" s="27"/>
      <c r="N119" s="32"/>
      <c r="O119" s="28"/>
      <c r="P119" s="27"/>
      <c r="Q119" s="32"/>
      <c r="R119" s="576"/>
    </row>
    <row r="120" spans="3:18" s="4" customFormat="1" ht="18" customHeight="1">
      <c r="C120" s="28"/>
      <c r="D120" s="605"/>
      <c r="E120" s="605"/>
      <c r="F120" s="78"/>
      <c r="G120" s="256"/>
      <c r="H120" s="187"/>
      <c r="I120" s="77"/>
      <c r="J120" s="31"/>
      <c r="K120" s="38"/>
      <c r="L120" s="117"/>
      <c r="M120" s="312"/>
      <c r="N120" s="32"/>
      <c r="O120" s="576"/>
      <c r="P120" s="1012"/>
      <c r="Q120" s="32"/>
      <c r="R120" s="33"/>
    </row>
    <row r="121" spans="3:18" s="4" customFormat="1" ht="18" customHeight="1">
      <c r="C121" s="28"/>
      <c r="D121" s="1013"/>
      <c r="E121" s="38"/>
      <c r="F121" s="38"/>
      <c r="G121" s="256"/>
      <c r="H121" s="187"/>
      <c r="I121" s="77"/>
      <c r="J121" s="87"/>
      <c r="K121" s="187"/>
      <c r="L121" s="117"/>
      <c r="M121" s="312"/>
      <c r="N121" s="32"/>
      <c r="O121" s="576"/>
      <c r="P121" s="1012"/>
      <c r="Q121" s="32"/>
      <c r="R121" s="33"/>
    </row>
    <row r="122" spans="3:18" s="4" customFormat="1" ht="18" customHeight="1">
      <c r="C122" s="28"/>
      <c r="D122" s="28"/>
      <c r="E122" s="28"/>
      <c r="F122" s="1014"/>
      <c r="G122" s="1015"/>
      <c r="H122" s="1014"/>
      <c r="I122" s="257"/>
      <c r="J122" s="257"/>
      <c r="K122" s="1014"/>
      <c r="L122" s="117"/>
      <c r="M122" s="312"/>
      <c r="N122" s="32"/>
      <c r="O122" s="576"/>
      <c r="P122" s="1012"/>
      <c r="Q122" s="32"/>
      <c r="R122" s="33"/>
    </row>
    <row r="123" spans="3:18" s="4" customFormat="1" ht="18" customHeight="1">
      <c r="C123" s="28"/>
      <c r="D123" s="28"/>
      <c r="E123" s="28"/>
      <c r="F123" s="1014"/>
      <c r="G123" s="1015"/>
      <c r="H123" s="1014"/>
      <c r="I123" s="257"/>
      <c r="J123" s="257"/>
      <c r="K123" s="1014"/>
      <c r="L123" s="117"/>
      <c r="M123" s="312"/>
      <c r="N123" s="1016"/>
      <c r="O123" s="576"/>
      <c r="P123" s="1012"/>
      <c r="Q123" s="32"/>
      <c r="R123" s="33"/>
    </row>
    <row r="124" spans="3:18" s="4" customFormat="1" ht="18" customHeight="1">
      <c r="C124" s="28"/>
      <c r="D124" s="28"/>
      <c r="E124" s="28"/>
      <c r="F124" s="1014"/>
      <c r="G124" s="1015"/>
      <c r="H124" s="1014"/>
      <c r="I124" s="257"/>
      <c r="J124" s="257"/>
      <c r="K124" s="1014"/>
      <c r="L124" s="117"/>
      <c r="M124" s="312"/>
      <c r="N124" s="32"/>
      <c r="O124" s="576"/>
      <c r="P124" s="32"/>
      <c r="Q124" s="32"/>
      <c r="R124" s="33"/>
    </row>
    <row r="125" spans="3:18" s="4" customFormat="1" ht="18" customHeight="1">
      <c r="C125" s="28"/>
      <c r="D125" s="28"/>
      <c r="E125" s="28"/>
      <c r="F125" s="1014"/>
      <c r="G125" s="1015"/>
      <c r="H125" s="1014"/>
      <c r="I125" s="257"/>
      <c r="J125" s="257"/>
      <c r="K125" s="1014"/>
      <c r="L125" s="117"/>
      <c r="M125" s="312"/>
      <c r="N125" s="32"/>
      <c r="O125" s="576"/>
      <c r="P125" s="1012"/>
      <c r="Q125" s="32"/>
      <c r="R125" s="33"/>
    </row>
    <row r="126" spans="3:18" s="4" customFormat="1" ht="18" customHeight="1">
      <c r="C126" s="28"/>
      <c r="D126" s="28"/>
      <c r="E126" s="28"/>
      <c r="F126" s="1014"/>
      <c r="G126" s="1015"/>
      <c r="H126" s="1014"/>
      <c r="I126" s="257"/>
      <c r="J126" s="257"/>
      <c r="K126" s="1014"/>
      <c r="L126" s="117"/>
      <c r="M126" s="312"/>
      <c r="N126" s="32"/>
      <c r="O126" s="576"/>
      <c r="P126" s="1012"/>
      <c r="Q126" s="32"/>
      <c r="R126" s="33"/>
    </row>
    <row r="127" spans="3:18" s="4" customFormat="1" ht="18" customHeight="1">
      <c r="C127" s="28"/>
      <c r="D127" s="1013"/>
      <c r="E127" s="28"/>
      <c r="F127" s="1014"/>
      <c r="G127" s="1015"/>
      <c r="H127" s="1014"/>
      <c r="I127" s="257"/>
      <c r="J127" s="257"/>
      <c r="K127" s="1014"/>
      <c r="L127" s="117"/>
      <c r="M127" s="312"/>
      <c r="N127" s="32"/>
      <c r="O127" s="576"/>
      <c r="P127" s="1012"/>
      <c r="Q127" s="32"/>
      <c r="R127" s="33"/>
    </row>
    <row r="128" spans="3:18" s="4" customFormat="1" ht="18" customHeight="1">
      <c r="C128" s="27"/>
      <c r="D128" s="28"/>
      <c r="E128" s="28"/>
      <c r="F128" s="1014"/>
      <c r="G128" s="1015"/>
      <c r="H128" s="1014"/>
      <c r="I128" s="257"/>
      <c r="J128" s="257"/>
      <c r="K128" s="1014"/>
      <c r="L128" s="117"/>
      <c r="M128" s="312"/>
      <c r="N128" s="32"/>
      <c r="O128" s="576"/>
      <c r="P128" s="1012"/>
      <c r="Q128" s="32"/>
      <c r="R128" s="33"/>
    </row>
    <row r="129" spans="3:18" s="4" customFormat="1" ht="18" customHeight="1">
      <c r="C129" s="27"/>
      <c r="D129" s="28"/>
      <c r="E129" s="28"/>
      <c r="F129" s="1014"/>
      <c r="G129" s="1015"/>
      <c r="H129" s="1014"/>
      <c r="I129" s="257"/>
      <c r="J129" s="257"/>
      <c r="K129" s="1014"/>
      <c r="L129" s="117"/>
      <c r="M129" s="312"/>
      <c r="N129" s="32"/>
      <c r="O129" s="576"/>
      <c r="P129" s="1012"/>
      <c r="Q129" s="32"/>
      <c r="R129" s="33"/>
    </row>
    <row r="130" spans="3:18" s="4" customFormat="1" ht="18" customHeight="1">
      <c r="C130" s="27"/>
      <c r="D130" s="28"/>
      <c r="E130" s="28"/>
      <c r="F130" s="1014"/>
      <c r="G130" s="1015"/>
      <c r="H130" s="1014"/>
      <c r="I130" s="257"/>
      <c r="J130" s="257"/>
      <c r="K130" s="1014"/>
      <c r="L130" s="117"/>
      <c r="M130" s="312"/>
      <c r="N130" s="32"/>
      <c r="O130" s="576"/>
      <c r="P130" s="1012"/>
      <c r="Q130" s="32"/>
      <c r="R130" s="33"/>
    </row>
    <row r="131" spans="3:18" s="4" customFormat="1" ht="18" customHeight="1">
      <c r="C131" s="27"/>
      <c r="D131" s="28"/>
      <c r="E131" s="28"/>
      <c r="F131" s="1014"/>
      <c r="G131" s="1015"/>
      <c r="H131" s="1014"/>
      <c r="I131" s="257"/>
      <c r="J131" s="257"/>
      <c r="K131" s="1014"/>
      <c r="L131" s="117"/>
      <c r="M131" s="312"/>
      <c r="N131" s="32"/>
      <c r="O131" s="576"/>
      <c r="P131" s="1012"/>
      <c r="Q131" s="32"/>
      <c r="R131" s="33"/>
    </row>
    <row r="132" spans="3:18" s="4" customFormat="1" ht="18" customHeight="1">
      <c r="C132" s="27"/>
      <c r="D132" s="28"/>
      <c r="E132" s="28"/>
      <c r="F132" s="85"/>
      <c r="G132" s="27"/>
      <c r="H132" s="257"/>
      <c r="I132" s="257"/>
      <c r="J132" s="257"/>
      <c r="K132" s="38"/>
      <c r="L132" s="117"/>
      <c r="M132" s="312"/>
      <c r="N132" s="32"/>
      <c r="O132" s="576"/>
      <c r="P132" s="1012"/>
      <c r="Q132" s="32"/>
      <c r="R132" s="33"/>
    </row>
    <row r="133" spans="3:18" s="4" customFormat="1" ht="18" customHeight="1">
      <c r="C133" s="27"/>
      <c r="D133" s="28"/>
      <c r="E133" s="28"/>
      <c r="F133" s="85"/>
      <c r="G133" s="27"/>
      <c r="H133" s="257"/>
      <c r="I133" s="257"/>
      <c r="J133" s="257"/>
      <c r="K133" s="38"/>
      <c r="L133" s="117"/>
      <c r="M133" s="312"/>
      <c r="N133" s="32"/>
      <c r="O133" s="576"/>
      <c r="P133" s="1012"/>
      <c r="Q133" s="32"/>
      <c r="R133" s="33"/>
    </row>
    <row r="134" spans="3:18" s="4" customFormat="1" ht="18" customHeight="1">
      <c r="C134" s="27"/>
      <c r="D134" s="28"/>
      <c r="E134" s="28"/>
      <c r="F134" s="85"/>
      <c r="G134" s="27"/>
      <c r="H134" s="257"/>
      <c r="I134" s="257"/>
      <c r="J134" s="257"/>
      <c r="K134" s="38"/>
      <c r="L134" s="117"/>
      <c r="M134" s="312"/>
      <c r="N134" s="32"/>
      <c r="O134" s="576"/>
      <c r="P134" s="1012"/>
      <c r="Q134" s="32"/>
      <c r="R134" s="33"/>
    </row>
    <row r="135" spans="3:18" s="4" customFormat="1" ht="18" customHeight="1">
      <c r="C135" s="27"/>
      <c r="D135" s="28"/>
      <c r="E135" s="28"/>
      <c r="F135" s="117"/>
      <c r="G135" s="77"/>
      <c r="H135" s="257"/>
      <c r="I135" s="257"/>
      <c r="J135" s="257"/>
      <c r="K135" s="136"/>
      <c r="L135" s="117"/>
      <c r="M135" s="312"/>
      <c r="N135" s="32"/>
      <c r="O135" s="576"/>
      <c r="P135" s="1012"/>
      <c r="Q135" s="32"/>
      <c r="R135" s="33"/>
    </row>
    <row r="136" spans="3:18" s="4" customFormat="1" ht="18" customHeight="1">
      <c r="C136" s="27"/>
      <c r="D136" s="28"/>
      <c r="E136" s="27"/>
      <c r="F136" s="117"/>
      <c r="G136" s="77"/>
      <c r="H136" s="257"/>
      <c r="I136" s="257"/>
      <c r="J136" s="257"/>
      <c r="K136" s="312"/>
      <c r="L136" s="117"/>
      <c r="M136" s="312"/>
      <c r="N136" s="32"/>
      <c r="O136" s="576"/>
      <c r="P136" s="1012"/>
      <c r="Q136" s="32"/>
      <c r="R136" s="33"/>
    </row>
    <row r="137" spans="3:18" s="4" customFormat="1" ht="18" customHeight="1">
      <c r="C137" s="27"/>
      <c r="D137" s="28"/>
      <c r="E137" s="28"/>
      <c r="F137" s="201"/>
      <c r="G137" s="267"/>
      <c r="H137" s="257"/>
      <c r="I137" s="257"/>
      <c r="J137" s="257"/>
      <c r="K137" s="38"/>
      <c r="L137" s="117"/>
      <c r="M137" s="312"/>
      <c r="N137" s="32"/>
      <c r="O137" s="576"/>
      <c r="P137" s="1012"/>
      <c r="Q137" s="32"/>
      <c r="R137" s="33"/>
    </row>
    <row r="138" spans="3:18" s="4" customFormat="1" ht="18" customHeight="1">
      <c r="C138" s="27"/>
      <c r="D138" s="28"/>
      <c r="E138" s="28"/>
      <c r="F138" s="201"/>
      <c r="G138" s="267"/>
      <c r="H138" s="1014"/>
      <c r="I138" s="257"/>
      <c r="J138" s="257"/>
      <c r="K138" s="1014"/>
      <c r="L138" s="117"/>
      <c r="M138" s="312"/>
      <c r="N138" s="32"/>
      <c r="O138" s="576"/>
      <c r="P138" s="1012"/>
      <c r="Q138" s="32"/>
      <c r="R138" s="33"/>
    </row>
    <row r="139" spans="3:18" s="4" customFormat="1" ht="18" customHeight="1">
      <c r="C139" s="27"/>
      <c r="D139" s="28"/>
      <c r="E139" s="28"/>
      <c r="F139" s="1014"/>
      <c r="G139" s="1015"/>
      <c r="H139" s="1014"/>
      <c r="I139" s="257"/>
      <c r="J139" s="257"/>
      <c r="K139" s="1014"/>
      <c r="L139" s="117"/>
      <c r="M139" s="312"/>
      <c r="N139" s="32"/>
      <c r="O139" s="576"/>
      <c r="P139" s="1012"/>
      <c r="Q139" s="32"/>
      <c r="R139" s="33"/>
    </row>
    <row r="140" spans="3:18" s="4" customFormat="1" ht="18" customHeight="1">
      <c r="C140" s="27"/>
      <c r="D140" s="28"/>
      <c r="E140" s="28"/>
      <c r="F140" s="1014"/>
      <c r="G140" s="1015"/>
      <c r="H140" s="1014"/>
      <c r="I140" s="257"/>
      <c r="J140" s="257"/>
      <c r="K140" s="1014"/>
      <c r="L140" s="117"/>
      <c r="M140" s="312"/>
      <c r="N140" s="32"/>
      <c r="O140" s="576"/>
      <c r="P140" s="1012"/>
      <c r="Q140" s="32"/>
      <c r="R140" s="33"/>
    </row>
    <row r="141" spans="3:18" s="4" customFormat="1" ht="18" customHeight="1">
      <c r="C141" s="27"/>
      <c r="D141" s="28"/>
      <c r="E141" s="28"/>
      <c r="F141" s="1014"/>
      <c r="G141" s="1015"/>
      <c r="H141" s="1014"/>
      <c r="I141" s="257"/>
      <c r="J141" s="257"/>
      <c r="K141" s="1014"/>
      <c r="L141" s="117"/>
      <c r="M141" s="312"/>
      <c r="N141" s="32"/>
      <c r="O141" s="576"/>
      <c r="P141" s="1012"/>
      <c r="Q141" s="32"/>
      <c r="R141" s="33"/>
    </row>
    <row r="142" spans="3:18" s="4" customFormat="1" ht="18" customHeight="1">
      <c r="C142" s="27"/>
      <c r="D142" s="28"/>
      <c r="E142" s="28"/>
      <c r="F142" s="1014"/>
      <c r="G142" s="1015"/>
      <c r="H142" s="1014"/>
      <c r="I142" s="257"/>
      <c r="J142" s="257"/>
      <c r="K142" s="1014"/>
      <c r="L142" s="117"/>
      <c r="M142" s="312"/>
      <c r="N142" s="32"/>
      <c r="O142" s="576"/>
      <c r="P142" s="1012"/>
      <c r="Q142" s="32"/>
      <c r="R142" s="33"/>
    </row>
    <row r="143" spans="3:18" s="4" customFormat="1" ht="18" customHeight="1">
      <c r="C143" s="27"/>
      <c r="D143" s="28"/>
      <c r="E143" s="28"/>
      <c r="F143" s="1014"/>
      <c r="G143" s="1015"/>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32"/>
      <c r="P149" s="1017"/>
      <c r="Q149" s="32"/>
      <c r="R149" s="33"/>
    </row>
    <row r="150" spans="3:18" s="4" customFormat="1" ht="18" customHeight="1">
      <c r="C150" s="27"/>
      <c r="D150" s="28"/>
      <c r="E150" s="28"/>
      <c r="F150" s="85"/>
      <c r="G150" s="27"/>
      <c r="H150" s="257"/>
      <c r="I150" s="257"/>
      <c r="J150" s="257"/>
      <c r="K150" s="38"/>
      <c r="L150" s="117"/>
      <c r="M150" s="312"/>
      <c r="N150" s="32"/>
      <c r="O150" s="576"/>
      <c r="P150" s="1012"/>
      <c r="Q150" s="32"/>
      <c r="R150" s="33"/>
    </row>
    <row r="151" spans="3:18" s="4" customFormat="1" ht="18" customHeight="1">
      <c r="C151" s="27"/>
      <c r="D151" s="28"/>
      <c r="E151" s="28"/>
      <c r="F151" s="85"/>
      <c r="G151" s="27"/>
      <c r="H151" s="257"/>
      <c r="I151" s="257"/>
      <c r="J151" s="257"/>
      <c r="K151" s="38"/>
      <c r="L151" s="117"/>
      <c r="M151" s="312"/>
      <c r="N151" s="32"/>
      <c r="O151" s="576"/>
      <c r="P151" s="1012"/>
      <c r="Q151" s="32"/>
      <c r="R151" s="33"/>
    </row>
    <row r="152" spans="3:18" s="4" customFormat="1" ht="18" customHeight="1">
      <c r="C152" s="27"/>
      <c r="D152" s="28"/>
      <c r="E152" s="28"/>
      <c r="F152" s="85"/>
      <c r="G152" s="27"/>
      <c r="H152" s="257"/>
      <c r="I152" s="257"/>
      <c r="J152" s="257"/>
      <c r="K152" s="38"/>
      <c r="L152" s="117"/>
      <c r="M152" s="312"/>
      <c r="N152" s="32"/>
      <c r="O152" s="576"/>
      <c r="P152" s="1012"/>
      <c r="Q152" s="32"/>
      <c r="R152" s="33"/>
    </row>
    <row r="153" spans="3:18" s="4" customFormat="1" ht="18" customHeight="1">
      <c r="C153" s="27"/>
      <c r="D153" s="28"/>
      <c r="E153" s="28"/>
      <c r="F153" s="117"/>
      <c r="G153" s="77"/>
      <c r="H153" s="257"/>
      <c r="I153" s="257"/>
      <c r="J153" s="257"/>
      <c r="K153" s="136"/>
      <c r="L153" s="117"/>
      <c r="M153" s="312"/>
      <c r="N153" s="32"/>
      <c r="O153" s="576"/>
      <c r="P153" s="1012"/>
      <c r="Q153" s="576"/>
      <c r="R153" s="33"/>
    </row>
    <row r="154" spans="3:18" s="4" customFormat="1" ht="18" customHeight="1">
      <c r="C154" s="27"/>
      <c r="D154" s="27"/>
      <c r="E154" s="27"/>
      <c r="F154" s="117"/>
      <c r="G154" s="77"/>
      <c r="H154" s="257"/>
      <c r="I154" s="257"/>
      <c r="J154" s="257"/>
      <c r="K154" s="312"/>
      <c r="L154" s="117"/>
      <c r="M154" s="312"/>
      <c r="N154" s="32"/>
      <c r="O154" s="576"/>
      <c r="P154" s="1012"/>
      <c r="Q154" s="576"/>
      <c r="R154" s="33"/>
    </row>
    <row r="155" spans="3:18" ht="18" customHeight="1">
      <c r="C155" s="27"/>
      <c r="D155" s="27"/>
      <c r="E155" s="27"/>
      <c r="F155" s="117"/>
      <c r="G155" s="77"/>
      <c r="H155" s="257"/>
      <c r="I155" s="257"/>
      <c r="J155" s="257"/>
      <c r="K155" s="312"/>
      <c r="L155" s="117"/>
      <c r="M155" s="312"/>
      <c r="N155" s="32"/>
      <c r="O155" s="576"/>
      <c r="P155" s="1012"/>
      <c r="Q155" s="1018"/>
      <c r="R155" s="1019"/>
    </row>
    <row r="156" spans="3:18">
      <c r="D156" s="27"/>
      <c r="E156" s="27"/>
      <c r="F156" s="117"/>
      <c r="G156" s="77"/>
      <c r="H156" s="257"/>
      <c r="I156" s="257"/>
      <c r="J156" s="257"/>
      <c r="K156" s="312"/>
      <c r="R156" s="12"/>
    </row>
    <row r="157" spans="3:18">
      <c r="R157" s="12"/>
    </row>
    <row r="158" spans="3:18">
      <c r="R158" s="12"/>
    </row>
    <row r="159" spans="3:18">
      <c r="N159" s="644"/>
      <c r="R159" s="12"/>
    </row>
    <row r="160" spans="3:18">
      <c r="C160" s="1"/>
      <c r="R160" s="12"/>
    </row>
    <row r="161" spans="1:18">
      <c r="D161" s="4"/>
      <c r="F161" s="1020"/>
      <c r="G161" s="1021"/>
      <c r="H161" s="4"/>
      <c r="N161" s="644"/>
      <c r="R161" s="12"/>
    </row>
    <row r="163" spans="1:18" s="4" customFormat="1">
      <c r="A163" s="1"/>
      <c r="B163" s="1"/>
      <c r="D163" s="1"/>
      <c r="E163" s="1"/>
      <c r="F163" s="1022"/>
      <c r="H163" s="1"/>
      <c r="I163" s="1"/>
      <c r="J163" s="10"/>
      <c r="K163" s="1"/>
      <c r="L163" s="1"/>
      <c r="O163" s="1"/>
      <c r="P163" s="10"/>
      <c r="Q163" s="572"/>
      <c r="R163" s="572"/>
    </row>
    <row r="164" spans="1:18" s="4" customFormat="1">
      <c r="A164" s="1"/>
      <c r="B164" s="1"/>
      <c r="D164" s="1"/>
      <c r="E164" s="1"/>
      <c r="F164" s="1022"/>
      <c r="H164" s="1"/>
      <c r="I164" s="1"/>
      <c r="J164" s="10"/>
      <c r="K164" s="1"/>
      <c r="L164" s="1"/>
      <c r="O164" s="1"/>
      <c r="P164" s="10"/>
      <c r="Q164" s="572"/>
      <c r="R164" s="572"/>
    </row>
    <row r="165" spans="1:18" s="4" customFormat="1">
      <c r="A165" s="1"/>
      <c r="B165" s="1"/>
      <c r="D165" s="1"/>
      <c r="E165" s="1"/>
      <c r="F165" s="1022"/>
      <c r="H165" s="1"/>
      <c r="I165" s="1"/>
      <c r="J165" s="10"/>
      <c r="K165" s="1"/>
      <c r="L165" s="1"/>
      <c r="O165" s="1"/>
      <c r="P165" s="10"/>
      <c r="Q165" s="572"/>
      <c r="R165" s="572"/>
    </row>
    <row r="166" spans="1:18" s="4" customFormat="1">
      <c r="A166" s="1"/>
      <c r="B166" s="1"/>
      <c r="D166" s="1"/>
      <c r="E166" s="1"/>
      <c r="F166" s="1022"/>
      <c r="H166" s="1"/>
      <c r="I166" s="1"/>
      <c r="J166" s="10"/>
      <c r="K166" s="1"/>
      <c r="L166" s="1"/>
      <c r="O166" s="1"/>
      <c r="P166" s="10"/>
      <c r="Q166" s="572"/>
      <c r="R166" s="572"/>
    </row>
    <row r="167" spans="1:18" s="4" customFormat="1">
      <c r="A167" s="1"/>
      <c r="B167" s="1"/>
      <c r="D167" s="1"/>
      <c r="E167" s="1"/>
      <c r="F167" s="1022"/>
      <c r="H167" s="1"/>
      <c r="I167" s="1"/>
      <c r="J167" s="10"/>
      <c r="K167" s="1"/>
      <c r="L167" s="1"/>
      <c r="O167" s="1"/>
      <c r="P167" s="10"/>
      <c r="Q167" s="572"/>
      <c r="R167" s="57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3"/>
      <c r="H169" s="1"/>
      <c r="I169" s="1"/>
      <c r="J169" s="10"/>
      <c r="K169" s="1"/>
      <c r="L169" s="1"/>
      <c r="O169" s="1"/>
      <c r="P169" s="10"/>
      <c r="Q169" s="572"/>
      <c r="R169" s="572"/>
    </row>
    <row r="170" spans="1:18" s="4" customFormat="1">
      <c r="A170" s="1"/>
      <c r="B170" s="1"/>
      <c r="D170" s="1"/>
      <c r="E170" s="1"/>
      <c r="F170" s="1023"/>
      <c r="H170" s="1"/>
      <c r="I170" s="1"/>
      <c r="J170" s="10"/>
      <c r="K170" s="1"/>
      <c r="L170" s="1"/>
      <c r="O170" s="1"/>
      <c r="P170" s="10"/>
      <c r="Q170" s="572"/>
      <c r="R170" s="572"/>
    </row>
    <row r="171" spans="1:18" s="4" customFormat="1">
      <c r="A171" s="1"/>
      <c r="B171" s="1"/>
      <c r="D171" s="1"/>
      <c r="E171" s="1"/>
      <c r="F171" s="1023"/>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sheetData>
  <autoFilter ref="C11:P125" xr:uid="{30BBCC0F-5616-4AD1-9922-489BFC2279F6}"/>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99:K100 JG99:JG100 TC99:TC100 ACY99:ACY100 AMU99:AMU100 AWQ99:AWQ100 BGM99:BGM100 BQI99:BQI100 CAE99:CAE100 CKA99:CKA100 CTW99:CTW100 DDS99:DDS100 DNO99:DNO100 DXK99:DXK100 EHG99:EHG100 ERC99:ERC100 FAY99:FAY100 FKU99:FKU100 FUQ99:FUQ100 GEM99:GEM100 GOI99:GOI100 GYE99:GYE100 HIA99:HIA100 HRW99:HRW100 IBS99:IBS100 ILO99:ILO100 IVK99:IVK100 JFG99:JFG100 JPC99:JPC100 JYY99:JYY100 KIU99:KIU100 KSQ99:KSQ100 LCM99:LCM100 LMI99:LMI100 LWE99:LWE100 MGA99:MGA100 MPW99:MPW100 MZS99:MZS100 NJO99:NJO100 NTK99:NTK100 ODG99:ODG100 ONC99:ONC100 OWY99:OWY100 PGU99:PGU100 PQQ99:PQQ100 QAM99:QAM100 QKI99:QKI100 QUE99:QUE100 REA99:REA100 RNW99:RNW100 RXS99:RXS100 SHO99:SHO100 SRK99:SRK100 TBG99:TBG100 TLC99:TLC100 TUY99:TUY100 UEU99:UEU100 UOQ99:UOQ100 UYM99:UYM100 VII99:VII100 VSE99:VSE100 WCA99:WCA100 WLW99:WLW100 WVS99:WVS100 K65635:K65636 JG65635:JG65636 TC65635:TC65636 ACY65635:ACY65636 AMU65635:AMU65636 AWQ65635:AWQ65636 BGM65635:BGM65636 BQI65635:BQI65636 CAE65635:CAE65636 CKA65635:CKA65636 CTW65635:CTW65636 DDS65635:DDS65636 DNO65635:DNO65636 DXK65635:DXK65636 EHG65635:EHG65636 ERC65635:ERC65636 FAY65635:FAY65636 FKU65635:FKU65636 FUQ65635:FUQ65636 GEM65635:GEM65636 GOI65635:GOI65636 GYE65635:GYE65636 HIA65635:HIA65636 HRW65635:HRW65636 IBS65635:IBS65636 ILO65635:ILO65636 IVK65635:IVK65636 JFG65635:JFG65636 JPC65635:JPC65636 JYY65635:JYY65636 KIU65635:KIU65636 KSQ65635:KSQ65636 LCM65635:LCM65636 LMI65635:LMI65636 LWE65635:LWE65636 MGA65635:MGA65636 MPW65635:MPW65636 MZS65635:MZS65636 NJO65635:NJO65636 NTK65635:NTK65636 ODG65635:ODG65636 ONC65635:ONC65636 OWY65635:OWY65636 PGU65635:PGU65636 PQQ65635:PQQ65636 QAM65635:QAM65636 QKI65635:QKI65636 QUE65635:QUE65636 REA65635:REA65636 RNW65635:RNW65636 RXS65635:RXS65636 SHO65635:SHO65636 SRK65635:SRK65636 TBG65635:TBG65636 TLC65635:TLC65636 TUY65635:TUY65636 UEU65635:UEU65636 UOQ65635:UOQ65636 UYM65635:UYM65636 VII65635:VII65636 VSE65635:VSE65636 WCA65635:WCA65636 WLW65635:WLW65636 WVS65635:WVS65636 K131171:K131172 JG131171:JG131172 TC131171:TC131172 ACY131171:ACY131172 AMU131171:AMU131172 AWQ131171:AWQ131172 BGM131171:BGM131172 BQI131171:BQI131172 CAE131171:CAE131172 CKA131171:CKA131172 CTW131171:CTW131172 DDS131171:DDS131172 DNO131171:DNO131172 DXK131171:DXK131172 EHG131171:EHG131172 ERC131171:ERC131172 FAY131171:FAY131172 FKU131171:FKU131172 FUQ131171:FUQ131172 GEM131171:GEM131172 GOI131171:GOI131172 GYE131171:GYE131172 HIA131171:HIA131172 HRW131171:HRW131172 IBS131171:IBS131172 ILO131171:ILO131172 IVK131171:IVK131172 JFG131171:JFG131172 JPC131171:JPC131172 JYY131171:JYY131172 KIU131171:KIU131172 KSQ131171:KSQ131172 LCM131171:LCM131172 LMI131171:LMI131172 LWE131171:LWE131172 MGA131171:MGA131172 MPW131171:MPW131172 MZS131171:MZS131172 NJO131171:NJO131172 NTK131171:NTK131172 ODG131171:ODG131172 ONC131171:ONC131172 OWY131171:OWY131172 PGU131171:PGU131172 PQQ131171:PQQ131172 QAM131171:QAM131172 QKI131171:QKI131172 QUE131171:QUE131172 REA131171:REA131172 RNW131171:RNW131172 RXS131171:RXS131172 SHO131171:SHO131172 SRK131171:SRK131172 TBG131171:TBG131172 TLC131171:TLC131172 TUY131171:TUY131172 UEU131171:UEU131172 UOQ131171:UOQ131172 UYM131171:UYM131172 VII131171:VII131172 VSE131171:VSE131172 WCA131171:WCA131172 WLW131171:WLW131172 WVS131171:WVS131172 K196707:K196708 JG196707:JG196708 TC196707:TC196708 ACY196707:ACY196708 AMU196707:AMU196708 AWQ196707:AWQ196708 BGM196707:BGM196708 BQI196707:BQI196708 CAE196707:CAE196708 CKA196707:CKA196708 CTW196707:CTW196708 DDS196707:DDS196708 DNO196707:DNO196708 DXK196707:DXK196708 EHG196707:EHG196708 ERC196707:ERC196708 FAY196707:FAY196708 FKU196707:FKU196708 FUQ196707:FUQ196708 GEM196707:GEM196708 GOI196707:GOI196708 GYE196707:GYE196708 HIA196707:HIA196708 HRW196707:HRW196708 IBS196707:IBS196708 ILO196707:ILO196708 IVK196707:IVK196708 JFG196707:JFG196708 JPC196707:JPC196708 JYY196707:JYY196708 KIU196707:KIU196708 KSQ196707:KSQ196708 LCM196707:LCM196708 LMI196707:LMI196708 LWE196707:LWE196708 MGA196707:MGA196708 MPW196707:MPW196708 MZS196707:MZS196708 NJO196707:NJO196708 NTK196707:NTK196708 ODG196707:ODG196708 ONC196707:ONC196708 OWY196707:OWY196708 PGU196707:PGU196708 PQQ196707:PQQ196708 QAM196707:QAM196708 QKI196707:QKI196708 QUE196707:QUE196708 REA196707:REA196708 RNW196707:RNW196708 RXS196707:RXS196708 SHO196707:SHO196708 SRK196707:SRK196708 TBG196707:TBG196708 TLC196707:TLC196708 TUY196707:TUY196708 UEU196707:UEU196708 UOQ196707:UOQ196708 UYM196707:UYM196708 VII196707:VII196708 VSE196707:VSE196708 WCA196707:WCA196708 WLW196707:WLW196708 WVS196707:WVS196708 K262243:K262244 JG262243:JG262244 TC262243:TC262244 ACY262243:ACY262244 AMU262243:AMU262244 AWQ262243:AWQ262244 BGM262243:BGM262244 BQI262243:BQI262244 CAE262243:CAE262244 CKA262243:CKA262244 CTW262243:CTW262244 DDS262243:DDS262244 DNO262243:DNO262244 DXK262243:DXK262244 EHG262243:EHG262244 ERC262243:ERC262244 FAY262243:FAY262244 FKU262243:FKU262244 FUQ262243:FUQ262244 GEM262243:GEM262244 GOI262243:GOI262244 GYE262243:GYE262244 HIA262243:HIA262244 HRW262243:HRW262244 IBS262243:IBS262244 ILO262243:ILO262244 IVK262243:IVK262244 JFG262243:JFG262244 JPC262243:JPC262244 JYY262243:JYY262244 KIU262243:KIU262244 KSQ262243:KSQ262244 LCM262243:LCM262244 LMI262243:LMI262244 LWE262243:LWE262244 MGA262243:MGA262244 MPW262243:MPW262244 MZS262243:MZS262244 NJO262243:NJO262244 NTK262243:NTK262244 ODG262243:ODG262244 ONC262243:ONC262244 OWY262243:OWY262244 PGU262243:PGU262244 PQQ262243:PQQ262244 QAM262243:QAM262244 QKI262243:QKI262244 QUE262243:QUE262244 REA262243:REA262244 RNW262243:RNW262244 RXS262243:RXS262244 SHO262243:SHO262244 SRK262243:SRK262244 TBG262243:TBG262244 TLC262243:TLC262244 TUY262243:TUY262244 UEU262243:UEU262244 UOQ262243:UOQ262244 UYM262243:UYM262244 VII262243:VII262244 VSE262243:VSE262244 WCA262243:WCA262244 WLW262243:WLW262244 WVS262243:WVS262244 K327779:K327780 JG327779:JG327780 TC327779:TC327780 ACY327779:ACY327780 AMU327779:AMU327780 AWQ327779:AWQ327780 BGM327779:BGM327780 BQI327779:BQI327780 CAE327779:CAE327780 CKA327779:CKA327780 CTW327779:CTW327780 DDS327779:DDS327780 DNO327779:DNO327780 DXK327779:DXK327780 EHG327779:EHG327780 ERC327779:ERC327780 FAY327779:FAY327780 FKU327779:FKU327780 FUQ327779:FUQ327780 GEM327779:GEM327780 GOI327779:GOI327780 GYE327779:GYE327780 HIA327779:HIA327780 HRW327779:HRW327780 IBS327779:IBS327780 ILO327779:ILO327780 IVK327779:IVK327780 JFG327779:JFG327780 JPC327779:JPC327780 JYY327779:JYY327780 KIU327779:KIU327780 KSQ327779:KSQ327780 LCM327779:LCM327780 LMI327779:LMI327780 LWE327779:LWE327780 MGA327779:MGA327780 MPW327779:MPW327780 MZS327779:MZS327780 NJO327779:NJO327780 NTK327779:NTK327780 ODG327779:ODG327780 ONC327779:ONC327780 OWY327779:OWY327780 PGU327779:PGU327780 PQQ327779:PQQ327780 QAM327779:QAM327780 QKI327779:QKI327780 QUE327779:QUE327780 REA327779:REA327780 RNW327779:RNW327780 RXS327779:RXS327780 SHO327779:SHO327780 SRK327779:SRK327780 TBG327779:TBG327780 TLC327779:TLC327780 TUY327779:TUY327780 UEU327779:UEU327780 UOQ327779:UOQ327780 UYM327779:UYM327780 VII327779:VII327780 VSE327779:VSE327780 WCA327779:WCA327780 WLW327779:WLW327780 WVS327779:WVS327780 K393315:K393316 JG393315:JG393316 TC393315:TC393316 ACY393315:ACY393316 AMU393315:AMU393316 AWQ393315:AWQ393316 BGM393315:BGM393316 BQI393315:BQI393316 CAE393315:CAE393316 CKA393315:CKA393316 CTW393315:CTW393316 DDS393315:DDS393316 DNO393315:DNO393316 DXK393315:DXK393316 EHG393315:EHG393316 ERC393315:ERC393316 FAY393315:FAY393316 FKU393315:FKU393316 FUQ393315:FUQ393316 GEM393315:GEM393316 GOI393315:GOI393316 GYE393315:GYE393316 HIA393315:HIA393316 HRW393315:HRW393316 IBS393315:IBS393316 ILO393315:ILO393316 IVK393315:IVK393316 JFG393315:JFG393316 JPC393315:JPC393316 JYY393315:JYY393316 KIU393315:KIU393316 KSQ393315:KSQ393316 LCM393315:LCM393316 LMI393315:LMI393316 LWE393315:LWE393316 MGA393315:MGA393316 MPW393315:MPW393316 MZS393315:MZS393316 NJO393315:NJO393316 NTK393315:NTK393316 ODG393315:ODG393316 ONC393315:ONC393316 OWY393315:OWY393316 PGU393315:PGU393316 PQQ393315:PQQ393316 QAM393315:QAM393316 QKI393315:QKI393316 QUE393315:QUE393316 REA393315:REA393316 RNW393315:RNW393316 RXS393315:RXS393316 SHO393315:SHO393316 SRK393315:SRK393316 TBG393315:TBG393316 TLC393315:TLC393316 TUY393315:TUY393316 UEU393315:UEU393316 UOQ393315:UOQ393316 UYM393315:UYM393316 VII393315:VII393316 VSE393315:VSE393316 WCA393315:WCA393316 WLW393315:WLW393316 WVS393315:WVS393316 K458851:K458852 JG458851:JG458852 TC458851:TC458852 ACY458851:ACY458852 AMU458851:AMU458852 AWQ458851:AWQ458852 BGM458851:BGM458852 BQI458851:BQI458852 CAE458851:CAE458852 CKA458851:CKA458852 CTW458851:CTW458852 DDS458851:DDS458852 DNO458851:DNO458852 DXK458851:DXK458852 EHG458851:EHG458852 ERC458851:ERC458852 FAY458851:FAY458852 FKU458851:FKU458852 FUQ458851:FUQ458852 GEM458851:GEM458852 GOI458851:GOI458852 GYE458851:GYE458852 HIA458851:HIA458852 HRW458851:HRW458852 IBS458851:IBS458852 ILO458851:ILO458852 IVK458851:IVK458852 JFG458851:JFG458852 JPC458851:JPC458852 JYY458851:JYY458852 KIU458851:KIU458852 KSQ458851:KSQ458852 LCM458851:LCM458852 LMI458851:LMI458852 LWE458851:LWE458852 MGA458851:MGA458852 MPW458851:MPW458852 MZS458851:MZS458852 NJO458851:NJO458852 NTK458851:NTK458852 ODG458851:ODG458852 ONC458851:ONC458852 OWY458851:OWY458852 PGU458851:PGU458852 PQQ458851:PQQ458852 QAM458851:QAM458852 QKI458851:QKI458852 QUE458851:QUE458852 REA458851:REA458852 RNW458851:RNW458852 RXS458851:RXS458852 SHO458851:SHO458852 SRK458851:SRK458852 TBG458851:TBG458852 TLC458851:TLC458852 TUY458851:TUY458852 UEU458851:UEU458852 UOQ458851:UOQ458852 UYM458851:UYM458852 VII458851:VII458852 VSE458851:VSE458852 WCA458851:WCA458852 WLW458851:WLW458852 WVS458851:WVS458852 K524387:K524388 JG524387:JG524388 TC524387:TC524388 ACY524387:ACY524388 AMU524387:AMU524388 AWQ524387:AWQ524388 BGM524387:BGM524388 BQI524387:BQI524388 CAE524387:CAE524388 CKA524387:CKA524388 CTW524387:CTW524388 DDS524387:DDS524388 DNO524387:DNO524388 DXK524387:DXK524388 EHG524387:EHG524388 ERC524387:ERC524388 FAY524387:FAY524388 FKU524387:FKU524388 FUQ524387:FUQ524388 GEM524387:GEM524388 GOI524387:GOI524388 GYE524387:GYE524388 HIA524387:HIA524388 HRW524387:HRW524388 IBS524387:IBS524388 ILO524387:ILO524388 IVK524387:IVK524388 JFG524387:JFG524388 JPC524387:JPC524388 JYY524387:JYY524388 KIU524387:KIU524388 KSQ524387:KSQ524388 LCM524387:LCM524388 LMI524387:LMI524388 LWE524387:LWE524388 MGA524387:MGA524388 MPW524387:MPW524388 MZS524387:MZS524388 NJO524387:NJO524388 NTK524387:NTK524388 ODG524387:ODG524388 ONC524387:ONC524388 OWY524387:OWY524388 PGU524387:PGU524388 PQQ524387:PQQ524388 QAM524387:QAM524388 QKI524387:QKI524388 QUE524387:QUE524388 REA524387:REA524388 RNW524387:RNW524388 RXS524387:RXS524388 SHO524387:SHO524388 SRK524387:SRK524388 TBG524387:TBG524388 TLC524387:TLC524388 TUY524387:TUY524388 UEU524387:UEU524388 UOQ524387:UOQ524388 UYM524387:UYM524388 VII524387:VII524388 VSE524387:VSE524388 WCA524387:WCA524388 WLW524387:WLW524388 WVS524387:WVS524388 K589923:K589924 JG589923:JG589924 TC589923:TC589924 ACY589923:ACY589924 AMU589923:AMU589924 AWQ589923:AWQ589924 BGM589923:BGM589924 BQI589923:BQI589924 CAE589923:CAE589924 CKA589923:CKA589924 CTW589923:CTW589924 DDS589923:DDS589924 DNO589923:DNO589924 DXK589923:DXK589924 EHG589923:EHG589924 ERC589923:ERC589924 FAY589923:FAY589924 FKU589923:FKU589924 FUQ589923:FUQ589924 GEM589923:GEM589924 GOI589923:GOI589924 GYE589923:GYE589924 HIA589923:HIA589924 HRW589923:HRW589924 IBS589923:IBS589924 ILO589923:ILO589924 IVK589923:IVK589924 JFG589923:JFG589924 JPC589923:JPC589924 JYY589923:JYY589924 KIU589923:KIU589924 KSQ589923:KSQ589924 LCM589923:LCM589924 LMI589923:LMI589924 LWE589923:LWE589924 MGA589923:MGA589924 MPW589923:MPW589924 MZS589923:MZS589924 NJO589923:NJO589924 NTK589923:NTK589924 ODG589923:ODG589924 ONC589923:ONC589924 OWY589923:OWY589924 PGU589923:PGU589924 PQQ589923:PQQ589924 QAM589923:QAM589924 QKI589923:QKI589924 QUE589923:QUE589924 REA589923:REA589924 RNW589923:RNW589924 RXS589923:RXS589924 SHO589923:SHO589924 SRK589923:SRK589924 TBG589923:TBG589924 TLC589923:TLC589924 TUY589923:TUY589924 UEU589923:UEU589924 UOQ589923:UOQ589924 UYM589923:UYM589924 VII589923:VII589924 VSE589923:VSE589924 WCA589923:WCA589924 WLW589923:WLW589924 WVS589923:WVS589924 K655459:K655460 JG655459:JG655460 TC655459:TC655460 ACY655459:ACY655460 AMU655459:AMU655460 AWQ655459:AWQ655460 BGM655459:BGM655460 BQI655459:BQI655460 CAE655459:CAE655460 CKA655459:CKA655460 CTW655459:CTW655460 DDS655459:DDS655460 DNO655459:DNO655460 DXK655459:DXK655460 EHG655459:EHG655460 ERC655459:ERC655460 FAY655459:FAY655460 FKU655459:FKU655460 FUQ655459:FUQ655460 GEM655459:GEM655460 GOI655459:GOI655460 GYE655459:GYE655460 HIA655459:HIA655460 HRW655459:HRW655460 IBS655459:IBS655460 ILO655459:ILO655460 IVK655459:IVK655460 JFG655459:JFG655460 JPC655459:JPC655460 JYY655459:JYY655460 KIU655459:KIU655460 KSQ655459:KSQ655460 LCM655459:LCM655460 LMI655459:LMI655460 LWE655459:LWE655460 MGA655459:MGA655460 MPW655459:MPW655460 MZS655459:MZS655460 NJO655459:NJO655460 NTK655459:NTK655460 ODG655459:ODG655460 ONC655459:ONC655460 OWY655459:OWY655460 PGU655459:PGU655460 PQQ655459:PQQ655460 QAM655459:QAM655460 QKI655459:QKI655460 QUE655459:QUE655460 REA655459:REA655460 RNW655459:RNW655460 RXS655459:RXS655460 SHO655459:SHO655460 SRK655459:SRK655460 TBG655459:TBG655460 TLC655459:TLC655460 TUY655459:TUY655460 UEU655459:UEU655460 UOQ655459:UOQ655460 UYM655459:UYM655460 VII655459:VII655460 VSE655459:VSE655460 WCA655459:WCA655460 WLW655459:WLW655460 WVS655459:WVS655460 K720995:K720996 JG720995:JG720996 TC720995:TC720996 ACY720995:ACY720996 AMU720995:AMU720996 AWQ720995:AWQ720996 BGM720995:BGM720996 BQI720995:BQI720996 CAE720995:CAE720996 CKA720995:CKA720996 CTW720995:CTW720996 DDS720995:DDS720996 DNO720995:DNO720996 DXK720995:DXK720996 EHG720995:EHG720996 ERC720995:ERC720996 FAY720995:FAY720996 FKU720995:FKU720996 FUQ720995:FUQ720996 GEM720995:GEM720996 GOI720995:GOI720996 GYE720995:GYE720996 HIA720995:HIA720996 HRW720995:HRW720996 IBS720995:IBS720996 ILO720995:ILO720996 IVK720995:IVK720996 JFG720995:JFG720996 JPC720995:JPC720996 JYY720995:JYY720996 KIU720995:KIU720996 KSQ720995:KSQ720996 LCM720995:LCM720996 LMI720995:LMI720996 LWE720995:LWE720996 MGA720995:MGA720996 MPW720995:MPW720996 MZS720995:MZS720996 NJO720995:NJO720996 NTK720995:NTK720996 ODG720995:ODG720996 ONC720995:ONC720996 OWY720995:OWY720996 PGU720995:PGU720996 PQQ720995:PQQ720996 QAM720995:QAM720996 QKI720995:QKI720996 QUE720995:QUE720996 REA720995:REA720996 RNW720995:RNW720996 RXS720995:RXS720996 SHO720995:SHO720996 SRK720995:SRK720996 TBG720995:TBG720996 TLC720995:TLC720996 TUY720995:TUY720996 UEU720995:UEU720996 UOQ720995:UOQ720996 UYM720995:UYM720996 VII720995:VII720996 VSE720995:VSE720996 WCA720995:WCA720996 WLW720995:WLW720996 WVS720995:WVS720996 K786531:K786532 JG786531:JG786532 TC786531:TC786532 ACY786531:ACY786532 AMU786531:AMU786532 AWQ786531:AWQ786532 BGM786531:BGM786532 BQI786531:BQI786532 CAE786531:CAE786532 CKA786531:CKA786532 CTW786531:CTW786532 DDS786531:DDS786532 DNO786531:DNO786532 DXK786531:DXK786532 EHG786531:EHG786532 ERC786531:ERC786532 FAY786531:FAY786532 FKU786531:FKU786532 FUQ786531:FUQ786532 GEM786531:GEM786532 GOI786531:GOI786532 GYE786531:GYE786532 HIA786531:HIA786532 HRW786531:HRW786532 IBS786531:IBS786532 ILO786531:ILO786532 IVK786531:IVK786532 JFG786531:JFG786532 JPC786531:JPC786532 JYY786531:JYY786532 KIU786531:KIU786532 KSQ786531:KSQ786532 LCM786531:LCM786532 LMI786531:LMI786532 LWE786531:LWE786532 MGA786531:MGA786532 MPW786531:MPW786532 MZS786531:MZS786532 NJO786531:NJO786532 NTK786531:NTK786532 ODG786531:ODG786532 ONC786531:ONC786532 OWY786531:OWY786532 PGU786531:PGU786532 PQQ786531:PQQ786532 QAM786531:QAM786532 QKI786531:QKI786532 QUE786531:QUE786532 REA786531:REA786532 RNW786531:RNW786532 RXS786531:RXS786532 SHO786531:SHO786532 SRK786531:SRK786532 TBG786531:TBG786532 TLC786531:TLC786532 TUY786531:TUY786532 UEU786531:UEU786532 UOQ786531:UOQ786532 UYM786531:UYM786532 VII786531:VII786532 VSE786531:VSE786532 WCA786531:WCA786532 WLW786531:WLW786532 WVS786531:WVS786532 K852067:K852068 JG852067:JG852068 TC852067:TC852068 ACY852067:ACY852068 AMU852067:AMU852068 AWQ852067:AWQ852068 BGM852067:BGM852068 BQI852067:BQI852068 CAE852067:CAE852068 CKA852067:CKA852068 CTW852067:CTW852068 DDS852067:DDS852068 DNO852067:DNO852068 DXK852067:DXK852068 EHG852067:EHG852068 ERC852067:ERC852068 FAY852067:FAY852068 FKU852067:FKU852068 FUQ852067:FUQ852068 GEM852067:GEM852068 GOI852067:GOI852068 GYE852067:GYE852068 HIA852067:HIA852068 HRW852067:HRW852068 IBS852067:IBS852068 ILO852067:ILO852068 IVK852067:IVK852068 JFG852067:JFG852068 JPC852067:JPC852068 JYY852067:JYY852068 KIU852067:KIU852068 KSQ852067:KSQ852068 LCM852067:LCM852068 LMI852067:LMI852068 LWE852067:LWE852068 MGA852067:MGA852068 MPW852067:MPW852068 MZS852067:MZS852068 NJO852067:NJO852068 NTK852067:NTK852068 ODG852067:ODG852068 ONC852067:ONC852068 OWY852067:OWY852068 PGU852067:PGU852068 PQQ852067:PQQ852068 QAM852067:QAM852068 QKI852067:QKI852068 QUE852067:QUE852068 REA852067:REA852068 RNW852067:RNW852068 RXS852067:RXS852068 SHO852067:SHO852068 SRK852067:SRK852068 TBG852067:TBG852068 TLC852067:TLC852068 TUY852067:TUY852068 UEU852067:UEU852068 UOQ852067:UOQ852068 UYM852067:UYM852068 VII852067:VII852068 VSE852067:VSE852068 WCA852067:WCA852068 WLW852067:WLW852068 WVS852067:WVS852068 K917603:K917604 JG917603:JG917604 TC917603:TC917604 ACY917603:ACY917604 AMU917603:AMU917604 AWQ917603:AWQ917604 BGM917603:BGM917604 BQI917603:BQI917604 CAE917603:CAE917604 CKA917603:CKA917604 CTW917603:CTW917604 DDS917603:DDS917604 DNO917603:DNO917604 DXK917603:DXK917604 EHG917603:EHG917604 ERC917603:ERC917604 FAY917603:FAY917604 FKU917603:FKU917604 FUQ917603:FUQ917604 GEM917603:GEM917604 GOI917603:GOI917604 GYE917603:GYE917604 HIA917603:HIA917604 HRW917603:HRW917604 IBS917603:IBS917604 ILO917603:ILO917604 IVK917603:IVK917604 JFG917603:JFG917604 JPC917603:JPC917604 JYY917603:JYY917604 KIU917603:KIU917604 KSQ917603:KSQ917604 LCM917603:LCM917604 LMI917603:LMI917604 LWE917603:LWE917604 MGA917603:MGA917604 MPW917603:MPW917604 MZS917603:MZS917604 NJO917603:NJO917604 NTK917603:NTK917604 ODG917603:ODG917604 ONC917603:ONC917604 OWY917603:OWY917604 PGU917603:PGU917604 PQQ917603:PQQ917604 QAM917603:QAM917604 QKI917603:QKI917604 QUE917603:QUE917604 REA917603:REA917604 RNW917603:RNW917604 RXS917603:RXS917604 SHO917603:SHO917604 SRK917603:SRK917604 TBG917603:TBG917604 TLC917603:TLC917604 TUY917603:TUY917604 UEU917603:UEU917604 UOQ917603:UOQ917604 UYM917603:UYM917604 VII917603:VII917604 VSE917603:VSE917604 WCA917603:WCA917604 WLW917603:WLW917604 WVS917603:WVS917604 K983139:K983140 JG983139:JG983140 TC983139:TC983140 ACY983139:ACY983140 AMU983139:AMU983140 AWQ983139:AWQ983140 BGM983139:BGM983140 BQI983139:BQI983140 CAE983139:CAE983140 CKA983139:CKA983140 CTW983139:CTW983140 DDS983139:DDS983140 DNO983139:DNO983140 DXK983139:DXK983140 EHG983139:EHG983140 ERC983139:ERC983140 FAY983139:FAY983140 FKU983139:FKU983140 FUQ983139:FUQ983140 GEM983139:GEM983140 GOI983139:GOI983140 GYE983139:GYE983140 HIA983139:HIA983140 HRW983139:HRW983140 IBS983139:IBS983140 ILO983139:ILO983140 IVK983139:IVK983140 JFG983139:JFG983140 JPC983139:JPC983140 JYY983139:JYY983140 KIU983139:KIU983140 KSQ983139:KSQ983140 LCM983139:LCM983140 LMI983139:LMI983140 LWE983139:LWE983140 MGA983139:MGA983140 MPW983139:MPW983140 MZS983139:MZS983140 NJO983139:NJO983140 NTK983139:NTK983140 ODG983139:ODG983140 ONC983139:ONC983140 OWY983139:OWY983140 PGU983139:PGU983140 PQQ983139:PQQ983140 QAM983139:QAM983140 QKI983139:QKI983140 QUE983139:QUE983140 REA983139:REA983140 RNW983139:RNW983140 RXS983139:RXS983140 SHO983139:SHO983140 SRK983139:SRK983140 TBG983139:TBG983140 TLC983139:TLC983140 TUY983139:TUY983140 UEU983139:UEU983140 UOQ983139:UOQ983140 UYM983139:UYM983140 VII983139:VII983140 VSE983139:VSE983140 WCA983139:WCA983140 WLW983139:WLW983140 WVS983139:WVS983140 K51:K54 JG51:JG54 TC51:TC54 ACY51:ACY54 AMU51:AMU54 AWQ51:AWQ54 BGM51:BGM54 BQI51:BQI54 CAE51:CAE54 CKA51:CKA54 CTW51:CTW54 DDS51:DDS54 DNO51:DNO54 DXK51:DXK54 EHG51:EHG54 ERC51:ERC54 FAY51:FAY54 FKU51:FKU54 FUQ51:FUQ54 GEM51:GEM54 GOI51:GOI54 GYE51:GYE54 HIA51:HIA54 HRW51:HRW54 IBS51:IBS54 ILO51:ILO54 IVK51:IVK54 JFG51:JFG54 JPC51:JPC54 JYY51:JYY54 KIU51:KIU54 KSQ51:KSQ54 LCM51:LCM54 LMI51:LMI54 LWE51:LWE54 MGA51:MGA54 MPW51:MPW54 MZS51:MZS54 NJO51:NJO54 NTK51:NTK54 ODG51:ODG54 ONC51:ONC54 OWY51:OWY54 PGU51:PGU54 PQQ51:PQQ54 QAM51:QAM54 QKI51:QKI54 QUE51:QUE54 REA51:REA54 RNW51:RNW54 RXS51:RXS54 SHO51:SHO54 SRK51:SRK54 TBG51:TBG54 TLC51:TLC54 TUY51:TUY54 UEU51:UEU54 UOQ51:UOQ54 UYM51:UYM54 VII51:VII54 VSE51:VSE54 WCA51:WCA54 WLW51:WLW54 WVS51:WVS54 K65587:K65590 JG65587:JG65590 TC65587:TC65590 ACY65587:ACY65590 AMU65587:AMU65590 AWQ65587:AWQ65590 BGM65587:BGM65590 BQI65587:BQI65590 CAE65587:CAE65590 CKA65587:CKA65590 CTW65587:CTW65590 DDS65587:DDS65590 DNO65587:DNO65590 DXK65587:DXK65590 EHG65587:EHG65590 ERC65587:ERC65590 FAY65587:FAY65590 FKU65587:FKU65590 FUQ65587:FUQ65590 GEM65587:GEM65590 GOI65587:GOI65590 GYE65587:GYE65590 HIA65587:HIA65590 HRW65587:HRW65590 IBS65587:IBS65590 ILO65587:ILO65590 IVK65587:IVK65590 JFG65587:JFG65590 JPC65587:JPC65590 JYY65587:JYY65590 KIU65587:KIU65590 KSQ65587:KSQ65590 LCM65587:LCM65590 LMI65587:LMI65590 LWE65587:LWE65590 MGA65587:MGA65590 MPW65587:MPW65590 MZS65587:MZS65590 NJO65587:NJO65590 NTK65587:NTK65590 ODG65587:ODG65590 ONC65587:ONC65590 OWY65587:OWY65590 PGU65587:PGU65590 PQQ65587:PQQ65590 QAM65587:QAM65590 QKI65587:QKI65590 QUE65587:QUE65590 REA65587:REA65590 RNW65587:RNW65590 RXS65587:RXS65590 SHO65587:SHO65590 SRK65587:SRK65590 TBG65587:TBG65590 TLC65587:TLC65590 TUY65587:TUY65590 UEU65587:UEU65590 UOQ65587:UOQ65590 UYM65587:UYM65590 VII65587:VII65590 VSE65587:VSE65590 WCA65587:WCA65590 WLW65587:WLW65590 WVS65587:WVS65590 K131123:K131126 JG131123:JG131126 TC131123:TC131126 ACY131123:ACY131126 AMU131123:AMU131126 AWQ131123:AWQ131126 BGM131123:BGM131126 BQI131123:BQI131126 CAE131123:CAE131126 CKA131123:CKA131126 CTW131123:CTW131126 DDS131123:DDS131126 DNO131123:DNO131126 DXK131123:DXK131126 EHG131123:EHG131126 ERC131123:ERC131126 FAY131123:FAY131126 FKU131123:FKU131126 FUQ131123:FUQ131126 GEM131123:GEM131126 GOI131123:GOI131126 GYE131123:GYE131126 HIA131123:HIA131126 HRW131123:HRW131126 IBS131123:IBS131126 ILO131123:ILO131126 IVK131123:IVK131126 JFG131123:JFG131126 JPC131123:JPC131126 JYY131123:JYY131126 KIU131123:KIU131126 KSQ131123:KSQ131126 LCM131123:LCM131126 LMI131123:LMI131126 LWE131123:LWE131126 MGA131123:MGA131126 MPW131123:MPW131126 MZS131123:MZS131126 NJO131123:NJO131126 NTK131123:NTK131126 ODG131123:ODG131126 ONC131123:ONC131126 OWY131123:OWY131126 PGU131123:PGU131126 PQQ131123:PQQ131126 QAM131123:QAM131126 QKI131123:QKI131126 QUE131123:QUE131126 REA131123:REA131126 RNW131123:RNW131126 RXS131123:RXS131126 SHO131123:SHO131126 SRK131123:SRK131126 TBG131123:TBG131126 TLC131123:TLC131126 TUY131123:TUY131126 UEU131123:UEU131126 UOQ131123:UOQ131126 UYM131123:UYM131126 VII131123:VII131126 VSE131123:VSE131126 WCA131123:WCA131126 WLW131123:WLW131126 WVS131123:WVS131126 K196659:K196662 JG196659:JG196662 TC196659:TC196662 ACY196659:ACY196662 AMU196659:AMU196662 AWQ196659:AWQ196662 BGM196659:BGM196662 BQI196659:BQI196662 CAE196659:CAE196662 CKA196659:CKA196662 CTW196659:CTW196662 DDS196659:DDS196662 DNO196659:DNO196662 DXK196659:DXK196662 EHG196659:EHG196662 ERC196659:ERC196662 FAY196659:FAY196662 FKU196659:FKU196662 FUQ196659:FUQ196662 GEM196659:GEM196662 GOI196659:GOI196662 GYE196659:GYE196662 HIA196659:HIA196662 HRW196659:HRW196662 IBS196659:IBS196662 ILO196659:ILO196662 IVK196659:IVK196662 JFG196659:JFG196662 JPC196659:JPC196662 JYY196659:JYY196662 KIU196659:KIU196662 KSQ196659:KSQ196662 LCM196659:LCM196662 LMI196659:LMI196662 LWE196659:LWE196662 MGA196659:MGA196662 MPW196659:MPW196662 MZS196659:MZS196662 NJO196659:NJO196662 NTK196659:NTK196662 ODG196659:ODG196662 ONC196659:ONC196662 OWY196659:OWY196662 PGU196659:PGU196662 PQQ196659:PQQ196662 QAM196659:QAM196662 QKI196659:QKI196662 QUE196659:QUE196662 REA196659:REA196662 RNW196659:RNW196662 RXS196659:RXS196662 SHO196659:SHO196662 SRK196659:SRK196662 TBG196659:TBG196662 TLC196659:TLC196662 TUY196659:TUY196662 UEU196659:UEU196662 UOQ196659:UOQ196662 UYM196659:UYM196662 VII196659:VII196662 VSE196659:VSE196662 WCA196659:WCA196662 WLW196659:WLW196662 WVS196659:WVS196662 K262195:K262198 JG262195:JG262198 TC262195:TC262198 ACY262195:ACY262198 AMU262195:AMU262198 AWQ262195:AWQ262198 BGM262195:BGM262198 BQI262195:BQI262198 CAE262195:CAE262198 CKA262195:CKA262198 CTW262195:CTW262198 DDS262195:DDS262198 DNO262195:DNO262198 DXK262195:DXK262198 EHG262195:EHG262198 ERC262195:ERC262198 FAY262195:FAY262198 FKU262195:FKU262198 FUQ262195:FUQ262198 GEM262195:GEM262198 GOI262195:GOI262198 GYE262195:GYE262198 HIA262195:HIA262198 HRW262195:HRW262198 IBS262195:IBS262198 ILO262195:ILO262198 IVK262195:IVK262198 JFG262195:JFG262198 JPC262195:JPC262198 JYY262195:JYY262198 KIU262195:KIU262198 KSQ262195:KSQ262198 LCM262195:LCM262198 LMI262195:LMI262198 LWE262195:LWE262198 MGA262195:MGA262198 MPW262195:MPW262198 MZS262195:MZS262198 NJO262195:NJO262198 NTK262195:NTK262198 ODG262195:ODG262198 ONC262195:ONC262198 OWY262195:OWY262198 PGU262195:PGU262198 PQQ262195:PQQ262198 QAM262195:QAM262198 QKI262195:QKI262198 QUE262195:QUE262198 REA262195:REA262198 RNW262195:RNW262198 RXS262195:RXS262198 SHO262195:SHO262198 SRK262195:SRK262198 TBG262195:TBG262198 TLC262195:TLC262198 TUY262195:TUY262198 UEU262195:UEU262198 UOQ262195:UOQ262198 UYM262195:UYM262198 VII262195:VII262198 VSE262195:VSE262198 WCA262195:WCA262198 WLW262195:WLW262198 WVS262195:WVS262198 K327731:K327734 JG327731:JG327734 TC327731:TC327734 ACY327731:ACY327734 AMU327731:AMU327734 AWQ327731:AWQ327734 BGM327731:BGM327734 BQI327731:BQI327734 CAE327731:CAE327734 CKA327731:CKA327734 CTW327731:CTW327734 DDS327731:DDS327734 DNO327731:DNO327734 DXK327731:DXK327734 EHG327731:EHG327734 ERC327731:ERC327734 FAY327731:FAY327734 FKU327731:FKU327734 FUQ327731:FUQ327734 GEM327731:GEM327734 GOI327731:GOI327734 GYE327731:GYE327734 HIA327731:HIA327734 HRW327731:HRW327734 IBS327731:IBS327734 ILO327731:ILO327734 IVK327731:IVK327734 JFG327731:JFG327734 JPC327731:JPC327734 JYY327731:JYY327734 KIU327731:KIU327734 KSQ327731:KSQ327734 LCM327731:LCM327734 LMI327731:LMI327734 LWE327731:LWE327734 MGA327731:MGA327734 MPW327731:MPW327734 MZS327731:MZS327734 NJO327731:NJO327734 NTK327731:NTK327734 ODG327731:ODG327734 ONC327731:ONC327734 OWY327731:OWY327734 PGU327731:PGU327734 PQQ327731:PQQ327734 QAM327731:QAM327734 QKI327731:QKI327734 QUE327731:QUE327734 REA327731:REA327734 RNW327731:RNW327734 RXS327731:RXS327734 SHO327731:SHO327734 SRK327731:SRK327734 TBG327731:TBG327734 TLC327731:TLC327734 TUY327731:TUY327734 UEU327731:UEU327734 UOQ327731:UOQ327734 UYM327731:UYM327734 VII327731:VII327734 VSE327731:VSE327734 WCA327731:WCA327734 WLW327731:WLW327734 WVS327731:WVS327734 K393267:K393270 JG393267:JG393270 TC393267:TC393270 ACY393267:ACY393270 AMU393267:AMU393270 AWQ393267:AWQ393270 BGM393267:BGM393270 BQI393267:BQI393270 CAE393267:CAE393270 CKA393267:CKA393270 CTW393267:CTW393270 DDS393267:DDS393270 DNO393267:DNO393270 DXK393267:DXK393270 EHG393267:EHG393270 ERC393267:ERC393270 FAY393267:FAY393270 FKU393267:FKU393270 FUQ393267:FUQ393270 GEM393267:GEM393270 GOI393267:GOI393270 GYE393267:GYE393270 HIA393267:HIA393270 HRW393267:HRW393270 IBS393267:IBS393270 ILO393267:ILO393270 IVK393267:IVK393270 JFG393267:JFG393270 JPC393267:JPC393270 JYY393267:JYY393270 KIU393267:KIU393270 KSQ393267:KSQ393270 LCM393267:LCM393270 LMI393267:LMI393270 LWE393267:LWE393270 MGA393267:MGA393270 MPW393267:MPW393270 MZS393267:MZS393270 NJO393267:NJO393270 NTK393267:NTK393270 ODG393267:ODG393270 ONC393267:ONC393270 OWY393267:OWY393270 PGU393267:PGU393270 PQQ393267:PQQ393270 QAM393267:QAM393270 QKI393267:QKI393270 QUE393267:QUE393270 REA393267:REA393270 RNW393267:RNW393270 RXS393267:RXS393270 SHO393267:SHO393270 SRK393267:SRK393270 TBG393267:TBG393270 TLC393267:TLC393270 TUY393267:TUY393270 UEU393267:UEU393270 UOQ393267:UOQ393270 UYM393267:UYM393270 VII393267:VII393270 VSE393267:VSE393270 WCA393267:WCA393270 WLW393267:WLW393270 WVS393267:WVS393270 K458803:K458806 JG458803:JG458806 TC458803:TC458806 ACY458803:ACY458806 AMU458803:AMU458806 AWQ458803:AWQ458806 BGM458803:BGM458806 BQI458803:BQI458806 CAE458803:CAE458806 CKA458803:CKA458806 CTW458803:CTW458806 DDS458803:DDS458806 DNO458803:DNO458806 DXK458803:DXK458806 EHG458803:EHG458806 ERC458803:ERC458806 FAY458803:FAY458806 FKU458803:FKU458806 FUQ458803:FUQ458806 GEM458803:GEM458806 GOI458803:GOI458806 GYE458803:GYE458806 HIA458803:HIA458806 HRW458803:HRW458806 IBS458803:IBS458806 ILO458803:ILO458806 IVK458803:IVK458806 JFG458803:JFG458806 JPC458803:JPC458806 JYY458803:JYY458806 KIU458803:KIU458806 KSQ458803:KSQ458806 LCM458803:LCM458806 LMI458803:LMI458806 LWE458803:LWE458806 MGA458803:MGA458806 MPW458803:MPW458806 MZS458803:MZS458806 NJO458803:NJO458806 NTK458803:NTK458806 ODG458803:ODG458806 ONC458803:ONC458806 OWY458803:OWY458806 PGU458803:PGU458806 PQQ458803:PQQ458806 QAM458803:QAM458806 QKI458803:QKI458806 QUE458803:QUE458806 REA458803:REA458806 RNW458803:RNW458806 RXS458803:RXS458806 SHO458803:SHO458806 SRK458803:SRK458806 TBG458803:TBG458806 TLC458803:TLC458806 TUY458803:TUY458806 UEU458803:UEU458806 UOQ458803:UOQ458806 UYM458803:UYM458806 VII458803:VII458806 VSE458803:VSE458806 WCA458803:WCA458806 WLW458803:WLW458806 WVS458803:WVS458806 K524339:K524342 JG524339:JG524342 TC524339:TC524342 ACY524339:ACY524342 AMU524339:AMU524342 AWQ524339:AWQ524342 BGM524339:BGM524342 BQI524339:BQI524342 CAE524339:CAE524342 CKA524339:CKA524342 CTW524339:CTW524342 DDS524339:DDS524342 DNO524339:DNO524342 DXK524339:DXK524342 EHG524339:EHG524342 ERC524339:ERC524342 FAY524339:FAY524342 FKU524339:FKU524342 FUQ524339:FUQ524342 GEM524339:GEM524342 GOI524339:GOI524342 GYE524339:GYE524342 HIA524339:HIA524342 HRW524339:HRW524342 IBS524339:IBS524342 ILO524339:ILO524342 IVK524339:IVK524342 JFG524339:JFG524342 JPC524339:JPC524342 JYY524339:JYY524342 KIU524339:KIU524342 KSQ524339:KSQ524342 LCM524339:LCM524342 LMI524339:LMI524342 LWE524339:LWE524342 MGA524339:MGA524342 MPW524339:MPW524342 MZS524339:MZS524342 NJO524339:NJO524342 NTK524339:NTK524342 ODG524339:ODG524342 ONC524339:ONC524342 OWY524339:OWY524342 PGU524339:PGU524342 PQQ524339:PQQ524342 QAM524339:QAM524342 QKI524339:QKI524342 QUE524339:QUE524342 REA524339:REA524342 RNW524339:RNW524342 RXS524339:RXS524342 SHO524339:SHO524342 SRK524339:SRK524342 TBG524339:TBG524342 TLC524339:TLC524342 TUY524339:TUY524342 UEU524339:UEU524342 UOQ524339:UOQ524342 UYM524339:UYM524342 VII524339:VII524342 VSE524339:VSE524342 WCA524339:WCA524342 WLW524339:WLW524342 WVS524339:WVS524342 K589875:K589878 JG589875:JG589878 TC589875:TC589878 ACY589875:ACY589878 AMU589875:AMU589878 AWQ589875:AWQ589878 BGM589875:BGM589878 BQI589875:BQI589878 CAE589875:CAE589878 CKA589875:CKA589878 CTW589875:CTW589878 DDS589875:DDS589878 DNO589875:DNO589878 DXK589875:DXK589878 EHG589875:EHG589878 ERC589875:ERC589878 FAY589875:FAY589878 FKU589875:FKU589878 FUQ589875:FUQ589878 GEM589875:GEM589878 GOI589875:GOI589878 GYE589875:GYE589878 HIA589875:HIA589878 HRW589875:HRW589878 IBS589875:IBS589878 ILO589875:ILO589878 IVK589875:IVK589878 JFG589875:JFG589878 JPC589875:JPC589878 JYY589875:JYY589878 KIU589875:KIU589878 KSQ589875:KSQ589878 LCM589875:LCM589878 LMI589875:LMI589878 LWE589875:LWE589878 MGA589875:MGA589878 MPW589875:MPW589878 MZS589875:MZS589878 NJO589875:NJO589878 NTK589875:NTK589878 ODG589875:ODG589878 ONC589875:ONC589878 OWY589875:OWY589878 PGU589875:PGU589878 PQQ589875:PQQ589878 QAM589875:QAM589878 QKI589875:QKI589878 QUE589875:QUE589878 REA589875:REA589878 RNW589875:RNW589878 RXS589875:RXS589878 SHO589875:SHO589878 SRK589875:SRK589878 TBG589875:TBG589878 TLC589875:TLC589878 TUY589875:TUY589878 UEU589875:UEU589878 UOQ589875:UOQ589878 UYM589875:UYM589878 VII589875:VII589878 VSE589875:VSE589878 WCA589875:WCA589878 WLW589875:WLW589878 WVS589875:WVS589878 K655411:K655414 JG655411:JG655414 TC655411:TC655414 ACY655411:ACY655414 AMU655411:AMU655414 AWQ655411:AWQ655414 BGM655411:BGM655414 BQI655411:BQI655414 CAE655411:CAE655414 CKA655411:CKA655414 CTW655411:CTW655414 DDS655411:DDS655414 DNO655411:DNO655414 DXK655411:DXK655414 EHG655411:EHG655414 ERC655411:ERC655414 FAY655411:FAY655414 FKU655411:FKU655414 FUQ655411:FUQ655414 GEM655411:GEM655414 GOI655411:GOI655414 GYE655411:GYE655414 HIA655411:HIA655414 HRW655411:HRW655414 IBS655411:IBS655414 ILO655411:ILO655414 IVK655411:IVK655414 JFG655411:JFG655414 JPC655411:JPC655414 JYY655411:JYY655414 KIU655411:KIU655414 KSQ655411:KSQ655414 LCM655411:LCM655414 LMI655411:LMI655414 LWE655411:LWE655414 MGA655411:MGA655414 MPW655411:MPW655414 MZS655411:MZS655414 NJO655411:NJO655414 NTK655411:NTK655414 ODG655411:ODG655414 ONC655411:ONC655414 OWY655411:OWY655414 PGU655411:PGU655414 PQQ655411:PQQ655414 QAM655411:QAM655414 QKI655411:QKI655414 QUE655411:QUE655414 REA655411:REA655414 RNW655411:RNW655414 RXS655411:RXS655414 SHO655411:SHO655414 SRK655411:SRK655414 TBG655411:TBG655414 TLC655411:TLC655414 TUY655411:TUY655414 UEU655411:UEU655414 UOQ655411:UOQ655414 UYM655411:UYM655414 VII655411:VII655414 VSE655411:VSE655414 WCA655411:WCA655414 WLW655411:WLW655414 WVS655411:WVS655414 K720947:K720950 JG720947:JG720950 TC720947:TC720950 ACY720947:ACY720950 AMU720947:AMU720950 AWQ720947:AWQ720950 BGM720947:BGM720950 BQI720947:BQI720950 CAE720947:CAE720950 CKA720947:CKA720950 CTW720947:CTW720950 DDS720947:DDS720950 DNO720947:DNO720950 DXK720947:DXK720950 EHG720947:EHG720950 ERC720947:ERC720950 FAY720947:FAY720950 FKU720947:FKU720950 FUQ720947:FUQ720950 GEM720947:GEM720950 GOI720947:GOI720950 GYE720947:GYE720950 HIA720947:HIA720950 HRW720947:HRW720950 IBS720947:IBS720950 ILO720947:ILO720950 IVK720947:IVK720950 JFG720947:JFG720950 JPC720947:JPC720950 JYY720947:JYY720950 KIU720947:KIU720950 KSQ720947:KSQ720950 LCM720947:LCM720950 LMI720947:LMI720950 LWE720947:LWE720950 MGA720947:MGA720950 MPW720947:MPW720950 MZS720947:MZS720950 NJO720947:NJO720950 NTK720947:NTK720950 ODG720947:ODG720950 ONC720947:ONC720950 OWY720947:OWY720950 PGU720947:PGU720950 PQQ720947:PQQ720950 QAM720947:QAM720950 QKI720947:QKI720950 QUE720947:QUE720950 REA720947:REA720950 RNW720947:RNW720950 RXS720947:RXS720950 SHO720947:SHO720950 SRK720947:SRK720950 TBG720947:TBG720950 TLC720947:TLC720950 TUY720947:TUY720950 UEU720947:UEU720950 UOQ720947:UOQ720950 UYM720947:UYM720950 VII720947:VII720950 VSE720947:VSE720950 WCA720947:WCA720950 WLW720947:WLW720950 WVS720947:WVS720950 K786483:K786486 JG786483:JG786486 TC786483:TC786486 ACY786483:ACY786486 AMU786483:AMU786486 AWQ786483:AWQ786486 BGM786483:BGM786486 BQI786483:BQI786486 CAE786483:CAE786486 CKA786483:CKA786486 CTW786483:CTW786486 DDS786483:DDS786486 DNO786483:DNO786486 DXK786483:DXK786486 EHG786483:EHG786486 ERC786483:ERC786486 FAY786483:FAY786486 FKU786483:FKU786486 FUQ786483:FUQ786486 GEM786483:GEM786486 GOI786483:GOI786486 GYE786483:GYE786486 HIA786483:HIA786486 HRW786483:HRW786486 IBS786483:IBS786486 ILO786483:ILO786486 IVK786483:IVK786486 JFG786483:JFG786486 JPC786483:JPC786486 JYY786483:JYY786486 KIU786483:KIU786486 KSQ786483:KSQ786486 LCM786483:LCM786486 LMI786483:LMI786486 LWE786483:LWE786486 MGA786483:MGA786486 MPW786483:MPW786486 MZS786483:MZS786486 NJO786483:NJO786486 NTK786483:NTK786486 ODG786483:ODG786486 ONC786483:ONC786486 OWY786483:OWY786486 PGU786483:PGU786486 PQQ786483:PQQ786486 QAM786483:QAM786486 QKI786483:QKI786486 QUE786483:QUE786486 REA786483:REA786486 RNW786483:RNW786486 RXS786483:RXS786486 SHO786483:SHO786486 SRK786483:SRK786486 TBG786483:TBG786486 TLC786483:TLC786486 TUY786483:TUY786486 UEU786483:UEU786486 UOQ786483:UOQ786486 UYM786483:UYM786486 VII786483:VII786486 VSE786483:VSE786486 WCA786483:WCA786486 WLW786483:WLW786486 WVS786483:WVS786486 K852019:K852022 JG852019:JG852022 TC852019:TC852022 ACY852019:ACY852022 AMU852019:AMU852022 AWQ852019:AWQ852022 BGM852019:BGM852022 BQI852019:BQI852022 CAE852019:CAE852022 CKA852019:CKA852022 CTW852019:CTW852022 DDS852019:DDS852022 DNO852019:DNO852022 DXK852019:DXK852022 EHG852019:EHG852022 ERC852019:ERC852022 FAY852019:FAY852022 FKU852019:FKU852022 FUQ852019:FUQ852022 GEM852019:GEM852022 GOI852019:GOI852022 GYE852019:GYE852022 HIA852019:HIA852022 HRW852019:HRW852022 IBS852019:IBS852022 ILO852019:ILO852022 IVK852019:IVK852022 JFG852019:JFG852022 JPC852019:JPC852022 JYY852019:JYY852022 KIU852019:KIU852022 KSQ852019:KSQ852022 LCM852019:LCM852022 LMI852019:LMI852022 LWE852019:LWE852022 MGA852019:MGA852022 MPW852019:MPW852022 MZS852019:MZS852022 NJO852019:NJO852022 NTK852019:NTK852022 ODG852019:ODG852022 ONC852019:ONC852022 OWY852019:OWY852022 PGU852019:PGU852022 PQQ852019:PQQ852022 QAM852019:QAM852022 QKI852019:QKI852022 QUE852019:QUE852022 REA852019:REA852022 RNW852019:RNW852022 RXS852019:RXS852022 SHO852019:SHO852022 SRK852019:SRK852022 TBG852019:TBG852022 TLC852019:TLC852022 TUY852019:TUY852022 UEU852019:UEU852022 UOQ852019:UOQ852022 UYM852019:UYM852022 VII852019:VII852022 VSE852019:VSE852022 WCA852019:WCA852022 WLW852019:WLW852022 WVS852019:WVS852022 K917555:K917558 JG917555:JG917558 TC917555:TC917558 ACY917555:ACY917558 AMU917555:AMU917558 AWQ917555:AWQ917558 BGM917555:BGM917558 BQI917555:BQI917558 CAE917555:CAE917558 CKA917555:CKA917558 CTW917555:CTW917558 DDS917555:DDS917558 DNO917555:DNO917558 DXK917555:DXK917558 EHG917555:EHG917558 ERC917555:ERC917558 FAY917555:FAY917558 FKU917555:FKU917558 FUQ917555:FUQ917558 GEM917555:GEM917558 GOI917555:GOI917558 GYE917555:GYE917558 HIA917555:HIA917558 HRW917555:HRW917558 IBS917555:IBS917558 ILO917555:ILO917558 IVK917555:IVK917558 JFG917555:JFG917558 JPC917555:JPC917558 JYY917555:JYY917558 KIU917555:KIU917558 KSQ917555:KSQ917558 LCM917555:LCM917558 LMI917555:LMI917558 LWE917555:LWE917558 MGA917555:MGA917558 MPW917555:MPW917558 MZS917555:MZS917558 NJO917555:NJO917558 NTK917555:NTK917558 ODG917555:ODG917558 ONC917555:ONC917558 OWY917555:OWY917558 PGU917555:PGU917558 PQQ917555:PQQ917558 QAM917555:QAM917558 QKI917555:QKI917558 QUE917555:QUE917558 REA917555:REA917558 RNW917555:RNW917558 RXS917555:RXS917558 SHO917555:SHO917558 SRK917555:SRK917558 TBG917555:TBG917558 TLC917555:TLC917558 TUY917555:TUY917558 UEU917555:UEU917558 UOQ917555:UOQ917558 UYM917555:UYM917558 VII917555:VII917558 VSE917555:VSE917558 WCA917555:WCA917558 WLW917555:WLW917558 WVS917555:WVS917558 K983091:K983094 JG983091:JG983094 TC983091:TC983094 ACY983091:ACY983094 AMU983091:AMU983094 AWQ983091:AWQ983094 BGM983091:BGM983094 BQI983091:BQI983094 CAE983091:CAE983094 CKA983091:CKA983094 CTW983091:CTW983094 DDS983091:DDS983094 DNO983091:DNO983094 DXK983091:DXK983094 EHG983091:EHG983094 ERC983091:ERC983094 FAY983091:FAY983094 FKU983091:FKU983094 FUQ983091:FUQ983094 GEM983091:GEM983094 GOI983091:GOI983094 GYE983091:GYE983094 HIA983091:HIA983094 HRW983091:HRW983094 IBS983091:IBS983094 ILO983091:ILO983094 IVK983091:IVK983094 JFG983091:JFG983094 JPC983091:JPC983094 JYY983091:JYY983094 KIU983091:KIU983094 KSQ983091:KSQ983094 LCM983091:LCM983094 LMI983091:LMI983094 LWE983091:LWE983094 MGA983091:MGA983094 MPW983091:MPW983094 MZS983091:MZS983094 NJO983091:NJO983094 NTK983091:NTK983094 ODG983091:ODG983094 ONC983091:ONC983094 OWY983091:OWY983094 PGU983091:PGU983094 PQQ983091:PQQ983094 QAM983091:QAM983094 QKI983091:QKI983094 QUE983091:QUE983094 REA983091:REA983094 RNW983091:RNW983094 RXS983091:RXS983094 SHO983091:SHO983094 SRK983091:SRK983094 TBG983091:TBG983094 TLC983091:TLC983094 TUY983091:TUY983094 UEU983091:UEU983094 UOQ983091:UOQ983094 UYM983091:UYM983094 VII983091:VII983094 VSE983091:VSE983094 WCA983091:WCA983094 WLW983091:WLW983094 WVS983091:WVS983094 K27:K29 JG27:JG29 TC27:TC29 ACY27:ACY29 AMU27:AMU29 AWQ27:AWQ29 BGM27:BGM29 BQI27:BQI29 CAE27:CAE29 CKA27:CKA29 CTW27:CTW29 DDS27:DDS29 DNO27:DNO29 DXK27:DXK29 EHG27:EHG29 ERC27:ERC29 FAY27:FAY29 FKU27:FKU29 FUQ27:FUQ29 GEM27:GEM29 GOI27:GOI29 GYE27:GYE29 HIA27:HIA29 HRW27:HRW29 IBS27:IBS29 ILO27:ILO29 IVK27:IVK29 JFG27:JFG29 JPC27:JPC29 JYY27:JYY29 KIU27:KIU29 KSQ27:KSQ29 LCM27:LCM29 LMI27:LMI29 LWE27:LWE29 MGA27:MGA29 MPW27:MPW29 MZS27:MZS29 NJO27:NJO29 NTK27:NTK29 ODG27:ODG29 ONC27:ONC29 OWY27:OWY29 PGU27:PGU29 PQQ27:PQQ29 QAM27:QAM29 QKI27:QKI29 QUE27:QUE29 REA27:REA29 RNW27:RNW29 RXS27:RXS29 SHO27:SHO29 SRK27:SRK29 TBG27:TBG29 TLC27:TLC29 TUY27:TUY29 UEU27:UEU29 UOQ27:UOQ29 UYM27:UYM29 VII27:VII29 VSE27:VSE29 WCA27:WCA29 WLW27:WLW29 WVS27:WVS29 K65563:K65565 JG65563:JG65565 TC65563:TC65565 ACY65563:ACY65565 AMU65563:AMU65565 AWQ65563:AWQ65565 BGM65563:BGM65565 BQI65563:BQI65565 CAE65563:CAE65565 CKA65563:CKA65565 CTW65563:CTW65565 DDS65563:DDS65565 DNO65563:DNO65565 DXK65563:DXK65565 EHG65563:EHG65565 ERC65563:ERC65565 FAY65563:FAY65565 FKU65563:FKU65565 FUQ65563:FUQ65565 GEM65563:GEM65565 GOI65563:GOI65565 GYE65563:GYE65565 HIA65563:HIA65565 HRW65563:HRW65565 IBS65563:IBS65565 ILO65563:ILO65565 IVK65563:IVK65565 JFG65563:JFG65565 JPC65563:JPC65565 JYY65563:JYY65565 KIU65563:KIU65565 KSQ65563:KSQ65565 LCM65563:LCM65565 LMI65563:LMI65565 LWE65563:LWE65565 MGA65563:MGA65565 MPW65563:MPW65565 MZS65563:MZS65565 NJO65563:NJO65565 NTK65563:NTK65565 ODG65563:ODG65565 ONC65563:ONC65565 OWY65563:OWY65565 PGU65563:PGU65565 PQQ65563:PQQ65565 QAM65563:QAM65565 QKI65563:QKI65565 QUE65563:QUE65565 REA65563:REA65565 RNW65563:RNW65565 RXS65563:RXS65565 SHO65563:SHO65565 SRK65563:SRK65565 TBG65563:TBG65565 TLC65563:TLC65565 TUY65563:TUY65565 UEU65563:UEU65565 UOQ65563:UOQ65565 UYM65563:UYM65565 VII65563:VII65565 VSE65563:VSE65565 WCA65563:WCA65565 WLW65563:WLW65565 WVS65563:WVS65565 K131099:K131101 JG131099:JG131101 TC131099:TC131101 ACY131099:ACY131101 AMU131099:AMU131101 AWQ131099:AWQ131101 BGM131099:BGM131101 BQI131099:BQI131101 CAE131099:CAE131101 CKA131099:CKA131101 CTW131099:CTW131101 DDS131099:DDS131101 DNO131099:DNO131101 DXK131099:DXK131101 EHG131099:EHG131101 ERC131099:ERC131101 FAY131099:FAY131101 FKU131099:FKU131101 FUQ131099:FUQ131101 GEM131099:GEM131101 GOI131099:GOI131101 GYE131099:GYE131101 HIA131099:HIA131101 HRW131099:HRW131101 IBS131099:IBS131101 ILO131099:ILO131101 IVK131099:IVK131101 JFG131099:JFG131101 JPC131099:JPC131101 JYY131099:JYY131101 KIU131099:KIU131101 KSQ131099:KSQ131101 LCM131099:LCM131101 LMI131099:LMI131101 LWE131099:LWE131101 MGA131099:MGA131101 MPW131099:MPW131101 MZS131099:MZS131101 NJO131099:NJO131101 NTK131099:NTK131101 ODG131099:ODG131101 ONC131099:ONC131101 OWY131099:OWY131101 PGU131099:PGU131101 PQQ131099:PQQ131101 QAM131099:QAM131101 QKI131099:QKI131101 QUE131099:QUE131101 REA131099:REA131101 RNW131099:RNW131101 RXS131099:RXS131101 SHO131099:SHO131101 SRK131099:SRK131101 TBG131099:TBG131101 TLC131099:TLC131101 TUY131099:TUY131101 UEU131099:UEU131101 UOQ131099:UOQ131101 UYM131099:UYM131101 VII131099:VII131101 VSE131099:VSE131101 WCA131099:WCA131101 WLW131099:WLW131101 WVS131099:WVS131101 K196635:K196637 JG196635:JG196637 TC196635:TC196637 ACY196635:ACY196637 AMU196635:AMU196637 AWQ196635:AWQ196637 BGM196635:BGM196637 BQI196635:BQI196637 CAE196635:CAE196637 CKA196635:CKA196637 CTW196635:CTW196637 DDS196635:DDS196637 DNO196635:DNO196637 DXK196635:DXK196637 EHG196635:EHG196637 ERC196635:ERC196637 FAY196635:FAY196637 FKU196635:FKU196637 FUQ196635:FUQ196637 GEM196635:GEM196637 GOI196635:GOI196637 GYE196635:GYE196637 HIA196635:HIA196637 HRW196635:HRW196637 IBS196635:IBS196637 ILO196635:ILO196637 IVK196635:IVK196637 JFG196635:JFG196637 JPC196635:JPC196637 JYY196635:JYY196637 KIU196635:KIU196637 KSQ196635:KSQ196637 LCM196635:LCM196637 LMI196635:LMI196637 LWE196635:LWE196637 MGA196635:MGA196637 MPW196635:MPW196637 MZS196635:MZS196637 NJO196635:NJO196637 NTK196635:NTK196637 ODG196635:ODG196637 ONC196635:ONC196637 OWY196635:OWY196637 PGU196635:PGU196637 PQQ196635:PQQ196637 QAM196635:QAM196637 QKI196635:QKI196637 QUE196635:QUE196637 REA196635:REA196637 RNW196635:RNW196637 RXS196635:RXS196637 SHO196635:SHO196637 SRK196635:SRK196637 TBG196635:TBG196637 TLC196635:TLC196637 TUY196635:TUY196637 UEU196635:UEU196637 UOQ196635:UOQ196637 UYM196635:UYM196637 VII196635:VII196637 VSE196635:VSE196637 WCA196635:WCA196637 WLW196635:WLW196637 WVS196635:WVS196637 K262171:K262173 JG262171:JG262173 TC262171:TC262173 ACY262171:ACY262173 AMU262171:AMU262173 AWQ262171:AWQ262173 BGM262171:BGM262173 BQI262171:BQI262173 CAE262171:CAE262173 CKA262171:CKA262173 CTW262171:CTW262173 DDS262171:DDS262173 DNO262171:DNO262173 DXK262171:DXK262173 EHG262171:EHG262173 ERC262171:ERC262173 FAY262171:FAY262173 FKU262171:FKU262173 FUQ262171:FUQ262173 GEM262171:GEM262173 GOI262171:GOI262173 GYE262171:GYE262173 HIA262171:HIA262173 HRW262171:HRW262173 IBS262171:IBS262173 ILO262171:ILO262173 IVK262171:IVK262173 JFG262171:JFG262173 JPC262171:JPC262173 JYY262171:JYY262173 KIU262171:KIU262173 KSQ262171:KSQ262173 LCM262171:LCM262173 LMI262171:LMI262173 LWE262171:LWE262173 MGA262171:MGA262173 MPW262171:MPW262173 MZS262171:MZS262173 NJO262171:NJO262173 NTK262171:NTK262173 ODG262171:ODG262173 ONC262171:ONC262173 OWY262171:OWY262173 PGU262171:PGU262173 PQQ262171:PQQ262173 QAM262171:QAM262173 QKI262171:QKI262173 QUE262171:QUE262173 REA262171:REA262173 RNW262171:RNW262173 RXS262171:RXS262173 SHO262171:SHO262173 SRK262171:SRK262173 TBG262171:TBG262173 TLC262171:TLC262173 TUY262171:TUY262173 UEU262171:UEU262173 UOQ262171:UOQ262173 UYM262171:UYM262173 VII262171:VII262173 VSE262171:VSE262173 WCA262171:WCA262173 WLW262171:WLW262173 WVS262171:WVS262173 K327707:K327709 JG327707:JG327709 TC327707:TC327709 ACY327707:ACY327709 AMU327707:AMU327709 AWQ327707:AWQ327709 BGM327707:BGM327709 BQI327707:BQI327709 CAE327707:CAE327709 CKA327707:CKA327709 CTW327707:CTW327709 DDS327707:DDS327709 DNO327707:DNO327709 DXK327707:DXK327709 EHG327707:EHG327709 ERC327707:ERC327709 FAY327707:FAY327709 FKU327707:FKU327709 FUQ327707:FUQ327709 GEM327707:GEM327709 GOI327707:GOI327709 GYE327707:GYE327709 HIA327707:HIA327709 HRW327707:HRW327709 IBS327707:IBS327709 ILO327707:ILO327709 IVK327707:IVK327709 JFG327707:JFG327709 JPC327707:JPC327709 JYY327707:JYY327709 KIU327707:KIU327709 KSQ327707:KSQ327709 LCM327707:LCM327709 LMI327707:LMI327709 LWE327707:LWE327709 MGA327707:MGA327709 MPW327707:MPW327709 MZS327707:MZS327709 NJO327707:NJO327709 NTK327707:NTK327709 ODG327707:ODG327709 ONC327707:ONC327709 OWY327707:OWY327709 PGU327707:PGU327709 PQQ327707:PQQ327709 QAM327707:QAM327709 QKI327707:QKI327709 QUE327707:QUE327709 REA327707:REA327709 RNW327707:RNW327709 RXS327707:RXS327709 SHO327707:SHO327709 SRK327707:SRK327709 TBG327707:TBG327709 TLC327707:TLC327709 TUY327707:TUY327709 UEU327707:UEU327709 UOQ327707:UOQ327709 UYM327707:UYM327709 VII327707:VII327709 VSE327707:VSE327709 WCA327707:WCA327709 WLW327707:WLW327709 WVS327707:WVS327709 K393243:K393245 JG393243:JG393245 TC393243:TC393245 ACY393243:ACY393245 AMU393243:AMU393245 AWQ393243:AWQ393245 BGM393243:BGM393245 BQI393243:BQI393245 CAE393243:CAE393245 CKA393243:CKA393245 CTW393243:CTW393245 DDS393243:DDS393245 DNO393243:DNO393245 DXK393243:DXK393245 EHG393243:EHG393245 ERC393243:ERC393245 FAY393243:FAY393245 FKU393243:FKU393245 FUQ393243:FUQ393245 GEM393243:GEM393245 GOI393243:GOI393245 GYE393243:GYE393245 HIA393243:HIA393245 HRW393243:HRW393245 IBS393243:IBS393245 ILO393243:ILO393245 IVK393243:IVK393245 JFG393243:JFG393245 JPC393243:JPC393245 JYY393243:JYY393245 KIU393243:KIU393245 KSQ393243:KSQ393245 LCM393243:LCM393245 LMI393243:LMI393245 LWE393243:LWE393245 MGA393243:MGA393245 MPW393243:MPW393245 MZS393243:MZS393245 NJO393243:NJO393245 NTK393243:NTK393245 ODG393243:ODG393245 ONC393243:ONC393245 OWY393243:OWY393245 PGU393243:PGU393245 PQQ393243:PQQ393245 QAM393243:QAM393245 QKI393243:QKI393245 QUE393243:QUE393245 REA393243:REA393245 RNW393243:RNW393245 RXS393243:RXS393245 SHO393243:SHO393245 SRK393243:SRK393245 TBG393243:TBG393245 TLC393243:TLC393245 TUY393243:TUY393245 UEU393243:UEU393245 UOQ393243:UOQ393245 UYM393243:UYM393245 VII393243:VII393245 VSE393243:VSE393245 WCA393243:WCA393245 WLW393243:WLW393245 WVS393243:WVS393245 K458779:K458781 JG458779:JG458781 TC458779:TC458781 ACY458779:ACY458781 AMU458779:AMU458781 AWQ458779:AWQ458781 BGM458779:BGM458781 BQI458779:BQI458781 CAE458779:CAE458781 CKA458779:CKA458781 CTW458779:CTW458781 DDS458779:DDS458781 DNO458779:DNO458781 DXK458779:DXK458781 EHG458779:EHG458781 ERC458779:ERC458781 FAY458779:FAY458781 FKU458779:FKU458781 FUQ458779:FUQ458781 GEM458779:GEM458781 GOI458779:GOI458781 GYE458779:GYE458781 HIA458779:HIA458781 HRW458779:HRW458781 IBS458779:IBS458781 ILO458779:ILO458781 IVK458779:IVK458781 JFG458779:JFG458781 JPC458779:JPC458781 JYY458779:JYY458781 KIU458779:KIU458781 KSQ458779:KSQ458781 LCM458779:LCM458781 LMI458779:LMI458781 LWE458779:LWE458781 MGA458779:MGA458781 MPW458779:MPW458781 MZS458779:MZS458781 NJO458779:NJO458781 NTK458779:NTK458781 ODG458779:ODG458781 ONC458779:ONC458781 OWY458779:OWY458781 PGU458779:PGU458781 PQQ458779:PQQ458781 QAM458779:QAM458781 QKI458779:QKI458781 QUE458779:QUE458781 REA458779:REA458781 RNW458779:RNW458781 RXS458779:RXS458781 SHO458779:SHO458781 SRK458779:SRK458781 TBG458779:TBG458781 TLC458779:TLC458781 TUY458779:TUY458781 UEU458779:UEU458781 UOQ458779:UOQ458781 UYM458779:UYM458781 VII458779:VII458781 VSE458779:VSE458781 WCA458779:WCA458781 WLW458779:WLW458781 WVS458779:WVS458781 K524315:K524317 JG524315:JG524317 TC524315:TC524317 ACY524315:ACY524317 AMU524315:AMU524317 AWQ524315:AWQ524317 BGM524315:BGM524317 BQI524315:BQI524317 CAE524315:CAE524317 CKA524315:CKA524317 CTW524315:CTW524317 DDS524315:DDS524317 DNO524315:DNO524317 DXK524315:DXK524317 EHG524315:EHG524317 ERC524315:ERC524317 FAY524315:FAY524317 FKU524315:FKU524317 FUQ524315:FUQ524317 GEM524315:GEM524317 GOI524315:GOI524317 GYE524315:GYE524317 HIA524315:HIA524317 HRW524315:HRW524317 IBS524315:IBS524317 ILO524315:ILO524317 IVK524315:IVK524317 JFG524315:JFG524317 JPC524315:JPC524317 JYY524315:JYY524317 KIU524315:KIU524317 KSQ524315:KSQ524317 LCM524315:LCM524317 LMI524315:LMI524317 LWE524315:LWE524317 MGA524315:MGA524317 MPW524315:MPW524317 MZS524315:MZS524317 NJO524315:NJO524317 NTK524315:NTK524317 ODG524315:ODG524317 ONC524315:ONC524317 OWY524315:OWY524317 PGU524315:PGU524317 PQQ524315:PQQ524317 QAM524315:QAM524317 QKI524315:QKI524317 QUE524315:QUE524317 REA524315:REA524317 RNW524315:RNW524317 RXS524315:RXS524317 SHO524315:SHO524317 SRK524315:SRK524317 TBG524315:TBG524317 TLC524315:TLC524317 TUY524315:TUY524317 UEU524315:UEU524317 UOQ524315:UOQ524317 UYM524315:UYM524317 VII524315:VII524317 VSE524315:VSE524317 WCA524315:WCA524317 WLW524315:WLW524317 WVS524315:WVS524317 K589851:K589853 JG589851:JG589853 TC589851:TC589853 ACY589851:ACY589853 AMU589851:AMU589853 AWQ589851:AWQ589853 BGM589851:BGM589853 BQI589851:BQI589853 CAE589851:CAE589853 CKA589851:CKA589853 CTW589851:CTW589853 DDS589851:DDS589853 DNO589851:DNO589853 DXK589851:DXK589853 EHG589851:EHG589853 ERC589851:ERC589853 FAY589851:FAY589853 FKU589851:FKU589853 FUQ589851:FUQ589853 GEM589851:GEM589853 GOI589851:GOI589853 GYE589851:GYE589853 HIA589851:HIA589853 HRW589851:HRW589853 IBS589851:IBS589853 ILO589851:ILO589853 IVK589851:IVK589853 JFG589851:JFG589853 JPC589851:JPC589853 JYY589851:JYY589853 KIU589851:KIU589853 KSQ589851:KSQ589853 LCM589851:LCM589853 LMI589851:LMI589853 LWE589851:LWE589853 MGA589851:MGA589853 MPW589851:MPW589853 MZS589851:MZS589853 NJO589851:NJO589853 NTK589851:NTK589853 ODG589851:ODG589853 ONC589851:ONC589853 OWY589851:OWY589853 PGU589851:PGU589853 PQQ589851:PQQ589853 QAM589851:QAM589853 QKI589851:QKI589853 QUE589851:QUE589853 REA589851:REA589853 RNW589851:RNW589853 RXS589851:RXS589853 SHO589851:SHO589853 SRK589851:SRK589853 TBG589851:TBG589853 TLC589851:TLC589853 TUY589851:TUY589853 UEU589851:UEU589853 UOQ589851:UOQ589853 UYM589851:UYM589853 VII589851:VII589853 VSE589851:VSE589853 WCA589851:WCA589853 WLW589851:WLW589853 WVS589851:WVS589853 K655387:K655389 JG655387:JG655389 TC655387:TC655389 ACY655387:ACY655389 AMU655387:AMU655389 AWQ655387:AWQ655389 BGM655387:BGM655389 BQI655387:BQI655389 CAE655387:CAE655389 CKA655387:CKA655389 CTW655387:CTW655389 DDS655387:DDS655389 DNO655387:DNO655389 DXK655387:DXK655389 EHG655387:EHG655389 ERC655387:ERC655389 FAY655387:FAY655389 FKU655387:FKU655389 FUQ655387:FUQ655389 GEM655387:GEM655389 GOI655387:GOI655389 GYE655387:GYE655389 HIA655387:HIA655389 HRW655387:HRW655389 IBS655387:IBS655389 ILO655387:ILO655389 IVK655387:IVK655389 JFG655387:JFG655389 JPC655387:JPC655389 JYY655387:JYY655389 KIU655387:KIU655389 KSQ655387:KSQ655389 LCM655387:LCM655389 LMI655387:LMI655389 LWE655387:LWE655389 MGA655387:MGA655389 MPW655387:MPW655389 MZS655387:MZS655389 NJO655387:NJO655389 NTK655387:NTK655389 ODG655387:ODG655389 ONC655387:ONC655389 OWY655387:OWY655389 PGU655387:PGU655389 PQQ655387:PQQ655389 QAM655387:QAM655389 QKI655387:QKI655389 QUE655387:QUE655389 REA655387:REA655389 RNW655387:RNW655389 RXS655387:RXS655389 SHO655387:SHO655389 SRK655387:SRK655389 TBG655387:TBG655389 TLC655387:TLC655389 TUY655387:TUY655389 UEU655387:UEU655389 UOQ655387:UOQ655389 UYM655387:UYM655389 VII655387:VII655389 VSE655387:VSE655389 WCA655387:WCA655389 WLW655387:WLW655389 WVS655387:WVS655389 K720923:K720925 JG720923:JG720925 TC720923:TC720925 ACY720923:ACY720925 AMU720923:AMU720925 AWQ720923:AWQ720925 BGM720923:BGM720925 BQI720923:BQI720925 CAE720923:CAE720925 CKA720923:CKA720925 CTW720923:CTW720925 DDS720923:DDS720925 DNO720923:DNO720925 DXK720923:DXK720925 EHG720923:EHG720925 ERC720923:ERC720925 FAY720923:FAY720925 FKU720923:FKU720925 FUQ720923:FUQ720925 GEM720923:GEM720925 GOI720923:GOI720925 GYE720923:GYE720925 HIA720923:HIA720925 HRW720923:HRW720925 IBS720923:IBS720925 ILO720923:ILO720925 IVK720923:IVK720925 JFG720923:JFG720925 JPC720923:JPC720925 JYY720923:JYY720925 KIU720923:KIU720925 KSQ720923:KSQ720925 LCM720923:LCM720925 LMI720923:LMI720925 LWE720923:LWE720925 MGA720923:MGA720925 MPW720923:MPW720925 MZS720923:MZS720925 NJO720923:NJO720925 NTK720923:NTK720925 ODG720923:ODG720925 ONC720923:ONC720925 OWY720923:OWY720925 PGU720923:PGU720925 PQQ720923:PQQ720925 QAM720923:QAM720925 QKI720923:QKI720925 QUE720923:QUE720925 REA720923:REA720925 RNW720923:RNW720925 RXS720923:RXS720925 SHO720923:SHO720925 SRK720923:SRK720925 TBG720923:TBG720925 TLC720923:TLC720925 TUY720923:TUY720925 UEU720923:UEU720925 UOQ720923:UOQ720925 UYM720923:UYM720925 VII720923:VII720925 VSE720923:VSE720925 WCA720923:WCA720925 WLW720923:WLW720925 WVS720923:WVS720925 K786459:K786461 JG786459:JG786461 TC786459:TC786461 ACY786459:ACY786461 AMU786459:AMU786461 AWQ786459:AWQ786461 BGM786459:BGM786461 BQI786459:BQI786461 CAE786459:CAE786461 CKA786459:CKA786461 CTW786459:CTW786461 DDS786459:DDS786461 DNO786459:DNO786461 DXK786459:DXK786461 EHG786459:EHG786461 ERC786459:ERC786461 FAY786459:FAY786461 FKU786459:FKU786461 FUQ786459:FUQ786461 GEM786459:GEM786461 GOI786459:GOI786461 GYE786459:GYE786461 HIA786459:HIA786461 HRW786459:HRW786461 IBS786459:IBS786461 ILO786459:ILO786461 IVK786459:IVK786461 JFG786459:JFG786461 JPC786459:JPC786461 JYY786459:JYY786461 KIU786459:KIU786461 KSQ786459:KSQ786461 LCM786459:LCM786461 LMI786459:LMI786461 LWE786459:LWE786461 MGA786459:MGA786461 MPW786459:MPW786461 MZS786459:MZS786461 NJO786459:NJO786461 NTK786459:NTK786461 ODG786459:ODG786461 ONC786459:ONC786461 OWY786459:OWY786461 PGU786459:PGU786461 PQQ786459:PQQ786461 QAM786459:QAM786461 QKI786459:QKI786461 QUE786459:QUE786461 REA786459:REA786461 RNW786459:RNW786461 RXS786459:RXS786461 SHO786459:SHO786461 SRK786459:SRK786461 TBG786459:TBG786461 TLC786459:TLC786461 TUY786459:TUY786461 UEU786459:UEU786461 UOQ786459:UOQ786461 UYM786459:UYM786461 VII786459:VII786461 VSE786459:VSE786461 WCA786459:WCA786461 WLW786459:WLW786461 WVS786459:WVS786461 K851995:K851997 JG851995:JG851997 TC851995:TC851997 ACY851995:ACY851997 AMU851995:AMU851997 AWQ851995:AWQ851997 BGM851995:BGM851997 BQI851995:BQI851997 CAE851995:CAE851997 CKA851995:CKA851997 CTW851995:CTW851997 DDS851995:DDS851997 DNO851995:DNO851997 DXK851995:DXK851997 EHG851995:EHG851997 ERC851995:ERC851997 FAY851995:FAY851997 FKU851995:FKU851997 FUQ851995:FUQ851997 GEM851995:GEM851997 GOI851995:GOI851997 GYE851995:GYE851997 HIA851995:HIA851997 HRW851995:HRW851997 IBS851995:IBS851997 ILO851995:ILO851997 IVK851995:IVK851997 JFG851995:JFG851997 JPC851995:JPC851997 JYY851995:JYY851997 KIU851995:KIU851997 KSQ851995:KSQ851997 LCM851995:LCM851997 LMI851995:LMI851997 LWE851995:LWE851997 MGA851995:MGA851997 MPW851995:MPW851997 MZS851995:MZS851997 NJO851995:NJO851997 NTK851995:NTK851997 ODG851995:ODG851997 ONC851995:ONC851997 OWY851995:OWY851997 PGU851995:PGU851997 PQQ851995:PQQ851997 QAM851995:QAM851997 QKI851995:QKI851997 QUE851995:QUE851997 REA851995:REA851997 RNW851995:RNW851997 RXS851995:RXS851997 SHO851995:SHO851997 SRK851995:SRK851997 TBG851995:TBG851997 TLC851995:TLC851997 TUY851995:TUY851997 UEU851995:UEU851997 UOQ851995:UOQ851997 UYM851995:UYM851997 VII851995:VII851997 VSE851995:VSE851997 WCA851995:WCA851997 WLW851995:WLW851997 WVS851995:WVS851997 K917531:K917533 JG917531:JG917533 TC917531:TC917533 ACY917531:ACY917533 AMU917531:AMU917533 AWQ917531:AWQ917533 BGM917531:BGM917533 BQI917531:BQI917533 CAE917531:CAE917533 CKA917531:CKA917533 CTW917531:CTW917533 DDS917531:DDS917533 DNO917531:DNO917533 DXK917531:DXK917533 EHG917531:EHG917533 ERC917531:ERC917533 FAY917531:FAY917533 FKU917531:FKU917533 FUQ917531:FUQ917533 GEM917531:GEM917533 GOI917531:GOI917533 GYE917531:GYE917533 HIA917531:HIA917533 HRW917531:HRW917533 IBS917531:IBS917533 ILO917531:ILO917533 IVK917531:IVK917533 JFG917531:JFG917533 JPC917531:JPC917533 JYY917531:JYY917533 KIU917531:KIU917533 KSQ917531:KSQ917533 LCM917531:LCM917533 LMI917531:LMI917533 LWE917531:LWE917533 MGA917531:MGA917533 MPW917531:MPW917533 MZS917531:MZS917533 NJO917531:NJO917533 NTK917531:NTK917533 ODG917531:ODG917533 ONC917531:ONC917533 OWY917531:OWY917533 PGU917531:PGU917533 PQQ917531:PQQ917533 QAM917531:QAM917533 QKI917531:QKI917533 QUE917531:QUE917533 REA917531:REA917533 RNW917531:RNW917533 RXS917531:RXS917533 SHO917531:SHO917533 SRK917531:SRK917533 TBG917531:TBG917533 TLC917531:TLC917533 TUY917531:TUY917533 UEU917531:UEU917533 UOQ917531:UOQ917533 UYM917531:UYM917533 VII917531:VII917533 VSE917531:VSE917533 WCA917531:WCA917533 WLW917531:WLW917533 WVS917531:WVS917533 K983067:K983069 JG983067:JG983069 TC983067:TC983069 ACY983067:ACY983069 AMU983067:AMU983069 AWQ983067:AWQ983069 BGM983067:BGM983069 BQI983067:BQI983069 CAE983067:CAE983069 CKA983067:CKA983069 CTW983067:CTW983069 DDS983067:DDS983069 DNO983067:DNO983069 DXK983067:DXK983069 EHG983067:EHG983069 ERC983067:ERC983069 FAY983067:FAY983069 FKU983067:FKU983069 FUQ983067:FUQ983069 GEM983067:GEM983069 GOI983067:GOI983069 GYE983067:GYE983069 HIA983067:HIA983069 HRW983067:HRW983069 IBS983067:IBS983069 ILO983067:ILO983069 IVK983067:IVK983069 JFG983067:JFG983069 JPC983067:JPC983069 JYY983067:JYY983069 KIU983067:KIU983069 KSQ983067:KSQ983069 LCM983067:LCM983069 LMI983067:LMI983069 LWE983067:LWE983069 MGA983067:MGA983069 MPW983067:MPW983069 MZS983067:MZS983069 NJO983067:NJO983069 NTK983067:NTK983069 ODG983067:ODG983069 ONC983067:ONC983069 OWY983067:OWY983069 PGU983067:PGU983069 PQQ983067:PQQ983069 QAM983067:QAM983069 QKI983067:QKI983069 QUE983067:QUE983069 REA983067:REA983069 RNW983067:RNW983069 RXS983067:RXS983069 SHO983067:SHO983069 SRK983067:SRK983069 TBG983067:TBG983069 TLC983067:TLC983069 TUY983067:TUY983069 UEU983067:UEU983069 UOQ983067:UOQ983069 UYM983067:UYM983069 VII983067:VII983069 VSE983067:VSE983069 WCA983067:WCA983069 WLW983067:WLW983069 WVS983067:WVS983069 K37 JG37 TC37 ACY37 AMU37 AWQ37 BGM37 BQI37 CAE37 CKA37 CTW37 DDS37 DNO37 DXK37 EHG37 ERC37 FAY37 FKU37 FUQ37 GEM37 GOI37 GYE37 HIA37 HRW37 IBS37 ILO37 IVK37 JFG37 JPC37 JYY37 KIU37 KSQ37 LCM37 LMI37 LWE37 MGA37 MPW37 MZS37 NJO37 NTK37 ODG37 ONC37 OWY37 PGU37 PQQ37 QAM37 QKI37 QUE37 REA37 RNW37 RXS37 SHO37 SRK37 TBG37 TLC37 TUY37 UEU37 UOQ37 UYM37 VII37 VSE37 WCA37 WLW37 WVS37 K65573 JG65573 TC65573 ACY65573 AMU65573 AWQ65573 BGM65573 BQI65573 CAE65573 CKA65573 CTW65573 DDS65573 DNO65573 DXK65573 EHG65573 ERC65573 FAY65573 FKU65573 FUQ65573 GEM65573 GOI65573 GYE65573 HIA65573 HRW65573 IBS65573 ILO65573 IVK65573 JFG65573 JPC65573 JYY65573 KIU65573 KSQ65573 LCM65573 LMI65573 LWE65573 MGA65573 MPW65573 MZS65573 NJO65573 NTK65573 ODG65573 ONC65573 OWY65573 PGU65573 PQQ65573 QAM65573 QKI65573 QUE65573 REA65573 RNW65573 RXS65573 SHO65573 SRK65573 TBG65573 TLC65573 TUY65573 UEU65573 UOQ65573 UYM65573 VII65573 VSE65573 WCA65573 WLW65573 WVS65573 K131109 JG131109 TC131109 ACY131109 AMU131109 AWQ131109 BGM131109 BQI131109 CAE131109 CKA131109 CTW131109 DDS131109 DNO131109 DXK131109 EHG131109 ERC131109 FAY131109 FKU131109 FUQ131109 GEM131109 GOI131109 GYE131109 HIA131109 HRW131109 IBS131109 ILO131109 IVK131109 JFG131109 JPC131109 JYY131109 KIU131109 KSQ131109 LCM131109 LMI131109 LWE131109 MGA131109 MPW131109 MZS131109 NJO131109 NTK131109 ODG131109 ONC131109 OWY131109 PGU131109 PQQ131109 QAM131109 QKI131109 QUE131109 REA131109 RNW131109 RXS131109 SHO131109 SRK131109 TBG131109 TLC131109 TUY131109 UEU131109 UOQ131109 UYM131109 VII131109 VSE131109 WCA131109 WLW131109 WVS131109 K196645 JG196645 TC196645 ACY196645 AMU196645 AWQ196645 BGM196645 BQI196645 CAE196645 CKA196645 CTW196645 DDS196645 DNO196645 DXK196645 EHG196645 ERC196645 FAY196645 FKU196645 FUQ196645 GEM196645 GOI196645 GYE196645 HIA196645 HRW196645 IBS196645 ILO196645 IVK196645 JFG196645 JPC196645 JYY196645 KIU196645 KSQ196645 LCM196645 LMI196645 LWE196645 MGA196645 MPW196645 MZS196645 NJO196645 NTK196645 ODG196645 ONC196645 OWY196645 PGU196645 PQQ196645 QAM196645 QKI196645 QUE196645 REA196645 RNW196645 RXS196645 SHO196645 SRK196645 TBG196645 TLC196645 TUY196645 UEU196645 UOQ196645 UYM196645 VII196645 VSE196645 WCA196645 WLW196645 WVS196645 K262181 JG262181 TC262181 ACY262181 AMU262181 AWQ262181 BGM262181 BQI262181 CAE262181 CKA262181 CTW262181 DDS262181 DNO262181 DXK262181 EHG262181 ERC262181 FAY262181 FKU262181 FUQ262181 GEM262181 GOI262181 GYE262181 HIA262181 HRW262181 IBS262181 ILO262181 IVK262181 JFG262181 JPC262181 JYY262181 KIU262181 KSQ262181 LCM262181 LMI262181 LWE262181 MGA262181 MPW262181 MZS262181 NJO262181 NTK262181 ODG262181 ONC262181 OWY262181 PGU262181 PQQ262181 QAM262181 QKI262181 QUE262181 REA262181 RNW262181 RXS262181 SHO262181 SRK262181 TBG262181 TLC262181 TUY262181 UEU262181 UOQ262181 UYM262181 VII262181 VSE262181 WCA262181 WLW262181 WVS262181 K327717 JG327717 TC327717 ACY327717 AMU327717 AWQ327717 BGM327717 BQI327717 CAE327717 CKA327717 CTW327717 DDS327717 DNO327717 DXK327717 EHG327717 ERC327717 FAY327717 FKU327717 FUQ327717 GEM327717 GOI327717 GYE327717 HIA327717 HRW327717 IBS327717 ILO327717 IVK327717 JFG327717 JPC327717 JYY327717 KIU327717 KSQ327717 LCM327717 LMI327717 LWE327717 MGA327717 MPW327717 MZS327717 NJO327717 NTK327717 ODG327717 ONC327717 OWY327717 PGU327717 PQQ327717 QAM327717 QKI327717 QUE327717 REA327717 RNW327717 RXS327717 SHO327717 SRK327717 TBG327717 TLC327717 TUY327717 UEU327717 UOQ327717 UYM327717 VII327717 VSE327717 WCA327717 WLW327717 WVS327717 K393253 JG393253 TC393253 ACY393253 AMU393253 AWQ393253 BGM393253 BQI393253 CAE393253 CKA393253 CTW393253 DDS393253 DNO393253 DXK393253 EHG393253 ERC393253 FAY393253 FKU393253 FUQ393253 GEM393253 GOI393253 GYE393253 HIA393253 HRW393253 IBS393253 ILO393253 IVK393253 JFG393253 JPC393253 JYY393253 KIU393253 KSQ393253 LCM393253 LMI393253 LWE393253 MGA393253 MPW393253 MZS393253 NJO393253 NTK393253 ODG393253 ONC393253 OWY393253 PGU393253 PQQ393253 QAM393253 QKI393253 QUE393253 REA393253 RNW393253 RXS393253 SHO393253 SRK393253 TBG393253 TLC393253 TUY393253 UEU393253 UOQ393253 UYM393253 VII393253 VSE393253 WCA393253 WLW393253 WVS393253 K458789 JG458789 TC458789 ACY458789 AMU458789 AWQ458789 BGM458789 BQI458789 CAE458789 CKA458789 CTW458789 DDS458789 DNO458789 DXK458789 EHG458789 ERC458789 FAY458789 FKU458789 FUQ458789 GEM458789 GOI458789 GYE458789 HIA458789 HRW458789 IBS458789 ILO458789 IVK458789 JFG458789 JPC458789 JYY458789 KIU458789 KSQ458789 LCM458789 LMI458789 LWE458789 MGA458789 MPW458789 MZS458789 NJO458789 NTK458789 ODG458789 ONC458789 OWY458789 PGU458789 PQQ458789 QAM458789 QKI458789 QUE458789 REA458789 RNW458789 RXS458789 SHO458789 SRK458789 TBG458789 TLC458789 TUY458789 UEU458789 UOQ458789 UYM458789 VII458789 VSE458789 WCA458789 WLW458789 WVS458789 K524325 JG524325 TC524325 ACY524325 AMU524325 AWQ524325 BGM524325 BQI524325 CAE524325 CKA524325 CTW524325 DDS524325 DNO524325 DXK524325 EHG524325 ERC524325 FAY524325 FKU524325 FUQ524325 GEM524325 GOI524325 GYE524325 HIA524325 HRW524325 IBS524325 ILO524325 IVK524325 JFG524325 JPC524325 JYY524325 KIU524325 KSQ524325 LCM524325 LMI524325 LWE524325 MGA524325 MPW524325 MZS524325 NJO524325 NTK524325 ODG524325 ONC524325 OWY524325 PGU524325 PQQ524325 QAM524325 QKI524325 QUE524325 REA524325 RNW524325 RXS524325 SHO524325 SRK524325 TBG524325 TLC524325 TUY524325 UEU524325 UOQ524325 UYM524325 VII524325 VSE524325 WCA524325 WLW524325 WVS524325 K589861 JG589861 TC589861 ACY589861 AMU589861 AWQ589861 BGM589861 BQI589861 CAE589861 CKA589861 CTW589861 DDS589861 DNO589861 DXK589861 EHG589861 ERC589861 FAY589861 FKU589861 FUQ589861 GEM589861 GOI589861 GYE589861 HIA589861 HRW589861 IBS589861 ILO589861 IVK589861 JFG589861 JPC589861 JYY589861 KIU589861 KSQ589861 LCM589861 LMI589861 LWE589861 MGA589861 MPW589861 MZS589861 NJO589861 NTK589861 ODG589861 ONC589861 OWY589861 PGU589861 PQQ589861 QAM589861 QKI589861 QUE589861 REA589861 RNW589861 RXS589861 SHO589861 SRK589861 TBG589861 TLC589861 TUY589861 UEU589861 UOQ589861 UYM589861 VII589861 VSE589861 WCA589861 WLW589861 WVS589861 K655397 JG655397 TC655397 ACY655397 AMU655397 AWQ655397 BGM655397 BQI655397 CAE655397 CKA655397 CTW655397 DDS655397 DNO655397 DXK655397 EHG655397 ERC655397 FAY655397 FKU655397 FUQ655397 GEM655397 GOI655397 GYE655397 HIA655397 HRW655397 IBS655397 ILO655397 IVK655397 JFG655397 JPC655397 JYY655397 KIU655397 KSQ655397 LCM655397 LMI655397 LWE655397 MGA655397 MPW655397 MZS655397 NJO655397 NTK655397 ODG655397 ONC655397 OWY655397 PGU655397 PQQ655397 QAM655397 QKI655397 QUE655397 REA655397 RNW655397 RXS655397 SHO655397 SRK655397 TBG655397 TLC655397 TUY655397 UEU655397 UOQ655397 UYM655397 VII655397 VSE655397 WCA655397 WLW655397 WVS655397 K720933 JG720933 TC720933 ACY720933 AMU720933 AWQ720933 BGM720933 BQI720933 CAE720933 CKA720933 CTW720933 DDS720933 DNO720933 DXK720933 EHG720933 ERC720933 FAY720933 FKU720933 FUQ720933 GEM720933 GOI720933 GYE720933 HIA720933 HRW720933 IBS720933 ILO720933 IVK720933 JFG720933 JPC720933 JYY720933 KIU720933 KSQ720933 LCM720933 LMI720933 LWE720933 MGA720933 MPW720933 MZS720933 NJO720933 NTK720933 ODG720933 ONC720933 OWY720933 PGU720933 PQQ720933 QAM720933 QKI720933 QUE720933 REA720933 RNW720933 RXS720933 SHO720933 SRK720933 TBG720933 TLC720933 TUY720933 UEU720933 UOQ720933 UYM720933 VII720933 VSE720933 WCA720933 WLW720933 WVS720933 K786469 JG786469 TC786469 ACY786469 AMU786469 AWQ786469 BGM786469 BQI786469 CAE786469 CKA786469 CTW786469 DDS786469 DNO786469 DXK786469 EHG786469 ERC786469 FAY786469 FKU786469 FUQ786469 GEM786469 GOI786469 GYE786469 HIA786469 HRW786469 IBS786469 ILO786469 IVK786469 JFG786469 JPC786469 JYY786469 KIU786469 KSQ786469 LCM786469 LMI786469 LWE786469 MGA786469 MPW786469 MZS786469 NJO786469 NTK786469 ODG786469 ONC786469 OWY786469 PGU786469 PQQ786469 QAM786469 QKI786469 QUE786469 REA786469 RNW786469 RXS786469 SHO786469 SRK786469 TBG786469 TLC786469 TUY786469 UEU786469 UOQ786469 UYM786469 VII786469 VSE786469 WCA786469 WLW786469 WVS786469 K852005 JG852005 TC852005 ACY852005 AMU852005 AWQ852005 BGM852005 BQI852005 CAE852005 CKA852005 CTW852005 DDS852005 DNO852005 DXK852005 EHG852005 ERC852005 FAY852005 FKU852005 FUQ852005 GEM852005 GOI852005 GYE852005 HIA852005 HRW852005 IBS852005 ILO852005 IVK852005 JFG852005 JPC852005 JYY852005 KIU852005 KSQ852005 LCM852005 LMI852005 LWE852005 MGA852005 MPW852005 MZS852005 NJO852005 NTK852005 ODG852005 ONC852005 OWY852005 PGU852005 PQQ852005 QAM852005 QKI852005 QUE852005 REA852005 RNW852005 RXS852005 SHO852005 SRK852005 TBG852005 TLC852005 TUY852005 UEU852005 UOQ852005 UYM852005 VII852005 VSE852005 WCA852005 WLW852005 WVS852005 K917541 JG917541 TC917541 ACY917541 AMU917541 AWQ917541 BGM917541 BQI917541 CAE917541 CKA917541 CTW917541 DDS917541 DNO917541 DXK917541 EHG917541 ERC917541 FAY917541 FKU917541 FUQ917541 GEM917541 GOI917541 GYE917541 HIA917541 HRW917541 IBS917541 ILO917541 IVK917541 JFG917541 JPC917541 JYY917541 KIU917541 KSQ917541 LCM917541 LMI917541 LWE917541 MGA917541 MPW917541 MZS917541 NJO917541 NTK917541 ODG917541 ONC917541 OWY917541 PGU917541 PQQ917541 QAM917541 QKI917541 QUE917541 REA917541 RNW917541 RXS917541 SHO917541 SRK917541 TBG917541 TLC917541 TUY917541 UEU917541 UOQ917541 UYM917541 VII917541 VSE917541 WCA917541 WLW917541 WVS917541 K983077 JG983077 TC983077 ACY983077 AMU983077 AWQ983077 BGM983077 BQI983077 CAE983077 CKA983077 CTW983077 DDS983077 DNO983077 DXK983077 EHG983077 ERC983077 FAY983077 FKU983077 FUQ983077 GEM983077 GOI983077 GYE983077 HIA983077 HRW983077 IBS983077 ILO983077 IVK983077 JFG983077 JPC983077 JYY983077 KIU983077 KSQ983077 LCM983077 LMI983077 LWE983077 MGA983077 MPW983077 MZS983077 NJO983077 NTK983077 ODG983077 ONC983077 OWY983077 PGU983077 PQQ983077 QAM983077 QKI983077 QUE983077 REA983077 RNW983077 RXS983077 SHO983077 SRK983077 TBG983077 TLC983077 TUY983077 UEU983077 UOQ983077 UYM983077 VII983077 VSE983077 WCA983077 WLW983077 WVS983077 K41:K44 JG41:JG44 TC41:TC44 ACY41:ACY44 AMU41:AMU44 AWQ41:AWQ44 BGM41:BGM44 BQI41:BQI44 CAE41:CAE44 CKA41:CKA44 CTW41:CTW44 DDS41:DDS44 DNO41:DNO44 DXK41:DXK44 EHG41:EHG44 ERC41:ERC44 FAY41:FAY44 FKU41:FKU44 FUQ41:FUQ44 GEM41:GEM44 GOI41:GOI44 GYE41:GYE44 HIA41:HIA44 HRW41:HRW44 IBS41:IBS44 ILO41:ILO44 IVK41:IVK44 JFG41:JFG44 JPC41:JPC44 JYY41:JYY44 KIU41:KIU44 KSQ41:KSQ44 LCM41:LCM44 LMI41:LMI44 LWE41:LWE44 MGA41:MGA44 MPW41:MPW44 MZS41:MZS44 NJO41:NJO44 NTK41:NTK44 ODG41:ODG44 ONC41:ONC44 OWY41:OWY44 PGU41:PGU44 PQQ41:PQQ44 QAM41:QAM44 QKI41:QKI44 QUE41:QUE44 REA41:REA44 RNW41:RNW44 RXS41:RXS44 SHO41:SHO44 SRK41:SRK44 TBG41:TBG44 TLC41:TLC44 TUY41:TUY44 UEU41:UEU44 UOQ41:UOQ44 UYM41:UYM44 VII41:VII44 VSE41:VSE44 WCA41:WCA44 WLW41:WLW44 WVS41:WVS44 K65577:K65580 JG65577:JG65580 TC65577:TC65580 ACY65577:ACY65580 AMU65577:AMU65580 AWQ65577:AWQ65580 BGM65577:BGM65580 BQI65577:BQI65580 CAE65577:CAE65580 CKA65577:CKA65580 CTW65577:CTW65580 DDS65577:DDS65580 DNO65577:DNO65580 DXK65577:DXK65580 EHG65577:EHG65580 ERC65577:ERC65580 FAY65577:FAY65580 FKU65577:FKU65580 FUQ65577:FUQ65580 GEM65577:GEM65580 GOI65577:GOI65580 GYE65577:GYE65580 HIA65577:HIA65580 HRW65577:HRW65580 IBS65577:IBS65580 ILO65577:ILO65580 IVK65577:IVK65580 JFG65577:JFG65580 JPC65577:JPC65580 JYY65577:JYY65580 KIU65577:KIU65580 KSQ65577:KSQ65580 LCM65577:LCM65580 LMI65577:LMI65580 LWE65577:LWE65580 MGA65577:MGA65580 MPW65577:MPW65580 MZS65577:MZS65580 NJO65577:NJO65580 NTK65577:NTK65580 ODG65577:ODG65580 ONC65577:ONC65580 OWY65577:OWY65580 PGU65577:PGU65580 PQQ65577:PQQ65580 QAM65577:QAM65580 QKI65577:QKI65580 QUE65577:QUE65580 REA65577:REA65580 RNW65577:RNW65580 RXS65577:RXS65580 SHO65577:SHO65580 SRK65577:SRK65580 TBG65577:TBG65580 TLC65577:TLC65580 TUY65577:TUY65580 UEU65577:UEU65580 UOQ65577:UOQ65580 UYM65577:UYM65580 VII65577:VII65580 VSE65577:VSE65580 WCA65577:WCA65580 WLW65577:WLW65580 WVS65577:WVS65580 K131113:K131116 JG131113:JG131116 TC131113:TC131116 ACY131113:ACY131116 AMU131113:AMU131116 AWQ131113:AWQ131116 BGM131113:BGM131116 BQI131113:BQI131116 CAE131113:CAE131116 CKA131113:CKA131116 CTW131113:CTW131116 DDS131113:DDS131116 DNO131113:DNO131116 DXK131113:DXK131116 EHG131113:EHG131116 ERC131113:ERC131116 FAY131113:FAY131116 FKU131113:FKU131116 FUQ131113:FUQ131116 GEM131113:GEM131116 GOI131113:GOI131116 GYE131113:GYE131116 HIA131113:HIA131116 HRW131113:HRW131116 IBS131113:IBS131116 ILO131113:ILO131116 IVK131113:IVK131116 JFG131113:JFG131116 JPC131113:JPC131116 JYY131113:JYY131116 KIU131113:KIU131116 KSQ131113:KSQ131116 LCM131113:LCM131116 LMI131113:LMI131116 LWE131113:LWE131116 MGA131113:MGA131116 MPW131113:MPW131116 MZS131113:MZS131116 NJO131113:NJO131116 NTK131113:NTK131116 ODG131113:ODG131116 ONC131113:ONC131116 OWY131113:OWY131116 PGU131113:PGU131116 PQQ131113:PQQ131116 QAM131113:QAM131116 QKI131113:QKI131116 QUE131113:QUE131116 REA131113:REA131116 RNW131113:RNW131116 RXS131113:RXS131116 SHO131113:SHO131116 SRK131113:SRK131116 TBG131113:TBG131116 TLC131113:TLC131116 TUY131113:TUY131116 UEU131113:UEU131116 UOQ131113:UOQ131116 UYM131113:UYM131116 VII131113:VII131116 VSE131113:VSE131116 WCA131113:WCA131116 WLW131113:WLW131116 WVS131113:WVS131116 K196649:K196652 JG196649:JG196652 TC196649:TC196652 ACY196649:ACY196652 AMU196649:AMU196652 AWQ196649:AWQ196652 BGM196649:BGM196652 BQI196649:BQI196652 CAE196649:CAE196652 CKA196649:CKA196652 CTW196649:CTW196652 DDS196649:DDS196652 DNO196649:DNO196652 DXK196649:DXK196652 EHG196649:EHG196652 ERC196649:ERC196652 FAY196649:FAY196652 FKU196649:FKU196652 FUQ196649:FUQ196652 GEM196649:GEM196652 GOI196649:GOI196652 GYE196649:GYE196652 HIA196649:HIA196652 HRW196649:HRW196652 IBS196649:IBS196652 ILO196649:ILO196652 IVK196649:IVK196652 JFG196649:JFG196652 JPC196649:JPC196652 JYY196649:JYY196652 KIU196649:KIU196652 KSQ196649:KSQ196652 LCM196649:LCM196652 LMI196649:LMI196652 LWE196649:LWE196652 MGA196649:MGA196652 MPW196649:MPW196652 MZS196649:MZS196652 NJO196649:NJO196652 NTK196649:NTK196652 ODG196649:ODG196652 ONC196649:ONC196652 OWY196649:OWY196652 PGU196649:PGU196652 PQQ196649:PQQ196652 QAM196649:QAM196652 QKI196649:QKI196652 QUE196649:QUE196652 REA196649:REA196652 RNW196649:RNW196652 RXS196649:RXS196652 SHO196649:SHO196652 SRK196649:SRK196652 TBG196649:TBG196652 TLC196649:TLC196652 TUY196649:TUY196652 UEU196649:UEU196652 UOQ196649:UOQ196652 UYM196649:UYM196652 VII196649:VII196652 VSE196649:VSE196652 WCA196649:WCA196652 WLW196649:WLW196652 WVS196649:WVS196652 K262185:K262188 JG262185:JG262188 TC262185:TC262188 ACY262185:ACY262188 AMU262185:AMU262188 AWQ262185:AWQ262188 BGM262185:BGM262188 BQI262185:BQI262188 CAE262185:CAE262188 CKA262185:CKA262188 CTW262185:CTW262188 DDS262185:DDS262188 DNO262185:DNO262188 DXK262185:DXK262188 EHG262185:EHG262188 ERC262185:ERC262188 FAY262185:FAY262188 FKU262185:FKU262188 FUQ262185:FUQ262188 GEM262185:GEM262188 GOI262185:GOI262188 GYE262185:GYE262188 HIA262185:HIA262188 HRW262185:HRW262188 IBS262185:IBS262188 ILO262185:ILO262188 IVK262185:IVK262188 JFG262185:JFG262188 JPC262185:JPC262188 JYY262185:JYY262188 KIU262185:KIU262188 KSQ262185:KSQ262188 LCM262185:LCM262188 LMI262185:LMI262188 LWE262185:LWE262188 MGA262185:MGA262188 MPW262185:MPW262188 MZS262185:MZS262188 NJO262185:NJO262188 NTK262185:NTK262188 ODG262185:ODG262188 ONC262185:ONC262188 OWY262185:OWY262188 PGU262185:PGU262188 PQQ262185:PQQ262188 QAM262185:QAM262188 QKI262185:QKI262188 QUE262185:QUE262188 REA262185:REA262188 RNW262185:RNW262188 RXS262185:RXS262188 SHO262185:SHO262188 SRK262185:SRK262188 TBG262185:TBG262188 TLC262185:TLC262188 TUY262185:TUY262188 UEU262185:UEU262188 UOQ262185:UOQ262188 UYM262185:UYM262188 VII262185:VII262188 VSE262185:VSE262188 WCA262185:WCA262188 WLW262185:WLW262188 WVS262185:WVS262188 K327721:K327724 JG327721:JG327724 TC327721:TC327724 ACY327721:ACY327724 AMU327721:AMU327724 AWQ327721:AWQ327724 BGM327721:BGM327724 BQI327721:BQI327724 CAE327721:CAE327724 CKA327721:CKA327724 CTW327721:CTW327724 DDS327721:DDS327724 DNO327721:DNO327724 DXK327721:DXK327724 EHG327721:EHG327724 ERC327721:ERC327724 FAY327721:FAY327724 FKU327721:FKU327724 FUQ327721:FUQ327724 GEM327721:GEM327724 GOI327721:GOI327724 GYE327721:GYE327724 HIA327721:HIA327724 HRW327721:HRW327724 IBS327721:IBS327724 ILO327721:ILO327724 IVK327721:IVK327724 JFG327721:JFG327724 JPC327721:JPC327724 JYY327721:JYY327724 KIU327721:KIU327724 KSQ327721:KSQ327724 LCM327721:LCM327724 LMI327721:LMI327724 LWE327721:LWE327724 MGA327721:MGA327724 MPW327721:MPW327724 MZS327721:MZS327724 NJO327721:NJO327724 NTK327721:NTK327724 ODG327721:ODG327724 ONC327721:ONC327724 OWY327721:OWY327724 PGU327721:PGU327724 PQQ327721:PQQ327724 QAM327721:QAM327724 QKI327721:QKI327724 QUE327721:QUE327724 REA327721:REA327724 RNW327721:RNW327724 RXS327721:RXS327724 SHO327721:SHO327724 SRK327721:SRK327724 TBG327721:TBG327724 TLC327721:TLC327724 TUY327721:TUY327724 UEU327721:UEU327724 UOQ327721:UOQ327724 UYM327721:UYM327724 VII327721:VII327724 VSE327721:VSE327724 WCA327721:WCA327724 WLW327721:WLW327724 WVS327721:WVS327724 K393257:K393260 JG393257:JG393260 TC393257:TC393260 ACY393257:ACY393260 AMU393257:AMU393260 AWQ393257:AWQ393260 BGM393257:BGM393260 BQI393257:BQI393260 CAE393257:CAE393260 CKA393257:CKA393260 CTW393257:CTW393260 DDS393257:DDS393260 DNO393257:DNO393260 DXK393257:DXK393260 EHG393257:EHG393260 ERC393257:ERC393260 FAY393257:FAY393260 FKU393257:FKU393260 FUQ393257:FUQ393260 GEM393257:GEM393260 GOI393257:GOI393260 GYE393257:GYE393260 HIA393257:HIA393260 HRW393257:HRW393260 IBS393257:IBS393260 ILO393257:ILO393260 IVK393257:IVK393260 JFG393257:JFG393260 JPC393257:JPC393260 JYY393257:JYY393260 KIU393257:KIU393260 KSQ393257:KSQ393260 LCM393257:LCM393260 LMI393257:LMI393260 LWE393257:LWE393260 MGA393257:MGA393260 MPW393257:MPW393260 MZS393257:MZS393260 NJO393257:NJO393260 NTK393257:NTK393260 ODG393257:ODG393260 ONC393257:ONC393260 OWY393257:OWY393260 PGU393257:PGU393260 PQQ393257:PQQ393260 QAM393257:QAM393260 QKI393257:QKI393260 QUE393257:QUE393260 REA393257:REA393260 RNW393257:RNW393260 RXS393257:RXS393260 SHO393257:SHO393260 SRK393257:SRK393260 TBG393257:TBG393260 TLC393257:TLC393260 TUY393257:TUY393260 UEU393257:UEU393260 UOQ393257:UOQ393260 UYM393257:UYM393260 VII393257:VII393260 VSE393257:VSE393260 WCA393257:WCA393260 WLW393257:WLW393260 WVS393257:WVS393260 K458793:K458796 JG458793:JG458796 TC458793:TC458796 ACY458793:ACY458796 AMU458793:AMU458796 AWQ458793:AWQ458796 BGM458793:BGM458796 BQI458793:BQI458796 CAE458793:CAE458796 CKA458793:CKA458796 CTW458793:CTW458796 DDS458793:DDS458796 DNO458793:DNO458796 DXK458793:DXK458796 EHG458793:EHG458796 ERC458793:ERC458796 FAY458793:FAY458796 FKU458793:FKU458796 FUQ458793:FUQ458796 GEM458793:GEM458796 GOI458793:GOI458796 GYE458793:GYE458796 HIA458793:HIA458796 HRW458793:HRW458796 IBS458793:IBS458796 ILO458793:ILO458796 IVK458793:IVK458796 JFG458793:JFG458796 JPC458793:JPC458796 JYY458793:JYY458796 KIU458793:KIU458796 KSQ458793:KSQ458796 LCM458793:LCM458796 LMI458793:LMI458796 LWE458793:LWE458796 MGA458793:MGA458796 MPW458793:MPW458796 MZS458793:MZS458796 NJO458793:NJO458796 NTK458793:NTK458796 ODG458793:ODG458796 ONC458793:ONC458796 OWY458793:OWY458796 PGU458793:PGU458796 PQQ458793:PQQ458796 QAM458793:QAM458796 QKI458793:QKI458796 QUE458793:QUE458796 REA458793:REA458796 RNW458793:RNW458796 RXS458793:RXS458796 SHO458793:SHO458796 SRK458793:SRK458796 TBG458793:TBG458796 TLC458793:TLC458796 TUY458793:TUY458796 UEU458793:UEU458796 UOQ458793:UOQ458796 UYM458793:UYM458796 VII458793:VII458796 VSE458793:VSE458796 WCA458793:WCA458796 WLW458793:WLW458796 WVS458793:WVS458796 K524329:K524332 JG524329:JG524332 TC524329:TC524332 ACY524329:ACY524332 AMU524329:AMU524332 AWQ524329:AWQ524332 BGM524329:BGM524332 BQI524329:BQI524332 CAE524329:CAE524332 CKA524329:CKA524332 CTW524329:CTW524332 DDS524329:DDS524332 DNO524329:DNO524332 DXK524329:DXK524332 EHG524329:EHG524332 ERC524329:ERC524332 FAY524329:FAY524332 FKU524329:FKU524332 FUQ524329:FUQ524332 GEM524329:GEM524332 GOI524329:GOI524332 GYE524329:GYE524332 HIA524329:HIA524332 HRW524329:HRW524332 IBS524329:IBS524332 ILO524329:ILO524332 IVK524329:IVK524332 JFG524329:JFG524332 JPC524329:JPC524332 JYY524329:JYY524332 KIU524329:KIU524332 KSQ524329:KSQ524332 LCM524329:LCM524332 LMI524329:LMI524332 LWE524329:LWE524332 MGA524329:MGA524332 MPW524329:MPW524332 MZS524329:MZS524332 NJO524329:NJO524332 NTK524329:NTK524332 ODG524329:ODG524332 ONC524329:ONC524332 OWY524329:OWY524332 PGU524329:PGU524332 PQQ524329:PQQ524332 QAM524329:QAM524332 QKI524329:QKI524332 QUE524329:QUE524332 REA524329:REA524332 RNW524329:RNW524332 RXS524329:RXS524332 SHO524329:SHO524332 SRK524329:SRK524332 TBG524329:TBG524332 TLC524329:TLC524332 TUY524329:TUY524332 UEU524329:UEU524332 UOQ524329:UOQ524332 UYM524329:UYM524332 VII524329:VII524332 VSE524329:VSE524332 WCA524329:WCA524332 WLW524329:WLW524332 WVS524329:WVS524332 K589865:K589868 JG589865:JG589868 TC589865:TC589868 ACY589865:ACY589868 AMU589865:AMU589868 AWQ589865:AWQ589868 BGM589865:BGM589868 BQI589865:BQI589868 CAE589865:CAE589868 CKA589865:CKA589868 CTW589865:CTW589868 DDS589865:DDS589868 DNO589865:DNO589868 DXK589865:DXK589868 EHG589865:EHG589868 ERC589865:ERC589868 FAY589865:FAY589868 FKU589865:FKU589868 FUQ589865:FUQ589868 GEM589865:GEM589868 GOI589865:GOI589868 GYE589865:GYE589868 HIA589865:HIA589868 HRW589865:HRW589868 IBS589865:IBS589868 ILO589865:ILO589868 IVK589865:IVK589868 JFG589865:JFG589868 JPC589865:JPC589868 JYY589865:JYY589868 KIU589865:KIU589868 KSQ589865:KSQ589868 LCM589865:LCM589868 LMI589865:LMI589868 LWE589865:LWE589868 MGA589865:MGA589868 MPW589865:MPW589868 MZS589865:MZS589868 NJO589865:NJO589868 NTK589865:NTK589868 ODG589865:ODG589868 ONC589865:ONC589868 OWY589865:OWY589868 PGU589865:PGU589868 PQQ589865:PQQ589868 QAM589865:QAM589868 QKI589865:QKI589868 QUE589865:QUE589868 REA589865:REA589868 RNW589865:RNW589868 RXS589865:RXS589868 SHO589865:SHO589868 SRK589865:SRK589868 TBG589865:TBG589868 TLC589865:TLC589868 TUY589865:TUY589868 UEU589865:UEU589868 UOQ589865:UOQ589868 UYM589865:UYM589868 VII589865:VII589868 VSE589865:VSE589868 WCA589865:WCA589868 WLW589865:WLW589868 WVS589865:WVS589868 K655401:K655404 JG655401:JG655404 TC655401:TC655404 ACY655401:ACY655404 AMU655401:AMU655404 AWQ655401:AWQ655404 BGM655401:BGM655404 BQI655401:BQI655404 CAE655401:CAE655404 CKA655401:CKA655404 CTW655401:CTW655404 DDS655401:DDS655404 DNO655401:DNO655404 DXK655401:DXK655404 EHG655401:EHG655404 ERC655401:ERC655404 FAY655401:FAY655404 FKU655401:FKU655404 FUQ655401:FUQ655404 GEM655401:GEM655404 GOI655401:GOI655404 GYE655401:GYE655404 HIA655401:HIA655404 HRW655401:HRW655404 IBS655401:IBS655404 ILO655401:ILO655404 IVK655401:IVK655404 JFG655401:JFG655404 JPC655401:JPC655404 JYY655401:JYY655404 KIU655401:KIU655404 KSQ655401:KSQ655404 LCM655401:LCM655404 LMI655401:LMI655404 LWE655401:LWE655404 MGA655401:MGA655404 MPW655401:MPW655404 MZS655401:MZS655404 NJO655401:NJO655404 NTK655401:NTK655404 ODG655401:ODG655404 ONC655401:ONC655404 OWY655401:OWY655404 PGU655401:PGU655404 PQQ655401:PQQ655404 QAM655401:QAM655404 QKI655401:QKI655404 QUE655401:QUE655404 REA655401:REA655404 RNW655401:RNW655404 RXS655401:RXS655404 SHO655401:SHO655404 SRK655401:SRK655404 TBG655401:TBG655404 TLC655401:TLC655404 TUY655401:TUY655404 UEU655401:UEU655404 UOQ655401:UOQ655404 UYM655401:UYM655404 VII655401:VII655404 VSE655401:VSE655404 WCA655401:WCA655404 WLW655401:WLW655404 WVS655401:WVS655404 K720937:K720940 JG720937:JG720940 TC720937:TC720940 ACY720937:ACY720940 AMU720937:AMU720940 AWQ720937:AWQ720940 BGM720937:BGM720940 BQI720937:BQI720940 CAE720937:CAE720940 CKA720937:CKA720940 CTW720937:CTW720940 DDS720937:DDS720940 DNO720937:DNO720940 DXK720937:DXK720940 EHG720937:EHG720940 ERC720937:ERC720940 FAY720937:FAY720940 FKU720937:FKU720940 FUQ720937:FUQ720940 GEM720937:GEM720940 GOI720937:GOI720940 GYE720937:GYE720940 HIA720937:HIA720940 HRW720937:HRW720940 IBS720937:IBS720940 ILO720937:ILO720940 IVK720937:IVK720940 JFG720937:JFG720940 JPC720937:JPC720940 JYY720937:JYY720940 KIU720937:KIU720940 KSQ720937:KSQ720940 LCM720937:LCM720940 LMI720937:LMI720940 LWE720937:LWE720940 MGA720937:MGA720940 MPW720937:MPW720940 MZS720937:MZS720940 NJO720937:NJO720940 NTK720937:NTK720940 ODG720937:ODG720940 ONC720937:ONC720940 OWY720937:OWY720940 PGU720937:PGU720940 PQQ720937:PQQ720940 QAM720937:QAM720940 QKI720937:QKI720940 QUE720937:QUE720940 REA720937:REA720940 RNW720937:RNW720940 RXS720937:RXS720940 SHO720937:SHO720940 SRK720937:SRK720940 TBG720937:TBG720940 TLC720937:TLC720940 TUY720937:TUY720940 UEU720937:UEU720940 UOQ720937:UOQ720940 UYM720937:UYM720940 VII720937:VII720940 VSE720937:VSE720940 WCA720937:WCA720940 WLW720937:WLW720940 WVS720937:WVS720940 K786473:K786476 JG786473:JG786476 TC786473:TC786476 ACY786473:ACY786476 AMU786473:AMU786476 AWQ786473:AWQ786476 BGM786473:BGM786476 BQI786473:BQI786476 CAE786473:CAE786476 CKA786473:CKA786476 CTW786473:CTW786476 DDS786473:DDS786476 DNO786473:DNO786476 DXK786473:DXK786476 EHG786473:EHG786476 ERC786473:ERC786476 FAY786473:FAY786476 FKU786473:FKU786476 FUQ786473:FUQ786476 GEM786473:GEM786476 GOI786473:GOI786476 GYE786473:GYE786476 HIA786473:HIA786476 HRW786473:HRW786476 IBS786473:IBS786476 ILO786473:ILO786476 IVK786473:IVK786476 JFG786473:JFG786476 JPC786473:JPC786476 JYY786473:JYY786476 KIU786473:KIU786476 KSQ786473:KSQ786476 LCM786473:LCM786476 LMI786473:LMI786476 LWE786473:LWE786476 MGA786473:MGA786476 MPW786473:MPW786476 MZS786473:MZS786476 NJO786473:NJO786476 NTK786473:NTK786476 ODG786473:ODG786476 ONC786473:ONC786476 OWY786473:OWY786476 PGU786473:PGU786476 PQQ786473:PQQ786476 QAM786473:QAM786476 QKI786473:QKI786476 QUE786473:QUE786476 REA786473:REA786476 RNW786473:RNW786476 RXS786473:RXS786476 SHO786473:SHO786476 SRK786473:SRK786476 TBG786473:TBG786476 TLC786473:TLC786476 TUY786473:TUY786476 UEU786473:UEU786476 UOQ786473:UOQ786476 UYM786473:UYM786476 VII786473:VII786476 VSE786473:VSE786476 WCA786473:WCA786476 WLW786473:WLW786476 WVS786473:WVS786476 K852009:K852012 JG852009:JG852012 TC852009:TC852012 ACY852009:ACY852012 AMU852009:AMU852012 AWQ852009:AWQ852012 BGM852009:BGM852012 BQI852009:BQI852012 CAE852009:CAE852012 CKA852009:CKA852012 CTW852009:CTW852012 DDS852009:DDS852012 DNO852009:DNO852012 DXK852009:DXK852012 EHG852009:EHG852012 ERC852009:ERC852012 FAY852009:FAY852012 FKU852009:FKU852012 FUQ852009:FUQ852012 GEM852009:GEM852012 GOI852009:GOI852012 GYE852009:GYE852012 HIA852009:HIA852012 HRW852009:HRW852012 IBS852009:IBS852012 ILO852009:ILO852012 IVK852009:IVK852012 JFG852009:JFG852012 JPC852009:JPC852012 JYY852009:JYY852012 KIU852009:KIU852012 KSQ852009:KSQ852012 LCM852009:LCM852012 LMI852009:LMI852012 LWE852009:LWE852012 MGA852009:MGA852012 MPW852009:MPW852012 MZS852009:MZS852012 NJO852009:NJO852012 NTK852009:NTK852012 ODG852009:ODG852012 ONC852009:ONC852012 OWY852009:OWY852012 PGU852009:PGU852012 PQQ852009:PQQ852012 QAM852009:QAM852012 QKI852009:QKI852012 QUE852009:QUE852012 REA852009:REA852012 RNW852009:RNW852012 RXS852009:RXS852012 SHO852009:SHO852012 SRK852009:SRK852012 TBG852009:TBG852012 TLC852009:TLC852012 TUY852009:TUY852012 UEU852009:UEU852012 UOQ852009:UOQ852012 UYM852009:UYM852012 VII852009:VII852012 VSE852009:VSE852012 WCA852009:WCA852012 WLW852009:WLW852012 WVS852009:WVS852012 K917545:K917548 JG917545:JG917548 TC917545:TC917548 ACY917545:ACY917548 AMU917545:AMU917548 AWQ917545:AWQ917548 BGM917545:BGM917548 BQI917545:BQI917548 CAE917545:CAE917548 CKA917545:CKA917548 CTW917545:CTW917548 DDS917545:DDS917548 DNO917545:DNO917548 DXK917545:DXK917548 EHG917545:EHG917548 ERC917545:ERC917548 FAY917545:FAY917548 FKU917545:FKU917548 FUQ917545:FUQ917548 GEM917545:GEM917548 GOI917545:GOI917548 GYE917545:GYE917548 HIA917545:HIA917548 HRW917545:HRW917548 IBS917545:IBS917548 ILO917545:ILO917548 IVK917545:IVK917548 JFG917545:JFG917548 JPC917545:JPC917548 JYY917545:JYY917548 KIU917545:KIU917548 KSQ917545:KSQ917548 LCM917545:LCM917548 LMI917545:LMI917548 LWE917545:LWE917548 MGA917545:MGA917548 MPW917545:MPW917548 MZS917545:MZS917548 NJO917545:NJO917548 NTK917545:NTK917548 ODG917545:ODG917548 ONC917545:ONC917548 OWY917545:OWY917548 PGU917545:PGU917548 PQQ917545:PQQ917548 QAM917545:QAM917548 QKI917545:QKI917548 QUE917545:QUE917548 REA917545:REA917548 RNW917545:RNW917548 RXS917545:RXS917548 SHO917545:SHO917548 SRK917545:SRK917548 TBG917545:TBG917548 TLC917545:TLC917548 TUY917545:TUY917548 UEU917545:UEU917548 UOQ917545:UOQ917548 UYM917545:UYM917548 VII917545:VII917548 VSE917545:VSE917548 WCA917545:WCA917548 WLW917545:WLW917548 WVS917545:WVS917548 K983081:K983084 JG983081:JG983084 TC983081:TC983084 ACY983081:ACY983084 AMU983081:AMU983084 AWQ983081:AWQ983084 BGM983081:BGM983084 BQI983081:BQI983084 CAE983081:CAE983084 CKA983081:CKA983084 CTW983081:CTW983084 DDS983081:DDS983084 DNO983081:DNO983084 DXK983081:DXK983084 EHG983081:EHG983084 ERC983081:ERC983084 FAY983081:FAY983084 FKU983081:FKU983084 FUQ983081:FUQ983084 GEM983081:GEM983084 GOI983081:GOI983084 GYE983081:GYE983084 HIA983081:HIA983084 HRW983081:HRW983084 IBS983081:IBS983084 ILO983081:ILO983084 IVK983081:IVK983084 JFG983081:JFG983084 JPC983081:JPC983084 JYY983081:JYY983084 KIU983081:KIU983084 KSQ983081:KSQ983084 LCM983081:LCM983084 LMI983081:LMI983084 LWE983081:LWE983084 MGA983081:MGA983084 MPW983081:MPW983084 MZS983081:MZS983084 NJO983081:NJO983084 NTK983081:NTK983084 ODG983081:ODG983084 ONC983081:ONC983084 OWY983081:OWY983084 PGU983081:PGU983084 PQQ983081:PQQ983084 QAM983081:QAM983084 QKI983081:QKI983084 QUE983081:QUE983084 REA983081:REA983084 RNW983081:RNW983084 RXS983081:RXS983084 SHO983081:SHO983084 SRK983081:SRK983084 TBG983081:TBG983084 TLC983081:TLC983084 TUY983081:TUY983084 UEU983081:UEU983084 UOQ983081:UOQ983084 UYM983081:UYM983084 VII983081:VII983084 VSE983081:VSE983084 WCA983081:WCA983084 WLW983081:WLW983084 WVS983081:WVS983084 K12:K14 JG12:JG14 TC12:TC14 ACY12:ACY14 AMU12:AMU14 AWQ12:AWQ14 BGM12:BGM14 BQI12:BQI14 CAE12:CAE14 CKA12:CKA14 CTW12:CTW14 DDS12:DDS14 DNO12:DNO14 DXK12:DXK14 EHG12:EHG14 ERC12:ERC14 FAY12:FAY14 FKU12:FKU14 FUQ12:FUQ14 GEM12:GEM14 GOI12:GOI14 GYE12:GYE14 HIA12:HIA14 HRW12:HRW14 IBS12:IBS14 ILO12:ILO14 IVK12:IVK14 JFG12:JFG14 JPC12:JPC14 JYY12:JYY14 KIU12:KIU14 KSQ12:KSQ14 LCM12:LCM14 LMI12:LMI14 LWE12:LWE14 MGA12:MGA14 MPW12:MPW14 MZS12:MZS14 NJO12:NJO14 NTK12:NTK14 ODG12:ODG14 ONC12:ONC14 OWY12:OWY14 PGU12:PGU14 PQQ12:PQQ14 QAM12:QAM14 QKI12:QKI14 QUE12:QUE14 REA12:REA14 RNW12:RNW14 RXS12:RXS14 SHO12:SHO14 SRK12:SRK14 TBG12:TBG14 TLC12:TLC14 TUY12:TUY14 UEU12:UEU14 UOQ12:UOQ14 UYM12:UYM14 VII12:VII14 VSE12:VSE14 WCA12:WCA14 WLW12:WLW14 WVS12:WVS14 K65548:K65550 JG65548:JG65550 TC65548:TC65550 ACY65548:ACY65550 AMU65548:AMU65550 AWQ65548:AWQ65550 BGM65548:BGM65550 BQI65548:BQI65550 CAE65548:CAE65550 CKA65548:CKA65550 CTW65548:CTW65550 DDS65548:DDS65550 DNO65548:DNO65550 DXK65548:DXK65550 EHG65548:EHG65550 ERC65548:ERC65550 FAY65548:FAY65550 FKU65548:FKU65550 FUQ65548:FUQ65550 GEM65548:GEM65550 GOI65548:GOI65550 GYE65548:GYE65550 HIA65548:HIA65550 HRW65548:HRW65550 IBS65548:IBS65550 ILO65548:ILO65550 IVK65548:IVK65550 JFG65548:JFG65550 JPC65548:JPC65550 JYY65548:JYY65550 KIU65548:KIU65550 KSQ65548:KSQ65550 LCM65548:LCM65550 LMI65548:LMI65550 LWE65548:LWE65550 MGA65548:MGA65550 MPW65548:MPW65550 MZS65548:MZS65550 NJO65548:NJO65550 NTK65548:NTK65550 ODG65548:ODG65550 ONC65548:ONC65550 OWY65548:OWY65550 PGU65548:PGU65550 PQQ65548:PQQ65550 QAM65548:QAM65550 QKI65548:QKI65550 QUE65548:QUE65550 REA65548:REA65550 RNW65548:RNW65550 RXS65548:RXS65550 SHO65548:SHO65550 SRK65548:SRK65550 TBG65548:TBG65550 TLC65548:TLC65550 TUY65548:TUY65550 UEU65548:UEU65550 UOQ65548:UOQ65550 UYM65548:UYM65550 VII65548:VII65550 VSE65548:VSE65550 WCA65548:WCA65550 WLW65548:WLW65550 WVS65548:WVS65550 K131084:K131086 JG131084:JG131086 TC131084:TC131086 ACY131084:ACY131086 AMU131084:AMU131086 AWQ131084:AWQ131086 BGM131084:BGM131086 BQI131084:BQI131086 CAE131084:CAE131086 CKA131084:CKA131086 CTW131084:CTW131086 DDS131084:DDS131086 DNO131084:DNO131086 DXK131084:DXK131086 EHG131084:EHG131086 ERC131084:ERC131086 FAY131084:FAY131086 FKU131084:FKU131086 FUQ131084:FUQ131086 GEM131084:GEM131086 GOI131084:GOI131086 GYE131084:GYE131086 HIA131084:HIA131086 HRW131084:HRW131086 IBS131084:IBS131086 ILO131084:ILO131086 IVK131084:IVK131086 JFG131084:JFG131086 JPC131084:JPC131086 JYY131084:JYY131086 KIU131084:KIU131086 KSQ131084:KSQ131086 LCM131084:LCM131086 LMI131084:LMI131086 LWE131084:LWE131086 MGA131084:MGA131086 MPW131084:MPW131086 MZS131084:MZS131086 NJO131084:NJO131086 NTK131084:NTK131086 ODG131084:ODG131086 ONC131084:ONC131086 OWY131084:OWY131086 PGU131084:PGU131086 PQQ131084:PQQ131086 QAM131084:QAM131086 QKI131084:QKI131086 QUE131084:QUE131086 REA131084:REA131086 RNW131084:RNW131086 RXS131084:RXS131086 SHO131084:SHO131086 SRK131084:SRK131086 TBG131084:TBG131086 TLC131084:TLC131086 TUY131084:TUY131086 UEU131084:UEU131086 UOQ131084:UOQ131086 UYM131084:UYM131086 VII131084:VII131086 VSE131084:VSE131086 WCA131084:WCA131086 WLW131084:WLW131086 WVS131084:WVS131086 K196620:K196622 JG196620:JG196622 TC196620:TC196622 ACY196620:ACY196622 AMU196620:AMU196622 AWQ196620:AWQ196622 BGM196620:BGM196622 BQI196620:BQI196622 CAE196620:CAE196622 CKA196620:CKA196622 CTW196620:CTW196622 DDS196620:DDS196622 DNO196620:DNO196622 DXK196620:DXK196622 EHG196620:EHG196622 ERC196620:ERC196622 FAY196620:FAY196622 FKU196620:FKU196622 FUQ196620:FUQ196622 GEM196620:GEM196622 GOI196620:GOI196622 GYE196620:GYE196622 HIA196620:HIA196622 HRW196620:HRW196622 IBS196620:IBS196622 ILO196620:ILO196622 IVK196620:IVK196622 JFG196620:JFG196622 JPC196620:JPC196622 JYY196620:JYY196622 KIU196620:KIU196622 KSQ196620:KSQ196622 LCM196620:LCM196622 LMI196620:LMI196622 LWE196620:LWE196622 MGA196620:MGA196622 MPW196620:MPW196622 MZS196620:MZS196622 NJO196620:NJO196622 NTK196620:NTK196622 ODG196620:ODG196622 ONC196620:ONC196622 OWY196620:OWY196622 PGU196620:PGU196622 PQQ196620:PQQ196622 QAM196620:QAM196622 QKI196620:QKI196622 QUE196620:QUE196622 REA196620:REA196622 RNW196620:RNW196622 RXS196620:RXS196622 SHO196620:SHO196622 SRK196620:SRK196622 TBG196620:TBG196622 TLC196620:TLC196622 TUY196620:TUY196622 UEU196620:UEU196622 UOQ196620:UOQ196622 UYM196620:UYM196622 VII196620:VII196622 VSE196620:VSE196622 WCA196620:WCA196622 WLW196620:WLW196622 WVS196620:WVS196622 K262156:K262158 JG262156:JG262158 TC262156:TC262158 ACY262156:ACY262158 AMU262156:AMU262158 AWQ262156:AWQ262158 BGM262156:BGM262158 BQI262156:BQI262158 CAE262156:CAE262158 CKA262156:CKA262158 CTW262156:CTW262158 DDS262156:DDS262158 DNO262156:DNO262158 DXK262156:DXK262158 EHG262156:EHG262158 ERC262156:ERC262158 FAY262156:FAY262158 FKU262156:FKU262158 FUQ262156:FUQ262158 GEM262156:GEM262158 GOI262156:GOI262158 GYE262156:GYE262158 HIA262156:HIA262158 HRW262156:HRW262158 IBS262156:IBS262158 ILO262156:ILO262158 IVK262156:IVK262158 JFG262156:JFG262158 JPC262156:JPC262158 JYY262156:JYY262158 KIU262156:KIU262158 KSQ262156:KSQ262158 LCM262156:LCM262158 LMI262156:LMI262158 LWE262156:LWE262158 MGA262156:MGA262158 MPW262156:MPW262158 MZS262156:MZS262158 NJO262156:NJO262158 NTK262156:NTK262158 ODG262156:ODG262158 ONC262156:ONC262158 OWY262156:OWY262158 PGU262156:PGU262158 PQQ262156:PQQ262158 QAM262156:QAM262158 QKI262156:QKI262158 QUE262156:QUE262158 REA262156:REA262158 RNW262156:RNW262158 RXS262156:RXS262158 SHO262156:SHO262158 SRK262156:SRK262158 TBG262156:TBG262158 TLC262156:TLC262158 TUY262156:TUY262158 UEU262156:UEU262158 UOQ262156:UOQ262158 UYM262156:UYM262158 VII262156:VII262158 VSE262156:VSE262158 WCA262156:WCA262158 WLW262156:WLW262158 WVS262156:WVS262158 K327692:K327694 JG327692:JG327694 TC327692:TC327694 ACY327692:ACY327694 AMU327692:AMU327694 AWQ327692:AWQ327694 BGM327692:BGM327694 BQI327692:BQI327694 CAE327692:CAE327694 CKA327692:CKA327694 CTW327692:CTW327694 DDS327692:DDS327694 DNO327692:DNO327694 DXK327692:DXK327694 EHG327692:EHG327694 ERC327692:ERC327694 FAY327692:FAY327694 FKU327692:FKU327694 FUQ327692:FUQ327694 GEM327692:GEM327694 GOI327692:GOI327694 GYE327692:GYE327694 HIA327692:HIA327694 HRW327692:HRW327694 IBS327692:IBS327694 ILO327692:ILO327694 IVK327692:IVK327694 JFG327692:JFG327694 JPC327692:JPC327694 JYY327692:JYY327694 KIU327692:KIU327694 KSQ327692:KSQ327694 LCM327692:LCM327694 LMI327692:LMI327694 LWE327692:LWE327694 MGA327692:MGA327694 MPW327692:MPW327694 MZS327692:MZS327694 NJO327692:NJO327694 NTK327692:NTK327694 ODG327692:ODG327694 ONC327692:ONC327694 OWY327692:OWY327694 PGU327692:PGU327694 PQQ327692:PQQ327694 QAM327692:QAM327694 QKI327692:QKI327694 QUE327692:QUE327694 REA327692:REA327694 RNW327692:RNW327694 RXS327692:RXS327694 SHO327692:SHO327694 SRK327692:SRK327694 TBG327692:TBG327694 TLC327692:TLC327694 TUY327692:TUY327694 UEU327692:UEU327694 UOQ327692:UOQ327694 UYM327692:UYM327694 VII327692:VII327694 VSE327692:VSE327694 WCA327692:WCA327694 WLW327692:WLW327694 WVS327692:WVS327694 K393228:K393230 JG393228:JG393230 TC393228:TC393230 ACY393228:ACY393230 AMU393228:AMU393230 AWQ393228:AWQ393230 BGM393228:BGM393230 BQI393228:BQI393230 CAE393228:CAE393230 CKA393228:CKA393230 CTW393228:CTW393230 DDS393228:DDS393230 DNO393228:DNO393230 DXK393228:DXK393230 EHG393228:EHG393230 ERC393228:ERC393230 FAY393228:FAY393230 FKU393228:FKU393230 FUQ393228:FUQ393230 GEM393228:GEM393230 GOI393228:GOI393230 GYE393228:GYE393230 HIA393228:HIA393230 HRW393228:HRW393230 IBS393228:IBS393230 ILO393228:ILO393230 IVK393228:IVK393230 JFG393228:JFG393230 JPC393228:JPC393230 JYY393228:JYY393230 KIU393228:KIU393230 KSQ393228:KSQ393230 LCM393228:LCM393230 LMI393228:LMI393230 LWE393228:LWE393230 MGA393228:MGA393230 MPW393228:MPW393230 MZS393228:MZS393230 NJO393228:NJO393230 NTK393228:NTK393230 ODG393228:ODG393230 ONC393228:ONC393230 OWY393228:OWY393230 PGU393228:PGU393230 PQQ393228:PQQ393230 QAM393228:QAM393230 QKI393228:QKI393230 QUE393228:QUE393230 REA393228:REA393230 RNW393228:RNW393230 RXS393228:RXS393230 SHO393228:SHO393230 SRK393228:SRK393230 TBG393228:TBG393230 TLC393228:TLC393230 TUY393228:TUY393230 UEU393228:UEU393230 UOQ393228:UOQ393230 UYM393228:UYM393230 VII393228:VII393230 VSE393228:VSE393230 WCA393228:WCA393230 WLW393228:WLW393230 WVS393228:WVS393230 K458764:K458766 JG458764:JG458766 TC458764:TC458766 ACY458764:ACY458766 AMU458764:AMU458766 AWQ458764:AWQ458766 BGM458764:BGM458766 BQI458764:BQI458766 CAE458764:CAE458766 CKA458764:CKA458766 CTW458764:CTW458766 DDS458764:DDS458766 DNO458764:DNO458766 DXK458764:DXK458766 EHG458764:EHG458766 ERC458764:ERC458766 FAY458764:FAY458766 FKU458764:FKU458766 FUQ458764:FUQ458766 GEM458764:GEM458766 GOI458764:GOI458766 GYE458764:GYE458766 HIA458764:HIA458766 HRW458764:HRW458766 IBS458764:IBS458766 ILO458764:ILO458766 IVK458764:IVK458766 JFG458764:JFG458766 JPC458764:JPC458766 JYY458764:JYY458766 KIU458764:KIU458766 KSQ458764:KSQ458766 LCM458764:LCM458766 LMI458764:LMI458766 LWE458764:LWE458766 MGA458764:MGA458766 MPW458764:MPW458766 MZS458764:MZS458766 NJO458764:NJO458766 NTK458764:NTK458766 ODG458764:ODG458766 ONC458764:ONC458766 OWY458764:OWY458766 PGU458764:PGU458766 PQQ458764:PQQ458766 QAM458764:QAM458766 QKI458764:QKI458766 QUE458764:QUE458766 REA458764:REA458766 RNW458764:RNW458766 RXS458764:RXS458766 SHO458764:SHO458766 SRK458764:SRK458766 TBG458764:TBG458766 TLC458764:TLC458766 TUY458764:TUY458766 UEU458764:UEU458766 UOQ458764:UOQ458766 UYM458764:UYM458766 VII458764:VII458766 VSE458764:VSE458766 WCA458764:WCA458766 WLW458764:WLW458766 WVS458764:WVS458766 K524300:K524302 JG524300:JG524302 TC524300:TC524302 ACY524300:ACY524302 AMU524300:AMU524302 AWQ524300:AWQ524302 BGM524300:BGM524302 BQI524300:BQI524302 CAE524300:CAE524302 CKA524300:CKA524302 CTW524300:CTW524302 DDS524300:DDS524302 DNO524300:DNO524302 DXK524300:DXK524302 EHG524300:EHG524302 ERC524300:ERC524302 FAY524300:FAY524302 FKU524300:FKU524302 FUQ524300:FUQ524302 GEM524300:GEM524302 GOI524300:GOI524302 GYE524300:GYE524302 HIA524300:HIA524302 HRW524300:HRW524302 IBS524300:IBS524302 ILO524300:ILO524302 IVK524300:IVK524302 JFG524300:JFG524302 JPC524300:JPC524302 JYY524300:JYY524302 KIU524300:KIU524302 KSQ524300:KSQ524302 LCM524300:LCM524302 LMI524300:LMI524302 LWE524300:LWE524302 MGA524300:MGA524302 MPW524300:MPW524302 MZS524300:MZS524302 NJO524300:NJO524302 NTK524300:NTK524302 ODG524300:ODG524302 ONC524300:ONC524302 OWY524300:OWY524302 PGU524300:PGU524302 PQQ524300:PQQ524302 QAM524300:QAM524302 QKI524300:QKI524302 QUE524300:QUE524302 REA524300:REA524302 RNW524300:RNW524302 RXS524300:RXS524302 SHO524300:SHO524302 SRK524300:SRK524302 TBG524300:TBG524302 TLC524300:TLC524302 TUY524300:TUY524302 UEU524300:UEU524302 UOQ524300:UOQ524302 UYM524300:UYM524302 VII524300:VII524302 VSE524300:VSE524302 WCA524300:WCA524302 WLW524300:WLW524302 WVS524300:WVS524302 K589836:K589838 JG589836:JG589838 TC589836:TC589838 ACY589836:ACY589838 AMU589836:AMU589838 AWQ589836:AWQ589838 BGM589836:BGM589838 BQI589836:BQI589838 CAE589836:CAE589838 CKA589836:CKA589838 CTW589836:CTW589838 DDS589836:DDS589838 DNO589836:DNO589838 DXK589836:DXK589838 EHG589836:EHG589838 ERC589836:ERC589838 FAY589836:FAY589838 FKU589836:FKU589838 FUQ589836:FUQ589838 GEM589836:GEM589838 GOI589836:GOI589838 GYE589836:GYE589838 HIA589836:HIA589838 HRW589836:HRW589838 IBS589836:IBS589838 ILO589836:ILO589838 IVK589836:IVK589838 JFG589836:JFG589838 JPC589836:JPC589838 JYY589836:JYY589838 KIU589836:KIU589838 KSQ589836:KSQ589838 LCM589836:LCM589838 LMI589836:LMI589838 LWE589836:LWE589838 MGA589836:MGA589838 MPW589836:MPW589838 MZS589836:MZS589838 NJO589836:NJO589838 NTK589836:NTK589838 ODG589836:ODG589838 ONC589836:ONC589838 OWY589836:OWY589838 PGU589836:PGU589838 PQQ589836:PQQ589838 QAM589836:QAM589838 QKI589836:QKI589838 QUE589836:QUE589838 REA589836:REA589838 RNW589836:RNW589838 RXS589836:RXS589838 SHO589836:SHO589838 SRK589836:SRK589838 TBG589836:TBG589838 TLC589836:TLC589838 TUY589836:TUY589838 UEU589836:UEU589838 UOQ589836:UOQ589838 UYM589836:UYM589838 VII589836:VII589838 VSE589836:VSE589838 WCA589836:WCA589838 WLW589836:WLW589838 WVS589836:WVS589838 K655372:K655374 JG655372:JG655374 TC655372:TC655374 ACY655372:ACY655374 AMU655372:AMU655374 AWQ655372:AWQ655374 BGM655372:BGM655374 BQI655372:BQI655374 CAE655372:CAE655374 CKA655372:CKA655374 CTW655372:CTW655374 DDS655372:DDS655374 DNO655372:DNO655374 DXK655372:DXK655374 EHG655372:EHG655374 ERC655372:ERC655374 FAY655372:FAY655374 FKU655372:FKU655374 FUQ655372:FUQ655374 GEM655372:GEM655374 GOI655372:GOI655374 GYE655372:GYE655374 HIA655372:HIA655374 HRW655372:HRW655374 IBS655372:IBS655374 ILO655372:ILO655374 IVK655372:IVK655374 JFG655372:JFG655374 JPC655372:JPC655374 JYY655372:JYY655374 KIU655372:KIU655374 KSQ655372:KSQ655374 LCM655372:LCM655374 LMI655372:LMI655374 LWE655372:LWE655374 MGA655372:MGA655374 MPW655372:MPW655374 MZS655372:MZS655374 NJO655372:NJO655374 NTK655372:NTK655374 ODG655372:ODG655374 ONC655372:ONC655374 OWY655372:OWY655374 PGU655372:PGU655374 PQQ655372:PQQ655374 QAM655372:QAM655374 QKI655372:QKI655374 QUE655372:QUE655374 REA655372:REA655374 RNW655372:RNW655374 RXS655372:RXS655374 SHO655372:SHO655374 SRK655372:SRK655374 TBG655372:TBG655374 TLC655372:TLC655374 TUY655372:TUY655374 UEU655372:UEU655374 UOQ655372:UOQ655374 UYM655372:UYM655374 VII655372:VII655374 VSE655372:VSE655374 WCA655372:WCA655374 WLW655372:WLW655374 WVS655372:WVS655374 K720908:K720910 JG720908:JG720910 TC720908:TC720910 ACY720908:ACY720910 AMU720908:AMU720910 AWQ720908:AWQ720910 BGM720908:BGM720910 BQI720908:BQI720910 CAE720908:CAE720910 CKA720908:CKA720910 CTW720908:CTW720910 DDS720908:DDS720910 DNO720908:DNO720910 DXK720908:DXK720910 EHG720908:EHG720910 ERC720908:ERC720910 FAY720908:FAY720910 FKU720908:FKU720910 FUQ720908:FUQ720910 GEM720908:GEM720910 GOI720908:GOI720910 GYE720908:GYE720910 HIA720908:HIA720910 HRW720908:HRW720910 IBS720908:IBS720910 ILO720908:ILO720910 IVK720908:IVK720910 JFG720908:JFG720910 JPC720908:JPC720910 JYY720908:JYY720910 KIU720908:KIU720910 KSQ720908:KSQ720910 LCM720908:LCM720910 LMI720908:LMI720910 LWE720908:LWE720910 MGA720908:MGA720910 MPW720908:MPW720910 MZS720908:MZS720910 NJO720908:NJO720910 NTK720908:NTK720910 ODG720908:ODG720910 ONC720908:ONC720910 OWY720908:OWY720910 PGU720908:PGU720910 PQQ720908:PQQ720910 QAM720908:QAM720910 QKI720908:QKI720910 QUE720908:QUE720910 REA720908:REA720910 RNW720908:RNW720910 RXS720908:RXS720910 SHO720908:SHO720910 SRK720908:SRK720910 TBG720908:TBG720910 TLC720908:TLC720910 TUY720908:TUY720910 UEU720908:UEU720910 UOQ720908:UOQ720910 UYM720908:UYM720910 VII720908:VII720910 VSE720908:VSE720910 WCA720908:WCA720910 WLW720908:WLW720910 WVS720908:WVS720910 K786444:K786446 JG786444:JG786446 TC786444:TC786446 ACY786444:ACY786446 AMU786444:AMU786446 AWQ786444:AWQ786446 BGM786444:BGM786446 BQI786444:BQI786446 CAE786444:CAE786446 CKA786444:CKA786446 CTW786444:CTW786446 DDS786444:DDS786446 DNO786444:DNO786446 DXK786444:DXK786446 EHG786444:EHG786446 ERC786444:ERC786446 FAY786444:FAY786446 FKU786444:FKU786446 FUQ786444:FUQ786446 GEM786444:GEM786446 GOI786444:GOI786446 GYE786444:GYE786446 HIA786444:HIA786446 HRW786444:HRW786446 IBS786444:IBS786446 ILO786444:ILO786446 IVK786444:IVK786446 JFG786444:JFG786446 JPC786444:JPC786446 JYY786444:JYY786446 KIU786444:KIU786446 KSQ786444:KSQ786446 LCM786444:LCM786446 LMI786444:LMI786446 LWE786444:LWE786446 MGA786444:MGA786446 MPW786444:MPW786446 MZS786444:MZS786446 NJO786444:NJO786446 NTK786444:NTK786446 ODG786444:ODG786446 ONC786444:ONC786446 OWY786444:OWY786446 PGU786444:PGU786446 PQQ786444:PQQ786446 QAM786444:QAM786446 QKI786444:QKI786446 QUE786444:QUE786446 REA786444:REA786446 RNW786444:RNW786446 RXS786444:RXS786446 SHO786444:SHO786446 SRK786444:SRK786446 TBG786444:TBG786446 TLC786444:TLC786446 TUY786444:TUY786446 UEU786444:UEU786446 UOQ786444:UOQ786446 UYM786444:UYM786446 VII786444:VII786446 VSE786444:VSE786446 WCA786444:WCA786446 WLW786444:WLW786446 WVS786444:WVS786446 K851980:K851982 JG851980:JG851982 TC851980:TC851982 ACY851980:ACY851982 AMU851980:AMU851982 AWQ851980:AWQ851982 BGM851980:BGM851982 BQI851980:BQI851982 CAE851980:CAE851982 CKA851980:CKA851982 CTW851980:CTW851982 DDS851980:DDS851982 DNO851980:DNO851982 DXK851980:DXK851982 EHG851980:EHG851982 ERC851980:ERC851982 FAY851980:FAY851982 FKU851980:FKU851982 FUQ851980:FUQ851982 GEM851980:GEM851982 GOI851980:GOI851982 GYE851980:GYE851982 HIA851980:HIA851982 HRW851980:HRW851982 IBS851980:IBS851982 ILO851980:ILO851982 IVK851980:IVK851982 JFG851980:JFG851982 JPC851980:JPC851982 JYY851980:JYY851982 KIU851980:KIU851982 KSQ851980:KSQ851982 LCM851980:LCM851982 LMI851980:LMI851982 LWE851980:LWE851982 MGA851980:MGA851982 MPW851980:MPW851982 MZS851980:MZS851982 NJO851980:NJO851982 NTK851980:NTK851982 ODG851980:ODG851982 ONC851980:ONC851982 OWY851980:OWY851982 PGU851980:PGU851982 PQQ851980:PQQ851982 QAM851980:QAM851982 QKI851980:QKI851982 QUE851980:QUE851982 REA851980:REA851982 RNW851980:RNW851982 RXS851980:RXS851982 SHO851980:SHO851982 SRK851980:SRK851982 TBG851980:TBG851982 TLC851980:TLC851982 TUY851980:TUY851982 UEU851980:UEU851982 UOQ851980:UOQ851982 UYM851980:UYM851982 VII851980:VII851982 VSE851980:VSE851982 WCA851980:WCA851982 WLW851980:WLW851982 WVS851980:WVS851982 K917516:K917518 JG917516:JG917518 TC917516:TC917518 ACY917516:ACY917518 AMU917516:AMU917518 AWQ917516:AWQ917518 BGM917516:BGM917518 BQI917516:BQI917518 CAE917516:CAE917518 CKA917516:CKA917518 CTW917516:CTW917518 DDS917516:DDS917518 DNO917516:DNO917518 DXK917516:DXK917518 EHG917516:EHG917518 ERC917516:ERC917518 FAY917516:FAY917518 FKU917516:FKU917518 FUQ917516:FUQ917518 GEM917516:GEM917518 GOI917516:GOI917518 GYE917516:GYE917518 HIA917516:HIA917518 HRW917516:HRW917518 IBS917516:IBS917518 ILO917516:ILO917518 IVK917516:IVK917518 JFG917516:JFG917518 JPC917516:JPC917518 JYY917516:JYY917518 KIU917516:KIU917518 KSQ917516:KSQ917518 LCM917516:LCM917518 LMI917516:LMI917518 LWE917516:LWE917518 MGA917516:MGA917518 MPW917516:MPW917518 MZS917516:MZS917518 NJO917516:NJO917518 NTK917516:NTK917518 ODG917516:ODG917518 ONC917516:ONC917518 OWY917516:OWY917518 PGU917516:PGU917518 PQQ917516:PQQ917518 QAM917516:QAM917518 QKI917516:QKI917518 QUE917516:QUE917518 REA917516:REA917518 RNW917516:RNW917518 RXS917516:RXS917518 SHO917516:SHO917518 SRK917516:SRK917518 TBG917516:TBG917518 TLC917516:TLC917518 TUY917516:TUY917518 UEU917516:UEU917518 UOQ917516:UOQ917518 UYM917516:UYM917518 VII917516:VII917518 VSE917516:VSE917518 WCA917516:WCA917518 WLW917516:WLW917518 WVS917516:WVS917518 K983052:K983054 JG983052:JG983054 TC983052:TC983054 ACY983052:ACY983054 AMU983052:AMU983054 AWQ983052:AWQ983054 BGM983052:BGM983054 BQI983052:BQI983054 CAE983052:CAE983054 CKA983052:CKA983054 CTW983052:CTW983054 DDS983052:DDS983054 DNO983052:DNO983054 DXK983052:DXK983054 EHG983052:EHG983054 ERC983052:ERC983054 FAY983052:FAY983054 FKU983052:FKU983054 FUQ983052:FUQ983054 GEM983052:GEM983054 GOI983052:GOI983054 GYE983052:GYE983054 HIA983052:HIA983054 HRW983052:HRW983054 IBS983052:IBS983054 ILO983052:ILO983054 IVK983052:IVK983054 JFG983052:JFG983054 JPC983052:JPC983054 JYY983052:JYY983054 KIU983052:KIU983054 KSQ983052:KSQ983054 LCM983052:LCM983054 LMI983052:LMI983054 LWE983052:LWE983054 MGA983052:MGA983054 MPW983052:MPW983054 MZS983052:MZS983054 NJO983052:NJO983054 NTK983052:NTK983054 ODG983052:ODG983054 ONC983052:ONC983054 OWY983052:OWY983054 PGU983052:PGU983054 PQQ983052:PQQ983054 QAM983052:QAM983054 QKI983052:QKI983054 QUE983052:QUE983054 REA983052:REA983054 RNW983052:RNW983054 RXS983052:RXS983054 SHO983052:SHO983054 SRK983052:SRK983054 TBG983052:TBG983054 TLC983052:TLC983054 TUY983052:TUY983054 UEU983052:UEU983054 UOQ983052:UOQ983054 UYM983052:UYM983054 VII983052:VII983054 VSE983052:VSE983054 WCA983052:WCA983054 WLW983052:WLW983054 WVS983052:WVS983054 K18:K25 JG18:JG25 TC18:TC25 ACY18:ACY25 AMU18:AMU25 AWQ18:AWQ25 BGM18:BGM25 BQI18:BQI25 CAE18:CAE25 CKA18:CKA25 CTW18:CTW25 DDS18:DDS25 DNO18:DNO25 DXK18:DXK25 EHG18:EHG25 ERC18:ERC25 FAY18:FAY25 FKU18:FKU25 FUQ18:FUQ25 GEM18:GEM25 GOI18:GOI25 GYE18:GYE25 HIA18:HIA25 HRW18:HRW25 IBS18:IBS25 ILO18:ILO25 IVK18:IVK25 JFG18:JFG25 JPC18:JPC25 JYY18:JYY25 KIU18:KIU25 KSQ18:KSQ25 LCM18:LCM25 LMI18:LMI25 LWE18:LWE25 MGA18:MGA25 MPW18:MPW25 MZS18:MZS25 NJO18:NJO25 NTK18:NTK25 ODG18:ODG25 ONC18:ONC25 OWY18:OWY25 PGU18:PGU25 PQQ18:PQQ25 QAM18:QAM25 QKI18:QKI25 QUE18:QUE25 REA18:REA25 RNW18:RNW25 RXS18:RXS25 SHO18:SHO25 SRK18:SRK25 TBG18:TBG25 TLC18:TLC25 TUY18:TUY25 UEU18:UEU25 UOQ18:UOQ25 UYM18:UYM25 VII18:VII25 VSE18:VSE25 WCA18:WCA25 WLW18:WLW25 WVS18:WVS25 K65554:K65561 JG65554:JG65561 TC65554:TC65561 ACY65554:ACY65561 AMU65554:AMU65561 AWQ65554:AWQ65561 BGM65554:BGM65561 BQI65554:BQI65561 CAE65554:CAE65561 CKA65554:CKA65561 CTW65554:CTW65561 DDS65554:DDS65561 DNO65554:DNO65561 DXK65554:DXK65561 EHG65554:EHG65561 ERC65554:ERC65561 FAY65554:FAY65561 FKU65554:FKU65561 FUQ65554:FUQ65561 GEM65554:GEM65561 GOI65554:GOI65561 GYE65554:GYE65561 HIA65554:HIA65561 HRW65554:HRW65561 IBS65554:IBS65561 ILO65554:ILO65561 IVK65554:IVK65561 JFG65554:JFG65561 JPC65554:JPC65561 JYY65554:JYY65561 KIU65554:KIU65561 KSQ65554:KSQ65561 LCM65554:LCM65561 LMI65554:LMI65561 LWE65554:LWE65561 MGA65554:MGA65561 MPW65554:MPW65561 MZS65554:MZS65561 NJO65554:NJO65561 NTK65554:NTK65561 ODG65554:ODG65561 ONC65554:ONC65561 OWY65554:OWY65561 PGU65554:PGU65561 PQQ65554:PQQ65561 QAM65554:QAM65561 QKI65554:QKI65561 QUE65554:QUE65561 REA65554:REA65561 RNW65554:RNW65561 RXS65554:RXS65561 SHO65554:SHO65561 SRK65554:SRK65561 TBG65554:TBG65561 TLC65554:TLC65561 TUY65554:TUY65561 UEU65554:UEU65561 UOQ65554:UOQ65561 UYM65554:UYM65561 VII65554:VII65561 VSE65554:VSE65561 WCA65554:WCA65561 WLW65554:WLW65561 WVS65554:WVS65561 K131090:K131097 JG131090:JG131097 TC131090:TC131097 ACY131090:ACY131097 AMU131090:AMU131097 AWQ131090:AWQ131097 BGM131090:BGM131097 BQI131090:BQI131097 CAE131090:CAE131097 CKA131090:CKA131097 CTW131090:CTW131097 DDS131090:DDS131097 DNO131090:DNO131097 DXK131090:DXK131097 EHG131090:EHG131097 ERC131090:ERC131097 FAY131090:FAY131097 FKU131090:FKU131097 FUQ131090:FUQ131097 GEM131090:GEM131097 GOI131090:GOI131097 GYE131090:GYE131097 HIA131090:HIA131097 HRW131090:HRW131097 IBS131090:IBS131097 ILO131090:ILO131097 IVK131090:IVK131097 JFG131090:JFG131097 JPC131090:JPC131097 JYY131090:JYY131097 KIU131090:KIU131097 KSQ131090:KSQ131097 LCM131090:LCM131097 LMI131090:LMI131097 LWE131090:LWE131097 MGA131090:MGA131097 MPW131090:MPW131097 MZS131090:MZS131097 NJO131090:NJO131097 NTK131090:NTK131097 ODG131090:ODG131097 ONC131090:ONC131097 OWY131090:OWY131097 PGU131090:PGU131097 PQQ131090:PQQ131097 QAM131090:QAM131097 QKI131090:QKI131097 QUE131090:QUE131097 REA131090:REA131097 RNW131090:RNW131097 RXS131090:RXS131097 SHO131090:SHO131097 SRK131090:SRK131097 TBG131090:TBG131097 TLC131090:TLC131097 TUY131090:TUY131097 UEU131090:UEU131097 UOQ131090:UOQ131097 UYM131090:UYM131097 VII131090:VII131097 VSE131090:VSE131097 WCA131090:WCA131097 WLW131090:WLW131097 WVS131090:WVS131097 K196626:K196633 JG196626:JG196633 TC196626:TC196633 ACY196626:ACY196633 AMU196626:AMU196633 AWQ196626:AWQ196633 BGM196626:BGM196633 BQI196626:BQI196633 CAE196626:CAE196633 CKA196626:CKA196633 CTW196626:CTW196633 DDS196626:DDS196633 DNO196626:DNO196633 DXK196626:DXK196633 EHG196626:EHG196633 ERC196626:ERC196633 FAY196626:FAY196633 FKU196626:FKU196633 FUQ196626:FUQ196633 GEM196626:GEM196633 GOI196626:GOI196633 GYE196626:GYE196633 HIA196626:HIA196633 HRW196626:HRW196633 IBS196626:IBS196633 ILO196626:ILO196633 IVK196626:IVK196633 JFG196626:JFG196633 JPC196626:JPC196633 JYY196626:JYY196633 KIU196626:KIU196633 KSQ196626:KSQ196633 LCM196626:LCM196633 LMI196626:LMI196633 LWE196626:LWE196633 MGA196626:MGA196633 MPW196626:MPW196633 MZS196626:MZS196633 NJO196626:NJO196633 NTK196626:NTK196633 ODG196626:ODG196633 ONC196626:ONC196633 OWY196626:OWY196633 PGU196626:PGU196633 PQQ196626:PQQ196633 QAM196626:QAM196633 QKI196626:QKI196633 QUE196626:QUE196633 REA196626:REA196633 RNW196626:RNW196633 RXS196626:RXS196633 SHO196626:SHO196633 SRK196626:SRK196633 TBG196626:TBG196633 TLC196626:TLC196633 TUY196626:TUY196633 UEU196626:UEU196633 UOQ196626:UOQ196633 UYM196626:UYM196633 VII196626:VII196633 VSE196626:VSE196633 WCA196626:WCA196633 WLW196626:WLW196633 WVS196626:WVS196633 K262162:K262169 JG262162:JG262169 TC262162:TC262169 ACY262162:ACY262169 AMU262162:AMU262169 AWQ262162:AWQ262169 BGM262162:BGM262169 BQI262162:BQI262169 CAE262162:CAE262169 CKA262162:CKA262169 CTW262162:CTW262169 DDS262162:DDS262169 DNO262162:DNO262169 DXK262162:DXK262169 EHG262162:EHG262169 ERC262162:ERC262169 FAY262162:FAY262169 FKU262162:FKU262169 FUQ262162:FUQ262169 GEM262162:GEM262169 GOI262162:GOI262169 GYE262162:GYE262169 HIA262162:HIA262169 HRW262162:HRW262169 IBS262162:IBS262169 ILO262162:ILO262169 IVK262162:IVK262169 JFG262162:JFG262169 JPC262162:JPC262169 JYY262162:JYY262169 KIU262162:KIU262169 KSQ262162:KSQ262169 LCM262162:LCM262169 LMI262162:LMI262169 LWE262162:LWE262169 MGA262162:MGA262169 MPW262162:MPW262169 MZS262162:MZS262169 NJO262162:NJO262169 NTK262162:NTK262169 ODG262162:ODG262169 ONC262162:ONC262169 OWY262162:OWY262169 PGU262162:PGU262169 PQQ262162:PQQ262169 QAM262162:QAM262169 QKI262162:QKI262169 QUE262162:QUE262169 REA262162:REA262169 RNW262162:RNW262169 RXS262162:RXS262169 SHO262162:SHO262169 SRK262162:SRK262169 TBG262162:TBG262169 TLC262162:TLC262169 TUY262162:TUY262169 UEU262162:UEU262169 UOQ262162:UOQ262169 UYM262162:UYM262169 VII262162:VII262169 VSE262162:VSE262169 WCA262162:WCA262169 WLW262162:WLW262169 WVS262162:WVS262169 K327698:K327705 JG327698:JG327705 TC327698:TC327705 ACY327698:ACY327705 AMU327698:AMU327705 AWQ327698:AWQ327705 BGM327698:BGM327705 BQI327698:BQI327705 CAE327698:CAE327705 CKA327698:CKA327705 CTW327698:CTW327705 DDS327698:DDS327705 DNO327698:DNO327705 DXK327698:DXK327705 EHG327698:EHG327705 ERC327698:ERC327705 FAY327698:FAY327705 FKU327698:FKU327705 FUQ327698:FUQ327705 GEM327698:GEM327705 GOI327698:GOI327705 GYE327698:GYE327705 HIA327698:HIA327705 HRW327698:HRW327705 IBS327698:IBS327705 ILO327698:ILO327705 IVK327698:IVK327705 JFG327698:JFG327705 JPC327698:JPC327705 JYY327698:JYY327705 KIU327698:KIU327705 KSQ327698:KSQ327705 LCM327698:LCM327705 LMI327698:LMI327705 LWE327698:LWE327705 MGA327698:MGA327705 MPW327698:MPW327705 MZS327698:MZS327705 NJO327698:NJO327705 NTK327698:NTK327705 ODG327698:ODG327705 ONC327698:ONC327705 OWY327698:OWY327705 PGU327698:PGU327705 PQQ327698:PQQ327705 QAM327698:QAM327705 QKI327698:QKI327705 QUE327698:QUE327705 REA327698:REA327705 RNW327698:RNW327705 RXS327698:RXS327705 SHO327698:SHO327705 SRK327698:SRK327705 TBG327698:TBG327705 TLC327698:TLC327705 TUY327698:TUY327705 UEU327698:UEU327705 UOQ327698:UOQ327705 UYM327698:UYM327705 VII327698:VII327705 VSE327698:VSE327705 WCA327698:WCA327705 WLW327698:WLW327705 WVS327698:WVS327705 K393234:K393241 JG393234:JG393241 TC393234:TC393241 ACY393234:ACY393241 AMU393234:AMU393241 AWQ393234:AWQ393241 BGM393234:BGM393241 BQI393234:BQI393241 CAE393234:CAE393241 CKA393234:CKA393241 CTW393234:CTW393241 DDS393234:DDS393241 DNO393234:DNO393241 DXK393234:DXK393241 EHG393234:EHG393241 ERC393234:ERC393241 FAY393234:FAY393241 FKU393234:FKU393241 FUQ393234:FUQ393241 GEM393234:GEM393241 GOI393234:GOI393241 GYE393234:GYE393241 HIA393234:HIA393241 HRW393234:HRW393241 IBS393234:IBS393241 ILO393234:ILO393241 IVK393234:IVK393241 JFG393234:JFG393241 JPC393234:JPC393241 JYY393234:JYY393241 KIU393234:KIU393241 KSQ393234:KSQ393241 LCM393234:LCM393241 LMI393234:LMI393241 LWE393234:LWE393241 MGA393234:MGA393241 MPW393234:MPW393241 MZS393234:MZS393241 NJO393234:NJO393241 NTK393234:NTK393241 ODG393234:ODG393241 ONC393234:ONC393241 OWY393234:OWY393241 PGU393234:PGU393241 PQQ393234:PQQ393241 QAM393234:QAM393241 QKI393234:QKI393241 QUE393234:QUE393241 REA393234:REA393241 RNW393234:RNW393241 RXS393234:RXS393241 SHO393234:SHO393241 SRK393234:SRK393241 TBG393234:TBG393241 TLC393234:TLC393241 TUY393234:TUY393241 UEU393234:UEU393241 UOQ393234:UOQ393241 UYM393234:UYM393241 VII393234:VII393241 VSE393234:VSE393241 WCA393234:WCA393241 WLW393234:WLW393241 WVS393234:WVS393241 K458770:K458777 JG458770:JG458777 TC458770:TC458777 ACY458770:ACY458777 AMU458770:AMU458777 AWQ458770:AWQ458777 BGM458770:BGM458777 BQI458770:BQI458777 CAE458770:CAE458777 CKA458770:CKA458777 CTW458770:CTW458777 DDS458770:DDS458777 DNO458770:DNO458777 DXK458770:DXK458777 EHG458770:EHG458777 ERC458770:ERC458777 FAY458770:FAY458777 FKU458770:FKU458777 FUQ458770:FUQ458777 GEM458770:GEM458777 GOI458770:GOI458777 GYE458770:GYE458777 HIA458770:HIA458777 HRW458770:HRW458777 IBS458770:IBS458777 ILO458770:ILO458777 IVK458770:IVK458777 JFG458770:JFG458777 JPC458770:JPC458777 JYY458770:JYY458777 KIU458770:KIU458777 KSQ458770:KSQ458777 LCM458770:LCM458777 LMI458770:LMI458777 LWE458770:LWE458777 MGA458770:MGA458777 MPW458770:MPW458777 MZS458770:MZS458777 NJO458770:NJO458777 NTK458770:NTK458777 ODG458770:ODG458777 ONC458770:ONC458777 OWY458770:OWY458777 PGU458770:PGU458777 PQQ458770:PQQ458777 QAM458770:QAM458777 QKI458770:QKI458777 QUE458770:QUE458777 REA458770:REA458777 RNW458770:RNW458777 RXS458770:RXS458777 SHO458770:SHO458777 SRK458770:SRK458777 TBG458770:TBG458777 TLC458770:TLC458777 TUY458770:TUY458777 UEU458770:UEU458777 UOQ458770:UOQ458777 UYM458770:UYM458777 VII458770:VII458777 VSE458770:VSE458777 WCA458770:WCA458777 WLW458770:WLW458777 WVS458770:WVS458777 K524306:K524313 JG524306:JG524313 TC524306:TC524313 ACY524306:ACY524313 AMU524306:AMU524313 AWQ524306:AWQ524313 BGM524306:BGM524313 BQI524306:BQI524313 CAE524306:CAE524313 CKA524306:CKA524313 CTW524306:CTW524313 DDS524306:DDS524313 DNO524306:DNO524313 DXK524306:DXK524313 EHG524306:EHG524313 ERC524306:ERC524313 FAY524306:FAY524313 FKU524306:FKU524313 FUQ524306:FUQ524313 GEM524306:GEM524313 GOI524306:GOI524313 GYE524306:GYE524313 HIA524306:HIA524313 HRW524306:HRW524313 IBS524306:IBS524313 ILO524306:ILO524313 IVK524306:IVK524313 JFG524306:JFG524313 JPC524306:JPC524313 JYY524306:JYY524313 KIU524306:KIU524313 KSQ524306:KSQ524313 LCM524306:LCM524313 LMI524306:LMI524313 LWE524306:LWE524313 MGA524306:MGA524313 MPW524306:MPW524313 MZS524306:MZS524313 NJO524306:NJO524313 NTK524306:NTK524313 ODG524306:ODG524313 ONC524306:ONC524313 OWY524306:OWY524313 PGU524306:PGU524313 PQQ524306:PQQ524313 QAM524306:QAM524313 QKI524306:QKI524313 QUE524306:QUE524313 REA524306:REA524313 RNW524306:RNW524313 RXS524306:RXS524313 SHO524306:SHO524313 SRK524306:SRK524313 TBG524306:TBG524313 TLC524306:TLC524313 TUY524306:TUY524313 UEU524306:UEU524313 UOQ524306:UOQ524313 UYM524306:UYM524313 VII524306:VII524313 VSE524306:VSE524313 WCA524306:WCA524313 WLW524306:WLW524313 WVS524306:WVS524313 K589842:K589849 JG589842:JG589849 TC589842:TC589849 ACY589842:ACY589849 AMU589842:AMU589849 AWQ589842:AWQ589849 BGM589842:BGM589849 BQI589842:BQI589849 CAE589842:CAE589849 CKA589842:CKA589849 CTW589842:CTW589849 DDS589842:DDS589849 DNO589842:DNO589849 DXK589842:DXK589849 EHG589842:EHG589849 ERC589842:ERC589849 FAY589842:FAY589849 FKU589842:FKU589849 FUQ589842:FUQ589849 GEM589842:GEM589849 GOI589842:GOI589849 GYE589842:GYE589849 HIA589842:HIA589849 HRW589842:HRW589849 IBS589842:IBS589849 ILO589842:ILO589849 IVK589842:IVK589849 JFG589842:JFG589849 JPC589842:JPC589849 JYY589842:JYY589849 KIU589842:KIU589849 KSQ589842:KSQ589849 LCM589842:LCM589849 LMI589842:LMI589849 LWE589842:LWE589849 MGA589842:MGA589849 MPW589842:MPW589849 MZS589842:MZS589849 NJO589842:NJO589849 NTK589842:NTK589849 ODG589842:ODG589849 ONC589842:ONC589849 OWY589842:OWY589849 PGU589842:PGU589849 PQQ589842:PQQ589849 QAM589842:QAM589849 QKI589842:QKI589849 QUE589842:QUE589849 REA589842:REA589849 RNW589842:RNW589849 RXS589842:RXS589849 SHO589842:SHO589849 SRK589842:SRK589849 TBG589842:TBG589849 TLC589842:TLC589849 TUY589842:TUY589849 UEU589842:UEU589849 UOQ589842:UOQ589849 UYM589842:UYM589849 VII589842:VII589849 VSE589842:VSE589849 WCA589842:WCA589849 WLW589842:WLW589849 WVS589842:WVS589849 K655378:K655385 JG655378:JG655385 TC655378:TC655385 ACY655378:ACY655385 AMU655378:AMU655385 AWQ655378:AWQ655385 BGM655378:BGM655385 BQI655378:BQI655385 CAE655378:CAE655385 CKA655378:CKA655385 CTW655378:CTW655385 DDS655378:DDS655385 DNO655378:DNO655385 DXK655378:DXK655385 EHG655378:EHG655385 ERC655378:ERC655385 FAY655378:FAY655385 FKU655378:FKU655385 FUQ655378:FUQ655385 GEM655378:GEM655385 GOI655378:GOI655385 GYE655378:GYE655385 HIA655378:HIA655385 HRW655378:HRW655385 IBS655378:IBS655385 ILO655378:ILO655385 IVK655378:IVK655385 JFG655378:JFG655385 JPC655378:JPC655385 JYY655378:JYY655385 KIU655378:KIU655385 KSQ655378:KSQ655385 LCM655378:LCM655385 LMI655378:LMI655385 LWE655378:LWE655385 MGA655378:MGA655385 MPW655378:MPW655385 MZS655378:MZS655385 NJO655378:NJO655385 NTK655378:NTK655385 ODG655378:ODG655385 ONC655378:ONC655385 OWY655378:OWY655385 PGU655378:PGU655385 PQQ655378:PQQ655385 QAM655378:QAM655385 QKI655378:QKI655385 QUE655378:QUE655385 REA655378:REA655385 RNW655378:RNW655385 RXS655378:RXS655385 SHO655378:SHO655385 SRK655378:SRK655385 TBG655378:TBG655385 TLC655378:TLC655385 TUY655378:TUY655385 UEU655378:UEU655385 UOQ655378:UOQ655385 UYM655378:UYM655385 VII655378:VII655385 VSE655378:VSE655385 WCA655378:WCA655385 WLW655378:WLW655385 WVS655378:WVS655385 K720914:K720921 JG720914:JG720921 TC720914:TC720921 ACY720914:ACY720921 AMU720914:AMU720921 AWQ720914:AWQ720921 BGM720914:BGM720921 BQI720914:BQI720921 CAE720914:CAE720921 CKA720914:CKA720921 CTW720914:CTW720921 DDS720914:DDS720921 DNO720914:DNO720921 DXK720914:DXK720921 EHG720914:EHG720921 ERC720914:ERC720921 FAY720914:FAY720921 FKU720914:FKU720921 FUQ720914:FUQ720921 GEM720914:GEM720921 GOI720914:GOI720921 GYE720914:GYE720921 HIA720914:HIA720921 HRW720914:HRW720921 IBS720914:IBS720921 ILO720914:ILO720921 IVK720914:IVK720921 JFG720914:JFG720921 JPC720914:JPC720921 JYY720914:JYY720921 KIU720914:KIU720921 KSQ720914:KSQ720921 LCM720914:LCM720921 LMI720914:LMI720921 LWE720914:LWE720921 MGA720914:MGA720921 MPW720914:MPW720921 MZS720914:MZS720921 NJO720914:NJO720921 NTK720914:NTK720921 ODG720914:ODG720921 ONC720914:ONC720921 OWY720914:OWY720921 PGU720914:PGU720921 PQQ720914:PQQ720921 QAM720914:QAM720921 QKI720914:QKI720921 QUE720914:QUE720921 REA720914:REA720921 RNW720914:RNW720921 RXS720914:RXS720921 SHO720914:SHO720921 SRK720914:SRK720921 TBG720914:TBG720921 TLC720914:TLC720921 TUY720914:TUY720921 UEU720914:UEU720921 UOQ720914:UOQ720921 UYM720914:UYM720921 VII720914:VII720921 VSE720914:VSE720921 WCA720914:WCA720921 WLW720914:WLW720921 WVS720914:WVS720921 K786450:K786457 JG786450:JG786457 TC786450:TC786457 ACY786450:ACY786457 AMU786450:AMU786457 AWQ786450:AWQ786457 BGM786450:BGM786457 BQI786450:BQI786457 CAE786450:CAE786457 CKA786450:CKA786457 CTW786450:CTW786457 DDS786450:DDS786457 DNO786450:DNO786457 DXK786450:DXK786457 EHG786450:EHG786457 ERC786450:ERC786457 FAY786450:FAY786457 FKU786450:FKU786457 FUQ786450:FUQ786457 GEM786450:GEM786457 GOI786450:GOI786457 GYE786450:GYE786457 HIA786450:HIA786457 HRW786450:HRW786457 IBS786450:IBS786457 ILO786450:ILO786457 IVK786450:IVK786457 JFG786450:JFG786457 JPC786450:JPC786457 JYY786450:JYY786457 KIU786450:KIU786457 KSQ786450:KSQ786457 LCM786450:LCM786457 LMI786450:LMI786457 LWE786450:LWE786457 MGA786450:MGA786457 MPW786450:MPW786457 MZS786450:MZS786457 NJO786450:NJO786457 NTK786450:NTK786457 ODG786450:ODG786457 ONC786450:ONC786457 OWY786450:OWY786457 PGU786450:PGU786457 PQQ786450:PQQ786457 QAM786450:QAM786457 QKI786450:QKI786457 QUE786450:QUE786457 REA786450:REA786457 RNW786450:RNW786457 RXS786450:RXS786457 SHO786450:SHO786457 SRK786450:SRK786457 TBG786450:TBG786457 TLC786450:TLC786457 TUY786450:TUY786457 UEU786450:UEU786457 UOQ786450:UOQ786457 UYM786450:UYM786457 VII786450:VII786457 VSE786450:VSE786457 WCA786450:WCA786457 WLW786450:WLW786457 WVS786450:WVS786457 K851986:K851993 JG851986:JG851993 TC851986:TC851993 ACY851986:ACY851993 AMU851986:AMU851993 AWQ851986:AWQ851993 BGM851986:BGM851993 BQI851986:BQI851993 CAE851986:CAE851993 CKA851986:CKA851993 CTW851986:CTW851993 DDS851986:DDS851993 DNO851986:DNO851993 DXK851986:DXK851993 EHG851986:EHG851993 ERC851986:ERC851993 FAY851986:FAY851993 FKU851986:FKU851993 FUQ851986:FUQ851993 GEM851986:GEM851993 GOI851986:GOI851993 GYE851986:GYE851993 HIA851986:HIA851993 HRW851986:HRW851993 IBS851986:IBS851993 ILO851986:ILO851993 IVK851986:IVK851993 JFG851986:JFG851993 JPC851986:JPC851993 JYY851986:JYY851993 KIU851986:KIU851993 KSQ851986:KSQ851993 LCM851986:LCM851993 LMI851986:LMI851993 LWE851986:LWE851993 MGA851986:MGA851993 MPW851986:MPW851993 MZS851986:MZS851993 NJO851986:NJO851993 NTK851986:NTK851993 ODG851986:ODG851993 ONC851986:ONC851993 OWY851986:OWY851993 PGU851986:PGU851993 PQQ851986:PQQ851993 QAM851986:QAM851993 QKI851986:QKI851993 QUE851986:QUE851993 REA851986:REA851993 RNW851986:RNW851993 RXS851986:RXS851993 SHO851986:SHO851993 SRK851986:SRK851993 TBG851986:TBG851993 TLC851986:TLC851993 TUY851986:TUY851993 UEU851986:UEU851993 UOQ851986:UOQ851993 UYM851986:UYM851993 VII851986:VII851993 VSE851986:VSE851993 WCA851986:WCA851993 WLW851986:WLW851993 WVS851986:WVS851993 K917522:K917529 JG917522:JG917529 TC917522:TC917529 ACY917522:ACY917529 AMU917522:AMU917529 AWQ917522:AWQ917529 BGM917522:BGM917529 BQI917522:BQI917529 CAE917522:CAE917529 CKA917522:CKA917529 CTW917522:CTW917529 DDS917522:DDS917529 DNO917522:DNO917529 DXK917522:DXK917529 EHG917522:EHG917529 ERC917522:ERC917529 FAY917522:FAY917529 FKU917522:FKU917529 FUQ917522:FUQ917529 GEM917522:GEM917529 GOI917522:GOI917529 GYE917522:GYE917529 HIA917522:HIA917529 HRW917522:HRW917529 IBS917522:IBS917529 ILO917522:ILO917529 IVK917522:IVK917529 JFG917522:JFG917529 JPC917522:JPC917529 JYY917522:JYY917529 KIU917522:KIU917529 KSQ917522:KSQ917529 LCM917522:LCM917529 LMI917522:LMI917529 LWE917522:LWE917529 MGA917522:MGA917529 MPW917522:MPW917529 MZS917522:MZS917529 NJO917522:NJO917529 NTK917522:NTK917529 ODG917522:ODG917529 ONC917522:ONC917529 OWY917522:OWY917529 PGU917522:PGU917529 PQQ917522:PQQ917529 QAM917522:QAM917529 QKI917522:QKI917529 QUE917522:QUE917529 REA917522:REA917529 RNW917522:RNW917529 RXS917522:RXS917529 SHO917522:SHO917529 SRK917522:SRK917529 TBG917522:TBG917529 TLC917522:TLC917529 TUY917522:TUY917529 UEU917522:UEU917529 UOQ917522:UOQ917529 UYM917522:UYM917529 VII917522:VII917529 VSE917522:VSE917529 WCA917522:WCA917529 WLW917522:WLW917529 WVS917522:WVS917529 K983058:K983065 JG983058:JG983065 TC983058:TC983065 ACY983058:ACY983065 AMU983058:AMU983065 AWQ983058:AWQ983065 BGM983058:BGM983065 BQI983058:BQI983065 CAE983058:CAE983065 CKA983058:CKA983065 CTW983058:CTW983065 DDS983058:DDS983065 DNO983058:DNO983065 DXK983058:DXK983065 EHG983058:EHG983065 ERC983058:ERC983065 FAY983058:FAY983065 FKU983058:FKU983065 FUQ983058:FUQ983065 GEM983058:GEM983065 GOI983058:GOI983065 GYE983058:GYE983065 HIA983058:HIA983065 HRW983058:HRW983065 IBS983058:IBS983065 ILO983058:ILO983065 IVK983058:IVK983065 JFG983058:JFG983065 JPC983058:JPC983065 JYY983058:JYY983065 KIU983058:KIU983065 KSQ983058:KSQ983065 LCM983058:LCM983065 LMI983058:LMI983065 LWE983058:LWE983065 MGA983058:MGA983065 MPW983058:MPW983065 MZS983058:MZS983065 NJO983058:NJO983065 NTK983058:NTK983065 ODG983058:ODG983065 ONC983058:ONC983065 OWY983058:OWY983065 PGU983058:PGU983065 PQQ983058:PQQ983065 QAM983058:QAM983065 QKI983058:QKI983065 QUE983058:QUE983065 REA983058:REA983065 RNW983058:RNW983065 RXS983058:RXS983065 SHO983058:SHO983065 SRK983058:SRK983065 TBG983058:TBG983065 TLC983058:TLC983065 TUY983058:TUY983065 UEU983058:UEU983065 UOQ983058:UOQ983065 UYM983058:UYM983065 VII983058:VII983065 VSE983058:VSE983065 WCA983058:WCA983065 WLW983058:WLW983065 WVS983058:WVS983065" xr:uid="{115EA84E-DCAD-4D5A-8260-DA1BBCAC55B2}"/>
  </dataValidations>
  <pageMargins left="0.2" right="0.2" top="0.75" bottom="0.75" header="0.3" footer="0.3"/>
  <pageSetup paperSize="9" scale="41"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C816-3D1C-45C8-A950-1DAB365161B3}">
  <sheetPr>
    <tabColor theme="2" tint="-0.499984740745262"/>
    <pageSetUpPr fitToPage="1"/>
  </sheetPr>
  <dimension ref="A2:R177"/>
  <sheetViews>
    <sheetView zoomScale="85" zoomScaleNormal="85" workbookViewId="0">
      <pane xSplit="11" ySplit="11" topLeftCell="L12" activePane="bottomRight" state="frozen"/>
      <selection pane="topRight" activeCell="K1" sqref="K1"/>
      <selection pane="bottomLeft" activeCell="A9" sqref="A9"/>
      <selection pane="bottomRight" activeCell="F18" sqref="F18"/>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4" customWidth="1"/>
    <col min="8" max="8" width="8.375" style="1" customWidth="1"/>
    <col min="9" max="9" width="8.125" style="1" customWidth="1"/>
    <col min="10" max="10" width="5.75" style="10" customWidth="1"/>
    <col min="11" max="11" width="44.875" style="1" customWidth="1"/>
    <col min="12" max="12" width="40.75" style="1" customWidth="1"/>
    <col min="13" max="13" width="19.875" style="4" customWidth="1"/>
    <col min="14" max="14" width="13.75" style="4" customWidth="1"/>
    <col min="15" max="15" width="11.625" style="1" customWidth="1"/>
    <col min="16" max="16" width="13.25" style="10" customWidth="1"/>
    <col min="17" max="17" width="15.125" style="572"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40.75" style="1" customWidth="1"/>
    <col min="269" max="269" width="19.875" style="1" customWidth="1"/>
    <col min="270" max="270" width="13.75" style="1" customWidth="1"/>
    <col min="271" max="271" width="11.625" style="1" customWidth="1"/>
    <col min="272" max="272" width="13.25" style="1" customWidth="1"/>
    <col min="273" max="273" width="15.125" style="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40.75" style="1" customWidth="1"/>
    <col min="525" max="525" width="19.875" style="1" customWidth="1"/>
    <col min="526" max="526" width="13.75" style="1" customWidth="1"/>
    <col min="527" max="527" width="11.625" style="1" customWidth="1"/>
    <col min="528" max="528" width="13.25" style="1" customWidth="1"/>
    <col min="529" max="529" width="15.125" style="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40.75" style="1" customWidth="1"/>
    <col min="781" max="781" width="19.875" style="1" customWidth="1"/>
    <col min="782" max="782" width="13.75" style="1" customWidth="1"/>
    <col min="783" max="783" width="11.625" style="1" customWidth="1"/>
    <col min="784" max="784" width="13.25" style="1" customWidth="1"/>
    <col min="785" max="785" width="15.125" style="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40.75" style="1" customWidth="1"/>
    <col min="1037" max="1037" width="19.875" style="1" customWidth="1"/>
    <col min="1038" max="1038" width="13.75" style="1" customWidth="1"/>
    <col min="1039" max="1039" width="11.625" style="1" customWidth="1"/>
    <col min="1040" max="1040" width="13.25" style="1" customWidth="1"/>
    <col min="1041" max="1041" width="15.125" style="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40.75" style="1" customWidth="1"/>
    <col min="1293" max="1293" width="19.875" style="1" customWidth="1"/>
    <col min="1294" max="1294" width="13.75" style="1" customWidth="1"/>
    <col min="1295" max="1295" width="11.625" style="1" customWidth="1"/>
    <col min="1296" max="1296" width="13.25" style="1" customWidth="1"/>
    <col min="1297" max="1297" width="15.125" style="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40.75" style="1" customWidth="1"/>
    <col min="1549" max="1549" width="19.875" style="1" customWidth="1"/>
    <col min="1550" max="1550" width="13.75" style="1" customWidth="1"/>
    <col min="1551" max="1551" width="11.625" style="1" customWidth="1"/>
    <col min="1552" max="1552" width="13.25" style="1" customWidth="1"/>
    <col min="1553" max="1553" width="15.125" style="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40.75" style="1" customWidth="1"/>
    <col min="1805" max="1805" width="19.875" style="1" customWidth="1"/>
    <col min="1806" max="1806" width="13.75" style="1" customWidth="1"/>
    <col min="1807" max="1807" width="11.625" style="1" customWidth="1"/>
    <col min="1808" max="1808" width="13.25" style="1" customWidth="1"/>
    <col min="1809" max="1809" width="15.125" style="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40.75" style="1" customWidth="1"/>
    <col min="2061" max="2061" width="19.875" style="1" customWidth="1"/>
    <col min="2062" max="2062" width="13.75" style="1" customWidth="1"/>
    <col min="2063" max="2063" width="11.625" style="1" customWidth="1"/>
    <col min="2064" max="2064" width="13.25" style="1" customWidth="1"/>
    <col min="2065" max="2065" width="15.125" style="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40.75" style="1" customWidth="1"/>
    <col min="2317" max="2317" width="19.875" style="1" customWidth="1"/>
    <col min="2318" max="2318" width="13.75" style="1" customWidth="1"/>
    <col min="2319" max="2319" width="11.625" style="1" customWidth="1"/>
    <col min="2320" max="2320" width="13.25" style="1" customWidth="1"/>
    <col min="2321" max="2321" width="15.125" style="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40.75" style="1" customWidth="1"/>
    <col min="2573" max="2573" width="19.875" style="1" customWidth="1"/>
    <col min="2574" max="2574" width="13.75" style="1" customWidth="1"/>
    <col min="2575" max="2575" width="11.625" style="1" customWidth="1"/>
    <col min="2576" max="2576" width="13.25" style="1" customWidth="1"/>
    <col min="2577" max="2577" width="15.125" style="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40.75" style="1" customWidth="1"/>
    <col min="2829" max="2829" width="19.875" style="1" customWidth="1"/>
    <col min="2830" max="2830" width="13.75" style="1" customWidth="1"/>
    <col min="2831" max="2831" width="11.625" style="1" customWidth="1"/>
    <col min="2832" max="2832" width="13.25" style="1" customWidth="1"/>
    <col min="2833" max="2833" width="15.125" style="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40.75" style="1" customWidth="1"/>
    <col min="3085" max="3085" width="19.875" style="1" customWidth="1"/>
    <col min="3086" max="3086" width="13.75" style="1" customWidth="1"/>
    <col min="3087" max="3087" width="11.625" style="1" customWidth="1"/>
    <col min="3088" max="3088" width="13.25" style="1" customWidth="1"/>
    <col min="3089" max="3089" width="15.125" style="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40.75" style="1" customWidth="1"/>
    <col min="3341" max="3341" width="19.875" style="1" customWidth="1"/>
    <col min="3342" max="3342" width="13.75" style="1" customWidth="1"/>
    <col min="3343" max="3343" width="11.625" style="1" customWidth="1"/>
    <col min="3344" max="3344" width="13.25" style="1" customWidth="1"/>
    <col min="3345" max="3345" width="15.125" style="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40.75" style="1" customWidth="1"/>
    <col min="3597" max="3597" width="19.875" style="1" customWidth="1"/>
    <col min="3598" max="3598" width="13.75" style="1" customWidth="1"/>
    <col min="3599" max="3599" width="11.625" style="1" customWidth="1"/>
    <col min="3600" max="3600" width="13.25" style="1" customWidth="1"/>
    <col min="3601" max="3601" width="15.125" style="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40.75" style="1" customWidth="1"/>
    <col min="3853" max="3853" width="19.875" style="1" customWidth="1"/>
    <col min="3854" max="3854" width="13.75" style="1" customWidth="1"/>
    <col min="3855" max="3855" width="11.625" style="1" customWidth="1"/>
    <col min="3856" max="3856" width="13.25" style="1" customWidth="1"/>
    <col min="3857" max="3857" width="15.125" style="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40.75" style="1" customWidth="1"/>
    <col min="4109" max="4109" width="19.875" style="1" customWidth="1"/>
    <col min="4110" max="4110" width="13.75" style="1" customWidth="1"/>
    <col min="4111" max="4111" width="11.625" style="1" customWidth="1"/>
    <col min="4112" max="4112" width="13.25" style="1" customWidth="1"/>
    <col min="4113" max="4113" width="15.125" style="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40.75" style="1" customWidth="1"/>
    <col min="4365" max="4365" width="19.875" style="1" customWidth="1"/>
    <col min="4366" max="4366" width="13.75" style="1" customWidth="1"/>
    <col min="4367" max="4367" width="11.625" style="1" customWidth="1"/>
    <col min="4368" max="4368" width="13.25" style="1" customWidth="1"/>
    <col min="4369" max="4369" width="15.125" style="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40.75" style="1" customWidth="1"/>
    <col min="4621" max="4621" width="19.875" style="1" customWidth="1"/>
    <col min="4622" max="4622" width="13.75" style="1" customWidth="1"/>
    <col min="4623" max="4623" width="11.625" style="1" customWidth="1"/>
    <col min="4624" max="4624" width="13.25" style="1" customWidth="1"/>
    <col min="4625" max="4625" width="15.125" style="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40.75" style="1" customWidth="1"/>
    <col min="4877" max="4877" width="19.875" style="1" customWidth="1"/>
    <col min="4878" max="4878" width="13.75" style="1" customWidth="1"/>
    <col min="4879" max="4879" width="11.625" style="1" customWidth="1"/>
    <col min="4880" max="4880" width="13.25" style="1" customWidth="1"/>
    <col min="4881" max="4881" width="15.125" style="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40.75" style="1" customWidth="1"/>
    <col min="5133" max="5133" width="19.875" style="1" customWidth="1"/>
    <col min="5134" max="5134" width="13.75" style="1" customWidth="1"/>
    <col min="5135" max="5135" width="11.625" style="1" customWidth="1"/>
    <col min="5136" max="5136" width="13.25" style="1" customWidth="1"/>
    <col min="5137" max="5137" width="15.125" style="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40.75" style="1" customWidth="1"/>
    <col min="5389" max="5389" width="19.875" style="1" customWidth="1"/>
    <col min="5390" max="5390" width="13.75" style="1" customWidth="1"/>
    <col min="5391" max="5391" width="11.625" style="1" customWidth="1"/>
    <col min="5392" max="5392" width="13.25" style="1" customWidth="1"/>
    <col min="5393" max="5393" width="15.125" style="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40.75" style="1" customWidth="1"/>
    <col min="5645" max="5645" width="19.875" style="1" customWidth="1"/>
    <col min="5646" max="5646" width="13.75" style="1" customWidth="1"/>
    <col min="5647" max="5647" width="11.625" style="1" customWidth="1"/>
    <col min="5648" max="5648" width="13.25" style="1" customWidth="1"/>
    <col min="5649" max="5649" width="15.125" style="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40.75" style="1" customWidth="1"/>
    <col min="5901" max="5901" width="19.875" style="1" customWidth="1"/>
    <col min="5902" max="5902" width="13.75" style="1" customWidth="1"/>
    <col min="5903" max="5903" width="11.625" style="1" customWidth="1"/>
    <col min="5904" max="5904" width="13.25" style="1" customWidth="1"/>
    <col min="5905" max="5905" width="15.125" style="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40.75" style="1" customWidth="1"/>
    <col min="6157" max="6157" width="19.875" style="1" customWidth="1"/>
    <col min="6158" max="6158" width="13.75" style="1" customWidth="1"/>
    <col min="6159" max="6159" width="11.625" style="1" customWidth="1"/>
    <col min="6160" max="6160" width="13.25" style="1" customWidth="1"/>
    <col min="6161" max="6161" width="15.125" style="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40.75" style="1" customWidth="1"/>
    <col min="6413" max="6413" width="19.875" style="1" customWidth="1"/>
    <col min="6414" max="6414" width="13.75" style="1" customWidth="1"/>
    <col min="6415" max="6415" width="11.625" style="1" customWidth="1"/>
    <col min="6416" max="6416" width="13.25" style="1" customWidth="1"/>
    <col min="6417" max="6417" width="15.125" style="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40.75" style="1" customWidth="1"/>
    <col min="6669" max="6669" width="19.875" style="1" customWidth="1"/>
    <col min="6670" max="6670" width="13.75" style="1" customWidth="1"/>
    <col min="6671" max="6671" width="11.625" style="1" customWidth="1"/>
    <col min="6672" max="6672" width="13.25" style="1" customWidth="1"/>
    <col min="6673" max="6673" width="15.125" style="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40.75" style="1" customWidth="1"/>
    <col min="6925" max="6925" width="19.875" style="1" customWidth="1"/>
    <col min="6926" max="6926" width="13.75" style="1" customWidth="1"/>
    <col min="6927" max="6927" width="11.625" style="1" customWidth="1"/>
    <col min="6928" max="6928" width="13.25" style="1" customWidth="1"/>
    <col min="6929" max="6929" width="15.125" style="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40.75" style="1" customWidth="1"/>
    <col min="7181" max="7181" width="19.875" style="1" customWidth="1"/>
    <col min="7182" max="7182" width="13.75" style="1" customWidth="1"/>
    <col min="7183" max="7183" width="11.625" style="1" customWidth="1"/>
    <col min="7184" max="7184" width="13.25" style="1" customWidth="1"/>
    <col min="7185" max="7185" width="15.125" style="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40.75" style="1" customWidth="1"/>
    <col min="7437" max="7437" width="19.875" style="1" customWidth="1"/>
    <col min="7438" max="7438" width="13.75" style="1" customWidth="1"/>
    <col min="7439" max="7439" width="11.625" style="1" customWidth="1"/>
    <col min="7440" max="7440" width="13.25" style="1" customWidth="1"/>
    <col min="7441" max="7441" width="15.125" style="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40.75" style="1" customWidth="1"/>
    <col min="7693" max="7693" width="19.875" style="1" customWidth="1"/>
    <col min="7694" max="7694" width="13.75" style="1" customWidth="1"/>
    <col min="7695" max="7695" width="11.625" style="1" customWidth="1"/>
    <col min="7696" max="7696" width="13.25" style="1" customWidth="1"/>
    <col min="7697" max="7697" width="15.125" style="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40.75" style="1" customWidth="1"/>
    <col min="7949" max="7949" width="19.875" style="1" customWidth="1"/>
    <col min="7950" max="7950" width="13.75" style="1" customWidth="1"/>
    <col min="7951" max="7951" width="11.625" style="1" customWidth="1"/>
    <col min="7952" max="7952" width="13.25" style="1" customWidth="1"/>
    <col min="7953" max="7953" width="15.125" style="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40.75" style="1" customWidth="1"/>
    <col min="8205" max="8205" width="19.875" style="1" customWidth="1"/>
    <col min="8206" max="8206" width="13.75" style="1" customWidth="1"/>
    <col min="8207" max="8207" width="11.625" style="1" customWidth="1"/>
    <col min="8208" max="8208" width="13.25" style="1" customWidth="1"/>
    <col min="8209" max="8209" width="15.125" style="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40.75" style="1" customWidth="1"/>
    <col min="8461" max="8461" width="19.875" style="1" customWidth="1"/>
    <col min="8462" max="8462" width="13.75" style="1" customWidth="1"/>
    <col min="8463" max="8463" width="11.625" style="1" customWidth="1"/>
    <col min="8464" max="8464" width="13.25" style="1" customWidth="1"/>
    <col min="8465" max="8465" width="15.125" style="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40.75" style="1" customWidth="1"/>
    <col min="8717" max="8717" width="19.875" style="1" customWidth="1"/>
    <col min="8718" max="8718" width="13.75" style="1" customWidth="1"/>
    <col min="8719" max="8719" width="11.625" style="1" customWidth="1"/>
    <col min="8720" max="8720" width="13.25" style="1" customWidth="1"/>
    <col min="8721" max="8721" width="15.125" style="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40.75" style="1" customWidth="1"/>
    <col min="8973" max="8973" width="19.875" style="1" customWidth="1"/>
    <col min="8974" max="8974" width="13.75" style="1" customWidth="1"/>
    <col min="8975" max="8975" width="11.625" style="1" customWidth="1"/>
    <col min="8976" max="8976" width="13.25" style="1" customWidth="1"/>
    <col min="8977" max="8977" width="15.125" style="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40.75" style="1" customWidth="1"/>
    <col min="9229" max="9229" width="19.875" style="1" customWidth="1"/>
    <col min="9230" max="9230" width="13.75" style="1" customWidth="1"/>
    <col min="9231" max="9231" width="11.625" style="1" customWidth="1"/>
    <col min="9232" max="9232" width="13.25" style="1" customWidth="1"/>
    <col min="9233" max="9233" width="15.125" style="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40.75" style="1" customWidth="1"/>
    <col min="9485" max="9485" width="19.875" style="1" customWidth="1"/>
    <col min="9486" max="9486" width="13.75" style="1" customWidth="1"/>
    <col min="9487" max="9487" width="11.625" style="1" customWidth="1"/>
    <col min="9488" max="9488" width="13.25" style="1" customWidth="1"/>
    <col min="9489" max="9489" width="15.125" style="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40.75" style="1" customWidth="1"/>
    <col min="9741" max="9741" width="19.875" style="1" customWidth="1"/>
    <col min="9742" max="9742" width="13.75" style="1" customWidth="1"/>
    <col min="9743" max="9743" width="11.625" style="1" customWidth="1"/>
    <col min="9744" max="9744" width="13.25" style="1" customWidth="1"/>
    <col min="9745" max="9745" width="15.125" style="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40.75" style="1" customWidth="1"/>
    <col min="9997" max="9997" width="19.875" style="1" customWidth="1"/>
    <col min="9998" max="9998" width="13.75" style="1" customWidth="1"/>
    <col min="9999" max="9999" width="11.625" style="1" customWidth="1"/>
    <col min="10000" max="10000" width="13.25" style="1" customWidth="1"/>
    <col min="10001" max="10001" width="15.125" style="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40.75" style="1" customWidth="1"/>
    <col min="10253" max="10253" width="19.875" style="1" customWidth="1"/>
    <col min="10254" max="10254" width="13.75" style="1" customWidth="1"/>
    <col min="10255" max="10255" width="11.625" style="1" customWidth="1"/>
    <col min="10256" max="10256" width="13.25" style="1" customWidth="1"/>
    <col min="10257" max="10257" width="15.125" style="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40.75" style="1" customWidth="1"/>
    <col min="10509" max="10509" width="19.875" style="1" customWidth="1"/>
    <col min="10510" max="10510" width="13.75" style="1" customWidth="1"/>
    <col min="10511" max="10511" width="11.625" style="1" customWidth="1"/>
    <col min="10512" max="10512" width="13.25" style="1" customWidth="1"/>
    <col min="10513" max="10513" width="15.125" style="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40.75" style="1" customWidth="1"/>
    <col min="10765" max="10765" width="19.875" style="1" customWidth="1"/>
    <col min="10766" max="10766" width="13.75" style="1" customWidth="1"/>
    <col min="10767" max="10767" width="11.625" style="1" customWidth="1"/>
    <col min="10768" max="10768" width="13.25" style="1" customWidth="1"/>
    <col min="10769" max="10769" width="15.125" style="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40.75" style="1" customWidth="1"/>
    <col min="11021" max="11021" width="19.875" style="1" customWidth="1"/>
    <col min="11022" max="11022" width="13.75" style="1" customWidth="1"/>
    <col min="11023" max="11023" width="11.625" style="1" customWidth="1"/>
    <col min="11024" max="11024" width="13.25" style="1" customWidth="1"/>
    <col min="11025" max="11025" width="15.125" style="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40.75" style="1" customWidth="1"/>
    <col min="11277" max="11277" width="19.875" style="1" customWidth="1"/>
    <col min="11278" max="11278" width="13.75" style="1" customWidth="1"/>
    <col min="11279" max="11279" width="11.625" style="1" customWidth="1"/>
    <col min="11280" max="11280" width="13.25" style="1" customWidth="1"/>
    <col min="11281" max="11281" width="15.125" style="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40.75" style="1" customWidth="1"/>
    <col min="11533" max="11533" width="19.875" style="1" customWidth="1"/>
    <col min="11534" max="11534" width="13.75" style="1" customWidth="1"/>
    <col min="11535" max="11535" width="11.625" style="1" customWidth="1"/>
    <col min="11536" max="11536" width="13.25" style="1" customWidth="1"/>
    <col min="11537" max="11537" width="15.125" style="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40.75" style="1" customWidth="1"/>
    <col min="11789" max="11789" width="19.875" style="1" customWidth="1"/>
    <col min="11790" max="11790" width="13.75" style="1" customWidth="1"/>
    <col min="11791" max="11791" width="11.625" style="1" customWidth="1"/>
    <col min="11792" max="11792" width="13.25" style="1" customWidth="1"/>
    <col min="11793" max="11793" width="15.125" style="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40.75" style="1" customWidth="1"/>
    <col min="12045" max="12045" width="19.875" style="1" customWidth="1"/>
    <col min="12046" max="12046" width="13.75" style="1" customWidth="1"/>
    <col min="12047" max="12047" width="11.625" style="1" customWidth="1"/>
    <col min="12048" max="12048" width="13.25" style="1" customWidth="1"/>
    <col min="12049" max="12049" width="15.125" style="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40.75" style="1" customWidth="1"/>
    <col min="12301" max="12301" width="19.875" style="1" customWidth="1"/>
    <col min="12302" max="12302" width="13.75" style="1" customWidth="1"/>
    <col min="12303" max="12303" width="11.625" style="1" customWidth="1"/>
    <col min="12304" max="12304" width="13.25" style="1" customWidth="1"/>
    <col min="12305" max="12305" width="15.125" style="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40.75" style="1" customWidth="1"/>
    <col min="12557" max="12557" width="19.875" style="1" customWidth="1"/>
    <col min="12558" max="12558" width="13.75" style="1" customWidth="1"/>
    <col min="12559" max="12559" width="11.625" style="1" customWidth="1"/>
    <col min="12560" max="12560" width="13.25" style="1" customWidth="1"/>
    <col min="12561" max="12561" width="15.125" style="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40.75" style="1" customWidth="1"/>
    <col min="12813" max="12813" width="19.875" style="1" customWidth="1"/>
    <col min="12814" max="12814" width="13.75" style="1" customWidth="1"/>
    <col min="12815" max="12815" width="11.625" style="1" customWidth="1"/>
    <col min="12816" max="12816" width="13.25" style="1" customWidth="1"/>
    <col min="12817" max="12817" width="15.125" style="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40.75" style="1" customWidth="1"/>
    <col min="13069" max="13069" width="19.875" style="1" customWidth="1"/>
    <col min="13070" max="13070" width="13.75" style="1" customWidth="1"/>
    <col min="13071" max="13071" width="11.625" style="1" customWidth="1"/>
    <col min="13072" max="13072" width="13.25" style="1" customWidth="1"/>
    <col min="13073" max="13073" width="15.125" style="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40.75" style="1" customWidth="1"/>
    <col min="13325" max="13325" width="19.875" style="1" customWidth="1"/>
    <col min="13326" max="13326" width="13.75" style="1" customWidth="1"/>
    <col min="13327" max="13327" width="11.625" style="1" customWidth="1"/>
    <col min="13328" max="13328" width="13.25" style="1" customWidth="1"/>
    <col min="13329" max="13329" width="15.125" style="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40.75" style="1" customWidth="1"/>
    <col min="13581" max="13581" width="19.875" style="1" customWidth="1"/>
    <col min="13582" max="13582" width="13.75" style="1" customWidth="1"/>
    <col min="13583" max="13583" width="11.625" style="1" customWidth="1"/>
    <col min="13584" max="13584" width="13.25" style="1" customWidth="1"/>
    <col min="13585" max="13585" width="15.125" style="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40.75" style="1" customWidth="1"/>
    <col min="13837" max="13837" width="19.875" style="1" customWidth="1"/>
    <col min="13838" max="13838" width="13.75" style="1" customWidth="1"/>
    <col min="13839" max="13839" width="11.625" style="1" customWidth="1"/>
    <col min="13840" max="13840" width="13.25" style="1" customWidth="1"/>
    <col min="13841" max="13841" width="15.125" style="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40.75" style="1" customWidth="1"/>
    <col min="14093" max="14093" width="19.875" style="1" customWidth="1"/>
    <col min="14094" max="14094" width="13.75" style="1" customWidth="1"/>
    <col min="14095" max="14095" width="11.625" style="1" customWidth="1"/>
    <col min="14096" max="14096" width="13.25" style="1" customWidth="1"/>
    <col min="14097" max="14097" width="15.125" style="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40.75" style="1" customWidth="1"/>
    <col min="14349" max="14349" width="19.875" style="1" customWidth="1"/>
    <col min="14350" max="14350" width="13.75" style="1" customWidth="1"/>
    <col min="14351" max="14351" width="11.625" style="1" customWidth="1"/>
    <col min="14352" max="14352" width="13.25" style="1" customWidth="1"/>
    <col min="14353" max="14353" width="15.125" style="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40.75" style="1" customWidth="1"/>
    <col min="14605" max="14605" width="19.875" style="1" customWidth="1"/>
    <col min="14606" max="14606" width="13.75" style="1" customWidth="1"/>
    <col min="14607" max="14607" width="11.625" style="1" customWidth="1"/>
    <col min="14608" max="14608" width="13.25" style="1" customWidth="1"/>
    <col min="14609" max="14609" width="15.125" style="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40.75" style="1" customWidth="1"/>
    <col min="14861" max="14861" width="19.875" style="1" customWidth="1"/>
    <col min="14862" max="14862" width="13.75" style="1" customWidth="1"/>
    <col min="14863" max="14863" width="11.625" style="1" customWidth="1"/>
    <col min="14864" max="14864" width="13.25" style="1" customWidth="1"/>
    <col min="14865" max="14865" width="15.125" style="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40.75" style="1" customWidth="1"/>
    <col min="15117" max="15117" width="19.875" style="1" customWidth="1"/>
    <col min="15118" max="15118" width="13.75" style="1" customWidth="1"/>
    <col min="15119" max="15119" width="11.625" style="1" customWidth="1"/>
    <col min="15120" max="15120" width="13.25" style="1" customWidth="1"/>
    <col min="15121" max="15121" width="15.125" style="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40.75" style="1" customWidth="1"/>
    <col min="15373" max="15373" width="19.875" style="1" customWidth="1"/>
    <col min="15374" max="15374" width="13.75" style="1" customWidth="1"/>
    <col min="15375" max="15375" width="11.625" style="1" customWidth="1"/>
    <col min="15376" max="15376" width="13.25" style="1" customWidth="1"/>
    <col min="15377" max="15377" width="15.125" style="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40.75" style="1" customWidth="1"/>
    <col min="15629" max="15629" width="19.875" style="1" customWidth="1"/>
    <col min="15630" max="15630" width="13.75" style="1" customWidth="1"/>
    <col min="15631" max="15631" width="11.625" style="1" customWidth="1"/>
    <col min="15632" max="15632" width="13.25" style="1" customWidth="1"/>
    <col min="15633" max="15633" width="15.125" style="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40.75" style="1" customWidth="1"/>
    <col min="15885" max="15885" width="19.875" style="1" customWidth="1"/>
    <col min="15886" max="15886" width="13.75" style="1" customWidth="1"/>
    <col min="15887" max="15887" width="11.625" style="1" customWidth="1"/>
    <col min="15888" max="15888" width="13.25" style="1" customWidth="1"/>
    <col min="15889" max="15889" width="15.125" style="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40.75" style="1" customWidth="1"/>
    <col min="16141" max="16141" width="19.875" style="1" customWidth="1"/>
    <col min="16142" max="16142" width="13.75" style="1" customWidth="1"/>
    <col min="16143" max="16143" width="11.625" style="1" customWidth="1"/>
    <col min="16144" max="16144" width="13.25" style="1" customWidth="1"/>
    <col min="16145" max="16145" width="15.125" style="1" customWidth="1"/>
    <col min="16146" max="16146" width="15.625" style="1" customWidth="1"/>
    <col min="16147" max="16384" width="9" style="1"/>
  </cols>
  <sheetData>
    <row r="2" spans="1:18" ht="20.100000000000001" customHeight="1">
      <c r="C2" s="2" t="s">
        <v>0</v>
      </c>
      <c r="D2" s="2"/>
      <c r="E2" s="2"/>
      <c r="F2" s="3" t="s">
        <v>1598</v>
      </c>
      <c r="H2" s="5" t="s">
        <v>2</v>
      </c>
      <c r="I2" s="6"/>
      <c r="J2" s="7"/>
      <c r="K2" s="8">
        <f>SUM(I$12:I$65536)</f>
        <v>59256</v>
      </c>
    </row>
    <row r="3" spans="1:18" ht="20.100000000000001" customHeight="1">
      <c r="C3" s="2" t="s">
        <v>3</v>
      </c>
      <c r="D3" s="2"/>
      <c r="E3" s="2"/>
      <c r="F3" s="13" t="s">
        <v>1599</v>
      </c>
    </row>
    <row r="4" spans="1:18" ht="20.100000000000001" customHeight="1">
      <c r="C4" s="2" t="s">
        <v>5</v>
      </c>
      <c r="D4" s="2"/>
      <c r="E4" s="2"/>
      <c r="F4" s="13">
        <v>220726</v>
      </c>
      <c r="K4" s="975" t="s">
        <v>1600</v>
      </c>
      <c r="L4" s="976"/>
    </row>
    <row r="5" spans="1:18" ht="20.100000000000001" customHeight="1">
      <c r="C5" s="2" t="s">
        <v>8</v>
      </c>
      <c r="D5" s="2"/>
      <c r="E5" s="2"/>
      <c r="F5" s="18">
        <v>45694</v>
      </c>
      <c r="H5" s="977" t="s">
        <v>34</v>
      </c>
      <c r="I5" s="978"/>
      <c r="K5" s="979" t="s">
        <v>1601</v>
      </c>
      <c r="L5" s="980"/>
    </row>
    <row r="6" spans="1:18" ht="20.100000000000001" customHeight="1">
      <c r="C6" s="2" t="s">
        <v>10</v>
      </c>
      <c r="D6" s="2"/>
      <c r="E6" s="2"/>
      <c r="F6" s="18">
        <v>45695</v>
      </c>
      <c r="H6" s="981"/>
      <c r="I6" s="982"/>
    </row>
    <row r="7" spans="1:18" ht="24">
      <c r="J7" s="1024"/>
      <c r="K7" s="1025" t="s">
        <v>1611</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5" customHeight="1">
      <c r="A15" s="994" t="s">
        <v>109</v>
      </c>
      <c r="B15" s="995">
        <v>4</v>
      </c>
      <c r="C15" s="28">
        <v>1</v>
      </c>
      <c r="D15" s="1026" t="s">
        <v>55</v>
      </c>
      <c r="E15" s="1026" t="s">
        <v>55</v>
      </c>
      <c r="F15" s="1027" t="s">
        <v>1612</v>
      </c>
      <c r="G15" s="1026">
        <v>8</v>
      </c>
      <c r="H15" s="1028">
        <v>870</v>
      </c>
      <c r="I15" s="257">
        <f t="shared" ref="I15:I29" si="0">G15*H15</f>
        <v>6960</v>
      </c>
      <c r="J15" s="87"/>
      <c r="K15" s="73" t="s">
        <v>1613</v>
      </c>
      <c r="L15" s="630"/>
      <c r="M15" s="1029" t="s">
        <v>1614</v>
      </c>
      <c r="N15" s="989">
        <v>45666</v>
      </c>
      <c r="O15" s="28"/>
      <c r="P15" s="40">
        <v>45678</v>
      </c>
      <c r="Q15" s="989">
        <v>45679</v>
      </c>
      <c r="R15" s="990"/>
    </row>
    <row r="16" spans="1:18" s="4" customFormat="1" ht="19.5" customHeight="1">
      <c r="A16" s="994" t="s">
        <v>42</v>
      </c>
      <c r="B16" s="995">
        <v>4</v>
      </c>
      <c r="C16" s="28">
        <f>+C15+1</f>
        <v>2</v>
      </c>
      <c r="D16" s="1030" t="s">
        <v>1615</v>
      </c>
      <c r="E16" s="1030" t="s">
        <v>55</v>
      </c>
      <c r="F16" s="1031" t="s">
        <v>1616</v>
      </c>
      <c r="G16" s="1032">
        <v>8</v>
      </c>
      <c r="H16" s="1033">
        <v>733</v>
      </c>
      <c r="I16" s="636">
        <f>G16*H16</f>
        <v>5864</v>
      </c>
      <c r="J16" s="31"/>
      <c r="K16" s="73" t="s">
        <v>1617</v>
      </c>
      <c r="L16" s="630"/>
      <c r="M16" s="1029" t="s">
        <v>1614</v>
      </c>
      <c r="N16" s="989">
        <v>45666</v>
      </c>
      <c r="O16" s="28"/>
      <c r="P16" s="40">
        <v>45678</v>
      </c>
      <c r="Q16" s="989">
        <v>45679</v>
      </c>
      <c r="R16" s="990"/>
    </row>
    <row r="17" spans="1:18" s="4" customFormat="1" ht="19.5" customHeight="1">
      <c r="A17" s="994" t="s">
        <v>42</v>
      </c>
      <c r="B17" s="995">
        <v>4</v>
      </c>
      <c r="C17" s="28">
        <f t="shared" ref="C17:C29" si="1">+C16+1</f>
        <v>3</v>
      </c>
      <c r="D17" s="1026" t="s">
        <v>55</v>
      </c>
      <c r="E17" s="1026" t="s">
        <v>55</v>
      </c>
      <c r="F17" s="1031" t="s">
        <v>1618</v>
      </c>
      <c r="G17" s="1034">
        <v>4</v>
      </c>
      <c r="H17" s="1035">
        <v>320</v>
      </c>
      <c r="I17" s="257">
        <f t="shared" si="0"/>
        <v>1280</v>
      </c>
      <c r="J17" s="257"/>
      <c r="K17" s="1036" t="s">
        <v>1619</v>
      </c>
      <c r="L17" s="630"/>
      <c r="M17" s="1029" t="s">
        <v>1614</v>
      </c>
      <c r="N17" s="989">
        <v>45666</v>
      </c>
      <c r="O17" s="28"/>
      <c r="P17" s="40">
        <v>45678</v>
      </c>
      <c r="Q17" s="989">
        <v>45679</v>
      </c>
      <c r="R17" s="990"/>
    </row>
    <row r="18" spans="1:18" s="4" customFormat="1" ht="19.5" customHeight="1">
      <c r="A18" s="994" t="s">
        <v>42</v>
      </c>
      <c r="B18" s="995">
        <v>4</v>
      </c>
      <c r="C18" s="28">
        <f t="shared" si="1"/>
        <v>4</v>
      </c>
      <c r="D18" s="1026" t="s">
        <v>55</v>
      </c>
      <c r="E18" s="1026" t="s">
        <v>55</v>
      </c>
      <c r="F18" s="1037" t="s">
        <v>1620</v>
      </c>
      <c r="G18" s="1038">
        <v>4</v>
      </c>
      <c r="H18" s="1039">
        <v>91</v>
      </c>
      <c r="I18" s="577">
        <f t="shared" si="0"/>
        <v>364</v>
      </c>
      <c r="J18" s="135"/>
      <c r="K18" s="136" t="s">
        <v>1621</v>
      </c>
      <c r="L18" s="630"/>
      <c r="M18" s="1029" t="s">
        <v>1614</v>
      </c>
      <c r="N18" s="989">
        <v>45666</v>
      </c>
      <c r="O18" s="28"/>
      <c r="P18" s="40">
        <v>45678</v>
      </c>
      <c r="Q18" s="989">
        <v>45679</v>
      </c>
      <c r="R18" s="990"/>
    </row>
    <row r="19" spans="1:18" s="4" customFormat="1" ht="19.5" customHeight="1">
      <c r="A19" s="994" t="s">
        <v>42</v>
      </c>
      <c r="B19" s="995">
        <v>4</v>
      </c>
      <c r="C19" s="28">
        <f>+C18+1</f>
        <v>5</v>
      </c>
      <c r="D19" s="1026" t="s">
        <v>55</v>
      </c>
      <c r="E19" s="1026" t="s">
        <v>55</v>
      </c>
      <c r="F19" s="1037" t="s">
        <v>1622</v>
      </c>
      <c r="G19" s="1034">
        <v>4</v>
      </c>
      <c r="H19" s="1039">
        <v>105</v>
      </c>
      <c r="I19" s="577">
        <f t="shared" si="0"/>
        <v>420</v>
      </c>
      <c r="J19" s="31"/>
      <c r="K19" s="136" t="s">
        <v>1621</v>
      </c>
      <c r="L19" s="630"/>
      <c r="M19" s="1029" t="s">
        <v>1614</v>
      </c>
      <c r="N19" s="989">
        <v>45666</v>
      </c>
      <c r="O19" s="28"/>
      <c r="P19" s="40">
        <v>45678</v>
      </c>
      <c r="Q19" s="989">
        <v>45679</v>
      </c>
      <c r="R19" s="990"/>
    </row>
    <row r="20" spans="1:18" s="4" customFormat="1" ht="19.5" customHeight="1">
      <c r="A20" s="994" t="s">
        <v>123</v>
      </c>
      <c r="B20" s="995">
        <v>4</v>
      </c>
      <c r="C20" s="28">
        <f>+C19+1</f>
        <v>6</v>
      </c>
      <c r="D20" s="1030" t="s">
        <v>61</v>
      </c>
      <c r="E20" s="1030" t="s">
        <v>55</v>
      </c>
      <c r="F20" s="1027" t="s">
        <v>1623</v>
      </c>
      <c r="G20" s="1040">
        <v>4</v>
      </c>
      <c r="H20" s="1039">
        <v>3914</v>
      </c>
      <c r="I20" s="257">
        <f t="shared" si="0"/>
        <v>15656</v>
      </c>
      <c r="J20" s="147"/>
      <c r="K20" s="73" t="s">
        <v>1624</v>
      </c>
      <c r="L20" s="630"/>
      <c r="M20" s="1029" t="s">
        <v>1614</v>
      </c>
      <c r="N20" s="989">
        <v>45666</v>
      </c>
      <c r="O20" s="28"/>
      <c r="P20" s="40">
        <v>45678</v>
      </c>
      <c r="Q20" s="989">
        <v>45679</v>
      </c>
      <c r="R20" s="990"/>
    </row>
    <row r="21" spans="1:18" s="4" customFormat="1" ht="19.5" customHeight="1">
      <c r="A21" s="994" t="s">
        <v>123</v>
      </c>
      <c r="B21" s="995">
        <v>4</v>
      </c>
      <c r="C21" s="28">
        <f t="shared" si="1"/>
        <v>7</v>
      </c>
      <c r="D21" s="1030" t="s">
        <v>61</v>
      </c>
      <c r="E21" s="1030" t="s">
        <v>55</v>
      </c>
      <c r="F21" s="1027" t="s">
        <v>1625</v>
      </c>
      <c r="G21" s="1032">
        <v>4</v>
      </c>
      <c r="H21" s="904">
        <v>1630</v>
      </c>
      <c r="I21" s="257">
        <f t="shared" si="0"/>
        <v>6520</v>
      </c>
      <c r="J21" s="87"/>
      <c r="K21" s="73" t="s">
        <v>1626</v>
      </c>
      <c r="L21" s="630"/>
      <c r="M21" s="1029" t="s">
        <v>1614</v>
      </c>
      <c r="N21" s="989">
        <v>45666</v>
      </c>
      <c r="O21" s="28"/>
      <c r="P21" s="40">
        <v>45678</v>
      </c>
      <c r="Q21" s="989">
        <v>45679</v>
      </c>
      <c r="R21" s="990"/>
    </row>
    <row r="22" spans="1:18" s="4" customFormat="1" ht="19.5" customHeight="1">
      <c r="A22" s="994" t="s">
        <v>42</v>
      </c>
      <c r="B22" s="995">
        <v>4</v>
      </c>
      <c r="C22" s="28">
        <f t="shared" si="1"/>
        <v>8</v>
      </c>
      <c r="D22" s="1030" t="s">
        <v>169</v>
      </c>
      <c r="E22" s="1030" t="s">
        <v>55</v>
      </c>
      <c r="F22" s="1027" t="s">
        <v>1627</v>
      </c>
      <c r="G22" s="1032">
        <v>8</v>
      </c>
      <c r="H22" s="904">
        <v>50</v>
      </c>
      <c r="I22" s="257">
        <f t="shared" si="0"/>
        <v>400</v>
      </c>
      <c r="J22" s="87"/>
      <c r="K22" s="73" t="s">
        <v>1628</v>
      </c>
      <c r="L22" s="630"/>
      <c r="M22" s="1029" t="s">
        <v>1614</v>
      </c>
      <c r="N22" s="989">
        <v>45666</v>
      </c>
      <c r="O22" s="28"/>
      <c r="P22" s="40">
        <v>45678</v>
      </c>
      <c r="Q22" s="989">
        <v>45679</v>
      </c>
      <c r="R22" s="990"/>
    </row>
    <row r="23" spans="1:18" s="4" customFormat="1" ht="19.5" customHeight="1">
      <c r="A23" s="994" t="s">
        <v>109</v>
      </c>
      <c r="B23" s="995">
        <v>4</v>
      </c>
      <c r="C23" s="28">
        <f>+C22+1</f>
        <v>9</v>
      </c>
      <c r="D23" s="1026" t="s">
        <v>55</v>
      </c>
      <c r="E23" s="1026" t="s">
        <v>55</v>
      </c>
      <c r="F23" s="1027" t="s">
        <v>1629</v>
      </c>
      <c r="G23" s="1032">
        <v>4</v>
      </c>
      <c r="H23" s="904">
        <v>490</v>
      </c>
      <c r="I23" s="257">
        <f t="shared" si="0"/>
        <v>1960</v>
      </c>
      <c r="J23" s="87"/>
      <c r="K23" s="73" t="s">
        <v>1613</v>
      </c>
      <c r="L23" s="630"/>
      <c r="M23" s="1029" t="s">
        <v>1614</v>
      </c>
      <c r="N23" s="989">
        <v>45666</v>
      </c>
      <c r="O23" s="28"/>
      <c r="P23" s="40">
        <v>45678</v>
      </c>
      <c r="Q23" s="989">
        <v>45679</v>
      </c>
      <c r="R23" s="990"/>
    </row>
    <row r="24" spans="1:18" s="4" customFormat="1" ht="19.5" customHeight="1">
      <c r="A24" s="994" t="s">
        <v>42</v>
      </c>
      <c r="B24" s="995">
        <v>4</v>
      </c>
      <c r="C24" s="28">
        <f t="shared" si="1"/>
        <v>10</v>
      </c>
      <c r="D24" s="1026" t="s">
        <v>55</v>
      </c>
      <c r="E24" s="1026" t="s">
        <v>55</v>
      </c>
      <c r="F24" s="1027" t="s">
        <v>1630</v>
      </c>
      <c r="G24" s="1032">
        <v>4</v>
      </c>
      <c r="H24" s="1039">
        <v>156</v>
      </c>
      <c r="I24" s="257">
        <f t="shared" si="0"/>
        <v>624</v>
      </c>
      <c r="J24" s="87"/>
      <c r="K24" s="73" t="s">
        <v>1631</v>
      </c>
      <c r="L24" s="630"/>
      <c r="M24" s="1029" t="s">
        <v>1614</v>
      </c>
      <c r="N24" s="989">
        <v>45666</v>
      </c>
      <c r="O24" s="28"/>
      <c r="P24" s="40">
        <v>45678</v>
      </c>
      <c r="Q24" s="989">
        <v>45679</v>
      </c>
      <c r="R24" s="990"/>
    </row>
    <row r="25" spans="1:18" s="4" customFormat="1" ht="19.5" customHeight="1">
      <c r="A25" s="994" t="s">
        <v>42</v>
      </c>
      <c r="B25" s="995">
        <v>4</v>
      </c>
      <c r="C25" s="28">
        <f>+C24+1</f>
        <v>11</v>
      </c>
      <c r="D25" s="1026" t="s">
        <v>55</v>
      </c>
      <c r="E25" s="1026" t="s">
        <v>55</v>
      </c>
      <c r="F25" s="1041" t="s">
        <v>1632</v>
      </c>
      <c r="G25" s="1026">
        <v>16</v>
      </c>
      <c r="H25" s="1042">
        <v>48</v>
      </c>
      <c r="I25" s="257">
        <f t="shared" si="0"/>
        <v>768</v>
      </c>
      <c r="J25" s="87"/>
      <c r="K25" s="73" t="s">
        <v>1633</v>
      </c>
      <c r="L25" s="630"/>
      <c r="M25" s="1029" t="s">
        <v>1614</v>
      </c>
      <c r="N25" s="989">
        <v>45666</v>
      </c>
      <c r="O25" s="28"/>
      <c r="P25" s="40">
        <v>45678</v>
      </c>
      <c r="Q25" s="989">
        <v>45679</v>
      </c>
      <c r="R25" s="990"/>
    </row>
    <row r="26" spans="1:18" s="4" customFormat="1" ht="19.5" customHeight="1">
      <c r="A26" s="994" t="s">
        <v>42</v>
      </c>
      <c r="B26" s="995">
        <v>4</v>
      </c>
      <c r="C26" s="28">
        <f>+C25+1</f>
        <v>12</v>
      </c>
      <c r="D26" s="1026" t="s">
        <v>55</v>
      </c>
      <c r="E26" s="1026" t="s">
        <v>55</v>
      </c>
      <c r="F26" s="1041" t="s">
        <v>1634</v>
      </c>
      <c r="G26" s="1026">
        <v>4</v>
      </c>
      <c r="H26" s="1028">
        <v>2510</v>
      </c>
      <c r="I26" s="257">
        <f t="shared" si="0"/>
        <v>10040</v>
      </c>
      <c r="J26" s="87"/>
      <c r="K26" s="73" t="s">
        <v>1635</v>
      </c>
      <c r="L26" s="630"/>
      <c r="M26" s="1029" t="s">
        <v>1614</v>
      </c>
      <c r="N26" s="989">
        <v>45666</v>
      </c>
      <c r="O26" s="28"/>
      <c r="P26" s="40">
        <v>45678</v>
      </c>
      <c r="Q26" s="989">
        <v>45679</v>
      </c>
      <c r="R26" s="990"/>
    </row>
    <row r="27" spans="1:18" s="4" customFormat="1" ht="19.5" customHeight="1">
      <c r="A27" s="994" t="s">
        <v>42</v>
      </c>
      <c r="B27" s="995">
        <v>4</v>
      </c>
      <c r="C27" s="28">
        <f t="shared" si="1"/>
        <v>13</v>
      </c>
      <c r="D27" s="1026" t="s">
        <v>55</v>
      </c>
      <c r="E27" s="1026" t="s">
        <v>55</v>
      </c>
      <c r="F27" s="1041" t="s">
        <v>1636</v>
      </c>
      <c r="G27" s="1026">
        <v>4</v>
      </c>
      <c r="H27" s="1028">
        <v>300</v>
      </c>
      <c r="I27" s="257">
        <f t="shared" si="0"/>
        <v>1200</v>
      </c>
      <c r="J27" s="87"/>
      <c r="K27" s="73" t="s">
        <v>1637</v>
      </c>
      <c r="L27" s="630"/>
      <c r="M27" s="1029" t="s">
        <v>1614</v>
      </c>
      <c r="N27" s="989">
        <v>45666</v>
      </c>
      <c r="O27" s="28"/>
      <c r="P27" s="40">
        <v>45678</v>
      </c>
      <c r="Q27" s="989">
        <v>45679</v>
      </c>
      <c r="R27" s="990"/>
    </row>
    <row r="28" spans="1:18" s="4" customFormat="1" ht="19.5" customHeight="1">
      <c r="A28" s="994" t="s">
        <v>42</v>
      </c>
      <c r="B28" s="995">
        <v>4</v>
      </c>
      <c r="C28" s="28">
        <f t="shared" si="1"/>
        <v>14</v>
      </c>
      <c r="D28" s="1026" t="s">
        <v>55</v>
      </c>
      <c r="E28" s="1026" t="s">
        <v>55</v>
      </c>
      <c r="F28" s="1041" t="s">
        <v>1638</v>
      </c>
      <c r="G28" s="1026">
        <v>4</v>
      </c>
      <c r="H28" s="1028">
        <v>880</v>
      </c>
      <c r="I28" s="257">
        <f t="shared" si="0"/>
        <v>3520</v>
      </c>
      <c r="J28" s="87"/>
      <c r="K28" s="73" t="s">
        <v>1639</v>
      </c>
      <c r="L28" s="630"/>
      <c r="M28" s="1029" t="s">
        <v>1614</v>
      </c>
      <c r="N28" s="989">
        <v>45666</v>
      </c>
      <c r="O28" s="28"/>
      <c r="P28" s="40">
        <v>45678</v>
      </c>
      <c r="Q28" s="989">
        <v>45679</v>
      </c>
      <c r="R28" s="990"/>
    </row>
    <row r="29" spans="1:18" s="4" customFormat="1" ht="19.5" customHeight="1">
      <c r="A29" s="994" t="s">
        <v>42</v>
      </c>
      <c r="B29" s="995">
        <v>4</v>
      </c>
      <c r="C29" s="28">
        <f t="shared" si="1"/>
        <v>15</v>
      </c>
      <c r="D29" s="1026" t="s">
        <v>55</v>
      </c>
      <c r="E29" s="1026" t="s">
        <v>55</v>
      </c>
      <c r="F29" s="1041" t="s">
        <v>1640</v>
      </c>
      <c r="G29" s="1026">
        <v>8</v>
      </c>
      <c r="H29" s="1028">
        <v>460</v>
      </c>
      <c r="I29" s="257">
        <f t="shared" si="0"/>
        <v>3680</v>
      </c>
      <c r="J29" s="87"/>
      <c r="K29" s="73" t="s">
        <v>1641</v>
      </c>
      <c r="L29" s="630"/>
      <c r="M29" s="1029" t="s">
        <v>1614</v>
      </c>
      <c r="N29" s="989">
        <v>45666</v>
      </c>
      <c r="O29" s="28"/>
      <c r="P29" s="40">
        <v>45678</v>
      </c>
      <c r="Q29" s="989">
        <v>45679</v>
      </c>
      <c r="R29" s="990"/>
    </row>
    <row r="30" spans="1:18" s="4" customFormat="1" ht="19.5" customHeight="1">
      <c r="B30" s="988"/>
      <c r="C30" s="28"/>
      <c r="D30" s="28"/>
      <c r="E30" s="28"/>
      <c r="F30" s="88"/>
      <c r="G30" s="27"/>
      <c r="H30" s="257"/>
      <c r="I30" s="257"/>
      <c r="J30" s="87"/>
      <c r="K30" s="73"/>
      <c r="L30" s="1003"/>
      <c r="M30" s="27"/>
      <c r="N30" s="989"/>
      <c r="O30" s="28"/>
      <c r="P30" s="27"/>
      <c r="Q30" s="989"/>
      <c r="R30" s="990"/>
    </row>
    <row r="31" spans="1:18" s="4" customFormat="1" ht="19.5" customHeight="1">
      <c r="B31" s="988"/>
      <c r="C31" s="28"/>
      <c r="D31" s="28"/>
      <c r="E31" s="28"/>
      <c r="F31" s="1004">
        <f>SUM(I15:I29)</f>
        <v>59256</v>
      </c>
      <c r="G31" s="27"/>
      <c r="H31" s="257"/>
      <c r="I31" s="27"/>
      <c r="J31" s="87"/>
      <c r="K31" s="38"/>
      <c r="L31" s="38"/>
      <c r="M31" s="27"/>
      <c r="N31" s="989"/>
      <c r="O31" s="28"/>
      <c r="P31" s="27"/>
      <c r="Q31" s="989"/>
      <c r="R31" s="990"/>
    </row>
    <row r="32" spans="1:18" s="4" customFormat="1" ht="19.5" customHeight="1">
      <c r="B32" s="988"/>
      <c r="C32" s="28"/>
      <c r="D32" s="28"/>
      <c r="E32" s="28"/>
      <c r="F32" s="201"/>
      <c r="G32" s="77"/>
      <c r="H32" s="257"/>
      <c r="I32" s="257"/>
      <c r="J32" s="147"/>
      <c r="K32" s="73"/>
      <c r="L32" s="38"/>
      <c r="M32" s="27"/>
      <c r="N32" s="989"/>
      <c r="O32" s="28"/>
      <c r="P32" s="27"/>
      <c r="Q32" s="989"/>
      <c r="R32" s="990"/>
    </row>
    <row r="33" spans="1:18" s="4" customFormat="1" ht="19.5" customHeight="1">
      <c r="B33" s="988"/>
      <c r="C33" s="28"/>
      <c r="D33" s="28"/>
      <c r="E33" s="28"/>
      <c r="F33" s="201"/>
      <c r="G33" s="77"/>
      <c r="H33" s="257"/>
      <c r="I33" s="257"/>
      <c r="J33" s="147"/>
      <c r="K33" s="73"/>
      <c r="L33" s="38"/>
      <c r="M33" s="27"/>
      <c r="N33" s="989"/>
      <c r="O33" s="28"/>
      <c r="P33" s="27"/>
      <c r="Q33" s="989"/>
      <c r="R33" s="990"/>
    </row>
    <row r="34" spans="1:18" s="4" customFormat="1" ht="19.5" customHeight="1">
      <c r="B34" s="988"/>
      <c r="C34" s="28"/>
      <c r="D34" s="1005"/>
      <c r="E34" s="1005"/>
      <c r="F34" s="1005"/>
      <c r="G34" s="1005"/>
      <c r="H34" s="257"/>
      <c r="I34" s="257"/>
      <c r="J34" s="147"/>
      <c r="K34" s="73"/>
      <c r="L34" s="38"/>
      <c r="M34" s="27"/>
      <c r="N34" s="989"/>
      <c r="O34" s="28"/>
      <c r="P34" s="27"/>
      <c r="Q34" s="989"/>
      <c r="R34" s="990"/>
    </row>
    <row r="35" spans="1:18" s="4" customFormat="1" ht="19.5" customHeight="1">
      <c r="A35" s="27"/>
      <c r="B35" s="893"/>
      <c r="C35" s="131"/>
      <c r="D35" s="131"/>
      <c r="E35" s="131"/>
      <c r="F35" s="166"/>
      <c r="G35" s="184"/>
      <c r="H35" s="1006"/>
      <c r="I35" s="39"/>
      <c r="J35" s="159"/>
      <c r="K35" s="166"/>
      <c r="L35" s="38"/>
      <c r="M35" s="27"/>
      <c r="N35" s="989"/>
      <c r="O35" s="28"/>
      <c r="P35" s="27"/>
      <c r="Q35" s="989"/>
      <c r="R35" s="990"/>
    </row>
    <row r="36" spans="1:18" s="4" customFormat="1" ht="19.5" customHeight="1">
      <c r="A36" s="27"/>
      <c r="B36" s="893"/>
      <c r="C36" s="131"/>
      <c r="D36" s="28"/>
      <c r="E36" s="28"/>
      <c r="F36" s="166"/>
      <c r="G36" s="184"/>
      <c r="H36" s="1006"/>
      <c r="I36" s="39"/>
      <c r="J36" s="159"/>
      <c r="K36" s="166"/>
      <c r="L36" s="38"/>
      <c r="M36" s="27"/>
      <c r="N36" s="989"/>
      <c r="O36" s="28"/>
      <c r="P36" s="27"/>
      <c r="Q36" s="989"/>
      <c r="R36" s="990"/>
    </row>
    <row r="37" spans="1:18" s="4" customFormat="1" ht="19.5" customHeight="1">
      <c r="A37" s="27"/>
      <c r="B37" s="893"/>
      <c r="C37" s="131"/>
      <c r="D37" s="28"/>
      <c r="E37" s="28"/>
      <c r="F37" s="35"/>
      <c r="G37" s="27"/>
      <c r="H37" s="1006"/>
      <c r="I37" s="39"/>
      <c r="J37" s="31"/>
      <c r="K37" s="38"/>
      <c r="L37" s="38"/>
      <c r="M37" s="27"/>
      <c r="N37" s="989"/>
      <c r="O37" s="28"/>
      <c r="P37" s="27"/>
      <c r="Q37" s="989"/>
      <c r="R37" s="990"/>
    </row>
    <row r="38" spans="1:18" s="4" customFormat="1" ht="19.5" customHeight="1">
      <c r="A38" s="27"/>
      <c r="B38" s="893"/>
      <c r="C38" s="131"/>
      <c r="D38" s="131"/>
      <c r="E38" s="157"/>
      <c r="F38" s="166"/>
      <c r="G38" s="184"/>
      <c r="H38" s="1006"/>
      <c r="I38" s="39"/>
      <c r="J38" s="159"/>
      <c r="K38" s="78"/>
      <c r="L38" s="38"/>
      <c r="M38" s="27"/>
      <c r="N38" s="989"/>
      <c r="O38" s="28"/>
      <c r="P38" s="27"/>
      <c r="Q38" s="989"/>
      <c r="R38" s="990"/>
    </row>
    <row r="39" spans="1:18" s="4" customFormat="1" ht="19.5" customHeight="1">
      <c r="A39" s="27"/>
      <c r="B39" s="893"/>
      <c r="C39" s="131"/>
      <c r="D39" s="131"/>
      <c r="E39" s="157"/>
      <c r="F39" s="166"/>
      <c r="G39" s="184"/>
      <c r="H39" s="1006"/>
      <c r="I39" s="39"/>
      <c r="J39" s="159"/>
      <c r="K39" s="78"/>
      <c r="L39" s="38"/>
      <c r="M39" s="27"/>
      <c r="N39" s="989"/>
      <c r="O39" s="28"/>
      <c r="P39" s="27"/>
      <c r="Q39" s="989"/>
      <c r="R39" s="990"/>
    </row>
    <row r="40" spans="1:18" s="4" customFormat="1" ht="19.5" customHeight="1">
      <c r="A40" s="27"/>
      <c r="B40" s="893"/>
      <c r="C40" s="131"/>
      <c r="D40" s="131"/>
      <c r="E40" s="131"/>
      <c r="F40" s="166"/>
      <c r="G40" s="184"/>
      <c r="H40" s="554"/>
      <c r="I40" s="601"/>
      <c r="J40" s="159"/>
      <c r="K40" s="156"/>
      <c r="L40" s="38"/>
      <c r="M40" s="27"/>
      <c r="N40" s="989"/>
      <c r="O40" s="28"/>
      <c r="P40" s="27"/>
      <c r="Q40" s="989"/>
      <c r="R40" s="990"/>
    </row>
    <row r="41" spans="1:18" s="4" customFormat="1" ht="19.5" customHeight="1">
      <c r="A41" s="27"/>
      <c r="B41" s="893"/>
      <c r="C41" s="131"/>
      <c r="D41" s="28"/>
      <c r="E41" s="28"/>
      <c r="F41" s="35"/>
      <c r="G41" s="27"/>
      <c r="H41" s="1006"/>
      <c r="I41" s="39"/>
      <c r="J41" s="31"/>
      <c r="K41" s="38"/>
      <c r="L41" s="38"/>
      <c r="M41" s="27"/>
      <c r="N41" s="989"/>
      <c r="O41" s="28"/>
      <c r="P41" s="27"/>
      <c r="Q41" s="989"/>
      <c r="R41" s="990"/>
    </row>
    <row r="42" spans="1:18" s="4" customFormat="1" ht="19.5" customHeight="1">
      <c r="A42" s="27"/>
      <c r="B42" s="893"/>
      <c r="C42" s="131"/>
      <c r="D42" s="131"/>
      <c r="E42" s="131"/>
      <c r="F42" s="166"/>
      <c r="G42" s="157"/>
      <c r="H42" s="166"/>
      <c r="I42" s="1007"/>
      <c r="J42" s="205"/>
      <c r="K42" s="156"/>
      <c r="L42" s="38"/>
      <c r="M42" s="27"/>
      <c r="N42" s="989"/>
      <c r="O42" s="28"/>
      <c r="P42" s="27"/>
      <c r="Q42" s="989"/>
      <c r="R42" s="990"/>
    </row>
    <row r="43" spans="1:18" s="4" customFormat="1" ht="19.5" customHeight="1">
      <c r="A43" s="27"/>
      <c r="B43" s="893"/>
      <c r="C43" s="131"/>
      <c r="D43" s="131"/>
      <c r="E43" s="131"/>
      <c r="F43" s="166"/>
      <c r="G43" s="184"/>
      <c r="H43" s="554"/>
      <c r="I43" s="601"/>
      <c r="J43" s="159"/>
      <c r="K43" s="166"/>
      <c r="L43" s="38"/>
      <c r="M43" s="27"/>
      <c r="N43" s="989"/>
      <c r="O43" s="28"/>
      <c r="P43" s="27"/>
      <c r="Q43" s="989"/>
      <c r="R43" s="990"/>
    </row>
    <row r="44" spans="1:18" s="4" customFormat="1" ht="19.5" customHeight="1">
      <c r="B44" s="988"/>
      <c r="C44" s="28"/>
      <c r="D44" s="28"/>
      <c r="E44" s="28"/>
      <c r="F44" s="88"/>
      <c r="G44" s="27"/>
      <c r="H44" s="257"/>
      <c r="I44" s="39"/>
      <c r="J44" s="87"/>
      <c r="K44" s="38"/>
      <c r="L44" s="38"/>
      <c r="M44" s="27"/>
      <c r="N44" s="989"/>
      <c r="O44" s="28"/>
      <c r="P44" s="27"/>
      <c r="Q44" s="989"/>
      <c r="R44" s="990"/>
    </row>
    <row r="45" spans="1:18" s="4" customFormat="1" ht="19.5" customHeight="1">
      <c r="B45" s="988"/>
      <c r="C45" s="28"/>
      <c r="D45" s="28"/>
      <c r="E45" s="579"/>
      <c r="F45" s="1008"/>
      <c r="G45" s="27"/>
      <c r="H45" s="257"/>
      <c r="I45" s="39"/>
      <c r="J45" s="87"/>
      <c r="K45" s="38"/>
      <c r="L45" s="38"/>
      <c r="M45" s="27"/>
      <c r="N45" s="989"/>
      <c r="O45" s="28"/>
      <c r="P45" s="27"/>
      <c r="Q45" s="989"/>
      <c r="R45" s="990"/>
    </row>
    <row r="46" spans="1:18" s="4" customFormat="1" ht="19.5" customHeight="1">
      <c r="B46" s="988"/>
      <c r="C46" s="28"/>
      <c r="D46" s="28"/>
      <c r="E46" s="28"/>
      <c r="F46" s="201"/>
      <c r="G46" s="77"/>
      <c r="H46" s="257"/>
      <c r="I46" s="257"/>
      <c r="J46" s="147"/>
      <c r="K46" s="73"/>
      <c r="L46" s="38"/>
      <c r="M46" s="27"/>
      <c r="N46" s="989"/>
      <c r="O46" s="28"/>
      <c r="P46" s="27"/>
      <c r="Q46" s="989"/>
      <c r="R46" s="990"/>
    </row>
    <row r="47" spans="1:18" s="4" customFormat="1" ht="19.5" customHeight="1">
      <c r="B47" s="988"/>
      <c r="C47" s="28"/>
      <c r="D47" s="28"/>
      <c r="E47" s="28"/>
      <c r="F47" s="201"/>
      <c r="G47" s="77"/>
      <c r="H47" s="257"/>
      <c r="I47" s="257"/>
      <c r="J47" s="147"/>
      <c r="K47" s="73"/>
      <c r="L47" s="38"/>
      <c r="M47" s="27"/>
      <c r="N47" s="989"/>
      <c r="O47" s="28"/>
      <c r="P47" s="27"/>
      <c r="Q47" s="989"/>
      <c r="R47" s="990"/>
    </row>
    <row r="48" spans="1:18" s="4" customFormat="1" ht="19.5" customHeight="1">
      <c r="B48" s="988"/>
      <c r="C48" s="28"/>
      <c r="D48" s="28"/>
      <c r="E48" s="28"/>
      <c r="F48" s="201"/>
      <c r="G48" s="77"/>
      <c r="H48" s="257"/>
      <c r="I48" s="257"/>
      <c r="J48" s="147"/>
      <c r="K48" s="73"/>
      <c r="L48" s="38"/>
      <c r="M48" s="27"/>
      <c r="N48" s="989"/>
      <c r="O48" s="28"/>
      <c r="P48" s="27"/>
      <c r="Q48" s="989"/>
      <c r="R48" s="990"/>
    </row>
    <row r="49" spans="2:18" s="4" customFormat="1" ht="19.5" customHeight="1">
      <c r="B49" s="988"/>
      <c r="C49" s="28"/>
      <c r="D49" s="28"/>
      <c r="E49" s="28"/>
      <c r="F49" s="201"/>
      <c r="G49" s="77"/>
      <c r="H49" s="257"/>
      <c r="I49" s="257"/>
      <c r="J49" s="147"/>
      <c r="K49" s="73"/>
      <c r="L49" s="38"/>
      <c r="M49" s="27"/>
      <c r="N49" s="989"/>
      <c r="O49" s="28"/>
      <c r="P49" s="27"/>
      <c r="Q49" s="989"/>
      <c r="R49" s="990"/>
    </row>
    <row r="50" spans="2:18" s="4" customFormat="1" ht="19.5" customHeight="1">
      <c r="C50" s="28"/>
      <c r="D50" s="27"/>
      <c r="E50" s="27"/>
      <c r="F50" s="746"/>
      <c r="G50" s="77"/>
      <c r="H50" s="257"/>
      <c r="I50" s="257"/>
      <c r="J50" s="147"/>
      <c r="K50" s="136"/>
      <c r="L50" s="38"/>
      <c r="M50" s="27"/>
      <c r="N50" s="32"/>
      <c r="O50" s="28"/>
      <c r="P50" s="27"/>
      <c r="Q50" s="32"/>
      <c r="R50" s="576"/>
    </row>
    <row r="51" spans="2:18" s="4" customFormat="1" ht="19.5" customHeight="1">
      <c r="C51" s="28"/>
      <c r="D51" s="27"/>
      <c r="E51" s="27"/>
      <c r="F51" s="746"/>
      <c r="G51" s="77"/>
      <c r="H51" s="257"/>
      <c r="I51" s="257"/>
      <c r="J51" s="147"/>
      <c r="K51" s="136"/>
      <c r="L51" s="38"/>
      <c r="M51" s="27"/>
      <c r="N51" s="32"/>
      <c r="O51" s="28"/>
      <c r="P51" s="27"/>
      <c r="Q51" s="32"/>
      <c r="R51" s="576"/>
    </row>
    <row r="52" spans="2:18" s="4" customFormat="1" ht="19.5" customHeight="1">
      <c r="C52" s="28"/>
      <c r="D52" s="27"/>
      <c r="E52" s="27"/>
      <c r="F52" s="746"/>
      <c r="G52" s="77"/>
      <c r="H52" s="257"/>
      <c r="I52" s="257"/>
      <c r="J52" s="147"/>
      <c r="K52" s="136"/>
      <c r="L52" s="38"/>
      <c r="M52" s="27"/>
      <c r="N52" s="32"/>
      <c r="O52" s="28"/>
      <c r="P52" s="27"/>
      <c r="Q52" s="32"/>
      <c r="R52" s="576"/>
    </row>
    <row r="53" spans="2:18" s="4" customFormat="1" ht="19.5" customHeight="1">
      <c r="C53" s="28"/>
      <c r="D53" s="27"/>
      <c r="E53" s="27"/>
      <c r="F53" s="117"/>
      <c r="G53" s="1009"/>
      <c r="H53" s="77"/>
      <c r="I53" s="257"/>
      <c r="J53" s="76"/>
      <c r="K53" s="136"/>
      <c r="L53" s="38"/>
      <c r="M53" s="27"/>
      <c r="N53" s="32"/>
      <c r="O53" s="28"/>
      <c r="P53" s="27"/>
      <c r="Q53" s="32"/>
      <c r="R53" s="576"/>
    </row>
    <row r="54" spans="2:18" s="4" customFormat="1" ht="19.5" customHeight="1">
      <c r="C54" s="28"/>
      <c r="D54" s="27"/>
      <c r="E54" s="27"/>
      <c r="F54" s="117"/>
      <c r="G54" s="1009"/>
      <c r="H54" s="77"/>
      <c r="I54" s="257"/>
      <c r="J54" s="76"/>
      <c r="K54" s="136"/>
      <c r="L54" s="38"/>
      <c r="M54" s="27"/>
      <c r="N54" s="32"/>
      <c r="O54" s="28"/>
      <c r="P54" s="27"/>
      <c r="Q54" s="32"/>
      <c r="R54" s="576"/>
    </row>
    <row r="55" spans="2:18" s="4" customFormat="1" ht="19.5" customHeight="1">
      <c r="C55" s="28"/>
      <c r="D55" s="27"/>
      <c r="E55" s="27"/>
      <c r="F55" s="117"/>
      <c r="G55" s="1009"/>
      <c r="H55" s="77"/>
      <c r="I55" s="257"/>
      <c r="J55" s="76"/>
      <c r="K55" s="136"/>
      <c r="L55" s="38"/>
      <c r="M55" s="27"/>
      <c r="N55" s="32"/>
      <c r="O55" s="28"/>
      <c r="P55" s="27"/>
      <c r="Q55" s="32"/>
      <c r="R55" s="576"/>
    </row>
    <row r="56" spans="2:18" s="4" customFormat="1" ht="19.5" customHeight="1">
      <c r="C56" s="28"/>
      <c r="D56" s="27"/>
      <c r="E56" s="27"/>
      <c r="F56" s="1010"/>
      <c r="G56" s="1011"/>
      <c r="H56" s="27"/>
      <c r="I56" s="257"/>
      <c r="J56" s="38"/>
      <c r="K56" s="1010"/>
      <c r="L56" s="38"/>
      <c r="M56" s="27"/>
      <c r="N56" s="32"/>
      <c r="O56" s="28"/>
      <c r="P56" s="27"/>
      <c r="Q56" s="32"/>
      <c r="R56" s="576"/>
    </row>
    <row r="57" spans="2:18" s="4" customFormat="1" ht="19.5" customHeight="1">
      <c r="C57" s="28"/>
      <c r="D57" s="27"/>
      <c r="E57" s="27"/>
      <c r="F57" s="1010"/>
      <c r="G57" s="1011"/>
      <c r="H57" s="27"/>
      <c r="I57" s="257"/>
      <c r="J57" s="38"/>
      <c r="K57" s="1010"/>
      <c r="L57" s="38"/>
      <c r="M57" s="27"/>
      <c r="N57" s="32"/>
      <c r="O57" s="28"/>
      <c r="P57" s="27"/>
      <c r="Q57" s="32"/>
      <c r="R57" s="576"/>
    </row>
    <row r="58" spans="2:18" s="4" customFormat="1" ht="19.5" customHeight="1">
      <c r="C58" s="28"/>
      <c r="D58" s="27"/>
      <c r="E58" s="27"/>
      <c r="F58" s="1010"/>
      <c r="G58" s="1011"/>
      <c r="H58" s="27"/>
      <c r="I58" s="257"/>
      <c r="J58" s="38"/>
      <c r="K58" s="1010"/>
      <c r="L58" s="38"/>
      <c r="M58" s="27"/>
      <c r="N58" s="32"/>
      <c r="O58" s="28"/>
      <c r="P58" s="27"/>
      <c r="Q58" s="32"/>
      <c r="R58" s="576"/>
    </row>
    <row r="59" spans="2:18" s="4" customFormat="1" ht="19.5" customHeight="1">
      <c r="C59" s="28"/>
      <c r="D59" s="27"/>
      <c r="E59" s="27"/>
      <c r="F59" s="1010"/>
      <c r="G59" s="1011"/>
      <c r="H59" s="27"/>
      <c r="I59" s="257"/>
      <c r="J59" s="38"/>
      <c r="K59" s="1010"/>
      <c r="L59" s="38"/>
      <c r="M59" s="27"/>
      <c r="N59" s="32"/>
      <c r="O59" s="28"/>
      <c r="P59" s="27"/>
      <c r="Q59" s="32"/>
      <c r="R59" s="576"/>
    </row>
    <row r="60" spans="2:18" s="4" customFormat="1" ht="19.5" customHeight="1">
      <c r="C60" s="28"/>
      <c r="D60" s="27"/>
      <c r="E60" s="27"/>
      <c r="F60" s="746"/>
      <c r="G60" s="77"/>
      <c r="H60" s="77"/>
      <c r="I60" s="257"/>
      <c r="J60" s="147"/>
      <c r="K60" s="136"/>
      <c r="L60" s="38"/>
      <c r="M60" s="27"/>
      <c r="N60" s="32"/>
      <c r="O60" s="28"/>
      <c r="P60" s="27"/>
      <c r="Q60" s="32"/>
      <c r="R60" s="576"/>
    </row>
    <row r="61" spans="2:18" s="4" customFormat="1" ht="19.5" customHeight="1">
      <c r="C61" s="28"/>
      <c r="D61" s="27"/>
      <c r="E61" s="27"/>
      <c r="F61" s="746"/>
      <c r="G61" s="77"/>
      <c r="H61" s="77"/>
      <c r="I61" s="257"/>
      <c r="J61" s="147"/>
      <c r="K61" s="136"/>
      <c r="L61" s="38"/>
      <c r="M61" s="27"/>
      <c r="N61" s="32"/>
      <c r="O61" s="28"/>
      <c r="P61" s="27"/>
      <c r="Q61" s="32"/>
      <c r="R61" s="576"/>
    </row>
    <row r="62" spans="2:18" s="4" customFormat="1" ht="19.5" customHeight="1">
      <c r="C62" s="28"/>
      <c r="D62" s="27"/>
      <c r="E62" s="27"/>
      <c r="F62" s="746"/>
      <c r="G62" s="77"/>
      <c r="H62" s="257"/>
      <c r="I62" s="257"/>
      <c r="J62" s="147"/>
      <c r="K62" s="136"/>
      <c r="L62" s="38"/>
      <c r="M62" s="27"/>
      <c r="N62" s="32"/>
      <c r="O62" s="28"/>
      <c r="P62" s="27"/>
      <c r="Q62" s="32"/>
      <c r="R62" s="576"/>
    </row>
    <row r="63" spans="2:18" s="4" customFormat="1" ht="19.5" customHeight="1">
      <c r="C63" s="28"/>
      <c r="D63" s="27"/>
      <c r="E63" s="27"/>
      <c r="F63" s="971"/>
      <c r="G63" s="77"/>
      <c r="H63" s="257"/>
      <c r="I63" s="257"/>
      <c r="J63" s="147"/>
      <c r="K63" s="136"/>
      <c r="L63" s="38"/>
      <c r="M63" s="27"/>
      <c r="N63" s="32"/>
      <c r="O63" s="28"/>
      <c r="P63" s="27"/>
      <c r="Q63" s="32"/>
      <c r="R63" s="576"/>
    </row>
    <row r="64" spans="2: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19.5" customHeight="1">
      <c r="C95" s="28"/>
      <c r="D95" s="27"/>
      <c r="E95" s="27"/>
      <c r="F95" s="971"/>
      <c r="G95" s="77"/>
      <c r="H95" s="257"/>
      <c r="I95" s="257"/>
      <c r="J95" s="147"/>
      <c r="K95" s="136"/>
      <c r="L95" s="38"/>
      <c r="M95" s="27"/>
      <c r="N95" s="32"/>
      <c r="O95" s="28"/>
      <c r="P95" s="27"/>
      <c r="Q95" s="32"/>
      <c r="R95" s="576"/>
    </row>
    <row r="96" spans="3:18" s="4" customFormat="1" ht="19.5" customHeight="1">
      <c r="C96" s="28"/>
      <c r="D96" s="27"/>
      <c r="E96" s="27"/>
      <c r="F96" s="971"/>
      <c r="G96" s="77"/>
      <c r="H96" s="257"/>
      <c r="I96" s="257"/>
      <c r="J96" s="147"/>
      <c r="K96" s="136"/>
      <c r="L96" s="38"/>
      <c r="M96" s="27"/>
      <c r="N96" s="32"/>
      <c r="O96" s="28"/>
      <c r="P96" s="27"/>
      <c r="Q96" s="32"/>
      <c r="R96" s="576"/>
    </row>
    <row r="97" spans="3:18" s="4" customFormat="1" ht="19.5" customHeight="1">
      <c r="C97" s="28"/>
      <c r="D97" s="27"/>
      <c r="E97" s="27"/>
      <c r="F97" s="971"/>
      <c r="G97" s="77"/>
      <c r="H97" s="257"/>
      <c r="I97" s="257"/>
      <c r="J97" s="147"/>
      <c r="K97" s="136"/>
      <c r="L97" s="38"/>
      <c r="M97" s="27"/>
      <c r="N97" s="32"/>
      <c r="O97" s="28"/>
      <c r="P97" s="27"/>
      <c r="Q97" s="32"/>
      <c r="R97" s="576"/>
    </row>
    <row r="98" spans="3:18" s="4" customFormat="1" ht="19.5" customHeight="1">
      <c r="C98" s="28"/>
      <c r="D98" s="27"/>
      <c r="E98" s="27"/>
      <c r="F98" s="971"/>
      <c r="G98" s="77"/>
      <c r="H98" s="257"/>
      <c r="I98" s="257"/>
      <c r="J98" s="147"/>
      <c r="K98" s="136"/>
      <c r="L98" s="38"/>
      <c r="M98" s="27"/>
      <c r="N98" s="32"/>
      <c r="O98" s="28"/>
      <c r="P98" s="27"/>
      <c r="Q98" s="32"/>
      <c r="R98" s="576"/>
    </row>
    <row r="99" spans="3:18" s="4" customFormat="1" ht="19.5" customHeight="1">
      <c r="C99" s="28"/>
      <c r="D99" s="27"/>
      <c r="E99" s="27"/>
      <c r="F99" s="971"/>
      <c r="G99" s="77"/>
      <c r="H99" s="257"/>
      <c r="I99" s="257"/>
      <c r="J99" s="147"/>
      <c r="K99" s="136"/>
      <c r="L99" s="38"/>
      <c r="M99" s="27"/>
      <c r="N99" s="32"/>
      <c r="O99" s="28"/>
      <c r="P99" s="27"/>
      <c r="Q99" s="32"/>
      <c r="R99" s="576"/>
    </row>
    <row r="100" spans="3:18" s="4" customFormat="1" ht="22.5" customHeight="1">
      <c r="C100" s="28"/>
      <c r="D100" s="605"/>
      <c r="E100" s="605"/>
      <c r="F100" s="406"/>
      <c r="G100" s="256"/>
      <c r="H100" s="187"/>
      <c r="I100" s="77"/>
      <c r="J100" s="31"/>
      <c r="K100" s="406"/>
      <c r="L100" s="38"/>
      <c r="M100" s="27"/>
      <c r="N100" s="32"/>
      <c r="O100" s="28"/>
      <c r="P100" s="27"/>
      <c r="Q100" s="32"/>
      <c r="R100" s="576"/>
    </row>
    <row r="101" spans="3:18" s="4" customFormat="1" ht="18.75" customHeight="1">
      <c r="C101" s="28"/>
      <c r="D101" s="605"/>
      <c r="E101" s="605"/>
      <c r="F101" s="406"/>
      <c r="G101" s="256"/>
      <c r="H101" s="187"/>
      <c r="I101" s="77"/>
      <c r="J101" s="31"/>
      <c r="K101" s="406"/>
      <c r="L101" s="38"/>
      <c r="M101" s="27"/>
      <c r="N101" s="32"/>
      <c r="O101" s="28"/>
      <c r="P101" s="27"/>
      <c r="Q101" s="32"/>
      <c r="R101" s="576"/>
    </row>
    <row r="102" spans="3:18" s="4" customFormat="1" ht="18.75" customHeight="1">
      <c r="C102" s="28"/>
      <c r="D102" s="27"/>
      <c r="E102" s="27"/>
      <c r="F102" s="117"/>
      <c r="G102" s="1009"/>
      <c r="H102" s="257"/>
      <c r="I102" s="257"/>
      <c r="J102" s="76"/>
      <c r="K102" s="136"/>
      <c r="L102" s="38"/>
      <c r="M102" s="27"/>
      <c r="N102" s="32"/>
      <c r="O102" s="28"/>
      <c r="P102" s="27"/>
      <c r="Q102" s="32"/>
      <c r="R102" s="576"/>
    </row>
    <row r="103" spans="3:18" s="4" customFormat="1" ht="19.5" customHeight="1">
      <c r="C103" s="28"/>
      <c r="D103" s="27"/>
      <c r="E103" s="27"/>
      <c r="F103" s="117"/>
      <c r="G103" s="1009"/>
      <c r="H103" s="257"/>
      <c r="I103" s="257"/>
      <c r="J103" s="76"/>
      <c r="K103" s="136"/>
      <c r="L103" s="38"/>
      <c r="M103" s="27"/>
      <c r="N103" s="32"/>
      <c r="O103" s="28"/>
      <c r="P103" s="27"/>
      <c r="Q103" s="32"/>
      <c r="R103" s="576"/>
    </row>
    <row r="104" spans="3:18" s="4" customFormat="1" ht="19.5" customHeight="1">
      <c r="C104" s="28"/>
      <c r="D104" s="27"/>
      <c r="E104" s="27"/>
      <c r="F104" s="1010"/>
      <c r="G104" s="1011"/>
      <c r="H104" s="38"/>
      <c r="I104" s="257"/>
      <c r="J104" s="38"/>
      <c r="K104" s="1010"/>
      <c r="L104" s="38"/>
      <c r="M104" s="27"/>
      <c r="N104" s="32"/>
      <c r="O104" s="28"/>
      <c r="P104" s="27"/>
      <c r="Q104" s="32"/>
      <c r="R104" s="576"/>
    </row>
    <row r="105" spans="3:18" s="4" customFormat="1" ht="19.5" customHeight="1">
      <c r="C105" s="28"/>
      <c r="D105" s="27"/>
      <c r="E105" s="27"/>
      <c r="F105" s="1010"/>
      <c r="G105" s="1011"/>
      <c r="H105" s="38"/>
      <c r="I105" s="257"/>
      <c r="J105" s="38"/>
      <c r="K105" s="1010"/>
      <c r="L105" s="38"/>
      <c r="M105" s="27"/>
      <c r="N105" s="32"/>
      <c r="O105" s="28"/>
      <c r="P105" s="27"/>
      <c r="Q105" s="32"/>
      <c r="R105" s="576"/>
    </row>
    <row r="106" spans="3:18" s="4" customFormat="1" ht="19.5" customHeight="1">
      <c r="C106" s="28"/>
      <c r="D106" s="605"/>
      <c r="E106" s="605"/>
      <c r="F106" s="38"/>
      <c r="G106" s="256"/>
      <c r="H106" s="187"/>
      <c r="I106" s="77"/>
      <c r="J106" s="31"/>
      <c r="K106" s="117"/>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78"/>
      <c r="G114" s="256"/>
      <c r="H114" s="187"/>
      <c r="I114" s="77"/>
      <c r="J114" s="31"/>
      <c r="K114" s="38"/>
      <c r="L114" s="38"/>
      <c r="M114" s="27"/>
      <c r="N114" s="32"/>
      <c r="O114" s="28"/>
      <c r="P114" s="27"/>
      <c r="Q114" s="32"/>
      <c r="R114" s="576"/>
    </row>
    <row r="115" spans="3:18" s="4" customFormat="1" ht="19.5" customHeight="1">
      <c r="C115" s="28"/>
      <c r="D115" s="605"/>
      <c r="E115" s="605"/>
      <c r="F115" s="78"/>
      <c r="G115" s="256"/>
      <c r="H115" s="187"/>
      <c r="I115" s="77"/>
      <c r="J115" s="31"/>
      <c r="K115" s="38"/>
      <c r="L115" s="38"/>
      <c r="M115" s="27"/>
      <c r="N115" s="32"/>
      <c r="O115" s="28"/>
      <c r="P115" s="27"/>
      <c r="Q115" s="32"/>
      <c r="R115" s="576"/>
    </row>
    <row r="116" spans="3:18" s="4" customFormat="1" ht="19.5" customHeight="1">
      <c r="C116" s="28"/>
      <c r="D116" s="605"/>
      <c r="E116" s="605"/>
      <c r="F116" s="78"/>
      <c r="G116" s="256"/>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85"/>
      <c r="G119" s="27"/>
      <c r="H119" s="187"/>
      <c r="I119" s="77"/>
      <c r="J119" s="31"/>
      <c r="K119" s="38"/>
      <c r="L119" s="38"/>
      <c r="M119" s="27"/>
      <c r="N119" s="32"/>
      <c r="O119" s="28"/>
      <c r="P119" s="27"/>
      <c r="Q119" s="32"/>
      <c r="R119" s="576"/>
    </row>
    <row r="120" spans="3:18" s="4" customFormat="1" ht="19.5" customHeight="1">
      <c r="C120" s="28"/>
      <c r="D120" s="605"/>
      <c r="E120" s="605"/>
      <c r="F120" s="201"/>
      <c r="G120" s="267"/>
      <c r="H120" s="187"/>
      <c r="I120" s="77"/>
      <c r="J120" s="31"/>
      <c r="K120" s="38"/>
      <c r="L120" s="38"/>
      <c r="M120" s="27"/>
      <c r="N120" s="32"/>
      <c r="O120" s="28"/>
      <c r="P120" s="27"/>
      <c r="Q120" s="32"/>
      <c r="R120" s="576"/>
    </row>
    <row r="121" spans="3:18" s="4" customFormat="1" ht="19.5" customHeight="1">
      <c r="C121" s="28"/>
      <c r="D121" s="605"/>
      <c r="E121" s="605"/>
      <c r="F121" s="201"/>
      <c r="G121" s="267"/>
      <c r="H121" s="187"/>
      <c r="I121" s="77"/>
      <c r="J121" s="31"/>
      <c r="K121" s="38"/>
      <c r="L121" s="38"/>
      <c r="M121" s="27"/>
      <c r="N121" s="32"/>
      <c r="O121" s="28"/>
      <c r="P121" s="27"/>
      <c r="Q121" s="32"/>
      <c r="R121" s="576"/>
    </row>
    <row r="122" spans="3:18" s="4" customFormat="1" ht="19.5" customHeight="1">
      <c r="C122" s="28"/>
      <c r="D122" s="605"/>
      <c r="E122" s="605"/>
      <c r="F122" s="78"/>
      <c r="G122" s="256"/>
      <c r="H122" s="187"/>
      <c r="I122" s="77"/>
      <c r="J122" s="31"/>
      <c r="K122" s="38"/>
      <c r="L122" s="38"/>
      <c r="M122" s="27"/>
      <c r="N122" s="32"/>
      <c r="O122" s="28"/>
      <c r="P122" s="27"/>
      <c r="Q122" s="32"/>
      <c r="R122" s="576"/>
    </row>
    <row r="123" spans="3:18" s="4" customFormat="1" ht="19.5" customHeight="1">
      <c r="C123" s="28"/>
      <c r="D123" s="605"/>
      <c r="E123" s="605"/>
      <c r="F123" s="78"/>
      <c r="G123" s="256"/>
      <c r="H123" s="187"/>
      <c r="I123" s="77"/>
      <c r="J123" s="31"/>
      <c r="K123" s="38"/>
      <c r="L123" s="38"/>
      <c r="M123" s="27"/>
      <c r="N123" s="32"/>
      <c r="O123" s="28"/>
      <c r="P123" s="27"/>
      <c r="Q123" s="32"/>
      <c r="R123" s="576"/>
    </row>
    <row r="124" spans="3:18" s="4" customFormat="1" ht="19.5" customHeight="1">
      <c r="C124" s="28"/>
      <c r="D124" s="605"/>
      <c r="E124" s="605"/>
      <c r="F124" s="78"/>
      <c r="G124" s="256"/>
      <c r="H124" s="187"/>
      <c r="I124" s="77"/>
      <c r="J124" s="31"/>
      <c r="K124" s="38"/>
      <c r="L124" s="38"/>
      <c r="M124" s="27"/>
      <c r="N124" s="32"/>
      <c r="O124" s="28"/>
      <c r="P124" s="27"/>
      <c r="Q124" s="32"/>
      <c r="R124" s="576"/>
    </row>
    <row r="125" spans="3:18" s="4" customFormat="1" ht="18" customHeight="1">
      <c r="C125" s="28"/>
      <c r="D125" s="605"/>
      <c r="E125" s="605"/>
      <c r="F125" s="78"/>
      <c r="G125" s="256"/>
      <c r="H125" s="187"/>
      <c r="I125" s="77"/>
      <c r="J125" s="31"/>
      <c r="K125" s="38"/>
      <c r="L125" s="117"/>
      <c r="M125" s="312"/>
      <c r="N125" s="32"/>
      <c r="O125" s="576"/>
      <c r="P125" s="1012"/>
      <c r="Q125" s="32"/>
      <c r="R125" s="33"/>
    </row>
    <row r="126" spans="3:18" s="4" customFormat="1" ht="18" customHeight="1">
      <c r="C126" s="28"/>
      <c r="D126" s="1013"/>
      <c r="E126" s="38"/>
      <c r="F126" s="38"/>
      <c r="G126" s="256"/>
      <c r="H126" s="187"/>
      <c r="I126" s="77"/>
      <c r="J126" s="87"/>
      <c r="K126" s="187"/>
      <c r="L126" s="117"/>
      <c r="M126" s="312"/>
      <c r="N126" s="32"/>
      <c r="O126" s="576"/>
      <c r="P126" s="1012"/>
      <c r="Q126" s="32"/>
      <c r="R126" s="33"/>
    </row>
    <row r="127" spans="3:18" s="4" customFormat="1" ht="18" customHeight="1">
      <c r="C127" s="28"/>
      <c r="D127" s="28"/>
      <c r="E127" s="28"/>
      <c r="F127" s="1014"/>
      <c r="G127" s="1015"/>
      <c r="H127" s="1014"/>
      <c r="I127" s="257"/>
      <c r="J127" s="257"/>
      <c r="K127" s="1014"/>
      <c r="L127" s="117"/>
      <c r="M127" s="312"/>
      <c r="N127" s="32"/>
      <c r="O127" s="576"/>
      <c r="P127" s="1012"/>
      <c r="Q127" s="32"/>
      <c r="R127" s="33"/>
    </row>
    <row r="128" spans="3:18" s="4" customFormat="1" ht="18" customHeight="1">
      <c r="C128" s="28"/>
      <c r="D128" s="28"/>
      <c r="E128" s="28"/>
      <c r="F128" s="1014"/>
      <c r="G128" s="1015"/>
      <c r="H128" s="1014"/>
      <c r="I128" s="257"/>
      <c r="J128" s="257"/>
      <c r="K128" s="1014"/>
      <c r="L128" s="117"/>
      <c r="M128" s="312"/>
      <c r="N128" s="1016"/>
      <c r="O128" s="576"/>
      <c r="P128" s="1012"/>
      <c r="Q128" s="32"/>
      <c r="R128" s="33"/>
    </row>
    <row r="129" spans="3:18" s="4" customFormat="1" ht="18" customHeight="1">
      <c r="C129" s="28"/>
      <c r="D129" s="28"/>
      <c r="E129" s="28"/>
      <c r="F129" s="1014"/>
      <c r="G129" s="1015"/>
      <c r="H129" s="1014"/>
      <c r="I129" s="257"/>
      <c r="J129" s="257"/>
      <c r="K129" s="1014"/>
      <c r="L129" s="117"/>
      <c r="M129" s="312"/>
      <c r="N129" s="32"/>
      <c r="O129" s="576"/>
      <c r="P129" s="32"/>
      <c r="Q129" s="32"/>
      <c r="R129" s="33"/>
    </row>
    <row r="130" spans="3:18" s="4" customFormat="1" ht="18" customHeight="1">
      <c r="C130" s="28"/>
      <c r="D130" s="28"/>
      <c r="E130" s="28"/>
      <c r="F130" s="1014"/>
      <c r="G130" s="1015"/>
      <c r="H130" s="1014"/>
      <c r="I130" s="257"/>
      <c r="J130" s="257"/>
      <c r="K130" s="1014"/>
      <c r="L130" s="117"/>
      <c r="M130" s="312"/>
      <c r="N130" s="32"/>
      <c r="O130" s="576"/>
      <c r="P130" s="1012"/>
      <c r="Q130" s="32"/>
      <c r="R130" s="33"/>
    </row>
    <row r="131" spans="3:18" s="4" customFormat="1" ht="18" customHeight="1">
      <c r="C131" s="28"/>
      <c r="D131" s="28"/>
      <c r="E131" s="28"/>
      <c r="F131" s="1014"/>
      <c r="G131" s="1015"/>
      <c r="H131" s="1014"/>
      <c r="I131" s="257"/>
      <c r="J131" s="257"/>
      <c r="K131" s="1014"/>
      <c r="L131" s="117"/>
      <c r="M131" s="312"/>
      <c r="N131" s="32"/>
      <c r="O131" s="576"/>
      <c r="P131" s="1012"/>
      <c r="Q131" s="32"/>
      <c r="R131" s="33"/>
    </row>
    <row r="132" spans="3:18" s="4" customFormat="1" ht="18" customHeight="1">
      <c r="C132" s="28"/>
      <c r="D132" s="1013"/>
      <c r="E132" s="28"/>
      <c r="F132" s="1014"/>
      <c r="G132" s="1015"/>
      <c r="H132" s="1014"/>
      <c r="I132" s="257"/>
      <c r="J132" s="257"/>
      <c r="K132" s="1014"/>
      <c r="L132" s="117"/>
      <c r="M132" s="312"/>
      <c r="N132" s="32"/>
      <c r="O132" s="576"/>
      <c r="P132" s="1012"/>
      <c r="Q132" s="32"/>
      <c r="R132" s="33"/>
    </row>
    <row r="133" spans="3:18" s="4" customFormat="1" ht="18" customHeight="1">
      <c r="C133" s="27"/>
      <c r="D133" s="28"/>
      <c r="E133" s="28"/>
      <c r="F133" s="1014"/>
      <c r="G133" s="1015"/>
      <c r="H133" s="1014"/>
      <c r="I133" s="257"/>
      <c r="J133" s="257"/>
      <c r="K133" s="1014"/>
      <c r="L133" s="117"/>
      <c r="M133" s="312"/>
      <c r="N133" s="32"/>
      <c r="O133" s="576"/>
      <c r="P133" s="1012"/>
      <c r="Q133" s="32"/>
      <c r="R133" s="33"/>
    </row>
    <row r="134" spans="3:18" s="4" customFormat="1" ht="18" customHeight="1">
      <c r="C134" s="27"/>
      <c r="D134" s="28"/>
      <c r="E134" s="28"/>
      <c r="F134" s="1014"/>
      <c r="G134" s="1015"/>
      <c r="H134" s="1014"/>
      <c r="I134" s="257"/>
      <c r="J134" s="257"/>
      <c r="K134" s="1014"/>
      <c r="L134" s="117"/>
      <c r="M134" s="312"/>
      <c r="N134" s="32"/>
      <c r="O134" s="576"/>
      <c r="P134" s="1012"/>
      <c r="Q134" s="32"/>
      <c r="R134" s="33"/>
    </row>
    <row r="135" spans="3:18" s="4" customFormat="1" ht="18" customHeight="1">
      <c r="C135" s="27"/>
      <c r="D135" s="28"/>
      <c r="E135" s="28"/>
      <c r="F135" s="1014"/>
      <c r="G135" s="1015"/>
      <c r="H135" s="1014"/>
      <c r="I135" s="257"/>
      <c r="J135" s="257"/>
      <c r="K135" s="1014"/>
      <c r="L135" s="117"/>
      <c r="M135" s="312"/>
      <c r="N135" s="32"/>
      <c r="O135" s="576"/>
      <c r="P135" s="1012"/>
      <c r="Q135" s="32"/>
      <c r="R135" s="33"/>
    </row>
    <row r="136" spans="3:18" s="4" customFormat="1" ht="18" customHeight="1">
      <c r="C136" s="27"/>
      <c r="D136" s="28"/>
      <c r="E136" s="28"/>
      <c r="F136" s="1014"/>
      <c r="G136" s="1015"/>
      <c r="H136" s="1014"/>
      <c r="I136" s="257"/>
      <c r="J136" s="257"/>
      <c r="K136" s="1014"/>
      <c r="L136" s="117"/>
      <c r="M136" s="312"/>
      <c r="N136" s="32"/>
      <c r="O136" s="576"/>
      <c r="P136" s="1012"/>
      <c r="Q136" s="32"/>
      <c r="R136" s="33"/>
    </row>
    <row r="137" spans="3:18" s="4" customFormat="1" ht="18" customHeight="1">
      <c r="C137" s="27"/>
      <c r="D137" s="28"/>
      <c r="E137" s="28"/>
      <c r="F137" s="85"/>
      <c r="G137" s="27"/>
      <c r="H137" s="257"/>
      <c r="I137" s="257"/>
      <c r="J137" s="257"/>
      <c r="K137" s="38"/>
      <c r="L137" s="117"/>
      <c r="M137" s="312"/>
      <c r="N137" s="32"/>
      <c r="O137" s="576"/>
      <c r="P137" s="1012"/>
      <c r="Q137" s="32"/>
      <c r="R137" s="33"/>
    </row>
    <row r="138" spans="3:18" s="4" customFormat="1" ht="18" customHeight="1">
      <c r="C138" s="27"/>
      <c r="D138" s="28"/>
      <c r="E138" s="28"/>
      <c r="F138" s="85"/>
      <c r="G138" s="27"/>
      <c r="H138" s="257"/>
      <c r="I138" s="257"/>
      <c r="J138" s="257"/>
      <c r="K138" s="38"/>
      <c r="L138" s="117"/>
      <c r="M138" s="312"/>
      <c r="N138" s="32"/>
      <c r="O138" s="576"/>
      <c r="P138" s="1012"/>
      <c r="Q138" s="32"/>
      <c r="R138" s="33"/>
    </row>
    <row r="139" spans="3:18" s="4" customFormat="1" ht="18" customHeight="1">
      <c r="C139" s="27"/>
      <c r="D139" s="28"/>
      <c r="E139" s="28"/>
      <c r="F139" s="85"/>
      <c r="G139" s="27"/>
      <c r="H139" s="257"/>
      <c r="I139" s="257"/>
      <c r="J139" s="257"/>
      <c r="K139" s="38"/>
      <c r="L139" s="117"/>
      <c r="M139" s="312"/>
      <c r="N139" s="32"/>
      <c r="O139" s="576"/>
      <c r="P139" s="1012"/>
      <c r="Q139" s="32"/>
      <c r="R139" s="33"/>
    </row>
    <row r="140" spans="3:18" s="4" customFormat="1" ht="18" customHeight="1">
      <c r="C140" s="27"/>
      <c r="D140" s="28"/>
      <c r="E140" s="28"/>
      <c r="F140" s="117"/>
      <c r="G140" s="77"/>
      <c r="H140" s="257"/>
      <c r="I140" s="257"/>
      <c r="J140" s="257"/>
      <c r="K140" s="136"/>
      <c r="L140" s="117"/>
      <c r="M140" s="312"/>
      <c r="N140" s="32"/>
      <c r="O140" s="576"/>
      <c r="P140" s="1012"/>
      <c r="Q140" s="32"/>
      <c r="R140" s="33"/>
    </row>
    <row r="141" spans="3:18" s="4" customFormat="1" ht="18" customHeight="1">
      <c r="C141" s="27"/>
      <c r="D141" s="28"/>
      <c r="E141" s="27"/>
      <c r="F141" s="117"/>
      <c r="G141" s="77"/>
      <c r="H141" s="257"/>
      <c r="I141" s="257"/>
      <c r="J141" s="257"/>
      <c r="K141" s="312"/>
      <c r="L141" s="117"/>
      <c r="M141" s="312"/>
      <c r="N141" s="32"/>
      <c r="O141" s="576"/>
      <c r="P141" s="1012"/>
      <c r="Q141" s="32"/>
      <c r="R141" s="33"/>
    </row>
    <row r="142" spans="3:18" s="4" customFormat="1" ht="18" customHeight="1">
      <c r="C142" s="27"/>
      <c r="D142" s="28"/>
      <c r="E142" s="28"/>
      <c r="F142" s="201"/>
      <c r="G142" s="267"/>
      <c r="H142" s="257"/>
      <c r="I142" s="257"/>
      <c r="J142" s="257"/>
      <c r="K142" s="38"/>
      <c r="L142" s="117"/>
      <c r="M142" s="312"/>
      <c r="N142" s="32"/>
      <c r="O142" s="576"/>
      <c r="P142" s="1012"/>
      <c r="Q142" s="32"/>
      <c r="R142" s="33"/>
    </row>
    <row r="143" spans="3:18" s="4" customFormat="1" ht="18" customHeight="1">
      <c r="C143" s="27"/>
      <c r="D143" s="28"/>
      <c r="E143" s="28"/>
      <c r="F143" s="201"/>
      <c r="G143" s="267"/>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576"/>
      <c r="P149" s="1012"/>
      <c r="Q149" s="32"/>
      <c r="R149" s="33"/>
    </row>
    <row r="150" spans="3:18" s="4" customFormat="1" ht="18" customHeight="1">
      <c r="C150" s="27"/>
      <c r="D150" s="28"/>
      <c r="E150" s="28"/>
      <c r="F150" s="1014"/>
      <c r="G150" s="1015"/>
      <c r="H150" s="1014"/>
      <c r="I150" s="257"/>
      <c r="J150" s="257"/>
      <c r="K150" s="1014"/>
      <c r="L150" s="117"/>
      <c r="M150" s="312"/>
      <c r="N150" s="32"/>
      <c r="O150" s="576"/>
      <c r="P150" s="1012"/>
      <c r="Q150" s="32"/>
      <c r="R150" s="33"/>
    </row>
    <row r="151" spans="3:18" s="4" customFormat="1" ht="18" customHeight="1">
      <c r="C151" s="27"/>
      <c r="D151" s="28"/>
      <c r="E151" s="28"/>
      <c r="F151" s="1014"/>
      <c r="G151" s="1015"/>
      <c r="H151" s="1014"/>
      <c r="I151" s="257"/>
      <c r="J151" s="257"/>
      <c r="K151" s="1014"/>
      <c r="L151" s="117"/>
      <c r="M151" s="312"/>
      <c r="N151" s="32"/>
      <c r="O151" s="576"/>
      <c r="P151" s="1012"/>
      <c r="Q151" s="32"/>
      <c r="R151" s="33"/>
    </row>
    <row r="152" spans="3:18" s="4" customFormat="1" ht="18" customHeight="1">
      <c r="C152" s="27"/>
      <c r="D152" s="28"/>
      <c r="E152" s="28"/>
      <c r="F152" s="1014"/>
      <c r="G152" s="1015"/>
      <c r="H152" s="1014"/>
      <c r="I152" s="257"/>
      <c r="J152" s="257"/>
      <c r="K152" s="1014"/>
      <c r="L152" s="117"/>
      <c r="M152" s="312"/>
      <c r="N152" s="32"/>
      <c r="O152" s="576"/>
      <c r="P152" s="1012"/>
      <c r="Q152" s="32"/>
      <c r="R152" s="33"/>
    </row>
    <row r="153" spans="3:18" s="4" customFormat="1" ht="18" customHeight="1">
      <c r="C153" s="27"/>
      <c r="D153" s="28"/>
      <c r="E153" s="28"/>
      <c r="F153" s="1014"/>
      <c r="G153" s="1015"/>
      <c r="H153" s="1014"/>
      <c r="I153" s="257"/>
      <c r="J153" s="257"/>
      <c r="K153" s="1014"/>
      <c r="L153" s="117"/>
      <c r="M153" s="312"/>
      <c r="N153" s="32"/>
      <c r="O153" s="576"/>
      <c r="P153" s="1012"/>
      <c r="Q153" s="32"/>
      <c r="R153" s="33"/>
    </row>
    <row r="154" spans="3:18" s="4" customFormat="1" ht="18" customHeight="1">
      <c r="C154" s="27"/>
      <c r="D154" s="28"/>
      <c r="E154" s="28"/>
      <c r="F154" s="1014"/>
      <c r="G154" s="1015"/>
      <c r="H154" s="1014"/>
      <c r="I154" s="257"/>
      <c r="J154" s="257"/>
      <c r="K154" s="1014"/>
      <c r="L154" s="117"/>
      <c r="M154" s="312"/>
      <c r="N154" s="32"/>
      <c r="O154" s="32"/>
      <c r="P154" s="1017"/>
      <c r="Q154" s="32"/>
      <c r="R154" s="33"/>
    </row>
    <row r="155" spans="3:18" s="4" customFormat="1" ht="18" customHeight="1">
      <c r="C155" s="27"/>
      <c r="D155" s="28"/>
      <c r="E155" s="28"/>
      <c r="F155" s="85"/>
      <c r="G155" s="27"/>
      <c r="H155" s="257"/>
      <c r="I155" s="257"/>
      <c r="J155" s="257"/>
      <c r="K155" s="38"/>
      <c r="L155" s="117"/>
      <c r="M155" s="312"/>
      <c r="N155" s="32"/>
      <c r="O155" s="576"/>
      <c r="P155" s="1012"/>
      <c r="Q155" s="32"/>
      <c r="R155" s="33"/>
    </row>
    <row r="156" spans="3:18" s="4" customFormat="1" ht="18" customHeight="1">
      <c r="C156" s="27"/>
      <c r="D156" s="28"/>
      <c r="E156" s="28"/>
      <c r="F156" s="85"/>
      <c r="G156" s="27"/>
      <c r="H156" s="257"/>
      <c r="I156" s="257"/>
      <c r="J156" s="257"/>
      <c r="K156" s="38"/>
      <c r="L156" s="117"/>
      <c r="M156" s="312"/>
      <c r="N156" s="32"/>
      <c r="O156" s="576"/>
      <c r="P156" s="1012"/>
      <c r="Q156" s="32"/>
      <c r="R156" s="33"/>
    </row>
    <row r="157" spans="3:18" s="4" customFormat="1" ht="18" customHeight="1">
      <c r="C157" s="27"/>
      <c r="D157" s="28"/>
      <c r="E157" s="28"/>
      <c r="F157" s="85"/>
      <c r="G157" s="27"/>
      <c r="H157" s="257"/>
      <c r="I157" s="257"/>
      <c r="J157" s="257"/>
      <c r="K157" s="38"/>
      <c r="L157" s="117"/>
      <c r="M157" s="312"/>
      <c r="N157" s="32"/>
      <c r="O157" s="576"/>
      <c r="P157" s="1012"/>
      <c r="Q157" s="32"/>
      <c r="R157" s="33"/>
    </row>
    <row r="158" spans="3:18" s="4" customFormat="1" ht="18" customHeight="1">
      <c r="C158" s="27"/>
      <c r="D158" s="28"/>
      <c r="E158" s="28"/>
      <c r="F158" s="117"/>
      <c r="G158" s="77"/>
      <c r="H158" s="257"/>
      <c r="I158" s="257"/>
      <c r="J158" s="257"/>
      <c r="K158" s="136"/>
      <c r="L158" s="117"/>
      <c r="M158" s="312"/>
      <c r="N158" s="32"/>
      <c r="O158" s="576"/>
      <c r="P158" s="1012"/>
      <c r="Q158" s="576"/>
      <c r="R158" s="33"/>
    </row>
    <row r="159" spans="3:18" s="4" customFormat="1" ht="18" customHeight="1">
      <c r="C159" s="27"/>
      <c r="D159" s="27"/>
      <c r="E159" s="27"/>
      <c r="F159" s="117"/>
      <c r="G159" s="77"/>
      <c r="H159" s="257"/>
      <c r="I159" s="257"/>
      <c r="J159" s="257"/>
      <c r="K159" s="312"/>
      <c r="L159" s="117"/>
      <c r="M159" s="312"/>
      <c r="N159" s="32"/>
      <c r="O159" s="576"/>
      <c r="P159" s="1012"/>
      <c r="Q159" s="576"/>
      <c r="R159" s="33"/>
    </row>
    <row r="160" spans="3:18" ht="18" customHeight="1">
      <c r="C160" s="27"/>
      <c r="D160" s="27"/>
      <c r="E160" s="27"/>
      <c r="F160" s="117"/>
      <c r="G160" s="77"/>
      <c r="H160" s="257"/>
      <c r="I160" s="257"/>
      <c r="J160" s="257"/>
      <c r="K160" s="312"/>
      <c r="L160" s="117"/>
      <c r="M160" s="312"/>
      <c r="N160" s="32"/>
      <c r="O160" s="576"/>
      <c r="P160" s="1012"/>
      <c r="Q160" s="1018"/>
      <c r="R160" s="1019"/>
    </row>
    <row r="161" spans="1:18">
      <c r="D161" s="27"/>
      <c r="E161" s="27"/>
      <c r="F161" s="117"/>
      <c r="G161" s="77"/>
      <c r="H161" s="257"/>
      <c r="I161" s="257"/>
      <c r="J161" s="257"/>
      <c r="K161" s="312"/>
      <c r="R161" s="12"/>
    </row>
    <row r="162" spans="1:18">
      <c r="R162" s="12"/>
    </row>
    <row r="163" spans="1:18">
      <c r="R163" s="12"/>
    </row>
    <row r="164" spans="1:18">
      <c r="N164" s="644"/>
      <c r="R164" s="12"/>
    </row>
    <row r="165" spans="1:18">
      <c r="C165" s="1"/>
      <c r="R165" s="12"/>
    </row>
    <row r="166" spans="1:18">
      <c r="D166" s="4"/>
      <c r="F166" s="1020"/>
      <c r="G166" s="1021"/>
      <c r="H166" s="4"/>
      <c r="N166" s="644"/>
      <c r="R166" s="1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2"/>
      <c r="H169" s="1"/>
      <c r="I169" s="1"/>
      <c r="J169" s="10"/>
      <c r="K169" s="1"/>
      <c r="L169" s="1"/>
      <c r="O169" s="1"/>
      <c r="P169" s="10"/>
      <c r="Q169" s="572"/>
      <c r="R169" s="572"/>
    </row>
    <row r="170" spans="1:18" s="4" customFormat="1">
      <c r="A170" s="1"/>
      <c r="B170" s="1"/>
      <c r="D170" s="1"/>
      <c r="E170" s="1"/>
      <c r="F170" s="1022"/>
      <c r="H170" s="1"/>
      <c r="I170" s="1"/>
      <c r="J170" s="10"/>
      <c r="K170" s="1"/>
      <c r="L170" s="1"/>
      <c r="O170" s="1"/>
      <c r="P170" s="10"/>
      <c r="Q170" s="572"/>
      <c r="R170" s="572"/>
    </row>
    <row r="171" spans="1:18" s="4" customFormat="1">
      <c r="A171" s="1"/>
      <c r="B171" s="1"/>
      <c r="D171" s="1"/>
      <c r="E171" s="1"/>
      <c r="F171" s="1022"/>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row r="173" spans="1:18" s="4" customFormat="1">
      <c r="A173" s="1"/>
      <c r="B173" s="1"/>
      <c r="D173" s="1"/>
      <c r="E173" s="1"/>
      <c r="F173" s="1022"/>
      <c r="H173" s="1"/>
      <c r="I173" s="1"/>
      <c r="J173" s="10"/>
      <c r="K173" s="1"/>
      <c r="L173" s="1"/>
      <c r="O173" s="1"/>
      <c r="P173" s="10"/>
      <c r="Q173" s="572"/>
      <c r="R173" s="572"/>
    </row>
    <row r="174" spans="1:18" s="4" customFormat="1">
      <c r="A174" s="1"/>
      <c r="B174" s="1"/>
      <c r="D174" s="1"/>
      <c r="E174" s="1"/>
      <c r="F174" s="1023"/>
      <c r="H174" s="1"/>
      <c r="I174" s="1"/>
      <c r="J174" s="10"/>
      <c r="K174" s="1"/>
      <c r="L174" s="1"/>
      <c r="O174" s="1"/>
      <c r="P174" s="10"/>
      <c r="Q174" s="572"/>
      <c r="R174" s="572"/>
    </row>
    <row r="175" spans="1:18" s="4" customFormat="1">
      <c r="A175" s="1"/>
      <c r="B175" s="1"/>
      <c r="D175" s="1"/>
      <c r="E175" s="1"/>
      <c r="F175" s="1023"/>
      <c r="H175" s="1"/>
      <c r="I175" s="1"/>
      <c r="J175" s="10"/>
      <c r="K175" s="1"/>
      <c r="L175" s="1"/>
      <c r="O175" s="1"/>
      <c r="P175" s="10"/>
      <c r="Q175" s="572"/>
      <c r="R175" s="572"/>
    </row>
    <row r="176" spans="1:18" s="4" customFormat="1">
      <c r="A176" s="1"/>
      <c r="B176" s="1"/>
      <c r="D176" s="1"/>
      <c r="E176" s="1"/>
      <c r="F176" s="1023"/>
      <c r="H176" s="1"/>
      <c r="I176" s="1"/>
      <c r="J176" s="10"/>
      <c r="K176" s="1"/>
      <c r="L176" s="1"/>
      <c r="O176" s="1"/>
      <c r="P176" s="10"/>
      <c r="Q176" s="572"/>
      <c r="R176" s="572"/>
    </row>
    <row r="177" spans="1:18" s="4" customFormat="1">
      <c r="A177" s="1"/>
      <c r="B177" s="1"/>
      <c r="D177" s="1"/>
      <c r="E177" s="1"/>
      <c r="F177" s="1022"/>
      <c r="H177" s="1"/>
      <c r="I177" s="1"/>
      <c r="J177" s="10"/>
      <c r="K177" s="1"/>
      <c r="L177" s="1"/>
      <c r="O177" s="1"/>
      <c r="P177" s="10"/>
      <c r="Q177" s="572"/>
      <c r="R177" s="572"/>
    </row>
  </sheetData>
  <autoFilter ref="C11:P130" xr:uid="{8BF12C67-E95C-4902-AD66-F62918FDE432}"/>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104:K105 JG104:JG105 TC104:TC105 ACY104:ACY105 AMU104:AMU105 AWQ104:AWQ105 BGM104:BGM105 BQI104:BQI105 CAE104:CAE105 CKA104:CKA105 CTW104:CTW105 DDS104:DDS105 DNO104:DNO105 DXK104:DXK105 EHG104:EHG105 ERC104:ERC105 FAY104:FAY105 FKU104:FKU105 FUQ104:FUQ105 GEM104:GEM105 GOI104:GOI105 GYE104:GYE105 HIA104:HIA105 HRW104:HRW105 IBS104:IBS105 ILO104:ILO105 IVK104:IVK105 JFG104:JFG105 JPC104:JPC105 JYY104:JYY105 KIU104:KIU105 KSQ104:KSQ105 LCM104:LCM105 LMI104:LMI105 LWE104:LWE105 MGA104:MGA105 MPW104:MPW105 MZS104:MZS105 NJO104:NJO105 NTK104:NTK105 ODG104:ODG105 ONC104:ONC105 OWY104:OWY105 PGU104:PGU105 PQQ104:PQQ105 QAM104:QAM105 QKI104:QKI105 QUE104:QUE105 REA104:REA105 RNW104:RNW105 RXS104:RXS105 SHO104:SHO105 SRK104:SRK105 TBG104:TBG105 TLC104:TLC105 TUY104:TUY105 UEU104:UEU105 UOQ104:UOQ105 UYM104:UYM105 VII104:VII105 VSE104:VSE105 WCA104:WCA105 WLW104:WLW105 WVS104:WVS105 K65640:K65641 JG65640:JG65641 TC65640:TC65641 ACY65640:ACY65641 AMU65640:AMU65641 AWQ65640:AWQ65641 BGM65640:BGM65641 BQI65640:BQI65641 CAE65640:CAE65641 CKA65640:CKA65641 CTW65640:CTW65641 DDS65640:DDS65641 DNO65640:DNO65641 DXK65640:DXK65641 EHG65640:EHG65641 ERC65640:ERC65641 FAY65640:FAY65641 FKU65640:FKU65641 FUQ65640:FUQ65641 GEM65640:GEM65641 GOI65640:GOI65641 GYE65640:GYE65641 HIA65640:HIA65641 HRW65640:HRW65641 IBS65640:IBS65641 ILO65640:ILO65641 IVK65640:IVK65641 JFG65640:JFG65641 JPC65640:JPC65641 JYY65640:JYY65641 KIU65640:KIU65641 KSQ65640:KSQ65641 LCM65640:LCM65641 LMI65640:LMI65641 LWE65640:LWE65641 MGA65640:MGA65641 MPW65640:MPW65641 MZS65640:MZS65641 NJO65640:NJO65641 NTK65640:NTK65641 ODG65640:ODG65641 ONC65640:ONC65641 OWY65640:OWY65641 PGU65640:PGU65641 PQQ65640:PQQ65641 QAM65640:QAM65641 QKI65640:QKI65641 QUE65640:QUE65641 REA65640:REA65641 RNW65640:RNW65641 RXS65640:RXS65641 SHO65640:SHO65641 SRK65640:SRK65641 TBG65640:TBG65641 TLC65640:TLC65641 TUY65640:TUY65641 UEU65640:UEU65641 UOQ65640:UOQ65641 UYM65640:UYM65641 VII65640:VII65641 VSE65640:VSE65641 WCA65640:WCA65641 WLW65640:WLW65641 WVS65640:WVS65641 K131176:K131177 JG131176:JG131177 TC131176:TC131177 ACY131176:ACY131177 AMU131176:AMU131177 AWQ131176:AWQ131177 BGM131176:BGM131177 BQI131176:BQI131177 CAE131176:CAE131177 CKA131176:CKA131177 CTW131176:CTW131177 DDS131176:DDS131177 DNO131176:DNO131177 DXK131176:DXK131177 EHG131176:EHG131177 ERC131176:ERC131177 FAY131176:FAY131177 FKU131176:FKU131177 FUQ131176:FUQ131177 GEM131176:GEM131177 GOI131176:GOI131177 GYE131176:GYE131177 HIA131176:HIA131177 HRW131176:HRW131177 IBS131176:IBS131177 ILO131176:ILO131177 IVK131176:IVK131177 JFG131176:JFG131177 JPC131176:JPC131177 JYY131176:JYY131177 KIU131176:KIU131177 KSQ131176:KSQ131177 LCM131176:LCM131177 LMI131176:LMI131177 LWE131176:LWE131177 MGA131176:MGA131177 MPW131176:MPW131177 MZS131176:MZS131177 NJO131176:NJO131177 NTK131176:NTK131177 ODG131176:ODG131177 ONC131176:ONC131177 OWY131176:OWY131177 PGU131176:PGU131177 PQQ131176:PQQ131177 QAM131176:QAM131177 QKI131176:QKI131177 QUE131176:QUE131177 REA131176:REA131177 RNW131176:RNW131177 RXS131176:RXS131177 SHO131176:SHO131177 SRK131176:SRK131177 TBG131176:TBG131177 TLC131176:TLC131177 TUY131176:TUY131177 UEU131176:UEU131177 UOQ131176:UOQ131177 UYM131176:UYM131177 VII131176:VII131177 VSE131176:VSE131177 WCA131176:WCA131177 WLW131176:WLW131177 WVS131176:WVS131177 K196712:K196713 JG196712:JG196713 TC196712:TC196713 ACY196712:ACY196713 AMU196712:AMU196713 AWQ196712:AWQ196713 BGM196712:BGM196713 BQI196712:BQI196713 CAE196712:CAE196713 CKA196712:CKA196713 CTW196712:CTW196713 DDS196712:DDS196713 DNO196712:DNO196713 DXK196712:DXK196713 EHG196712:EHG196713 ERC196712:ERC196713 FAY196712:FAY196713 FKU196712:FKU196713 FUQ196712:FUQ196713 GEM196712:GEM196713 GOI196712:GOI196713 GYE196712:GYE196713 HIA196712:HIA196713 HRW196712:HRW196713 IBS196712:IBS196713 ILO196712:ILO196713 IVK196712:IVK196713 JFG196712:JFG196713 JPC196712:JPC196713 JYY196712:JYY196713 KIU196712:KIU196713 KSQ196712:KSQ196713 LCM196712:LCM196713 LMI196712:LMI196713 LWE196712:LWE196713 MGA196712:MGA196713 MPW196712:MPW196713 MZS196712:MZS196713 NJO196712:NJO196713 NTK196712:NTK196713 ODG196712:ODG196713 ONC196712:ONC196713 OWY196712:OWY196713 PGU196712:PGU196713 PQQ196712:PQQ196713 QAM196712:QAM196713 QKI196712:QKI196713 QUE196712:QUE196713 REA196712:REA196713 RNW196712:RNW196713 RXS196712:RXS196713 SHO196712:SHO196713 SRK196712:SRK196713 TBG196712:TBG196713 TLC196712:TLC196713 TUY196712:TUY196713 UEU196712:UEU196713 UOQ196712:UOQ196713 UYM196712:UYM196713 VII196712:VII196713 VSE196712:VSE196713 WCA196712:WCA196713 WLW196712:WLW196713 WVS196712:WVS196713 K262248:K262249 JG262248:JG262249 TC262248:TC262249 ACY262248:ACY262249 AMU262248:AMU262249 AWQ262248:AWQ262249 BGM262248:BGM262249 BQI262248:BQI262249 CAE262248:CAE262249 CKA262248:CKA262249 CTW262248:CTW262249 DDS262248:DDS262249 DNO262248:DNO262249 DXK262248:DXK262249 EHG262248:EHG262249 ERC262248:ERC262249 FAY262248:FAY262249 FKU262248:FKU262249 FUQ262248:FUQ262249 GEM262248:GEM262249 GOI262248:GOI262249 GYE262248:GYE262249 HIA262248:HIA262249 HRW262248:HRW262249 IBS262248:IBS262249 ILO262248:ILO262249 IVK262248:IVK262249 JFG262248:JFG262249 JPC262248:JPC262249 JYY262248:JYY262249 KIU262248:KIU262249 KSQ262248:KSQ262249 LCM262248:LCM262249 LMI262248:LMI262249 LWE262248:LWE262249 MGA262248:MGA262249 MPW262248:MPW262249 MZS262248:MZS262249 NJO262248:NJO262249 NTK262248:NTK262249 ODG262248:ODG262249 ONC262248:ONC262249 OWY262248:OWY262249 PGU262248:PGU262249 PQQ262248:PQQ262249 QAM262248:QAM262249 QKI262248:QKI262249 QUE262248:QUE262249 REA262248:REA262249 RNW262248:RNW262249 RXS262248:RXS262249 SHO262248:SHO262249 SRK262248:SRK262249 TBG262248:TBG262249 TLC262248:TLC262249 TUY262248:TUY262249 UEU262248:UEU262249 UOQ262248:UOQ262249 UYM262248:UYM262249 VII262248:VII262249 VSE262248:VSE262249 WCA262248:WCA262249 WLW262248:WLW262249 WVS262248:WVS262249 K327784:K327785 JG327784:JG327785 TC327784:TC327785 ACY327784:ACY327785 AMU327784:AMU327785 AWQ327784:AWQ327785 BGM327784:BGM327785 BQI327784:BQI327785 CAE327784:CAE327785 CKA327784:CKA327785 CTW327784:CTW327785 DDS327784:DDS327785 DNO327784:DNO327785 DXK327784:DXK327785 EHG327784:EHG327785 ERC327784:ERC327785 FAY327784:FAY327785 FKU327784:FKU327785 FUQ327784:FUQ327785 GEM327784:GEM327785 GOI327784:GOI327785 GYE327784:GYE327785 HIA327784:HIA327785 HRW327784:HRW327785 IBS327784:IBS327785 ILO327784:ILO327785 IVK327784:IVK327785 JFG327784:JFG327785 JPC327784:JPC327785 JYY327784:JYY327785 KIU327784:KIU327785 KSQ327784:KSQ327785 LCM327784:LCM327785 LMI327784:LMI327785 LWE327784:LWE327785 MGA327784:MGA327785 MPW327784:MPW327785 MZS327784:MZS327785 NJO327784:NJO327785 NTK327784:NTK327785 ODG327784:ODG327785 ONC327784:ONC327785 OWY327784:OWY327785 PGU327784:PGU327785 PQQ327784:PQQ327785 QAM327784:QAM327785 QKI327784:QKI327785 QUE327784:QUE327785 REA327784:REA327785 RNW327784:RNW327785 RXS327784:RXS327785 SHO327784:SHO327785 SRK327784:SRK327785 TBG327784:TBG327785 TLC327784:TLC327785 TUY327784:TUY327785 UEU327784:UEU327785 UOQ327784:UOQ327785 UYM327784:UYM327785 VII327784:VII327785 VSE327784:VSE327785 WCA327784:WCA327785 WLW327784:WLW327785 WVS327784:WVS327785 K393320:K393321 JG393320:JG393321 TC393320:TC393321 ACY393320:ACY393321 AMU393320:AMU393321 AWQ393320:AWQ393321 BGM393320:BGM393321 BQI393320:BQI393321 CAE393320:CAE393321 CKA393320:CKA393321 CTW393320:CTW393321 DDS393320:DDS393321 DNO393320:DNO393321 DXK393320:DXK393321 EHG393320:EHG393321 ERC393320:ERC393321 FAY393320:FAY393321 FKU393320:FKU393321 FUQ393320:FUQ393321 GEM393320:GEM393321 GOI393320:GOI393321 GYE393320:GYE393321 HIA393320:HIA393321 HRW393320:HRW393321 IBS393320:IBS393321 ILO393320:ILO393321 IVK393320:IVK393321 JFG393320:JFG393321 JPC393320:JPC393321 JYY393320:JYY393321 KIU393320:KIU393321 KSQ393320:KSQ393321 LCM393320:LCM393321 LMI393320:LMI393321 LWE393320:LWE393321 MGA393320:MGA393321 MPW393320:MPW393321 MZS393320:MZS393321 NJO393320:NJO393321 NTK393320:NTK393321 ODG393320:ODG393321 ONC393320:ONC393321 OWY393320:OWY393321 PGU393320:PGU393321 PQQ393320:PQQ393321 QAM393320:QAM393321 QKI393320:QKI393321 QUE393320:QUE393321 REA393320:REA393321 RNW393320:RNW393321 RXS393320:RXS393321 SHO393320:SHO393321 SRK393320:SRK393321 TBG393320:TBG393321 TLC393320:TLC393321 TUY393320:TUY393321 UEU393320:UEU393321 UOQ393320:UOQ393321 UYM393320:UYM393321 VII393320:VII393321 VSE393320:VSE393321 WCA393320:WCA393321 WLW393320:WLW393321 WVS393320:WVS393321 K458856:K458857 JG458856:JG458857 TC458856:TC458857 ACY458856:ACY458857 AMU458856:AMU458857 AWQ458856:AWQ458857 BGM458856:BGM458857 BQI458856:BQI458857 CAE458856:CAE458857 CKA458856:CKA458857 CTW458856:CTW458857 DDS458856:DDS458857 DNO458856:DNO458857 DXK458856:DXK458857 EHG458856:EHG458857 ERC458856:ERC458857 FAY458856:FAY458857 FKU458856:FKU458857 FUQ458856:FUQ458857 GEM458856:GEM458857 GOI458856:GOI458857 GYE458856:GYE458857 HIA458856:HIA458857 HRW458856:HRW458857 IBS458856:IBS458857 ILO458856:ILO458857 IVK458856:IVK458857 JFG458856:JFG458857 JPC458856:JPC458857 JYY458856:JYY458857 KIU458856:KIU458857 KSQ458856:KSQ458857 LCM458856:LCM458857 LMI458856:LMI458857 LWE458856:LWE458857 MGA458856:MGA458857 MPW458856:MPW458857 MZS458856:MZS458857 NJO458856:NJO458857 NTK458856:NTK458857 ODG458856:ODG458857 ONC458856:ONC458857 OWY458856:OWY458857 PGU458856:PGU458857 PQQ458856:PQQ458857 QAM458856:QAM458857 QKI458856:QKI458857 QUE458856:QUE458857 REA458856:REA458857 RNW458856:RNW458857 RXS458856:RXS458857 SHO458856:SHO458857 SRK458856:SRK458857 TBG458856:TBG458857 TLC458856:TLC458857 TUY458856:TUY458857 UEU458856:UEU458857 UOQ458856:UOQ458857 UYM458856:UYM458857 VII458856:VII458857 VSE458856:VSE458857 WCA458856:WCA458857 WLW458856:WLW458857 WVS458856:WVS458857 K524392:K524393 JG524392:JG524393 TC524392:TC524393 ACY524392:ACY524393 AMU524392:AMU524393 AWQ524392:AWQ524393 BGM524392:BGM524393 BQI524392:BQI524393 CAE524392:CAE524393 CKA524392:CKA524393 CTW524392:CTW524393 DDS524392:DDS524393 DNO524392:DNO524393 DXK524392:DXK524393 EHG524392:EHG524393 ERC524392:ERC524393 FAY524392:FAY524393 FKU524392:FKU524393 FUQ524392:FUQ524393 GEM524392:GEM524393 GOI524392:GOI524393 GYE524392:GYE524393 HIA524392:HIA524393 HRW524392:HRW524393 IBS524392:IBS524393 ILO524392:ILO524393 IVK524392:IVK524393 JFG524392:JFG524393 JPC524392:JPC524393 JYY524392:JYY524393 KIU524392:KIU524393 KSQ524392:KSQ524393 LCM524392:LCM524393 LMI524392:LMI524393 LWE524392:LWE524393 MGA524392:MGA524393 MPW524392:MPW524393 MZS524392:MZS524393 NJO524392:NJO524393 NTK524392:NTK524393 ODG524392:ODG524393 ONC524392:ONC524393 OWY524392:OWY524393 PGU524392:PGU524393 PQQ524392:PQQ524393 QAM524392:QAM524393 QKI524392:QKI524393 QUE524392:QUE524393 REA524392:REA524393 RNW524392:RNW524393 RXS524392:RXS524393 SHO524392:SHO524393 SRK524392:SRK524393 TBG524392:TBG524393 TLC524392:TLC524393 TUY524392:TUY524393 UEU524392:UEU524393 UOQ524392:UOQ524393 UYM524392:UYM524393 VII524392:VII524393 VSE524392:VSE524393 WCA524392:WCA524393 WLW524392:WLW524393 WVS524392:WVS524393 K589928:K589929 JG589928:JG589929 TC589928:TC589929 ACY589928:ACY589929 AMU589928:AMU589929 AWQ589928:AWQ589929 BGM589928:BGM589929 BQI589928:BQI589929 CAE589928:CAE589929 CKA589928:CKA589929 CTW589928:CTW589929 DDS589928:DDS589929 DNO589928:DNO589929 DXK589928:DXK589929 EHG589928:EHG589929 ERC589928:ERC589929 FAY589928:FAY589929 FKU589928:FKU589929 FUQ589928:FUQ589929 GEM589928:GEM589929 GOI589928:GOI589929 GYE589928:GYE589929 HIA589928:HIA589929 HRW589928:HRW589929 IBS589928:IBS589929 ILO589928:ILO589929 IVK589928:IVK589929 JFG589928:JFG589929 JPC589928:JPC589929 JYY589928:JYY589929 KIU589928:KIU589929 KSQ589928:KSQ589929 LCM589928:LCM589929 LMI589928:LMI589929 LWE589928:LWE589929 MGA589928:MGA589929 MPW589928:MPW589929 MZS589928:MZS589929 NJO589928:NJO589929 NTK589928:NTK589929 ODG589928:ODG589929 ONC589928:ONC589929 OWY589928:OWY589929 PGU589928:PGU589929 PQQ589928:PQQ589929 QAM589928:QAM589929 QKI589928:QKI589929 QUE589928:QUE589929 REA589928:REA589929 RNW589928:RNW589929 RXS589928:RXS589929 SHO589928:SHO589929 SRK589928:SRK589929 TBG589928:TBG589929 TLC589928:TLC589929 TUY589928:TUY589929 UEU589928:UEU589929 UOQ589928:UOQ589929 UYM589928:UYM589929 VII589928:VII589929 VSE589928:VSE589929 WCA589928:WCA589929 WLW589928:WLW589929 WVS589928:WVS589929 K655464:K655465 JG655464:JG655465 TC655464:TC655465 ACY655464:ACY655465 AMU655464:AMU655465 AWQ655464:AWQ655465 BGM655464:BGM655465 BQI655464:BQI655465 CAE655464:CAE655465 CKA655464:CKA655465 CTW655464:CTW655465 DDS655464:DDS655465 DNO655464:DNO655465 DXK655464:DXK655465 EHG655464:EHG655465 ERC655464:ERC655465 FAY655464:FAY655465 FKU655464:FKU655465 FUQ655464:FUQ655465 GEM655464:GEM655465 GOI655464:GOI655465 GYE655464:GYE655465 HIA655464:HIA655465 HRW655464:HRW655465 IBS655464:IBS655465 ILO655464:ILO655465 IVK655464:IVK655465 JFG655464:JFG655465 JPC655464:JPC655465 JYY655464:JYY655465 KIU655464:KIU655465 KSQ655464:KSQ655465 LCM655464:LCM655465 LMI655464:LMI655465 LWE655464:LWE655465 MGA655464:MGA655465 MPW655464:MPW655465 MZS655464:MZS655465 NJO655464:NJO655465 NTK655464:NTK655465 ODG655464:ODG655465 ONC655464:ONC655465 OWY655464:OWY655465 PGU655464:PGU655465 PQQ655464:PQQ655465 QAM655464:QAM655465 QKI655464:QKI655465 QUE655464:QUE655465 REA655464:REA655465 RNW655464:RNW655465 RXS655464:RXS655465 SHO655464:SHO655465 SRK655464:SRK655465 TBG655464:TBG655465 TLC655464:TLC655465 TUY655464:TUY655465 UEU655464:UEU655465 UOQ655464:UOQ655465 UYM655464:UYM655465 VII655464:VII655465 VSE655464:VSE655465 WCA655464:WCA655465 WLW655464:WLW655465 WVS655464:WVS655465 K721000:K721001 JG721000:JG721001 TC721000:TC721001 ACY721000:ACY721001 AMU721000:AMU721001 AWQ721000:AWQ721001 BGM721000:BGM721001 BQI721000:BQI721001 CAE721000:CAE721001 CKA721000:CKA721001 CTW721000:CTW721001 DDS721000:DDS721001 DNO721000:DNO721001 DXK721000:DXK721001 EHG721000:EHG721001 ERC721000:ERC721001 FAY721000:FAY721001 FKU721000:FKU721001 FUQ721000:FUQ721001 GEM721000:GEM721001 GOI721000:GOI721001 GYE721000:GYE721001 HIA721000:HIA721001 HRW721000:HRW721001 IBS721000:IBS721001 ILO721000:ILO721001 IVK721000:IVK721001 JFG721000:JFG721001 JPC721000:JPC721001 JYY721000:JYY721001 KIU721000:KIU721001 KSQ721000:KSQ721001 LCM721000:LCM721001 LMI721000:LMI721001 LWE721000:LWE721001 MGA721000:MGA721001 MPW721000:MPW721001 MZS721000:MZS721001 NJO721000:NJO721001 NTK721000:NTK721001 ODG721000:ODG721001 ONC721000:ONC721001 OWY721000:OWY721001 PGU721000:PGU721001 PQQ721000:PQQ721001 QAM721000:QAM721001 QKI721000:QKI721001 QUE721000:QUE721001 REA721000:REA721001 RNW721000:RNW721001 RXS721000:RXS721001 SHO721000:SHO721001 SRK721000:SRK721001 TBG721000:TBG721001 TLC721000:TLC721001 TUY721000:TUY721001 UEU721000:UEU721001 UOQ721000:UOQ721001 UYM721000:UYM721001 VII721000:VII721001 VSE721000:VSE721001 WCA721000:WCA721001 WLW721000:WLW721001 WVS721000:WVS721001 K786536:K786537 JG786536:JG786537 TC786536:TC786537 ACY786536:ACY786537 AMU786536:AMU786537 AWQ786536:AWQ786537 BGM786536:BGM786537 BQI786536:BQI786537 CAE786536:CAE786537 CKA786536:CKA786537 CTW786536:CTW786537 DDS786536:DDS786537 DNO786536:DNO786537 DXK786536:DXK786537 EHG786536:EHG786537 ERC786536:ERC786537 FAY786536:FAY786537 FKU786536:FKU786537 FUQ786536:FUQ786537 GEM786536:GEM786537 GOI786536:GOI786537 GYE786536:GYE786537 HIA786536:HIA786537 HRW786536:HRW786537 IBS786536:IBS786537 ILO786536:ILO786537 IVK786536:IVK786537 JFG786536:JFG786537 JPC786536:JPC786537 JYY786536:JYY786537 KIU786536:KIU786537 KSQ786536:KSQ786537 LCM786536:LCM786537 LMI786536:LMI786537 LWE786536:LWE786537 MGA786536:MGA786537 MPW786536:MPW786537 MZS786536:MZS786537 NJO786536:NJO786537 NTK786536:NTK786537 ODG786536:ODG786537 ONC786536:ONC786537 OWY786536:OWY786537 PGU786536:PGU786537 PQQ786536:PQQ786537 QAM786536:QAM786537 QKI786536:QKI786537 QUE786536:QUE786537 REA786536:REA786537 RNW786536:RNW786537 RXS786536:RXS786537 SHO786536:SHO786537 SRK786536:SRK786537 TBG786536:TBG786537 TLC786536:TLC786537 TUY786536:TUY786537 UEU786536:UEU786537 UOQ786536:UOQ786537 UYM786536:UYM786537 VII786536:VII786537 VSE786536:VSE786537 WCA786536:WCA786537 WLW786536:WLW786537 WVS786536:WVS786537 K852072:K852073 JG852072:JG852073 TC852072:TC852073 ACY852072:ACY852073 AMU852072:AMU852073 AWQ852072:AWQ852073 BGM852072:BGM852073 BQI852072:BQI852073 CAE852072:CAE852073 CKA852072:CKA852073 CTW852072:CTW852073 DDS852072:DDS852073 DNO852072:DNO852073 DXK852072:DXK852073 EHG852072:EHG852073 ERC852072:ERC852073 FAY852072:FAY852073 FKU852072:FKU852073 FUQ852072:FUQ852073 GEM852072:GEM852073 GOI852072:GOI852073 GYE852072:GYE852073 HIA852072:HIA852073 HRW852072:HRW852073 IBS852072:IBS852073 ILO852072:ILO852073 IVK852072:IVK852073 JFG852072:JFG852073 JPC852072:JPC852073 JYY852072:JYY852073 KIU852072:KIU852073 KSQ852072:KSQ852073 LCM852072:LCM852073 LMI852072:LMI852073 LWE852072:LWE852073 MGA852072:MGA852073 MPW852072:MPW852073 MZS852072:MZS852073 NJO852072:NJO852073 NTK852072:NTK852073 ODG852072:ODG852073 ONC852072:ONC852073 OWY852072:OWY852073 PGU852072:PGU852073 PQQ852072:PQQ852073 QAM852072:QAM852073 QKI852072:QKI852073 QUE852072:QUE852073 REA852072:REA852073 RNW852072:RNW852073 RXS852072:RXS852073 SHO852072:SHO852073 SRK852072:SRK852073 TBG852072:TBG852073 TLC852072:TLC852073 TUY852072:TUY852073 UEU852072:UEU852073 UOQ852072:UOQ852073 UYM852072:UYM852073 VII852072:VII852073 VSE852072:VSE852073 WCA852072:WCA852073 WLW852072:WLW852073 WVS852072:WVS852073 K917608:K917609 JG917608:JG917609 TC917608:TC917609 ACY917608:ACY917609 AMU917608:AMU917609 AWQ917608:AWQ917609 BGM917608:BGM917609 BQI917608:BQI917609 CAE917608:CAE917609 CKA917608:CKA917609 CTW917608:CTW917609 DDS917608:DDS917609 DNO917608:DNO917609 DXK917608:DXK917609 EHG917608:EHG917609 ERC917608:ERC917609 FAY917608:FAY917609 FKU917608:FKU917609 FUQ917608:FUQ917609 GEM917608:GEM917609 GOI917608:GOI917609 GYE917608:GYE917609 HIA917608:HIA917609 HRW917608:HRW917609 IBS917608:IBS917609 ILO917608:ILO917609 IVK917608:IVK917609 JFG917608:JFG917609 JPC917608:JPC917609 JYY917608:JYY917609 KIU917608:KIU917609 KSQ917608:KSQ917609 LCM917608:LCM917609 LMI917608:LMI917609 LWE917608:LWE917609 MGA917608:MGA917609 MPW917608:MPW917609 MZS917608:MZS917609 NJO917608:NJO917609 NTK917608:NTK917609 ODG917608:ODG917609 ONC917608:ONC917609 OWY917608:OWY917609 PGU917608:PGU917609 PQQ917608:PQQ917609 QAM917608:QAM917609 QKI917608:QKI917609 QUE917608:QUE917609 REA917608:REA917609 RNW917608:RNW917609 RXS917608:RXS917609 SHO917608:SHO917609 SRK917608:SRK917609 TBG917608:TBG917609 TLC917608:TLC917609 TUY917608:TUY917609 UEU917608:UEU917609 UOQ917608:UOQ917609 UYM917608:UYM917609 VII917608:VII917609 VSE917608:VSE917609 WCA917608:WCA917609 WLW917608:WLW917609 WVS917608:WVS917609 K983144:K983145 JG983144:JG983145 TC983144:TC983145 ACY983144:ACY983145 AMU983144:AMU983145 AWQ983144:AWQ983145 BGM983144:BGM983145 BQI983144:BQI983145 CAE983144:CAE983145 CKA983144:CKA983145 CTW983144:CTW983145 DDS983144:DDS983145 DNO983144:DNO983145 DXK983144:DXK983145 EHG983144:EHG983145 ERC983144:ERC983145 FAY983144:FAY983145 FKU983144:FKU983145 FUQ983144:FUQ983145 GEM983144:GEM983145 GOI983144:GOI983145 GYE983144:GYE983145 HIA983144:HIA983145 HRW983144:HRW983145 IBS983144:IBS983145 ILO983144:ILO983145 IVK983144:IVK983145 JFG983144:JFG983145 JPC983144:JPC983145 JYY983144:JYY983145 KIU983144:KIU983145 KSQ983144:KSQ983145 LCM983144:LCM983145 LMI983144:LMI983145 LWE983144:LWE983145 MGA983144:MGA983145 MPW983144:MPW983145 MZS983144:MZS983145 NJO983144:NJO983145 NTK983144:NTK983145 ODG983144:ODG983145 ONC983144:ONC983145 OWY983144:OWY983145 PGU983144:PGU983145 PQQ983144:PQQ983145 QAM983144:QAM983145 QKI983144:QKI983145 QUE983144:QUE983145 REA983144:REA983145 RNW983144:RNW983145 RXS983144:RXS983145 SHO983144:SHO983145 SRK983144:SRK983145 TBG983144:TBG983145 TLC983144:TLC983145 TUY983144:TUY983145 UEU983144:UEU983145 UOQ983144:UOQ983145 UYM983144:UYM983145 VII983144:VII983145 VSE983144:VSE983145 WCA983144:WCA983145 WLW983144:WLW983145 WVS983144:WVS983145 K56:K59 JG56:JG59 TC56:TC59 ACY56:ACY59 AMU56:AMU59 AWQ56:AWQ59 BGM56:BGM59 BQI56:BQI59 CAE56:CAE59 CKA56:CKA59 CTW56:CTW59 DDS56:DDS59 DNO56:DNO59 DXK56:DXK59 EHG56:EHG59 ERC56:ERC59 FAY56:FAY59 FKU56:FKU59 FUQ56:FUQ59 GEM56:GEM59 GOI56:GOI59 GYE56:GYE59 HIA56:HIA59 HRW56:HRW59 IBS56:IBS59 ILO56:ILO59 IVK56:IVK59 JFG56:JFG59 JPC56:JPC59 JYY56:JYY59 KIU56:KIU59 KSQ56:KSQ59 LCM56:LCM59 LMI56:LMI59 LWE56:LWE59 MGA56:MGA59 MPW56:MPW59 MZS56:MZS59 NJO56:NJO59 NTK56:NTK59 ODG56:ODG59 ONC56:ONC59 OWY56:OWY59 PGU56:PGU59 PQQ56:PQQ59 QAM56:QAM59 QKI56:QKI59 QUE56:QUE59 REA56:REA59 RNW56:RNW59 RXS56:RXS59 SHO56:SHO59 SRK56:SRK59 TBG56:TBG59 TLC56:TLC59 TUY56:TUY59 UEU56:UEU59 UOQ56:UOQ59 UYM56:UYM59 VII56:VII59 VSE56:VSE59 WCA56:WCA59 WLW56:WLW59 WVS56:WVS59 K65592:K65595 JG65592:JG65595 TC65592:TC65595 ACY65592:ACY65595 AMU65592:AMU65595 AWQ65592:AWQ65595 BGM65592:BGM65595 BQI65592:BQI65595 CAE65592:CAE65595 CKA65592:CKA65595 CTW65592:CTW65595 DDS65592:DDS65595 DNO65592:DNO65595 DXK65592:DXK65595 EHG65592:EHG65595 ERC65592:ERC65595 FAY65592:FAY65595 FKU65592:FKU65595 FUQ65592:FUQ65595 GEM65592:GEM65595 GOI65592:GOI65595 GYE65592:GYE65595 HIA65592:HIA65595 HRW65592:HRW65595 IBS65592:IBS65595 ILO65592:ILO65595 IVK65592:IVK65595 JFG65592:JFG65595 JPC65592:JPC65595 JYY65592:JYY65595 KIU65592:KIU65595 KSQ65592:KSQ65595 LCM65592:LCM65595 LMI65592:LMI65595 LWE65592:LWE65595 MGA65592:MGA65595 MPW65592:MPW65595 MZS65592:MZS65595 NJO65592:NJO65595 NTK65592:NTK65595 ODG65592:ODG65595 ONC65592:ONC65595 OWY65592:OWY65595 PGU65592:PGU65595 PQQ65592:PQQ65595 QAM65592:QAM65595 QKI65592:QKI65595 QUE65592:QUE65595 REA65592:REA65595 RNW65592:RNW65595 RXS65592:RXS65595 SHO65592:SHO65595 SRK65592:SRK65595 TBG65592:TBG65595 TLC65592:TLC65595 TUY65592:TUY65595 UEU65592:UEU65595 UOQ65592:UOQ65595 UYM65592:UYM65595 VII65592:VII65595 VSE65592:VSE65595 WCA65592:WCA65595 WLW65592:WLW65595 WVS65592:WVS65595 K131128:K131131 JG131128:JG131131 TC131128:TC131131 ACY131128:ACY131131 AMU131128:AMU131131 AWQ131128:AWQ131131 BGM131128:BGM131131 BQI131128:BQI131131 CAE131128:CAE131131 CKA131128:CKA131131 CTW131128:CTW131131 DDS131128:DDS131131 DNO131128:DNO131131 DXK131128:DXK131131 EHG131128:EHG131131 ERC131128:ERC131131 FAY131128:FAY131131 FKU131128:FKU131131 FUQ131128:FUQ131131 GEM131128:GEM131131 GOI131128:GOI131131 GYE131128:GYE131131 HIA131128:HIA131131 HRW131128:HRW131131 IBS131128:IBS131131 ILO131128:ILO131131 IVK131128:IVK131131 JFG131128:JFG131131 JPC131128:JPC131131 JYY131128:JYY131131 KIU131128:KIU131131 KSQ131128:KSQ131131 LCM131128:LCM131131 LMI131128:LMI131131 LWE131128:LWE131131 MGA131128:MGA131131 MPW131128:MPW131131 MZS131128:MZS131131 NJO131128:NJO131131 NTK131128:NTK131131 ODG131128:ODG131131 ONC131128:ONC131131 OWY131128:OWY131131 PGU131128:PGU131131 PQQ131128:PQQ131131 QAM131128:QAM131131 QKI131128:QKI131131 QUE131128:QUE131131 REA131128:REA131131 RNW131128:RNW131131 RXS131128:RXS131131 SHO131128:SHO131131 SRK131128:SRK131131 TBG131128:TBG131131 TLC131128:TLC131131 TUY131128:TUY131131 UEU131128:UEU131131 UOQ131128:UOQ131131 UYM131128:UYM131131 VII131128:VII131131 VSE131128:VSE131131 WCA131128:WCA131131 WLW131128:WLW131131 WVS131128:WVS131131 K196664:K196667 JG196664:JG196667 TC196664:TC196667 ACY196664:ACY196667 AMU196664:AMU196667 AWQ196664:AWQ196667 BGM196664:BGM196667 BQI196664:BQI196667 CAE196664:CAE196667 CKA196664:CKA196667 CTW196664:CTW196667 DDS196664:DDS196667 DNO196664:DNO196667 DXK196664:DXK196667 EHG196664:EHG196667 ERC196664:ERC196667 FAY196664:FAY196667 FKU196664:FKU196667 FUQ196664:FUQ196667 GEM196664:GEM196667 GOI196664:GOI196667 GYE196664:GYE196667 HIA196664:HIA196667 HRW196664:HRW196667 IBS196664:IBS196667 ILO196664:ILO196667 IVK196664:IVK196667 JFG196664:JFG196667 JPC196664:JPC196667 JYY196664:JYY196667 KIU196664:KIU196667 KSQ196664:KSQ196667 LCM196664:LCM196667 LMI196664:LMI196667 LWE196664:LWE196667 MGA196664:MGA196667 MPW196664:MPW196667 MZS196664:MZS196667 NJO196664:NJO196667 NTK196664:NTK196667 ODG196664:ODG196667 ONC196664:ONC196667 OWY196664:OWY196667 PGU196664:PGU196667 PQQ196664:PQQ196667 QAM196664:QAM196667 QKI196664:QKI196667 QUE196664:QUE196667 REA196664:REA196667 RNW196664:RNW196667 RXS196664:RXS196667 SHO196664:SHO196667 SRK196664:SRK196667 TBG196664:TBG196667 TLC196664:TLC196667 TUY196664:TUY196667 UEU196664:UEU196667 UOQ196664:UOQ196667 UYM196664:UYM196667 VII196664:VII196667 VSE196664:VSE196667 WCA196664:WCA196667 WLW196664:WLW196667 WVS196664:WVS196667 K262200:K262203 JG262200:JG262203 TC262200:TC262203 ACY262200:ACY262203 AMU262200:AMU262203 AWQ262200:AWQ262203 BGM262200:BGM262203 BQI262200:BQI262203 CAE262200:CAE262203 CKA262200:CKA262203 CTW262200:CTW262203 DDS262200:DDS262203 DNO262200:DNO262203 DXK262200:DXK262203 EHG262200:EHG262203 ERC262200:ERC262203 FAY262200:FAY262203 FKU262200:FKU262203 FUQ262200:FUQ262203 GEM262200:GEM262203 GOI262200:GOI262203 GYE262200:GYE262203 HIA262200:HIA262203 HRW262200:HRW262203 IBS262200:IBS262203 ILO262200:ILO262203 IVK262200:IVK262203 JFG262200:JFG262203 JPC262200:JPC262203 JYY262200:JYY262203 KIU262200:KIU262203 KSQ262200:KSQ262203 LCM262200:LCM262203 LMI262200:LMI262203 LWE262200:LWE262203 MGA262200:MGA262203 MPW262200:MPW262203 MZS262200:MZS262203 NJO262200:NJO262203 NTK262200:NTK262203 ODG262200:ODG262203 ONC262200:ONC262203 OWY262200:OWY262203 PGU262200:PGU262203 PQQ262200:PQQ262203 QAM262200:QAM262203 QKI262200:QKI262203 QUE262200:QUE262203 REA262200:REA262203 RNW262200:RNW262203 RXS262200:RXS262203 SHO262200:SHO262203 SRK262200:SRK262203 TBG262200:TBG262203 TLC262200:TLC262203 TUY262200:TUY262203 UEU262200:UEU262203 UOQ262200:UOQ262203 UYM262200:UYM262203 VII262200:VII262203 VSE262200:VSE262203 WCA262200:WCA262203 WLW262200:WLW262203 WVS262200:WVS262203 K327736:K327739 JG327736:JG327739 TC327736:TC327739 ACY327736:ACY327739 AMU327736:AMU327739 AWQ327736:AWQ327739 BGM327736:BGM327739 BQI327736:BQI327739 CAE327736:CAE327739 CKA327736:CKA327739 CTW327736:CTW327739 DDS327736:DDS327739 DNO327736:DNO327739 DXK327736:DXK327739 EHG327736:EHG327739 ERC327736:ERC327739 FAY327736:FAY327739 FKU327736:FKU327739 FUQ327736:FUQ327739 GEM327736:GEM327739 GOI327736:GOI327739 GYE327736:GYE327739 HIA327736:HIA327739 HRW327736:HRW327739 IBS327736:IBS327739 ILO327736:ILO327739 IVK327736:IVK327739 JFG327736:JFG327739 JPC327736:JPC327739 JYY327736:JYY327739 KIU327736:KIU327739 KSQ327736:KSQ327739 LCM327736:LCM327739 LMI327736:LMI327739 LWE327736:LWE327739 MGA327736:MGA327739 MPW327736:MPW327739 MZS327736:MZS327739 NJO327736:NJO327739 NTK327736:NTK327739 ODG327736:ODG327739 ONC327736:ONC327739 OWY327736:OWY327739 PGU327736:PGU327739 PQQ327736:PQQ327739 QAM327736:QAM327739 QKI327736:QKI327739 QUE327736:QUE327739 REA327736:REA327739 RNW327736:RNW327739 RXS327736:RXS327739 SHO327736:SHO327739 SRK327736:SRK327739 TBG327736:TBG327739 TLC327736:TLC327739 TUY327736:TUY327739 UEU327736:UEU327739 UOQ327736:UOQ327739 UYM327736:UYM327739 VII327736:VII327739 VSE327736:VSE327739 WCA327736:WCA327739 WLW327736:WLW327739 WVS327736:WVS327739 K393272:K393275 JG393272:JG393275 TC393272:TC393275 ACY393272:ACY393275 AMU393272:AMU393275 AWQ393272:AWQ393275 BGM393272:BGM393275 BQI393272:BQI393275 CAE393272:CAE393275 CKA393272:CKA393275 CTW393272:CTW393275 DDS393272:DDS393275 DNO393272:DNO393275 DXK393272:DXK393275 EHG393272:EHG393275 ERC393272:ERC393275 FAY393272:FAY393275 FKU393272:FKU393275 FUQ393272:FUQ393275 GEM393272:GEM393275 GOI393272:GOI393275 GYE393272:GYE393275 HIA393272:HIA393275 HRW393272:HRW393275 IBS393272:IBS393275 ILO393272:ILO393275 IVK393272:IVK393275 JFG393272:JFG393275 JPC393272:JPC393275 JYY393272:JYY393275 KIU393272:KIU393275 KSQ393272:KSQ393275 LCM393272:LCM393275 LMI393272:LMI393275 LWE393272:LWE393275 MGA393272:MGA393275 MPW393272:MPW393275 MZS393272:MZS393275 NJO393272:NJO393275 NTK393272:NTK393275 ODG393272:ODG393275 ONC393272:ONC393275 OWY393272:OWY393275 PGU393272:PGU393275 PQQ393272:PQQ393275 QAM393272:QAM393275 QKI393272:QKI393275 QUE393272:QUE393275 REA393272:REA393275 RNW393272:RNW393275 RXS393272:RXS393275 SHO393272:SHO393275 SRK393272:SRK393275 TBG393272:TBG393275 TLC393272:TLC393275 TUY393272:TUY393275 UEU393272:UEU393275 UOQ393272:UOQ393275 UYM393272:UYM393275 VII393272:VII393275 VSE393272:VSE393275 WCA393272:WCA393275 WLW393272:WLW393275 WVS393272:WVS393275 K458808:K458811 JG458808:JG458811 TC458808:TC458811 ACY458808:ACY458811 AMU458808:AMU458811 AWQ458808:AWQ458811 BGM458808:BGM458811 BQI458808:BQI458811 CAE458808:CAE458811 CKA458808:CKA458811 CTW458808:CTW458811 DDS458808:DDS458811 DNO458808:DNO458811 DXK458808:DXK458811 EHG458808:EHG458811 ERC458808:ERC458811 FAY458808:FAY458811 FKU458808:FKU458811 FUQ458808:FUQ458811 GEM458808:GEM458811 GOI458808:GOI458811 GYE458808:GYE458811 HIA458808:HIA458811 HRW458808:HRW458811 IBS458808:IBS458811 ILO458808:ILO458811 IVK458808:IVK458811 JFG458808:JFG458811 JPC458808:JPC458811 JYY458808:JYY458811 KIU458808:KIU458811 KSQ458808:KSQ458811 LCM458808:LCM458811 LMI458808:LMI458811 LWE458808:LWE458811 MGA458808:MGA458811 MPW458808:MPW458811 MZS458808:MZS458811 NJO458808:NJO458811 NTK458808:NTK458811 ODG458808:ODG458811 ONC458808:ONC458811 OWY458808:OWY458811 PGU458808:PGU458811 PQQ458808:PQQ458811 QAM458808:QAM458811 QKI458808:QKI458811 QUE458808:QUE458811 REA458808:REA458811 RNW458808:RNW458811 RXS458808:RXS458811 SHO458808:SHO458811 SRK458808:SRK458811 TBG458808:TBG458811 TLC458808:TLC458811 TUY458808:TUY458811 UEU458808:UEU458811 UOQ458808:UOQ458811 UYM458808:UYM458811 VII458808:VII458811 VSE458808:VSE458811 WCA458808:WCA458811 WLW458808:WLW458811 WVS458808:WVS458811 K524344:K524347 JG524344:JG524347 TC524344:TC524347 ACY524344:ACY524347 AMU524344:AMU524347 AWQ524344:AWQ524347 BGM524344:BGM524347 BQI524344:BQI524347 CAE524344:CAE524347 CKA524344:CKA524347 CTW524344:CTW524347 DDS524344:DDS524347 DNO524344:DNO524347 DXK524344:DXK524347 EHG524344:EHG524347 ERC524344:ERC524347 FAY524344:FAY524347 FKU524344:FKU524347 FUQ524344:FUQ524347 GEM524344:GEM524347 GOI524344:GOI524347 GYE524344:GYE524347 HIA524344:HIA524347 HRW524344:HRW524347 IBS524344:IBS524347 ILO524344:ILO524347 IVK524344:IVK524347 JFG524344:JFG524347 JPC524344:JPC524347 JYY524344:JYY524347 KIU524344:KIU524347 KSQ524344:KSQ524347 LCM524344:LCM524347 LMI524344:LMI524347 LWE524344:LWE524347 MGA524344:MGA524347 MPW524344:MPW524347 MZS524344:MZS524347 NJO524344:NJO524347 NTK524344:NTK524347 ODG524344:ODG524347 ONC524344:ONC524347 OWY524344:OWY524347 PGU524344:PGU524347 PQQ524344:PQQ524347 QAM524344:QAM524347 QKI524344:QKI524347 QUE524344:QUE524347 REA524344:REA524347 RNW524344:RNW524347 RXS524344:RXS524347 SHO524344:SHO524347 SRK524344:SRK524347 TBG524344:TBG524347 TLC524344:TLC524347 TUY524344:TUY524347 UEU524344:UEU524347 UOQ524344:UOQ524347 UYM524344:UYM524347 VII524344:VII524347 VSE524344:VSE524347 WCA524344:WCA524347 WLW524344:WLW524347 WVS524344:WVS524347 K589880:K589883 JG589880:JG589883 TC589880:TC589883 ACY589880:ACY589883 AMU589880:AMU589883 AWQ589880:AWQ589883 BGM589880:BGM589883 BQI589880:BQI589883 CAE589880:CAE589883 CKA589880:CKA589883 CTW589880:CTW589883 DDS589880:DDS589883 DNO589880:DNO589883 DXK589880:DXK589883 EHG589880:EHG589883 ERC589880:ERC589883 FAY589880:FAY589883 FKU589880:FKU589883 FUQ589880:FUQ589883 GEM589880:GEM589883 GOI589880:GOI589883 GYE589880:GYE589883 HIA589880:HIA589883 HRW589880:HRW589883 IBS589880:IBS589883 ILO589880:ILO589883 IVK589880:IVK589883 JFG589880:JFG589883 JPC589880:JPC589883 JYY589880:JYY589883 KIU589880:KIU589883 KSQ589880:KSQ589883 LCM589880:LCM589883 LMI589880:LMI589883 LWE589880:LWE589883 MGA589880:MGA589883 MPW589880:MPW589883 MZS589880:MZS589883 NJO589880:NJO589883 NTK589880:NTK589883 ODG589880:ODG589883 ONC589880:ONC589883 OWY589880:OWY589883 PGU589880:PGU589883 PQQ589880:PQQ589883 QAM589880:QAM589883 QKI589880:QKI589883 QUE589880:QUE589883 REA589880:REA589883 RNW589880:RNW589883 RXS589880:RXS589883 SHO589880:SHO589883 SRK589880:SRK589883 TBG589880:TBG589883 TLC589880:TLC589883 TUY589880:TUY589883 UEU589880:UEU589883 UOQ589880:UOQ589883 UYM589880:UYM589883 VII589880:VII589883 VSE589880:VSE589883 WCA589880:WCA589883 WLW589880:WLW589883 WVS589880:WVS589883 K655416:K655419 JG655416:JG655419 TC655416:TC655419 ACY655416:ACY655419 AMU655416:AMU655419 AWQ655416:AWQ655419 BGM655416:BGM655419 BQI655416:BQI655419 CAE655416:CAE655419 CKA655416:CKA655419 CTW655416:CTW655419 DDS655416:DDS655419 DNO655416:DNO655419 DXK655416:DXK655419 EHG655416:EHG655419 ERC655416:ERC655419 FAY655416:FAY655419 FKU655416:FKU655419 FUQ655416:FUQ655419 GEM655416:GEM655419 GOI655416:GOI655419 GYE655416:GYE655419 HIA655416:HIA655419 HRW655416:HRW655419 IBS655416:IBS655419 ILO655416:ILO655419 IVK655416:IVK655419 JFG655416:JFG655419 JPC655416:JPC655419 JYY655416:JYY655419 KIU655416:KIU655419 KSQ655416:KSQ655419 LCM655416:LCM655419 LMI655416:LMI655419 LWE655416:LWE655419 MGA655416:MGA655419 MPW655416:MPW655419 MZS655416:MZS655419 NJO655416:NJO655419 NTK655416:NTK655419 ODG655416:ODG655419 ONC655416:ONC655419 OWY655416:OWY655419 PGU655416:PGU655419 PQQ655416:PQQ655419 QAM655416:QAM655419 QKI655416:QKI655419 QUE655416:QUE655419 REA655416:REA655419 RNW655416:RNW655419 RXS655416:RXS655419 SHO655416:SHO655419 SRK655416:SRK655419 TBG655416:TBG655419 TLC655416:TLC655419 TUY655416:TUY655419 UEU655416:UEU655419 UOQ655416:UOQ655419 UYM655416:UYM655419 VII655416:VII655419 VSE655416:VSE655419 WCA655416:WCA655419 WLW655416:WLW655419 WVS655416:WVS655419 K720952:K720955 JG720952:JG720955 TC720952:TC720955 ACY720952:ACY720955 AMU720952:AMU720955 AWQ720952:AWQ720955 BGM720952:BGM720955 BQI720952:BQI720955 CAE720952:CAE720955 CKA720952:CKA720955 CTW720952:CTW720955 DDS720952:DDS720955 DNO720952:DNO720955 DXK720952:DXK720955 EHG720952:EHG720955 ERC720952:ERC720955 FAY720952:FAY720955 FKU720952:FKU720955 FUQ720952:FUQ720955 GEM720952:GEM720955 GOI720952:GOI720955 GYE720952:GYE720955 HIA720952:HIA720955 HRW720952:HRW720955 IBS720952:IBS720955 ILO720952:ILO720955 IVK720952:IVK720955 JFG720952:JFG720955 JPC720952:JPC720955 JYY720952:JYY720955 KIU720952:KIU720955 KSQ720952:KSQ720955 LCM720952:LCM720955 LMI720952:LMI720955 LWE720952:LWE720955 MGA720952:MGA720955 MPW720952:MPW720955 MZS720952:MZS720955 NJO720952:NJO720955 NTK720952:NTK720955 ODG720952:ODG720955 ONC720952:ONC720955 OWY720952:OWY720955 PGU720952:PGU720955 PQQ720952:PQQ720955 QAM720952:QAM720955 QKI720952:QKI720955 QUE720952:QUE720955 REA720952:REA720955 RNW720952:RNW720955 RXS720952:RXS720955 SHO720952:SHO720955 SRK720952:SRK720955 TBG720952:TBG720955 TLC720952:TLC720955 TUY720952:TUY720955 UEU720952:UEU720955 UOQ720952:UOQ720955 UYM720952:UYM720955 VII720952:VII720955 VSE720952:VSE720955 WCA720952:WCA720955 WLW720952:WLW720955 WVS720952:WVS720955 K786488:K786491 JG786488:JG786491 TC786488:TC786491 ACY786488:ACY786491 AMU786488:AMU786491 AWQ786488:AWQ786491 BGM786488:BGM786491 BQI786488:BQI786491 CAE786488:CAE786491 CKA786488:CKA786491 CTW786488:CTW786491 DDS786488:DDS786491 DNO786488:DNO786491 DXK786488:DXK786491 EHG786488:EHG786491 ERC786488:ERC786491 FAY786488:FAY786491 FKU786488:FKU786491 FUQ786488:FUQ786491 GEM786488:GEM786491 GOI786488:GOI786491 GYE786488:GYE786491 HIA786488:HIA786491 HRW786488:HRW786491 IBS786488:IBS786491 ILO786488:ILO786491 IVK786488:IVK786491 JFG786488:JFG786491 JPC786488:JPC786491 JYY786488:JYY786491 KIU786488:KIU786491 KSQ786488:KSQ786491 LCM786488:LCM786491 LMI786488:LMI786491 LWE786488:LWE786491 MGA786488:MGA786491 MPW786488:MPW786491 MZS786488:MZS786491 NJO786488:NJO786491 NTK786488:NTK786491 ODG786488:ODG786491 ONC786488:ONC786491 OWY786488:OWY786491 PGU786488:PGU786491 PQQ786488:PQQ786491 QAM786488:QAM786491 QKI786488:QKI786491 QUE786488:QUE786491 REA786488:REA786491 RNW786488:RNW786491 RXS786488:RXS786491 SHO786488:SHO786491 SRK786488:SRK786491 TBG786488:TBG786491 TLC786488:TLC786491 TUY786488:TUY786491 UEU786488:UEU786491 UOQ786488:UOQ786491 UYM786488:UYM786491 VII786488:VII786491 VSE786488:VSE786491 WCA786488:WCA786491 WLW786488:WLW786491 WVS786488:WVS786491 K852024:K852027 JG852024:JG852027 TC852024:TC852027 ACY852024:ACY852027 AMU852024:AMU852027 AWQ852024:AWQ852027 BGM852024:BGM852027 BQI852024:BQI852027 CAE852024:CAE852027 CKA852024:CKA852027 CTW852024:CTW852027 DDS852024:DDS852027 DNO852024:DNO852027 DXK852024:DXK852027 EHG852024:EHG852027 ERC852024:ERC852027 FAY852024:FAY852027 FKU852024:FKU852027 FUQ852024:FUQ852027 GEM852024:GEM852027 GOI852024:GOI852027 GYE852024:GYE852027 HIA852024:HIA852027 HRW852024:HRW852027 IBS852024:IBS852027 ILO852024:ILO852027 IVK852024:IVK852027 JFG852024:JFG852027 JPC852024:JPC852027 JYY852024:JYY852027 KIU852024:KIU852027 KSQ852024:KSQ852027 LCM852024:LCM852027 LMI852024:LMI852027 LWE852024:LWE852027 MGA852024:MGA852027 MPW852024:MPW852027 MZS852024:MZS852027 NJO852024:NJO852027 NTK852024:NTK852027 ODG852024:ODG852027 ONC852024:ONC852027 OWY852024:OWY852027 PGU852024:PGU852027 PQQ852024:PQQ852027 QAM852024:QAM852027 QKI852024:QKI852027 QUE852024:QUE852027 REA852024:REA852027 RNW852024:RNW852027 RXS852024:RXS852027 SHO852024:SHO852027 SRK852024:SRK852027 TBG852024:TBG852027 TLC852024:TLC852027 TUY852024:TUY852027 UEU852024:UEU852027 UOQ852024:UOQ852027 UYM852024:UYM852027 VII852024:VII852027 VSE852024:VSE852027 WCA852024:WCA852027 WLW852024:WLW852027 WVS852024:WVS852027 K917560:K917563 JG917560:JG917563 TC917560:TC917563 ACY917560:ACY917563 AMU917560:AMU917563 AWQ917560:AWQ917563 BGM917560:BGM917563 BQI917560:BQI917563 CAE917560:CAE917563 CKA917560:CKA917563 CTW917560:CTW917563 DDS917560:DDS917563 DNO917560:DNO917563 DXK917560:DXK917563 EHG917560:EHG917563 ERC917560:ERC917563 FAY917560:FAY917563 FKU917560:FKU917563 FUQ917560:FUQ917563 GEM917560:GEM917563 GOI917560:GOI917563 GYE917560:GYE917563 HIA917560:HIA917563 HRW917560:HRW917563 IBS917560:IBS917563 ILO917560:ILO917563 IVK917560:IVK917563 JFG917560:JFG917563 JPC917560:JPC917563 JYY917560:JYY917563 KIU917560:KIU917563 KSQ917560:KSQ917563 LCM917560:LCM917563 LMI917560:LMI917563 LWE917560:LWE917563 MGA917560:MGA917563 MPW917560:MPW917563 MZS917560:MZS917563 NJO917560:NJO917563 NTK917560:NTK917563 ODG917560:ODG917563 ONC917560:ONC917563 OWY917560:OWY917563 PGU917560:PGU917563 PQQ917560:PQQ917563 QAM917560:QAM917563 QKI917560:QKI917563 QUE917560:QUE917563 REA917560:REA917563 RNW917560:RNW917563 RXS917560:RXS917563 SHO917560:SHO917563 SRK917560:SRK917563 TBG917560:TBG917563 TLC917560:TLC917563 TUY917560:TUY917563 UEU917560:UEU917563 UOQ917560:UOQ917563 UYM917560:UYM917563 VII917560:VII917563 VSE917560:VSE917563 WCA917560:WCA917563 WLW917560:WLW917563 WVS917560:WVS917563 K983096:K983099 JG983096:JG983099 TC983096:TC983099 ACY983096:ACY983099 AMU983096:AMU983099 AWQ983096:AWQ983099 BGM983096:BGM983099 BQI983096:BQI983099 CAE983096:CAE983099 CKA983096:CKA983099 CTW983096:CTW983099 DDS983096:DDS983099 DNO983096:DNO983099 DXK983096:DXK983099 EHG983096:EHG983099 ERC983096:ERC983099 FAY983096:FAY983099 FKU983096:FKU983099 FUQ983096:FUQ983099 GEM983096:GEM983099 GOI983096:GOI983099 GYE983096:GYE983099 HIA983096:HIA983099 HRW983096:HRW983099 IBS983096:IBS983099 ILO983096:ILO983099 IVK983096:IVK983099 JFG983096:JFG983099 JPC983096:JPC983099 JYY983096:JYY983099 KIU983096:KIU983099 KSQ983096:KSQ983099 LCM983096:LCM983099 LMI983096:LMI983099 LWE983096:LWE983099 MGA983096:MGA983099 MPW983096:MPW983099 MZS983096:MZS983099 NJO983096:NJO983099 NTK983096:NTK983099 ODG983096:ODG983099 ONC983096:ONC983099 OWY983096:OWY983099 PGU983096:PGU983099 PQQ983096:PQQ983099 QAM983096:QAM983099 QKI983096:QKI983099 QUE983096:QUE983099 REA983096:REA983099 RNW983096:RNW983099 RXS983096:RXS983099 SHO983096:SHO983099 SRK983096:SRK983099 TBG983096:TBG983099 TLC983096:TLC983099 TUY983096:TUY983099 UEU983096:UEU983099 UOQ983096:UOQ983099 UYM983096:UYM983099 VII983096:VII983099 VSE983096:VSE983099 WCA983096:WCA983099 WLW983096:WLW983099 WVS983096:WVS983099 K17:K30 JG17:JG30 TC17:TC30 ACY17:ACY30 AMU17:AMU30 AWQ17:AWQ30 BGM17:BGM30 BQI17:BQI30 CAE17:CAE30 CKA17:CKA30 CTW17:CTW30 DDS17:DDS30 DNO17:DNO30 DXK17:DXK30 EHG17:EHG30 ERC17:ERC30 FAY17:FAY30 FKU17:FKU30 FUQ17:FUQ30 GEM17:GEM30 GOI17:GOI30 GYE17:GYE30 HIA17:HIA30 HRW17:HRW30 IBS17:IBS30 ILO17:ILO30 IVK17:IVK30 JFG17:JFG30 JPC17:JPC30 JYY17:JYY30 KIU17:KIU30 KSQ17:KSQ30 LCM17:LCM30 LMI17:LMI30 LWE17:LWE30 MGA17:MGA30 MPW17:MPW30 MZS17:MZS30 NJO17:NJO30 NTK17:NTK30 ODG17:ODG30 ONC17:ONC30 OWY17:OWY30 PGU17:PGU30 PQQ17:PQQ30 QAM17:QAM30 QKI17:QKI30 QUE17:QUE30 REA17:REA30 RNW17:RNW30 RXS17:RXS30 SHO17:SHO30 SRK17:SRK30 TBG17:TBG30 TLC17:TLC30 TUY17:TUY30 UEU17:UEU30 UOQ17:UOQ30 UYM17:UYM30 VII17:VII30 VSE17:VSE30 WCA17:WCA30 WLW17:WLW30 WVS17:WVS30 K65553:K65566 JG65553:JG65566 TC65553:TC65566 ACY65553:ACY65566 AMU65553:AMU65566 AWQ65553:AWQ65566 BGM65553:BGM65566 BQI65553:BQI65566 CAE65553:CAE65566 CKA65553:CKA65566 CTW65553:CTW65566 DDS65553:DDS65566 DNO65553:DNO65566 DXK65553:DXK65566 EHG65553:EHG65566 ERC65553:ERC65566 FAY65553:FAY65566 FKU65553:FKU65566 FUQ65553:FUQ65566 GEM65553:GEM65566 GOI65553:GOI65566 GYE65553:GYE65566 HIA65553:HIA65566 HRW65553:HRW65566 IBS65553:IBS65566 ILO65553:ILO65566 IVK65553:IVK65566 JFG65553:JFG65566 JPC65553:JPC65566 JYY65553:JYY65566 KIU65553:KIU65566 KSQ65553:KSQ65566 LCM65553:LCM65566 LMI65553:LMI65566 LWE65553:LWE65566 MGA65553:MGA65566 MPW65553:MPW65566 MZS65553:MZS65566 NJO65553:NJO65566 NTK65553:NTK65566 ODG65553:ODG65566 ONC65553:ONC65566 OWY65553:OWY65566 PGU65553:PGU65566 PQQ65553:PQQ65566 QAM65553:QAM65566 QKI65553:QKI65566 QUE65553:QUE65566 REA65553:REA65566 RNW65553:RNW65566 RXS65553:RXS65566 SHO65553:SHO65566 SRK65553:SRK65566 TBG65553:TBG65566 TLC65553:TLC65566 TUY65553:TUY65566 UEU65553:UEU65566 UOQ65553:UOQ65566 UYM65553:UYM65566 VII65553:VII65566 VSE65553:VSE65566 WCA65553:WCA65566 WLW65553:WLW65566 WVS65553:WVS65566 K131089:K131102 JG131089:JG131102 TC131089:TC131102 ACY131089:ACY131102 AMU131089:AMU131102 AWQ131089:AWQ131102 BGM131089:BGM131102 BQI131089:BQI131102 CAE131089:CAE131102 CKA131089:CKA131102 CTW131089:CTW131102 DDS131089:DDS131102 DNO131089:DNO131102 DXK131089:DXK131102 EHG131089:EHG131102 ERC131089:ERC131102 FAY131089:FAY131102 FKU131089:FKU131102 FUQ131089:FUQ131102 GEM131089:GEM131102 GOI131089:GOI131102 GYE131089:GYE131102 HIA131089:HIA131102 HRW131089:HRW131102 IBS131089:IBS131102 ILO131089:ILO131102 IVK131089:IVK131102 JFG131089:JFG131102 JPC131089:JPC131102 JYY131089:JYY131102 KIU131089:KIU131102 KSQ131089:KSQ131102 LCM131089:LCM131102 LMI131089:LMI131102 LWE131089:LWE131102 MGA131089:MGA131102 MPW131089:MPW131102 MZS131089:MZS131102 NJO131089:NJO131102 NTK131089:NTK131102 ODG131089:ODG131102 ONC131089:ONC131102 OWY131089:OWY131102 PGU131089:PGU131102 PQQ131089:PQQ131102 QAM131089:QAM131102 QKI131089:QKI131102 QUE131089:QUE131102 REA131089:REA131102 RNW131089:RNW131102 RXS131089:RXS131102 SHO131089:SHO131102 SRK131089:SRK131102 TBG131089:TBG131102 TLC131089:TLC131102 TUY131089:TUY131102 UEU131089:UEU131102 UOQ131089:UOQ131102 UYM131089:UYM131102 VII131089:VII131102 VSE131089:VSE131102 WCA131089:WCA131102 WLW131089:WLW131102 WVS131089:WVS131102 K196625:K196638 JG196625:JG196638 TC196625:TC196638 ACY196625:ACY196638 AMU196625:AMU196638 AWQ196625:AWQ196638 BGM196625:BGM196638 BQI196625:BQI196638 CAE196625:CAE196638 CKA196625:CKA196638 CTW196625:CTW196638 DDS196625:DDS196638 DNO196625:DNO196638 DXK196625:DXK196638 EHG196625:EHG196638 ERC196625:ERC196638 FAY196625:FAY196638 FKU196625:FKU196638 FUQ196625:FUQ196638 GEM196625:GEM196638 GOI196625:GOI196638 GYE196625:GYE196638 HIA196625:HIA196638 HRW196625:HRW196638 IBS196625:IBS196638 ILO196625:ILO196638 IVK196625:IVK196638 JFG196625:JFG196638 JPC196625:JPC196638 JYY196625:JYY196638 KIU196625:KIU196638 KSQ196625:KSQ196638 LCM196625:LCM196638 LMI196625:LMI196638 LWE196625:LWE196638 MGA196625:MGA196638 MPW196625:MPW196638 MZS196625:MZS196638 NJO196625:NJO196638 NTK196625:NTK196638 ODG196625:ODG196638 ONC196625:ONC196638 OWY196625:OWY196638 PGU196625:PGU196638 PQQ196625:PQQ196638 QAM196625:QAM196638 QKI196625:QKI196638 QUE196625:QUE196638 REA196625:REA196638 RNW196625:RNW196638 RXS196625:RXS196638 SHO196625:SHO196638 SRK196625:SRK196638 TBG196625:TBG196638 TLC196625:TLC196638 TUY196625:TUY196638 UEU196625:UEU196638 UOQ196625:UOQ196638 UYM196625:UYM196638 VII196625:VII196638 VSE196625:VSE196638 WCA196625:WCA196638 WLW196625:WLW196638 WVS196625:WVS196638 K262161:K262174 JG262161:JG262174 TC262161:TC262174 ACY262161:ACY262174 AMU262161:AMU262174 AWQ262161:AWQ262174 BGM262161:BGM262174 BQI262161:BQI262174 CAE262161:CAE262174 CKA262161:CKA262174 CTW262161:CTW262174 DDS262161:DDS262174 DNO262161:DNO262174 DXK262161:DXK262174 EHG262161:EHG262174 ERC262161:ERC262174 FAY262161:FAY262174 FKU262161:FKU262174 FUQ262161:FUQ262174 GEM262161:GEM262174 GOI262161:GOI262174 GYE262161:GYE262174 HIA262161:HIA262174 HRW262161:HRW262174 IBS262161:IBS262174 ILO262161:ILO262174 IVK262161:IVK262174 JFG262161:JFG262174 JPC262161:JPC262174 JYY262161:JYY262174 KIU262161:KIU262174 KSQ262161:KSQ262174 LCM262161:LCM262174 LMI262161:LMI262174 LWE262161:LWE262174 MGA262161:MGA262174 MPW262161:MPW262174 MZS262161:MZS262174 NJO262161:NJO262174 NTK262161:NTK262174 ODG262161:ODG262174 ONC262161:ONC262174 OWY262161:OWY262174 PGU262161:PGU262174 PQQ262161:PQQ262174 QAM262161:QAM262174 QKI262161:QKI262174 QUE262161:QUE262174 REA262161:REA262174 RNW262161:RNW262174 RXS262161:RXS262174 SHO262161:SHO262174 SRK262161:SRK262174 TBG262161:TBG262174 TLC262161:TLC262174 TUY262161:TUY262174 UEU262161:UEU262174 UOQ262161:UOQ262174 UYM262161:UYM262174 VII262161:VII262174 VSE262161:VSE262174 WCA262161:WCA262174 WLW262161:WLW262174 WVS262161:WVS262174 K327697:K327710 JG327697:JG327710 TC327697:TC327710 ACY327697:ACY327710 AMU327697:AMU327710 AWQ327697:AWQ327710 BGM327697:BGM327710 BQI327697:BQI327710 CAE327697:CAE327710 CKA327697:CKA327710 CTW327697:CTW327710 DDS327697:DDS327710 DNO327697:DNO327710 DXK327697:DXK327710 EHG327697:EHG327710 ERC327697:ERC327710 FAY327697:FAY327710 FKU327697:FKU327710 FUQ327697:FUQ327710 GEM327697:GEM327710 GOI327697:GOI327710 GYE327697:GYE327710 HIA327697:HIA327710 HRW327697:HRW327710 IBS327697:IBS327710 ILO327697:ILO327710 IVK327697:IVK327710 JFG327697:JFG327710 JPC327697:JPC327710 JYY327697:JYY327710 KIU327697:KIU327710 KSQ327697:KSQ327710 LCM327697:LCM327710 LMI327697:LMI327710 LWE327697:LWE327710 MGA327697:MGA327710 MPW327697:MPW327710 MZS327697:MZS327710 NJO327697:NJO327710 NTK327697:NTK327710 ODG327697:ODG327710 ONC327697:ONC327710 OWY327697:OWY327710 PGU327697:PGU327710 PQQ327697:PQQ327710 QAM327697:QAM327710 QKI327697:QKI327710 QUE327697:QUE327710 REA327697:REA327710 RNW327697:RNW327710 RXS327697:RXS327710 SHO327697:SHO327710 SRK327697:SRK327710 TBG327697:TBG327710 TLC327697:TLC327710 TUY327697:TUY327710 UEU327697:UEU327710 UOQ327697:UOQ327710 UYM327697:UYM327710 VII327697:VII327710 VSE327697:VSE327710 WCA327697:WCA327710 WLW327697:WLW327710 WVS327697:WVS327710 K393233:K393246 JG393233:JG393246 TC393233:TC393246 ACY393233:ACY393246 AMU393233:AMU393246 AWQ393233:AWQ393246 BGM393233:BGM393246 BQI393233:BQI393246 CAE393233:CAE393246 CKA393233:CKA393246 CTW393233:CTW393246 DDS393233:DDS393246 DNO393233:DNO393246 DXK393233:DXK393246 EHG393233:EHG393246 ERC393233:ERC393246 FAY393233:FAY393246 FKU393233:FKU393246 FUQ393233:FUQ393246 GEM393233:GEM393246 GOI393233:GOI393246 GYE393233:GYE393246 HIA393233:HIA393246 HRW393233:HRW393246 IBS393233:IBS393246 ILO393233:ILO393246 IVK393233:IVK393246 JFG393233:JFG393246 JPC393233:JPC393246 JYY393233:JYY393246 KIU393233:KIU393246 KSQ393233:KSQ393246 LCM393233:LCM393246 LMI393233:LMI393246 LWE393233:LWE393246 MGA393233:MGA393246 MPW393233:MPW393246 MZS393233:MZS393246 NJO393233:NJO393246 NTK393233:NTK393246 ODG393233:ODG393246 ONC393233:ONC393246 OWY393233:OWY393246 PGU393233:PGU393246 PQQ393233:PQQ393246 QAM393233:QAM393246 QKI393233:QKI393246 QUE393233:QUE393246 REA393233:REA393246 RNW393233:RNW393246 RXS393233:RXS393246 SHO393233:SHO393246 SRK393233:SRK393246 TBG393233:TBG393246 TLC393233:TLC393246 TUY393233:TUY393246 UEU393233:UEU393246 UOQ393233:UOQ393246 UYM393233:UYM393246 VII393233:VII393246 VSE393233:VSE393246 WCA393233:WCA393246 WLW393233:WLW393246 WVS393233:WVS393246 K458769:K458782 JG458769:JG458782 TC458769:TC458782 ACY458769:ACY458782 AMU458769:AMU458782 AWQ458769:AWQ458782 BGM458769:BGM458782 BQI458769:BQI458782 CAE458769:CAE458782 CKA458769:CKA458782 CTW458769:CTW458782 DDS458769:DDS458782 DNO458769:DNO458782 DXK458769:DXK458782 EHG458769:EHG458782 ERC458769:ERC458782 FAY458769:FAY458782 FKU458769:FKU458782 FUQ458769:FUQ458782 GEM458769:GEM458782 GOI458769:GOI458782 GYE458769:GYE458782 HIA458769:HIA458782 HRW458769:HRW458782 IBS458769:IBS458782 ILO458769:ILO458782 IVK458769:IVK458782 JFG458769:JFG458782 JPC458769:JPC458782 JYY458769:JYY458782 KIU458769:KIU458782 KSQ458769:KSQ458782 LCM458769:LCM458782 LMI458769:LMI458782 LWE458769:LWE458782 MGA458769:MGA458782 MPW458769:MPW458782 MZS458769:MZS458782 NJO458769:NJO458782 NTK458769:NTK458782 ODG458769:ODG458782 ONC458769:ONC458782 OWY458769:OWY458782 PGU458769:PGU458782 PQQ458769:PQQ458782 QAM458769:QAM458782 QKI458769:QKI458782 QUE458769:QUE458782 REA458769:REA458782 RNW458769:RNW458782 RXS458769:RXS458782 SHO458769:SHO458782 SRK458769:SRK458782 TBG458769:TBG458782 TLC458769:TLC458782 TUY458769:TUY458782 UEU458769:UEU458782 UOQ458769:UOQ458782 UYM458769:UYM458782 VII458769:VII458782 VSE458769:VSE458782 WCA458769:WCA458782 WLW458769:WLW458782 WVS458769:WVS458782 K524305:K524318 JG524305:JG524318 TC524305:TC524318 ACY524305:ACY524318 AMU524305:AMU524318 AWQ524305:AWQ524318 BGM524305:BGM524318 BQI524305:BQI524318 CAE524305:CAE524318 CKA524305:CKA524318 CTW524305:CTW524318 DDS524305:DDS524318 DNO524305:DNO524318 DXK524305:DXK524318 EHG524305:EHG524318 ERC524305:ERC524318 FAY524305:FAY524318 FKU524305:FKU524318 FUQ524305:FUQ524318 GEM524305:GEM524318 GOI524305:GOI524318 GYE524305:GYE524318 HIA524305:HIA524318 HRW524305:HRW524318 IBS524305:IBS524318 ILO524305:ILO524318 IVK524305:IVK524318 JFG524305:JFG524318 JPC524305:JPC524318 JYY524305:JYY524318 KIU524305:KIU524318 KSQ524305:KSQ524318 LCM524305:LCM524318 LMI524305:LMI524318 LWE524305:LWE524318 MGA524305:MGA524318 MPW524305:MPW524318 MZS524305:MZS524318 NJO524305:NJO524318 NTK524305:NTK524318 ODG524305:ODG524318 ONC524305:ONC524318 OWY524305:OWY524318 PGU524305:PGU524318 PQQ524305:PQQ524318 QAM524305:QAM524318 QKI524305:QKI524318 QUE524305:QUE524318 REA524305:REA524318 RNW524305:RNW524318 RXS524305:RXS524318 SHO524305:SHO524318 SRK524305:SRK524318 TBG524305:TBG524318 TLC524305:TLC524318 TUY524305:TUY524318 UEU524305:UEU524318 UOQ524305:UOQ524318 UYM524305:UYM524318 VII524305:VII524318 VSE524305:VSE524318 WCA524305:WCA524318 WLW524305:WLW524318 WVS524305:WVS524318 K589841:K589854 JG589841:JG589854 TC589841:TC589854 ACY589841:ACY589854 AMU589841:AMU589854 AWQ589841:AWQ589854 BGM589841:BGM589854 BQI589841:BQI589854 CAE589841:CAE589854 CKA589841:CKA589854 CTW589841:CTW589854 DDS589841:DDS589854 DNO589841:DNO589854 DXK589841:DXK589854 EHG589841:EHG589854 ERC589841:ERC589854 FAY589841:FAY589854 FKU589841:FKU589854 FUQ589841:FUQ589854 GEM589841:GEM589854 GOI589841:GOI589854 GYE589841:GYE589854 HIA589841:HIA589854 HRW589841:HRW589854 IBS589841:IBS589854 ILO589841:ILO589854 IVK589841:IVK589854 JFG589841:JFG589854 JPC589841:JPC589854 JYY589841:JYY589854 KIU589841:KIU589854 KSQ589841:KSQ589854 LCM589841:LCM589854 LMI589841:LMI589854 LWE589841:LWE589854 MGA589841:MGA589854 MPW589841:MPW589854 MZS589841:MZS589854 NJO589841:NJO589854 NTK589841:NTK589854 ODG589841:ODG589854 ONC589841:ONC589854 OWY589841:OWY589854 PGU589841:PGU589854 PQQ589841:PQQ589854 QAM589841:QAM589854 QKI589841:QKI589854 QUE589841:QUE589854 REA589841:REA589854 RNW589841:RNW589854 RXS589841:RXS589854 SHO589841:SHO589854 SRK589841:SRK589854 TBG589841:TBG589854 TLC589841:TLC589854 TUY589841:TUY589854 UEU589841:UEU589854 UOQ589841:UOQ589854 UYM589841:UYM589854 VII589841:VII589854 VSE589841:VSE589854 WCA589841:WCA589854 WLW589841:WLW589854 WVS589841:WVS589854 K655377:K655390 JG655377:JG655390 TC655377:TC655390 ACY655377:ACY655390 AMU655377:AMU655390 AWQ655377:AWQ655390 BGM655377:BGM655390 BQI655377:BQI655390 CAE655377:CAE655390 CKA655377:CKA655390 CTW655377:CTW655390 DDS655377:DDS655390 DNO655377:DNO655390 DXK655377:DXK655390 EHG655377:EHG655390 ERC655377:ERC655390 FAY655377:FAY655390 FKU655377:FKU655390 FUQ655377:FUQ655390 GEM655377:GEM655390 GOI655377:GOI655390 GYE655377:GYE655390 HIA655377:HIA655390 HRW655377:HRW655390 IBS655377:IBS655390 ILO655377:ILO655390 IVK655377:IVK655390 JFG655377:JFG655390 JPC655377:JPC655390 JYY655377:JYY655390 KIU655377:KIU655390 KSQ655377:KSQ655390 LCM655377:LCM655390 LMI655377:LMI655390 LWE655377:LWE655390 MGA655377:MGA655390 MPW655377:MPW655390 MZS655377:MZS655390 NJO655377:NJO655390 NTK655377:NTK655390 ODG655377:ODG655390 ONC655377:ONC655390 OWY655377:OWY655390 PGU655377:PGU655390 PQQ655377:PQQ655390 QAM655377:QAM655390 QKI655377:QKI655390 QUE655377:QUE655390 REA655377:REA655390 RNW655377:RNW655390 RXS655377:RXS655390 SHO655377:SHO655390 SRK655377:SRK655390 TBG655377:TBG655390 TLC655377:TLC655390 TUY655377:TUY655390 UEU655377:UEU655390 UOQ655377:UOQ655390 UYM655377:UYM655390 VII655377:VII655390 VSE655377:VSE655390 WCA655377:WCA655390 WLW655377:WLW655390 WVS655377:WVS655390 K720913:K720926 JG720913:JG720926 TC720913:TC720926 ACY720913:ACY720926 AMU720913:AMU720926 AWQ720913:AWQ720926 BGM720913:BGM720926 BQI720913:BQI720926 CAE720913:CAE720926 CKA720913:CKA720926 CTW720913:CTW720926 DDS720913:DDS720926 DNO720913:DNO720926 DXK720913:DXK720926 EHG720913:EHG720926 ERC720913:ERC720926 FAY720913:FAY720926 FKU720913:FKU720926 FUQ720913:FUQ720926 GEM720913:GEM720926 GOI720913:GOI720926 GYE720913:GYE720926 HIA720913:HIA720926 HRW720913:HRW720926 IBS720913:IBS720926 ILO720913:ILO720926 IVK720913:IVK720926 JFG720913:JFG720926 JPC720913:JPC720926 JYY720913:JYY720926 KIU720913:KIU720926 KSQ720913:KSQ720926 LCM720913:LCM720926 LMI720913:LMI720926 LWE720913:LWE720926 MGA720913:MGA720926 MPW720913:MPW720926 MZS720913:MZS720926 NJO720913:NJO720926 NTK720913:NTK720926 ODG720913:ODG720926 ONC720913:ONC720926 OWY720913:OWY720926 PGU720913:PGU720926 PQQ720913:PQQ720926 QAM720913:QAM720926 QKI720913:QKI720926 QUE720913:QUE720926 REA720913:REA720926 RNW720913:RNW720926 RXS720913:RXS720926 SHO720913:SHO720926 SRK720913:SRK720926 TBG720913:TBG720926 TLC720913:TLC720926 TUY720913:TUY720926 UEU720913:UEU720926 UOQ720913:UOQ720926 UYM720913:UYM720926 VII720913:VII720926 VSE720913:VSE720926 WCA720913:WCA720926 WLW720913:WLW720926 WVS720913:WVS720926 K786449:K786462 JG786449:JG786462 TC786449:TC786462 ACY786449:ACY786462 AMU786449:AMU786462 AWQ786449:AWQ786462 BGM786449:BGM786462 BQI786449:BQI786462 CAE786449:CAE786462 CKA786449:CKA786462 CTW786449:CTW786462 DDS786449:DDS786462 DNO786449:DNO786462 DXK786449:DXK786462 EHG786449:EHG786462 ERC786449:ERC786462 FAY786449:FAY786462 FKU786449:FKU786462 FUQ786449:FUQ786462 GEM786449:GEM786462 GOI786449:GOI786462 GYE786449:GYE786462 HIA786449:HIA786462 HRW786449:HRW786462 IBS786449:IBS786462 ILO786449:ILO786462 IVK786449:IVK786462 JFG786449:JFG786462 JPC786449:JPC786462 JYY786449:JYY786462 KIU786449:KIU786462 KSQ786449:KSQ786462 LCM786449:LCM786462 LMI786449:LMI786462 LWE786449:LWE786462 MGA786449:MGA786462 MPW786449:MPW786462 MZS786449:MZS786462 NJO786449:NJO786462 NTK786449:NTK786462 ODG786449:ODG786462 ONC786449:ONC786462 OWY786449:OWY786462 PGU786449:PGU786462 PQQ786449:PQQ786462 QAM786449:QAM786462 QKI786449:QKI786462 QUE786449:QUE786462 REA786449:REA786462 RNW786449:RNW786462 RXS786449:RXS786462 SHO786449:SHO786462 SRK786449:SRK786462 TBG786449:TBG786462 TLC786449:TLC786462 TUY786449:TUY786462 UEU786449:UEU786462 UOQ786449:UOQ786462 UYM786449:UYM786462 VII786449:VII786462 VSE786449:VSE786462 WCA786449:WCA786462 WLW786449:WLW786462 WVS786449:WVS786462 K851985:K851998 JG851985:JG851998 TC851985:TC851998 ACY851985:ACY851998 AMU851985:AMU851998 AWQ851985:AWQ851998 BGM851985:BGM851998 BQI851985:BQI851998 CAE851985:CAE851998 CKA851985:CKA851998 CTW851985:CTW851998 DDS851985:DDS851998 DNO851985:DNO851998 DXK851985:DXK851998 EHG851985:EHG851998 ERC851985:ERC851998 FAY851985:FAY851998 FKU851985:FKU851998 FUQ851985:FUQ851998 GEM851985:GEM851998 GOI851985:GOI851998 GYE851985:GYE851998 HIA851985:HIA851998 HRW851985:HRW851998 IBS851985:IBS851998 ILO851985:ILO851998 IVK851985:IVK851998 JFG851985:JFG851998 JPC851985:JPC851998 JYY851985:JYY851998 KIU851985:KIU851998 KSQ851985:KSQ851998 LCM851985:LCM851998 LMI851985:LMI851998 LWE851985:LWE851998 MGA851985:MGA851998 MPW851985:MPW851998 MZS851985:MZS851998 NJO851985:NJO851998 NTK851985:NTK851998 ODG851985:ODG851998 ONC851985:ONC851998 OWY851985:OWY851998 PGU851985:PGU851998 PQQ851985:PQQ851998 QAM851985:QAM851998 QKI851985:QKI851998 QUE851985:QUE851998 REA851985:REA851998 RNW851985:RNW851998 RXS851985:RXS851998 SHO851985:SHO851998 SRK851985:SRK851998 TBG851985:TBG851998 TLC851985:TLC851998 TUY851985:TUY851998 UEU851985:UEU851998 UOQ851985:UOQ851998 UYM851985:UYM851998 VII851985:VII851998 VSE851985:VSE851998 WCA851985:WCA851998 WLW851985:WLW851998 WVS851985:WVS851998 K917521:K917534 JG917521:JG917534 TC917521:TC917534 ACY917521:ACY917534 AMU917521:AMU917534 AWQ917521:AWQ917534 BGM917521:BGM917534 BQI917521:BQI917534 CAE917521:CAE917534 CKA917521:CKA917534 CTW917521:CTW917534 DDS917521:DDS917534 DNO917521:DNO917534 DXK917521:DXK917534 EHG917521:EHG917534 ERC917521:ERC917534 FAY917521:FAY917534 FKU917521:FKU917534 FUQ917521:FUQ917534 GEM917521:GEM917534 GOI917521:GOI917534 GYE917521:GYE917534 HIA917521:HIA917534 HRW917521:HRW917534 IBS917521:IBS917534 ILO917521:ILO917534 IVK917521:IVK917534 JFG917521:JFG917534 JPC917521:JPC917534 JYY917521:JYY917534 KIU917521:KIU917534 KSQ917521:KSQ917534 LCM917521:LCM917534 LMI917521:LMI917534 LWE917521:LWE917534 MGA917521:MGA917534 MPW917521:MPW917534 MZS917521:MZS917534 NJO917521:NJO917534 NTK917521:NTK917534 ODG917521:ODG917534 ONC917521:ONC917534 OWY917521:OWY917534 PGU917521:PGU917534 PQQ917521:PQQ917534 QAM917521:QAM917534 QKI917521:QKI917534 QUE917521:QUE917534 REA917521:REA917534 RNW917521:RNW917534 RXS917521:RXS917534 SHO917521:SHO917534 SRK917521:SRK917534 TBG917521:TBG917534 TLC917521:TLC917534 TUY917521:TUY917534 UEU917521:UEU917534 UOQ917521:UOQ917534 UYM917521:UYM917534 VII917521:VII917534 VSE917521:VSE917534 WCA917521:WCA917534 WLW917521:WLW917534 WVS917521:WVS917534 K983057:K983070 JG983057:JG983070 TC983057:TC983070 ACY983057:ACY983070 AMU983057:AMU983070 AWQ983057:AWQ983070 BGM983057:BGM983070 BQI983057:BQI983070 CAE983057:CAE983070 CKA983057:CKA983070 CTW983057:CTW983070 DDS983057:DDS983070 DNO983057:DNO983070 DXK983057:DXK983070 EHG983057:EHG983070 ERC983057:ERC983070 FAY983057:FAY983070 FKU983057:FKU983070 FUQ983057:FUQ983070 GEM983057:GEM983070 GOI983057:GOI983070 GYE983057:GYE983070 HIA983057:HIA983070 HRW983057:HRW983070 IBS983057:IBS983070 ILO983057:ILO983070 IVK983057:IVK983070 JFG983057:JFG983070 JPC983057:JPC983070 JYY983057:JYY983070 KIU983057:KIU983070 KSQ983057:KSQ983070 LCM983057:LCM983070 LMI983057:LMI983070 LWE983057:LWE983070 MGA983057:MGA983070 MPW983057:MPW983070 MZS983057:MZS983070 NJO983057:NJO983070 NTK983057:NTK983070 ODG983057:ODG983070 ONC983057:ONC983070 OWY983057:OWY983070 PGU983057:PGU983070 PQQ983057:PQQ983070 QAM983057:QAM983070 QKI983057:QKI983070 QUE983057:QUE983070 REA983057:REA983070 RNW983057:RNW983070 RXS983057:RXS983070 SHO983057:SHO983070 SRK983057:SRK983070 TBG983057:TBG983070 TLC983057:TLC983070 TUY983057:TUY983070 UEU983057:UEU983070 UOQ983057:UOQ983070 UYM983057:UYM983070 VII983057:VII983070 VSE983057:VSE983070 WCA983057:WCA983070 WLW983057:WLW983070 WVS983057:WVS983070 K32:K34 JG32:JG34 TC32:TC34 ACY32:ACY34 AMU32:AMU34 AWQ32:AWQ34 BGM32:BGM34 BQI32:BQI34 CAE32:CAE34 CKA32:CKA34 CTW32:CTW34 DDS32:DDS34 DNO32:DNO34 DXK32:DXK34 EHG32:EHG34 ERC32:ERC34 FAY32:FAY34 FKU32:FKU34 FUQ32:FUQ34 GEM32:GEM34 GOI32:GOI34 GYE32:GYE34 HIA32:HIA34 HRW32:HRW34 IBS32:IBS34 ILO32:ILO34 IVK32:IVK34 JFG32:JFG34 JPC32:JPC34 JYY32:JYY34 KIU32:KIU34 KSQ32:KSQ34 LCM32:LCM34 LMI32:LMI34 LWE32:LWE34 MGA32:MGA34 MPW32:MPW34 MZS32:MZS34 NJO32:NJO34 NTK32:NTK34 ODG32:ODG34 ONC32:ONC34 OWY32:OWY34 PGU32:PGU34 PQQ32:PQQ34 QAM32:QAM34 QKI32:QKI34 QUE32:QUE34 REA32:REA34 RNW32:RNW34 RXS32:RXS34 SHO32:SHO34 SRK32:SRK34 TBG32:TBG34 TLC32:TLC34 TUY32:TUY34 UEU32:UEU34 UOQ32:UOQ34 UYM32:UYM34 VII32:VII34 VSE32:VSE34 WCA32:WCA34 WLW32:WLW34 WVS32:WVS34 K65568:K65570 JG65568:JG65570 TC65568:TC65570 ACY65568:ACY65570 AMU65568:AMU65570 AWQ65568:AWQ65570 BGM65568:BGM65570 BQI65568:BQI65570 CAE65568:CAE65570 CKA65568:CKA65570 CTW65568:CTW65570 DDS65568:DDS65570 DNO65568:DNO65570 DXK65568:DXK65570 EHG65568:EHG65570 ERC65568:ERC65570 FAY65568:FAY65570 FKU65568:FKU65570 FUQ65568:FUQ65570 GEM65568:GEM65570 GOI65568:GOI65570 GYE65568:GYE65570 HIA65568:HIA65570 HRW65568:HRW65570 IBS65568:IBS65570 ILO65568:ILO65570 IVK65568:IVK65570 JFG65568:JFG65570 JPC65568:JPC65570 JYY65568:JYY65570 KIU65568:KIU65570 KSQ65568:KSQ65570 LCM65568:LCM65570 LMI65568:LMI65570 LWE65568:LWE65570 MGA65568:MGA65570 MPW65568:MPW65570 MZS65568:MZS65570 NJO65568:NJO65570 NTK65568:NTK65570 ODG65568:ODG65570 ONC65568:ONC65570 OWY65568:OWY65570 PGU65568:PGU65570 PQQ65568:PQQ65570 QAM65568:QAM65570 QKI65568:QKI65570 QUE65568:QUE65570 REA65568:REA65570 RNW65568:RNW65570 RXS65568:RXS65570 SHO65568:SHO65570 SRK65568:SRK65570 TBG65568:TBG65570 TLC65568:TLC65570 TUY65568:TUY65570 UEU65568:UEU65570 UOQ65568:UOQ65570 UYM65568:UYM65570 VII65568:VII65570 VSE65568:VSE65570 WCA65568:WCA65570 WLW65568:WLW65570 WVS65568:WVS65570 K131104:K131106 JG131104:JG131106 TC131104:TC131106 ACY131104:ACY131106 AMU131104:AMU131106 AWQ131104:AWQ131106 BGM131104:BGM131106 BQI131104:BQI131106 CAE131104:CAE131106 CKA131104:CKA131106 CTW131104:CTW131106 DDS131104:DDS131106 DNO131104:DNO131106 DXK131104:DXK131106 EHG131104:EHG131106 ERC131104:ERC131106 FAY131104:FAY131106 FKU131104:FKU131106 FUQ131104:FUQ131106 GEM131104:GEM131106 GOI131104:GOI131106 GYE131104:GYE131106 HIA131104:HIA131106 HRW131104:HRW131106 IBS131104:IBS131106 ILO131104:ILO131106 IVK131104:IVK131106 JFG131104:JFG131106 JPC131104:JPC131106 JYY131104:JYY131106 KIU131104:KIU131106 KSQ131104:KSQ131106 LCM131104:LCM131106 LMI131104:LMI131106 LWE131104:LWE131106 MGA131104:MGA131106 MPW131104:MPW131106 MZS131104:MZS131106 NJO131104:NJO131106 NTK131104:NTK131106 ODG131104:ODG131106 ONC131104:ONC131106 OWY131104:OWY131106 PGU131104:PGU131106 PQQ131104:PQQ131106 QAM131104:QAM131106 QKI131104:QKI131106 QUE131104:QUE131106 REA131104:REA131106 RNW131104:RNW131106 RXS131104:RXS131106 SHO131104:SHO131106 SRK131104:SRK131106 TBG131104:TBG131106 TLC131104:TLC131106 TUY131104:TUY131106 UEU131104:UEU131106 UOQ131104:UOQ131106 UYM131104:UYM131106 VII131104:VII131106 VSE131104:VSE131106 WCA131104:WCA131106 WLW131104:WLW131106 WVS131104:WVS131106 K196640:K196642 JG196640:JG196642 TC196640:TC196642 ACY196640:ACY196642 AMU196640:AMU196642 AWQ196640:AWQ196642 BGM196640:BGM196642 BQI196640:BQI196642 CAE196640:CAE196642 CKA196640:CKA196642 CTW196640:CTW196642 DDS196640:DDS196642 DNO196640:DNO196642 DXK196640:DXK196642 EHG196640:EHG196642 ERC196640:ERC196642 FAY196640:FAY196642 FKU196640:FKU196642 FUQ196640:FUQ196642 GEM196640:GEM196642 GOI196640:GOI196642 GYE196640:GYE196642 HIA196640:HIA196642 HRW196640:HRW196642 IBS196640:IBS196642 ILO196640:ILO196642 IVK196640:IVK196642 JFG196640:JFG196642 JPC196640:JPC196642 JYY196640:JYY196642 KIU196640:KIU196642 KSQ196640:KSQ196642 LCM196640:LCM196642 LMI196640:LMI196642 LWE196640:LWE196642 MGA196640:MGA196642 MPW196640:MPW196642 MZS196640:MZS196642 NJO196640:NJO196642 NTK196640:NTK196642 ODG196640:ODG196642 ONC196640:ONC196642 OWY196640:OWY196642 PGU196640:PGU196642 PQQ196640:PQQ196642 QAM196640:QAM196642 QKI196640:QKI196642 QUE196640:QUE196642 REA196640:REA196642 RNW196640:RNW196642 RXS196640:RXS196642 SHO196640:SHO196642 SRK196640:SRK196642 TBG196640:TBG196642 TLC196640:TLC196642 TUY196640:TUY196642 UEU196640:UEU196642 UOQ196640:UOQ196642 UYM196640:UYM196642 VII196640:VII196642 VSE196640:VSE196642 WCA196640:WCA196642 WLW196640:WLW196642 WVS196640:WVS196642 K262176:K262178 JG262176:JG262178 TC262176:TC262178 ACY262176:ACY262178 AMU262176:AMU262178 AWQ262176:AWQ262178 BGM262176:BGM262178 BQI262176:BQI262178 CAE262176:CAE262178 CKA262176:CKA262178 CTW262176:CTW262178 DDS262176:DDS262178 DNO262176:DNO262178 DXK262176:DXK262178 EHG262176:EHG262178 ERC262176:ERC262178 FAY262176:FAY262178 FKU262176:FKU262178 FUQ262176:FUQ262178 GEM262176:GEM262178 GOI262176:GOI262178 GYE262176:GYE262178 HIA262176:HIA262178 HRW262176:HRW262178 IBS262176:IBS262178 ILO262176:ILO262178 IVK262176:IVK262178 JFG262176:JFG262178 JPC262176:JPC262178 JYY262176:JYY262178 KIU262176:KIU262178 KSQ262176:KSQ262178 LCM262176:LCM262178 LMI262176:LMI262178 LWE262176:LWE262178 MGA262176:MGA262178 MPW262176:MPW262178 MZS262176:MZS262178 NJO262176:NJO262178 NTK262176:NTK262178 ODG262176:ODG262178 ONC262176:ONC262178 OWY262176:OWY262178 PGU262176:PGU262178 PQQ262176:PQQ262178 QAM262176:QAM262178 QKI262176:QKI262178 QUE262176:QUE262178 REA262176:REA262178 RNW262176:RNW262178 RXS262176:RXS262178 SHO262176:SHO262178 SRK262176:SRK262178 TBG262176:TBG262178 TLC262176:TLC262178 TUY262176:TUY262178 UEU262176:UEU262178 UOQ262176:UOQ262178 UYM262176:UYM262178 VII262176:VII262178 VSE262176:VSE262178 WCA262176:WCA262178 WLW262176:WLW262178 WVS262176:WVS262178 K327712:K327714 JG327712:JG327714 TC327712:TC327714 ACY327712:ACY327714 AMU327712:AMU327714 AWQ327712:AWQ327714 BGM327712:BGM327714 BQI327712:BQI327714 CAE327712:CAE327714 CKA327712:CKA327714 CTW327712:CTW327714 DDS327712:DDS327714 DNO327712:DNO327714 DXK327712:DXK327714 EHG327712:EHG327714 ERC327712:ERC327714 FAY327712:FAY327714 FKU327712:FKU327714 FUQ327712:FUQ327714 GEM327712:GEM327714 GOI327712:GOI327714 GYE327712:GYE327714 HIA327712:HIA327714 HRW327712:HRW327714 IBS327712:IBS327714 ILO327712:ILO327714 IVK327712:IVK327714 JFG327712:JFG327714 JPC327712:JPC327714 JYY327712:JYY327714 KIU327712:KIU327714 KSQ327712:KSQ327714 LCM327712:LCM327714 LMI327712:LMI327714 LWE327712:LWE327714 MGA327712:MGA327714 MPW327712:MPW327714 MZS327712:MZS327714 NJO327712:NJO327714 NTK327712:NTK327714 ODG327712:ODG327714 ONC327712:ONC327714 OWY327712:OWY327714 PGU327712:PGU327714 PQQ327712:PQQ327714 QAM327712:QAM327714 QKI327712:QKI327714 QUE327712:QUE327714 REA327712:REA327714 RNW327712:RNW327714 RXS327712:RXS327714 SHO327712:SHO327714 SRK327712:SRK327714 TBG327712:TBG327714 TLC327712:TLC327714 TUY327712:TUY327714 UEU327712:UEU327714 UOQ327712:UOQ327714 UYM327712:UYM327714 VII327712:VII327714 VSE327712:VSE327714 WCA327712:WCA327714 WLW327712:WLW327714 WVS327712:WVS327714 K393248:K393250 JG393248:JG393250 TC393248:TC393250 ACY393248:ACY393250 AMU393248:AMU393250 AWQ393248:AWQ393250 BGM393248:BGM393250 BQI393248:BQI393250 CAE393248:CAE393250 CKA393248:CKA393250 CTW393248:CTW393250 DDS393248:DDS393250 DNO393248:DNO393250 DXK393248:DXK393250 EHG393248:EHG393250 ERC393248:ERC393250 FAY393248:FAY393250 FKU393248:FKU393250 FUQ393248:FUQ393250 GEM393248:GEM393250 GOI393248:GOI393250 GYE393248:GYE393250 HIA393248:HIA393250 HRW393248:HRW393250 IBS393248:IBS393250 ILO393248:ILO393250 IVK393248:IVK393250 JFG393248:JFG393250 JPC393248:JPC393250 JYY393248:JYY393250 KIU393248:KIU393250 KSQ393248:KSQ393250 LCM393248:LCM393250 LMI393248:LMI393250 LWE393248:LWE393250 MGA393248:MGA393250 MPW393248:MPW393250 MZS393248:MZS393250 NJO393248:NJO393250 NTK393248:NTK393250 ODG393248:ODG393250 ONC393248:ONC393250 OWY393248:OWY393250 PGU393248:PGU393250 PQQ393248:PQQ393250 QAM393248:QAM393250 QKI393248:QKI393250 QUE393248:QUE393250 REA393248:REA393250 RNW393248:RNW393250 RXS393248:RXS393250 SHO393248:SHO393250 SRK393248:SRK393250 TBG393248:TBG393250 TLC393248:TLC393250 TUY393248:TUY393250 UEU393248:UEU393250 UOQ393248:UOQ393250 UYM393248:UYM393250 VII393248:VII393250 VSE393248:VSE393250 WCA393248:WCA393250 WLW393248:WLW393250 WVS393248:WVS393250 K458784:K458786 JG458784:JG458786 TC458784:TC458786 ACY458784:ACY458786 AMU458784:AMU458786 AWQ458784:AWQ458786 BGM458784:BGM458786 BQI458784:BQI458786 CAE458784:CAE458786 CKA458784:CKA458786 CTW458784:CTW458786 DDS458784:DDS458786 DNO458784:DNO458786 DXK458784:DXK458786 EHG458784:EHG458786 ERC458784:ERC458786 FAY458784:FAY458786 FKU458784:FKU458786 FUQ458784:FUQ458786 GEM458784:GEM458786 GOI458784:GOI458786 GYE458784:GYE458786 HIA458784:HIA458786 HRW458784:HRW458786 IBS458784:IBS458786 ILO458784:ILO458786 IVK458784:IVK458786 JFG458784:JFG458786 JPC458784:JPC458786 JYY458784:JYY458786 KIU458784:KIU458786 KSQ458784:KSQ458786 LCM458784:LCM458786 LMI458784:LMI458786 LWE458784:LWE458786 MGA458784:MGA458786 MPW458784:MPW458786 MZS458784:MZS458786 NJO458784:NJO458786 NTK458784:NTK458786 ODG458784:ODG458786 ONC458784:ONC458786 OWY458784:OWY458786 PGU458784:PGU458786 PQQ458784:PQQ458786 QAM458784:QAM458786 QKI458784:QKI458786 QUE458784:QUE458786 REA458784:REA458786 RNW458784:RNW458786 RXS458784:RXS458786 SHO458784:SHO458786 SRK458784:SRK458786 TBG458784:TBG458786 TLC458784:TLC458786 TUY458784:TUY458786 UEU458784:UEU458786 UOQ458784:UOQ458786 UYM458784:UYM458786 VII458784:VII458786 VSE458784:VSE458786 WCA458784:WCA458786 WLW458784:WLW458786 WVS458784:WVS458786 K524320:K524322 JG524320:JG524322 TC524320:TC524322 ACY524320:ACY524322 AMU524320:AMU524322 AWQ524320:AWQ524322 BGM524320:BGM524322 BQI524320:BQI524322 CAE524320:CAE524322 CKA524320:CKA524322 CTW524320:CTW524322 DDS524320:DDS524322 DNO524320:DNO524322 DXK524320:DXK524322 EHG524320:EHG524322 ERC524320:ERC524322 FAY524320:FAY524322 FKU524320:FKU524322 FUQ524320:FUQ524322 GEM524320:GEM524322 GOI524320:GOI524322 GYE524320:GYE524322 HIA524320:HIA524322 HRW524320:HRW524322 IBS524320:IBS524322 ILO524320:ILO524322 IVK524320:IVK524322 JFG524320:JFG524322 JPC524320:JPC524322 JYY524320:JYY524322 KIU524320:KIU524322 KSQ524320:KSQ524322 LCM524320:LCM524322 LMI524320:LMI524322 LWE524320:LWE524322 MGA524320:MGA524322 MPW524320:MPW524322 MZS524320:MZS524322 NJO524320:NJO524322 NTK524320:NTK524322 ODG524320:ODG524322 ONC524320:ONC524322 OWY524320:OWY524322 PGU524320:PGU524322 PQQ524320:PQQ524322 QAM524320:QAM524322 QKI524320:QKI524322 QUE524320:QUE524322 REA524320:REA524322 RNW524320:RNW524322 RXS524320:RXS524322 SHO524320:SHO524322 SRK524320:SRK524322 TBG524320:TBG524322 TLC524320:TLC524322 TUY524320:TUY524322 UEU524320:UEU524322 UOQ524320:UOQ524322 UYM524320:UYM524322 VII524320:VII524322 VSE524320:VSE524322 WCA524320:WCA524322 WLW524320:WLW524322 WVS524320:WVS524322 K589856:K589858 JG589856:JG589858 TC589856:TC589858 ACY589856:ACY589858 AMU589856:AMU589858 AWQ589856:AWQ589858 BGM589856:BGM589858 BQI589856:BQI589858 CAE589856:CAE589858 CKA589856:CKA589858 CTW589856:CTW589858 DDS589856:DDS589858 DNO589856:DNO589858 DXK589856:DXK589858 EHG589856:EHG589858 ERC589856:ERC589858 FAY589856:FAY589858 FKU589856:FKU589858 FUQ589856:FUQ589858 GEM589856:GEM589858 GOI589856:GOI589858 GYE589856:GYE589858 HIA589856:HIA589858 HRW589856:HRW589858 IBS589856:IBS589858 ILO589856:ILO589858 IVK589856:IVK589858 JFG589856:JFG589858 JPC589856:JPC589858 JYY589856:JYY589858 KIU589856:KIU589858 KSQ589856:KSQ589858 LCM589856:LCM589858 LMI589856:LMI589858 LWE589856:LWE589858 MGA589856:MGA589858 MPW589856:MPW589858 MZS589856:MZS589858 NJO589856:NJO589858 NTK589856:NTK589858 ODG589856:ODG589858 ONC589856:ONC589858 OWY589856:OWY589858 PGU589856:PGU589858 PQQ589856:PQQ589858 QAM589856:QAM589858 QKI589856:QKI589858 QUE589856:QUE589858 REA589856:REA589858 RNW589856:RNW589858 RXS589856:RXS589858 SHO589856:SHO589858 SRK589856:SRK589858 TBG589856:TBG589858 TLC589856:TLC589858 TUY589856:TUY589858 UEU589856:UEU589858 UOQ589856:UOQ589858 UYM589856:UYM589858 VII589856:VII589858 VSE589856:VSE589858 WCA589856:WCA589858 WLW589856:WLW589858 WVS589856:WVS589858 K655392:K655394 JG655392:JG655394 TC655392:TC655394 ACY655392:ACY655394 AMU655392:AMU655394 AWQ655392:AWQ655394 BGM655392:BGM655394 BQI655392:BQI655394 CAE655392:CAE655394 CKA655392:CKA655394 CTW655392:CTW655394 DDS655392:DDS655394 DNO655392:DNO655394 DXK655392:DXK655394 EHG655392:EHG655394 ERC655392:ERC655394 FAY655392:FAY655394 FKU655392:FKU655394 FUQ655392:FUQ655394 GEM655392:GEM655394 GOI655392:GOI655394 GYE655392:GYE655394 HIA655392:HIA655394 HRW655392:HRW655394 IBS655392:IBS655394 ILO655392:ILO655394 IVK655392:IVK655394 JFG655392:JFG655394 JPC655392:JPC655394 JYY655392:JYY655394 KIU655392:KIU655394 KSQ655392:KSQ655394 LCM655392:LCM655394 LMI655392:LMI655394 LWE655392:LWE655394 MGA655392:MGA655394 MPW655392:MPW655394 MZS655392:MZS655394 NJO655392:NJO655394 NTK655392:NTK655394 ODG655392:ODG655394 ONC655392:ONC655394 OWY655392:OWY655394 PGU655392:PGU655394 PQQ655392:PQQ655394 QAM655392:QAM655394 QKI655392:QKI655394 QUE655392:QUE655394 REA655392:REA655394 RNW655392:RNW655394 RXS655392:RXS655394 SHO655392:SHO655394 SRK655392:SRK655394 TBG655392:TBG655394 TLC655392:TLC655394 TUY655392:TUY655394 UEU655392:UEU655394 UOQ655392:UOQ655394 UYM655392:UYM655394 VII655392:VII655394 VSE655392:VSE655394 WCA655392:WCA655394 WLW655392:WLW655394 WVS655392:WVS655394 K720928:K720930 JG720928:JG720930 TC720928:TC720930 ACY720928:ACY720930 AMU720928:AMU720930 AWQ720928:AWQ720930 BGM720928:BGM720930 BQI720928:BQI720930 CAE720928:CAE720930 CKA720928:CKA720930 CTW720928:CTW720930 DDS720928:DDS720930 DNO720928:DNO720930 DXK720928:DXK720930 EHG720928:EHG720930 ERC720928:ERC720930 FAY720928:FAY720930 FKU720928:FKU720930 FUQ720928:FUQ720930 GEM720928:GEM720930 GOI720928:GOI720930 GYE720928:GYE720930 HIA720928:HIA720930 HRW720928:HRW720930 IBS720928:IBS720930 ILO720928:ILO720930 IVK720928:IVK720930 JFG720928:JFG720930 JPC720928:JPC720930 JYY720928:JYY720930 KIU720928:KIU720930 KSQ720928:KSQ720930 LCM720928:LCM720930 LMI720928:LMI720930 LWE720928:LWE720930 MGA720928:MGA720930 MPW720928:MPW720930 MZS720928:MZS720930 NJO720928:NJO720930 NTK720928:NTK720930 ODG720928:ODG720930 ONC720928:ONC720930 OWY720928:OWY720930 PGU720928:PGU720930 PQQ720928:PQQ720930 QAM720928:QAM720930 QKI720928:QKI720930 QUE720928:QUE720930 REA720928:REA720930 RNW720928:RNW720930 RXS720928:RXS720930 SHO720928:SHO720930 SRK720928:SRK720930 TBG720928:TBG720930 TLC720928:TLC720930 TUY720928:TUY720930 UEU720928:UEU720930 UOQ720928:UOQ720930 UYM720928:UYM720930 VII720928:VII720930 VSE720928:VSE720930 WCA720928:WCA720930 WLW720928:WLW720930 WVS720928:WVS720930 K786464:K786466 JG786464:JG786466 TC786464:TC786466 ACY786464:ACY786466 AMU786464:AMU786466 AWQ786464:AWQ786466 BGM786464:BGM786466 BQI786464:BQI786466 CAE786464:CAE786466 CKA786464:CKA786466 CTW786464:CTW786466 DDS786464:DDS786466 DNO786464:DNO786466 DXK786464:DXK786466 EHG786464:EHG786466 ERC786464:ERC786466 FAY786464:FAY786466 FKU786464:FKU786466 FUQ786464:FUQ786466 GEM786464:GEM786466 GOI786464:GOI786466 GYE786464:GYE786466 HIA786464:HIA786466 HRW786464:HRW786466 IBS786464:IBS786466 ILO786464:ILO786466 IVK786464:IVK786466 JFG786464:JFG786466 JPC786464:JPC786466 JYY786464:JYY786466 KIU786464:KIU786466 KSQ786464:KSQ786466 LCM786464:LCM786466 LMI786464:LMI786466 LWE786464:LWE786466 MGA786464:MGA786466 MPW786464:MPW786466 MZS786464:MZS786466 NJO786464:NJO786466 NTK786464:NTK786466 ODG786464:ODG786466 ONC786464:ONC786466 OWY786464:OWY786466 PGU786464:PGU786466 PQQ786464:PQQ786466 QAM786464:QAM786466 QKI786464:QKI786466 QUE786464:QUE786466 REA786464:REA786466 RNW786464:RNW786466 RXS786464:RXS786466 SHO786464:SHO786466 SRK786464:SRK786466 TBG786464:TBG786466 TLC786464:TLC786466 TUY786464:TUY786466 UEU786464:UEU786466 UOQ786464:UOQ786466 UYM786464:UYM786466 VII786464:VII786466 VSE786464:VSE786466 WCA786464:WCA786466 WLW786464:WLW786466 WVS786464:WVS786466 K852000:K852002 JG852000:JG852002 TC852000:TC852002 ACY852000:ACY852002 AMU852000:AMU852002 AWQ852000:AWQ852002 BGM852000:BGM852002 BQI852000:BQI852002 CAE852000:CAE852002 CKA852000:CKA852002 CTW852000:CTW852002 DDS852000:DDS852002 DNO852000:DNO852002 DXK852000:DXK852002 EHG852000:EHG852002 ERC852000:ERC852002 FAY852000:FAY852002 FKU852000:FKU852002 FUQ852000:FUQ852002 GEM852000:GEM852002 GOI852000:GOI852002 GYE852000:GYE852002 HIA852000:HIA852002 HRW852000:HRW852002 IBS852000:IBS852002 ILO852000:ILO852002 IVK852000:IVK852002 JFG852000:JFG852002 JPC852000:JPC852002 JYY852000:JYY852002 KIU852000:KIU852002 KSQ852000:KSQ852002 LCM852000:LCM852002 LMI852000:LMI852002 LWE852000:LWE852002 MGA852000:MGA852002 MPW852000:MPW852002 MZS852000:MZS852002 NJO852000:NJO852002 NTK852000:NTK852002 ODG852000:ODG852002 ONC852000:ONC852002 OWY852000:OWY852002 PGU852000:PGU852002 PQQ852000:PQQ852002 QAM852000:QAM852002 QKI852000:QKI852002 QUE852000:QUE852002 REA852000:REA852002 RNW852000:RNW852002 RXS852000:RXS852002 SHO852000:SHO852002 SRK852000:SRK852002 TBG852000:TBG852002 TLC852000:TLC852002 TUY852000:TUY852002 UEU852000:UEU852002 UOQ852000:UOQ852002 UYM852000:UYM852002 VII852000:VII852002 VSE852000:VSE852002 WCA852000:WCA852002 WLW852000:WLW852002 WVS852000:WVS852002 K917536:K917538 JG917536:JG917538 TC917536:TC917538 ACY917536:ACY917538 AMU917536:AMU917538 AWQ917536:AWQ917538 BGM917536:BGM917538 BQI917536:BQI917538 CAE917536:CAE917538 CKA917536:CKA917538 CTW917536:CTW917538 DDS917536:DDS917538 DNO917536:DNO917538 DXK917536:DXK917538 EHG917536:EHG917538 ERC917536:ERC917538 FAY917536:FAY917538 FKU917536:FKU917538 FUQ917536:FUQ917538 GEM917536:GEM917538 GOI917536:GOI917538 GYE917536:GYE917538 HIA917536:HIA917538 HRW917536:HRW917538 IBS917536:IBS917538 ILO917536:ILO917538 IVK917536:IVK917538 JFG917536:JFG917538 JPC917536:JPC917538 JYY917536:JYY917538 KIU917536:KIU917538 KSQ917536:KSQ917538 LCM917536:LCM917538 LMI917536:LMI917538 LWE917536:LWE917538 MGA917536:MGA917538 MPW917536:MPW917538 MZS917536:MZS917538 NJO917536:NJO917538 NTK917536:NTK917538 ODG917536:ODG917538 ONC917536:ONC917538 OWY917536:OWY917538 PGU917536:PGU917538 PQQ917536:PQQ917538 QAM917536:QAM917538 QKI917536:QKI917538 QUE917536:QUE917538 REA917536:REA917538 RNW917536:RNW917538 RXS917536:RXS917538 SHO917536:SHO917538 SRK917536:SRK917538 TBG917536:TBG917538 TLC917536:TLC917538 TUY917536:TUY917538 UEU917536:UEU917538 UOQ917536:UOQ917538 UYM917536:UYM917538 VII917536:VII917538 VSE917536:VSE917538 WCA917536:WCA917538 WLW917536:WLW917538 WVS917536:WVS917538 K983072:K983074 JG983072:JG983074 TC983072:TC983074 ACY983072:ACY983074 AMU983072:AMU983074 AWQ983072:AWQ983074 BGM983072:BGM983074 BQI983072:BQI983074 CAE983072:CAE983074 CKA983072:CKA983074 CTW983072:CTW983074 DDS983072:DDS983074 DNO983072:DNO983074 DXK983072:DXK983074 EHG983072:EHG983074 ERC983072:ERC983074 FAY983072:FAY983074 FKU983072:FKU983074 FUQ983072:FUQ983074 GEM983072:GEM983074 GOI983072:GOI983074 GYE983072:GYE983074 HIA983072:HIA983074 HRW983072:HRW983074 IBS983072:IBS983074 ILO983072:ILO983074 IVK983072:IVK983074 JFG983072:JFG983074 JPC983072:JPC983074 JYY983072:JYY983074 KIU983072:KIU983074 KSQ983072:KSQ983074 LCM983072:LCM983074 LMI983072:LMI983074 LWE983072:LWE983074 MGA983072:MGA983074 MPW983072:MPW983074 MZS983072:MZS983074 NJO983072:NJO983074 NTK983072:NTK983074 ODG983072:ODG983074 ONC983072:ONC983074 OWY983072:OWY983074 PGU983072:PGU983074 PQQ983072:PQQ983074 QAM983072:QAM983074 QKI983072:QKI983074 QUE983072:QUE983074 REA983072:REA983074 RNW983072:RNW983074 RXS983072:RXS983074 SHO983072:SHO983074 SRK983072:SRK983074 TBG983072:TBG983074 TLC983072:TLC983074 TUY983072:TUY983074 UEU983072:UEU983074 UOQ983072:UOQ983074 UYM983072:UYM983074 VII983072:VII983074 VSE983072:VSE983074 WCA983072:WCA983074 WLW983072:WLW983074 WVS983072:WVS983074 K42 JG42 TC42 ACY42 AMU42 AWQ42 BGM42 BQI42 CAE42 CKA42 CTW42 DDS42 DNO42 DXK42 EHG42 ERC42 FAY42 FKU42 FUQ42 GEM42 GOI42 GYE42 HIA42 HRW42 IBS42 ILO42 IVK42 JFG42 JPC42 JYY42 KIU42 KSQ42 LCM42 LMI42 LWE42 MGA42 MPW42 MZS42 NJO42 NTK42 ODG42 ONC42 OWY42 PGU42 PQQ42 QAM42 QKI42 QUE42 REA42 RNW42 RXS42 SHO42 SRK42 TBG42 TLC42 TUY42 UEU42 UOQ42 UYM42 VII42 VSE42 WCA42 WLW42 WVS42 K65578 JG65578 TC65578 ACY65578 AMU65578 AWQ65578 BGM65578 BQI65578 CAE65578 CKA65578 CTW65578 DDS65578 DNO65578 DXK65578 EHG65578 ERC65578 FAY65578 FKU65578 FUQ65578 GEM65578 GOI65578 GYE65578 HIA65578 HRW65578 IBS65578 ILO65578 IVK65578 JFG65578 JPC65578 JYY65578 KIU65578 KSQ65578 LCM65578 LMI65578 LWE65578 MGA65578 MPW65578 MZS65578 NJO65578 NTK65578 ODG65578 ONC65578 OWY65578 PGU65578 PQQ65578 QAM65578 QKI65578 QUE65578 REA65578 RNW65578 RXS65578 SHO65578 SRK65578 TBG65578 TLC65578 TUY65578 UEU65578 UOQ65578 UYM65578 VII65578 VSE65578 WCA65578 WLW65578 WVS65578 K131114 JG131114 TC131114 ACY131114 AMU131114 AWQ131114 BGM131114 BQI131114 CAE131114 CKA131114 CTW131114 DDS131114 DNO131114 DXK131114 EHG131114 ERC131114 FAY131114 FKU131114 FUQ131114 GEM131114 GOI131114 GYE131114 HIA131114 HRW131114 IBS131114 ILO131114 IVK131114 JFG131114 JPC131114 JYY131114 KIU131114 KSQ131114 LCM131114 LMI131114 LWE131114 MGA131114 MPW131114 MZS131114 NJO131114 NTK131114 ODG131114 ONC131114 OWY131114 PGU131114 PQQ131114 QAM131114 QKI131114 QUE131114 REA131114 RNW131114 RXS131114 SHO131114 SRK131114 TBG131114 TLC131114 TUY131114 UEU131114 UOQ131114 UYM131114 VII131114 VSE131114 WCA131114 WLW131114 WVS131114 K196650 JG196650 TC196650 ACY196650 AMU196650 AWQ196650 BGM196650 BQI196650 CAE196650 CKA196650 CTW196650 DDS196650 DNO196650 DXK196650 EHG196650 ERC196650 FAY196650 FKU196650 FUQ196650 GEM196650 GOI196650 GYE196650 HIA196650 HRW196650 IBS196650 ILO196650 IVK196650 JFG196650 JPC196650 JYY196650 KIU196650 KSQ196650 LCM196650 LMI196650 LWE196650 MGA196650 MPW196650 MZS196650 NJO196650 NTK196650 ODG196650 ONC196650 OWY196650 PGU196650 PQQ196650 QAM196650 QKI196650 QUE196650 REA196650 RNW196650 RXS196650 SHO196650 SRK196650 TBG196650 TLC196650 TUY196650 UEU196650 UOQ196650 UYM196650 VII196650 VSE196650 WCA196650 WLW196650 WVS196650 K262186 JG262186 TC262186 ACY262186 AMU262186 AWQ262186 BGM262186 BQI262186 CAE262186 CKA262186 CTW262186 DDS262186 DNO262186 DXK262186 EHG262186 ERC262186 FAY262186 FKU262186 FUQ262186 GEM262186 GOI262186 GYE262186 HIA262186 HRW262186 IBS262186 ILO262186 IVK262186 JFG262186 JPC262186 JYY262186 KIU262186 KSQ262186 LCM262186 LMI262186 LWE262186 MGA262186 MPW262186 MZS262186 NJO262186 NTK262186 ODG262186 ONC262186 OWY262186 PGU262186 PQQ262186 QAM262186 QKI262186 QUE262186 REA262186 RNW262186 RXS262186 SHO262186 SRK262186 TBG262186 TLC262186 TUY262186 UEU262186 UOQ262186 UYM262186 VII262186 VSE262186 WCA262186 WLW262186 WVS262186 K327722 JG327722 TC327722 ACY327722 AMU327722 AWQ327722 BGM327722 BQI327722 CAE327722 CKA327722 CTW327722 DDS327722 DNO327722 DXK327722 EHG327722 ERC327722 FAY327722 FKU327722 FUQ327722 GEM327722 GOI327722 GYE327722 HIA327722 HRW327722 IBS327722 ILO327722 IVK327722 JFG327722 JPC327722 JYY327722 KIU327722 KSQ327722 LCM327722 LMI327722 LWE327722 MGA327722 MPW327722 MZS327722 NJO327722 NTK327722 ODG327722 ONC327722 OWY327722 PGU327722 PQQ327722 QAM327722 QKI327722 QUE327722 REA327722 RNW327722 RXS327722 SHO327722 SRK327722 TBG327722 TLC327722 TUY327722 UEU327722 UOQ327722 UYM327722 VII327722 VSE327722 WCA327722 WLW327722 WVS327722 K393258 JG393258 TC393258 ACY393258 AMU393258 AWQ393258 BGM393258 BQI393258 CAE393258 CKA393258 CTW393258 DDS393258 DNO393258 DXK393258 EHG393258 ERC393258 FAY393258 FKU393258 FUQ393258 GEM393258 GOI393258 GYE393258 HIA393258 HRW393258 IBS393258 ILO393258 IVK393258 JFG393258 JPC393258 JYY393258 KIU393258 KSQ393258 LCM393258 LMI393258 LWE393258 MGA393258 MPW393258 MZS393258 NJO393258 NTK393258 ODG393258 ONC393258 OWY393258 PGU393258 PQQ393258 QAM393258 QKI393258 QUE393258 REA393258 RNW393258 RXS393258 SHO393258 SRK393258 TBG393258 TLC393258 TUY393258 UEU393258 UOQ393258 UYM393258 VII393258 VSE393258 WCA393258 WLW393258 WVS393258 K458794 JG458794 TC458794 ACY458794 AMU458794 AWQ458794 BGM458794 BQI458794 CAE458794 CKA458794 CTW458794 DDS458794 DNO458794 DXK458794 EHG458794 ERC458794 FAY458794 FKU458794 FUQ458794 GEM458794 GOI458794 GYE458794 HIA458794 HRW458794 IBS458794 ILO458794 IVK458794 JFG458794 JPC458794 JYY458794 KIU458794 KSQ458794 LCM458794 LMI458794 LWE458794 MGA458794 MPW458794 MZS458794 NJO458794 NTK458794 ODG458794 ONC458794 OWY458794 PGU458794 PQQ458794 QAM458794 QKI458794 QUE458794 REA458794 RNW458794 RXS458794 SHO458794 SRK458794 TBG458794 TLC458794 TUY458794 UEU458794 UOQ458794 UYM458794 VII458794 VSE458794 WCA458794 WLW458794 WVS458794 K524330 JG524330 TC524330 ACY524330 AMU524330 AWQ524330 BGM524330 BQI524330 CAE524330 CKA524330 CTW524330 DDS524330 DNO524330 DXK524330 EHG524330 ERC524330 FAY524330 FKU524330 FUQ524330 GEM524330 GOI524330 GYE524330 HIA524330 HRW524330 IBS524330 ILO524330 IVK524330 JFG524330 JPC524330 JYY524330 KIU524330 KSQ524330 LCM524330 LMI524330 LWE524330 MGA524330 MPW524330 MZS524330 NJO524330 NTK524330 ODG524330 ONC524330 OWY524330 PGU524330 PQQ524330 QAM524330 QKI524330 QUE524330 REA524330 RNW524330 RXS524330 SHO524330 SRK524330 TBG524330 TLC524330 TUY524330 UEU524330 UOQ524330 UYM524330 VII524330 VSE524330 WCA524330 WLW524330 WVS524330 K589866 JG589866 TC589866 ACY589866 AMU589866 AWQ589866 BGM589866 BQI589866 CAE589866 CKA589866 CTW589866 DDS589866 DNO589866 DXK589866 EHG589866 ERC589866 FAY589866 FKU589866 FUQ589866 GEM589866 GOI589866 GYE589866 HIA589866 HRW589866 IBS589866 ILO589866 IVK589866 JFG589866 JPC589866 JYY589866 KIU589866 KSQ589866 LCM589866 LMI589866 LWE589866 MGA589866 MPW589866 MZS589866 NJO589866 NTK589866 ODG589866 ONC589866 OWY589866 PGU589866 PQQ589866 QAM589866 QKI589866 QUE589866 REA589866 RNW589866 RXS589866 SHO589866 SRK589866 TBG589866 TLC589866 TUY589866 UEU589866 UOQ589866 UYM589866 VII589866 VSE589866 WCA589866 WLW589866 WVS589866 K655402 JG655402 TC655402 ACY655402 AMU655402 AWQ655402 BGM655402 BQI655402 CAE655402 CKA655402 CTW655402 DDS655402 DNO655402 DXK655402 EHG655402 ERC655402 FAY655402 FKU655402 FUQ655402 GEM655402 GOI655402 GYE655402 HIA655402 HRW655402 IBS655402 ILO655402 IVK655402 JFG655402 JPC655402 JYY655402 KIU655402 KSQ655402 LCM655402 LMI655402 LWE655402 MGA655402 MPW655402 MZS655402 NJO655402 NTK655402 ODG655402 ONC655402 OWY655402 PGU655402 PQQ655402 QAM655402 QKI655402 QUE655402 REA655402 RNW655402 RXS655402 SHO655402 SRK655402 TBG655402 TLC655402 TUY655402 UEU655402 UOQ655402 UYM655402 VII655402 VSE655402 WCA655402 WLW655402 WVS655402 K720938 JG720938 TC720938 ACY720938 AMU720938 AWQ720938 BGM720938 BQI720938 CAE720938 CKA720938 CTW720938 DDS720938 DNO720938 DXK720938 EHG720938 ERC720938 FAY720938 FKU720938 FUQ720938 GEM720938 GOI720938 GYE720938 HIA720938 HRW720938 IBS720938 ILO720938 IVK720938 JFG720938 JPC720938 JYY720938 KIU720938 KSQ720938 LCM720938 LMI720938 LWE720938 MGA720938 MPW720938 MZS720938 NJO720938 NTK720938 ODG720938 ONC720938 OWY720938 PGU720938 PQQ720938 QAM720938 QKI720938 QUE720938 REA720938 RNW720938 RXS720938 SHO720938 SRK720938 TBG720938 TLC720938 TUY720938 UEU720938 UOQ720938 UYM720938 VII720938 VSE720938 WCA720938 WLW720938 WVS720938 K786474 JG786474 TC786474 ACY786474 AMU786474 AWQ786474 BGM786474 BQI786474 CAE786474 CKA786474 CTW786474 DDS786474 DNO786474 DXK786474 EHG786474 ERC786474 FAY786474 FKU786474 FUQ786474 GEM786474 GOI786474 GYE786474 HIA786474 HRW786474 IBS786474 ILO786474 IVK786474 JFG786474 JPC786474 JYY786474 KIU786474 KSQ786474 LCM786474 LMI786474 LWE786474 MGA786474 MPW786474 MZS786474 NJO786474 NTK786474 ODG786474 ONC786474 OWY786474 PGU786474 PQQ786474 QAM786474 QKI786474 QUE786474 REA786474 RNW786474 RXS786474 SHO786474 SRK786474 TBG786474 TLC786474 TUY786474 UEU786474 UOQ786474 UYM786474 VII786474 VSE786474 WCA786474 WLW786474 WVS786474 K852010 JG852010 TC852010 ACY852010 AMU852010 AWQ852010 BGM852010 BQI852010 CAE852010 CKA852010 CTW852010 DDS852010 DNO852010 DXK852010 EHG852010 ERC852010 FAY852010 FKU852010 FUQ852010 GEM852010 GOI852010 GYE852010 HIA852010 HRW852010 IBS852010 ILO852010 IVK852010 JFG852010 JPC852010 JYY852010 KIU852010 KSQ852010 LCM852010 LMI852010 LWE852010 MGA852010 MPW852010 MZS852010 NJO852010 NTK852010 ODG852010 ONC852010 OWY852010 PGU852010 PQQ852010 QAM852010 QKI852010 QUE852010 REA852010 RNW852010 RXS852010 SHO852010 SRK852010 TBG852010 TLC852010 TUY852010 UEU852010 UOQ852010 UYM852010 VII852010 VSE852010 WCA852010 WLW852010 WVS852010 K917546 JG917546 TC917546 ACY917546 AMU917546 AWQ917546 BGM917546 BQI917546 CAE917546 CKA917546 CTW917546 DDS917546 DNO917546 DXK917546 EHG917546 ERC917546 FAY917546 FKU917546 FUQ917546 GEM917546 GOI917546 GYE917546 HIA917546 HRW917546 IBS917546 ILO917546 IVK917546 JFG917546 JPC917546 JYY917546 KIU917546 KSQ917546 LCM917546 LMI917546 LWE917546 MGA917546 MPW917546 MZS917546 NJO917546 NTK917546 ODG917546 ONC917546 OWY917546 PGU917546 PQQ917546 QAM917546 QKI917546 QUE917546 REA917546 RNW917546 RXS917546 SHO917546 SRK917546 TBG917546 TLC917546 TUY917546 UEU917546 UOQ917546 UYM917546 VII917546 VSE917546 WCA917546 WLW917546 WVS917546 K983082 JG983082 TC983082 ACY983082 AMU983082 AWQ983082 BGM983082 BQI983082 CAE983082 CKA983082 CTW983082 DDS983082 DNO983082 DXK983082 EHG983082 ERC983082 FAY983082 FKU983082 FUQ983082 GEM983082 GOI983082 GYE983082 HIA983082 HRW983082 IBS983082 ILO983082 IVK983082 JFG983082 JPC983082 JYY983082 KIU983082 KSQ983082 LCM983082 LMI983082 LWE983082 MGA983082 MPW983082 MZS983082 NJO983082 NTK983082 ODG983082 ONC983082 OWY983082 PGU983082 PQQ983082 QAM983082 QKI983082 QUE983082 REA983082 RNW983082 RXS983082 SHO983082 SRK983082 TBG983082 TLC983082 TUY983082 UEU983082 UOQ983082 UYM983082 VII983082 VSE983082 WCA983082 WLW983082 WVS983082 K46:K49 JG46:JG49 TC46:TC49 ACY46:ACY49 AMU46:AMU49 AWQ46:AWQ49 BGM46:BGM49 BQI46:BQI49 CAE46:CAE49 CKA46:CKA49 CTW46:CTW49 DDS46:DDS49 DNO46:DNO49 DXK46:DXK49 EHG46:EHG49 ERC46:ERC49 FAY46:FAY49 FKU46:FKU49 FUQ46:FUQ49 GEM46:GEM49 GOI46:GOI49 GYE46:GYE49 HIA46:HIA49 HRW46:HRW49 IBS46:IBS49 ILO46:ILO49 IVK46:IVK49 JFG46:JFG49 JPC46:JPC49 JYY46:JYY49 KIU46:KIU49 KSQ46:KSQ49 LCM46:LCM49 LMI46:LMI49 LWE46:LWE49 MGA46:MGA49 MPW46:MPW49 MZS46:MZS49 NJO46:NJO49 NTK46:NTK49 ODG46:ODG49 ONC46:ONC49 OWY46:OWY49 PGU46:PGU49 PQQ46:PQQ49 QAM46:QAM49 QKI46:QKI49 QUE46:QUE49 REA46:REA49 RNW46:RNW49 RXS46:RXS49 SHO46:SHO49 SRK46:SRK49 TBG46:TBG49 TLC46:TLC49 TUY46:TUY49 UEU46:UEU49 UOQ46:UOQ49 UYM46:UYM49 VII46:VII49 VSE46:VSE49 WCA46:WCA49 WLW46:WLW49 WVS46:WVS49 K65582:K65585 JG65582:JG65585 TC65582:TC65585 ACY65582:ACY65585 AMU65582:AMU65585 AWQ65582:AWQ65585 BGM65582:BGM65585 BQI65582:BQI65585 CAE65582:CAE65585 CKA65582:CKA65585 CTW65582:CTW65585 DDS65582:DDS65585 DNO65582:DNO65585 DXK65582:DXK65585 EHG65582:EHG65585 ERC65582:ERC65585 FAY65582:FAY65585 FKU65582:FKU65585 FUQ65582:FUQ65585 GEM65582:GEM65585 GOI65582:GOI65585 GYE65582:GYE65585 HIA65582:HIA65585 HRW65582:HRW65585 IBS65582:IBS65585 ILO65582:ILO65585 IVK65582:IVK65585 JFG65582:JFG65585 JPC65582:JPC65585 JYY65582:JYY65585 KIU65582:KIU65585 KSQ65582:KSQ65585 LCM65582:LCM65585 LMI65582:LMI65585 LWE65582:LWE65585 MGA65582:MGA65585 MPW65582:MPW65585 MZS65582:MZS65585 NJO65582:NJO65585 NTK65582:NTK65585 ODG65582:ODG65585 ONC65582:ONC65585 OWY65582:OWY65585 PGU65582:PGU65585 PQQ65582:PQQ65585 QAM65582:QAM65585 QKI65582:QKI65585 QUE65582:QUE65585 REA65582:REA65585 RNW65582:RNW65585 RXS65582:RXS65585 SHO65582:SHO65585 SRK65582:SRK65585 TBG65582:TBG65585 TLC65582:TLC65585 TUY65582:TUY65585 UEU65582:UEU65585 UOQ65582:UOQ65585 UYM65582:UYM65585 VII65582:VII65585 VSE65582:VSE65585 WCA65582:WCA65585 WLW65582:WLW65585 WVS65582:WVS65585 K131118:K131121 JG131118:JG131121 TC131118:TC131121 ACY131118:ACY131121 AMU131118:AMU131121 AWQ131118:AWQ131121 BGM131118:BGM131121 BQI131118:BQI131121 CAE131118:CAE131121 CKA131118:CKA131121 CTW131118:CTW131121 DDS131118:DDS131121 DNO131118:DNO131121 DXK131118:DXK131121 EHG131118:EHG131121 ERC131118:ERC131121 FAY131118:FAY131121 FKU131118:FKU131121 FUQ131118:FUQ131121 GEM131118:GEM131121 GOI131118:GOI131121 GYE131118:GYE131121 HIA131118:HIA131121 HRW131118:HRW131121 IBS131118:IBS131121 ILO131118:ILO131121 IVK131118:IVK131121 JFG131118:JFG131121 JPC131118:JPC131121 JYY131118:JYY131121 KIU131118:KIU131121 KSQ131118:KSQ131121 LCM131118:LCM131121 LMI131118:LMI131121 LWE131118:LWE131121 MGA131118:MGA131121 MPW131118:MPW131121 MZS131118:MZS131121 NJO131118:NJO131121 NTK131118:NTK131121 ODG131118:ODG131121 ONC131118:ONC131121 OWY131118:OWY131121 PGU131118:PGU131121 PQQ131118:PQQ131121 QAM131118:QAM131121 QKI131118:QKI131121 QUE131118:QUE131121 REA131118:REA131121 RNW131118:RNW131121 RXS131118:RXS131121 SHO131118:SHO131121 SRK131118:SRK131121 TBG131118:TBG131121 TLC131118:TLC131121 TUY131118:TUY131121 UEU131118:UEU131121 UOQ131118:UOQ131121 UYM131118:UYM131121 VII131118:VII131121 VSE131118:VSE131121 WCA131118:WCA131121 WLW131118:WLW131121 WVS131118:WVS131121 K196654:K196657 JG196654:JG196657 TC196654:TC196657 ACY196654:ACY196657 AMU196654:AMU196657 AWQ196654:AWQ196657 BGM196654:BGM196657 BQI196654:BQI196657 CAE196654:CAE196657 CKA196654:CKA196657 CTW196654:CTW196657 DDS196654:DDS196657 DNO196654:DNO196657 DXK196654:DXK196657 EHG196654:EHG196657 ERC196654:ERC196657 FAY196654:FAY196657 FKU196654:FKU196657 FUQ196654:FUQ196657 GEM196654:GEM196657 GOI196654:GOI196657 GYE196654:GYE196657 HIA196654:HIA196657 HRW196654:HRW196657 IBS196654:IBS196657 ILO196654:ILO196657 IVK196654:IVK196657 JFG196654:JFG196657 JPC196654:JPC196657 JYY196654:JYY196657 KIU196654:KIU196657 KSQ196654:KSQ196657 LCM196654:LCM196657 LMI196654:LMI196657 LWE196654:LWE196657 MGA196654:MGA196657 MPW196654:MPW196657 MZS196654:MZS196657 NJO196654:NJO196657 NTK196654:NTK196657 ODG196654:ODG196657 ONC196654:ONC196657 OWY196654:OWY196657 PGU196654:PGU196657 PQQ196654:PQQ196657 QAM196654:QAM196657 QKI196654:QKI196657 QUE196654:QUE196657 REA196654:REA196657 RNW196654:RNW196657 RXS196654:RXS196657 SHO196654:SHO196657 SRK196654:SRK196657 TBG196654:TBG196657 TLC196654:TLC196657 TUY196654:TUY196657 UEU196654:UEU196657 UOQ196654:UOQ196657 UYM196654:UYM196657 VII196654:VII196657 VSE196654:VSE196657 WCA196654:WCA196657 WLW196654:WLW196657 WVS196654:WVS196657 K262190:K262193 JG262190:JG262193 TC262190:TC262193 ACY262190:ACY262193 AMU262190:AMU262193 AWQ262190:AWQ262193 BGM262190:BGM262193 BQI262190:BQI262193 CAE262190:CAE262193 CKA262190:CKA262193 CTW262190:CTW262193 DDS262190:DDS262193 DNO262190:DNO262193 DXK262190:DXK262193 EHG262190:EHG262193 ERC262190:ERC262193 FAY262190:FAY262193 FKU262190:FKU262193 FUQ262190:FUQ262193 GEM262190:GEM262193 GOI262190:GOI262193 GYE262190:GYE262193 HIA262190:HIA262193 HRW262190:HRW262193 IBS262190:IBS262193 ILO262190:ILO262193 IVK262190:IVK262193 JFG262190:JFG262193 JPC262190:JPC262193 JYY262190:JYY262193 KIU262190:KIU262193 KSQ262190:KSQ262193 LCM262190:LCM262193 LMI262190:LMI262193 LWE262190:LWE262193 MGA262190:MGA262193 MPW262190:MPW262193 MZS262190:MZS262193 NJO262190:NJO262193 NTK262190:NTK262193 ODG262190:ODG262193 ONC262190:ONC262193 OWY262190:OWY262193 PGU262190:PGU262193 PQQ262190:PQQ262193 QAM262190:QAM262193 QKI262190:QKI262193 QUE262190:QUE262193 REA262190:REA262193 RNW262190:RNW262193 RXS262190:RXS262193 SHO262190:SHO262193 SRK262190:SRK262193 TBG262190:TBG262193 TLC262190:TLC262193 TUY262190:TUY262193 UEU262190:UEU262193 UOQ262190:UOQ262193 UYM262190:UYM262193 VII262190:VII262193 VSE262190:VSE262193 WCA262190:WCA262193 WLW262190:WLW262193 WVS262190:WVS262193 K327726:K327729 JG327726:JG327729 TC327726:TC327729 ACY327726:ACY327729 AMU327726:AMU327729 AWQ327726:AWQ327729 BGM327726:BGM327729 BQI327726:BQI327729 CAE327726:CAE327729 CKA327726:CKA327729 CTW327726:CTW327729 DDS327726:DDS327729 DNO327726:DNO327729 DXK327726:DXK327729 EHG327726:EHG327729 ERC327726:ERC327729 FAY327726:FAY327729 FKU327726:FKU327729 FUQ327726:FUQ327729 GEM327726:GEM327729 GOI327726:GOI327729 GYE327726:GYE327729 HIA327726:HIA327729 HRW327726:HRW327729 IBS327726:IBS327729 ILO327726:ILO327729 IVK327726:IVK327729 JFG327726:JFG327729 JPC327726:JPC327729 JYY327726:JYY327729 KIU327726:KIU327729 KSQ327726:KSQ327729 LCM327726:LCM327729 LMI327726:LMI327729 LWE327726:LWE327729 MGA327726:MGA327729 MPW327726:MPW327729 MZS327726:MZS327729 NJO327726:NJO327729 NTK327726:NTK327729 ODG327726:ODG327729 ONC327726:ONC327729 OWY327726:OWY327729 PGU327726:PGU327729 PQQ327726:PQQ327729 QAM327726:QAM327729 QKI327726:QKI327729 QUE327726:QUE327729 REA327726:REA327729 RNW327726:RNW327729 RXS327726:RXS327729 SHO327726:SHO327729 SRK327726:SRK327729 TBG327726:TBG327729 TLC327726:TLC327729 TUY327726:TUY327729 UEU327726:UEU327729 UOQ327726:UOQ327729 UYM327726:UYM327729 VII327726:VII327729 VSE327726:VSE327729 WCA327726:WCA327729 WLW327726:WLW327729 WVS327726:WVS327729 K393262:K393265 JG393262:JG393265 TC393262:TC393265 ACY393262:ACY393265 AMU393262:AMU393265 AWQ393262:AWQ393265 BGM393262:BGM393265 BQI393262:BQI393265 CAE393262:CAE393265 CKA393262:CKA393265 CTW393262:CTW393265 DDS393262:DDS393265 DNO393262:DNO393265 DXK393262:DXK393265 EHG393262:EHG393265 ERC393262:ERC393265 FAY393262:FAY393265 FKU393262:FKU393265 FUQ393262:FUQ393265 GEM393262:GEM393265 GOI393262:GOI393265 GYE393262:GYE393265 HIA393262:HIA393265 HRW393262:HRW393265 IBS393262:IBS393265 ILO393262:ILO393265 IVK393262:IVK393265 JFG393262:JFG393265 JPC393262:JPC393265 JYY393262:JYY393265 KIU393262:KIU393265 KSQ393262:KSQ393265 LCM393262:LCM393265 LMI393262:LMI393265 LWE393262:LWE393265 MGA393262:MGA393265 MPW393262:MPW393265 MZS393262:MZS393265 NJO393262:NJO393265 NTK393262:NTK393265 ODG393262:ODG393265 ONC393262:ONC393265 OWY393262:OWY393265 PGU393262:PGU393265 PQQ393262:PQQ393265 QAM393262:QAM393265 QKI393262:QKI393265 QUE393262:QUE393265 REA393262:REA393265 RNW393262:RNW393265 RXS393262:RXS393265 SHO393262:SHO393265 SRK393262:SRK393265 TBG393262:TBG393265 TLC393262:TLC393265 TUY393262:TUY393265 UEU393262:UEU393265 UOQ393262:UOQ393265 UYM393262:UYM393265 VII393262:VII393265 VSE393262:VSE393265 WCA393262:WCA393265 WLW393262:WLW393265 WVS393262:WVS393265 K458798:K458801 JG458798:JG458801 TC458798:TC458801 ACY458798:ACY458801 AMU458798:AMU458801 AWQ458798:AWQ458801 BGM458798:BGM458801 BQI458798:BQI458801 CAE458798:CAE458801 CKA458798:CKA458801 CTW458798:CTW458801 DDS458798:DDS458801 DNO458798:DNO458801 DXK458798:DXK458801 EHG458798:EHG458801 ERC458798:ERC458801 FAY458798:FAY458801 FKU458798:FKU458801 FUQ458798:FUQ458801 GEM458798:GEM458801 GOI458798:GOI458801 GYE458798:GYE458801 HIA458798:HIA458801 HRW458798:HRW458801 IBS458798:IBS458801 ILO458798:ILO458801 IVK458798:IVK458801 JFG458798:JFG458801 JPC458798:JPC458801 JYY458798:JYY458801 KIU458798:KIU458801 KSQ458798:KSQ458801 LCM458798:LCM458801 LMI458798:LMI458801 LWE458798:LWE458801 MGA458798:MGA458801 MPW458798:MPW458801 MZS458798:MZS458801 NJO458798:NJO458801 NTK458798:NTK458801 ODG458798:ODG458801 ONC458798:ONC458801 OWY458798:OWY458801 PGU458798:PGU458801 PQQ458798:PQQ458801 QAM458798:QAM458801 QKI458798:QKI458801 QUE458798:QUE458801 REA458798:REA458801 RNW458798:RNW458801 RXS458798:RXS458801 SHO458798:SHO458801 SRK458798:SRK458801 TBG458798:TBG458801 TLC458798:TLC458801 TUY458798:TUY458801 UEU458798:UEU458801 UOQ458798:UOQ458801 UYM458798:UYM458801 VII458798:VII458801 VSE458798:VSE458801 WCA458798:WCA458801 WLW458798:WLW458801 WVS458798:WVS458801 K524334:K524337 JG524334:JG524337 TC524334:TC524337 ACY524334:ACY524337 AMU524334:AMU524337 AWQ524334:AWQ524337 BGM524334:BGM524337 BQI524334:BQI524337 CAE524334:CAE524337 CKA524334:CKA524337 CTW524334:CTW524337 DDS524334:DDS524337 DNO524334:DNO524337 DXK524334:DXK524337 EHG524334:EHG524337 ERC524334:ERC524337 FAY524334:FAY524337 FKU524334:FKU524337 FUQ524334:FUQ524337 GEM524334:GEM524337 GOI524334:GOI524337 GYE524334:GYE524337 HIA524334:HIA524337 HRW524334:HRW524337 IBS524334:IBS524337 ILO524334:ILO524337 IVK524334:IVK524337 JFG524334:JFG524337 JPC524334:JPC524337 JYY524334:JYY524337 KIU524334:KIU524337 KSQ524334:KSQ524337 LCM524334:LCM524337 LMI524334:LMI524337 LWE524334:LWE524337 MGA524334:MGA524337 MPW524334:MPW524337 MZS524334:MZS524337 NJO524334:NJO524337 NTK524334:NTK524337 ODG524334:ODG524337 ONC524334:ONC524337 OWY524334:OWY524337 PGU524334:PGU524337 PQQ524334:PQQ524337 QAM524334:QAM524337 QKI524334:QKI524337 QUE524334:QUE524337 REA524334:REA524337 RNW524334:RNW524337 RXS524334:RXS524337 SHO524334:SHO524337 SRK524334:SRK524337 TBG524334:TBG524337 TLC524334:TLC524337 TUY524334:TUY524337 UEU524334:UEU524337 UOQ524334:UOQ524337 UYM524334:UYM524337 VII524334:VII524337 VSE524334:VSE524337 WCA524334:WCA524337 WLW524334:WLW524337 WVS524334:WVS524337 K589870:K589873 JG589870:JG589873 TC589870:TC589873 ACY589870:ACY589873 AMU589870:AMU589873 AWQ589870:AWQ589873 BGM589870:BGM589873 BQI589870:BQI589873 CAE589870:CAE589873 CKA589870:CKA589873 CTW589870:CTW589873 DDS589870:DDS589873 DNO589870:DNO589873 DXK589870:DXK589873 EHG589870:EHG589873 ERC589870:ERC589873 FAY589870:FAY589873 FKU589870:FKU589873 FUQ589870:FUQ589873 GEM589870:GEM589873 GOI589870:GOI589873 GYE589870:GYE589873 HIA589870:HIA589873 HRW589870:HRW589873 IBS589870:IBS589873 ILO589870:ILO589873 IVK589870:IVK589873 JFG589870:JFG589873 JPC589870:JPC589873 JYY589870:JYY589873 KIU589870:KIU589873 KSQ589870:KSQ589873 LCM589870:LCM589873 LMI589870:LMI589873 LWE589870:LWE589873 MGA589870:MGA589873 MPW589870:MPW589873 MZS589870:MZS589873 NJO589870:NJO589873 NTK589870:NTK589873 ODG589870:ODG589873 ONC589870:ONC589873 OWY589870:OWY589873 PGU589870:PGU589873 PQQ589870:PQQ589873 QAM589870:QAM589873 QKI589870:QKI589873 QUE589870:QUE589873 REA589870:REA589873 RNW589870:RNW589873 RXS589870:RXS589873 SHO589870:SHO589873 SRK589870:SRK589873 TBG589870:TBG589873 TLC589870:TLC589873 TUY589870:TUY589873 UEU589870:UEU589873 UOQ589870:UOQ589873 UYM589870:UYM589873 VII589870:VII589873 VSE589870:VSE589873 WCA589870:WCA589873 WLW589870:WLW589873 WVS589870:WVS589873 K655406:K655409 JG655406:JG655409 TC655406:TC655409 ACY655406:ACY655409 AMU655406:AMU655409 AWQ655406:AWQ655409 BGM655406:BGM655409 BQI655406:BQI655409 CAE655406:CAE655409 CKA655406:CKA655409 CTW655406:CTW655409 DDS655406:DDS655409 DNO655406:DNO655409 DXK655406:DXK655409 EHG655406:EHG655409 ERC655406:ERC655409 FAY655406:FAY655409 FKU655406:FKU655409 FUQ655406:FUQ655409 GEM655406:GEM655409 GOI655406:GOI655409 GYE655406:GYE655409 HIA655406:HIA655409 HRW655406:HRW655409 IBS655406:IBS655409 ILO655406:ILO655409 IVK655406:IVK655409 JFG655406:JFG655409 JPC655406:JPC655409 JYY655406:JYY655409 KIU655406:KIU655409 KSQ655406:KSQ655409 LCM655406:LCM655409 LMI655406:LMI655409 LWE655406:LWE655409 MGA655406:MGA655409 MPW655406:MPW655409 MZS655406:MZS655409 NJO655406:NJO655409 NTK655406:NTK655409 ODG655406:ODG655409 ONC655406:ONC655409 OWY655406:OWY655409 PGU655406:PGU655409 PQQ655406:PQQ655409 QAM655406:QAM655409 QKI655406:QKI655409 QUE655406:QUE655409 REA655406:REA655409 RNW655406:RNW655409 RXS655406:RXS655409 SHO655406:SHO655409 SRK655406:SRK655409 TBG655406:TBG655409 TLC655406:TLC655409 TUY655406:TUY655409 UEU655406:UEU655409 UOQ655406:UOQ655409 UYM655406:UYM655409 VII655406:VII655409 VSE655406:VSE655409 WCA655406:WCA655409 WLW655406:WLW655409 WVS655406:WVS655409 K720942:K720945 JG720942:JG720945 TC720942:TC720945 ACY720942:ACY720945 AMU720942:AMU720945 AWQ720942:AWQ720945 BGM720942:BGM720945 BQI720942:BQI720945 CAE720942:CAE720945 CKA720942:CKA720945 CTW720942:CTW720945 DDS720942:DDS720945 DNO720942:DNO720945 DXK720942:DXK720945 EHG720942:EHG720945 ERC720942:ERC720945 FAY720942:FAY720945 FKU720942:FKU720945 FUQ720942:FUQ720945 GEM720942:GEM720945 GOI720942:GOI720945 GYE720942:GYE720945 HIA720942:HIA720945 HRW720942:HRW720945 IBS720942:IBS720945 ILO720942:ILO720945 IVK720942:IVK720945 JFG720942:JFG720945 JPC720942:JPC720945 JYY720942:JYY720945 KIU720942:KIU720945 KSQ720942:KSQ720945 LCM720942:LCM720945 LMI720942:LMI720945 LWE720942:LWE720945 MGA720942:MGA720945 MPW720942:MPW720945 MZS720942:MZS720945 NJO720942:NJO720945 NTK720942:NTK720945 ODG720942:ODG720945 ONC720942:ONC720945 OWY720942:OWY720945 PGU720942:PGU720945 PQQ720942:PQQ720945 QAM720942:QAM720945 QKI720942:QKI720945 QUE720942:QUE720945 REA720942:REA720945 RNW720942:RNW720945 RXS720942:RXS720945 SHO720942:SHO720945 SRK720942:SRK720945 TBG720942:TBG720945 TLC720942:TLC720945 TUY720942:TUY720945 UEU720942:UEU720945 UOQ720942:UOQ720945 UYM720942:UYM720945 VII720942:VII720945 VSE720942:VSE720945 WCA720942:WCA720945 WLW720942:WLW720945 WVS720942:WVS720945 K786478:K786481 JG786478:JG786481 TC786478:TC786481 ACY786478:ACY786481 AMU786478:AMU786481 AWQ786478:AWQ786481 BGM786478:BGM786481 BQI786478:BQI786481 CAE786478:CAE786481 CKA786478:CKA786481 CTW786478:CTW786481 DDS786478:DDS786481 DNO786478:DNO786481 DXK786478:DXK786481 EHG786478:EHG786481 ERC786478:ERC786481 FAY786478:FAY786481 FKU786478:FKU786481 FUQ786478:FUQ786481 GEM786478:GEM786481 GOI786478:GOI786481 GYE786478:GYE786481 HIA786478:HIA786481 HRW786478:HRW786481 IBS786478:IBS786481 ILO786478:ILO786481 IVK786478:IVK786481 JFG786478:JFG786481 JPC786478:JPC786481 JYY786478:JYY786481 KIU786478:KIU786481 KSQ786478:KSQ786481 LCM786478:LCM786481 LMI786478:LMI786481 LWE786478:LWE786481 MGA786478:MGA786481 MPW786478:MPW786481 MZS786478:MZS786481 NJO786478:NJO786481 NTK786478:NTK786481 ODG786478:ODG786481 ONC786478:ONC786481 OWY786478:OWY786481 PGU786478:PGU786481 PQQ786478:PQQ786481 QAM786478:QAM786481 QKI786478:QKI786481 QUE786478:QUE786481 REA786478:REA786481 RNW786478:RNW786481 RXS786478:RXS786481 SHO786478:SHO786481 SRK786478:SRK786481 TBG786478:TBG786481 TLC786478:TLC786481 TUY786478:TUY786481 UEU786478:UEU786481 UOQ786478:UOQ786481 UYM786478:UYM786481 VII786478:VII786481 VSE786478:VSE786481 WCA786478:WCA786481 WLW786478:WLW786481 WVS786478:WVS786481 K852014:K852017 JG852014:JG852017 TC852014:TC852017 ACY852014:ACY852017 AMU852014:AMU852017 AWQ852014:AWQ852017 BGM852014:BGM852017 BQI852014:BQI852017 CAE852014:CAE852017 CKA852014:CKA852017 CTW852014:CTW852017 DDS852014:DDS852017 DNO852014:DNO852017 DXK852014:DXK852017 EHG852014:EHG852017 ERC852014:ERC852017 FAY852014:FAY852017 FKU852014:FKU852017 FUQ852014:FUQ852017 GEM852014:GEM852017 GOI852014:GOI852017 GYE852014:GYE852017 HIA852014:HIA852017 HRW852014:HRW852017 IBS852014:IBS852017 ILO852014:ILO852017 IVK852014:IVK852017 JFG852014:JFG852017 JPC852014:JPC852017 JYY852014:JYY852017 KIU852014:KIU852017 KSQ852014:KSQ852017 LCM852014:LCM852017 LMI852014:LMI852017 LWE852014:LWE852017 MGA852014:MGA852017 MPW852014:MPW852017 MZS852014:MZS852017 NJO852014:NJO852017 NTK852014:NTK852017 ODG852014:ODG852017 ONC852014:ONC852017 OWY852014:OWY852017 PGU852014:PGU852017 PQQ852014:PQQ852017 QAM852014:QAM852017 QKI852014:QKI852017 QUE852014:QUE852017 REA852014:REA852017 RNW852014:RNW852017 RXS852014:RXS852017 SHO852014:SHO852017 SRK852014:SRK852017 TBG852014:TBG852017 TLC852014:TLC852017 TUY852014:TUY852017 UEU852014:UEU852017 UOQ852014:UOQ852017 UYM852014:UYM852017 VII852014:VII852017 VSE852014:VSE852017 WCA852014:WCA852017 WLW852014:WLW852017 WVS852014:WVS852017 K917550:K917553 JG917550:JG917553 TC917550:TC917553 ACY917550:ACY917553 AMU917550:AMU917553 AWQ917550:AWQ917553 BGM917550:BGM917553 BQI917550:BQI917553 CAE917550:CAE917553 CKA917550:CKA917553 CTW917550:CTW917553 DDS917550:DDS917553 DNO917550:DNO917553 DXK917550:DXK917553 EHG917550:EHG917553 ERC917550:ERC917553 FAY917550:FAY917553 FKU917550:FKU917553 FUQ917550:FUQ917553 GEM917550:GEM917553 GOI917550:GOI917553 GYE917550:GYE917553 HIA917550:HIA917553 HRW917550:HRW917553 IBS917550:IBS917553 ILO917550:ILO917553 IVK917550:IVK917553 JFG917550:JFG917553 JPC917550:JPC917553 JYY917550:JYY917553 KIU917550:KIU917553 KSQ917550:KSQ917553 LCM917550:LCM917553 LMI917550:LMI917553 LWE917550:LWE917553 MGA917550:MGA917553 MPW917550:MPW917553 MZS917550:MZS917553 NJO917550:NJO917553 NTK917550:NTK917553 ODG917550:ODG917553 ONC917550:ONC917553 OWY917550:OWY917553 PGU917550:PGU917553 PQQ917550:PQQ917553 QAM917550:QAM917553 QKI917550:QKI917553 QUE917550:QUE917553 REA917550:REA917553 RNW917550:RNW917553 RXS917550:RXS917553 SHO917550:SHO917553 SRK917550:SRK917553 TBG917550:TBG917553 TLC917550:TLC917553 TUY917550:TUY917553 UEU917550:UEU917553 UOQ917550:UOQ917553 UYM917550:UYM917553 VII917550:VII917553 VSE917550:VSE917553 WCA917550:WCA917553 WLW917550:WLW917553 WVS917550:WVS917553 K983086:K983089 JG983086:JG983089 TC983086:TC983089 ACY983086:ACY983089 AMU983086:AMU983089 AWQ983086:AWQ983089 BGM983086:BGM983089 BQI983086:BQI983089 CAE983086:CAE983089 CKA983086:CKA983089 CTW983086:CTW983089 DDS983086:DDS983089 DNO983086:DNO983089 DXK983086:DXK983089 EHG983086:EHG983089 ERC983086:ERC983089 FAY983086:FAY983089 FKU983086:FKU983089 FUQ983086:FUQ983089 GEM983086:GEM983089 GOI983086:GOI983089 GYE983086:GYE983089 HIA983086:HIA983089 HRW983086:HRW983089 IBS983086:IBS983089 ILO983086:ILO983089 IVK983086:IVK983089 JFG983086:JFG983089 JPC983086:JPC983089 JYY983086:JYY983089 KIU983086:KIU983089 KSQ983086:KSQ983089 LCM983086:LCM983089 LMI983086:LMI983089 LWE983086:LWE983089 MGA983086:MGA983089 MPW983086:MPW983089 MZS983086:MZS983089 NJO983086:NJO983089 NTK983086:NTK983089 ODG983086:ODG983089 ONC983086:ONC983089 OWY983086:OWY983089 PGU983086:PGU983089 PQQ983086:PQQ983089 QAM983086:QAM983089 QKI983086:QKI983089 QUE983086:QUE983089 REA983086:REA983089 RNW983086:RNW983089 RXS983086:RXS983089 SHO983086:SHO983089 SRK983086:SRK983089 TBG983086:TBG983089 TLC983086:TLC983089 TUY983086:TUY983089 UEU983086:UEU983089 UOQ983086:UOQ983089 UYM983086:UYM983089 VII983086:VII983089 VSE983086:VSE983089 WCA983086:WCA983089 WLW983086:WLW983089 WVS983086:WVS983089 K12:K15 JG12:JG15 TC12:TC15 ACY12:ACY15 AMU12:AMU15 AWQ12:AWQ15 BGM12:BGM15 BQI12:BQI15 CAE12:CAE15 CKA12:CKA15 CTW12:CTW15 DDS12:DDS15 DNO12:DNO15 DXK12:DXK15 EHG12:EHG15 ERC12:ERC15 FAY12:FAY15 FKU12:FKU15 FUQ12:FUQ15 GEM12:GEM15 GOI12:GOI15 GYE12:GYE15 HIA12:HIA15 HRW12:HRW15 IBS12:IBS15 ILO12:ILO15 IVK12:IVK15 JFG12:JFG15 JPC12:JPC15 JYY12:JYY15 KIU12:KIU15 KSQ12:KSQ15 LCM12:LCM15 LMI12:LMI15 LWE12:LWE15 MGA12:MGA15 MPW12:MPW15 MZS12:MZS15 NJO12:NJO15 NTK12:NTK15 ODG12:ODG15 ONC12:ONC15 OWY12:OWY15 PGU12:PGU15 PQQ12:PQQ15 QAM12:QAM15 QKI12:QKI15 QUE12:QUE15 REA12:REA15 RNW12:RNW15 RXS12:RXS15 SHO12:SHO15 SRK12:SRK15 TBG12:TBG15 TLC12:TLC15 TUY12:TUY15 UEU12:UEU15 UOQ12:UOQ15 UYM12:UYM15 VII12:VII15 VSE12:VSE15 WCA12:WCA15 WLW12:WLW15 WVS12:WVS15 K65548:K65551 JG65548:JG65551 TC65548:TC65551 ACY65548:ACY65551 AMU65548:AMU65551 AWQ65548:AWQ65551 BGM65548:BGM65551 BQI65548:BQI65551 CAE65548:CAE65551 CKA65548:CKA65551 CTW65548:CTW65551 DDS65548:DDS65551 DNO65548:DNO65551 DXK65548:DXK65551 EHG65548:EHG65551 ERC65548:ERC65551 FAY65548:FAY65551 FKU65548:FKU65551 FUQ65548:FUQ65551 GEM65548:GEM65551 GOI65548:GOI65551 GYE65548:GYE65551 HIA65548:HIA65551 HRW65548:HRW65551 IBS65548:IBS65551 ILO65548:ILO65551 IVK65548:IVK65551 JFG65548:JFG65551 JPC65548:JPC65551 JYY65548:JYY65551 KIU65548:KIU65551 KSQ65548:KSQ65551 LCM65548:LCM65551 LMI65548:LMI65551 LWE65548:LWE65551 MGA65548:MGA65551 MPW65548:MPW65551 MZS65548:MZS65551 NJO65548:NJO65551 NTK65548:NTK65551 ODG65548:ODG65551 ONC65548:ONC65551 OWY65548:OWY65551 PGU65548:PGU65551 PQQ65548:PQQ65551 QAM65548:QAM65551 QKI65548:QKI65551 QUE65548:QUE65551 REA65548:REA65551 RNW65548:RNW65551 RXS65548:RXS65551 SHO65548:SHO65551 SRK65548:SRK65551 TBG65548:TBG65551 TLC65548:TLC65551 TUY65548:TUY65551 UEU65548:UEU65551 UOQ65548:UOQ65551 UYM65548:UYM65551 VII65548:VII65551 VSE65548:VSE65551 WCA65548:WCA65551 WLW65548:WLW65551 WVS65548:WVS65551 K131084:K131087 JG131084:JG131087 TC131084:TC131087 ACY131084:ACY131087 AMU131084:AMU131087 AWQ131084:AWQ131087 BGM131084:BGM131087 BQI131084:BQI131087 CAE131084:CAE131087 CKA131084:CKA131087 CTW131084:CTW131087 DDS131084:DDS131087 DNO131084:DNO131087 DXK131084:DXK131087 EHG131084:EHG131087 ERC131084:ERC131087 FAY131084:FAY131087 FKU131084:FKU131087 FUQ131084:FUQ131087 GEM131084:GEM131087 GOI131084:GOI131087 GYE131084:GYE131087 HIA131084:HIA131087 HRW131084:HRW131087 IBS131084:IBS131087 ILO131084:ILO131087 IVK131084:IVK131087 JFG131084:JFG131087 JPC131084:JPC131087 JYY131084:JYY131087 KIU131084:KIU131087 KSQ131084:KSQ131087 LCM131084:LCM131087 LMI131084:LMI131087 LWE131084:LWE131087 MGA131084:MGA131087 MPW131084:MPW131087 MZS131084:MZS131087 NJO131084:NJO131087 NTK131084:NTK131087 ODG131084:ODG131087 ONC131084:ONC131087 OWY131084:OWY131087 PGU131084:PGU131087 PQQ131084:PQQ131087 QAM131084:QAM131087 QKI131084:QKI131087 QUE131084:QUE131087 REA131084:REA131087 RNW131084:RNW131087 RXS131084:RXS131087 SHO131084:SHO131087 SRK131084:SRK131087 TBG131084:TBG131087 TLC131084:TLC131087 TUY131084:TUY131087 UEU131084:UEU131087 UOQ131084:UOQ131087 UYM131084:UYM131087 VII131084:VII131087 VSE131084:VSE131087 WCA131084:WCA131087 WLW131084:WLW131087 WVS131084:WVS131087 K196620:K196623 JG196620:JG196623 TC196620:TC196623 ACY196620:ACY196623 AMU196620:AMU196623 AWQ196620:AWQ196623 BGM196620:BGM196623 BQI196620:BQI196623 CAE196620:CAE196623 CKA196620:CKA196623 CTW196620:CTW196623 DDS196620:DDS196623 DNO196620:DNO196623 DXK196620:DXK196623 EHG196620:EHG196623 ERC196620:ERC196623 FAY196620:FAY196623 FKU196620:FKU196623 FUQ196620:FUQ196623 GEM196620:GEM196623 GOI196620:GOI196623 GYE196620:GYE196623 HIA196620:HIA196623 HRW196620:HRW196623 IBS196620:IBS196623 ILO196620:ILO196623 IVK196620:IVK196623 JFG196620:JFG196623 JPC196620:JPC196623 JYY196620:JYY196623 KIU196620:KIU196623 KSQ196620:KSQ196623 LCM196620:LCM196623 LMI196620:LMI196623 LWE196620:LWE196623 MGA196620:MGA196623 MPW196620:MPW196623 MZS196620:MZS196623 NJO196620:NJO196623 NTK196620:NTK196623 ODG196620:ODG196623 ONC196620:ONC196623 OWY196620:OWY196623 PGU196620:PGU196623 PQQ196620:PQQ196623 QAM196620:QAM196623 QKI196620:QKI196623 QUE196620:QUE196623 REA196620:REA196623 RNW196620:RNW196623 RXS196620:RXS196623 SHO196620:SHO196623 SRK196620:SRK196623 TBG196620:TBG196623 TLC196620:TLC196623 TUY196620:TUY196623 UEU196620:UEU196623 UOQ196620:UOQ196623 UYM196620:UYM196623 VII196620:VII196623 VSE196620:VSE196623 WCA196620:WCA196623 WLW196620:WLW196623 WVS196620:WVS196623 K262156:K262159 JG262156:JG262159 TC262156:TC262159 ACY262156:ACY262159 AMU262156:AMU262159 AWQ262156:AWQ262159 BGM262156:BGM262159 BQI262156:BQI262159 CAE262156:CAE262159 CKA262156:CKA262159 CTW262156:CTW262159 DDS262156:DDS262159 DNO262156:DNO262159 DXK262156:DXK262159 EHG262156:EHG262159 ERC262156:ERC262159 FAY262156:FAY262159 FKU262156:FKU262159 FUQ262156:FUQ262159 GEM262156:GEM262159 GOI262156:GOI262159 GYE262156:GYE262159 HIA262156:HIA262159 HRW262156:HRW262159 IBS262156:IBS262159 ILO262156:ILO262159 IVK262156:IVK262159 JFG262156:JFG262159 JPC262156:JPC262159 JYY262156:JYY262159 KIU262156:KIU262159 KSQ262156:KSQ262159 LCM262156:LCM262159 LMI262156:LMI262159 LWE262156:LWE262159 MGA262156:MGA262159 MPW262156:MPW262159 MZS262156:MZS262159 NJO262156:NJO262159 NTK262156:NTK262159 ODG262156:ODG262159 ONC262156:ONC262159 OWY262156:OWY262159 PGU262156:PGU262159 PQQ262156:PQQ262159 QAM262156:QAM262159 QKI262156:QKI262159 QUE262156:QUE262159 REA262156:REA262159 RNW262156:RNW262159 RXS262156:RXS262159 SHO262156:SHO262159 SRK262156:SRK262159 TBG262156:TBG262159 TLC262156:TLC262159 TUY262156:TUY262159 UEU262156:UEU262159 UOQ262156:UOQ262159 UYM262156:UYM262159 VII262156:VII262159 VSE262156:VSE262159 WCA262156:WCA262159 WLW262156:WLW262159 WVS262156:WVS262159 K327692:K327695 JG327692:JG327695 TC327692:TC327695 ACY327692:ACY327695 AMU327692:AMU327695 AWQ327692:AWQ327695 BGM327692:BGM327695 BQI327692:BQI327695 CAE327692:CAE327695 CKA327692:CKA327695 CTW327692:CTW327695 DDS327692:DDS327695 DNO327692:DNO327695 DXK327692:DXK327695 EHG327692:EHG327695 ERC327692:ERC327695 FAY327692:FAY327695 FKU327692:FKU327695 FUQ327692:FUQ327695 GEM327692:GEM327695 GOI327692:GOI327695 GYE327692:GYE327695 HIA327692:HIA327695 HRW327692:HRW327695 IBS327692:IBS327695 ILO327692:ILO327695 IVK327692:IVK327695 JFG327692:JFG327695 JPC327692:JPC327695 JYY327692:JYY327695 KIU327692:KIU327695 KSQ327692:KSQ327695 LCM327692:LCM327695 LMI327692:LMI327695 LWE327692:LWE327695 MGA327692:MGA327695 MPW327692:MPW327695 MZS327692:MZS327695 NJO327692:NJO327695 NTK327692:NTK327695 ODG327692:ODG327695 ONC327692:ONC327695 OWY327692:OWY327695 PGU327692:PGU327695 PQQ327692:PQQ327695 QAM327692:QAM327695 QKI327692:QKI327695 QUE327692:QUE327695 REA327692:REA327695 RNW327692:RNW327695 RXS327692:RXS327695 SHO327692:SHO327695 SRK327692:SRK327695 TBG327692:TBG327695 TLC327692:TLC327695 TUY327692:TUY327695 UEU327692:UEU327695 UOQ327692:UOQ327695 UYM327692:UYM327695 VII327692:VII327695 VSE327692:VSE327695 WCA327692:WCA327695 WLW327692:WLW327695 WVS327692:WVS327695 K393228:K393231 JG393228:JG393231 TC393228:TC393231 ACY393228:ACY393231 AMU393228:AMU393231 AWQ393228:AWQ393231 BGM393228:BGM393231 BQI393228:BQI393231 CAE393228:CAE393231 CKA393228:CKA393231 CTW393228:CTW393231 DDS393228:DDS393231 DNO393228:DNO393231 DXK393228:DXK393231 EHG393228:EHG393231 ERC393228:ERC393231 FAY393228:FAY393231 FKU393228:FKU393231 FUQ393228:FUQ393231 GEM393228:GEM393231 GOI393228:GOI393231 GYE393228:GYE393231 HIA393228:HIA393231 HRW393228:HRW393231 IBS393228:IBS393231 ILO393228:ILO393231 IVK393228:IVK393231 JFG393228:JFG393231 JPC393228:JPC393231 JYY393228:JYY393231 KIU393228:KIU393231 KSQ393228:KSQ393231 LCM393228:LCM393231 LMI393228:LMI393231 LWE393228:LWE393231 MGA393228:MGA393231 MPW393228:MPW393231 MZS393228:MZS393231 NJO393228:NJO393231 NTK393228:NTK393231 ODG393228:ODG393231 ONC393228:ONC393231 OWY393228:OWY393231 PGU393228:PGU393231 PQQ393228:PQQ393231 QAM393228:QAM393231 QKI393228:QKI393231 QUE393228:QUE393231 REA393228:REA393231 RNW393228:RNW393231 RXS393228:RXS393231 SHO393228:SHO393231 SRK393228:SRK393231 TBG393228:TBG393231 TLC393228:TLC393231 TUY393228:TUY393231 UEU393228:UEU393231 UOQ393228:UOQ393231 UYM393228:UYM393231 VII393228:VII393231 VSE393228:VSE393231 WCA393228:WCA393231 WLW393228:WLW393231 WVS393228:WVS393231 K458764:K458767 JG458764:JG458767 TC458764:TC458767 ACY458764:ACY458767 AMU458764:AMU458767 AWQ458764:AWQ458767 BGM458764:BGM458767 BQI458764:BQI458767 CAE458764:CAE458767 CKA458764:CKA458767 CTW458764:CTW458767 DDS458764:DDS458767 DNO458764:DNO458767 DXK458764:DXK458767 EHG458764:EHG458767 ERC458764:ERC458767 FAY458764:FAY458767 FKU458764:FKU458767 FUQ458764:FUQ458767 GEM458764:GEM458767 GOI458764:GOI458767 GYE458764:GYE458767 HIA458764:HIA458767 HRW458764:HRW458767 IBS458764:IBS458767 ILO458764:ILO458767 IVK458764:IVK458767 JFG458764:JFG458767 JPC458764:JPC458767 JYY458764:JYY458767 KIU458764:KIU458767 KSQ458764:KSQ458767 LCM458764:LCM458767 LMI458764:LMI458767 LWE458764:LWE458767 MGA458764:MGA458767 MPW458764:MPW458767 MZS458764:MZS458767 NJO458764:NJO458767 NTK458764:NTK458767 ODG458764:ODG458767 ONC458764:ONC458767 OWY458764:OWY458767 PGU458764:PGU458767 PQQ458764:PQQ458767 QAM458764:QAM458767 QKI458764:QKI458767 QUE458764:QUE458767 REA458764:REA458767 RNW458764:RNW458767 RXS458764:RXS458767 SHO458764:SHO458767 SRK458764:SRK458767 TBG458764:TBG458767 TLC458764:TLC458767 TUY458764:TUY458767 UEU458764:UEU458767 UOQ458764:UOQ458767 UYM458764:UYM458767 VII458764:VII458767 VSE458764:VSE458767 WCA458764:WCA458767 WLW458764:WLW458767 WVS458764:WVS458767 K524300:K524303 JG524300:JG524303 TC524300:TC524303 ACY524300:ACY524303 AMU524300:AMU524303 AWQ524300:AWQ524303 BGM524300:BGM524303 BQI524300:BQI524303 CAE524300:CAE524303 CKA524300:CKA524303 CTW524300:CTW524303 DDS524300:DDS524303 DNO524300:DNO524303 DXK524300:DXK524303 EHG524300:EHG524303 ERC524300:ERC524303 FAY524300:FAY524303 FKU524300:FKU524303 FUQ524300:FUQ524303 GEM524300:GEM524303 GOI524300:GOI524303 GYE524300:GYE524303 HIA524300:HIA524303 HRW524300:HRW524303 IBS524300:IBS524303 ILO524300:ILO524303 IVK524300:IVK524303 JFG524300:JFG524303 JPC524300:JPC524303 JYY524300:JYY524303 KIU524300:KIU524303 KSQ524300:KSQ524303 LCM524300:LCM524303 LMI524300:LMI524303 LWE524300:LWE524303 MGA524300:MGA524303 MPW524300:MPW524303 MZS524300:MZS524303 NJO524300:NJO524303 NTK524300:NTK524303 ODG524300:ODG524303 ONC524300:ONC524303 OWY524300:OWY524303 PGU524300:PGU524303 PQQ524300:PQQ524303 QAM524300:QAM524303 QKI524300:QKI524303 QUE524300:QUE524303 REA524300:REA524303 RNW524300:RNW524303 RXS524300:RXS524303 SHO524300:SHO524303 SRK524300:SRK524303 TBG524300:TBG524303 TLC524300:TLC524303 TUY524300:TUY524303 UEU524300:UEU524303 UOQ524300:UOQ524303 UYM524300:UYM524303 VII524300:VII524303 VSE524300:VSE524303 WCA524300:WCA524303 WLW524300:WLW524303 WVS524300:WVS524303 K589836:K589839 JG589836:JG589839 TC589836:TC589839 ACY589836:ACY589839 AMU589836:AMU589839 AWQ589836:AWQ589839 BGM589836:BGM589839 BQI589836:BQI589839 CAE589836:CAE589839 CKA589836:CKA589839 CTW589836:CTW589839 DDS589836:DDS589839 DNO589836:DNO589839 DXK589836:DXK589839 EHG589836:EHG589839 ERC589836:ERC589839 FAY589836:FAY589839 FKU589836:FKU589839 FUQ589836:FUQ589839 GEM589836:GEM589839 GOI589836:GOI589839 GYE589836:GYE589839 HIA589836:HIA589839 HRW589836:HRW589839 IBS589836:IBS589839 ILO589836:ILO589839 IVK589836:IVK589839 JFG589836:JFG589839 JPC589836:JPC589839 JYY589836:JYY589839 KIU589836:KIU589839 KSQ589836:KSQ589839 LCM589836:LCM589839 LMI589836:LMI589839 LWE589836:LWE589839 MGA589836:MGA589839 MPW589836:MPW589839 MZS589836:MZS589839 NJO589836:NJO589839 NTK589836:NTK589839 ODG589836:ODG589839 ONC589836:ONC589839 OWY589836:OWY589839 PGU589836:PGU589839 PQQ589836:PQQ589839 QAM589836:QAM589839 QKI589836:QKI589839 QUE589836:QUE589839 REA589836:REA589839 RNW589836:RNW589839 RXS589836:RXS589839 SHO589836:SHO589839 SRK589836:SRK589839 TBG589836:TBG589839 TLC589836:TLC589839 TUY589836:TUY589839 UEU589836:UEU589839 UOQ589836:UOQ589839 UYM589836:UYM589839 VII589836:VII589839 VSE589836:VSE589839 WCA589836:WCA589839 WLW589836:WLW589839 WVS589836:WVS589839 K655372:K655375 JG655372:JG655375 TC655372:TC655375 ACY655372:ACY655375 AMU655372:AMU655375 AWQ655372:AWQ655375 BGM655372:BGM655375 BQI655372:BQI655375 CAE655372:CAE655375 CKA655372:CKA655375 CTW655372:CTW655375 DDS655372:DDS655375 DNO655372:DNO655375 DXK655372:DXK655375 EHG655372:EHG655375 ERC655372:ERC655375 FAY655372:FAY655375 FKU655372:FKU655375 FUQ655372:FUQ655375 GEM655372:GEM655375 GOI655372:GOI655375 GYE655372:GYE655375 HIA655372:HIA655375 HRW655372:HRW655375 IBS655372:IBS655375 ILO655372:ILO655375 IVK655372:IVK655375 JFG655372:JFG655375 JPC655372:JPC655375 JYY655372:JYY655375 KIU655372:KIU655375 KSQ655372:KSQ655375 LCM655372:LCM655375 LMI655372:LMI655375 LWE655372:LWE655375 MGA655372:MGA655375 MPW655372:MPW655375 MZS655372:MZS655375 NJO655372:NJO655375 NTK655372:NTK655375 ODG655372:ODG655375 ONC655372:ONC655375 OWY655372:OWY655375 PGU655372:PGU655375 PQQ655372:PQQ655375 QAM655372:QAM655375 QKI655372:QKI655375 QUE655372:QUE655375 REA655372:REA655375 RNW655372:RNW655375 RXS655372:RXS655375 SHO655372:SHO655375 SRK655372:SRK655375 TBG655372:TBG655375 TLC655372:TLC655375 TUY655372:TUY655375 UEU655372:UEU655375 UOQ655372:UOQ655375 UYM655372:UYM655375 VII655372:VII655375 VSE655372:VSE655375 WCA655372:WCA655375 WLW655372:WLW655375 WVS655372:WVS655375 K720908:K720911 JG720908:JG720911 TC720908:TC720911 ACY720908:ACY720911 AMU720908:AMU720911 AWQ720908:AWQ720911 BGM720908:BGM720911 BQI720908:BQI720911 CAE720908:CAE720911 CKA720908:CKA720911 CTW720908:CTW720911 DDS720908:DDS720911 DNO720908:DNO720911 DXK720908:DXK720911 EHG720908:EHG720911 ERC720908:ERC720911 FAY720908:FAY720911 FKU720908:FKU720911 FUQ720908:FUQ720911 GEM720908:GEM720911 GOI720908:GOI720911 GYE720908:GYE720911 HIA720908:HIA720911 HRW720908:HRW720911 IBS720908:IBS720911 ILO720908:ILO720911 IVK720908:IVK720911 JFG720908:JFG720911 JPC720908:JPC720911 JYY720908:JYY720911 KIU720908:KIU720911 KSQ720908:KSQ720911 LCM720908:LCM720911 LMI720908:LMI720911 LWE720908:LWE720911 MGA720908:MGA720911 MPW720908:MPW720911 MZS720908:MZS720911 NJO720908:NJO720911 NTK720908:NTK720911 ODG720908:ODG720911 ONC720908:ONC720911 OWY720908:OWY720911 PGU720908:PGU720911 PQQ720908:PQQ720911 QAM720908:QAM720911 QKI720908:QKI720911 QUE720908:QUE720911 REA720908:REA720911 RNW720908:RNW720911 RXS720908:RXS720911 SHO720908:SHO720911 SRK720908:SRK720911 TBG720908:TBG720911 TLC720908:TLC720911 TUY720908:TUY720911 UEU720908:UEU720911 UOQ720908:UOQ720911 UYM720908:UYM720911 VII720908:VII720911 VSE720908:VSE720911 WCA720908:WCA720911 WLW720908:WLW720911 WVS720908:WVS720911 K786444:K786447 JG786444:JG786447 TC786444:TC786447 ACY786444:ACY786447 AMU786444:AMU786447 AWQ786444:AWQ786447 BGM786444:BGM786447 BQI786444:BQI786447 CAE786444:CAE786447 CKA786444:CKA786447 CTW786444:CTW786447 DDS786444:DDS786447 DNO786444:DNO786447 DXK786444:DXK786447 EHG786444:EHG786447 ERC786444:ERC786447 FAY786444:FAY786447 FKU786444:FKU786447 FUQ786444:FUQ786447 GEM786444:GEM786447 GOI786444:GOI786447 GYE786444:GYE786447 HIA786444:HIA786447 HRW786444:HRW786447 IBS786444:IBS786447 ILO786444:ILO786447 IVK786444:IVK786447 JFG786444:JFG786447 JPC786444:JPC786447 JYY786444:JYY786447 KIU786444:KIU786447 KSQ786444:KSQ786447 LCM786444:LCM786447 LMI786444:LMI786447 LWE786444:LWE786447 MGA786444:MGA786447 MPW786444:MPW786447 MZS786444:MZS786447 NJO786444:NJO786447 NTK786444:NTK786447 ODG786444:ODG786447 ONC786444:ONC786447 OWY786444:OWY786447 PGU786444:PGU786447 PQQ786444:PQQ786447 QAM786444:QAM786447 QKI786444:QKI786447 QUE786444:QUE786447 REA786444:REA786447 RNW786444:RNW786447 RXS786444:RXS786447 SHO786444:SHO786447 SRK786444:SRK786447 TBG786444:TBG786447 TLC786444:TLC786447 TUY786444:TUY786447 UEU786444:UEU786447 UOQ786444:UOQ786447 UYM786444:UYM786447 VII786444:VII786447 VSE786444:VSE786447 WCA786444:WCA786447 WLW786444:WLW786447 WVS786444:WVS786447 K851980:K851983 JG851980:JG851983 TC851980:TC851983 ACY851980:ACY851983 AMU851980:AMU851983 AWQ851980:AWQ851983 BGM851980:BGM851983 BQI851980:BQI851983 CAE851980:CAE851983 CKA851980:CKA851983 CTW851980:CTW851983 DDS851980:DDS851983 DNO851980:DNO851983 DXK851980:DXK851983 EHG851980:EHG851983 ERC851980:ERC851983 FAY851980:FAY851983 FKU851980:FKU851983 FUQ851980:FUQ851983 GEM851980:GEM851983 GOI851980:GOI851983 GYE851980:GYE851983 HIA851980:HIA851983 HRW851980:HRW851983 IBS851980:IBS851983 ILO851980:ILO851983 IVK851980:IVK851983 JFG851980:JFG851983 JPC851980:JPC851983 JYY851980:JYY851983 KIU851980:KIU851983 KSQ851980:KSQ851983 LCM851980:LCM851983 LMI851980:LMI851983 LWE851980:LWE851983 MGA851980:MGA851983 MPW851980:MPW851983 MZS851980:MZS851983 NJO851980:NJO851983 NTK851980:NTK851983 ODG851980:ODG851983 ONC851980:ONC851983 OWY851980:OWY851983 PGU851980:PGU851983 PQQ851980:PQQ851983 QAM851980:QAM851983 QKI851980:QKI851983 QUE851980:QUE851983 REA851980:REA851983 RNW851980:RNW851983 RXS851980:RXS851983 SHO851980:SHO851983 SRK851980:SRK851983 TBG851980:TBG851983 TLC851980:TLC851983 TUY851980:TUY851983 UEU851980:UEU851983 UOQ851980:UOQ851983 UYM851980:UYM851983 VII851980:VII851983 VSE851980:VSE851983 WCA851980:WCA851983 WLW851980:WLW851983 WVS851980:WVS851983 K917516:K917519 JG917516:JG917519 TC917516:TC917519 ACY917516:ACY917519 AMU917516:AMU917519 AWQ917516:AWQ917519 BGM917516:BGM917519 BQI917516:BQI917519 CAE917516:CAE917519 CKA917516:CKA917519 CTW917516:CTW917519 DDS917516:DDS917519 DNO917516:DNO917519 DXK917516:DXK917519 EHG917516:EHG917519 ERC917516:ERC917519 FAY917516:FAY917519 FKU917516:FKU917519 FUQ917516:FUQ917519 GEM917516:GEM917519 GOI917516:GOI917519 GYE917516:GYE917519 HIA917516:HIA917519 HRW917516:HRW917519 IBS917516:IBS917519 ILO917516:ILO917519 IVK917516:IVK917519 JFG917516:JFG917519 JPC917516:JPC917519 JYY917516:JYY917519 KIU917516:KIU917519 KSQ917516:KSQ917519 LCM917516:LCM917519 LMI917516:LMI917519 LWE917516:LWE917519 MGA917516:MGA917519 MPW917516:MPW917519 MZS917516:MZS917519 NJO917516:NJO917519 NTK917516:NTK917519 ODG917516:ODG917519 ONC917516:ONC917519 OWY917516:OWY917519 PGU917516:PGU917519 PQQ917516:PQQ917519 QAM917516:QAM917519 QKI917516:QKI917519 QUE917516:QUE917519 REA917516:REA917519 RNW917516:RNW917519 RXS917516:RXS917519 SHO917516:SHO917519 SRK917516:SRK917519 TBG917516:TBG917519 TLC917516:TLC917519 TUY917516:TUY917519 UEU917516:UEU917519 UOQ917516:UOQ917519 UYM917516:UYM917519 VII917516:VII917519 VSE917516:VSE917519 WCA917516:WCA917519 WLW917516:WLW917519 WVS917516:WVS917519 K983052:K983055 JG983052:JG983055 TC983052:TC983055 ACY983052:ACY983055 AMU983052:AMU983055 AWQ983052:AWQ983055 BGM983052:BGM983055 BQI983052:BQI983055 CAE983052:CAE983055 CKA983052:CKA983055 CTW983052:CTW983055 DDS983052:DDS983055 DNO983052:DNO983055 DXK983052:DXK983055 EHG983052:EHG983055 ERC983052:ERC983055 FAY983052:FAY983055 FKU983052:FKU983055 FUQ983052:FUQ983055 GEM983052:GEM983055 GOI983052:GOI983055 GYE983052:GYE983055 HIA983052:HIA983055 HRW983052:HRW983055 IBS983052:IBS983055 ILO983052:ILO983055 IVK983052:IVK983055 JFG983052:JFG983055 JPC983052:JPC983055 JYY983052:JYY983055 KIU983052:KIU983055 KSQ983052:KSQ983055 LCM983052:LCM983055 LMI983052:LMI983055 LWE983052:LWE983055 MGA983052:MGA983055 MPW983052:MPW983055 MZS983052:MZS983055 NJO983052:NJO983055 NTK983052:NTK983055 ODG983052:ODG983055 ONC983052:ONC983055 OWY983052:OWY983055 PGU983052:PGU983055 PQQ983052:PQQ983055 QAM983052:QAM983055 QKI983052:QKI983055 QUE983052:QUE983055 REA983052:REA983055 RNW983052:RNW983055 RXS983052:RXS983055 SHO983052:SHO983055 SRK983052:SRK983055 TBG983052:TBG983055 TLC983052:TLC983055 TUY983052:TUY983055 UEU983052:UEU983055 UOQ983052:UOQ983055 UYM983052:UYM983055 VII983052:VII983055 VSE983052:VSE983055 WCA983052:WCA983055 WLW983052:WLW983055 WVS983052:WVS983055" xr:uid="{CE4286BF-B42C-4C95-929E-FAB2793CAB72}"/>
  </dataValidations>
  <pageMargins left="0.2" right="0.2" top="0.75" bottom="0.75" header="0.3" footer="0.3"/>
  <pageSetup paperSize="9" scale="41"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C3F8-EF50-43FA-95BD-1CEE1D72EA0C}">
  <dimension ref="B2:Q33"/>
  <sheetViews>
    <sheetView zoomScale="85" zoomScaleNormal="85" workbookViewId="0">
      <pane xSplit="10" ySplit="8" topLeftCell="K12"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6.7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6.7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6.7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6.7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6.7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6.7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6.7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6.7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6.7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6.7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6.7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6.7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6.7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6.7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6.7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6.7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6.7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6.7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6.7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6.7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6.7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6.7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6.7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6.7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6.7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6.7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6.7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6.7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6.7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6.7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6.7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6.7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6.7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6.7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6.7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6.7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6.7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6.7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6.7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6.7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6.7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6.7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6.7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6.7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6.7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6.7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6.7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6.7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6.7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6.7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6.7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6.7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6.7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6.7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6.7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6.7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6.7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6.7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6.7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6.7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6.7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6.7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6.7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6.7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71370</v>
      </c>
    </row>
    <row r="3" spans="2:17" ht="20.100000000000001" customHeight="1">
      <c r="B3" s="2" t="s">
        <v>3</v>
      </c>
      <c r="C3" s="2"/>
      <c r="D3" s="2"/>
      <c r="E3" s="13" t="s">
        <v>1242</v>
      </c>
    </row>
    <row r="4" spans="2:17" ht="20.100000000000001" customHeight="1">
      <c r="B4" s="2" t="s">
        <v>5</v>
      </c>
      <c r="C4" s="2"/>
      <c r="D4" s="2"/>
      <c r="E4" s="13">
        <v>220744</v>
      </c>
    </row>
    <row r="5" spans="2:17" ht="20.100000000000001" customHeight="1">
      <c r="B5" s="2" t="s">
        <v>8</v>
      </c>
      <c r="C5" s="2"/>
      <c r="D5" s="2"/>
      <c r="E5" s="18">
        <v>45680</v>
      </c>
    </row>
    <row r="6" spans="2:17" ht="20.100000000000001" customHeight="1">
      <c r="B6" s="2" t="s">
        <v>10</v>
      </c>
      <c r="C6" s="2"/>
      <c r="D6" s="2"/>
      <c r="E6" s="18">
        <v>45701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557" customFormat="1" ht="19.7" customHeight="1">
      <c r="B10" s="131">
        <v>8</v>
      </c>
      <c r="C10" s="131" t="s">
        <v>1243</v>
      </c>
      <c r="D10" s="131" t="s">
        <v>1243</v>
      </c>
      <c r="E10" s="166" t="s">
        <v>1244</v>
      </c>
      <c r="F10" s="157">
        <v>1</v>
      </c>
      <c r="G10" s="554">
        <v>6700</v>
      </c>
      <c r="H10" s="601">
        <f>F10*G10</f>
        <v>6700</v>
      </c>
      <c r="I10" s="159"/>
      <c r="J10" s="156" t="s">
        <v>1245</v>
      </c>
      <c r="K10" s="156" t="s">
        <v>1642</v>
      </c>
      <c r="L10" s="157"/>
      <c r="M10" s="555">
        <v>45667</v>
      </c>
      <c r="N10" s="131"/>
      <c r="O10" s="558">
        <v>45680</v>
      </c>
      <c r="P10" s="555">
        <v>45693</v>
      </c>
      <c r="Q10" s="555">
        <v>45693</v>
      </c>
    </row>
    <row r="11" spans="2:17" s="557" customFormat="1" ht="19.7" customHeight="1">
      <c r="B11" s="131">
        <v>8</v>
      </c>
      <c r="C11" s="131" t="s">
        <v>1243</v>
      </c>
      <c r="D11" s="131" t="s">
        <v>1243</v>
      </c>
      <c r="E11" s="166" t="s">
        <v>1247</v>
      </c>
      <c r="F11" s="157">
        <v>1</v>
      </c>
      <c r="G11" s="554">
        <v>20200</v>
      </c>
      <c r="H11" s="601">
        <f>F11*G11</f>
        <v>20200</v>
      </c>
      <c r="I11" s="159"/>
      <c r="J11" s="156" t="s">
        <v>1248</v>
      </c>
      <c r="K11" s="156" t="s">
        <v>1642</v>
      </c>
      <c r="L11" s="157"/>
      <c r="M11" s="555">
        <v>45667</v>
      </c>
      <c r="N11" s="131"/>
      <c r="O11" s="558">
        <v>45680</v>
      </c>
      <c r="P11" s="555">
        <v>45693</v>
      </c>
      <c r="Q11" s="555">
        <v>45693</v>
      </c>
    </row>
    <row r="12" spans="2:17" s="4" customFormat="1" ht="19.7" customHeight="1">
      <c r="B12" s="603"/>
      <c r="C12" s="603"/>
      <c r="D12" s="603"/>
      <c r="E12" s="604"/>
      <c r="F12" s="358"/>
      <c r="G12" s="36">
        <v>0</v>
      </c>
      <c r="H12" s="36">
        <f>F12*G12</f>
        <v>0</v>
      </c>
      <c r="I12" s="31"/>
      <c r="J12" s="38"/>
      <c r="K12" s="27"/>
      <c r="L12" s="27"/>
      <c r="M12" s="32"/>
      <c r="N12" s="28"/>
      <c r="O12" s="27"/>
      <c r="P12" s="32"/>
      <c r="Q12" s="33"/>
    </row>
    <row r="13" spans="2:17" s="557" customFormat="1" ht="19.7" customHeight="1">
      <c r="B13" s="131">
        <v>8</v>
      </c>
      <c r="C13" s="131" t="s">
        <v>1266</v>
      </c>
      <c r="D13" s="131" t="s">
        <v>55</v>
      </c>
      <c r="E13" s="201" t="s">
        <v>824</v>
      </c>
      <c r="F13" s="157">
        <v>2</v>
      </c>
      <c r="G13" s="554">
        <v>161</v>
      </c>
      <c r="H13" s="554">
        <f>F13*G13</f>
        <v>322</v>
      </c>
      <c r="I13" s="159"/>
      <c r="J13" s="201" t="s">
        <v>1267</v>
      </c>
      <c r="K13" s="156" t="s">
        <v>1643</v>
      </c>
      <c r="L13" s="157"/>
      <c r="M13" s="555">
        <v>45666</v>
      </c>
      <c r="N13" s="131"/>
      <c r="O13" s="157"/>
      <c r="P13" s="555">
        <v>45680</v>
      </c>
      <c r="Q13" s="556">
        <v>45680</v>
      </c>
    </row>
    <row r="14" spans="2:17" s="557" customFormat="1" ht="19.7" customHeight="1">
      <c r="B14" s="131">
        <v>8</v>
      </c>
      <c r="C14" s="131" t="s">
        <v>55</v>
      </c>
      <c r="D14" s="131" t="s">
        <v>55</v>
      </c>
      <c r="E14" s="148" t="s">
        <v>1269</v>
      </c>
      <c r="F14" s="157">
        <v>1</v>
      </c>
      <c r="G14" s="554">
        <v>8412</v>
      </c>
      <c r="H14" s="554">
        <f t="shared" ref="H14:H22" si="0">F14*G14</f>
        <v>8412</v>
      </c>
      <c r="I14" s="159"/>
      <c r="J14" s="166" t="s">
        <v>1270</v>
      </c>
      <c r="K14" s="156" t="s">
        <v>1643</v>
      </c>
      <c r="L14" s="157"/>
      <c r="M14" s="555">
        <v>45666</v>
      </c>
      <c r="N14" s="131"/>
      <c r="O14" s="157"/>
      <c r="P14" s="555">
        <v>45680</v>
      </c>
      <c r="Q14" s="556">
        <v>45680</v>
      </c>
    </row>
    <row r="15" spans="2:17" s="557" customFormat="1" ht="19.7" customHeight="1">
      <c r="B15" s="131">
        <v>8</v>
      </c>
      <c r="C15" s="131" t="s">
        <v>55</v>
      </c>
      <c r="D15" s="131" t="s">
        <v>55</v>
      </c>
      <c r="E15" s="148" t="s">
        <v>1271</v>
      </c>
      <c r="F15" s="157">
        <v>1</v>
      </c>
      <c r="G15" s="554">
        <v>4700</v>
      </c>
      <c r="H15" s="554">
        <f t="shared" si="0"/>
        <v>4700</v>
      </c>
      <c r="I15" s="159"/>
      <c r="J15" s="166" t="s">
        <v>1272</v>
      </c>
      <c r="K15" s="156" t="s">
        <v>1643</v>
      </c>
      <c r="L15" s="157"/>
      <c r="M15" s="555">
        <v>45666</v>
      </c>
      <c r="N15" s="131"/>
      <c r="O15" s="157"/>
      <c r="P15" s="555">
        <v>45680</v>
      </c>
      <c r="Q15" s="556">
        <v>45680</v>
      </c>
    </row>
    <row r="16" spans="2:17" s="557" customFormat="1" ht="19.7" customHeight="1">
      <c r="B16" s="131">
        <v>8</v>
      </c>
      <c r="C16" s="131" t="s">
        <v>55</v>
      </c>
      <c r="D16" s="131" t="s">
        <v>55</v>
      </c>
      <c r="E16" s="148" t="s">
        <v>1273</v>
      </c>
      <c r="F16" s="157">
        <v>1</v>
      </c>
      <c r="G16" s="554">
        <v>5700</v>
      </c>
      <c r="H16" s="554">
        <f t="shared" si="0"/>
        <v>5700</v>
      </c>
      <c r="I16" s="159"/>
      <c r="J16" s="166" t="s">
        <v>1274</v>
      </c>
      <c r="K16" s="156" t="s">
        <v>1643</v>
      </c>
      <c r="L16" s="157"/>
      <c r="M16" s="555">
        <v>45666</v>
      </c>
      <c r="N16" s="131"/>
      <c r="O16" s="157"/>
      <c r="P16" s="555">
        <v>45680</v>
      </c>
      <c r="Q16" s="556">
        <v>45680</v>
      </c>
    </row>
    <row r="17" spans="2:17" s="557" customFormat="1" ht="19.7" customHeight="1">
      <c r="B17" s="131">
        <v>8</v>
      </c>
      <c r="C17" s="131" t="s">
        <v>55</v>
      </c>
      <c r="D17" s="131" t="s">
        <v>55</v>
      </c>
      <c r="E17" s="148" t="s">
        <v>1275</v>
      </c>
      <c r="F17" s="157">
        <v>1</v>
      </c>
      <c r="G17" s="554">
        <v>895</v>
      </c>
      <c r="H17" s="554">
        <f t="shared" si="0"/>
        <v>895</v>
      </c>
      <c r="I17" s="159"/>
      <c r="J17" s="166" t="s">
        <v>1276</v>
      </c>
      <c r="K17" s="156" t="s">
        <v>1643</v>
      </c>
      <c r="L17" s="157"/>
      <c r="M17" s="555">
        <v>45666</v>
      </c>
      <c r="N17" s="131"/>
      <c r="O17" s="157"/>
      <c r="P17" s="555">
        <v>45680</v>
      </c>
      <c r="Q17" s="556">
        <v>45680</v>
      </c>
    </row>
    <row r="18" spans="2:17" s="557" customFormat="1" ht="19.7" customHeight="1">
      <c r="B18" s="131">
        <v>8</v>
      </c>
      <c r="C18" s="131" t="s">
        <v>55</v>
      </c>
      <c r="D18" s="131" t="s">
        <v>55</v>
      </c>
      <c r="E18" s="148" t="s">
        <v>1277</v>
      </c>
      <c r="F18" s="157">
        <v>4</v>
      </c>
      <c r="G18" s="554">
        <v>500</v>
      </c>
      <c r="H18" s="554">
        <f t="shared" si="0"/>
        <v>2000</v>
      </c>
      <c r="I18" s="159"/>
      <c r="J18" s="166" t="s">
        <v>417</v>
      </c>
      <c r="K18" s="156" t="s">
        <v>1643</v>
      </c>
      <c r="L18" s="157"/>
      <c r="M18" s="555">
        <v>45666</v>
      </c>
      <c r="N18" s="131"/>
      <c r="O18" s="157"/>
      <c r="P18" s="555">
        <v>45680</v>
      </c>
      <c r="Q18" s="556">
        <v>45680</v>
      </c>
    </row>
    <row r="19" spans="2:17" s="557" customFormat="1" ht="19.7" customHeight="1">
      <c r="B19" s="131">
        <v>8</v>
      </c>
      <c r="C19" s="131" t="s">
        <v>55</v>
      </c>
      <c r="D19" s="131" t="s">
        <v>55</v>
      </c>
      <c r="E19" s="148" t="s">
        <v>1254</v>
      </c>
      <c r="F19" s="157">
        <v>1</v>
      </c>
      <c r="G19" s="554">
        <v>1092</v>
      </c>
      <c r="H19" s="554">
        <f t="shared" si="0"/>
        <v>1092</v>
      </c>
      <c r="I19" s="159"/>
      <c r="J19" s="166" t="s">
        <v>1255</v>
      </c>
      <c r="K19" s="156" t="s">
        <v>1643</v>
      </c>
      <c r="L19" s="157"/>
      <c r="M19" s="555">
        <v>45666</v>
      </c>
      <c r="N19" s="131"/>
      <c r="O19" s="157"/>
      <c r="P19" s="555">
        <v>45680</v>
      </c>
      <c r="Q19" s="556">
        <v>45680</v>
      </c>
    </row>
    <row r="20" spans="2:17" s="557" customFormat="1" ht="19.7" customHeight="1">
      <c r="B20" s="131">
        <v>8</v>
      </c>
      <c r="C20" s="131" t="s">
        <v>55</v>
      </c>
      <c r="D20" s="131" t="s">
        <v>55</v>
      </c>
      <c r="E20" s="148" t="s">
        <v>1256</v>
      </c>
      <c r="F20" s="157">
        <v>1</v>
      </c>
      <c r="G20" s="554">
        <v>890</v>
      </c>
      <c r="H20" s="554">
        <f t="shared" si="0"/>
        <v>890</v>
      </c>
      <c r="I20" s="159"/>
      <c r="J20" s="166" t="s">
        <v>1257</v>
      </c>
      <c r="K20" s="156" t="s">
        <v>1643</v>
      </c>
      <c r="L20" s="157"/>
      <c r="M20" s="555">
        <v>45666</v>
      </c>
      <c r="N20" s="131"/>
      <c r="O20" s="157"/>
      <c r="P20" s="555">
        <v>45680</v>
      </c>
      <c r="Q20" s="556">
        <v>45680</v>
      </c>
    </row>
    <row r="21" spans="2:17" s="557" customFormat="1" ht="19.7" customHeight="1">
      <c r="B21" s="131">
        <v>8</v>
      </c>
      <c r="C21" s="131" t="s">
        <v>55</v>
      </c>
      <c r="D21" s="131" t="s">
        <v>55</v>
      </c>
      <c r="E21" s="148" t="s">
        <v>1021</v>
      </c>
      <c r="F21" s="157">
        <v>1</v>
      </c>
      <c r="G21" s="554">
        <v>330</v>
      </c>
      <c r="H21" s="554">
        <f t="shared" si="0"/>
        <v>330</v>
      </c>
      <c r="I21" s="159"/>
      <c r="J21" s="166" t="s">
        <v>1258</v>
      </c>
      <c r="K21" s="156" t="s">
        <v>1643</v>
      </c>
      <c r="L21" s="157"/>
      <c r="M21" s="555">
        <v>45666</v>
      </c>
      <c r="N21" s="131"/>
      <c r="O21" s="157"/>
      <c r="P21" s="555">
        <v>45680</v>
      </c>
      <c r="Q21" s="556">
        <v>45680</v>
      </c>
    </row>
    <row r="22" spans="2:17" s="557" customFormat="1" ht="19.7" customHeight="1">
      <c r="B22" s="131">
        <v>8</v>
      </c>
      <c r="C22" s="131" t="s">
        <v>55</v>
      </c>
      <c r="D22" s="131" t="s">
        <v>55</v>
      </c>
      <c r="E22" s="148" t="s">
        <v>1259</v>
      </c>
      <c r="F22" s="157">
        <v>1</v>
      </c>
      <c r="G22" s="554">
        <v>860</v>
      </c>
      <c r="H22" s="554">
        <f t="shared" si="0"/>
        <v>860</v>
      </c>
      <c r="I22" s="159"/>
      <c r="J22" s="166" t="s">
        <v>597</v>
      </c>
      <c r="K22" s="156" t="s">
        <v>1643</v>
      </c>
      <c r="L22" s="157"/>
      <c r="M22" s="555">
        <v>45666</v>
      </c>
      <c r="N22" s="131"/>
      <c r="O22" s="157"/>
      <c r="P22" s="555">
        <v>45680</v>
      </c>
      <c r="Q22" s="556">
        <v>45680</v>
      </c>
    </row>
    <row r="23" spans="2:17" s="557" customFormat="1" ht="19.7" customHeight="1">
      <c r="B23" s="131">
        <v>8</v>
      </c>
      <c r="C23" s="131" t="s">
        <v>55</v>
      </c>
      <c r="D23" s="131" t="s">
        <v>55</v>
      </c>
      <c r="E23" s="148" t="s">
        <v>1260</v>
      </c>
      <c r="F23" s="157">
        <v>1</v>
      </c>
      <c r="G23" s="554">
        <v>5647</v>
      </c>
      <c r="H23" s="554">
        <f>F23*G23</f>
        <v>5647</v>
      </c>
      <c r="I23" s="159"/>
      <c r="J23" s="166" t="s">
        <v>1261</v>
      </c>
      <c r="K23" s="156" t="s">
        <v>1643</v>
      </c>
      <c r="L23" s="157"/>
      <c r="M23" s="555">
        <v>45666</v>
      </c>
      <c r="N23" s="131"/>
      <c r="O23" s="157"/>
      <c r="P23" s="555">
        <v>45680</v>
      </c>
      <c r="Q23" s="556">
        <v>45680</v>
      </c>
    </row>
    <row r="24" spans="2:17" s="557" customFormat="1" ht="19.7" customHeight="1">
      <c r="B24" s="131">
        <v>8</v>
      </c>
      <c r="C24" s="131" t="s">
        <v>55</v>
      </c>
      <c r="D24" s="131" t="s">
        <v>55</v>
      </c>
      <c r="E24" s="148" t="s">
        <v>1262</v>
      </c>
      <c r="F24" s="157">
        <v>1</v>
      </c>
      <c r="G24" s="554">
        <v>3622</v>
      </c>
      <c r="H24" s="554">
        <f>F24*G24</f>
        <v>3622</v>
      </c>
      <c r="I24" s="159"/>
      <c r="J24" s="166" t="s">
        <v>1263</v>
      </c>
      <c r="K24" s="156" t="s">
        <v>1643</v>
      </c>
      <c r="L24" s="157"/>
      <c r="M24" s="555">
        <v>45666</v>
      </c>
      <c r="N24" s="131"/>
      <c r="O24" s="157"/>
      <c r="P24" s="555">
        <v>45680</v>
      </c>
      <c r="Q24" s="556">
        <v>45680</v>
      </c>
    </row>
    <row r="25" spans="2:17" s="4" customFormat="1" ht="19.7" customHeight="1">
      <c r="B25" s="28"/>
      <c r="C25" s="28"/>
      <c r="D25" s="28"/>
      <c r="E25" s="35"/>
      <c r="F25" s="27"/>
      <c r="G25" s="36">
        <v>0</v>
      </c>
      <c r="H25" s="36">
        <f>F25*G25</f>
        <v>0</v>
      </c>
      <c r="I25" s="31"/>
      <c r="J25" s="38"/>
      <c r="K25" s="27"/>
      <c r="L25" s="27"/>
      <c r="M25" s="32"/>
      <c r="N25" s="28"/>
      <c r="O25" s="27"/>
      <c r="P25" s="32"/>
      <c r="Q25" s="33"/>
    </row>
    <row r="26" spans="2:17" s="4" customFormat="1" ht="19.7" customHeight="1">
      <c r="B26" s="28"/>
      <c r="C26" s="28"/>
      <c r="D26" s="28"/>
      <c r="E26" s="35"/>
      <c r="F26" s="27"/>
      <c r="G26" s="36">
        <v>0</v>
      </c>
      <c r="H26" s="36">
        <f>F26*G26</f>
        <v>0</v>
      </c>
      <c r="I26" s="31"/>
      <c r="J26" s="38"/>
      <c r="K26" s="27"/>
      <c r="L26" s="27"/>
      <c r="M26" s="32"/>
      <c r="N26" s="28"/>
      <c r="O26" s="27"/>
      <c r="P26" s="32"/>
      <c r="Q26" s="33"/>
    </row>
    <row r="27" spans="2:17" s="4" customFormat="1" ht="19.7" customHeight="1">
      <c r="B27" s="28">
        <v>12</v>
      </c>
      <c r="C27" s="28"/>
      <c r="D27" s="28"/>
      <c r="E27" s="35" t="s">
        <v>1264</v>
      </c>
      <c r="F27" s="27">
        <v>0</v>
      </c>
      <c r="G27" s="36">
        <v>5000</v>
      </c>
      <c r="H27" s="36">
        <f t="shared" ref="H27:H32" si="1">F27*G27</f>
        <v>0</v>
      </c>
      <c r="I27" s="31"/>
      <c r="J27" s="38"/>
      <c r="K27" s="27"/>
      <c r="L27" s="27"/>
      <c r="M27" s="32"/>
      <c r="N27" s="28"/>
      <c r="O27" s="27"/>
      <c r="P27" s="32"/>
      <c r="Q27" s="33"/>
    </row>
    <row r="28" spans="2:17" s="4" customFormat="1" ht="19.7" customHeight="1">
      <c r="B28" s="28">
        <v>12</v>
      </c>
      <c r="C28" s="28"/>
      <c r="D28" s="28"/>
      <c r="E28" s="35" t="s">
        <v>1265</v>
      </c>
      <c r="F28" s="27">
        <v>2</v>
      </c>
      <c r="G28" s="36">
        <v>5000</v>
      </c>
      <c r="H28" s="36">
        <f t="shared" si="1"/>
        <v>10000</v>
      </c>
      <c r="I28" s="31"/>
      <c r="J28" s="38"/>
      <c r="K28" s="27"/>
      <c r="L28" s="27"/>
      <c r="M28" s="32"/>
      <c r="N28" s="28"/>
      <c r="O28" s="27"/>
      <c r="P28" s="32"/>
      <c r="Q28" s="33"/>
    </row>
    <row r="29" spans="2:17" s="4" customFormat="1" ht="19.7" customHeight="1">
      <c r="B29" s="28"/>
      <c r="C29" s="28"/>
      <c r="D29" s="28"/>
      <c r="E29" s="35"/>
      <c r="F29" s="27"/>
      <c r="G29" s="36">
        <v>0</v>
      </c>
      <c r="H29" s="36">
        <f t="shared" si="1"/>
        <v>0</v>
      </c>
      <c r="I29" s="31"/>
      <c r="J29" s="38"/>
      <c r="K29" s="27"/>
      <c r="L29" s="27"/>
      <c r="M29" s="32"/>
      <c r="N29" s="28"/>
      <c r="O29" s="27"/>
      <c r="P29" s="32"/>
      <c r="Q29" s="33"/>
    </row>
    <row r="30" spans="2:17" s="4" customFormat="1" ht="19.7" customHeight="1">
      <c r="B30" s="28"/>
      <c r="C30" s="28"/>
      <c r="D30" s="28"/>
      <c r="E30" s="35"/>
      <c r="F30" s="27"/>
      <c r="G30" s="36">
        <v>0</v>
      </c>
      <c r="H30" s="36">
        <f t="shared" si="1"/>
        <v>0</v>
      </c>
      <c r="I30" s="31"/>
      <c r="J30" s="38"/>
      <c r="K30" s="27"/>
      <c r="L30" s="27"/>
      <c r="M30" s="32"/>
      <c r="N30" s="28"/>
      <c r="O30" s="27"/>
      <c r="P30" s="32"/>
      <c r="Q30" s="33"/>
    </row>
    <row r="31" spans="2:17" s="4" customFormat="1" ht="19.7" customHeight="1">
      <c r="B31" s="28"/>
      <c r="C31" s="28"/>
      <c r="D31" s="28"/>
      <c r="E31" s="35"/>
      <c r="F31" s="27"/>
      <c r="G31" s="36">
        <v>0</v>
      </c>
      <c r="H31" s="36">
        <f t="shared" si="1"/>
        <v>0</v>
      </c>
      <c r="I31" s="31"/>
      <c r="J31" s="38"/>
      <c r="K31" s="27"/>
      <c r="L31" s="27"/>
      <c r="M31" s="32"/>
      <c r="N31" s="28"/>
      <c r="O31" s="27"/>
      <c r="P31" s="32"/>
      <c r="Q31" s="33"/>
    </row>
    <row r="32" spans="2:17" s="4" customFormat="1" ht="19.7" customHeight="1">
      <c r="B32" s="28"/>
      <c r="C32" s="28"/>
      <c r="D32" s="28"/>
      <c r="E32" s="35"/>
      <c r="F32" s="27"/>
      <c r="G32" s="36">
        <v>0</v>
      </c>
      <c r="H32" s="36">
        <f t="shared" si="1"/>
        <v>0</v>
      </c>
      <c r="I32" s="31"/>
      <c r="J32" s="38"/>
      <c r="K32" s="27"/>
      <c r="L32" s="27"/>
      <c r="M32" s="32"/>
      <c r="N32" s="28"/>
      <c r="O32" s="27"/>
      <c r="P32" s="32"/>
      <c r="Q32" s="33"/>
    </row>
    <row r="33" spans="7:8">
      <c r="G33" s="10"/>
      <c r="H33" s="10"/>
    </row>
  </sheetData>
  <autoFilter ref="B8:O32" xr:uid="{81FA97BB-9379-4C0E-B799-8DD22E9CDC7A}"/>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188AB-A3F4-4EE1-B6B4-B074BEC5F8EA}">
  <dimension ref="B2:Q41"/>
  <sheetViews>
    <sheetView zoomScale="85" zoomScaleNormal="85" workbookViewId="0">
      <pane xSplit="10" ySplit="8" topLeftCell="K9" activePane="bottomRight" state="frozen"/>
      <selection pane="topRight" activeCell="K1" sqref="K1"/>
      <selection pane="bottomLeft" activeCell="A9" sqref="A9"/>
      <selection pane="bottomRight" activeCell="B9" sqref="B9"/>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1644</v>
      </c>
      <c r="G2" s="5" t="s">
        <v>2</v>
      </c>
      <c r="H2" s="6"/>
      <c r="I2" s="7"/>
      <c r="J2" s="8">
        <f>SUM(H:H)</f>
        <v>311518</v>
      </c>
    </row>
    <row r="3" spans="2:17" ht="20.100000000000001" customHeight="1">
      <c r="B3" s="2" t="s">
        <v>3</v>
      </c>
      <c r="C3" s="2"/>
      <c r="D3" s="2"/>
      <c r="E3" s="13" t="s">
        <v>1645</v>
      </c>
    </row>
    <row r="4" spans="2:17" ht="20.100000000000001" customHeight="1">
      <c r="B4" s="2" t="s">
        <v>5</v>
      </c>
      <c r="C4" s="2"/>
      <c r="D4" s="2"/>
      <c r="E4" s="13">
        <v>220802</v>
      </c>
    </row>
    <row r="5" spans="2:17" ht="20.100000000000001" customHeight="1">
      <c r="B5" s="2" t="s">
        <v>8</v>
      </c>
      <c r="C5" s="2"/>
      <c r="D5" s="2"/>
      <c r="E5" s="18">
        <v>45692</v>
      </c>
    </row>
    <row r="6" spans="2:17" ht="20.100000000000001" customHeight="1">
      <c r="B6" s="2" t="s">
        <v>10</v>
      </c>
      <c r="C6" s="2"/>
      <c r="D6" s="2"/>
      <c r="E6" s="18">
        <v>45715</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2</v>
      </c>
      <c r="C10" s="692" t="s">
        <v>472</v>
      </c>
      <c r="D10" s="692" t="s">
        <v>55</v>
      </c>
      <c r="E10" s="35" t="s">
        <v>824</v>
      </c>
      <c r="F10" s="826">
        <v>2</v>
      </c>
      <c r="G10" s="389">
        <v>161</v>
      </c>
      <c r="H10" s="827">
        <f>F10*G10</f>
        <v>322</v>
      </c>
      <c r="I10" s="828"/>
      <c r="J10" s="73" t="s">
        <v>825</v>
      </c>
      <c r="K10" s="73" t="s">
        <v>1646</v>
      </c>
      <c r="L10" s="27"/>
      <c r="M10" s="32">
        <v>45672</v>
      </c>
      <c r="N10" s="28"/>
      <c r="O10" s="27"/>
      <c r="P10" s="32">
        <v>45692</v>
      </c>
      <c r="Q10" s="32">
        <v>45692</v>
      </c>
    </row>
    <row r="11" spans="2:17" s="4" customFormat="1" ht="19.7" customHeight="1">
      <c r="B11" s="28">
        <v>2</v>
      </c>
      <c r="C11" s="692" t="s">
        <v>55</v>
      </c>
      <c r="D11" s="692" t="s">
        <v>55</v>
      </c>
      <c r="E11" s="599" t="s">
        <v>1647</v>
      </c>
      <c r="F11" s="830">
        <v>4</v>
      </c>
      <c r="G11" s="389">
        <v>300</v>
      </c>
      <c r="H11" s="827">
        <f>F11*G11</f>
        <v>1200</v>
      </c>
      <c r="I11" s="828"/>
      <c r="J11" s="238" t="s">
        <v>1648</v>
      </c>
      <c r="K11" s="73" t="s">
        <v>1646</v>
      </c>
      <c r="L11" s="27"/>
      <c r="M11" s="32">
        <v>45672</v>
      </c>
      <c r="N11" s="28"/>
      <c r="O11" s="27"/>
      <c r="P11" s="32">
        <v>45692</v>
      </c>
      <c r="Q11" s="32">
        <v>45692</v>
      </c>
    </row>
    <row r="12" spans="2:17" s="4" customFormat="1" ht="19.7" customHeight="1">
      <c r="B12" s="28">
        <v>2</v>
      </c>
      <c r="C12" s="692" t="s">
        <v>55</v>
      </c>
      <c r="D12" s="692" t="s">
        <v>55</v>
      </c>
      <c r="E12" s="599" t="s">
        <v>1649</v>
      </c>
      <c r="F12" s="830">
        <v>1</v>
      </c>
      <c r="G12" s="389">
        <v>16760</v>
      </c>
      <c r="H12" s="827">
        <f>F12*G12</f>
        <v>16760</v>
      </c>
      <c r="I12" s="828"/>
      <c r="J12" s="238" t="s">
        <v>1650</v>
      </c>
      <c r="K12" s="73" t="s">
        <v>1646</v>
      </c>
      <c r="L12" s="27"/>
      <c r="M12" s="32">
        <v>45672</v>
      </c>
      <c r="N12" s="28"/>
      <c r="O12" s="27"/>
      <c r="P12" s="32">
        <v>45692</v>
      </c>
      <c r="Q12" s="32">
        <v>45692</v>
      </c>
    </row>
    <row r="13" spans="2:17" s="4" customFormat="1" ht="19.7" customHeight="1">
      <c r="B13" s="28">
        <v>2</v>
      </c>
      <c r="C13" s="692" t="s">
        <v>55</v>
      </c>
      <c r="D13" s="692" t="s">
        <v>55</v>
      </c>
      <c r="E13" s="829" t="s">
        <v>1651</v>
      </c>
      <c r="F13" s="830">
        <v>1</v>
      </c>
      <c r="G13" s="389">
        <v>567</v>
      </c>
      <c r="H13" s="827">
        <f>F13*G13</f>
        <v>567</v>
      </c>
      <c r="I13" s="828"/>
      <c r="J13" s="238" t="s">
        <v>1458</v>
      </c>
      <c r="K13" s="73" t="s">
        <v>1646</v>
      </c>
      <c r="L13" s="27"/>
      <c r="M13" s="32">
        <v>45672</v>
      </c>
      <c r="N13" s="28"/>
      <c r="O13" s="27"/>
      <c r="P13" s="32">
        <v>45692</v>
      </c>
      <c r="Q13" s="32">
        <v>45692</v>
      </c>
    </row>
    <row r="14" spans="2:17" s="4" customFormat="1" ht="19.7" customHeight="1">
      <c r="B14" s="28">
        <v>2</v>
      </c>
      <c r="C14" s="692" t="s">
        <v>55</v>
      </c>
      <c r="D14" s="692" t="s">
        <v>55</v>
      </c>
      <c r="E14" s="931" t="s">
        <v>1652</v>
      </c>
      <c r="F14" s="826">
        <v>4</v>
      </c>
      <c r="G14" s="389">
        <v>59</v>
      </c>
      <c r="H14" s="827">
        <f t="shared" ref="H14:H28" si="0">F14*G14</f>
        <v>236</v>
      </c>
      <c r="I14" s="828"/>
      <c r="J14" s="73" t="s">
        <v>1653</v>
      </c>
      <c r="K14" s="73" t="s">
        <v>1646</v>
      </c>
      <c r="L14" s="27"/>
      <c r="M14" s="32">
        <v>45672</v>
      </c>
      <c r="N14" s="28"/>
      <c r="O14" s="27"/>
      <c r="P14" s="32">
        <v>45692</v>
      </c>
      <c r="Q14" s="32">
        <v>45692</v>
      </c>
    </row>
    <row r="15" spans="2:17" s="4" customFormat="1" ht="19.7" customHeight="1">
      <c r="B15" s="28">
        <v>2</v>
      </c>
      <c r="C15" s="692" t="s">
        <v>55</v>
      </c>
      <c r="D15" s="692" t="s">
        <v>55</v>
      </c>
      <c r="E15" s="931" t="s">
        <v>1654</v>
      </c>
      <c r="F15" s="826">
        <v>1</v>
      </c>
      <c r="G15" s="389">
        <v>320</v>
      </c>
      <c r="H15" s="827">
        <f t="shared" si="0"/>
        <v>320</v>
      </c>
      <c r="I15" s="828"/>
      <c r="J15" s="73" t="s">
        <v>1448</v>
      </c>
      <c r="K15" s="73" t="s">
        <v>1646</v>
      </c>
      <c r="L15" s="27"/>
      <c r="M15" s="32">
        <v>45672</v>
      </c>
      <c r="N15" s="28"/>
      <c r="O15" s="27"/>
      <c r="P15" s="32">
        <v>45692</v>
      </c>
      <c r="Q15" s="32">
        <v>45692</v>
      </c>
    </row>
    <row r="16" spans="2:17" s="4" customFormat="1" ht="19.7" customHeight="1">
      <c r="B16" s="28">
        <v>2</v>
      </c>
      <c r="C16" s="692" t="s">
        <v>55</v>
      </c>
      <c r="D16" s="692" t="s">
        <v>55</v>
      </c>
      <c r="E16" s="35" t="s">
        <v>1655</v>
      </c>
      <c r="F16" s="826">
        <v>1</v>
      </c>
      <c r="G16" s="389">
        <v>500</v>
      </c>
      <c r="H16" s="827">
        <f t="shared" si="0"/>
        <v>500</v>
      </c>
      <c r="I16" s="828"/>
      <c r="J16" s="73" t="s">
        <v>1453</v>
      </c>
      <c r="K16" s="73" t="s">
        <v>1646</v>
      </c>
      <c r="L16" s="27"/>
      <c r="M16" s="32">
        <v>45672</v>
      </c>
      <c r="N16" s="28"/>
      <c r="O16" s="27"/>
      <c r="P16" s="32">
        <v>45692</v>
      </c>
      <c r="Q16" s="32">
        <v>45692</v>
      </c>
    </row>
    <row r="17" spans="2:17" s="4" customFormat="1" ht="19.7" customHeight="1">
      <c r="B17" s="28">
        <v>2</v>
      </c>
      <c r="C17" s="692" t="s">
        <v>55</v>
      </c>
      <c r="D17" s="692" t="s">
        <v>55</v>
      </c>
      <c r="E17" s="829" t="s">
        <v>1656</v>
      </c>
      <c r="F17" s="830">
        <v>1</v>
      </c>
      <c r="G17" s="389">
        <v>1172</v>
      </c>
      <c r="H17" s="827">
        <f t="shared" si="0"/>
        <v>1172</v>
      </c>
      <c r="I17" s="828"/>
      <c r="J17" s="238" t="s">
        <v>1657</v>
      </c>
      <c r="K17" s="73" t="s">
        <v>1646</v>
      </c>
      <c r="L17" s="27"/>
      <c r="M17" s="32">
        <v>45672</v>
      </c>
      <c r="N17" s="28"/>
      <c r="O17" s="27"/>
      <c r="P17" s="32">
        <v>45692</v>
      </c>
      <c r="Q17" s="32">
        <v>45692</v>
      </c>
    </row>
    <row r="18" spans="2:17" s="4" customFormat="1" ht="19.7" customHeight="1">
      <c r="B18" s="28">
        <v>2</v>
      </c>
      <c r="C18" s="692" t="s">
        <v>55</v>
      </c>
      <c r="D18" s="692" t="s">
        <v>55</v>
      </c>
      <c r="E18" s="829" t="s">
        <v>1658</v>
      </c>
      <c r="F18" s="830">
        <v>1</v>
      </c>
      <c r="G18" s="389">
        <v>1390</v>
      </c>
      <c r="H18" s="827">
        <f t="shared" si="0"/>
        <v>1390</v>
      </c>
      <c r="I18" s="828"/>
      <c r="J18" s="238" t="s">
        <v>1659</v>
      </c>
      <c r="K18" s="73" t="s">
        <v>1646</v>
      </c>
      <c r="L18" s="27"/>
      <c r="M18" s="32">
        <v>45672</v>
      </c>
      <c r="N18" s="28"/>
      <c r="O18" s="27"/>
      <c r="P18" s="32">
        <v>45692</v>
      </c>
      <c r="Q18" s="32">
        <v>45692</v>
      </c>
    </row>
    <row r="19" spans="2:17" s="4" customFormat="1" ht="19.7" customHeight="1">
      <c r="B19" s="28">
        <v>2</v>
      </c>
      <c r="C19" s="692" t="s">
        <v>55</v>
      </c>
      <c r="D19" s="692" t="s">
        <v>55</v>
      </c>
      <c r="E19" s="829" t="s">
        <v>1660</v>
      </c>
      <c r="F19" s="830">
        <v>1</v>
      </c>
      <c r="G19" s="389">
        <v>3040</v>
      </c>
      <c r="H19" s="827">
        <f t="shared" si="0"/>
        <v>3040</v>
      </c>
      <c r="I19" s="828"/>
      <c r="J19" s="238" t="s">
        <v>1661</v>
      </c>
      <c r="K19" s="73" t="s">
        <v>1646</v>
      </c>
      <c r="L19" s="27"/>
      <c r="M19" s="32">
        <v>45672</v>
      </c>
      <c r="N19" s="28"/>
      <c r="O19" s="27"/>
      <c r="P19" s="32">
        <v>45692</v>
      </c>
      <c r="Q19" s="32">
        <v>45692</v>
      </c>
    </row>
    <row r="20" spans="2:17" s="4" customFormat="1" ht="19.7" customHeight="1">
      <c r="B20" s="28">
        <v>2</v>
      </c>
      <c r="C20" s="692" t="s">
        <v>169</v>
      </c>
      <c r="D20" s="692" t="s">
        <v>55</v>
      </c>
      <c r="E20" s="35" t="s">
        <v>1662</v>
      </c>
      <c r="F20" s="826">
        <v>8</v>
      </c>
      <c r="G20" s="389">
        <v>129</v>
      </c>
      <c r="H20" s="827">
        <f>F20*G20</f>
        <v>1032</v>
      </c>
      <c r="I20" s="828"/>
      <c r="J20" s="73" t="s">
        <v>1663</v>
      </c>
      <c r="K20" s="73" t="s">
        <v>1646</v>
      </c>
      <c r="L20" s="27"/>
      <c r="M20" s="32">
        <v>45672</v>
      </c>
      <c r="N20" s="28"/>
      <c r="O20" s="27"/>
      <c r="P20" s="32">
        <v>45692</v>
      </c>
      <c r="Q20" s="32">
        <v>45692</v>
      </c>
    </row>
    <row r="21" spans="2:17" s="4" customFormat="1" ht="19.7" customHeight="1">
      <c r="B21" s="28">
        <v>2</v>
      </c>
      <c r="C21" s="692" t="s">
        <v>55</v>
      </c>
      <c r="D21" s="692" t="s">
        <v>55</v>
      </c>
      <c r="E21" s="35" t="s">
        <v>1664</v>
      </c>
      <c r="F21" s="826">
        <v>1</v>
      </c>
      <c r="G21" s="389">
        <v>310</v>
      </c>
      <c r="H21" s="827">
        <f t="shared" si="0"/>
        <v>310</v>
      </c>
      <c r="I21" s="828"/>
      <c r="J21" s="73" t="s">
        <v>1665</v>
      </c>
      <c r="K21" s="73" t="s">
        <v>1646</v>
      </c>
      <c r="L21" s="27"/>
      <c r="M21" s="32">
        <v>45672</v>
      </c>
      <c r="N21" s="28"/>
      <c r="O21" s="27"/>
      <c r="P21" s="32">
        <v>45692</v>
      </c>
      <c r="Q21" s="32">
        <v>45692</v>
      </c>
    </row>
    <row r="22" spans="2:17" s="4" customFormat="1" ht="19.7" customHeight="1">
      <c r="B22" s="28">
        <v>2</v>
      </c>
      <c r="C22" s="692" t="s">
        <v>832</v>
      </c>
      <c r="D22" s="692" t="s">
        <v>55</v>
      </c>
      <c r="E22" s="829" t="s">
        <v>1666</v>
      </c>
      <c r="F22" s="830">
        <v>1</v>
      </c>
      <c r="G22" s="389">
        <v>15518</v>
      </c>
      <c r="H22" s="827">
        <f t="shared" si="0"/>
        <v>15518</v>
      </c>
      <c r="I22" s="828"/>
      <c r="J22" s="829" t="s">
        <v>1667</v>
      </c>
      <c r="K22" s="73" t="s">
        <v>1646</v>
      </c>
      <c r="L22" s="27"/>
      <c r="M22" s="32">
        <v>45672</v>
      </c>
      <c r="N22" s="28"/>
      <c r="O22" s="27"/>
      <c r="P22" s="32">
        <v>45692</v>
      </c>
      <c r="Q22" s="32">
        <v>45692</v>
      </c>
    </row>
    <row r="23" spans="2:17" s="4" customFormat="1" ht="19.7" customHeight="1">
      <c r="B23" s="28">
        <v>2</v>
      </c>
      <c r="C23" s="692" t="s">
        <v>832</v>
      </c>
      <c r="D23" s="692" t="s">
        <v>55</v>
      </c>
      <c r="E23" s="829" t="s">
        <v>1668</v>
      </c>
      <c r="F23" s="830">
        <v>1</v>
      </c>
      <c r="G23" s="389">
        <v>14575</v>
      </c>
      <c r="H23" s="827">
        <f t="shared" si="0"/>
        <v>14575</v>
      </c>
      <c r="I23" s="828"/>
      <c r="J23" s="829" t="s">
        <v>1669</v>
      </c>
      <c r="K23" s="73" t="s">
        <v>1646</v>
      </c>
      <c r="L23" s="27"/>
      <c r="M23" s="32">
        <v>45672</v>
      </c>
      <c r="N23" s="28"/>
      <c r="O23" s="27"/>
      <c r="P23" s="32">
        <v>45692</v>
      </c>
      <c r="Q23" s="32">
        <v>45692</v>
      </c>
    </row>
    <row r="24" spans="2:17" s="4" customFormat="1" ht="19.7" customHeight="1">
      <c r="B24" s="28">
        <v>2</v>
      </c>
      <c r="C24" s="692" t="s">
        <v>832</v>
      </c>
      <c r="D24" s="692" t="s">
        <v>55</v>
      </c>
      <c r="E24" s="829" t="s">
        <v>1670</v>
      </c>
      <c r="F24" s="830">
        <v>1</v>
      </c>
      <c r="G24" s="389">
        <v>14213</v>
      </c>
      <c r="H24" s="827">
        <f t="shared" si="0"/>
        <v>14213</v>
      </c>
      <c r="I24" s="828"/>
      <c r="J24" s="829" t="s">
        <v>1671</v>
      </c>
      <c r="K24" s="73" t="s">
        <v>1646</v>
      </c>
      <c r="L24" s="27"/>
      <c r="M24" s="32">
        <v>45672</v>
      </c>
      <c r="N24" s="28"/>
      <c r="O24" s="27"/>
      <c r="P24" s="32">
        <v>45692</v>
      </c>
      <c r="Q24" s="32">
        <v>45692</v>
      </c>
    </row>
    <row r="25" spans="2:17" s="4" customFormat="1" ht="19.7" customHeight="1">
      <c r="B25" s="28">
        <v>2</v>
      </c>
      <c r="C25" s="692" t="s">
        <v>832</v>
      </c>
      <c r="D25" s="692" t="s">
        <v>55</v>
      </c>
      <c r="E25" s="35" t="s">
        <v>1672</v>
      </c>
      <c r="F25" s="826">
        <v>1</v>
      </c>
      <c r="G25" s="389">
        <v>2451</v>
      </c>
      <c r="H25" s="827">
        <f t="shared" si="0"/>
        <v>2451</v>
      </c>
      <c r="I25" s="828"/>
      <c r="J25" s="35" t="s">
        <v>1673</v>
      </c>
      <c r="K25" s="73" t="s">
        <v>1646</v>
      </c>
      <c r="L25" s="27"/>
      <c r="M25" s="32">
        <v>45672</v>
      </c>
      <c r="N25" s="28"/>
      <c r="O25" s="27"/>
      <c r="P25" s="32">
        <v>45692</v>
      </c>
      <c r="Q25" s="32">
        <v>45692</v>
      </c>
    </row>
    <row r="26" spans="2:17" s="4" customFormat="1" ht="19.7" customHeight="1">
      <c r="B26" s="28">
        <v>2</v>
      </c>
      <c r="C26" s="692" t="s">
        <v>832</v>
      </c>
      <c r="D26" s="692" t="s">
        <v>55</v>
      </c>
      <c r="E26" s="599" t="s">
        <v>1674</v>
      </c>
      <c r="F26" s="830">
        <v>1</v>
      </c>
      <c r="G26" s="389">
        <v>2818</v>
      </c>
      <c r="H26" s="827">
        <f t="shared" si="0"/>
        <v>2818</v>
      </c>
      <c r="I26" s="828"/>
      <c r="J26" s="599" t="s">
        <v>1675</v>
      </c>
      <c r="K26" s="73" t="s">
        <v>1646</v>
      </c>
      <c r="L26" s="27"/>
      <c r="M26" s="32">
        <v>45672</v>
      </c>
      <c r="N26" s="28"/>
      <c r="O26" s="27"/>
      <c r="P26" s="32">
        <v>45692</v>
      </c>
      <c r="Q26" s="32">
        <v>45692</v>
      </c>
    </row>
    <row r="27" spans="2:17" s="4" customFormat="1" ht="19.7" customHeight="1">
      <c r="B27" s="28">
        <v>2</v>
      </c>
      <c r="C27" s="692" t="s">
        <v>832</v>
      </c>
      <c r="D27" s="692" t="s">
        <v>55</v>
      </c>
      <c r="E27" s="599" t="s">
        <v>1676</v>
      </c>
      <c r="F27" s="830">
        <v>1</v>
      </c>
      <c r="G27" s="389">
        <v>1965</v>
      </c>
      <c r="H27" s="827">
        <f t="shared" si="0"/>
        <v>1965</v>
      </c>
      <c r="I27" s="828"/>
      <c r="J27" s="599" t="s">
        <v>1677</v>
      </c>
      <c r="K27" s="73" t="s">
        <v>1646</v>
      </c>
      <c r="L27" s="27"/>
      <c r="M27" s="32">
        <v>45672</v>
      </c>
      <c r="N27" s="28"/>
      <c r="O27" s="27"/>
      <c r="P27" s="32">
        <v>45692</v>
      </c>
      <c r="Q27" s="32">
        <v>45692</v>
      </c>
    </row>
    <row r="28" spans="2:17" s="4" customFormat="1" ht="19.7" customHeight="1">
      <c r="B28" s="28">
        <v>2</v>
      </c>
      <c r="C28" s="692" t="s">
        <v>832</v>
      </c>
      <c r="D28" s="692" t="s">
        <v>55</v>
      </c>
      <c r="E28" s="35" t="s">
        <v>1678</v>
      </c>
      <c r="F28" s="826">
        <v>1</v>
      </c>
      <c r="G28" s="389">
        <v>1911</v>
      </c>
      <c r="H28" s="827">
        <f t="shared" si="0"/>
        <v>1911</v>
      </c>
      <c r="I28" s="828"/>
      <c r="J28" s="73" t="s">
        <v>1679</v>
      </c>
      <c r="K28" s="73" t="s">
        <v>1646</v>
      </c>
      <c r="L28" s="27"/>
      <c r="M28" s="32">
        <v>45672</v>
      </c>
      <c r="N28" s="28"/>
      <c r="O28" s="27"/>
      <c r="P28" s="32">
        <v>45692</v>
      </c>
      <c r="Q28" s="32">
        <v>45692</v>
      </c>
    </row>
    <row r="29" spans="2:17" s="4" customFormat="1" ht="19.7" customHeight="1">
      <c r="B29" s="28">
        <v>2</v>
      </c>
      <c r="C29" s="692" t="s">
        <v>55</v>
      </c>
      <c r="D29" s="692" t="s">
        <v>55</v>
      </c>
      <c r="E29" s="35" t="s">
        <v>1680</v>
      </c>
      <c r="F29" s="1043">
        <v>1</v>
      </c>
      <c r="G29" s="36">
        <v>7690</v>
      </c>
      <c r="H29" s="36">
        <f>F29*G29</f>
        <v>7690</v>
      </c>
      <c r="I29" s="31"/>
      <c r="J29" s="38" t="s">
        <v>1681</v>
      </c>
      <c r="K29" s="73" t="s">
        <v>1646</v>
      </c>
      <c r="L29" s="27"/>
      <c r="M29" s="32">
        <v>45672</v>
      </c>
      <c r="N29" s="28"/>
      <c r="O29" s="27"/>
      <c r="P29" s="32">
        <v>45692</v>
      </c>
      <c r="Q29" s="32">
        <v>45692</v>
      </c>
    </row>
    <row r="30" spans="2:17" s="4" customFormat="1" ht="19.7" customHeight="1">
      <c r="B30" s="28">
        <v>2</v>
      </c>
      <c r="C30" s="692" t="s">
        <v>832</v>
      </c>
      <c r="D30" s="692" t="s">
        <v>55</v>
      </c>
      <c r="E30" s="35" t="s">
        <v>1682</v>
      </c>
      <c r="F30" s="27">
        <v>1</v>
      </c>
      <c r="G30" s="36">
        <v>26694</v>
      </c>
      <c r="H30" s="36">
        <f>F30*G30</f>
        <v>26694</v>
      </c>
      <c r="I30" s="31"/>
      <c r="J30" s="829" t="s">
        <v>1683</v>
      </c>
      <c r="K30" s="73" t="s">
        <v>1646</v>
      </c>
      <c r="L30" s="27"/>
      <c r="M30" s="32">
        <v>45702</v>
      </c>
      <c r="N30" s="28"/>
      <c r="O30" s="27"/>
      <c r="P30" s="32">
        <v>45709</v>
      </c>
      <c r="Q30" s="33">
        <v>45709</v>
      </c>
    </row>
    <row r="31" spans="2:17" s="4" customFormat="1" ht="19.7" customHeight="1">
      <c r="B31" s="28">
        <v>2</v>
      </c>
      <c r="C31" s="692" t="s">
        <v>832</v>
      </c>
      <c r="D31" s="692" t="s">
        <v>55</v>
      </c>
      <c r="E31" s="35" t="s">
        <v>1684</v>
      </c>
      <c r="F31" s="27">
        <v>1</v>
      </c>
      <c r="G31" s="36">
        <v>26448</v>
      </c>
      <c r="H31" s="36">
        <f>F31*G31</f>
        <v>26448</v>
      </c>
      <c r="I31" s="31"/>
      <c r="J31" s="829" t="s">
        <v>1685</v>
      </c>
      <c r="K31" s="73" t="s">
        <v>1646</v>
      </c>
      <c r="L31" s="27"/>
      <c r="M31" s="32">
        <v>45702</v>
      </c>
      <c r="N31" s="28"/>
      <c r="O31" s="27"/>
      <c r="P31" s="32">
        <v>45709</v>
      </c>
      <c r="Q31" s="33">
        <v>45709</v>
      </c>
    </row>
    <row r="32" spans="2:17" s="4" customFormat="1" ht="19.7" customHeight="1">
      <c r="B32" s="28">
        <v>2</v>
      </c>
      <c r="C32" s="692" t="s">
        <v>832</v>
      </c>
      <c r="D32" s="692" t="s">
        <v>55</v>
      </c>
      <c r="E32" s="35" t="s">
        <v>1686</v>
      </c>
      <c r="F32" s="27">
        <v>1</v>
      </c>
      <c r="G32" s="36">
        <v>15386</v>
      </c>
      <c r="H32" s="36">
        <f>F32*G32</f>
        <v>15386</v>
      </c>
      <c r="I32" s="31"/>
      <c r="J32" s="38" t="s">
        <v>1687</v>
      </c>
      <c r="K32" s="73" t="s">
        <v>1646</v>
      </c>
      <c r="L32" s="27"/>
      <c r="M32" s="32">
        <v>45702</v>
      </c>
      <c r="N32" s="28"/>
      <c r="O32" s="27"/>
      <c r="P32" s="32">
        <v>45709</v>
      </c>
      <c r="Q32" s="33">
        <v>45709</v>
      </c>
    </row>
    <row r="33" spans="2:17" s="4" customFormat="1" ht="19.7" customHeight="1">
      <c r="B33" s="28"/>
      <c r="C33" s="28"/>
      <c r="D33" s="28"/>
      <c r="E33" s="35"/>
      <c r="F33" s="27"/>
      <c r="G33" s="36">
        <v>0</v>
      </c>
      <c r="H33" s="36">
        <f>F33*G33</f>
        <v>0</v>
      </c>
      <c r="I33" s="31"/>
      <c r="J33" s="38"/>
      <c r="K33" s="27"/>
      <c r="L33" s="27"/>
      <c r="M33" s="32"/>
      <c r="N33" s="28"/>
      <c r="O33" s="27"/>
      <c r="P33" s="32"/>
      <c r="Q33" s="33"/>
    </row>
    <row r="34" spans="2:17" s="4" customFormat="1" ht="19.7" customHeight="1">
      <c r="B34" s="28"/>
      <c r="C34" s="28"/>
      <c r="D34" s="28"/>
      <c r="E34" s="35"/>
      <c r="F34" s="27"/>
      <c r="G34" s="36">
        <v>0</v>
      </c>
      <c r="H34" s="36">
        <f t="shared" ref="H34:H40" si="1">F34*G34</f>
        <v>0</v>
      </c>
      <c r="I34" s="31"/>
      <c r="J34" s="38"/>
      <c r="K34" s="27"/>
      <c r="L34" s="27"/>
      <c r="M34" s="32"/>
      <c r="N34" s="28"/>
      <c r="O34" s="27"/>
      <c r="P34" s="32"/>
      <c r="Q34" s="33"/>
    </row>
    <row r="35" spans="2:17" s="571" customFormat="1" ht="19.7" customHeight="1">
      <c r="B35" s="302">
        <v>2</v>
      </c>
      <c r="C35" s="200"/>
      <c r="D35" s="200"/>
      <c r="E35" s="148" t="s">
        <v>870</v>
      </c>
      <c r="F35" s="199">
        <v>21</v>
      </c>
      <c r="G35" s="554">
        <v>5000</v>
      </c>
      <c r="H35" s="566">
        <f>F35*G35</f>
        <v>105000</v>
      </c>
      <c r="I35" s="194"/>
      <c r="J35" s="156"/>
      <c r="K35" s="71"/>
      <c r="L35" s="71"/>
      <c r="M35" s="567"/>
      <c r="N35" s="302"/>
      <c r="O35" s="568"/>
      <c r="P35" s="569"/>
      <c r="Q35" s="570"/>
    </row>
    <row r="36" spans="2:17" s="571" customFormat="1" ht="19.7" customHeight="1">
      <c r="B36" s="302">
        <v>2</v>
      </c>
      <c r="C36" s="302"/>
      <c r="D36" s="302"/>
      <c r="E36" s="148" t="s">
        <v>871</v>
      </c>
      <c r="F36" s="199">
        <v>10</v>
      </c>
      <c r="G36" s="554">
        <v>5000</v>
      </c>
      <c r="H36" s="566">
        <f>F36*G36</f>
        <v>50000</v>
      </c>
      <c r="I36" s="194"/>
      <c r="J36" s="156"/>
      <c r="K36" s="71"/>
      <c r="L36" s="71"/>
      <c r="M36" s="567"/>
      <c r="N36" s="302"/>
      <c r="O36" s="568"/>
      <c r="P36" s="569"/>
      <c r="Q36" s="570"/>
    </row>
    <row r="37" spans="2:17" s="4" customFormat="1" ht="19.7" customHeight="1">
      <c r="B37" s="28"/>
      <c r="C37" s="28"/>
      <c r="D37" s="28"/>
      <c r="E37" s="35"/>
      <c r="F37" s="27"/>
      <c r="G37" s="36">
        <v>0</v>
      </c>
      <c r="H37" s="36">
        <f t="shared" si="1"/>
        <v>0</v>
      </c>
      <c r="I37" s="31"/>
      <c r="J37" s="38"/>
      <c r="K37" s="27"/>
      <c r="L37" s="27"/>
      <c r="M37" s="32"/>
      <c r="N37" s="28"/>
      <c r="O37" s="27"/>
      <c r="P37" s="32"/>
      <c r="Q37" s="33"/>
    </row>
    <row r="38" spans="2:17" s="4" customFormat="1" ht="19.7" customHeight="1">
      <c r="B38" s="28"/>
      <c r="C38" s="28"/>
      <c r="D38" s="28"/>
      <c r="E38" s="35"/>
      <c r="F38" s="27"/>
      <c r="G38" s="36">
        <v>0</v>
      </c>
      <c r="H38" s="36">
        <f t="shared" si="1"/>
        <v>0</v>
      </c>
      <c r="I38" s="31"/>
      <c r="J38" s="38"/>
      <c r="K38" s="27"/>
      <c r="L38" s="27"/>
      <c r="M38" s="32"/>
      <c r="N38" s="28"/>
      <c r="O38" s="27"/>
      <c r="P38" s="32"/>
      <c r="Q38" s="33"/>
    </row>
    <row r="39" spans="2:17" s="4" customFormat="1" ht="19.7" customHeight="1">
      <c r="B39" s="28"/>
      <c r="C39" s="28"/>
      <c r="D39" s="28"/>
      <c r="E39" s="35"/>
      <c r="F39" s="27"/>
      <c r="G39" s="36">
        <v>0</v>
      </c>
      <c r="H39" s="36">
        <f t="shared" si="1"/>
        <v>0</v>
      </c>
      <c r="I39" s="31"/>
      <c r="J39" s="38"/>
      <c r="K39" s="27"/>
      <c r="L39" s="27"/>
      <c r="M39" s="32"/>
      <c r="N39" s="28"/>
      <c r="O39" s="27"/>
      <c r="P39" s="32"/>
      <c r="Q39" s="33"/>
    </row>
    <row r="40" spans="2:17" s="4" customFormat="1" ht="19.7" customHeight="1">
      <c r="B40" s="28"/>
      <c r="C40" s="28"/>
      <c r="D40" s="28"/>
      <c r="E40" s="35"/>
      <c r="F40" s="27"/>
      <c r="G40" s="36">
        <v>0</v>
      </c>
      <c r="H40" s="36">
        <f t="shared" si="1"/>
        <v>0</v>
      </c>
      <c r="I40" s="31"/>
      <c r="J40" s="38"/>
      <c r="K40" s="27"/>
      <c r="L40" s="27"/>
      <c r="M40" s="32"/>
      <c r="N40" s="28"/>
      <c r="O40" s="27"/>
      <c r="P40" s="32"/>
      <c r="Q40" s="33"/>
    </row>
    <row r="41" spans="2:17">
      <c r="G41" s="10"/>
      <c r="H41" s="10"/>
    </row>
  </sheetData>
  <autoFilter ref="B8:O40" xr:uid="{9843E85D-83AF-4032-863E-FBD3212C8C9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5FAD-2D0B-41DD-BA66-55BFFEE81276}">
  <dimension ref="B2:Q20"/>
  <sheetViews>
    <sheetView zoomScale="85" zoomScaleNormal="85" workbookViewId="0">
      <pane xSplit="10" ySplit="8" topLeftCell="M9" activePane="bottomRight" state="frozen"/>
      <selection pane="topRight" activeCell="K1" sqref="K1"/>
      <selection pane="bottomLeft" activeCell="A9" sqref="A9"/>
      <selection pane="bottomRight" activeCell="Q13" sqref="Q13"/>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1688</v>
      </c>
      <c r="G2" s="5" t="s">
        <v>2</v>
      </c>
      <c r="H2" s="6"/>
      <c r="I2" s="7"/>
      <c r="J2" s="8">
        <f>SUM(H:H)</f>
        <v>26798</v>
      </c>
    </row>
    <row r="3" spans="2:17" ht="20.100000000000001" customHeight="1">
      <c r="B3" s="2" t="s">
        <v>3</v>
      </c>
      <c r="C3" s="2"/>
      <c r="D3" s="2"/>
      <c r="E3" s="13" t="s">
        <v>1586</v>
      </c>
    </row>
    <row r="4" spans="2:17" ht="20.100000000000001" customHeight="1">
      <c r="B4" s="2" t="s">
        <v>5</v>
      </c>
      <c r="C4" s="2"/>
      <c r="D4" s="2"/>
      <c r="E4" s="13">
        <v>220838</v>
      </c>
    </row>
    <row r="5" spans="2:17" ht="20.100000000000001" customHeight="1">
      <c r="B5" s="2" t="s">
        <v>8</v>
      </c>
      <c r="C5" s="2"/>
      <c r="D5" s="2"/>
      <c r="E5" s="18">
        <v>45685</v>
      </c>
    </row>
    <row r="6" spans="2:17" ht="20.100000000000001" customHeight="1">
      <c r="B6" s="2" t="s">
        <v>10</v>
      </c>
      <c r="C6" s="2"/>
      <c r="D6" s="2"/>
      <c r="E6" s="18"/>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19" si="0">F9*G9</f>
        <v>0</v>
      </c>
      <c r="I9" s="31"/>
      <c r="J9" s="73"/>
      <c r="K9" s="73"/>
      <c r="L9" s="27"/>
      <c r="M9" s="32"/>
      <c r="N9" s="28"/>
      <c r="O9" s="27"/>
      <c r="P9" s="32"/>
      <c r="Q9" s="33"/>
    </row>
    <row r="10" spans="2:17" s="4" customFormat="1" ht="19.7" customHeight="1">
      <c r="B10" s="28">
        <v>1</v>
      </c>
      <c r="C10" s="28" t="s">
        <v>832</v>
      </c>
      <c r="D10" s="28" t="s">
        <v>55</v>
      </c>
      <c r="E10" s="829" t="s">
        <v>1689</v>
      </c>
      <c r="F10" s="830">
        <v>1</v>
      </c>
      <c r="G10" s="389">
        <v>4778</v>
      </c>
      <c r="H10" s="827">
        <f t="shared" si="0"/>
        <v>4778</v>
      </c>
      <c r="I10" s="828"/>
      <c r="J10" s="829" t="s">
        <v>1690</v>
      </c>
      <c r="K10" s="73" t="s">
        <v>1691</v>
      </c>
      <c r="L10" s="27"/>
      <c r="M10" s="32">
        <v>45672</v>
      </c>
      <c r="N10" s="28"/>
      <c r="O10" s="27"/>
      <c r="P10" s="32">
        <v>45685</v>
      </c>
      <c r="Q10" s="33">
        <v>45685</v>
      </c>
    </row>
    <row r="11" spans="2:17" s="4" customFormat="1" ht="19.7" customHeight="1">
      <c r="B11" s="28">
        <v>1</v>
      </c>
      <c r="C11" s="28" t="s">
        <v>832</v>
      </c>
      <c r="D11" s="28" t="s">
        <v>55</v>
      </c>
      <c r="E11" s="829" t="s">
        <v>1692</v>
      </c>
      <c r="F11" s="830">
        <v>1</v>
      </c>
      <c r="G11" s="389">
        <v>11520</v>
      </c>
      <c r="H11" s="827">
        <f t="shared" si="0"/>
        <v>11520</v>
      </c>
      <c r="I11" s="828"/>
      <c r="J11" s="829" t="s">
        <v>1693</v>
      </c>
      <c r="K11" s="73" t="s">
        <v>1691</v>
      </c>
      <c r="L11" s="27"/>
      <c r="M11" s="32">
        <v>45672</v>
      </c>
      <c r="N11" s="28"/>
      <c r="O11" s="27"/>
      <c r="P11" s="32">
        <v>45685</v>
      </c>
      <c r="Q11" s="33">
        <v>45685</v>
      </c>
    </row>
    <row r="12" spans="2:17" s="4" customFormat="1" ht="19.7" customHeight="1">
      <c r="B12" s="28">
        <v>1</v>
      </c>
      <c r="C12" s="28" t="s">
        <v>55</v>
      </c>
      <c r="D12" s="28" t="s">
        <v>55</v>
      </c>
      <c r="E12" s="35" t="s">
        <v>505</v>
      </c>
      <c r="F12" s="826">
        <v>10</v>
      </c>
      <c r="G12" s="389">
        <v>50</v>
      </c>
      <c r="H12" s="827">
        <f>F12*G12</f>
        <v>500</v>
      </c>
      <c r="I12" s="828"/>
      <c r="J12" s="73" t="s">
        <v>1694</v>
      </c>
      <c r="K12" s="73" t="s">
        <v>1691</v>
      </c>
      <c r="L12" s="27"/>
      <c r="M12" s="32">
        <v>45672</v>
      </c>
      <c r="N12" s="28"/>
      <c r="O12" s="27"/>
      <c r="P12" s="32">
        <v>45685</v>
      </c>
      <c r="Q12" s="33">
        <v>45685</v>
      </c>
    </row>
    <row r="13" spans="2:17" s="4" customFormat="1" ht="19.7" customHeight="1">
      <c r="B13" s="28"/>
      <c r="C13" s="28"/>
      <c r="D13" s="28"/>
      <c r="E13" s="148"/>
      <c r="F13" s="199"/>
      <c r="G13" s="930">
        <v>0</v>
      </c>
      <c r="H13" s="566">
        <f t="shared" si="0"/>
        <v>0</v>
      </c>
      <c r="I13" s="194"/>
      <c r="J13" s="156"/>
      <c r="K13" s="27"/>
      <c r="L13" s="27"/>
      <c r="M13" s="32"/>
      <c r="N13" s="28"/>
      <c r="O13" s="27"/>
      <c r="P13" s="32"/>
      <c r="Q13" s="33"/>
    </row>
    <row r="14" spans="2:17" s="4" customFormat="1" ht="19.7" customHeight="1">
      <c r="B14" s="28"/>
      <c r="C14" s="28"/>
      <c r="D14" s="28"/>
      <c r="E14" s="148"/>
      <c r="F14" s="199"/>
      <c r="G14" s="930">
        <v>0</v>
      </c>
      <c r="H14" s="566">
        <f t="shared" si="0"/>
        <v>0</v>
      </c>
      <c r="I14" s="194"/>
      <c r="J14" s="156"/>
      <c r="K14" s="27"/>
      <c r="L14" s="27"/>
      <c r="M14" s="32"/>
      <c r="N14" s="28"/>
      <c r="O14" s="27"/>
      <c r="P14" s="32"/>
      <c r="Q14" s="33"/>
    </row>
    <row r="15" spans="2:17" s="4" customFormat="1" ht="19.7" customHeight="1">
      <c r="B15" s="28">
        <v>1</v>
      </c>
      <c r="C15" s="28"/>
      <c r="D15" s="28"/>
      <c r="E15" s="148" t="s">
        <v>870</v>
      </c>
      <c r="F15" s="199">
        <v>2</v>
      </c>
      <c r="G15" s="554">
        <v>5000</v>
      </c>
      <c r="H15" s="566">
        <f t="shared" si="0"/>
        <v>10000</v>
      </c>
      <c r="I15" s="194"/>
      <c r="J15" s="156"/>
      <c r="K15" s="27"/>
      <c r="L15" s="27"/>
      <c r="M15" s="32"/>
      <c r="N15" s="28"/>
      <c r="O15" s="27"/>
      <c r="P15" s="32"/>
      <c r="Q15" s="33"/>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4" customFormat="1" ht="19.7" customHeight="1">
      <c r="B17" s="28"/>
      <c r="C17" s="28"/>
      <c r="D17" s="28"/>
      <c r="E17" s="35"/>
      <c r="F17" s="27"/>
      <c r="G17" s="36">
        <v>0</v>
      </c>
      <c r="H17" s="36">
        <f t="shared" si="0"/>
        <v>0</v>
      </c>
      <c r="I17" s="31"/>
      <c r="J17" s="38"/>
      <c r="K17" s="27"/>
      <c r="L17" s="27"/>
      <c r="M17" s="32"/>
      <c r="N17" s="28"/>
      <c r="O17" s="27"/>
      <c r="P17" s="32"/>
      <c r="Q17" s="33"/>
    </row>
    <row r="18" spans="2:17" s="4" customFormat="1" ht="19.7" customHeight="1">
      <c r="B18" s="28"/>
      <c r="C18" s="28"/>
      <c r="D18" s="28"/>
      <c r="E18" s="35"/>
      <c r="F18" s="27"/>
      <c r="G18" s="36">
        <v>0</v>
      </c>
      <c r="H18" s="36">
        <f t="shared" si="0"/>
        <v>0</v>
      </c>
      <c r="I18" s="31"/>
      <c r="J18" s="38"/>
      <c r="K18" s="27"/>
      <c r="L18" s="27"/>
      <c r="M18" s="32"/>
      <c r="N18" s="28"/>
      <c r="O18" s="27"/>
      <c r="P18" s="32"/>
      <c r="Q18" s="33"/>
    </row>
    <row r="19" spans="2:17" s="4" customFormat="1" ht="19.7" customHeight="1">
      <c r="B19" s="28"/>
      <c r="C19" s="28"/>
      <c r="D19" s="28"/>
      <c r="E19" s="35"/>
      <c r="F19" s="27"/>
      <c r="G19" s="36">
        <v>0</v>
      </c>
      <c r="H19" s="36">
        <f t="shared" si="0"/>
        <v>0</v>
      </c>
      <c r="I19" s="31"/>
      <c r="J19" s="38"/>
      <c r="K19" s="27"/>
      <c r="L19" s="27"/>
      <c r="M19" s="32"/>
      <c r="N19" s="28"/>
      <c r="O19" s="27"/>
      <c r="P19" s="32"/>
      <c r="Q19" s="33"/>
    </row>
    <row r="20" spans="2:17">
      <c r="G20" s="10"/>
      <c r="H20" s="10"/>
    </row>
  </sheetData>
  <autoFilter ref="B8:O19" xr:uid="{8FD72186-4BE7-46EC-840F-66DD05D9C5D7}"/>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D2D1-DEC4-4D0B-9DA6-2832851EE21C}">
  <dimension ref="B2:Q3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6.7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6.7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6.7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6.7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6.7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6.7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6.7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6.7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6.7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6.7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6.7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6.7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6.7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6.7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6.7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6.7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6.7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6.7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6.7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6.7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6.7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6.7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6.7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6.7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6.7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6.7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6.7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6.7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6.7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6.7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6.7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6.7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6.7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6.7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6.7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6.7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6.7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6.7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6.7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6.7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6.7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6.7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6.7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6.7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6.7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6.7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6.7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6.7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6.7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6.7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6.7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6.7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6.7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6.7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6.7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6.7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6.7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6.7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6.7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6.7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6.7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6.7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6.7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6.7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65434</v>
      </c>
    </row>
    <row r="3" spans="2:17" ht="20.100000000000001" customHeight="1">
      <c r="B3" s="2" t="s">
        <v>3</v>
      </c>
      <c r="C3" s="2"/>
      <c r="D3" s="2"/>
      <c r="E3" s="13" t="s">
        <v>1242</v>
      </c>
    </row>
    <row r="4" spans="2:17" ht="20.100000000000001" customHeight="1">
      <c r="B4" s="2" t="s">
        <v>5</v>
      </c>
      <c r="C4" s="2"/>
      <c r="D4" s="2"/>
      <c r="E4" s="13">
        <v>221159</v>
      </c>
    </row>
    <row r="5" spans="2:17" ht="20.100000000000001" customHeight="1">
      <c r="B5" s="2" t="s">
        <v>8</v>
      </c>
      <c r="C5" s="2"/>
      <c r="D5" s="2"/>
      <c r="E5" s="18">
        <v>45706</v>
      </c>
    </row>
    <row r="6" spans="2:17" ht="20.100000000000001" customHeight="1">
      <c r="B6" s="2" t="s">
        <v>10</v>
      </c>
      <c r="C6" s="2"/>
      <c r="D6" s="2"/>
      <c r="E6" s="18">
        <v>45714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557" customFormat="1" ht="19.7" customHeight="1">
      <c r="B10" s="131">
        <v>8</v>
      </c>
      <c r="C10" s="131" t="s">
        <v>1311</v>
      </c>
      <c r="D10" s="131" t="s">
        <v>1311</v>
      </c>
      <c r="E10" s="166" t="s">
        <v>1244</v>
      </c>
      <c r="F10" s="157">
        <v>1</v>
      </c>
      <c r="G10" s="554">
        <v>6000</v>
      </c>
      <c r="H10" s="601">
        <f>F10*G10</f>
        <v>6000</v>
      </c>
      <c r="I10" s="159"/>
      <c r="J10" s="156" t="s">
        <v>1245</v>
      </c>
      <c r="K10" s="156" t="s">
        <v>1695</v>
      </c>
      <c r="L10" s="157"/>
      <c r="M10" s="555">
        <v>45691</v>
      </c>
      <c r="N10" s="131"/>
      <c r="O10" s="558"/>
      <c r="P10" s="555">
        <v>45707</v>
      </c>
      <c r="Q10" s="556">
        <v>45707</v>
      </c>
    </row>
    <row r="11" spans="2:17" s="557" customFormat="1" ht="19.7" customHeight="1">
      <c r="B11" s="131">
        <v>8</v>
      </c>
      <c r="C11" s="131" t="s">
        <v>1311</v>
      </c>
      <c r="D11" s="131" t="s">
        <v>1311</v>
      </c>
      <c r="E11" s="166" t="s">
        <v>1247</v>
      </c>
      <c r="F11" s="157">
        <v>1</v>
      </c>
      <c r="G11" s="554">
        <v>18500</v>
      </c>
      <c r="H11" s="601">
        <f>F11*G11</f>
        <v>18500</v>
      </c>
      <c r="I11" s="159"/>
      <c r="J11" s="156" t="s">
        <v>1248</v>
      </c>
      <c r="K11" s="156" t="s">
        <v>1695</v>
      </c>
      <c r="L11" s="157"/>
      <c r="M11" s="555">
        <v>45691</v>
      </c>
      <c r="N11" s="131"/>
      <c r="O11" s="558"/>
      <c r="P11" s="555">
        <v>45707</v>
      </c>
      <c r="Q11" s="556">
        <v>45707</v>
      </c>
    </row>
    <row r="12" spans="2:17" s="557" customFormat="1" ht="19.7" customHeight="1">
      <c r="B12" s="131"/>
      <c r="C12" s="131"/>
      <c r="D12" s="131"/>
      <c r="E12" s="148"/>
      <c r="F12" s="157"/>
      <c r="G12" s="554">
        <v>0</v>
      </c>
      <c r="H12" s="554">
        <f>F12*G12</f>
        <v>0</v>
      </c>
      <c r="I12" s="159"/>
      <c r="J12" s="166"/>
      <c r="K12" s="157"/>
      <c r="L12" s="157"/>
      <c r="M12" s="555"/>
      <c r="N12" s="131"/>
      <c r="O12" s="157"/>
      <c r="P12" s="555"/>
      <c r="Q12" s="556"/>
    </row>
    <row r="13" spans="2:17" s="557" customFormat="1" ht="19.7" customHeight="1">
      <c r="B13" s="131">
        <v>8</v>
      </c>
      <c r="C13" s="131" t="s">
        <v>1266</v>
      </c>
      <c r="D13" s="131" t="s">
        <v>55</v>
      </c>
      <c r="E13" s="201" t="s">
        <v>824</v>
      </c>
      <c r="F13" s="157">
        <v>2</v>
      </c>
      <c r="G13" s="554">
        <v>161</v>
      </c>
      <c r="H13" s="554">
        <f>F13*G13</f>
        <v>322</v>
      </c>
      <c r="I13" s="159"/>
      <c r="J13" s="201" t="s">
        <v>1267</v>
      </c>
      <c r="K13" s="156" t="s">
        <v>1696</v>
      </c>
      <c r="L13" s="157"/>
      <c r="M13" s="555">
        <v>45685</v>
      </c>
      <c r="N13" s="131"/>
      <c r="O13" s="157"/>
      <c r="P13" s="555">
        <v>45700</v>
      </c>
      <c r="Q13" s="556">
        <v>45700</v>
      </c>
    </row>
    <row r="14" spans="2:17" s="557" customFormat="1" ht="19.7" customHeight="1">
      <c r="B14" s="131">
        <v>8</v>
      </c>
      <c r="C14" s="131" t="s">
        <v>55</v>
      </c>
      <c r="D14" s="131" t="s">
        <v>55</v>
      </c>
      <c r="E14" s="148" t="s">
        <v>1269</v>
      </c>
      <c r="F14" s="157">
        <v>1</v>
      </c>
      <c r="G14" s="554">
        <v>7319</v>
      </c>
      <c r="H14" s="554">
        <f t="shared" ref="H14:H22" si="0">F14*G14</f>
        <v>7319</v>
      </c>
      <c r="I14" s="159"/>
      <c r="J14" s="166" t="s">
        <v>1270</v>
      </c>
      <c r="K14" s="156" t="s">
        <v>1696</v>
      </c>
      <c r="L14" s="157"/>
      <c r="M14" s="555">
        <v>45685</v>
      </c>
      <c r="N14" s="131"/>
      <c r="O14" s="157"/>
      <c r="P14" s="555">
        <v>45700</v>
      </c>
      <c r="Q14" s="556">
        <v>45700</v>
      </c>
    </row>
    <row r="15" spans="2:17" s="557" customFormat="1" ht="19.7" customHeight="1">
      <c r="B15" s="131">
        <v>8</v>
      </c>
      <c r="C15" s="131" t="s">
        <v>55</v>
      </c>
      <c r="D15" s="131" t="s">
        <v>55</v>
      </c>
      <c r="E15" s="148" t="s">
        <v>1271</v>
      </c>
      <c r="F15" s="157">
        <v>1</v>
      </c>
      <c r="G15" s="554">
        <v>4230</v>
      </c>
      <c r="H15" s="554">
        <f t="shared" si="0"/>
        <v>4230</v>
      </c>
      <c r="I15" s="159"/>
      <c r="J15" s="166" t="s">
        <v>1272</v>
      </c>
      <c r="K15" s="156" t="s">
        <v>1696</v>
      </c>
      <c r="L15" s="157"/>
      <c r="M15" s="555">
        <v>45685</v>
      </c>
      <c r="N15" s="131"/>
      <c r="O15" s="157"/>
      <c r="P15" s="555">
        <v>45700</v>
      </c>
      <c r="Q15" s="556">
        <v>45700</v>
      </c>
    </row>
    <row r="16" spans="2:17" s="557" customFormat="1" ht="19.7" customHeight="1">
      <c r="B16" s="131">
        <v>8</v>
      </c>
      <c r="C16" s="131" t="s">
        <v>55</v>
      </c>
      <c r="D16" s="131" t="s">
        <v>55</v>
      </c>
      <c r="E16" s="148" t="s">
        <v>1273</v>
      </c>
      <c r="F16" s="157">
        <v>1</v>
      </c>
      <c r="G16" s="554">
        <v>4959</v>
      </c>
      <c r="H16" s="554">
        <f t="shared" si="0"/>
        <v>4959</v>
      </c>
      <c r="I16" s="159"/>
      <c r="J16" s="166" t="s">
        <v>1274</v>
      </c>
      <c r="K16" s="156" t="s">
        <v>1696</v>
      </c>
      <c r="L16" s="157"/>
      <c r="M16" s="555">
        <v>45685</v>
      </c>
      <c r="N16" s="131"/>
      <c r="O16" s="157"/>
      <c r="P16" s="555">
        <v>45700</v>
      </c>
      <c r="Q16" s="556">
        <v>45700</v>
      </c>
    </row>
    <row r="17" spans="2:17" s="557" customFormat="1" ht="19.7" customHeight="1">
      <c r="B17" s="131">
        <v>8</v>
      </c>
      <c r="C17" s="131" t="s">
        <v>55</v>
      </c>
      <c r="D17" s="131" t="s">
        <v>55</v>
      </c>
      <c r="E17" s="148" t="s">
        <v>1275</v>
      </c>
      <c r="F17" s="157">
        <v>1</v>
      </c>
      <c r="G17" s="554">
        <v>859</v>
      </c>
      <c r="H17" s="554">
        <f t="shared" si="0"/>
        <v>859</v>
      </c>
      <c r="I17" s="159"/>
      <c r="J17" s="166" t="s">
        <v>1276</v>
      </c>
      <c r="K17" s="156" t="s">
        <v>1696</v>
      </c>
      <c r="L17" s="157"/>
      <c r="M17" s="555">
        <v>45685</v>
      </c>
      <c r="N17" s="131"/>
      <c r="O17" s="157"/>
      <c r="P17" s="555">
        <v>45700</v>
      </c>
      <c r="Q17" s="556">
        <v>45700</v>
      </c>
    </row>
    <row r="18" spans="2:17" s="557" customFormat="1" ht="19.7" customHeight="1">
      <c r="B18" s="131">
        <v>8</v>
      </c>
      <c r="C18" s="131" t="s">
        <v>55</v>
      </c>
      <c r="D18" s="131" t="s">
        <v>55</v>
      </c>
      <c r="E18" s="148" t="s">
        <v>1277</v>
      </c>
      <c r="F18" s="157">
        <v>4</v>
      </c>
      <c r="G18" s="554">
        <v>442</v>
      </c>
      <c r="H18" s="554">
        <f t="shared" si="0"/>
        <v>1768</v>
      </c>
      <c r="I18" s="159"/>
      <c r="J18" s="166" t="s">
        <v>417</v>
      </c>
      <c r="K18" s="156" t="s">
        <v>1696</v>
      </c>
      <c r="L18" s="157"/>
      <c r="M18" s="555">
        <v>45685</v>
      </c>
      <c r="N18" s="131"/>
      <c r="O18" s="157"/>
      <c r="P18" s="555">
        <v>45700</v>
      </c>
      <c r="Q18" s="556">
        <v>45700</v>
      </c>
    </row>
    <row r="19" spans="2:17" s="557" customFormat="1" ht="19.7" customHeight="1">
      <c r="B19" s="131">
        <v>8</v>
      </c>
      <c r="C19" s="131" t="s">
        <v>55</v>
      </c>
      <c r="D19" s="131" t="s">
        <v>55</v>
      </c>
      <c r="E19" s="148" t="s">
        <v>1254</v>
      </c>
      <c r="F19" s="157">
        <v>1</v>
      </c>
      <c r="G19" s="554">
        <v>1048</v>
      </c>
      <c r="H19" s="554">
        <f t="shared" si="0"/>
        <v>1048</v>
      </c>
      <c r="I19" s="159"/>
      <c r="J19" s="166" t="s">
        <v>1255</v>
      </c>
      <c r="K19" s="156" t="s">
        <v>1696</v>
      </c>
      <c r="L19" s="157"/>
      <c r="M19" s="555">
        <v>45685</v>
      </c>
      <c r="N19" s="131"/>
      <c r="O19" s="157"/>
      <c r="P19" s="555">
        <v>45700</v>
      </c>
      <c r="Q19" s="556">
        <v>45700</v>
      </c>
    </row>
    <row r="20" spans="2:17" s="557" customFormat="1" ht="19.7" customHeight="1">
      <c r="B20" s="131">
        <v>8</v>
      </c>
      <c r="C20" s="131" t="s">
        <v>55</v>
      </c>
      <c r="D20" s="131" t="s">
        <v>55</v>
      </c>
      <c r="E20" s="148" t="s">
        <v>1256</v>
      </c>
      <c r="F20" s="157">
        <v>1</v>
      </c>
      <c r="G20" s="554">
        <v>890</v>
      </c>
      <c r="H20" s="554">
        <f t="shared" si="0"/>
        <v>890</v>
      </c>
      <c r="I20" s="159"/>
      <c r="J20" s="166" t="s">
        <v>1257</v>
      </c>
      <c r="K20" s="156" t="s">
        <v>1696</v>
      </c>
      <c r="L20" s="157"/>
      <c r="M20" s="555">
        <v>45685</v>
      </c>
      <c r="N20" s="131"/>
      <c r="O20" s="157"/>
      <c r="P20" s="555">
        <v>45700</v>
      </c>
      <c r="Q20" s="556">
        <v>45700</v>
      </c>
    </row>
    <row r="21" spans="2:17" s="557" customFormat="1" ht="19.7" customHeight="1">
      <c r="B21" s="131">
        <v>8</v>
      </c>
      <c r="C21" s="131" t="s">
        <v>55</v>
      </c>
      <c r="D21" s="131" t="s">
        <v>55</v>
      </c>
      <c r="E21" s="148" t="s">
        <v>1021</v>
      </c>
      <c r="F21" s="157">
        <v>1</v>
      </c>
      <c r="G21" s="554">
        <v>330</v>
      </c>
      <c r="H21" s="554">
        <f t="shared" si="0"/>
        <v>330</v>
      </c>
      <c r="I21" s="159"/>
      <c r="J21" s="166" t="s">
        <v>1258</v>
      </c>
      <c r="K21" s="156" t="s">
        <v>1696</v>
      </c>
      <c r="L21" s="157"/>
      <c r="M21" s="555">
        <v>45685</v>
      </c>
      <c r="N21" s="131"/>
      <c r="O21" s="157"/>
      <c r="P21" s="555">
        <v>45700</v>
      </c>
      <c r="Q21" s="556">
        <v>45700</v>
      </c>
    </row>
    <row r="22" spans="2:17" s="557" customFormat="1" ht="19.7" customHeight="1">
      <c r="B22" s="131">
        <v>8</v>
      </c>
      <c r="C22" s="131" t="s">
        <v>55</v>
      </c>
      <c r="D22" s="131" t="s">
        <v>55</v>
      </c>
      <c r="E22" s="148" t="s">
        <v>1259</v>
      </c>
      <c r="F22" s="157">
        <v>1</v>
      </c>
      <c r="G22" s="554">
        <v>860</v>
      </c>
      <c r="H22" s="554">
        <f t="shared" si="0"/>
        <v>860</v>
      </c>
      <c r="I22" s="159"/>
      <c r="J22" s="166" t="s">
        <v>597</v>
      </c>
      <c r="K22" s="156" t="s">
        <v>1696</v>
      </c>
      <c r="L22" s="157"/>
      <c r="M22" s="555">
        <v>45685</v>
      </c>
      <c r="N22" s="131"/>
      <c r="O22" s="157"/>
      <c r="P22" s="555">
        <v>45700</v>
      </c>
      <c r="Q22" s="556">
        <v>45700</v>
      </c>
    </row>
    <row r="23" spans="2:17" s="557" customFormat="1" ht="19.7" customHeight="1">
      <c r="B23" s="131">
        <v>8</v>
      </c>
      <c r="C23" s="131" t="s">
        <v>55</v>
      </c>
      <c r="D23" s="131" t="s">
        <v>55</v>
      </c>
      <c r="E23" s="148" t="s">
        <v>1260</v>
      </c>
      <c r="F23" s="157">
        <v>1</v>
      </c>
      <c r="G23" s="554">
        <v>5087</v>
      </c>
      <c r="H23" s="554">
        <f>F23*G23</f>
        <v>5087</v>
      </c>
      <c r="I23" s="159"/>
      <c r="J23" s="166" t="s">
        <v>1261</v>
      </c>
      <c r="K23" s="156" t="s">
        <v>1696</v>
      </c>
      <c r="L23" s="157"/>
      <c r="M23" s="555">
        <v>45685</v>
      </c>
      <c r="N23" s="131"/>
      <c r="O23" s="157"/>
      <c r="P23" s="555">
        <v>45700</v>
      </c>
      <c r="Q23" s="556">
        <v>45700</v>
      </c>
    </row>
    <row r="24" spans="2:17" s="557" customFormat="1" ht="19.7" customHeight="1">
      <c r="B24" s="131">
        <v>8</v>
      </c>
      <c r="C24" s="131" t="s">
        <v>55</v>
      </c>
      <c r="D24" s="131" t="s">
        <v>55</v>
      </c>
      <c r="E24" s="148" t="s">
        <v>1262</v>
      </c>
      <c r="F24" s="157">
        <v>1</v>
      </c>
      <c r="G24" s="554">
        <v>3262</v>
      </c>
      <c r="H24" s="554">
        <f>F24*G24</f>
        <v>3262</v>
      </c>
      <c r="I24" s="159"/>
      <c r="J24" s="166" t="s">
        <v>1263</v>
      </c>
      <c r="K24" s="156" t="s">
        <v>1696</v>
      </c>
      <c r="L24" s="157"/>
      <c r="M24" s="555">
        <v>45685</v>
      </c>
      <c r="N24" s="131"/>
      <c r="O24" s="157"/>
      <c r="P24" s="555">
        <v>45700</v>
      </c>
      <c r="Q24" s="556">
        <v>45700</v>
      </c>
    </row>
    <row r="25" spans="2:17" s="557" customFormat="1" ht="19.7" customHeight="1">
      <c r="B25" s="131"/>
      <c r="C25" s="131"/>
      <c r="D25" s="131"/>
      <c r="E25" s="148"/>
      <c r="F25" s="157"/>
      <c r="G25" s="554">
        <v>0</v>
      </c>
      <c r="H25" s="554">
        <f>F25*G25</f>
        <v>0</v>
      </c>
      <c r="I25" s="159"/>
      <c r="J25" s="166"/>
      <c r="K25" s="157"/>
      <c r="L25" s="157"/>
      <c r="M25" s="555"/>
      <c r="N25" s="131"/>
      <c r="O25" s="157"/>
      <c r="P25" s="555"/>
      <c r="Q25" s="556"/>
    </row>
    <row r="26" spans="2:17" s="4" customFormat="1" ht="19.7" customHeight="1">
      <c r="B26" s="28"/>
      <c r="C26" s="28"/>
      <c r="D26" s="28"/>
      <c r="E26" s="35"/>
      <c r="F26" s="27"/>
      <c r="G26" s="36">
        <v>0</v>
      </c>
      <c r="H26" s="36">
        <f>F26*G26</f>
        <v>0</v>
      </c>
      <c r="I26" s="31"/>
      <c r="J26" s="38"/>
      <c r="K26" s="27"/>
      <c r="L26" s="27"/>
      <c r="M26" s="32"/>
      <c r="N26" s="28"/>
      <c r="O26" s="27"/>
      <c r="P26" s="32"/>
      <c r="Q26" s="33"/>
    </row>
    <row r="27" spans="2:17" s="4" customFormat="1" ht="19.7" customHeight="1">
      <c r="B27" s="28">
        <v>12</v>
      </c>
      <c r="C27" s="28"/>
      <c r="D27" s="28"/>
      <c r="E27" s="35" t="s">
        <v>1264</v>
      </c>
      <c r="F27" s="27">
        <v>0</v>
      </c>
      <c r="G27" s="36">
        <v>5000</v>
      </c>
      <c r="H27" s="36">
        <f t="shared" ref="H27:H32" si="1">F27*G27</f>
        <v>0</v>
      </c>
      <c r="I27" s="31"/>
      <c r="J27" s="38"/>
      <c r="K27" s="27"/>
      <c r="L27" s="27"/>
      <c r="M27" s="32"/>
      <c r="N27" s="28"/>
      <c r="O27" s="27"/>
      <c r="P27" s="32"/>
      <c r="Q27" s="33"/>
    </row>
    <row r="28" spans="2:17" s="4" customFormat="1" ht="19.7" customHeight="1">
      <c r="B28" s="28">
        <v>12</v>
      </c>
      <c r="C28" s="28"/>
      <c r="D28" s="28"/>
      <c r="E28" s="35" t="s">
        <v>1265</v>
      </c>
      <c r="F28" s="27">
        <v>2</v>
      </c>
      <c r="G28" s="36">
        <v>5000</v>
      </c>
      <c r="H28" s="36">
        <f t="shared" si="1"/>
        <v>10000</v>
      </c>
      <c r="I28" s="31"/>
      <c r="J28" s="38"/>
      <c r="K28" s="27"/>
      <c r="L28" s="27"/>
      <c r="M28" s="32"/>
      <c r="N28" s="28"/>
      <c r="O28" s="27"/>
      <c r="P28" s="32"/>
      <c r="Q28" s="33"/>
    </row>
    <row r="29" spans="2:17" s="4" customFormat="1" ht="19.7" customHeight="1">
      <c r="B29" s="28"/>
      <c r="C29" s="28"/>
      <c r="D29" s="28"/>
      <c r="E29" s="35"/>
      <c r="F29" s="27"/>
      <c r="G29" s="36">
        <v>0</v>
      </c>
      <c r="H29" s="36">
        <f t="shared" si="1"/>
        <v>0</v>
      </c>
      <c r="I29" s="31"/>
      <c r="J29" s="38"/>
      <c r="K29" s="27"/>
      <c r="L29" s="27"/>
      <c r="M29" s="32"/>
      <c r="N29" s="28"/>
      <c r="O29" s="27"/>
      <c r="P29" s="32"/>
      <c r="Q29" s="33"/>
    </row>
    <row r="30" spans="2:17" s="4" customFormat="1" ht="19.7" customHeight="1">
      <c r="B30" s="28"/>
      <c r="C30" s="28"/>
      <c r="D30" s="28"/>
      <c r="E30" s="35"/>
      <c r="F30" s="27"/>
      <c r="G30" s="36">
        <v>0</v>
      </c>
      <c r="H30" s="36">
        <f t="shared" si="1"/>
        <v>0</v>
      </c>
      <c r="I30" s="31"/>
      <c r="J30" s="38"/>
      <c r="K30" s="27"/>
      <c r="L30" s="27"/>
      <c r="M30" s="32"/>
      <c r="N30" s="28"/>
      <c r="O30" s="27"/>
      <c r="P30" s="32"/>
      <c r="Q30" s="33"/>
    </row>
    <row r="31" spans="2:17" s="4" customFormat="1" ht="19.7" customHeight="1">
      <c r="B31" s="28"/>
      <c r="C31" s="28"/>
      <c r="D31" s="28"/>
      <c r="E31" s="35"/>
      <c r="F31" s="27"/>
      <c r="G31" s="36">
        <v>0</v>
      </c>
      <c r="H31" s="36">
        <f t="shared" si="1"/>
        <v>0</v>
      </c>
      <c r="I31" s="31"/>
      <c r="J31" s="38"/>
      <c r="K31" s="27"/>
      <c r="L31" s="27"/>
      <c r="M31" s="32"/>
      <c r="N31" s="28"/>
      <c r="O31" s="27"/>
      <c r="P31" s="32"/>
      <c r="Q31" s="33"/>
    </row>
    <row r="32" spans="2:17" s="4" customFormat="1" ht="19.7" customHeight="1">
      <c r="B32" s="28"/>
      <c r="C32" s="28"/>
      <c r="D32" s="28"/>
      <c r="E32" s="35"/>
      <c r="F32" s="27"/>
      <c r="G32" s="36">
        <v>0</v>
      </c>
      <c r="H32" s="36">
        <f t="shared" si="1"/>
        <v>0</v>
      </c>
      <c r="I32" s="31"/>
      <c r="J32" s="38"/>
      <c r="K32" s="27"/>
      <c r="L32" s="27"/>
      <c r="M32" s="32"/>
      <c r="N32" s="28"/>
      <c r="O32" s="27"/>
      <c r="P32" s="32"/>
      <c r="Q32" s="33"/>
    </row>
    <row r="33" spans="7:8">
      <c r="G33" s="10"/>
      <c r="H33" s="10"/>
    </row>
  </sheetData>
  <autoFilter ref="B8:O32" xr:uid="{5259DA68-FEA3-4032-8750-41389392DF1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5C25-6CB0-45A1-B81D-4C6B61BEBA36}">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63485</v>
      </c>
    </row>
    <row r="3" spans="2:17" ht="20.100000000000001" customHeight="1">
      <c r="B3" s="2" t="s">
        <v>3</v>
      </c>
      <c r="C3" s="2"/>
      <c r="D3" s="2"/>
      <c r="E3" s="13" t="s">
        <v>1242</v>
      </c>
    </row>
    <row r="4" spans="2:17" ht="20.100000000000001" customHeight="1">
      <c r="B4" s="2" t="s">
        <v>5</v>
      </c>
      <c r="C4" s="2"/>
      <c r="D4" s="2"/>
      <c r="E4" s="13">
        <v>221161</v>
      </c>
    </row>
    <row r="5" spans="2:17" ht="20.100000000000001" customHeight="1">
      <c r="B5" s="2" t="s">
        <v>8</v>
      </c>
      <c r="C5" s="2"/>
      <c r="D5" s="2"/>
      <c r="E5" s="18">
        <v>45706</v>
      </c>
    </row>
    <row r="6" spans="2:17" ht="20.100000000000001" customHeight="1">
      <c r="B6" s="2" t="s">
        <v>10</v>
      </c>
      <c r="C6" s="2"/>
      <c r="D6" s="2"/>
      <c r="E6" s="18">
        <v>45714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27" si="0">F9*G9</f>
        <v>0</v>
      </c>
      <c r="I9" s="31"/>
      <c r="J9" s="73"/>
      <c r="K9" s="73"/>
      <c r="L9" s="27"/>
      <c r="M9" s="32"/>
      <c r="N9" s="28"/>
      <c r="O9" s="27"/>
      <c r="P9" s="32"/>
      <c r="Q9" s="33"/>
    </row>
    <row r="10" spans="2:17" s="557" customFormat="1" ht="19.7" customHeight="1">
      <c r="B10" s="131">
        <v>8</v>
      </c>
      <c r="C10" s="131" t="s">
        <v>1311</v>
      </c>
      <c r="D10" s="131" t="s">
        <v>1311</v>
      </c>
      <c r="E10" s="166" t="s">
        <v>1244</v>
      </c>
      <c r="F10" s="157">
        <v>1</v>
      </c>
      <c r="G10" s="554">
        <v>6000</v>
      </c>
      <c r="H10" s="601">
        <f t="shared" si="0"/>
        <v>6000</v>
      </c>
      <c r="I10" s="159"/>
      <c r="J10" s="156" t="s">
        <v>1245</v>
      </c>
      <c r="K10" s="156" t="s">
        <v>1695</v>
      </c>
      <c r="L10" s="157"/>
      <c r="M10" s="555">
        <v>45691</v>
      </c>
      <c r="N10" s="131"/>
      <c r="O10" s="558"/>
      <c r="P10" s="555">
        <v>45707</v>
      </c>
      <c r="Q10" s="556">
        <v>45707</v>
      </c>
    </row>
    <row r="11" spans="2:17" s="557" customFormat="1" ht="19.7" customHeight="1">
      <c r="B11" s="131">
        <v>8</v>
      </c>
      <c r="C11" s="131" t="s">
        <v>1311</v>
      </c>
      <c r="D11" s="131" t="s">
        <v>1311</v>
      </c>
      <c r="E11" s="166" t="s">
        <v>1247</v>
      </c>
      <c r="F11" s="157">
        <v>1</v>
      </c>
      <c r="G11" s="554">
        <v>18500</v>
      </c>
      <c r="H11" s="601">
        <f t="shared" si="0"/>
        <v>18500</v>
      </c>
      <c r="I11" s="159"/>
      <c r="J11" s="156" t="s">
        <v>1248</v>
      </c>
      <c r="K11" s="156" t="s">
        <v>1695</v>
      </c>
      <c r="L11" s="157"/>
      <c r="M11" s="555">
        <v>45691</v>
      </c>
      <c r="N11" s="131"/>
      <c r="O11" s="558"/>
      <c r="P11" s="555">
        <v>45707</v>
      </c>
      <c r="Q11" s="556">
        <v>45707</v>
      </c>
    </row>
    <row r="12" spans="2:17" s="557" customFormat="1" ht="19.7" customHeight="1">
      <c r="B12" s="131"/>
      <c r="C12" s="131"/>
      <c r="D12" s="131"/>
      <c r="E12" s="148"/>
      <c r="F12" s="157"/>
      <c r="G12" s="554">
        <v>0</v>
      </c>
      <c r="H12" s="554">
        <f t="shared" si="0"/>
        <v>0</v>
      </c>
      <c r="I12" s="159"/>
      <c r="J12" s="166"/>
      <c r="K12" s="157"/>
      <c r="L12" s="157"/>
      <c r="M12" s="555"/>
      <c r="N12" s="131"/>
      <c r="O12" s="157"/>
      <c r="P12" s="555"/>
      <c r="Q12" s="556"/>
    </row>
    <row r="13" spans="2:17" s="557" customFormat="1" ht="19.7" customHeight="1">
      <c r="B13" s="131">
        <v>8</v>
      </c>
      <c r="C13" s="131" t="s">
        <v>55</v>
      </c>
      <c r="D13" s="131" t="s">
        <v>55</v>
      </c>
      <c r="E13" s="148" t="s">
        <v>1249</v>
      </c>
      <c r="F13" s="157">
        <v>1</v>
      </c>
      <c r="G13" s="554">
        <v>4515</v>
      </c>
      <c r="H13" s="554">
        <f t="shared" si="0"/>
        <v>4515</v>
      </c>
      <c r="I13" s="159"/>
      <c r="J13" s="166" t="s">
        <v>1250</v>
      </c>
      <c r="K13" s="156" t="s">
        <v>1697</v>
      </c>
      <c r="L13" s="157"/>
      <c r="M13" s="555">
        <v>45685</v>
      </c>
      <c r="N13" s="131"/>
      <c r="O13" s="157"/>
      <c r="P13" s="555">
        <v>45700</v>
      </c>
      <c r="Q13" s="556">
        <v>45700</v>
      </c>
    </row>
    <row r="14" spans="2:17" s="557" customFormat="1" ht="19.7" customHeight="1">
      <c r="B14" s="131">
        <v>8</v>
      </c>
      <c r="C14" s="131" t="s">
        <v>55</v>
      </c>
      <c r="D14" s="131" t="s">
        <v>55</v>
      </c>
      <c r="E14" s="148" t="s">
        <v>1252</v>
      </c>
      <c r="F14" s="157">
        <v>1</v>
      </c>
      <c r="G14" s="554">
        <v>12029</v>
      </c>
      <c r="H14" s="554">
        <f t="shared" si="0"/>
        <v>12029</v>
      </c>
      <c r="I14" s="159"/>
      <c r="J14" s="166" t="s">
        <v>1253</v>
      </c>
      <c r="K14" s="156" t="s">
        <v>1697</v>
      </c>
      <c r="L14" s="157"/>
      <c r="M14" s="555">
        <v>45685</v>
      </c>
      <c r="N14" s="131"/>
      <c r="O14" s="157"/>
      <c r="P14" s="555">
        <v>45700</v>
      </c>
      <c r="Q14" s="556">
        <v>45700</v>
      </c>
    </row>
    <row r="15" spans="2:17" s="557" customFormat="1" ht="19.7" customHeight="1">
      <c r="B15" s="131">
        <v>8</v>
      </c>
      <c r="C15" s="131" t="s">
        <v>55</v>
      </c>
      <c r="D15" s="131" t="s">
        <v>55</v>
      </c>
      <c r="E15" s="148" t="s">
        <v>1254</v>
      </c>
      <c r="F15" s="157">
        <v>1</v>
      </c>
      <c r="G15" s="554">
        <v>1092</v>
      </c>
      <c r="H15" s="554">
        <f t="shared" si="0"/>
        <v>1092</v>
      </c>
      <c r="I15" s="159"/>
      <c r="J15" s="166" t="s">
        <v>1255</v>
      </c>
      <c r="K15" s="156" t="s">
        <v>1697</v>
      </c>
      <c r="L15" s="157"/>
      <c r="M15" s="555">
        <v>45685</v>
      </c>
      <c r="N15" s="131"/>
      <c r="O15" s="157"/>
      <c r="P15" s="555">
        <v>45700</v>
      </c>
      <c r="Q15" s="556">
        <v>45700</v>
      </c>
    </row>
    <row r="16" spans="2:17" s="557" customFormat="1" ht="19.7" customHeight="1">
      <c r="B16" s="131">
        <v>8</v>
      </c>
      <c r="C16" s="131" t="s">
        <v>55</v>
      </c>
      <c r="D16" s="131" t="s">
        <v>55</v>
      </c>
      <c r="E16" s="148" t="s">
        <v>1256</v>
      </c>
      <c r="F16" s="157">
        <v>1</v>
      </c>
      <c r="G16" s="554">
        <v>890</v>
      </c>
      <c r="H16" s="554">
        <f t="shared" si="0"/>
        <v>890</v>
      </c>
      <c r="I16" s="159"/>
      <c r="J16" s="166" t="s">
        <v>1257</v>
      </c>
      <c r="K16" s="156" t="s">
        <v>1697</v>
      </c>
      <c r="L16" s="157"/>
      <c r="M16" s="555">
        <v>45685</v>
      </c>
      <c r="N16" s="131"/>
      <c r="O16" s="157"/>
      <c r="P16" s="555">
        <v>45700</v>
      </c>
      <c r="Q16" s="556">
        <v>45700</v>
      </c>
    </row>
    <row r="17" spans="2:17" s="557" customFormat="1" ht="19.7" customHeight="1">
      <c r="B17" s="131">
        <v>8</v>
      </c>
      <c r="C17" s="131" t="s">
        <v>55</v>
      </c>
      <c r="D17" s="131" t="s">
        <v>55</v>
      </c>
      <c r="E17" s="148" t="s">
        <v>1021</v>
      </c>
      <c r="F17" s="157">
        <v>1</v>
      </c>
      <c r="G17" s="554">
        <v>330</v>
      </c>
      <c r="H17" s="554">
        <f t="shared" si="0"/>
        <v>330</v>
      </c>
      <c r="I17" s="159"/>
      <c r="J17" s="166" t="s">
        <v>1258</v>
      </c>
      <c r="K17" s="156" t="s">
        <v>1697</v>
      </c>
      <c r="L17" s="157"/>
      <c r="M17" s="555">
        <v>45685</v>
      </c>
      <c r="N17" s="131"/>
      <c r="O17" s="157"/>
      <c r="P17" s="555">
        <v>45700</v>
      </c>
      <c r="Q17" s="556">
        <v>45700</v>
      </c>
    </row>
    <row r="18" spans="2:17" s="557" customFormat="1" ht="19.7" customHeight="1">
      <c r="B18" s="131">
        <v>8</v>
      </c>
      <c r="C18" s="131" t="s">
        <v>55</v>
      </c>
      <c r="D18" s="131" t="s">
        <v>55</v>
      </c>
      <c r="E18" s="148" t="s">
        <v>1259</v>
      </c>
      <c r="F18" s="157">
        <v>1</v>
      </c>
      <c r="G18" s="554">
        <v>860</v>
      </c>
      <c r="H18" s="554">
        <f t="shared" si="0"/>
        <v>860</v>
      </c>
      <c r="I18" s="159"/>
      <c r="J18" s="166" t="s">
        <v>597</v>
      </c>
      <c r="K18" s="156" t="s">
        <v>1697</v>
      </c>
      <c r="L18" s="157"/>
      <c r="M18" s="555">
        <v>45685</v>
      </c>
      <c r="N18" s="131"/>
      <c r="O18" s="157"/>
      <c r="P18" s="555">
        <v>45700</v>
      </c>
      <c r="Q18" s="556">
        <v>45700</v>
      </c>
    </row>
    <row r="19" spans="2:17" s="557" customFormat="1" ht="19.7" customHeight="1">
      <c r="B19" s="131">
        <v>8</v>
      </c>
      <c r="C19" s="131" t="s">
        <v>55</v>
      </c>
      <c r="D19" s="131" t="s">
        <v>55</v>
      </c>
      <c r="E19" s="148" t="s">
        <v>1260</v>
      </c>
      <c r="F19" s="157">
        <v>1</v>
      </c>
      <c r="G19" s="554">
        <v>5647</v>
      </c>
      <c r="H19" s="554">
        <f t="shared" si="0"/>
        <v>5647</v>
      </c>
      <c r="I19" s="159"/>
      <c r="J19" s="166" t="s">
        <v>1261</v>
      </c>
      <c r="K19" s="156" t="s">
        <v>1697</v>
      </c>
      <c r="L19" s="157"/>
      <c r="M19" s="555">
        <v>45685</v>
      </c>
      <c r="N19" s="131"/>
      <c r="O19" s="157"/>
      <c r="P19" s="555">
        <v>45700</v>
      </c>
      <c r="Q19" s="556">
        <v>45700</v>
      </c>
    </row>
    <row r="20" spans="2:17" s="557" customFormat="1" ht="19.7" customHeight="1">
      <c r="B20" s="131">
        <v>8</v>
      </c>
      <c r="C20" s="131" t="s">
        <v>55</v>
      </c>
      <c r="D20" s="131" t="s">
        <v>55</v>
      </c>
      <c r="E20" s="148" t="s">
        <v>1262</v>
      </c>
      <c r="F20" s="157">
        <v>1</v>
      </c>
      <c r="G20" s="554">
        <v>3622</v>
      </c>
      <c r="H20" s="554">
        <f t="shared" si="0"/>
        <v>3622</v>
      </c>
      <c r="I20" s="159"/>
      <c r="J20" s="166" t="s">
        <v>1263</v>
      </c>
      <c r="K20" s="156" t="s">
        <v>1697</v>
      </c>
      <c r="L20" s="157"/>
      <c r="M20" s="555">
        <v>45685</v>
      </c>
      <c r="N20" s="131"/>
      <c r="O20" s="157"/>
      <c r="P20" s="555">
        <v>45700</v>
      </c>
      <c r="Q20" s="556">
        <v>45700</v>
      </c>
    </row>
    <row r="21" spans="2:17" s="557" customFormat="1" ht="19.7" customHeight="1">
      <c r="B21" s="131"/>
      <c r="C21" s="131"/>
      <c r="D21" s="131"/>
      <c r="E21" s="148"/>
      <c r="F21" s="157"/>
      <c r="G21" s="554">
        <v>0</v>
      </c>
      <c r="H21" s="554">
        <f t="shared" si="0"/>
        <v>0</v>
      </c>
      <c r="I21" s="159"/>
      <c r="J21" s="166"/>
      <c r="K21" s="157"/>
      <c r="L21" s="157"/>
      <c r="M21" s="555"/>
      <c r="N21" s="131"/>
      <c r="O21" s="157"/>
      <c r="P21" s="555"/>
      <c r="Q21" s="556"/>
    </row>
    <row r="22" spans="2:17" s="557" customFormat="1" ht="19.7" customHeight="1">
      <c r="B22" s="131">
        <v>12</v>
      </c>
      <c r="C22" s="131"/>
      <c r="D22" s="131"/>
      <c r="E22" s="148" t="s">
        <v>1264</v>
      </c>
      <c r="F22" s="157">
        <v>0</v>
      </c>
      <c r="G22" s="554">
        <v>5000</v>
      </c>
      <c r="H22" s="554">
        <f>F22*G22</f>
        <v>0</v>
      </c>
      <c r="I22" s="159"/>
      <c r="J22" s="166"/>
      <c r="K22" s="157"/>
      <c r="L22" s="157"/>
      <c r="M22" s="555"/>
      <c r="N22" s="131"/>
      <c r="O22" s="157"/>
      <c r="P22" s="555"/>
      <c r="Q22" s="556"/>
    </row>
    <row r="23" spans="2:17" s="557" customFormat="1" ht="19.7" customHeight="1">
      <c r="B23" s="131">
        <v>12</v>
      </c>
      <c r="C23" s="131"/>
      <c r="D23" s="131"/>
      <c r="E23" s="148" t="s">
        <v>1265</v>
      </c>
      <c r="F23" s="157">
        <v>2</v>
      </c>
      <c r="G23" s="554">
        <v>5000</v>
      </c>
      <c r="H23" s="554">
        <f>F23*G23</f>
        <v>10000</v>
      </c>
      <c r="I23" s="159"/>
      <c r="J23" s="166"/>
      <c r="K23" s="157"/>
      <c r="L23" s="157"/>
      <c r="M23" s="555"/>
      <c r="N23" s="131"/>
      <c r="O23" s="157"/>
      <c r="P23" s="555"/>
      <c r="Q23" s="556"/>
    </row>
    <row r="24" spans="2:17" s="557" customFormat="1" ht="19.7" customHeight="1">
      <c r="B24" s="131"/>
      <c r="C24" s="131"/>
      <c r="D24" s="131"/>
      <c r="E24" s="148"/>
      <c r="F24" s="157"/>
      <c r="G24" s="554">
        <v>0</v>
      </c>
      <c r="H24" s="554">
        <f>F24*G24</f>
        <v>0</v>
      </c>
      <c r="I24" s="159"/>
      <c r="J24" s="166"/>
      <c r="K24" s="157"/>
      <c r="L24" s="157"/>
      <c r="M24" s="555"/>
      <c r="N24" s="131"/>
      <c r="O24" s="157"/>
      <c r="P24" s="555"/>
      <c r="Q24" s="556"/>
    </row>
    <row r="25" spans="2:17" s="4" customFormat="1" ht="19.7" customHeight="1">
      <c r="B25" s="28"/>
      <c r="C25" s="28"/>
      <c r="D25" s="28"/>
      <c r="E25" s="35"/>
      <c r="F25" s="27"/>
      <c r="G25" s="36">
        <v>0</v>
      </c>
      <c r="H25" s="36">
        <f>F25*G25</f>
        <v>0</v>
      </c>
      <c r="I25" s="31"/>
      <c r="J25" s="38"/>
      <c r="K25" s="27"/>
      <c r="L25" s="27"/>
      <c r="M25" s="32"/>
      <c r="N25" s="28"/>
      <c r="O25" s="27"/>
      <c r="P25" s="32"/>
      <c r="Q25" s="33"/>
    </row>
    <row r="26" spans="2:17" s="4" customFormat="1" ht="19.7" customHeight="1">
      <c r="B26" s="28"/>
      <c r="C26" s="28"/>
      <c r="D26" s="28"/>
      <c r="E26" s="35"/>
      <c r="F26" s="27"/>
      <c r="G26" s="36">
        <v>0</v>
      </c>
      <c r="H26" s="36">
        <f t="shared" si="0"/>
        <v>0</v>
      </c>
      <c r="I26" s="31"/>
      <c r="J26" s="38"/>
      <c r="K26" s="27"/>
      <c r="L26" s="27"/>
      <c r="M26" s="32"/>
      <c r="N26" s="28"/>
      <c r="O26" s="27"/>
      <c r="P26" s="32"/>
      <c r="Q26" s="33"/>
    </row>
    <row r="27" spans="2:17" s="4" customFormat="1" ht="19.7" customHeight="1">
      <c r="B27" s="28"/>
      <c r="C27" s="28"/>
      <c r="D27" s="28"/>
      <c r="E27" s="35"/>
      <c r="F27" s="27"/>
      <c r="G27" s="36">
        <v>0</v>
      </c>
      <c r="H27" s="36">
        <f t="shared" si="0"/>
        <v>0</v>
      </c>
      <c r="I27" s="31"/>
      <c r="J27" s="38"/>
      <c r="K27" s="27"/>
      <c r="L27" s="27"/>
      <c r="M27" s="32"/>
      <c r="N27" s="28"/>
      <c r="O27" s="27"/>
      <c r="P27" s="32"/>
      <c r="Q27" s="33"/>
    </row>
    <row r="28" spans="2:17">
      <c r="G28" s="10"/>
      <c r="H28" s="10"/>
    </row>
  </sheetData>
  <autoFilter ref="B8:O27" xr:uid="{67933CE7-021B-40BC-B10C-02515C03687E}"/>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6B00-87EF-4402-874C-738BD11D1FA3}">
  <dimension ref="B2:Q33"/>
  <sheetViews>
    <sheetView zoomScale="85" zoomScaleNormal="85" workbookViewId="0">
      <pane xSplit="10" ySplit="8" topLeftCell="K18"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6.7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6.7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6.7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6.7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6.7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6.7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6.7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6.7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6.7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6.7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6.7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6.7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6.7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6.7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6.7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6.7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6.7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6.7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6.7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6.7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6.7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6.7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6.7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6.7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6.7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6.7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6.7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6.7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6.7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6.7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6.7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6.7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6.7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6.7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6.7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6.7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6.7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6.7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6.7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6.7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6.7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6.7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6.7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6.7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6.7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6.7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6.7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6.7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6.7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6.7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6.7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6.7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6.7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6.7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6.7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6.7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6.7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6.7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6.7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6.7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6.7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6.7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6.7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6.7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65434</v>
      </c>
    </row>
    <row r="3" spans="2:17" ht="20.100000000000001" customHeight="1">
      <c r="B3" s="2" t="s">
        <v>3</v>
      </c>
      <c r="C3" s="2"/>
      <c r="D3" s="2"/>
      <c r="E3" s="13" t="s">
        <v>1242</v>
      </c>
    </row>
    <row r="4" spans="2:17" ht="20.100000000000001" customHeight="1">
      <c r="B4" s="2" t="s">
        <v>5</v>
      </c>
      <c r="C4" s="2"/>
      <c r="D4" s="2"/>
      <c r="E4" s="13">
        <v>221162</v>
      </c>
    </row>
    <row r="5" spans="2:17" ht="20.100000000000001" customHeight="1">
      <c r="B5" s="2" t="s">
        <v>8</v>
      </c>
      <c r="C5" s="2"/>
      <c r="D5" s="2"/>
      <c r="E5" s="18">
        <v>45706</v>
      </c>
    </row>
    <row r="6" spans="2:17" ht="20.100000000000001" customHeight="1">
      <c r="B6" s="2" t="s">
        <v>10</v>
      </c>
      <c r="C6" s="2"/>
      <c r="D6" s="2"/>
      <c r="E6" s="18">
        <v>45714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557" customFormat="1" ht="19.7" customHeight="1">
      <c r="B10" s="131">
        <v>8</v>
      </c>
      <c r="C10" s="131" t="s">
        <v>1311</v>
      </c>
      <c r="D10" s="131" t="s">
        <v>1311</v>
      </c>
      <c r="E10" s="166" t="s">
        <v>1244</v>
      </c>
      <c r="F10" s="157">
        <v>1</v>
      </c>
      <c r="G10" s="554">
        <v>6000</v>
      </c>
      <c r="H10" s="601">
        <f>F10*G10</f>
        <v>6000</v>
      </c>
      <c r="I10" s="159"/>
      <c r="J10" s="156" t="s">
        <v>1245</v>
      </c>
      <c r="K10" s="156" t="s">
        <v>1695</v>
      </c>
      <c r="L10" s="157"/>
      <c r="M10" s="555">
        <v>45691</v>
      </c>
      <c r="N10" s="131"/>
      <c r="O10" s="558"/>
      <c r="P10" s="555">
        <v>45707</v>
      </c>
      <c r="Q10" s="556">
        <v>45707</v>
      </c>
    </row>
    <row r="11" spans="2:17" s="557" customFormat="1" ht="19.7" customHeight="1">
      <c r="B11" s="131">
        <v>8</v>
      </c>
      <c r="C11" s="131" t="s">
        <v>1311</v>
      </c>
      <c r="D11" s="131" t="s">
        <v>1311</v>
      </c>
      <c r="E11" s="166" t="s">
        <v>1247</v>
      </c>
      <c r="F11" s="157">
        <v>1</v>
      </c>
      <c r="G11" s="554">
        <v>18500</v>
      </c>
      <c r="H11" s="601">
        <f>F11*G11</f>
        <v>18500</v>
      </c>
      <c r="I11" s="159"/>
      <c r="J11" s="156" t="s">
        <v>1248</v>
      </c>
      <c r="K11" s="156" t="s">
        <v>1695</v>
      </c>
      <c r="L11" s="157"/>
      <c r="M11" s="555">
        <v>45691</v>
      </c>
      <c r="N11" s="131"/>
      <c r="O11" s="558"/>
      <c r="P11" s="555">
        <v>45707</v>
      </c>
      <c r="Q11" s="556">
        <v>45707</v>
      </c>
    </row>
    <row r="12" spans="2:17" s="557" customFormat="1" ht="19.7" customHeight="1">
      <c r="B12" s="131"/>
      <c r="C12" s="131"/>
      <c r="D12" s="131"/>
      <c r="E12" s="148"/>
      <c r="F12" s="157"/>
      <c r="G12" s="554">
        <v>0</v>
      </c>
      <c r="H12" s="554">
        <f>F12*G12</f>
        <v>0</v>
      </c>
      <c r="I12" s="159"/>
      <c r="J12" s="166"/>
      <c r="K12" s="157"/>
      <c r="L12" s="157"/>
      <c r="M12" s="555"/>
      <c r="N12" s="131"/>
      <c r="O12" s="157"/>
      <c r="P12" s="555"/>
      <c r="Q12" s="556"/>
    </row>
    <row r="13" spans="2:17" s="557" customFormat="1" ht="19.7" customHeight="1">
      <c r="B13" s="131">
        <v>8</v>
      </c>
      <c r="C13" s="131" t="s">
        <v>1266</v>
      </c>
      <c r="D13" s="131" t="s">
        <v>55</v>
      </c>
      <c r="E13" s="201" t="s">
        <v>824</v>
      </c>
      <c r="F13" s="157">
        <v>2</v>
      </c>
      <c r="G13" s="554">
        <v>161</v>
      </c>
      <c r="H13" s="554">
        <f>F13*G13</f>
        <v>322</v>
      </c>
      <c r="I13" s="159"/>
      <c r="J13" s="201" t="s">
        <v>1267</v>
      </c>
      <c r="K13" s="156" t="s">
        <v>1696</v>
      </c>
      <c r="L13" s="157"/>
      <c r="M13" s="555">
        <v>45685</v>
      </c>
      <c r="N13" s="131"/>
      <c r="O13" s="157"/>
      <c r="P13" s="555">
        <v>45700</v>
      </c>
      <c r="Q13" s="556">
        <v>45700</v>
      </c>
    </row>
    <row r="14" spans="2:17" s="557" customFormat="1" ht="19.7" customHeight="1">
      <c r="B14" s="131">
        <v>8</v>
      </c>
      <c r="C14" s="131" t="s">
        <v>55</v>
      </c>
      <c r="D14" s="131" t="s">
        <v>55</v>
      </c>
      <c r="E14" s="148" t="s">
        <v>1269</v>
      </c>
      <c r="F14" s="157">
        <v>1</v>
      </c>
      <c r="G14" s="554">
        <v>7319</v>
      </c>
      <c r="H14" s="554">
        <f t="shared" ref="H14:H22" si="0">F14*G14</f>
        <v>7319</v>
      </c>
      <c r="I14" s="159"/>
      <c r="J14" s="166" t="s">
        <v>1270</v>
      </c>
      <c r="K14" s="156" t="s">
        <v>1696</v>
      </c>
      <c r="L14" s="157"/>
      <c r="M14" s="555">
        <v>45685</v>
      </c>
      <c r="N14" s="131"/>
      <c r="O14" s="157"/>
      <c r="P14" s="555">
        <v>45700</v>
      </c>
      <c r="Q14" s="556">
        <v>45700</v>
      </c>
    </row>
    <row r="15" spans="2:17" s="557" customFormat="1" ht="19.7" customHeight="1">
      <c r="B15" s="131">
        <v>8</v>
      </c>
      <c r="C15" s="131" t="s">
        <v>55</v>
      </c>
      <c r="D15" s="131" t="s">
        <v>55</v>
      </c>
      <c r="E15" s="148" t="s">
        <v>1271</v>
      </c>
      <c r="F15" s="157">
        <v>1</v>
      </c>
      <c r="G15" s="554">
        <v>4230</v>
      </c>
      <c r="H15" s="554">
        <f t="shared" si="0"/>
        <v>4230</v>
      </c>
      <c r="I15" s="159"/>
      <c r="J15" s="166" t="s">
        <v>1272</v>
      </c>
      <c r="K15" s="156" t="s">
        <v>1696</v>
      </c>
      <c r="L15" s="157"/>
      <c r="M15" s="555">
        <v>45685</v>
      </c>
      <c r="N15" s="131"/>
      <c r="O15" s="157"/>
      <c r="P15" s="555">
        <v>45700</v>
      </c>
      <c r="Q15" s="556">
        <v>45700</v>
      </c>
    </row>
    <row r="16" spans="2:17" s="557" customFormat="1" ht="19.7" customHeight="1">
      <c r="B16" s="131">
        <v>8</v>
      </c>
      <c r="C16" s="131" t="s">
        <v>55</v>
      </c>
      <c r="D16" s="131" t="s">
        <v>55</v>
      </c>
      <c r="E16" s="148" t="s">
        <v>1273</v>
      </c>
      <c r="F16" s="157">
        <v>1</v>
      </c>
      <c r="G16" s="554">
        <v>4959</v>
      </c>
      <c r="H16" s="554">
        <f t="shared" si="0"/>
        <v>4959</v>
      </c>
      <c r="I16" s="159"/>
      <c r="J16" s="166" t="s">
        <v>1274</v>
      </c>
      <c r="K16" s="156" t="s">
        <v>1696</v>
      </c>
      <c r="L16" s="157"/>
      <c r="M16" s="555">
        <v>45685</v>
      </c>
      <c r="N16" s="131"/>
      <c r="O16" s="157"/>
      <c r="P16" s="555">
        <v>45700</v>
      </c>
      <c r="Q16" s="556">
        <v>45700</v>
      </c>
    </row>
    <row r="17" spans="2:17" s="557" customFormat="1" ht="19.7" customHeight="1">
      <c r="B17" s="131">
        <v>8</v>
      </c>
      <c r="C17" s="131" t="s">
        <v>55</v>
      </c>
      <c r="D17" s="131" t="s">
        <v>55</v>
      </c>
      <c r="E17" s="148" t="s">
        <v>1275</v>
      </c>
      <c r="F17" s="157">
        <v>1</v>
      </c>
      <c r="G17" s="554">
        <v>859</v>
      </c>
      <c r="H17" s="554">
        <f t="shared" si="0"/>
        <v>859</v>
      </c>
      <c r="I17" s="159"/>
      <c r="J17" s="166" t="s">
        <v>1276</v>
      </c>
      <c r="K17" s="156" t="s">
        <v>1696</v>
      </c>
      <c r="L17" s="157"/>
      <c r="M17" s="555">
        <v>45685</v>
      </c>
      <c r="N17" s="131"/>
      <c r="O17" s="157"/>
      <c r="P17" s="555">
        <v>45700</v>
      </c>
      <c r="Q17" s="556">
        <v>45700</v>
      </c>
    </row>
    <row r="18" spans="2:17" s="557" customFormat="1" ht="19.7" customHeight="1">
      <c r="B18" s="131">
        <v>8</v>
      </c>
      <c r="C18" s="131" t="s">
        <v>55</v>
      </c>
      <c r="D18" s="131" t="s">
        <v>55</v>
      </c>
      <c r="E18" s="148" t="s">
        <v>1277</v>
      </c>
      <c r="F18" s="157">
        <v>4</v>
      </c>
      <c r="G18" s="554">
        <v>442</v>
      </c>
      <c r="H18" s="554">
        <f t="shared" si="0"/>
        <v>1768</v>
      </c>
      <c r="I18" s="159"/>
      <c r="J18" s="166" t="s">
        <v>417</v>
      </c>
      <c r="K18" s="156" t="s">
        <v>1696</v>
      </c>
      <c r="L18" s="157"/>
      <c r="M18" s="555">
        <v>45685</v>
      </c>
      <c r="N18" s="131"/>
      <c r="O18" s="157"/>
      <c r="P18" s="555">
        <v>45700</v>
      </c>
      <c r="Q18" s="556">
        <v>45700</v>
      </c>
    </row>
    <row r="19" spans="2:17" s="557" customFormat="1" ht="19.7" customHeight="1">
      <c r="B19" s="131">
        <v>8</v>
      </c>
      <c r="C19" s="131" t="s">
        <v>55</v>
      </c>
      <c r="D19" s="131" t="s">
        <v>55</v>
      </c>
      <c r="E19" s="148" t="s">
        <v>1254</v>
      </c>
      <c r="F19" s="157">
        <v>1</v>
      </c>
      <c r="G19" s="554">
        <v>1048</v>
      </c>
      <c r="H19" s="554">
        <f t="shared" si="0"/>
        <v>1048</v>
      </c>
      <c r="I19" s="159"/>
      <c r="J19" s="166" t="s">
        <v>1255</v>
      </c>
      <c r="K19" s="156" t="s">
        <v>1696</v>
      </c>
      <c r="L19" s="157"/>
      <c r="M19" s="555">
        <v>45685</v>
      </c>
      <c r="N19" s="131"/>
      <c r="O19" s="157"/>
      <c r="P19" s="555">
        <v>45700</v>
      </c>
      <c r="Q19" s="556">
        <v>45700</v>
      </c>
    </row>
    <row r="20" spans="2:17" s="557" customFormat="1" ht="19.7" customHeight="1">
      <c r="B20" s="131">
        <v>8</v>
      </c>
      <c r="C20" s="131" t="s">
        <v>55</v>
      </c>
      <c r="D20" s="131" t="s">
        <v>55</v>
      </c>
      <c r="E20" s="148" t="s">
        <v>1256</v>
      </c>
      <c r="F20" s="157">
        <v>1</v>
      </c>
      <c r="G20" s="554">
        <v>890</v>
      </c>
      <c r="H20" s="554">
        <f t="shared" si="0"/>
        <v>890</v>
      </c>
      <c r="I20" s="159"/>
      <c r="J20" s="166" t="s">
        <v>1257</v>
      </c>
      <c r="K20" s="156" t="s">
        <v>1696</v>
      </c>
      <c r="L20" s="157"/>
      <c r="M20" s="555">
        <v>45685</v>
      </c>
      <c r="N20" s="131"/>
      <c r="O20" s="157"/>
      <c r="P20" s="555">
        <v>45700</v>
      </c>
      <c r="Q20" s="556">
        <v>45700</v>
      </c>
    </row>
    <row r="21" spans="2:17" s="557" customFormat="1" ht="19.7" customHeight="1">
      <c r="B21" s="131">
        <v>8</v>
      </c>
      <c r="C21" s="131" t="s">
        <v>55</v>
      </c>
      <c r="D21" s="131" t="s">
        <v>55</v>
      </c>
      <c r="E21" s="148" t="s">
        <v>1021</v>
      </c>
      <c r="F21" s="157">
        <v>1</v>
      </c>
      <c r="G21" s="554">
        <v>330</v>
      </c>
      <c r="H21" s="554">
        <f t="shared" si="0"/>
        <v>330</v>
      </c>
      <c r="I21" s="159"/>
      <c r="J21" s="166" t="s">
        <v>1258</v>
      </c>
      <c r="K21" s="156" t="s">
        <v>1696</v>
      </c>
      <c r="L21" s="157"/>
      <c r="M21" s="555">
        <v>45685</v>
      </c>
      <c r="N21" s="131"/>
      <c r="O21" s="157"/>
      <c r="P21" s="555">
        <v>45700</v>
      </c>
      <c r="Q21" s="556">
        <v>45700</v>
      </c>
    </row>
    <row r="22" spans="2:17" s="557" customFormat="1" ht="19.7" customHeight="1">
      <c r="B22" s="131">
        <v>8</v>
      </c>
      <c r="C22" s="131" t="s">
        <v>55</v>
      </c>
      <c r="D22" s="131" t="s">
        <v>55</v>
      </c>
      <c r="E22" s="148" t="s">
        <v>1259</v>
      </c>
      <c r="F22" s="157">
        <v>1</v>
      </c>
      <c r="G22" s="554">
        <v>860</v>
      </c>
      <c r="H22" s="554">
        <f t="shared" si="0"/>
        <v>860</v>
      </c>
      <c r="I22" s="159"/>
      <c r="J22" s="166" t="s">
        <v>597</v>
      </c>
      <c r="K22" s="156" t="s">
        <v>1696</v>
      </c>
      <c r="L22" s="157"/>
      <c r="M22" s="555">
        <v>45685</v>
      </c>
      <c r="N22" s="131"/>
      <c r="O22" s="157"/>
      <c r="P22" s="555">
        <v>45700</v>
      </c>
      <c r="Q22" s="556">
        <v>45700</v>
      </c>
    </row>
    <row r="23" spans="2:17" s="557" customFormat="1" ht="19.7" customHeight="1">
      <c r="B23" s="131">
        <v>8</v>
      </c>
      <c r="C23" s="131" t="s">
        <v>55</v>
      </c>
      <c r="D23" s="131" t="s">
        <v>55</v>
      </c>
      <c r="E23" s="148" t="s">
        <v>1260</v>
      </c>
      <c r="F23" s="157">
        <v>1</v>
      </c>
      <c r="G23" s="554">
        <v>5087</v>
      </c>
      <c r="H23" s="554">
        <f>F23*G23</f>
        <v>5087</v>
      </c>
      <c r="I23" s="159"/>
      <c r="J23" s="166" t="s">
        <v>1261</v>
      </c>
      <c r="K23" s="156" t="s">
        <v>1696</v>
      </c>
      <c r="L23" s="157"/>
      <c r="M23" s="555">
        <v>45685</v>
      </c>
      <c r="N23" s="131"/>
      <c r="O23" s="157"/>
      <c r="P23" s="555">
        <v>45700</v>
      </c>
      <c r="Q23" s="556">
        <v>45700</v>
      </c>
    </row>
    <row r="24" spans="2:17" s="557" customFormat="1" ht="19.7" customHeight="1">
      <c r="B24" s="131">
        <v>8</v>
      </c>
      <c r="C24" s="131" t="s">
        <v>55</v>
      </c>
      <c r="D24" s="131" t="s">
        <v>55</v>
      </c>
      <c r="E24" s="148" t="s">
        <v>1262</v>
      </c>
      <c r="F24" s="157">
        <v>1</v>
      </c>
      <c r="G24" s="554">
        <v>3262</v>
      </c>
      <c r="H24" s="554">
        <f>F24*G24</f>
        <v>3262</v>
      </c>
      <c r="I24" s="159"/>
      <c r="J24" s="166" t="s">
        <v>1263</v>
      </c>
      <c r="K24" s="156" t="s">
        <v>1696</v>
      </c>
      <c r="L24" s="157"/>
      <c r="M24" s="555">
        <v>45685</v>
      </c>
      <c r="N24" s="131"/>
      <c r="O24" s="157"/>
      <c r="P24" s="555">
        <v>45700</v>
      </c>
      <c r="Q24" s="556">
        <v>45700</v>
      </c>
    </row>
    <row r="25" spans="2:17" s="557" customFormat="1" ht="19.7" customHeight="1">
      <c r="B25" s="131"/>
      <c r="C25" s="131"/>
      <c r="D25" s="131"/>
      <c r="E25" s="148"/>
      <c r="F25" s="157"/>
      <c r="G25" s="554">
        <v>0</v>
      </c>
      <c r="H25" s="554">
        <f>F25*G25</f>
        <v>0</v>
      </c>
      <c r="I25" s="159"/>
      <c r="J25" s="166"/>
      <c r="K25" s="157"/>
      <c r="L25" s="157"/>
      <c r="M25" s="555"/>
      <c r="N25" s="131"/>
      <c r="O25" s="157"/>
      <c r="P25" s="555"/>
      <c r="Q25" s="556"/>
    </row>
    <row r="26" spans="2:17" s="557" customFormat="1" ht="19.7" customHeight="1">
      <c r="B26" s="131"/>
      <c r="C26" s="131"/>
      <c r="D26" s="131"/>
      <c r="E26" s="148"/>
      <c r="F26" s="157"/>
      <c r="G26" s="554">
        <v>0</v>
      </c>
      <c r="H26" s="554">
        <f>F26*G26</f>
        <v>0</v>
      </c>
      <c r="I26" s="159"/>
      <c r="J26" s="166"/>
      <c r="K26" s="157"/>
      <c r="L26" s="157"/>
      <c r="M26" s="555"/>
      <c r="N26" s="131"/>
      <c r="O26" s="157"/>
      <c r="P26" s="555"/>
      <c r="Q26" s="556"/>
    </row>
    <row r="27" spans="2:17" s="4" customFormat="1" ht="19.7" customHeight="1">
      <c r="B27" s="28">
        <v>12</v>
      </c>
      <c r="C27" s="28"/>
      <c r="D27" s="28"/>
      <c r="E27" s="35" t="s">
        <v>1264</v>
      </c>
      <c r="F27" s="27">
        <v>0</v>
      </c>
      <c r="G27" s="36">
        <v>5000</v>
      </c>
      <c r="H27" s="36">
        <f t="shared" ref="H27:H32" si="1">F27*G27</f>
        <v>0</v>
      </c>
      <c r="I27" s="31"/>
      <c r="J27" s="38"/>
      <c r="K27" s="27"/>
      <c r="L27" s="27"/>
      <c r="M27" s="32"/>
      <c r="N27" s="28"/>
      <c r="O27" s="27"/>
      <c r="P27" s="32"/>
      <c r="Q27" s="33"/>
    </row>
    <row r="28" spans="2:17" s="4" customFormat="1" ht="19.7" customHeight="1">
      <c r="B28" s="28">
        <v>12</v>
      </c>
      <c r="C28" s="28"/>
      <c r="D28" s="28"/>
      <c r="E28" s="35" t="s">
        <v>1265</v>
      </c>
      <c r="F28" s="27">
        <v>2</v>
      </c>
      <c r="G28" s="36">
        <v>5000</v>
      </c>
      <c r="H28" s="36">
        <f t="shared" si="1"/>
        <v>10000</v>
      </c>
      <c r="I28" s="31"/>
      <c r="J28" s="38"/>
      <c r="K28" s="27"/>
      <c r="L28" s="27"/>
      <c r="M28" s="32"/>
      <c r="N28" s="28"/>
      <c r="O28" s="27"/>
      <c r="P28" s="32"/>
      <c r="Q28" s="33"/>
    </row>
    <row r="29" spans="2:17" s="4" customFormat="1" ht="19.7" customHeight="1">
      <c r="B29" s="28"/>
      <c r="C29" s="28"/>
      <c r="D29" s="28"/>
      <c r="E29" s="35"/>
      <c r="F29" s="27"/>
      <c r="G29" s="36">
        <v>0</v>
      </c>
      <c r="H29" s="36">
        <f t="shared" si="1"/>
        <v>0</v>
      </c>
      <c r="I29" s="31"/>
      <c r="J29" s="38"/>
      <c r="K29" s="27"/>
      <c r="L29" s="27"/>
      <c r="M29" s="32"/>
      <c r="N29" s="28"/>
      <c r="O29" s="27"/>
      <c r="P29" s="32"/>
      <c r="Q29" s="33"/>
    </row>
    <row r="30" spans="2:17" s="4" customFormat="1" ht="19.7" customHeight="1">
      <c r="B30" s="28"/>
      <c r="C30" s="28"/>
      <c r="D30" s="28"/>
      <c r="E30" s="35"/>
      <c r="F30" s="27"/>
      <c r="G30" s="36">
        <v>0</v>
      </c>
      <c r="H30" s="36">
        <f t="shared" si="1"/>
        <v>0</v>
      </c>
      <c r="I30" s="31"/>
      <c r="J30" s="38"/>
      <c r="K30" s="27"/>
      <c r="L30" s="27"/>
      <c r="M30" s="32"/>
      <c r="N30" s="28"/>
      <c r="O30" s="27"/>
      <c r="P30" s="32"/>
      <c r="Q30" s="33"/>
    </row>
    <row r="31" spans="2:17" s="4" customFormat="1" ht="19.7" customHeight="1">
      <c r="B31" s="28"/>
      <c r="C31" s="28"/>
      <c r="D31" s="28"/>
      <c r="E31" s="35"/>
      <c r="F31" s="27"/>
      <c r="G31" s="36">
        <v>0</v>
      </c>
      <c r="H31" s="36">
        <f t="shared" si="1"/>
        <v>0</v>
      </c>
      <c r="I31" s="31"/>
      <c r="J31" s="38"/>
      <c r="K31" s="27"/>
      <c r="L31" s="27"/>
      <c r="M31" s="32"/>
      <c r="N31" s="28"/>
      <c r="O31" s="27"/>
      <c r="P31" s="32"/>
      <c r="Q31" s="33"/>
    </row>
    <row r="32" spans="2:17" s="4" customFormat="1" ht="19.7" customHeight="1">
      <c r="B32" s="28"/>
      <c r="C32" s="28"/>
      <c r="D32" s="28"/>
      <c r="E32" s="35"/>
      <c r="F32" s="27"/>
      <c r="G32" s="36">
        <v>0</v>
      </c>
      <c r="H32" s="36">
        <f t="shared" si="1"/>
        <v>0</v>
      </c>
      <c r="I32" s="31"/>
      <c r="J32" s="38"/>
      <c r="K32" s="27"/>
      <c r="L32" s="27"/>
      <c r="M32" s="32"/>
      <c r="N32" s="28"/>
      <c r="O32" s="27"/>
      <c r="P32" s="32"/>
      <c r="Q32" s="33"/>
    </row>
    <row r="33" spans="7:8">
      <c r="G33" s="10"/>
      <c r="H33" s="10"/>
    </row>
  </sheetData>
  <autoFilter ref="B8:O32" xr:uid="{3115B1F1-4CB1-4F55-9A3B-1CC3EFAAB2A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3844-6490-4B2E-B6CF-0AE570A60D84}">
  <dimension ref="A2:S49"/>
  <sheetViews>
    <sheetView zoomScale="85" zoomScaleNormal="85" workbookViewId="0">
      <pane xSplit="12" ySplit="9" topLeftCell="R21" activePane="bottomRight" state="frozen"/>
      <selection pane="topRight" activeCell="K1" sqref="K1"/>
      <selection pane="bottomLeft" activeCell="A9" sqref="A9"/>
      <selection pane="bottomRight" activeCell="S13" sqref="S13:S36"/>
    </sheetView>
  </sheetViews>
  <sheetFormatPr defaultRowHeight="18.75"/>
  <cols>
    <col min="1" max="1" width="7" style="1" customWidth="1"/>
    <col min="2" max="2" width="7.25" style="1" customWidth="1"/>
    <col min="3" max="3" width="8.875" style="1" customWidth="1"/>
    <col min="4" max="4" width="18.125" style="4" customWidth="1"/>
    <col min="5" max="5" width="14.375" style="1" bestFit="1" customWidth="1"/>
    <col min="6" max="6" width="13.125" style="1" bestFit="1" customWidth="1"/>
    <col min="7" max="7" width="69.12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8.875" style="1" customWidth="1"/>
    <col min="260" max="260" width="18.125" style="1" customWidth="1"/>
    <col min="261" max="261" width="14.375" style="1" bestFit="1" customWidth="1"/>
    <col min="262" max="262" width="13.125" style="1" bestFit="1" customWidth="1"/>
    <col min="263" max="263" width="69.12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8.875" style="1" customWidth="1"/>
    <col min="516" max="516" width="18.125" style="1" customWidth="1"/>
    <col min="517" max="517" width="14.375" style="1" bestFit="1" customWidth="1"/>
    <col min="518" max="518" width="13.125" style="1" bestFit="1" customWidth="1"/>
    <col min="519" max="519" width="69.12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8.875" style="1" customWidth="1"/>
    <col min="772" max="772" width="18.125" style="1" customWidth="1"/>
    <col min="773" max="773" width="14.375" style="1" bestFit="1" customWidth="1"/>
    <col min="774" max="774" width="13.125" style="1" bestFit="1" customWidth="1"/>
    <col min="775" max="775" width="69.12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8.875" style="1" customWidth="1"/>
    <col min="1028" max="1028" width="18.125" style="1" customWidth="1"/>
    <col min="1029" max="1029" width="14.375" style="1" bestFit="1" customWidth="1"/>
    <col min="1030" max="1030" width="13.125" style="1" bestFit="1" customWidth="1"/>
    <col min="1031" max="1031" width="69.12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8.875" style="1" customWidth="1"/>
    <col min="1284" max="1284" width="18.125" style="1" customWidth="1"/>
    <col min="1285" max="1285" width="14.375" style="1" bestFit="1" customWidth="1"/>
    <col min="1286" max="1286" width="13.125" style="1" bestFit="1" customWidth="1"/>
    <col min="1287" max="1287" width="69.12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8.875" style="1" customWidth="1"/>
    <col min="1540" max="1540" width="18.125" style="1" customWidth="1"/>
    <col min="1541" max="1541" width="14.375" style="1" bestFit="1" customWidth="1"/>
    <col min="1542" max="1542" width="13.125" style="1" bestFit="1" customWidth="1"/>
    <col min="1543" max="1543" width="69.12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8.875" style="1" customWidth="1"/>
    <col min="1796" max="1796" width="18.125" style="1" customWidth="1"/>
    <col min="1797" max="1797" width="14.375" style="1" bestFit="1" customWidth="1"/>
    <col min="1798" max="1798" width="13.125" style="1" bestFit="1" customWidth="1"/>
    <col min="1799" max="1799" width="69.12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8.875" style="1" customWidth="1"/>
    <col min="2052" max="2052" width="18.125" style="1" customWidth="1"/>
    <col min="2053" max="2053" width="14.375" style="1" bestFit="1" customWidth="1"/>
    <col min="2054" max="2054" width="13.125" style="1" bestFit="1" customWidth="1"/>
    <col min="2055" max="2055" width="69.12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8.875" style="1" customWidth="1"/>
    <col min="2308" max="2308" width="18.125" style="1" customWidth="1"/>
    <col min="2309" max="2309" width="14.375" style="1" bestFit="1" customWidth="1"/>
    <col min="2310" max="2310" width="13.125" style="1" bestFit="1" customWidth="1"/>
    <col min="2311" max="2311" width="69.12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8.875" style="1" customWidth="1"/>
    <col min="2564" max="2564" width="18.125" style="1" customWidth="1"/>
    <col min="2565" max="2565" width="14.375" style="1" bestFit="1" customWidth="1"/>
    <col min="2566" max="2566" width="13.125" style="1" bestFit="1" customWidth="1"/>
    <col min="2567" max="2567" width="69.12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8.875" style="1" customWidth="1"/>
    <col min="2820" max="2820" width="18.125" style="1" customWidth="1"/>
    <col min="2821" max="2821" width="14.375" style="1" bestFit="1" customWidth="1"/>
    <col min="2822" max="2822" width="13.125" style="1" bestFit="1" customWidth="1"/>
    <col min="2823" max="2823" width="69.12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8.875" style="1" customWidth="1"/>
    <col min="3076" max="3076" width="18.125" style="1" customWidth="1"/>
    <col min="3077" max="3077" width="14.375" style="1" bestFit="1" customWidth="1"/>
    <col min="3078" max="3078" width="13.125" style="1" bestFit="1" customWidth="1"/>
    <col min="3079" max="3079" width="69.12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8.875" style="1" customWidth="1"/>
    <col min="3332" max="3332" width="18.125" style="1" customWidth="1"/>
    <col min="3333" max="3333" width="14.375" style="1" bestFit="1" customWidth="1"/>
    <col min="3334" max="3334" width="13.125" style="1" bestFit="1" customWidth="1"/>
    <col min="3335" max="3335" width="69.12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8.875" style="1" customWidth="1"/>
    <col min="3588" max="3588" width="18.125" style="1" customWidth="1"/>
    <col min="3589" max="3589" width="14.375" style="1" bestFit="1" customWidth="1"/>
    <col min="3590" max="3590" width="13.125" style="1" bestFit="1" customWidth="1"/>
    <col min="3591" max="3591" width="69.12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8.875" style="1" customWidth="1"/>
    <col min="3844" max="3844" width="18.125" style="1" customWidth="1"/>
    <col min="3845" max="3845" width="14.375" style="1" bestFit="1" customWidth="1"/>
    <col min="3846" max="3846" width="13.125" style="1" bestFit="1" customWidth="1"/>
    <col min="3847" max="3847" width="69.12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8.875" style="1" customWidth="1"/>
    <col min="4100" max="4100" width="18.125" style="1" customWidth="1"/>
    <col min="4101" max="4101" width="14.375" style="1" bestFit="1" customWidth="1"/>
    <col min="4102" max="4102" width="13.125" style="1" bestFit="1" customWidth="1"/>
    <col min="4103" max="4103" width="69.12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8.875" style="1" customWidth="1"/>
    <col min="4356" max="4356" width="18.125" style="1" customWidth="1"/>
    <col min="4357" max="4357" width="14.375" style="1" bestFit="1" customWidth="1"/>
    <col min="4358" max="4358" width="13.125" style="1" bestFit="1" customWidth="1"/>
    <col min="4359" max="4359" width="69.12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8.875" style="1" customWidth="1"/>
    <col min="4612" max="4612" width="18.125" style="1" customWidth="1"/>
    <col min="4613" max="4613" width="14.375" style="1" bestFit="1" customWidth="1"/>
    <col min="4614" max="4614" width="13.125" style="1" bestFit="1" customWidth="1"/>
    <col min="4615" max="4615" width="69.12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8.875" style="1" customWidth="1"/>
    <col min="4868" max="4868" width="18.125" style="1" customWidth="1"/>
    <col min="4869" max="4869" width="14.375" style="1" bestFit="1" customWidth="1"/>
    <col min="4870" max="4870" width="13.125" style="1" bestFit="1" customWidth="1"/>
    <col min="4871" max="4871" width="69.12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8.875" style="1" customWidth="1"/>
    <col min="5124" max="5124" width="18.125" style="1" customWidth="1"/>
    <col min="5125" max="5125" width="14.375" style="1" bestFit="1" customWidth="1"/>
    <col min="5126" max="5126" width="13.125" style="1" bestFit="1" customWidth="1"/>
    <col min="5127" max="5127" width="69.12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8.875" style="1" customWidth="1"/>
    <col min="5380" max="5380" width="18.125" style="1" customWidth="1"/>
    <col min="5381" max="5381" width="14.375" style="1" bestFit="1" customWidth="1"/>
    <col min="5382" max="5382" width="13.125" style="1" bestFit="1" customWidth="1"/>
    <col min="5383" max="5383" width="69.12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8.875" style="1" customWidth="1"/>
    <col min="5636" max="5636" width="18.125" style="1" customWidth="1"/>
    <col min="5637" max="5637" width="14.375" style="1" bestFit="1" customWidth="1"/>
    <col min="5638" max="5638" width="13.125" style="1" bestFit="1" customWidth="1"/>
    <col min="5639" max="5639" width="69.12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8.875" style="1" customWidth="1"/>
    <col min="5892" max="5892" width="18.125" style="1" customWidth="1"/>
    <col min="5893" max="5893" width="14.375" style="1" bestFit="1" customWidth="1"/>
    <col min="5894" max="5894" width="13.125" style="1" bestFit="1" customWidth="1"/>
    <col min="5895" max="5895" width="69.12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8.875" style="1" customWidth="1"/>
    <col min="6148" max="6148" width="18.125" style="1" customWidth="1"/>
    <col min="6149" max="6149" width="14.375" style="1" bestFit="1" customWidth="1"/>
    <col min="6150" max="6150" width="13.125" style="1" bestFit="1" customWidth="1"/>
    <col min="6151" max="6151" width="69.12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8.875" style="1" customWidth="1"/>
    <col min="6404" max="6404" width="18.125" style="1" customWidth="1"/>
    <col min="6405" max="6405" width="14.375" style="1" bestFit="1" customWidth="1"/>
    <col min="6406" max="6406" width="13.125" style="1" bestFit="1" customWidth="1"/>
    <col min="6407" max="6407" width="69.12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8.875" style="1" customWidth="1"/>
    <col min="6660" max="6660" width="18.125" style="1" customWidth="1"/>
    <col min="6661" max="6661" width="14.375" style="1" bestFit="1" customWidth="1"/>
    <col min="6662" max="6662" width="13.125" style="1" bestFit="1" customWidth="1"/>
    <col min="6663" max="6663" width="69.12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8.875" style="1" customWidth="1"/>
    <col min="6916" max="6916" width="18.125" style="1" customWidth="1"/>
    <col min="6917" max="6917" width="14.375" style="1" bestFit="1" customWidth="1"/>
    <col min="6918" max="6918" width="13.125" style="1" bestFit="1" customWidth="1"/>
    <col min="6919" max="6919" width="69.12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8.875" style="1" customWidth="1"/>
    <col min="7172" max="7172" width="18.125" style="1" customWidth="1"/>
    <col min="7173" max="7173" width="14.375" style="1" bestFit="1" customWidth="1"/>
    <col min="7174" max="7174" width="13.125" style="1" bestFit="1" customWidth="1"/>
    <col min="7175" max="7175" width="69.12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8.875" style="1" customWidth="1"/>
    <col min="7428" max="7428" width="18.125" style="1" customWidth="1"/>
    <col min="7429" max="7429" width="14.375" style="1" bestFit="1" customWidth="1"/>
    <col min="7430" max="7430" width="13.125" style="1" bestFit="1" customWidth="1"/>
    <col min="7431" max="7431" width="69.12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8.875" style="1" customWidth="1"/>
    <col min="7684" max="7684" width="18.125" style="1" customWidth="1"/>
    <col min="7685" max="7685" width="14.375" style="1" bestFit="1" customWidth="1"/>
    <col min="7686" max="7686" width="13.125" style="1" bestFit="1" customWidth="1"/>
    <col min="7687" max="7687" width="69.12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8.875" style="1" customWidth="1"/>
    <col min="7940" max="7940" width="18.125" style="1" customWidth="1"/>
    <col min="7941" max="7941" width="14.375" style="1" bestFit="1" customWidth="1"/>
    <col min="7942" max="7942" width="13.125" style="1" bestFit="1" customWidth="1"/>
    <col min="7943" max="7943" width="69.12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8.875" style="1" customWidth="1"/>
    <col min="8196" max="8196" width="18.125" style="1" customWidth="1"/>
    <col min="8197" max="8197" width="14.375" style="1" bestFit="1" customWidth="1"/>
    <col min="8198" max="8198" width="13.125" style="1" bestFit="1" customWidth="1"/>
    <col min="8199" max="8199" width="69.12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8.875" style="1" customWidth="1"/>
    <col min="8452" max="8452" width="18.125" style="1" customWidth="1"/>
    <col min="8453" max="8453" width="14.375" style="1" bestFit="1" customWidth="1"/>
    <col min="8454" max="8454" width="13.125" style="1" bestFit="1" customWidth="1"/>
    <col min="8455" max="8455" width="69.12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8.875" style="1" customWidth="1"/>
    <col min="8708" max="8708" width="18.125" style="1" customWidth="1"/>
    <col min="8709" max="8709" width="14.375" style="1" bestFit="1" customWidth="1"/>
    <col min="8710" max="8710" width="13.125" style="1" bestFit="1" customWidth="1"/>
    <col min="8711" max="8711" width="69.12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8.875" style="1" customWidth="1"/>
    <col min="8964" max="8964" width="18.125" style="1" customWidth="1"/>
    <col min="8965" max="8965" width="14.375" style="1" bestFit="1" customWidth="1"/>
    <col min="8966" max="8966" width="13.125" style="1" bestFit="1" customWidth="1"/>
    <col min="8967" max="8967" width="69.12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8.875" style="1" customWidth="1"/>
    <col min="9220" max="9220" width="18.125" style="1" customWidth="1"/>
    <col min="9221" max="9221" width="14.375" style="1" bestFit="1" customWidth="1"/>
    <col min="9222" max="9222" width="13.125" style="1" bestFit="1" customWidth="1"/>
    <col min="9223" max="9223" width="69.12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8.875" style="1" customWidth="1"/>
    <col min="9476" max="9476" width="18.125" style="1" customWidth="1"/>
    <col min="9477" max="9477" width="14.375" style="1" bestFit="1" customWidth="1"/>
    <col min="9478" max="9478" width="13.125" style="1" bestFit="1" customWidth="1"/>
    <col min="9479" max="9479" width="69.12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8.875" style="1" customWidth="1"/>
    <col min="9732" max="9732" width="18.125" style="1" customWidth="1"/>
    <col min="9733" max="9733" width="14.375" style="1" bestFit="1" customWidth="1"/>
    <col min="9734" max="9734" width="13.125" style="1" bestFit="1" customWidth="1"/>
    <col min="9735" max="9735" width="69.12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8.875" style="1" customWidth="1"/>
    <col min="9988" max="9988" width="18.125" style="1" customWidth="1"/>
    <col min="9989" max="9989" width="14.375" style="1" bestFit="1" customWidth="1"/>
    <col min="9990" max="9990" width="13.125" style="1" bestFit="1" customWidth="1"/>
    <col min="9991" max="9991" width="69.12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8.875" style="1" customWidth="1"/>
    <col min="10244" max="10244" width="18.125" style="1" customWidth="1"/>
    <col min="10245" max="10245" width="14.375" style="1" bestFit="1" customWidth="1"/>
    <col min="10246" max="10246" width="13.125" style="1" bestFit="1" customWidth="1"/>
    <col min="10247" max="10247" width="69.12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8.875" style="1" customWidth="1"/>
    <col min="10500" max="10500" width="18.125" style="1" customWidth="1"/>
    <col min="10501" max="10501" width="14.375" style="1" bestFit="1" customWidth="1"/>
    <col min="10502" max="10502" width="13.125" style="1" bestFit="1" customWidth="1"/>
    <col min="10503" max="10503" width="69.12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8.875" style="1" customWidth="1"/>
    <col min="10756" max="10756" width="18.125" style="1" customWidth="1"/>
    <col min="10757" max="10757" width="14.375" style="1" bestFit="1" customWidth="1"/>
    <col min="10758" max="10758" width="13.125" style="1" bestFit="1" customWidth="1"/>
    <col min="10759" max="10759" width="69.12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8.875" style="1" customWidth="1"/>
    <col min="11012" max="11012" width="18.125" style="1" customWidth="1"/>
    <col min="11013" max="11013" width="14.375" style="1" bestFit="1" customWidth="1"/>
    <col min="11014" max="11014" width="13.125" style="1" bestFit="1" customWidth="1"/>
    <col min="11015" max="11015" width="69.12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8.875" style="1" customWidth="1"/>
    <col min="11268" max="11268" width="18.125" style="1" customWidth="1"/>
    <col min="11269" max="11269" width="14.375" style="1" bestFit="1" customWidth="1"/>
    <col min="11270" max="11270" width="13.125" style="1" bestFit="1" customWidth="1"/>
    <col min="11271" max="11271" width="69.12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8.875" style="1" customWidth="1"/>
    <col min="11524" max="11524" width="18.125" style="1" customWidth="1"/>
    <col min="11525" max="11525" width="14.375" style="1" bestFit="1" customWidth="1"/>
    <col min="11526" max="11526" width="13.125" style="1" bestFit="1" customWidth="1"/>
    <col min="11527" max="11527" width="69.12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8.875" style="1" customWidth="1"/>
    <col min="11780" max="11780" width="18.125" style="1" customWidth="1"/>
    <col min="11781" max="11781" width="14.375" style="1" bestFit="1" customWidth="1"/>
    <col min="11782" max="11782" width="13.125" style="1" bestFit="1" customWidth="1"/>
    <col min="11783" max="11783" width="69.12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8.875" style="1" customWidth="1"/>
    <col min="12036" max="12036" width="18.125" style="1" customWidth="1"/>
    <col min="12037" max="12037" width="14.375" style="1" bestFit="1" customWidth="1"/>
    <col min="12038" max="12038" width="13.125" style="1" bestFit="1" customWidth="1"/>
    <col min="12039" max="12039" width="69.12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8.875" style="1" customWidth="1"/>
    <col min="12292" max="12292" width="18.125" style="1" customWidth="1"/>
    <col min="12293" max="12293" width="14.375" style="1" bestFit="1" customWidth="1"/>
    <col min="12294" max="12294" width="13.125" style="1" bestFit="1" customWidth="1"/>
    <col min="12295" max="12295" width="69.12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8.875" style="1" customWidth="1"/>
    <col min="12548" max="12548" width="18.125" style="1" customWidth="1"/>
    <col min="12549" max="12549" width="14.375" style="1" bestFit="1" customWidth="1"/>
    <col min="12550" max="12550" width="13.125" style="1" bestFit="1" customWidth="1"/>
    <col min="12551" max="12551" width="69.12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8.875" style="1" customWidth="1"/>
    <col min="12804" max="12804" width="18.125" style="1" customWidth="1"/>
    <col min="12805" max="12805" width="14.375" style="1" bestFit="1" customWidth="1"/>
    <col min="12806" max="12806" width="13.125" style="1" bestFit="1" customWidth="1"/>
    <col min="12807" max="12807" width="69.12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8.875" style="1" customWidth="1"/>
    <col min="13060" max="13060" width="18.125" style="1" customWidth="1"/>
    <col min="13061" max="13061" width="14.375" style="1" bestFit="1" customWidth="1"/>
    <col min="13062" max="13062" width="13.125" style="1" bestFit="1" customWidth="1"/>
    <col min="13063" max="13063" width="69.12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8.875" style="1" customWidth="1"/>
    <col min="13316" max="13316" width="18.125" style="1" customWidth="1"/>
    <col min="13317" max="13317" width="14.375" style="1" bestFit="1" customWidth="1"/>
    <col min="13318" max="13318" width="13.125" style="1" bestFit="1" customWidth="1"/>
    <col min="13319" max="13319" width="69.12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8.875" style="1" customWidth="1"/>
    <col min="13572" max="13572" width="18.125" style="1" customWidth="1"/>
    <col min="13573" max="13573" width="14.375" style="1" bestFit="1" customWidth="1"/>
    <col min="13574" max="13574" width="13.125" style="1" bestFit="1" customWidth="1"/>
    <col min="13575" max="13575" width="69.12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8.875" style="1" customWidth="1"/>
    <col min="13828" max="13828" width="18.125" style="1" customWidth="1"/>
    <col min="13829" max="13829" width="14.375" style="1" bestFit="1" customWidth="1"/>
    <col min="13830" max="13830" width="13.125" style="1" bestFit="1" customWidth="1"/>
    <col min="13831" max="13831" width="69.12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8.875" style="1" customWidth="1"/>
    <col min="14084" max="14084" width="18.125" style="1" customWidth="1"/>
    <col min="14085" max="14085" width="14.375" style="1" bestFit="1" customWidth="1"/>
    <col min="14086" max="14086" width="13.125" style="1" bestFit="1" customWidth="1"/>
    <col min="14087" max="14087" width="69.12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8.875" style="1" customWidth="1"/>
    <col min="14340" max="14340" width="18.125" style="1" customWidth="1"/>
    <col min="14341" max="14341" width="14.375" style="1" bestFit="1" customWidth="1"/>
    <col min="14342" max="14342" width="13.125" style="1" bestFit="1" customWidth="1"/>
    <col min="14343" max="14343" width="69.12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8.875" style="1" customWidth="1"/>
    <col min="14596" max="14596" width="18.125" style="1" customWidth="1"/>
    <col min="14597" max="14597" width="14.375" style="1" bestFit="1" customWidth="1"/>
    <col min="14598" max="14598" width="13.125" style="1" bestFit="1" customWidth="1"/>
    <col min="14599" max="14599" width="69.12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8.875" style="1" customWidth="1"/>
    <col min="14852" max="14852" width="18.125" style="1" customWidth="1"/>
    <col min="14853" max="14853" width="14.375" style="1" bestFit="1" customWidth="1"/>
    <col min="14854" max="14854" width="13.125" style="1" bestFit="1" customWidth="1"/>
    <col min="14855" max="14855" width="69.12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8.875" style="1" customWidth="1"/>
    <col min="15108" max="15108" width="18.125" style="1" customWidth="1"/>
    <col min="15109" max="15109" width="14.375" style="1" bestFit="1" customWidth="1"/>
    <col min="15110" max="15110" width="13.125" style="1" bestFit="1" customWidth="1"/>
    <col min="15111" max="15111" width="69.12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8.875" style="1" customWidth="1"/>
    <col min="15364" max="15364" width="18.125" style="1" customWidth="1"/>
    <col min="15365" max="15365" width="14.375" style="1" bestFit="1" customWidth="1"/>
    <col min="15366" max="15366" width="13.125" style="1" bestFit="1" customWidth="1"/>
    <col min="15367" max="15367" width="69.12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8.875" style="1" customWidth="1"/>
    <col min="15620" max="15620" width="18.125" style="1" customWidth="1"/>
    <col min="15621" max="15621" width="14.375" style="1" bestFit="1" customWidth="1"/>
    <col min="15622" max="15622" width="13.125" style="1" bestFit="1" customWidth="1"/>
    <col min="15623" max="15623" width="69.12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8.875" style="1" customWidth="1"/>
    <col min="15876" max="15876" width="18.125" style="1" customWidth="1"/>
    <col min="15877" max="15877" width="14.375" style="1" bestFit="1" customWidth="1"/>
    <col min="15878" max="15878" width="13.125" style="1" bestFit="1" customWidth="1"/>
    <col min="15879" max="15879" width="69.12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8.875" style="1" customWidth="1"/>
    <col min="16132" max="16132" width="18.125" style="1" customWidth="1"/>
    <col min="16133" max="16133" width="14.375" style="1" bestFit="1" customWidth="1"/>
    <col min="16134" max="16134" width="13.125" style="1" bestFit="1" customWidth="1"/>
    <col min="16135" max="16135" width="69.12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1698</v>
      </c>
      <c r="I2" s="5" t="s">
        <v>2</v>
      </c>
      <c r="J2" s="6"/>
      <c r="K2" s="7"/>
      <c r="L2" s="673">
        <f>SUM(J:J)</f>
        <v>73746</v>
      </c>
      <c r="M2" s="579"/>
    </row>
    <row r="3" spans="1:19" ht="20.100000000000001" customHeight="1">
      <c r="D3" s="2" t="s">
        <v>3</v>
      </c>
      <c r="E3" s="2"/>
      <c r="F3" s="2"/>
      <c r="G3" s="13" t="s">
        <v>1699</v>
      </c>
      <c r="L3" s="674"/>
      <c r="M3" s="28"/>
    </row>
    <row r="4" spans="1:19" ht="20.100000000000001" customHeight="1">
      <c r="D4" s="2" t="s">
        <v>5</v>
      </c>
      <c r="E4" s="2"/>
      <c r="F4" s="2"/>
      <c r="G4" s="14" t="s">
        <v>1700</v>
      </c>
      <c r="I4" s="772" t="s">
        <v>9</v>
      </c>
      <c r="J4" s="772"/>
      <c r="L4" s="676" t="s">
        <v>1701</v>
      </c>
      <c r="M4" s="677"/>
    </row>
    <row r="5" spans="1:19" ht="20.100000000000001" customHeight="1">
      <c r="D5" s="2" t="s">
        <v>8</v>
      </c>
      <c r="E5" s="2"/>
      <c r="F5" s="2"/>
      <c r="G5" s="18">
        <v>45708</v>
      </c>
      <c r="I5" s="772"/>
      <c r="J5" s="772"/>
      <c r="L5" s="678"/>
      <c r="M5" s="679"/>
    </row>
    <row r="6" spans="1:19" ht="20.100000000000001" customHeight="1">
      <c r="D6" s="2" t="s">
        <v>10</v>
      </c>
      <c r="E6" s="2"/>
      <c r="F6" s="2"/>
      <c r="G6" s="18">
        <v>45709</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4" customFormat="1" ht="19.7" customHeight="1">
      <c r="A11" s="27"/>
      <c r="B11" s="27"/>
      <c r="C11" s="93"/>
      <c r="D11" s="1044" t="s">
        <v>1702</v>
      </c>
      <c r="E11" s="1045"/>
      <c r="F11" s="1045"/>
      <c r="G11" s="1046"/>
      <c r="H11" s="698"/>
      <c r="I11" s="601"/>
      <c r="J11" s="601"/>
      <c r="K11" s="159"/>
      <c r="L11" s="244"/>
      <c r="M11" s="156"/>
      <c r="N11" s="157"/>
      <c r="O11" s="555"/>
      <c r="P11" s="131"/>
      <c r="Q11" s="558"/>
      <c r="R11" s="555"/>
      <c r="S11" s="556"/>
    </row>
    <row r="12" spans="1:19" s="4" customFormat="1" ht="19.7" customHeight="1">
      <c r="A12" s="27" t="s">
        <v>109</v>
      </c>
      <c r="B12" s="27"/>
      <c r="C12" s="93"/>
      <c r="D12" s="347">
        <v>1</v>
      </c>
      <c r="E12" s="28" t="s">
        <v>55</v>
      </c>
      <c r="F12" s="28" t="s">
        <v>55</v>
      </c>
      <c r="G12" s="187" t="s">
        <v>1703</v>
      </c>
      <c r="H12" s="698">
        <v>2</v>
      </c>
      <c r="I12" s="601">
        <v>943</v>
      </c>
      <c r="J12" s="601">
        <f t="shared" ref="J12:J32" si="0">H12*I12</f>
        <v>1886</v>
      </c>
      <c r="K12" s="159"/>
      <c r="L12" s="244" t="s">
        <v>1704</v>
      </c>
      <c r="M12" s="156"/>
      <c r="N12" s="846" t="s">
        <v>1705</v>
      </c>
      <c r="O12" s="555">
        <v>45701</v>
      </c>
      <c r="P12" s="131"/>
      <c r="Q12" s="555">
        <v>45707</v>
      </c>
      <c r="R12" s="555">
        <v>45708</v>
      </c>
      <c r="S12" s="556">
        <v>45708</v>
      </c>
    </row>
    <row r="13" spans="1:19" s="4" customFormat="1" ht="19.7" customHeight="1">
      <c r="A13" s="27" t="s">
        <v>42</v>
      </c>
      <c r="B13" s="27"/>
      <c r="C13" s="93"/>
      <c r="D13" s="347">
        <f t="shared" ref="D13:D32" si="1">+D12+1</f>
        <v>2</v>
      </c>
      <c r="E13" s="28" t="s">
        <v>55</v>
      </c>
      <c r="F13" s="28" t="s">
        <v>55</v>
      </c>
      <c r="G13" s="166" t="s">
        <v>1706</v>
      </c>
      <c r="H13" s="1047">
        <v>8</v>
      </c>
      <c r="I13" s="1048">
        <v>28</v>
      </c>
      <c r="J13" s="1049">
        <f t="shared" si="0"/>
        <v>224</v>
      </c>
      <c r="K13" s="159"/>
      <c r="L13" s="244" t="s">
        <v>1707</v>
      </c>
      <c r="M13" s="156"/>
      <c r="N13" s="846" t="s">
        <v>1705</v>
      </c>
      <c r="O13" s="555">
        <v>45701</v>
      </c>
      <c r="P13" s="131"/>
      <c r="Q13" s="555">
        <v>45707</v>
      </c>
      <c r="R13" s="555">
        <v>45708</v>
      </c>
      <c r="S13" s="556">
        <v>45708</v>
      </c>
    </row>
    <row r="14" spans="1:19" s="4" customFormat="1" ht="19.7" customHeight="1">
      <c r="A14" s="27" t="s">
        <v>109</v>
      </c>
      <c r="B14" s="27"/>
      <c r="C14" s="93"/>
      <c r="D14" s="347">
        <f t="shared" si="1"/>
        <v>3</v>
      </c>
      <c r="E14" s="28" t="s">
        <v>55</v>
      </c>
      <c r="F14" s="28" t="s">
        <v>55</v>
      </c>
      <c r="G14" s="187" t="s">
        <v>1708</v>
      </c>
      <c r="H14" s="698">
        <v>2</v>
      </c>
      <c r="I14" s="601">
        <v>1105</v>
      </c>
      <c r="J14" s="601">
        <f t="shared" si="0"/>
        <v>2210</v>
      </c>
      <c r="K14" s="159"/>
      <c r="L14" s="244" t="s">
        <v>1704</v>
      </c>
      <c r="M14" s="156"/>
      <c r="N14" s="846" t="s">
        <v>1705</v>
      </c>
      <c r="O14" s="555">
        <v>45701</v>
      </c>
      <c r="P14" s="131"/>
      <c r="Q14" s="555">
        <v>45707</v>
      </c>
      <c r="R14" s="555">
        <v>45708</v>
      </c>
      <c r="S14" s="556">
        <v>45708</v>
      </c>
    </row>
    <row r="15" spans="1:19" s="4" customFormat="1" ht="19.7" customHeight="1">
      <c r="A15" s="27" t="s">
        <v>42</v>
      </c>
      <c r="B15" s="27"/>
      <c r="C15" s="93"/>
      <c r="D15" s="347">
        <f t="shared" si="1"/>
        <v>4</v>
      </c>
      <c r="E15" s="28" t="s">
        <v>55</v>
      </c>
      <c r="F15" s="28" t="s">
        <v>55</v>
      </c>
      <c r="G15" s="166" t="s">
        <v>1706</v>
      </c>
      <c r="H15" s="1047">
        <v>8</v>
      </c>
      <c r="I15" s="1048">
        <v>28</v>
      </c>
      <c r="J15" s="1049">
        <f t="shared" si="0"/>
        <v>224</v>
      </c>
      <c r="K15" s="159"/>
      <c r="L15" s="244" t="s">
        <v>1707</v>
      </c>
      <c r="M15" s="156"/>
      <c r="N15" s="846" t="s">
        <v>1705</v>
      </c>
      <c r="O15" s="555">
        <v>45701</v>
      </c>
      <c r="P15" s="131"/>
      <c r="Q15" s="555">
        <v>45707</v>
      </c>
      <c r="R15" s="555">
        <v>45708</v>
      </c>
      <c r="S15" s="556">
        <v>45708</v>
      </c>
    </row>
    <row r="16" spans="1:19" s="4" customFormat="1" ht="19.7" customHeight="1">
      <c r="A16" s="27" t="s">
        <v>77</v>
      </c>
      <c r="B16" s="27"/>
      <c r="C16" s="93"/>
      <c r="D16" s="347">
        <f t="shared" si="1"/>
        <v>5</v>
      </c>
      <c r="E16" s="28" t="s">
        <v>55</v>
      </c>
      <c r="F16" s="28" t="s">
        <v>55</v>
      </c>
      <c r="G16" s="187" t="s">
        <v>1709</v>
      </c>
      <c r="H16" s="698">
        <v>1</v>
      </c>
      <c r="I16" s="1050">
        <v>4495</v>
      </c>
      <c r="J16" s="601">
        <f t="shared" si="0"/>
        <v>4495</v>
      </c>
      <c r="K16" s="159"/>
      <c r="L16" s="244" t="s">
        <v>1710</v>
      </c>
      <c r="M16" s="156"/>
      <c r="N16" s="846" t="s">
        <v>1705</v>
      </c>
      <c r="O16" s="555">
        <v>45701</v>
      </c>
      <c r="P16" s="131"/>
      <c r="Q16" s="555">
        <v>45707</v>
      </c>
      <c r="R16" s="555">
        <v>45708</v>
      </c>
      <c r="S16" s="556">
        <v>45708</v>
      </c>
    </row>
    <row r="17" spans="1:19" s="4" customFormat="1" ht="19.7" customHeight="1">
      <c r="A17" s="27" t="s">
        <v>42</v>
      </c>
      <c r="B17" s="27"/>
      <c r="C17" s="93"/>
      <c r="D17" s="347">
        <f t="shared" si="1"/>
        <v>6</v>
      </c>
      <c r="E17" s="28" t="s">
        <v>55</v>
      </c>
      <c r="F17" s="28" t="s">
        <v>55</v>
      </c>
      <c r="G17" s="156" t="s">
        <v>1706</v>
      </c>
      <c r="H17" s="1047">
        <v>4</v>
      </c>
      <c r="I17" s="1048">
        <v>28</v>
      </c>
      <c r="J17" s="1049">
        <f t="shared" si="0"/>
        <v>112</v>
      </c>
      <c r="K17" s="159"/>
      <c r="L17" s="244" t="s">
        <v>1711</v>
      </c>
      <c r="M17" s="156"/>
      <c r="N17" s="846" t="s">
        <v>1705</v>
      </c>
      <c r="O17" s="555">
        <v>45701</v>
      </c>
      <c r="P17" s="131"/>
      <c r="Q17" s="555">
        <v>45707</v>
      </c>
      <c r="R17" s="555">
        <v>45708</v>
      </c>
      <c r="S17" s="556">
        <v>45708</v>
      </c>
    </row>
    <row r="18" spans="1:19" s="4" customFormat="1" ht="19.7" customHeight="1">
      <c r="A18" s="27" t="s">
        <v>42</v>
      </c>
      <c r="B18" s="27"/>
      <c r="C18" s="93"/>
      <c r="D18" s="347">
        <f t="shared" si="1"/>
        <v>7</v>
      </c>
      <c r="E18" s="28" t="s">
        <v>55</v>
      </c>
      <c r="F18" s="28" t="s">
        <v>55</v>
      </c>
      <c r="G18" s="156" t="s">
        <v>1712</v>
      </c>
      <c r="H18" s="1047">
        <v>2</v>
      </c>
      <c r="I18" s="1048">
        <v>28</v>
      </c>
      <c r="J18" s="1049">
        <f t="shared" si="0"/>
        <v>56</v>
      </c>
      <c r="K18" s="159"/>
      <c r="L18" s="244" t="s">
        <v>1711</v>
      </c>
      <c r="M18" s="156"/>
      <c r="N18" s="846" t="s">
        <v>1705</v>
      </c>
      <c r="O18" s="555">
        <v>45701</v>
      </c>
      <c r="P18" s="131"/>
      <c r="Q18" s="555">
        <v>45707</v>
      </c>
      <c r="R18" s="555">
        <v>45708</v>
      </c>
      <c r="S18" s="556">
        <v>45708</v>
      </c>
    </row>
    <row r="19" spans="1:19" s="4" customFormat="1" ht="19.7" customHeight="1">
      <c r="A19" s="27" t="s">
        <v>77</v>
      </c>
      <c r="B19" s="27"/>
      <c r="C19" s="93"/>
      <c r="D19" s="347">
        <f t="shared" si="1"/>
        <v>8</v>
      </c>
      <c r="E19" s="28" t="s">
        <v>55</v>
      </c>
      <c r="F19" s="28" t="s">
        <v>55</v>
      </c>
      <c r="G19" s="187" t="s">
        <v>1713</v>
      </c>
      <c r="H19" s="698">
        <v>2</v>
      </c>
      <c r="I19" s="1050">
        <v>4495</v>
      </c>
      <c r="J19" s="601">
        <f t="shared" si="0"/>
        <v>8990</v>
      </c>
      <c r="K19" s="159"/>
      <c r="L19" s="244" t="s">
        <v>1710</v>
      </c>
      <c r="M19" s="156"/>
      <c r="N19" s="846" t="s">
        <v>1705</v>
      </c>
      <c r="O19" s="555">
        <v>45701</v>
      </c>
      <c r="P19" s="131"/>
      <c r="Q19" s="555">
        <v>45707</v>
      </c>
      <c r="R19" s="555">
        <v>45708</v>
      </c>
      <c r="S19" s="556">
        <v>45708</v>
      </c>
    </row>
    <row r="20" spans="1:19" s="4" customFormat="1" ht="19.7" customHeight="1">
      <c r="A20" s="27" t="s">
        <v>42</v>
      </c>
      <c r="B20" s="27"/>
      <c r="C20" s="93"/>
      <c r="D20" s="347">
        <f t="shared" si="1"/>
        <v>9</v>
      </c>
      <c r="E20" s="28" t="s">
        <v>55</v>
      </c>
      <c r="F20" s="28" t="s">
        <v>55</v>
      </c>
      <c r="G20" s="156" t="s">
        <v>1706</v>
      </c>
      <c r="H20" s="1047">
        <v>8</v>
      </c>
      <c r="I20" s="1048">
        <v>28</v>
      </c>
      <c r="J20" s="1049">
        <f t="shared" si="0"/>
        <v>224</v>
      </c>
      <c r="K20" s="159"/>
      <c r="L20" s="244" t="s">
        <v>1711</v>
      </c>
      <c r="M20" s="156"/>
      <c r="N20" s="846" t="s">
        <v>1705</v>
      </c>
      <c r="O20" s="555">
        <v>45701</v>
      </c>
      <c r="P20" s="131"/>
      <c r="Q20" s="555">
        <v>45707</v>
      </c>
      <c r="R20" s="555">
        <v>45708</v>
      </c>
      <c r="S20" s="556">
        <v>45708</v>
      </c>
    </row>
    <row r="21" spans="1:19" s="4" customFormat="1" ht="19.7" customHeight="1">
      <c r="A21" s="27" t="s">
        <v>42</v>
      </c>
      <c r="B21" s="27"/>
      <c r="C21" s="93"/>
      <c r="D21" s="347">
        <f t="shared" si="1"/>
        <v>10</v>
      </c>
      <c r="E21" s="28" t="s">
        <v>55</v>
      </c>
      <c r="F21" s="28" t="s">
        <v>55</v>
      </c>
      <c r="G21" s="156" t="s">
        <v>1712</v>
      </c>
      <c r="H21" s="1047">
        <v>4</v>
      </c>
      <c r="I21" s="1048">
        <v>28</v>
      </c>
      <c r="J21" s="1049">
        <f t="shared" si="0"/>
        <v>112</v>
      </c>
      <c r="K21" s="159"/>
      <c r="L21" s="244" t="s">
        <v>1711</v>
      </c>
      <c r="M21" s="156"/>
      <c r="N21" s="846" t="s">
        <v>1705</v>
      </c>
      <c r="O21" s="555">
        <v>45701</v>
      </c>
      <c r="P21" s="131"/>
      <c r="Q21" s="555">
        <v>45707</v>
      </c>
      <c r="R21" s="555">
        <v>45708</v>
      </c>
      <c r="S21" s="556">
        <v>45708</v>
      </c>
    </row>
    <row r="22" spans="1:19" s="4" customFormat="1" ht="19.7" customHeight="1">
      <c r="A22" s="27" t="s">
        <v>77</v>
      </c>
      <c r="B22" s="27"/>
      <c r="C22" s="93"/>
      <c r="D22" s="347">
        <f t="shared" si="1"/>
        <v>11</v>
      </c>
      <c r="E22" s="28" t="s">
        <v>55</v>
      </c>
      <c r="F22" s="28" t="s">
        <v>55</v>
      </c>
      <c r="G22" s="187" t="s">
        <v>1714</v>
      </c>
      <c r="H22" s="698">
        <v>1</v>
      </c>
      <c r="I22" s="601">
        <v>5833</v>
      </c>
      <c r="J22" s="601">
        <f t="shared" si="0"/>
        <v>5833</v>
      </c>
      <c r="K22" s="159"/>
      <c r="L22" s="244" t="s">
        <v>1710</v>
      </c>
      <c r="M22" s="156"/>
      <c r="N22" s="846" t="s">
        <v>1705</v>
      </c>
      <c r="O22" s="555">
        <v>45701</v>
      </c>
      <c r="P22" s="131"/>
      <c r="Q22" s="555">
        <v>45707</v>
      </c>
      <c r="R22" s="555">
        <v>45708</v>
      </c>
      <c r="S22" s="556">
        <v>45708</v>
      </c>
    </row>
    <row r="23" spans="1:19" s="4" customFormat="1" ht="19.7" customHeight="1">
      <c r="A23" s="27" t="s">
        <v>42</v>
      </c>
      <c r="B23" s="27"/>
      <c r="C23" s="93"/>
      <c r="D23" s="347">
        <f t="shared" si="1"/>
        <v>12</v>
      </c>
      <c r="E23" s="28" t="s">
        <v>55</v>
      </c>
      <c r="F23" s="28" t="s">
        <v>55</v>
      </c>
      <c r="G23" s="156" t="s">
        <v>1706</v>
      </c>
      <c r="H23" s="1047">
        <v>4</v>
      </c>
      <c r="I23" s="1048">
        <v>28</v>
      </c>
      <c r="J23" s="1049">
        <f t="shared" si="0"/>
        <v>112</v>
      </c>
      <c r="K23" s="159"/>
      <c r="L23" s="244" t="s">
        <v>1707</v>
      </c>
      <c r="M23" s="156"/>
      <c r="N23" s="846" t="s">
        <v>1705</v>
      </c>
      <c r="O23" s="555">
        <v>45701</v>
      </c>
      <c r="P23" s="131"/>
      <c r="Q23" s="555">
        <v>45707</v>
      </c>
      <c r="R23" s="555">
        <v>45708</v>
      </c>
      <c r="S23" s="556">
        <v>45708</v>
      </c>
    </row>
    <row r="24" spans="1:19" s="4" customFormat="1" ht="19.7" customHeight="1">
      <c r="A24" s="27" t="s">
        <v>42</v>
      </c>
      <c r="B24" s="27"/>
      <c r="C24" s="93"/>
      <c r="D24" s="347">
        <f t="shared" si="1"/>
        <v>13</v>
      </c>
      <c r="E24" s="28" t="s">
        <v>55</v>
      </c>
      <c r="F24" s="28" t="s">
        <v>55</v>
      </c>
      <c r="G24" s="156" t="s">
        <v>1712</v>
      </c>
      <c r="H24" s="1047">
        <v>4</v>
      </c>
      <c r="I24" s="1048">
        <v>28</v>
      </c>
      <c r="J24" s="1049">
        <f t="shared" si="0"/>
        <v>112</v>
      </c>
      <c r="K24" s="159"/>
      <c r="L24" s="244" t="s">
        <v>1707</v>
      </c>
      <c r="M24" s="156"/>
      <c r="N24" s="846" t="s">
        <v>1705</v>
      </c>
      <c r="O24" s="555">
        <v>45701</v>
      </c>
      <c r="P24" s="131"/>
      <c r="Q24" s="555">
        <v>45707</v>
      </c>
      <c r="R24" s="555">
        <v>45708</v>
      </c>
      <c r="S24" s="556">
        <v>45708</v>
      </c>
    </row>
    <row r="25" spans="1:19" s="4" customFormat="1" ht="19.7" customHeight="1">
      <c r="A25" s="27" t="s">
        <v>42</v>
      </c>
      <c r="B25" s="27"/>
      <c r="C25" s="93"/>
      <c r="D25" s="347">
        <f t="shared" si="1"/>
        <v>14</v>
      </c>
      <c r="E25" s="28" t="s">
        <v>55</v>
      </c>
      <c r="F25" s="28" t="s">
        <v>55</v>
      </c>
      <c r="G25" s="156" t="s">
        <v>1715</v>
      </c>
      <c r="H25" s="1047">
        <v>4</v>
      </c>
      <c r="I25" s="1048">
        <v>466</v>
      </c>
      <c r="J25" s="1049">
        <f t="shared" si="0"/>
        <v>1864</v>
      </c>
      <c r="K25" s="159"/>
      <c r="L25" s="244" t="s">
        <v>1716</v>
      </c>
      <c r="M25" s="156"/>
      <c r="N25" s="846" t="s">
        <v>1705</v>
      </c>
      <c r="O25" s="555">
        <v>45701</v>
      </c>
      <c r="P25" s="131"/>
      <c r="Q25" s="555">
        <v>45707</v>
      </c>
      <c r="R25" s="555">
        <v>45708</v>
      </c>
      <c r="S25" s="556">
        <v>45708</v>
      </c>
    </row>
    <row r="26" spans="1:19" s="4" customFormat="1" ht="19.7" customHeight="1">
      <c r="A26" s="27" t="s">
        <v>42</v>
      </c>
      <c r="B26" s="27"/>
      <c r="C26" s="93"/>
      <c r="D26" s="347">
        <f t="shared" si="1"/>
        <v>15</v>
      </c>
      <c r="E26" s="28" t="s">
        <v>55</v>
      </c>
      <c r="F26" s="28" t="s">
        <v>55</v>
      </c>
      <c r="G26" s="156" t="s">
        <v>1717</v>
      </c>
      <c r="H26" s="1047">
        <v>40</v>
      </c>
      <c r="I26" s="1048">
        <v>224</v>
      </c>
      <c r="J26" s="1049">
        <f t="shared" si="0"/>
        <v>8960</v>
      </c>
      <c r="K26" s="159"/>
      <c r="L26" s="244" t="s">
        <v>1718</v>
      </c>
      <c r="M26" s="156"/>
      <c r="N26" s="846" t="s">
        <v>1705</v>
      </c>
      <c r="O26" s="555">
        <v>45701</v>
      </c>
      <c r="P26" s="131"/>
      <c r="Q26" s="555">
        <v>45707</v>
      </c>
      <c r="R26" s="555">
        <v>45708</v>
      </c>
      <c r="S26" s="556">
        <v>45708</v>
      </c>
    </row>
    <row r="27" spans="1:19" s="4" customFormat="1" ht="19.7" customHeight="1">
      <c r="A27" s="27" t="s">
        <v>42</v>
      </c>
      <c r="B27" s="27"/>
      <c r="C27" s="93"/>
      <c r="D27" s="347">
        <f t="shared" si="1"/>
        <v>16</v>
      </c>
      <c r="E27" s="28" t="s">
        <v>55</v>
      </c>
      <c r="F27" s="28" t="s">
        <v>55</v>
      </c>
      <c r="G27" s="156" t="s">
        <v>1719</v>
      </c>
      <c r="H27" s="1047">
        <v>10</v>
      </c>
      <c r="I27" s="1048">
        <v>103</v>
      </c>
      <c r="J27" s="1049">
        <f t="shared" si="0"/>
        <v>1030</v>
      </c>
      <c r="K27" s="159"/>
      <c r="L27" s="244" t="s">
        <v>1720</v>
      </c>
      <c r="M27" s="156"/>
      <c r="N27" s="846" t="s">
        <v>1705</v>
      </c>
      <c r="O27" s="555">
        <v>45701</v>
      </c>
      <c r="P27" s="131"/>
      <c r="Q27" s="555">
        <v>45707</v>
      </c>
      <c r="R27" s="555">
        <v>45708</v>
      </c>
      <c r="S27" s="556">
        <v>45708</v>
      </c>
    </row>
    <row r="28" spans="1:19" s="4" customFormat="1" ht="19.7" customHeight="1">
      <c r="A28" s="27" t="s">
        <v>42</v>
      </c>
      <c r="B28" s="27"/>
      <c r="C28" s="93"/>
      <c r="D28" s="347">
        <f t="shared" si="1"/>
        <v>17</v>
      </c>
      <c r="E28" s="28" t="s">
        <v>55</v>
      </c>
      <c r="F28" s="28" t="s">
        <v>55</v>
      </c>
      <c r="G28" s="156" t="s">
        <v>1721</v>
      </c>
      <c r="H28" s="1047">
        <v>8</v>
      </c>
      <c r="I28" s="1048">
        <v>178</v>
      </c>
      <c r="J28" s="1049">
        <f t="shared" si="0"/>
        <v>1424</v>
      </c>
      <c r="K28" s="159"/>
      <c r="L28" s="244" t="s">
        <v>1722</v>
      </c>
      <c r="M28" s="156"/>
      <c r="N28" s="846" t="s">
        <v>1705</v>
      </c>
      <c r="O28" s="555">
        <v>45701</v>
      </c>
      <c r="P28" s="131"/>
      <c r="Q28" s="555">
        <v>45707</v>
      </c>
      <c r="R28" s="555">
        <v>45708</v>
      </c>
      <c r="S28" s="556">
        <v>45708</v>
      </c>
    </row>
    <row r="29" spans="1:19" s="4" customFormat="1" ht="19.7" customHeight="1">
      <c r="A29" s="27" t="s">
        <v>42</v>
      </c>
      <c r="B29" s="27"/>
      <c r="C29" s="93"/>
      <c r="D29" s="347">
        <f t="shared" si="1"/>
        <v>18</v>
      </c>
      <c r="E29" s="28" t="s">
        <v>55</v>
      </c>
      <c r="F29" s="28" t="s">
        <v>55</v>
      </c>
      <c r="G29" s="187" t="s">
        <v>1723</v>
      </c>
      <c r="H29" s="698">
        <v>3</v>
      </c>
      <c r="I29" s="601">
        <v>412</v>
      </c>
      <c r="J29" s="601">
        <f t="shared" si="0"/>
        <v>1236</v>
      </c>
      <c r="K29" s="159"/>
      <c r="L29" s="244" t="s">
        <v>1722</v>
      </c>
      <c r="M29" s="156"/>
      <c r="N29" s="846" t="s">
        <v>1705</v>
      </c>
      <c r="O29" s="555">
        <v>45701</v>
      </c>
      <c r="P29" s="131"/>
      <c r="Q29" s="555">
        <v>45707</v>
      </c>
      <c r="R29" s="555">
        <v>45708</v>
      </c>
      <c r="S29" s="556">
        <v>45708</v>
      </c>
    </row>
    <row r="30" spans="1:19" s="4" customFormat="1" ht="19.7" customHeight="1">
      <c r="A30" s="27" t="s">
        <v>42</v>
      </c>
      <c r="B30" s="27"/>
      <c r="C30" s="93"/>
      <c r="D30" s="347">
        <f t="shared" si="1"/>
        <v>19</v>
      </c>
      <c r="E30" s="28" t="s">
        <v>55</v>
      </c>
      <c r="F30" s="28" t="s">
        <v>55</v>
      </c>
      <c r="G30" s="301" t="s">
        <v>1724</v>
      </c>
      <c r="H30" s="698">
        <v>4</v>
      </c>
      <c r="I30" s="1050">
        <v>500</v>
      </c>
      <c r="J30" s="601">
        <f t="shared" si="0"/>
        <v>2000</v>
      </c>
      <c r="K30" s="159"/>
      <c r="L30" s="244" t="s">
        <v>1722</v>
      </c>
      <c r="M30" s="156"/>
      <c r="N30" s="846" t="s">
        <v>1705</v>
      </c>
      <c r="O30" s="555">
        <v>45701</v>
      </c>
      <c r="P30" s="131"/>
      <c r="Q30" s="555">
        <v>45707</v>
      </c>
      <c r="R30" s="555">
        <v>45708</v>
      </c>
      <c r="S30" s="556">
        <v>45708</v>
      </c>
    </row>
    <row r="31" spans="1:19" s="4" customFormat="1" ht="19.7" customHeight="1">
      <c r="A31" s="27" t="s">
        <v>42</v>
      </c>
      <c r="B31" s="27"/>
      <c r="C31" s="93"/>
      <c r="D31" s="347">
        <f t="shared" si="1"/>
        <v>20</v>
      </c>
      <c r="E31" s="28" t="s">
        <v>55</v>
      </c>
      <c r="F31" s="28" t="s">
        <v>55</v>
      </c>
      <c r="G31" s="187" t="s">
        <v>1725</v>
      </c>
      <c r="H31" s="698">
        <v>5</v>
      </c>
      <c r="I31" s="601">
        <v>760</v>
      </c>
      <c r="J31" s="601">
        <f t="shared" si="0"/>
        <v>3800</v>
      </c>
      <c r="K31" s="159"/>
      <c r="L31" s="244" t="s">
        <v>1722</v>
      </c>
      <c r="M31" s="156"/>
      <c r="N31" s="846" t="s">
        <v>1705</v>
      </c>
      <c r="O31" s="555">
        <v>45701</v>
      </c>
      <c r="P31" s="131"/>
      <c r="Q31" s="555">
        <v>45707</v>
      </c>
      <c r="R31" s="555">
        <v>45708</v>
      </c>
      <c r="S31" s="556">
        <v>45708</v>
      </c>
    </row>
    <row r="32" spans="1:19" s="4" customFormat="1" ht="19.7" customHeight="1">
      <c r="A32" s="27" t="s">
        <v>42</v>
      </c>
      <c r="B32" s="27"/>
      <c r="C32" s="93"/>
      <c r="D32" s="347">
        <f t="shared" si="1"/>
        <v>21</v>
      </c>
      <c r="E32" s="28" t="s">
        <v>55</v>
      </c>
      <c r="F32" s="28" t="s">
        <v>55</v>
      </c>
      <c r="G32" s="187" t="s">
        <v>1726</v>
      </c>
      <c r="H32" s="698">
        <v>4</v>
      </c>
      <c r="I32" s="601">
        <v>810</v>
      </c>
      <c r="J32" s="601">
        <f t="shared" si="0"/>
        <v>3240</v>
      </c>
      <c r="K32" s="159"/>
      <c r="L32" s="244" t="s">
        <v>1722</v>
      </c>
      <c r="M32" s="156"/>
      <c r="N32" s="846" t="s">
        <v>1705</v>
      </c>
      <c r="O32" s="555">
        <v>45701</v>
      </c>
      <c r="P32" s="131"/>
      <c r="Q32" s="555">
        <v>45707</v>
      </c>
      <c r="R32" s="555">
        <v>45708</v>
      </c>
      <c r="S32" s="556">
        <v>45708</v>
      </c>
    </row>
    <row r="33" spans="1:19" s="4" customFormat="1" ht="19.7" customHeight="1">
      <c r="A33" s="27" t="s">
        <v>42</v>
      </c>
      <c r="B33" s="27"/>
      <c r="C33" s="93"/>
      <c r="D33" s="347">
        <f>+D32+1</f>
        <v>22</v>
      </c>
      <c r="E33" s="28" t="s">
        <v>55</v>
      </c>
      <c r="F33" s="28" t="s">
        <v>55</v>
      </c>
      <c r="G33" s="156" t="s">
        <v>1727</v>
      </c>
      <c r="H33" s="1047">
        <v>2</v>
      </c>
      <c r="I33" s="1048">
        <v>721</v>
      </c>
      <c r="J33" s="1049">
        <f>H33*I33</f>
        <v>1442</v>
      </c>
      <c r="K33" s="159"/>
      <c r="L33" s="244" t="s">
        <v>1728</v>
      </c>
      <c r="M33" s="156"/>
      <c r="N33" s="846" t="s">
        <v>1705</v>
      </c>
      <c r="O33" s="555">
        <v>45701</v>
      </c>
      <c r="P33" s="131"/>
      <c r="Q33" s="555">
        <v>45707</v>
      </c>
      <c r="R33" s="555">
        <v>45708</v>
      </c>
      <c r="S33" s="556">
        <v>45708</v>
      </c>
    </row>
    <row r="34" spans="1:19" s="4" customFormat="1" ht="19.7" customHeight="1">
      <c r="A34" s="27" t="s">
        <v>42</v>
      </c>
      <c r="B34" s="27"/>
      <c r="C34" s="93"/>
      <c r="D34" s="347">
        <f>+D33+1</f>
        <v>23</v>
      </c>
      <c r="E34" s="28" t="s">
        <v>55</v>
      </c>
      <c r="F34" s="28" t="s">
        <v>55</v>
      </c>
      <c r="G34" s="156" t="s">
        <v>1729</v>
      </c>
      <c r="H34" s="1047">
        <v>2</v>
      </c>
      <c r="I34" s="1048">
        <v>721</v>
      </c>
      <c r="J34" s="1049">
        <f>H34*I34</f>
        <v>1442</v>
      </c>
      <c r="K34" s="159"/>
      <c r="L34" s="244" t="s">
        <v>1728</v>
      </c>
      <c r="M34" s="156"/>
      <c r="N34" s="846" t="s">
        <v>1705</v>
      </c>
      <c r="O34" s="555">
        <v>45701</v>
      </c>
      <c r="P34" s="131"/>
      <c r="Q34" s="555">
        <v>45707</v>
      </c>
      <c r="R34" s="555">
        <v>45708</v>
      </c>
      <c r="S34" s="556">
        <v>45708</v>
      </c>
    </row>
    <row r="35" spans="1:19" s="4" customFormat="1" ht="19.7" customHeight="1">
      <c r="A35" s="27" t="s">
        <v>42</v>
      </c>
      <c r="B35" s="27"/>
      <c r="C35" s="93"/>
      <c r="D35" s="347">
        <f>+D34+1</f>
        <v>24</v>
      </c>
      <c r="E35" s="28" t="s">
        <v>55</v>
      </c>
      <c r="F35" s="28" t="s">
        <v>55</v>
      </c>
      <c r="G35" s="156" t="s">
        <v>1730</v>
      </c>
      <c r="H35" s="1047">
        <v>2</v>
      </c>
      <c r="I35" s="1048">
        <v>843</v>
      </c>
      <c r="J35" s="1049">
        <f>H35*I35</f>
        <v>1686</v>
      </c>
      <c r="K35" s="159"/>
      <c r="L35" s="244" t="s">
        <v>1731</v>
      </c>
      <c r="M35" s="156"/>
      <c r="N35" s="846" t="s">
        <v>1705</v>
      </c>
      <c r="O35" s="555">
        <v>45701</v>
      </c>
      <c r="P35" s="131"/>
      <c r="Q35" s="555">
        <v>45707</v>
      </c>
      <c r="R35" s="555">
        <v>45708</v>
      </c>
      <c r="S35" s="556">
        <v>45708</v>
      </c>
    </row>
    <row r="36" spans="1:19" s="4" customFormat="1" ht="19.7" customHeight="1">
      <c r="A36" s="27" t="s">
        <v>42</v>
      </c>
      <c r="B36" s="27"/>
      <c r="C36" s="93"/>
      <c r="D36" s="347">
        <f>+D35+1</f>
        <v>25</v>
      </c>
      <c r="E36" s="28" t="s">
        <v>55</v>
      </c>
      <c r="F36" s="28" t="s">
        <v>55</v>
      </c>
      <c r="G36" s="156" t="s">
        <v>1732</v>
      </c>
      <c r="H36" s="1047">
        <v>2</v>
      </c>
      <c r="I36" s="1048">
        <v>1936</v>
      </c>
      <c r="J36" s="1049">
        <f>H36*I36</f>
        <v>3872</v>
      </c>
      <c r="K36" s="159"/>
      <c r="L36" s="244" t="s">
        <v>1733</v>
      </c>
      <c r="M36" s="156"/>
      <c r="N36" s="846" t="s">
        <v>1705</v>
      </c>
      <c r="O36" s="555">
        <v>45701</v>
      </c>
      <c r="P36" s="131"/>
      <c r="Q36" s="555">
        <v>45707</v>
      </c>
      <c r="R36" s="555">
        <v>45708</v>
      </c>
      <c r="S36" s="556">
        <v>45708</v>
      </c>
    </row>
    <row r="37" spans="1:19" s="4" customFormat="1" ht="19.7" customHeight="1">
      <c r="A37" s="27" t="s">
        <v>77</v>
      </c>
      <c r="B37" s="27"/>
      <c r="C37" s="93"/>
      <c r="D37" s="347">
        <f>+D36+1</f>
        <v>26</v>
      </c>
      <c r="E37" s="28" t="s">
        <v>55</v>
      </c>
      <c r="F37" s="28" t="s">
        <v>55</v>
      </c>
      <c r="G37" s="156" t="s">
        <v>1734</v>
      </c>
      <c r="H37" s="1047">
        <v>1</v>
      </c>
      <c r="I37" s="1048">
        <v>17160</v>
      </c>
      <c r="J37" s="1049">
        <f>H37*I37</f>
        <v>17160</v>
      </c>
      <c r="K37" s="159"/>
      <c r="L37" s="244" t="s">
        <v>1735</v>
      </c>
      <c r="M37" s="156"/>
      <c r="N37" s="846" t="s">
        <v>1705</v>
      </c>
      <c r="O37" s="555">
        <v>45701</v>
      </c>
      <c r="P37" s="131"/>
      <c r="Q37" s="555">
        <v>45707</v>
      </c>
      <c r="R37" s="555">
        <v>45708</v>
      </c>
      <c r="S37" s="556">
        <v>45708</v>
      </c>
    </row>
    <row r="38" spans="1:19" s="4" customFormat="1" ht="19.7" customHeight="1">
      <c r="A38" s="27"/>
      <c r="B38" s="27"/>
      <c r="C38" s="93"/>
      <c r="D38" s="256"/>
      <c r="E38" s="256"/>
      <c r="F38" s="256"/>
      <c r="G38" s="256"/>
      <c r="H38" s="698"/>
      <c r="I38" s="601"/>
      <c r="J38" s="601"/>
      <c r="K38" s="159"/>
      <c r="L38" s="244"/>
      <c r="M38" s="156"/>
      <c r="N38" s="157"/>
      <c r="O38" s="555"/>
      <c r="P38" s="131"/>
      <c r="Q38" s="558"/>
      <c r="R38" s="555"/>
      <c r="S38" s="556"/>
    </row>
    <row r="39" spans="1:19" s="4" customFormat="1" ht="19.7" customHeight="1">
      <c r="A39" s="27"/>
      <c r="B39" s="27"/>
      <c r="C39" s="93"/>
      <c r="D39" s="131"/>
      <c r="E39" s="131"/>
      <c r="F39" s="131"/>
      <c r="G39" s="697"/>
      <c r="H39" s="698"/>
      <c r="I39" s="601"/>
      <c r="J39" s="601"/>
      <c r="K39" s="159"/>
      <c r="L39" s="244"/>
      <c r="M39" s="156"/>
      <c r="N39" s="157"/>
      <c r="O39" s="555"/>
      <c r="P39" s="131"/>
      <c r="Q39" s="558"/>
      <c r="R39" s="555"/>
      <c r="S39" s="556"/>
    </row>
    <row r="40" spans="1:19" s="4" customFormat="1" ht="19.7" customHeight="1">
      <c r="A40" s="27"/>
      <c r="B40" s="27"/>
      <c r="C40" s="27"/>
      <c r="D40" s="28"/>
      <c r="E40" s="28"/>
      <c r="F40" s="28"/>
      <c r="G40" s="696">
        <f>SUM(J11:J39)</f>
        <v>73746</v>
      </c>
      <c r="H40" s="38"/>
      <c r="I40" s="714"/>
      <c r="J40" s="257"/>
      <c r="K40" s="31"/>
      <c r="L40" s="73"/>
      <c r="M40" s="390"/>
      <c r="N40" s="28"/>
      <c r="O40" s="32"/>
      <c r="P40" s="28"/>
      <c r="Q40" s="40"/>
      <c r="R40" s="40"/>
      <c r="S40" s="33"/>
    </row>
    <row r="41" spans="1:19" s="4" customFormat="1" ht="19.7" customHeight="1">
      <c r="A41" s="27"/>
      <c r="B41" s="27"/>
      <c r="C41" s="27"/>
      <c r="D41" s="28"/>
      <c r="E41" s="131"/>
      <c r="F41" s="28"/>
      <c r="H41" s="236"/>
      <c r="I41" s="38"/>
      <c r="J41" s="257"/>
      <c r="K41" s="31"/>
      <c r="L41" s="166"/>
      <c r="M41" s="39"/>
      <c r="N41" s="28"/>
      <c r="O41" s="32"/>
      <c r="P41" s="28"/>
      <c r="Q41" s="40"/>
      <c r="R41" s="40"/>
      <c r="S41" s="33"/>
    </row>
    <row r="42" spans="1:19" s="4" customFormat="1" ht="19.7" customHeight="1">
      <c r="A42" s="27"/>
      <c r="B42" s="27"/>
      <c r="C42" s="27"/>
      <c r="D42" s="28"/>
      <c r="E42" s="28"/>
      <c r="F42" s="28"/>
      <c r="G42" s="674"/>
      <c r="H42" s="38"/>
      <c r="I42" s="533"/>
      <c r="J42" s="257"/>
      <c r="K42" s="715"/>
      <c r="L42" s="320"/>
      <c r="M42" s="39"/>
      <c r="N42" s="28"/>
      <c r="O42" s="32"/>
      <c r="P42" s="28"/>
      <c r="Q42" s="40"/>
      <c r="R42" s="40"/>
      <c r="S42" s="33"/>
    </row>
    <row r="43" spans="1:19" s="4" customFormat="1" ht="19.7" customHeight="1">
      <c r="A43" s="27"/>
      <c r="B43" s="27"/>
      <c r="C43" s="27"/>
      <c r="D43" s="28"/>
      <c r="E43" s="28"/>
      <c r="F43" s="28"/>
      <c r="G43" s="38"/>
      <c r="H43" s="38"/>
      <c r="I43" s="533"/>
      <c r="J43" s="413"/>
      <c r="K43" s="715"/>
      <c r="L43" s="320"/>
      <c r="M43" s="39"/>
      <c r="N43" s="28"/>
      <c r="O43" s="32"/>
      <c r="P43" s="28"/>
      <c r="Q43" s="40"/>
      <c r="R43" s="40"/>
      <c r="S43" s="33"/>
    </row>
    <row r="44" spans="1:19" s="4" customFormat="1" ht="19.7" customHeight="1">
      <c r="A44" s="27"/>
      <c r="B44" s="93"/>
      <c r="C44" s="93"/>
      <c r="D44" s="28"/>
      <c r="E44" s="28"/>
      <c r="F44" s="28"/>
      <c r="G44" s="88"/>
      <c r="H44" s="88"/>
      <c r="I44" s="257"/>
      <c r="J44" s="413"/>
      <c r="K44" s="457"/>
      <c r="L44" s="88"/>
      <c r="M44" s="39"/>
      <c r="N44" s="28"/>
      <c r="O44" s="32"/>
      <c r="P44" s="28"/>
      <c r="Q44" s="40"/>
      <c r="R44" s="40"/>
      <c r="S44" s="33"/>
    </row>
    <row r="45" spans="1:19" s="4" customFormat="1" ht="19.7" customHeight="1">
      <c r="A45" s="27"/>
      <c r="B45" s="93"/>
      <c r="C45" s="93"/>
      <c r="D45" s="28"/>
      <c r="E45" s="28"/>
      <c r="F45" s="28"/>
      <c r="G45" s="35"/>
      <c r="H45" s="88"/>
      <c r="I45" s="533"/>
      <c r="J45" s="413"/>
      <c r="K45" s="457"/>
      <c r="L45" s="38"/>
      <c r="M45" s="38"/>
      <c r="N45" s="28"/>
      <c r="O45" s="32"/>
      <c r="P45" s="28"/>
      <c r="Q45" s="40"/>
      <c r="R45" s="40"/>
      <c r="S45" s="33"/>
    </row>
    <row r="46" spans="1:19" s="4" customFormat="1" ht="19.7" customHeight="1">
      <c r="A46" s="27"/>
      <c r="B46" s="27"/>
      <c r="C46" s="27"/>
      <c r="D46" s="28"/>
      <c r="E46" s="28"/>
      <c r="F46" s="28"/>
      <c r="G46" s="35"/>
      <c r="H46" s="88"/>
      <c r="I46" s="533"/>
      <c r="J46" s="413"/>
      <c r="K46" s="457"/>
      <c r="L46" s="38"/>
      <c r="M46" s="38"/>
      <c r="N46" s="28"/>
      <c r="O46" s="32"/>
      <c r="P46" s="28"/>
      <c r="Q46" s="40"/>
      <c r="R46" s="40"/>
      <c r="S46" s="33"/>
    </row>
    <row r="47" spans="1:19" s="4" customFormat="1" ht="19.7" customHeight="1">
      <c r="A47" s="27"/>
      <c r="B47" s="27"/>
      <c r="C47" s="27"/>
      <c r="D47" s="28"/>
      <c r="E47" s="28"/>
      <c r="F47" s="28"/>
      <c r="G47" s="35"/>
      <c r="H47" s="717"/>
      <c r="I47" s="718"/>
      <c r="J47" s="257"/>
      <c r="K47" s="83"/>
      <c r="L47" s="84"/>
      <c r="M47" s="38"/>
      <c r="N47" s="28"/>
      <c r="O47" s="32"/>
      <c r="P47" s="28"/>
      <c r="Q47" s="40"/>
      <c r="R47" s="40"/>
      <c r="S47" s="33"/>
    </row>
    <row r="48" spans="1:19" s="4" customFormat="1" ht="19.7" customHeight="1">
      <c r="A48" s="27"/>
      <c r="B48" s="27"/>
      <c r="C48" s="27"/>
      <c r="D48" s="28"/>
      <c r="E48" s="28"/>
      <c r="F48" s="28"/>
      <c r="G48" s="85"/>
      <c r="H48" s="38"/>
      <c r="I48" s="257"/>
      <c r="J48" s="257"/>
      <c r="K48" s="31"/>
      <c r="L48" s="38"/>
      <c r="M48" s="39"/>
      <c r="N48" s="28"/>
      <c r="O48" s="32"/>
      <c r="P48" s="28"/>
      <c r="Q48" s="40"/>
      <c r="R48" s="40"/>
      <c r="S48" s="33"/>
    </row>
    <row r="49" spans="10:10">
      <c r="J49" s="527"/>
    </row>
  </sheetData>
  <autoFilter ref="D9:Q10" xr:uid="{E37A0933-559D-45F5-9DAD-F312C357E83F}"/>
  <mergeCells count="9">
    <mergeCell ref="D6:F6"/>
    <mergeCell ref="D11:G11"/>
    <mergeCell ref="D2:F2"/>
    <mergeCell ref="I2:K2"/>
    <mergeCell ref="D3:F3"/>
    <mergeCell ref="D4:F4"/>
    <mergeCell ref="I4:J5"/>
    <mergeCell ref="L4:M5"/>
    <mergeCell ref="D5:F5"/>
  </mergeCells>
  <phoneticPr fontId="2"/>
  <pageMargins left="0.2" right="0.2" top="0.36" bottom="0.41" header="0.3" footer="0.3"/>
  <pageSetup paperSize="9" scale="7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83C1-E56B-4C43-9E86-DEEC60A1A606}">
  <sheetPr>
    <tabColor rgb="FF92D050"/>
  </sheetPr>
  <dimension ref="A2:S133"/>
  <sheetViews>
    <sheetView zoomScale="85" zoomScaleNormal="85" workbookViewId="0">
      <pane xSplit="12" ySplit="9" topLeftCell="Q10" activePane="bottomRight" state="frozen"/>
      <selection pane="topRight" activeCell="K1" sqref="K1"/>
      <selection pane="bottomLeft" activeCell="A9" sqref="A9"/>
      <selection pane="bottomRight" activeCell="S119" sqref="S119:S121"/>
    </sheetView>
  </sheetViews>
  <sheetFormatPr defaultRowHeight="18.75"/>
  <cols>
    <col min="1" max="1" width="7" style="1" customWidth="1"/>
    <col min="2" max="2" width="7.25" style="1" customWidth="1"/>
    <col min="3" max="3" width="8.875" style="1" customWidth="1"/>
    <col min="4" max="4" width="18.125" style="4" customWidth="1"/>
    <col min="5" max="5" width="14.375" style="1" bestFit="1" customWidth="1"/>
    <col min="6" max="6" width="13.125" style="1" bestFit="1" customWidth="1"/>
    <col min="7" max="7" width="57.8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8.875" style="1" customWidth="1"/>
    <col min="260" max="260" width="18.125" style="1" customWidth="1"/>
    <col min="261" max="261" width="14.375" style="1" bestFit="1" customWidth="1"/>
    <col min="262" max="262" width="13.125" style="1" bestFit="1" customWidth="1"/>
    <col min="263" max="263" width="57.8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8.875" style="1" customWidth="1"/>
    <col min="516" max="516" width="18.125" style="1" customWidth="1"/>
    <col min="517" max="517" width="14.375" style="1" bestFit="1" customWidth="1"/>
    <col min="518" max="518" width="13.125" style="1" bestFit="1" customWidth="1"/>
    <col min="519" max="519" width="57.8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8.875" style="1" customWidth="1"/>
    <col min="772" max="772" width="18.125" style="1" customWidth="1"/>
    <col min="773" max="773" width="14.375" style="1" bestFit="1" customWidth="1"/>
    <col min="774" max="774" width="13.125" style="1" bestFit="1" customWidth="1"/>
    <col min="775" max="775" width="57.8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8.875" style="1" customWidth="1"/>
    <col min="1028" max="1028" width="18.125" style="1" customWidth="1"/>
    <col min="1029" max="1029" width="14.375" style="1" bestFit="1" customWidth="1"/>
    <col min="1030" max="1030" width="13.125" style="1" bestFit="1" customWidth="1"/>
    <col min="1031" max="1031" width="57.8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8.875" style="1" customWidth="1"/>
    <col min="1284" max="1284" width="18.125" style="1" customWidth="1"/>
    <col min="1285" max="1285" width="14.375" style="1" bestFit="1" customWidth="1"/>
    <col min="1286" max="1286" width="13.125" style="1" bestFit="1" customWidth="1"/>
    <col min="1287" max="1287" width="57.8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8.875" style="1" customWidth="1"/>
    <col min="1540" max="1540" width="18.125" style="1" customWidth="1"/>
    <col min="1541" max="1541" width="14.375" style="1" bestFit="1" customWidth="1"/>
    <col min="1542" max="1542" width="13.125" style="1" bestFit="1" customWidth="1"/>
    <col min="1543" max="1543" width="57.8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8.875" style="1" customWidth="1"/>
    <col min="1796" max="1796" width="18.125" style="1" customWidth="1"/>
    <col min="1797" max="1797" width="14.375" style="1" bestFit="1" customWidth="1"/>
    <col min="1798" max="1798" width="13.125" style="1" bestFit="1" customWidth="1"/>
    <col min="1799" max="1799" width="57.8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8.875" style="1" customWidth="1"/>
    <col min="2052" max="2052" width="18.125" style="1" customWidth="1"/>
    <col min="2053" max="2053" width="14.375" style="1" bestFit="1" customWidth="1"/>
    <col min="2054" max="2054" width="13.125" style="1" bestFit="1" customWidth="1"/>
    <col min="2055" max="2055" width="57.8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8.875" style="1" customWidth="1"/>
    <col min="2308" max="2308" width="18.125" style="1" customWidth="1"/>
    <col min="2309" max="2309" width="14.375" style="1" bestFit="1" customWidth="1"/>
    <col min="2310" max="2310" width="13.125" style="1" bestFit="1" customWidth="1"/>
    <col min="2311" max="2311" width="57.8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8.875" style="1" customWidth="1"/>
    <col min="2564" max="2564" width="18.125" style="1" customWidth="1"/>
    <col min="2565" max="2565" width="14.375" style="1" bestFit="1" customWidth="1"/>
    <col min="2566" max="2566" width="13.125" style="1" bestFit="1" customWidth="1"/>
    <col min="2567" max="2567" width="57.8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8.875" style="1" customWidth="1"/>
    <col min="2820" max="2820" width="18.125" style="1" customWidth="1"/>
    <col min="2821" max="2821" width="14.375" style="1" bestFit="1" customWidth="1"/>
    <col min="2822" max="2822" width="13.125" style="1" bestFit="1" customWidth="1"/>
    <col min="2823" max="2823" width="57.8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8.875" style="1" customWidth="1"/>
    <col min="3076" max="3076" width="18.125" style="1" customWidth="1"/>
    <col min="3077" max="3077" width="14.375" style="1" bestFit="1" customWidth="1"/>
    <col min="3078" max="3078" width="13.125" style="1" bestFit="1" customWidth="1"/>
    <col min="3079" max="3079" width="57.8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8.875" style="1" customWidth="1"/>
    <col min="3332" max="3332" width="18.125" style="1" customWidth="1"/>
    <col min="3333" max="3333" width="14.375" style="1" bestFit="1" customWidth="1"/>
    <col min="3334" max="3334" width="13.125" style="1" bestFit="1" customWidth="1"/>
    <col min="3335" max="3335" width="57.8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8.875" style="1" customWidth="1"/>
    <col min="3588" max="3588" width="18.125" style="1" customWidth="1"/>
    <col min="3589" max="3589" width="14.375" style="1" bestFit="1" customWidth="1"/>
    <col min="3590" max="3590" width="13.125" style="1" bestFit="1" customWidth="1"/>
    <col min="3591" max="3591" width="57.8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8.875" style="1" customWidth="1"/>
    <col min="3844" max="3844" width="18.125" style="1" customWidth="1"/>
    <col min="3845" max="3845" width="14.375" style="1" bestFit="1" customWidth="1"/>
    <col min="3846" max="3846" width="13.125" style="1" bestFit="1" customWidth="1"/>
    <col min="3847" max="3847" width="57.8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8.875" style="1" customWidth="1"/>
    <col min="4100" max="4100" width="18.125" style="1" customWidth="1"/>
    <col min="4101" max="4101" width="14.375" style="1" bestFit="1" customWidth="1"/>
    <col min="4102" max="4102" width="13.125" style="1" bestFit="1" customWidth="1"/>
    <col min="4103" max="4103" width="57.8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8.875" style="1" customWidth="1"/>
    <col min="4356" max="4356" width="18.125" style="1" customWidth="1"/>
    <col min="4357" max="4357" width="14.375" style="1" bestFit="1" customWidth="1"/>
    <col min="4358" max="4358" width="13.125" style="1" bestFit="1" customWidth="1"/>
    <col min="4359" max="4359" width="57.8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8.875" style="1" customWidth="1"/>
    <col min="4612" max="4612" width="18.125" style="1" customWidth="1"/>
    <col min="4613" max="4613" width="14.375" style="1" bestFit="1" customWidth="1"/>
    <col min="4614" max="4614" width="13.125" style="1" bestFit="1" customWidth="1"/>
    <col min="4615" max="4615" width="57.8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8.875" style="1" customWidth="1"/>
    <col min="4868" max="4868" width="18.125" style="1" customWidth="1"/>
    <col min="4869" max="4869" width="14.375" style="1" bestFit="1" customWidth="1"/>
    <col min="4870" max="4870" width="13.125" style="1" bestFit="1" customWidth="1"/>
    <col min="4871" max="4871" width="57.8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8.875" style="1" customWidth="1"/>
    <col min="5124" max="5124" width="18.125" style="1" customWidth="1"/>
    <col min="5125" max="5125" width="14.375" style="1" bestFit="1" customWidth="1"/>
    <col min="5126" max="5126" width="13.125" style="1" bestFit="1" customWidth="1"/>
    <col min="5127" max="5127" width="57.8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8.875" style="1" customWidth="1"/>
    <col min="5380" max="5380" width="18.125" style="1" customWidth="1"/>
    <col min="5381" max="5381" width="14.375" style="1" bestFit="1" customWidth="1"/>
    <col min="5382" max="5382" width="13.125" style="1" bestFit="1" customWidth="1"/>
    <col min="5383" max="5383" width="57.8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8.875" style="1" customWidth="1"/>
    <col min="5636" max="5636" width="18.125" style="1" customWidth="1"/>
    <col min="5637" max="5637" width="14.375" style="1" bestFit="1" customWidth="1"/>
    <col min="5638" max="5638" width="13.125" style="1" bestFit="1" customWidth="1"/>
    <col min="5639" max="5639" width="57.8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8.875" style="1" customWidth="1"/>
    <col min="5892" max="5892" width="18.125" style="1" customWidth="1"/>
    <col min="5893" max="5893" width="14.375" style="1" bestFit="1" customWidth="1"/>
    <col min="5894" max="5894" width="13.125" style="1" bestFit="1" customWidth="1"/>
    <col min="5895" max="5895" width="57.8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8.875" style="1" customWidth="1"/>
    <col min="6148" max="6148" width="18.125" style="1" customWidth="1"/>
    <col min="6149" max="6149" width="14.375" style="1" bestFit="1" customWidth="1"/>
    <col min="6150" max="6150" width="13.125" style="1" bestFit="1" customWidth="1"/>
    <col min="6151" max="6151" width="57.8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8.875" style="1" customWidth="1"/>
    <col min="6404" max="6404" width="18.125" style="1" customWidth="1"/>
    <col min="6405" max="6405" width="14.375" style="1" bestFit="1" customWidth="1"/>
    <col min="6406" max="6406" width="13.125" style="1" bestFit="1" customWidth="1"/>
    <col min="6407" max="6407" width="57.8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8.875" style="1" customWidth="1"/>
    <col min="6660" max="6660" width="18.125" style="1" customWidth="1"/>
    <col min="6661" max="6661" width="14.375" style="1" bestFit="1" customWidth="1"/>
    <col min="6662" max="6662" width="13.125" style="1" bestFit="1" customWidth="1"/>
    <col min="6663" max="6663" width="57.8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8.875" style="1" customWidth="1"/>
    <col min="6916" max="6916" width="18.125" style="1" customWidth="1"/>
    <col min="6917" max="6917" width="14.375" style="1" bestFit="1" customWidth="1"/>
    <col min="6918" max="6918" width="13.125" style="1" bestFit="1" customWidth="1"/>
    <col min="6919" max="6919" width="57.8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8.875" style="1" customWidth="1"/>
    <col min="7172" max="7172" width="18.125" style="1" customWidth="1"/>
    <col min="7173" max="7173" width="14.375" style="1" bestFit="1" customWidth="1"/>
    <col min="7174" max="7174" width="13.125" style="1" bestFit="1" customWidth="1"/>
    <col min="7175" max="7175" width="57.8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8.875" style="1" customWidth="1"/>
    <col min="7428" max="7428" width="18.125" style="1" customWidth="1"/>
    <col min="7429" max="7429" width="14.375" style="1" bestFit="1" customWidth="1"/>
    <col min="7430" max="7430" width="13.125" style="1" bestFit="1" customWidth="1"/>
    <col min="7431" max="7431" width="57.8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8.875" style="1" customWidth="1"/>
    <col min="7684" max="7684" width="18.125" style="1" customWidth="1"/>
    <col min="7685" max="7685" width="14.375" style="1" bestFit="1" customWidth="1"/>
    <col min="7686" max="7686" width="13.125" style="1" bestFit="1" customWidth="1"/>
    <col min="7687" max="7687" width="57.8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8.875" style="1" customWidth="1"/>
    <col min="7940" max="7940" width="18.125" style="1" customWidth="1"/>
    <col min="7941" max="7941" width="14.375" style="1" bestFit="1" customWidth="1"/>
    <col min="7942" max="7942" width="13.125" style="1" bestFit="1" customWidth="1"/>
    <col min="7943" max="7943" width="57.8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8.875" style="1" customWidth="1"/>
    <col min="8196" max="8196" width="18.125" style="1" customWidth="1"/>
    <col min="8197" max="8197" width="14.375" style="1" bestFit="1" customWidth="1"/>
    <col min="8198" max="8198" width="13.125" style="1" bestFit="1" customWidth="1"/>
    <col min="8199" max="8199" width="57.8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8.875" style="1" customWidth="1"/>
    <col min="8452" max="8452" width="18.125" style="1" customWidth="1"/>
    <col min="8453" max="8453" width="14.375" style="1" bestFit="1" customWidth="1"/>
    <col min="8454" max="8454" width="13.125" style="1" bestFit="1" customWidth="1"/>
    <col min="8455" max="8455" width="57.8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8.875" style="1" customWidth="1"/>
    <col min="8708" max="8708" width="18.125" style="1" customWidth="1"/>
    <col min="8709" max="8709" width="14.375" style="1" bestFit="1" customWidth="1"/>
    <col min="8710" max="8710" width="13.125" style="1" bestFit="1" customWidth="1"/>
    <col min="8711" max="8711" width="57.8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8.875" style="1" customWidth="1"/>
    <col min="8964" max="8964" width="18.125" style="1" customWidth="1"/>
    <col min="8965" max="8965" width="14.375" style="1" bestFit="1" customWidth="1"/>
    <col min="8966" max="8966" width="13.125" style="1" bestFit="1" customWidth="1"/>
    <col min="8967" max="8967" width="57.8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8.875" style="1" customWidth="1"/>
    <col min="9220" max="9220" width="18.125" style="1" customWidth="1"/>
    <col min="9221" max="9221" width="14.375" style="1" bestFit="1" customWidth="1"/>
    <col min="9222" max="9222" width="13.125" style="1" bestFit="1" customWidth="1"/>
    <col min="9223" max="9223" width="57.8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8.875" style="1" customWidth="1"/>
    <col min="9476" max="9476" width="18.125" style="1" customWidth="1"/>
    <col min="9477" max="9477" width="14.375" style="1" bestFit="1" customWidth="1"/>
    <col min="9478" max="9478" width="13.125" style="1" bestFit="1" customWidth="1"/>
    <col min="9479" max="9479" width="57.8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8.875" style="1" customWidth="1"/>
    <col min="9732" max="9732" width="18.125" style="1" customWidth="1"/>
    <col min="9733" max="9733" width="14.375" style="1" bestFit="1" customWidth="1"/>
    <col min="9734" max="9734" width="13.125" style="1" bestFit="1" customWidth="1"/>
    <col min="9735" max="9735" width="57.8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8.875" style="1" customWidth="1"/>
    <col min="9988" max="9988" width="18.125" style="1" customWidth="1"/>
    <col min="9989" max="9989" width="14.375" style="1" bestFit="1" customWidth="1"/>
    <col min="9990" max="9990" width="13.125" style="1" bestFit="1" customWidth="1"/>
    <col min="9991" max="9991" width="57.8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8.875" style="1" customWidth="1"/>
    <col min="10244" max="10244" width="18.125" style="1" customWidth="1"/>
    <col min="10245" max="10245" width="14.375" style="1" bestFit="1" customWidth="1"/>
    <col min="10246" max="10246" width="13.125" style="1" bestFit="1" customWidth="1"/>
    <col min="10247" max="10247" width="57.8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8.875" style="1" customWidth="1"/>
    <col min="10500" max="10500" width="18.125" style="1" customWidth="1"/>
    <col min="10501" max="10501" width="14.375" style="1" bestFit="1" customWidth="1"/>
    <col min="10502" max="10502" width="13.125" style="1" bestFit="1" customWidth="1"/>
    <col min="10503" max="10503" width="57.8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8.875" style="1" customWidth="1"/>
    <col min="10756" max="10756" width="18.125" style="1" customWidth="1"/>
    <col min="10757" max="10757" width="14.375" style="1" bestFit="1" customWidth="1"/>
    <col min="10758" max="10758" width="13.125" style="1" bestFit="1" customWidth="1"/>
    <col min="10759" max="10759" width="57.8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8.875" style="1" customWidth="1"/>
    <col min="11012" max="11012" width="18.125" style="1" customWidth="1"/>
    <col min="11013" max="11013" width="14.375" style="1" bestFit="1" customWidth="1"/>
    <col min="11014" max="11014" width="13.125" style="1" bestFit="1" customWidth="1"/>
    <col min="11015" max="11015" width="57.8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8.875" style="1" customWidth="1"/>
    <col min="11268" max="11268" width="18.125" style="1" customWidth="1"/>
    <col min="11269" max="11269" width="14.375" style="1" bestFit="1" customWidth="1"/>
    <col min="11270" max="11270" width="13.125" style="1" bestFit="1" customWidth="1"/>
    <col min="11271" max="11271" width="57.8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8.875" style="1" customWidth="1"/>
    <col min="11524" max="11524" width="18.125" style="1" customWidth="1"/>
    <col min="11525" max="11525" width="14.375" style="1" bestFit="1" customWidth="1"/>
    <col min="11526" max="11526" width="13.125" style="1" bestFit="1" customWidth="1"/>
    <col min="11527" max="11527" width="57.8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8.875" style="1" customWidth="1"/>
    <col min="11780" max="11780" width="18.125" style="1" customWidth="1"/>
    <col min="11781" max="11781" width="14.375" style="1" bestFit="1" customWidth="1"/>
    <col min="11782" max="11782" width="13.125" style="1" bestFit="1" customWidth="1"/>
    <col min="11783" max="11783" width="57.8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8.875" style="1" customWidth="1"/>
    <col min="12036" max="12036" width="18.125" style="1" customWidth="1"/>
    <col min="12037" max="12037" width="14.375" style="1" bestFit="1" customWidth="1"/>
    <col min="12038" max="12038" width="13.125" style="1" bestFit="1" customWidth="1"/>
    <col min="12039" max="12039" width="57.8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8.875" style="1" customWidth="1"/>
    <col min="12292" max="12292" width="18.125" style="1" customWidth="1"/>
    <col min="12293" max="12293" width="14.375" style="1" bestFit="1" customWidth="1"/>
    <col min="12294" max="12294" width="13.125" style="1" bestFit="1" customWidth="1"/>
    <col min="12295" max="12295" width="57.8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8.875" style="1" customWidth="1"/>
    <col min="12548" max="12548" width="18.125" style="1" customWidth="1"/>
    <col min="12549" max="12549" width="14.375" style="1" bestFit="1" customWidth="1"/>
    <col min="12550" max="12550" width="13.125" style="1" bestFit="1" customWidth="1"/>
    <col min="12551" max="12551" width="57.8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8.875" style="1" customWidth="1"/>
    <col min="12804" max="12804" width="18.125" style="1" customWidth="1"/>
    <col min="12805" max="12805" width="14.375" style="1" bestFit="1" customWidth="1"/>
    <col min="12806" max="12806" width="13.125" style="1" bestFit="1" customWidth="1"/>
    <col min="12807" max="12807" width="57.8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8.875" style="1" customWidth="1"/>
    <col min="13060" max="13060" width="18.125" style="1" customWidth="1"/>
    <col min="13061" max="13061" width="14.375" style="1" bestFit="1" customWidth="1"/>
    <col min="13062" max="13062" width="13.125" style="1" bestFit="1" customWidth="1"/>
    <col min="13063" max="13063" width="57.8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8.875" style="1" customWidth="1"/>
    <col min="13316" max="13316" width="18.125" style="1" customWidth="1"/>
    <col min="13317" max="13317" width="14.375" style="1" bestFit="1" customWidth="1"/>
    <col min="13318" max="13318" width="13.125" style="1" bestFit="1" customWidth="1"/>
    <col min="13319" max="13319" width="57.8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8.875" style="1" customWidth="1"/>
    <col min="13572" max="13572" width="18.125" style="1" customWidth="1"/>
    <col min="13573" max="13573" width="14.375" style="1" bestFit="1" customWidth="1"/>
    <col min="13574" max="13574" width="13.125" style="1" bestFit="1" customWidth="1"/>
    <col min="13575" max="13575" width="57.8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8.875" style="1" customWidth="1"/>
    <col min="13828" max="13828" width="18.125" style="1" customWidth="1"/>
    <col min="13829" max="13829" width="14.375" style="1" bestFit="1" customWidth="1"/>
    <col min="13830" max="13830" width="13.125" style="1" bestFit="1" customWidth="1"/>
    <col min="13831" max="13831" width="57.8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8.875" style="1" customWidth="1"/>
    <col min="14084" max="14084" width="18.125" style="1" customWidth="1"/>
    <col min="14085" max="14085" width="14.375" style="1" bestFit="1" customWidth="1"/>
    <col min="14086" max="14086" width="13.125" style="1" bestFit="1" customWidth="1"/>
    <col min="14087" max="14087" width="57.8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8.875" style="1" customWidth="1"/>
    <col min="14340" max="14340" width="18.125" style="1" customWidth="1"/>
    <col min="14341" max="14341" width="14.375" style="1" bestFit="1" customWidth="1"/>
    <col min="14342" max="14342" width="13.125" style="1" bestFit="1" customWidth="1"/>
    <col min="14343" max="14343" width="57.8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8.875" style="1" customWidth="1"/>
    <col min="14596" max="14596" width="18.125" style="1" customWidth="1"/>
    <col min="14597" max="14597" width="14.375" style="1" bestFit="1" customWidth="1"/>
    <col min="14598" max="14598" width="13.125" style="1" bestFit="1" customWidth="1"/>
    <col min="14599" max="14599" width="57.8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8.875" style="1" customWidth="1"/>
    <col min="14852" max="14852" width="18.125" style="1" customWidth="1"/>
    <col min="14853" max="14853" width="14.375" style="1" bestFit="1" customWidth="1"/>
    <col min="14854" max="14854" width="13.125" style="1" bestFit="1" customWidth="1"/>
    <col min="14855" max="14855" width="57.8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8.875" style="1" customWidth="1"/>
    <col min="15108" max="15108" width="18.125" style="1" customWidth="1"/>
    <col min="15109" max="15109" width="14.375" style="1" bestFit="1" customWidth="1"/>
    <col min="15110" max="15110" width="13.125" style="1" bestFit="1" customWidth="1"/>
    <col min="15111" max="15111" width="57.8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8.875" style="1" customWidth="1"/>
    <col min="15364" max="15364" width="18.125" style="1" customWidth="1"/>
    <col min="15365" max="15365" width="14.375" style="1" bestFit="1" customWidth="1"/>
    <col min="15366" max="15366" width="13.125" style="1" bestFit="1" customWidth="1"/>
    <col min="15367" max="15367" width="57.8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8.875" style="1" customWidth="1"/>
    <col min="15620" max="15620" width="18.125" style="1" customWidth="1"/>
    <col min="15621" max="15621" width="14.375" style="1" bestFit="1" customWidth="1"/>
    <col min="15622" max="15622" width="13.125" style="1" bestFit="1" customWidth="1"/>
    <col min="15623" max="15623" width="57.8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8.875" style="1" customWidth="1"/>
    <col min="15876" max="15876" width="18.125" style="1" customWidth="1"/>
    <col min="15877" max="15877" width="14.375" style="1" bestFit="1" customWidth="1"/>
    <col min="15878" max="15878" width="13.125" style="1" bestFit="1" customWidth="1"/>
    <col min="15879" max="15879" width="57.8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8.875" style="1" customWidth="1"/>
    <col min="16132" max="16132" width="18.125" style="1" customWidth="1"/>
    <col min="16133" max="16133" width="14.375" style="1" bestFit="1" customWidth="1"/>
    <col min="16134" max="16134" width="13.125" style="1" bestFit="1" customWidth="1"/>
    <col min="16135" max="16135" width="57.8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1736</v>
      </c>
      <c r="I2" s="5" t="s">
        <v>2</v>
      </c>
      <c r="J2" s="6"/>
      <c r="K2" s="7"/>
      <c r="L2" s="673">
        <f>SUM(J:J)</f>
        <v>234045</v>
      </c>
      <c r="M2" s="579"/>
    </row>
    <row r="3" spans="1:19" ht="20.100000000000001" customHeight="1">
      <c r="D3" s="2" t="s">
        <v>3</v>
      </c>
      <c r="E3" s="2"/>
      <c r="F3" s="2"/>
      <c r="G3" s="13" t="s">
        <v>1699</v>
      </c>
      <c r="L3" s="674"/>
      <c r="M3" s="28"/>
    </row>
    <row r="4" spans="1:19" ht="20.100000000000001" customHeight="1">
      <c r="D4" s="2" t="s">
        <v>5</v>
      </c>
      <c r="E4" s="2"/>
      <c r="F4" s="2"/>
      <c r="G4" s="14" t="s">
        <v>1737</v>
      </c>
      <c r="I4" s="772" t="s">
        <v>9</v>
      </c>
      <c r="J4" s="772"/>
      <c r="L4" s="676" t="s">
        <v>1738</v>
      </c>
      <c r="M4" s="677"/>
    </row>
    <row r="5" spans="1:19" ht="20.100000000000001" customHeight="1">
      <c r="D5" s="2" t="s">
        <v>8</v>
      </c>
      <c r="E5" s="2"/>
      <c r="F5" s="2"/>
      <c r="G5" s="18">
        <v>45646</v>
      </c>
      <c r="I5" s="772"/>
      <c r="J5" s="772"/>
      <c r="L5" s="678"/>
      <c r="M5" s="679"/>
    </row>
    <row r="6" spans="1:19" ht="20.100000000000001" customHeight="1">
      <c r="D6" s="2" t="s">
        <v>10</v>
      </c>
      <c r="E6" s="2"/>
      <c r="F6" s="2"/>
      <c r="G6" s="18">
        <v>45649</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4" customFormat="1" ht="19.7" customHeight="1">
      <c r="A11" s="1051"/>
      <c r="B11" s="140"/>
      <c r="C11" s="27"/>
      <c r="D11" s="1044" t="s">
        <v>1739</v>
      </c>
      <c r="E11" s="1045"/>
      <c r="F11" s="1045"/>
      <c r="G11" s="1046"/>
      <c r="H11" s="38"/>
      <c r="I11" s="39"/>
      <c r="J11" s="683"/>
      <c r="K11" s="31"/>
      <c r="L11" s="38"/>
      <c r="M11" s="39"/>
      <c r="N11" s="28"/>
      <c r="O11" s="32"/>
      <c r="P11" s="28"/>
      <c r="Q11" s="40"/>
      <c r="R11" s="40"/>
      <c r="S11" s="33"/>
    </row>
    <row r="12" spans="1:19" s="4" customFormat="1" ht="19.7" customHeight="1">
      <c r="A12" s="34"/>
      <c r="B12" s="140"/>
      <c r="C12" s="93"/>
      <c r="D12" s="28"/>
      <c r="E12" s="603"/>
      <c r="F12" s="603"/>
      <c r="G12" s="705"/>
      <c r="H12" s="705"/>
      <c r="I12" s="708"/>
      <c r="J12" s="708"/>
      <c r="K12" s="708"/>
      <c r="L12" s="709"/>
      <c r="M12" s="407"/>
      <c r="N12" s="28"/>
      <c r="O12" s="32"/>
      <c r="P12" s="28"/>
      <c r="Q12" s="40"/>
      <c r="R12" s="40"/>
      <c r="S12" s="33"/>
    </row>
    <row r="13" spans="1:19" s="4" customFormat="1" ht="19.7" customHeight="1">
      <c r="A13" s="1051" t="s">
        <v>54</v>
      </c>
      <c r="B13" s="140">
        <v>0.2</v>
      </c>
      <c r="C13" s="93"/>
      <c r="D13" s="146">
        <v>1</v>
      </c>
      <c r="E13" s="414" t="s">
        <v>61</v>
      </c>
      <c r="F13" s="302" t="s">
        <v>55</v>
      </c>
      <c r="G13" s="201" t="s">
        <v>1740</v>
      </c>
      <c r="H13" s="729">
        <v>1</v>
      </c>
      <c r="I13" s="237">
        <v>6738</v>
      </c>
      <c r="J13" s="1052">
        <f>H13*I13</f>
        <v>6738</v>
      </c>
      <c r="K13" s="708"/>
      <c r="L13" s="156" t="s">
        <v>1741</v>
      </c>
      <c r="M13" s="407"/>
      <c r="N13" s="402" t="s">
        <v>1742</v>
      </c>
      <c r="O13" s="32">
        <v>45635</v>
      </c>
      <c r="P13" s="28"/>
      <c r="Q13" s="40">
        <v>45646</v>
      </c>
      <c r="R13" s="40">
        <v>45649</v>
      </c>
      <c r="S13" s="33">
        <v>45649</v>
      </c>
    </row>
    <row r="14" spans="1:19" s="4" customFormat="1" ht="19.7" customHeight="1">
      <c r="A14" s="1051" t="s">
        <v>42</v>
      </c>
      <c r="B14" s="140">
        <v>0.65</v>
      </c>
      <c r="C14" s="93"/>
      <c r="D14" s="146">
        <f>+D13+1</f>
        <v>2</v>
      </c>
      <c r="E14" s="188" t="s">
        <v>196</v>
      </c>
      <c r="F14" s="188" t="s">
        <v>196</v>
      </c>
      <c r="G14" s="201" t="s">
        <v>1743</v>
      </c>
      <c r="H14" s="729">
        <v>2</v>
      </c>
      <c r="I14" s="237">
        <v>460</v>
      </c>
      <c r="J14" s="1052">
        <f>H14*I14</f>
        <v>920</v>
      </c>
      <c r="K14" s="708"/>
      <c r="L14" s="187" t="s">
        <v>1641</v>
      </c>
      <c r="M14" s="407"/>
      <c r="N14" s="402" t="s">
        <v>1742</v>
      </c>
      <c r="O14" s="32">
        <v>45635</v>
      </c>
      <c r="P14" s="28"/>
      <c r="Q14" s="40">
        <v>45646</v>
      </c>
      <c r="R14" s="40">
        <v>45649</v>
      </c>
      <c r="S14" s="33">
        <v>45649</v>
      </c>
    </row>
    <row r="15" spans="1:19" s="4" customFormat="1" ht="19.7" customHeight="1">
      <c r="A15" s="1051" t="s">
        <v>355</v>
      </c>
      <c r="B15" s="140">
        <v>0.02</v>
      </c>
      <c r="C15" s="93"/>
      <c r="D15" s="146">
        <f>+D14+1</f>
        <v>3</v>
      </c>
      <c r="E15" s="157" t="s">
        <v>55</v>
      </c>
      <c r="F15" s="157" t="s">
        <v>55</v>
      </c>
      <c r="G15" s="406" t="s">
        <v>521</v>
      </c>
      <c r="H15" s="1053">
        <v>4</v>
      </c>
      <c r="I15" s="1054">
        <v>108</v>
      </c>
      <c r="J15" s="1055">
        <f>H15*I15</f>
        <v>432</v>
      </c>
      <c r="K15" s="159"/>
      <c r="L15" s="406" t="s">
        <v>1744</v>
      </c>
      <c r="M15" s="407"/>
      <c r="N15" s="402" t="s">
        <v>1742</v>
      </c>
      <c r="O15" s="32">
        <v>45635</v>
      </c>
      <c r="P15" s="28"/>
      <c r="Q15" s="40">
        <v>45646</v>
      </c>
      <c r="R15" s="40">
        <v>45649</v>
      </c>
      <c r="S15" s="33">
        <v>45649</v>
      </c>
    </row>
    <row r="16" spans="1:19" s="4" customFormat="1" ht="19.7" customHeight="1">
      <c r="A16" s="34"/>
      <c r="B16" s="140"/>
      <c r="C16" s="93"/>
      <c r="D16" s="28"/>
      <c r="E16" s="603"/>
      <c r="F16" s="603"/>
      <c r="G16" s="705"/>
      <c r="H16" s="705"/>
      <c r="I16" s="708"/>
      <c r="J16" s="708"/>
      <c r="K16" s="1056"/>
      <c r="L16" s="709"/>
      <c r="M16" s="407"/>
      <c r="N16" s="28"/>
      <c r="O16" s="32"/>
      <c r="P16" s="28"/>
      <c r="Q16" s="40"/>
      <c r="R16" s="40"/>
      <c r="S16" s="33"/>
    </row>
    <row r="17" spans="1:19" s="4" customFormat="1" ht="19.7" customHeight="1">
      <c r="A17" s="34"/>
      <c r="B17" s="140"/>
      <c r="C17" s="27"/>
      <c r="D17" s="28"/>
      <c r="E17" s="28"/>
      <c r="F17" s="695"/>
      <c r="G17" s="802">
        <f>SUM(J12:J16)</f>
        <v>8090</v>
      </c>
      <c r="H17" s="38"/>
      <c r="I17" s="39"/>
      <c r="J17" s="38"/>
      <c r="K17" s="31"/>
      <c r="L17" s="38"/>
      <c r="M17" s="39"/>
      <c r="N17" s="28"/>
      <c r="O17" s="32"/>
      <c r="P17" s="28"/>
      <c r="Q17" s="40"/>
      <c r="R17" s="40"/>
      <c r="S17" s="33"/>
    </row>
    <row r="18" spans="1:19" s="4" customFormat="1" ht="19.7" customHeight="1">
      <c r="A18" s="34"/>
      <c r="B18" s="140"/>
      <c r="C18" s="27"/>
      <c r="D18" s="28"/>
      <c r="E18" s="28"/>
      <c r="F18" s="28"/>
      <c r="G18" s="674"/>
      <c r="H18" s="38"/>
      <c r="I18" s="39"/>
      <c r="J18" s="683"/>
      <c r="K18" s="31"/>
      <c r="L18" s="38"/>
      <c r="M18" s="39"/>
      <c r="N18" s="28"/>
      <c r="O18" s="32"/>
      <c r="P18" s="28"/>
      <c r="Q18" s="40"/>
      <c r="R18" s="40"/>
      <c r="S18" s="33"/>
    </row>
    <row r="19" spans="1:19" s="4" customFormat="1" ht="19.7" customHeight="1">
      <c r="A19" s="34"/>
      <c r="B19" s="140"/>
      <c r="C19" s="27"/>
      <c r="D19" s="28"/>
      <c r="E19" s="28"/>
      <c r="F19" s="28"/>
      <c r="G19" s="88"/>
      <c r="H19" s="38"/>
      <c r="I19" s="257"/>
      <c r="J19" s="39"/>
      <c r="K19" s="87"/>
      <c r="L19" s="38"/>
      <c r="M19" s="38"/>
      <c r="N19" s="28"/>
      <c r="O19" s="32"/>
      <c r="P19" s="28"/>
      <c r="Q19" s="40"/>
      <c r="R19" s="40"/>
      <c r="S19" s="33"/>
    </row>
    <row r="20" spans="1:19" s="4" customFormat="1" ht="19.7" customHeight="1">
      <c r="A20" s="34"/>
      <c r="B20" s="140"/>
      <c r="C20" s="27"/>
      <c r="D20" s="28"/>
      <c r="E20" s="28"/>
      <c r="F20" s="28"/>
      <c r="G20" s="88"/>
      <c r="H20" s="38"/>
      <c r="I20" s="257"/>
      <c r="J20" s="39"/>
      <c r="K20" s="87"/>
      <c r="L20" s="38"/>
      <c r="M20" s="38"/>
      <c r="N20" s="28"/>
      <c r="O20" s="32"/>
      <c r="P20" s="28"/>
      <c r="Q20" s="40"/>
      <c r="R20" s="40"/>
      <c r="S20" s="33"/>
    </row>
    <row r="21" spans="1:19" s="4" customFormat="1" ht="19.7" customHeight="1">
      <c r="A21" s="1051"/>
      <c r="B21" s="720"/>
      <c r="C21" s="38"/>
      <c r="D21" s="1057" t="s">
        <v>1745</v>
      </c>
      <c r="E21" s="1058"/>
      <c r="F21" s="1058"/>
      <c r="G21" s="1059"/>
      <c r="H21" s="1060"/>
      <c r="I21" s="1060"/>
      <c r="J21" s="1061"/>
      <c r="K21" s="424"/>
      <c r="L21" s="425"/>
      <c r="M21" s="38"/>
      <c r="N21" s="28"/>
      <c r="O21" s="32"/>
      <c r="P21" s="28"/>
      <c r="Q21" s="40"/>
      <c r="R21" s="40"/>
      <c r="S21" s="33"/>
    </row>
    <row r="22" spans="1:19" s="4" customFormat="1" ht="19.7" customHeight="1">
      <c r="A22" s="1051" t="s">
        <v>561</v>
      </c>
      <c r="B22" s="140"/>
      <c r="C22" s="93"/>
      <c r="D22" s="146">
        <f>+D15+1</f>
        <v>4</v>
      </c>
      <c r="E22" s="27" t="s">
        <v>61</v>
      </c>
      <c r="F22" s="28" t="s">
        <v>55</v>
      </c>
      <c r="G22" s="1062" t="s">
        <v>1746</v>
      </c>
      <c r="H22" s="1063">
        <v>1</v>
      </c>
      <c r="I22" s="143">
        <v>2740</v>
      </c>
      <c r="J22" s="1064">
        <f t="shared" ref="J22:J31" si="0">H22*I22</f>
        <v>2740</v>
      </c>
      <c r="K22" s="457"/>
      <c r="L22" s="88" t="s">
        <v>1747</v>
      </c>
      <c r="M22" s="27"/>
      <c r="N22" s="402" t="s">
        <v>1742</v>
      </c>
      <c r="O22" s="32">
        <v>45635</v>
      </c>
      <c r="P22" s="28"/>
      <c r="Q22" s="40">
        <v>45646</v>
      </c>
      <c r="R22" s="40">
        <v>45649</v>
      </c>
      <c r="S22" s="33">
        <v>45649</v>
      </c>
    </row>
    <row r="23" spans="1:19" s="4" customFormat="1" ht="19.7" customHeight="1">
      <c r="A23" s="1051" t="s">
        <v>561</v>
      </c>
      <c r="B23" s="140"/>
      <c r="C23" s="93"/>
      <c r="D23" s="146">
        <f>+D22+1</f>
        <v>5</v>
      </c>
      <c r="E23" s="27" t="s">
        <v>61</v>
      </c>
      <c r="F23" s="28" t="s">
        <v>55</v>
      </c>
      <c r="G23" s="1062" t="s">
        <v>1748</v>
      </c>
      <c r="H23" s="1063">
        <v>1</v>
      </c>
      <c r="I23" s="143">
        <v>2940</v>
      </c>
      <c r="J23" s="1064">
        <f t="shared" si="0"/>
        <v>2940</v>
      </c>
      <c r="K23" s="457"/>
      <c r="L23" s="88" t="s">
        <v>1749</v>
      </c>
      <c r="M23" s="27"/>
      <c r="N23" s="402" t="s">
        <v>1742</v>
      </c>
      <c r="O23" s="32">
        <v>45635</v>
      </c>
      <c r="P23" s="28"/>
      <c r="Q23" s="40">
        <v>45646</v>
      </c>
      <c r="R23" s="40">
        <v>45649</v>
      </c>
      <c r="S23" s="33">
        <v>45649</v>
      </c>
    </row>
    <row r="24" spans="1:19" s="4" customFormat="1" ht="19.7" customHeight="1">
      <c r="A24" s="1051" t="s">
        <v>195</v>
      </c>
      <c r="B24" s="140"/>
      <c r="C24" s="93"/>
      <c r="D24" s="146">
        <f t="shared" ref="D24:D31" si="1">+D23+1</f>
        <v>6</v>
      </c>
      <c r="E24" s="27" t="s">
        <v>61</v>
      </c>
      <c r="F24" s="28" t="s">
        <v>55</v>
      </c>
      <c r="G24" s="1065" t="s">
        <v>1750</v>
      </c>
      <c r="H24" s="745">
        <v>1</v>
      </c>
      <c r="I24" s="143">
        <v>4040</v>
      </c>
      <c r="J24" s="242">
        <f t="shared" si="0"/>
        <v>4040</v>
      </c>
      <c r="K24" s="87"/>
      <c r="L24" s="136" t="s">
        <v>1751</v>
      </c>
      <c r="M24" s="27"/>
      <c r="N24" s="402" t="s">
        <v>1742</v>
      </c>
      <c r="O24" s="32">
        <v>45635</v>
      </c>
      <c r="P24" s="28"/>
      <c r="Q24" s="40">
        <v>45646</v>
      </c>
      <c r="R24" s="40">
        <v>45649</v>
      </c>
      <c r="S24" s="33">
        <v>45649</v>
      </c>
    </row>
    <row r="25" spans="1:19" s="4" customFormat="1" ht="19.7" customHeight="1">
      <c r="A25" s="1051" t="s">
        <v>42</v>
      </c>
      <c r="B25" s="140"/>
      <c r="C25" s="93"/>
      <c r="D25" s="146">
        <f t="shared" si="1"/>
        <v>7</v>
      </c>
      <c r="E25" s="27" t="s">
        <v>55</v>
      </c>
      <c r="F25" s="27" t="s">
        <v>55</v>
      </c>
      <c r="G25" s="300" t="s">
        <v>167</v>
      </c>
      <c r="H25" s="1066">
        <v>4</v>
      </c>
      <c r="I25" s="757">
        <v>70</v>
      </c>
      <c r="J25" s="1067">
        <f t="shared" si="0"/>
        <v>280</v>
      </c>
      <c r="K25" s="31"/>
      <c r="L25" s="187" t="s">
        <v>168</v>
      </c>
      <c r="M25" s="27"/>
      <c r="N25" s="402" t="s">
        <v>1742</v>
      </c>
      <c r="O25" s="32">
        <v>45635</v>
      </c>
      <c r="P25" s="28"/>
      <c r="Q25" s="40">
        <v>45646</v>
      </c>
      <c r="R25" s="40">
        <v>45649</v>
      </c>
      <c r="S25" s="33">
        <v>45649</v>
      </c>
    </row>
    <row r="26" spans="1:19" s="4" customFormat="1" ht="19.7" customHeight="1">
      <c r="A26" s="1051" t="s">
        <v>42</v>
      </c>
      <c r="B26" s="140"/>
      <c r="C26" s="93"/>
      <c r="D26" s="146">
        <f>+D25+1</f>
        <v>8</v>
      </c>
      <c r="E26" s="28" t="s">
        <v>55</v>
      </c>
      <c r="F26" s="28" t="s">
        <v>55</v>
      </c>
      <c r="G26" s="1062" t="s">
        <v>570</v>
      </c>
      <c r="H26" s="1063">
        <v>4</v>
      </c>
      <c r="I26" s="143">
        <v>108</v>
      </c>
      <c r="J26" s="1064">
        <f t="shared" si="0"/>
        <v>432</v>
      </c>
      <c r="K26" s="457"/>
      <c r="L26" s="88" t="s">
        <v>571</v>
      </c>
      <c r="M26" s="27"/>
      <c r="N26" s="402" t="s">
        <v>1742</v>
      </c>
      <c r="O26" s="32">
        <v>45635</v>
      </c>
      <c r="P26" s="28"/>
      <c r="Q26" s="40">
        <v>45646</v>
      </c>
      <c r="R26" s="40">
        <v>45649</v>
      </c>
      <c r="S26" s="33">
        <v>45649</v>
      </c>
    </row>
    <row r="27" spans="1:19" s="4" customFormat="1" ht="19.7" customHeight="1">
      <c r="A27" s="1051" t="s">
        <v>42</v>
      </c>
      <c r="B27" s="140"/>
      <c r="C27" s="93"/>
      <c r="D27" s="146">
        <f t="shared" si="1"/>
        <v>9</v>
      </c>
      <c r="E27" s="28" t="s">
        <v>55</v>
      </c>
      <c r="F27" s="28" t="s">
        <v>55</v>
      </c>
      <c r="G27" s="1068" t="s">
        <v>165</v>
      </c>
      <c r="H27" s="1069">
        <v>2</v>
      </c>
      <c r="I27" s="781">
        <v>72</v>
      </c>
      <c r="J27" s="1070">
        <f t="shared" si="0"/>
        <v>144</v>
      </c>
      <c r="K27" s="31"/>
      <c r="L27" s="38" t="s">
        <v>531</v>
      </c>
      <c r="M27" s="221"/>
      <c r="N27" s="402" t="s">
        <v>1742</v>
      </c>
      <c r="O27" s="32">
        <v>45635</v>
      </c>
      <c r="P27" s="28"/>
      <c r="Q27" s="40">
        <v>45646</v>
      </c>
      <c r="R27" s="40">
        <v>45649</v>
      </c>
      <c r="S27" s="33">
        <v>45649</v>
      </c>
    </row>
    <row r="28" spans="1:19" s="4" customFormat="1" ht="19.7" customHeight="1">
      <c r="A28" s="1051" t="s">
        <v>42</v>
      </c>
      <c r="B28" s="140"/>
      <c r="C28" s="93"/>
      <c r="D28" s="146">
        <f t="shared" si="1"/>
        <v>10</v>
      </c>
      <c r="E28" s="28" t="s">
        <v>55</v>
      </c>
      <c r="F28" s="28" t="s">
        <v>55</v>
      </c>
      <c r="G28" s="1068" t="s">
        <v>177</v>
      </c>
      <c r="H28" s="1069">
        <v>2</v>
      </c>
      <c r="I28" s="781">
        <v>31</v>
      </c>
      <c r="J28" s="1070">
        <f t="shared" si="0"/>
        <v>62</v>
      </c>
      <c r="K28" s="31"/>
      <c r="L28" s="38" t="s">
        <v>532</v>
      </c>
      <c r="M28" s="221"/>
      <c r="N28" s="402" t="s">
        <v>1742</v>
      </c>
      <c r="O28" s="32">
        <v>45635</v>
      </c>
      <c r="P28" s="28"/>
      <c r="Q28" s="40">
        <v>45646</v>
      </c>
      <c r="R28" s="40">
        <v>45649</v>
      </c>
      <c r="S28" s="33">
        <v>45649</v>
      </c>
    </row>
    <row r="29" spans="1:19" s="4" customFormat="1" ht="19.7" customHeight="1">
      <c r="A29" s="1051" t="s">
        <v>109</v>
      </c>
      <c r="B29" s="140"/>
      <c r="C29" s="93"/>
      <c r="D29" s="146">
        <f t="shared" si="1"/>
        <v>11</v>
      </c>
      <c r="E29" s="27" t="s">
        <v>61</v>
      </c>
      <c r="F29" s="28" t="s">
        <v>55</v>
      </c>
      <c r="G29" s="364" t="s">
        <v>1752</v>
      </c>
      <c r="H29" s="1071">
        <v>1</v>
      </c>
      <c r="I29" s="1072">
        <v>3635</v>
      </c>
      <c r="J29" s="1048">
        <f t="shared" si="0"/>
        <v>3635</v>
      </c>
      <c r="K29" s="159"/>
      <c r="L29" s="35" t="s">
        <v>1753</v>
      </c>
      <c r="M29" s="186"/>
      <c r="N29" s="402" t="s">
        <v>1742</v>
      </c>
      <c r="O29" s="32">
        <v>45635</v>
      </c>
      <c r="P29" s="28"/>
      <c r="Q29" s="40">
        <v>45646</v>
      </c>
      <c r="R29" s="40">
        <v>45649</v>
      </c>
      <c r="S29" s="33">
        <v>45649</v>
      </c>
    </row>
    <row r="30" spans="1:19" s="4" customFormat="1" ht="19.7" customHeight="1">
      <c r="A30" s="1051" t="s">
        <v>42</v>
      </c>
      <c r="B30" s="140"/>
      <c r="C30" s="93"/>
      <c r="D30" s="146">
        <f t="shared" si="1"/>
        <v>12</v>
      </c>
      <c r="E30" s="200" t="s">
        <v>55</v>
      </c>
      <c r="F30" s="200" t="s">
        <v>55</v>
      </c>
      <c r="G30" s="458" t="s">
        <v>191</v>
      </c>
      <c r="H30" s="1073">
        <v>1</v>
      </c>
      <c r="I30" s="204">
        <v>830</v>
      </c>
      <c r="J30" s="1074">
        <f t="shared" si="0"/>
        <v>830</v>
      </c>
      <c r="K30" s="205"/>
      <c r="L30" s="206" t="s">
        <v>1560</v>
      </c>
      <c r="M30" s="197"/>
      <c r="N30" s="402" t="s">
        <v>1742</v>
      </c>
      <c r="O30" s="32">
        <v>45635</v>
      </c>
      <c r="P30" s="28"/>
      <c r="Q30" s="40">
        <v>45646</v>
      </c>
      <c r="R30" s="40">
        <v>45649</v>
      </c>
      <c r="S30" s="33">
        <v>45649</v>
      </c>
    </row>
    <row r="31" spans="1:19" s="4" customFormat="1" ht="19.7" customHeight="1">
      <c r="A31" s="1051" t="s">
        <v>42</v>
      </c>
      <c r="B31" s="140"/>
      <c r="C31" s="93"/>
      <c r="D31" s="146">
        <f t="shared" si="1"/>
        <v>13</v>
      </c>
      <c r="E31" s="200" t="s">
        <v>55</v>
      </c>
      <c r="F31" s="200" t="s">
        <v>55</v>
      </c>
      <c r="G31" s="458" t="s">
        <v>193</v>
      </c>
      <c r="H31" s="1073">
        <v>1</v>
      </c>
      <c r="I31" s="204">
        <v>1350</v>
      </c>
      <c r="J31" s="1074">
        <f t="shared" si="0"/>
        <v>1350</v>
      </c>
      <c r="K31" s="205"/>
      <c r="L31" s="206" t="s">
        <v>1560</v>
      </c>
      <c r="M31" s="197"/>
      <c r="N31" s="402" t="s">
        <v>1742</v>
      </c>
      <c r="O31" s="32">
        <v>45635</v>
      </c>
      <c r="P31" s="28"/>
      <c r="Q31" s="40">
        <v>45646</v>
      </c>
      <c r="R31" s="40">
        <v>45649</v>
      </c>
      <c r="S31" s="33">
        <v>45649</v>
      </c>
    </row>
    <row r="32" spans="1:19" s="4" customFormat="1" ht="19.7" customHeight="1">
      <c r="A32" s="34"/>
      <c r="B32" s="720"/>
      <c r="C32" s="38"/>
      <c r="D32" s="133"/>
      <c r="E32" s="188"/>
      <c r="F32" s="188"/>
      <c r="G32" s="187"/>
      <c r="H32" s="187"/>
      <c r="I32" s="187"/>
      <c r="J32" s="257"/>
      <c r="K32" s="135"/>
      <c r="L32" s="78"/>
      <c r="M32" s="38"/>
      <c r="N32" s="28"/>
      <c r="O32" s="32"/>
      <c r="P32" s="28"/>
      <c r="Q32" s="40"/>
      <c r="R32" s="40"/>
      <c r="S32" s="33"/>
    </row>
    <row r="33" spans="1:19" s="4" customFormat="1" ht="19.7" customHeight="1">
      <c r="A33" s="34"/>
      <c r="B33" s="720"/>
      <c r="C33" s="38"/>
      <c r="D33" s="133"/>
      <c r="E33" s="188"/>
      <c r="F33" s="695"/>
      <c r="G33" s="696">
        <f>SUM(J22:J31)</f>
        <v>16453</v>
      </c>
      <c r="H33" s="187"/>
      <c r="I33" s="187"/>
      <c r="J33" s="1"/>
      <c r="K33" s="135"/>
      <c r="L33" s="78"/>
      <c r="M33" s="38"/>
      <c r="N33" s="28"/>
      <c r="O33" s="32"/>
      <c r="P33" s="28"/>
      <c r="Q33" s="40"/>
      <c r="R33" s="40"/>
      <c r="S33" s="33"/>
    </row>
    <row r="34" spans="1:19" s="4" customFormat="1" ht="19.7" customHeight="1">
      <c r="A34" s="34"/>
      <c r="B34" s="140"/>
      <c r="C34" s="27"/>
      <c r="D34" s="28"/>
      <c r="E34" s="28"/>
      <c r="F34" s="28"/>
      <c r="G34" s="674"/>
      <c r="H34" s="38"/>
      <c r="I34" s="257"/>
      <c r="J34" s="39"/>
      <c r="K34" s="87"/>
      <c r="L34" s="38"/>
      <c r="M34" s="38"/>
      <c r="N34" s="28"/>
      <c r="O34" s="32"/>
      <c r="P34" s="28"/>
      <c r="Q34" s="40"/>
      <c r="R34" s="40"/>
      <c r="S34" s="33"/>
    </row>
    <row r="35" spans="1:19" s="4" customFormat="1" ht="19.7" customHeight="1">
      <c r="A35" s="34"/>
      <c r="B35" s="140"/>
      <c r="C35" s="27"/>
      <c r="D35" s="28"/>
      <c r="E35" s="28"/>
      <c r="F35" s="28"/>
      <c r="G35" s="88"/>
      <c r="H35" s="38"/>
      <c r="I35" s="257"/>
      <c r="J35" s="39"/>
      <c r="K35" s="87"/>
      <c r="L35" s="38"/>
      <c r="M35" s="38"/>
      <c r="N35" s="28"/>
      <c r="O35" s="32"/>
      <c r="P35" s="28"/>
      <c r="Q35" s="40"/>
      <c r="R35" s="40"/>
      <c r="S35" s="33"/>
    </row>
    <row r="36" spans="1:19" s="223" customFormat="1" ht="19.7" customHeight="1">
      <c r="A36" s="398"/>
      <c r="B36" s="27"/>
      <c r="C36" s="27"/>
      <c r="D36" s="1075" t="s">
        <v>1754</v>
      </c>
      <c r="E36" s="1076"/>
      <c r="F36" s="1076"/>
      <c r="G36" s="1077"/>
      <c r="H36" s="38"/>
      <c r="I36" s="27"/>
      <c r="J36" s="31"/>
      <c r="K36" s="217"/>
      <c r="L36" s="27"/>
      <c r="M36" s="218"/>
      <c r="N36" s="218"/>
      <c r="O36" s="219"/>
      <c r="P36" s="220"/>
      <c r="Q36" s="221"/>
      <c r="R36" s="219"/>
      <c r="S36" s="222"/>
    </row>
    <row r="37" spans="1:19" s="223" customFormat="1" ht="19.7" customHeight="1">
      <c r="A37" s="398" t="s">
        <v>195</v>
      </c>
      <c r="B37" s="27"/>
      <c r="C37" s="27"/>
      <c r="D37" s="1078">
        <f>+D31+1</f>
        <v>14</v>
      </c>
      <c r="E37" s="1079" t="s">
        <v>196</v>
      </c>
      <c r="F37" s="1079" t="s">
        <v>196</v>
      </c>
      <c r="G37" s="1080" t="s">
        <v>197</v>
      </c>
      <c r="H37" s="1081">
        <v>4</v>
      </c>
      <c r="I37" s="952">
        <v>3210</v>
      </c>
      <c r="J37" s="228">
        <f t="shared" ref="J37:J68" si="2">H37*I37</f>
        <v>12840</v>
      </c>
      <c r="K37" s="31"/>
      <c r="L37" s="218" t="s">
        <v>198</v>
      </c>
      <c r="M37" s="218"/>
      <c r="N37" s="402" t="s">
        <v>1742</v>
      </c>
      <c r="O37" s="32">
        <v>45635</v>
      </c>
      <c r="P37" s="28"/>
      <c r="Q37" s="40">
        <v>45646</v>
      </c>
      <c r="R37" s="40">
        <v>45649</v>
      </c>
      <c r="S37" s="33">
        <v>45649</v>
      </c>
    </row>
    <row r="38" spans="1:19" s="223" customFormat="1" ht="19.7" customHeight="1">
      <c r="A38" s="398" t="s">
        <v>199</v>
      </c>
      <c r="B38" s="27"/>
      <c r="C38" s="27"/>
      <c r="D38" s="1078">
        <f t="shared" ref="D38:D68" si="3">+D37+1</f>
        <v>15</v>
      </c>
      <c r="E38" s="446" t="s">
        <v>196</v>
      </c>
      <c r="F38" s="446" t="s">
        <v>196</v>
      </c>
      <c r="G38" s="1082" t="s">
        <v>1755</v>
      </c>
      <c r="H38" s="1083">
        <v>4</v>
      </c>
      <c r="I38" s="355">
        <v>1183</v>
      </c>
      <c r="J38" s="230">
        <f t="shared" si="2"/>
        <v>4732</v>
      </c>
      <c r="K38" s="31"/>
      <c r="L38" s="73" t="s">
        <v>201</v>
      </c>
      <c r="M38" s="218"/>
      <c r="N38" s="402" t="s">
        <v>1742</v>
      </c>
      <c r="O38" s="32">
        <v>45635</v>
      </c>
      <c r="P38" s="28"/>
      <c r="Q38" s="40">
        <v>45646</v>
      </c>
      <c r="R38" s="40">
        <v>45649</v>
      </c>
      <c r="S38" s="33">
        <v>45649</v>
      </c>
    </row>
    <row r="39" spans="1:19" s="223" customFormat="1" ht="19.7" customHeight="1">
      <c r="A39" s="398" t="s">
        <v>202</v>
      </c>
      <c r="B39" s="27"/>
      <c r="C39" s="27"/>
      <c r="D39" s="1078">
        <f t="shared" si="3"/>
        <v>16</v>
      </c>
      <c r="E39" s="446" t="s">
        <v>196</v>
      </c>
      <c r="F39" s="446" t="s">
        <v>196</v>
      </c>
      <c r="G39" s="297" t="s">
        <v>1756</v>
      </c>
      <c r="H39" s="1083">
        <v>4</v>
      </c>
      <c r="I39" s="112">
        <v>212</v>
      </c>
      <c r="J39" s="230">
        <f t="shared" si="2"/>
        <v>848</v>
      </c>
      <c r="K39" s="31"/>
      <c r="L39" s="73" t="s">
        <v>1757</v>
      </c>
      <c r="M39" s="218"/>
      <c r="N39" s="402" t="s">
        <v>1742</v>
      </c>
      <c r="O39" s="32">
        <v>45635</v>
      </c>
      <c r="P39" s="28"/>
      <c r="Q39" s="40">
        <v>45646</v>
      </c>
      <c r="R39" s="40">
        <v>45649</v>
      </c>
      <c r="S39" s="33">
        <v>45649</v>
      </c>
    </row>
    <row r="40" spans="1:19" s="223" customFormat="1" ht="19.7" customHeight="1">
      <c r="A40" s="398" t="s">
        <v>42</v>
      </c>
      <c r="B40" s="27"/>
      <c r="C40" s="27"/>
      <c r="D40" s="1078">
        <f t="shared" si="3"/>
        <v>17</v>
      </c>
      <c r="E40" s="446" t="s">
        <v>196</v>
      </c>
      <c r="F40" s="446" t="s">
        <v>196</v>
      </c>
      <c r="G40" s="297" t="s">
        <v>205</v>
      </c>
      <c r="H40" s="1083">
        <v>4</v>
      </c>
      <c r="I40" s="112">
        <v>182</v>
      </c>
      <c r="J40" s="230">
        <f t="shared" si="2"/>
        <v>728</v>
      </c>
      <c r="K40" s="31"/>
      <c r="L40" s="73" t="s">
        <v>206</v>
      </c>
      <c r="M40" s="218"/>
      <c r="N40" s="402" t="s">
        <v>1742</v>
      </c>
      <c r="O40" s="32">
        <v>45635</v>
      </c>
      <c r="P40" s="28"/>
      <c r="Q40" s="40">
        <v>45646</v>
      </c>
      <c r="R40" s="40">
        <v>45649</v>
      </c>
      <c r="S40" s="33">
        <v>45649</v>
      </c>
    </row>
    <row r="41" spans="1:19" s="223" customFormat="1" ht="19.7" customHeight="1">
      <c r="A41" s="398" t="s">
        <v>42</v>
      </c>
      <c r="B41" s="27"/>
      <c r="C41" s="27"/>
      <c r="D41" s="1078">
        <f>+D40+1</f>
        <v>18</v>
      </c>
      <c r="E41" s="446" t="s">
        <v>196</v>
      </c>
      <c r="F41" s="446" t="s">
        <v>196</v>
      </c>
      <c r="G41" s="297" t="s">
        <v>207</v>
      </c>
      <c r="H41" s="1083">
        <v>4</v>
      </c>
      <c r="I41" s="112">
        <v>46</v>
      </c>
      <c r="J41" s="230">
        <f t="shared" si="2"/>
        <v>184</v>
      </c>
      <c r="K41" s="31"/>
      <c r="L41" s="218" t="s">
        <v>208</v>
      </c>
      <c r="M41" s="218"/>
      <c r="N41" s="402" t="s">
        <v>1742</v>
      </c>
      <c r="O41" s="32">
        <v>45635</v>
      </c>
      <c r="P41" s="28"/>
      <c r="Q41" s="40">
        <v>45646</v>
      </c>
      <c r="R41" s="40">
        <v>45649</v>
      </c>
      <c r="S41" s="33">
        <v>45649</v>
      </c>
    </row>
    <row r="42" spans="1:19" s="223" customFormat="1" ht="19.7" customHeight="1">
      <c r="A42" s="398" t="s">
        <v>42</v>
      </c>
      <c r="B42" s="27"/>
      <c r="C42" s="27"/>
      <c r="D42" s="1078">
        <f t="shared" si="3"/>
        <v>19</v>
      </c>
      <c r="E42" s="446" t="s">
        <v>196</v>
      </c>
      <c r="F42" s="446" t="s">
        <v>196</v>
      </c>
      <c r="G42" s="297" t="s">
        <v>209</v>
      </c>
      <c r="H42" s="1083">
        <v>8</v>
      </c>
      <c r="I42" s="112">
        <v>89</v>
      </c>
      <c r="J42" s="230">
        <f t="shared" si="2"/>
        <v>712</v>
      </c>
      <c r="K42" s="31"/>
      <c r="L42" s="218" t="s">
        <v>1758</v>
      </c>
      <c r="M42" s="218"/>
      <c r="N42" s="402" t="s">
        <v>1742</v>
      </c>
      <c r="O42" s="32">
        <v>45635</v>
      </c>
      <c r="P42" s="28"/>
      <c r="Q42" s="40">
        <v>45646</v>
      </c>
      <c r="R42" s="40">
        <v>45649</v>
      </c>
      <c r="S42" s="33">
        <v>45649</v>
      </c>
    </row>
    <row r="43" spans="1:19" s="223" customFormat="1" ht="19.7" customHeight="1">
      <c r="A43" s="398" t="s">
        <v>212</v>
      </c>
      <c r="B43" s="27"/>
      <c r="C43" s="27"/>
      <c r="D43" s="1078">
        <f>+D42+1</f>
        <v>20</v>
      </c>
      <c r="E43" s="446" t="s">
        <v>196</v>
      </c>
      <c r="F43" s="446" t="s">
        <v>196</v>
      </c>
      <c r="G43" s="297" t="s">
        <v>1759</v>
      </c>
      <c r="H43" s="1083">
        <v>4</v>
      </c>
      <c r="I43" s="112">
        <v>883</v>
      </c>
      <c r="J43" s="230">
        <f t="shared" si="2"/>
        <v>3532</v>
      </c>
      <c r="K43" s="31"/>
      <c r="L43" s="218" t="s">
        <v>1760</v>
      </c>
      <c r="M43" s="218"/>
      <c r="N43" s="402" t="s">
        <v>1742</v>
      </c>
      <c r="O43" s="32">
        <v>45635</v>
      </c>
      <c r="P43" s="28"/>
      <c r="Q43" s="40">
        <v>45646</v>
      </c>
      <c r="R43" s="40">
        <v>45649</v>
      </c>
      <c r="S43" s="33">
        <v>45649</v>
      </c>
    </row>
    <row r="44" spans="1:19" s="223" customFormat="1" ht="19.7" customHeight="1">
      <c r="A44" s="398" t="s">
        <v>42</v>
      </c>
      <c r="B44" s="27"/>
      <c r="C44" s="27"/>
      <c r="D44" s="1078">
        <f t="shared" si="3"/>
        <v>21</v>
      </c>
      <c r="E44" s="446" t="s">
        <v>196</v>
      </c>
      <c r="F44" s="446" t="s">
        <v>196</v>
      </c>
      <c r="G44" s="297" t="s">
        <v>215</v>
      </c>
      <c r="H44" s="1083">
        <v>6</v>
      </c>
      <c r="I44" s="112">
        <v>23</v>
      </c>
      <c r="J44" s="230">
        <f t="shared" si="2"/>
        <v>138</v>
      </c>
      <c r="K44" s="31"/>
      <c r="L44" s="73" t="s">
        <v>216</v>
      </c>
      <c r="M44" s="218"/>
      <c r="N44" s="402" t="s">
        <v>1742</v>
      </c>
      <c r="O44" s="32">
        <v>45635</v>
      </c>
      <c r="P44" s="28"/>
      <c r="Q44" s="40">
        <v>45646</v>
      </c>
      <c r="R44" s="40">
        <v>45649</v>
      </c>
      <c r="S44" s="33">
        <v>45649</v>
      </c>
    </row>
    <row r="45" spans="1:19" s="223" customFormat="1" ht="19.7" customHeight="1">
      <c r="A45" s="398" t="s">
        <v>42</v>
      </c>
      <c r="B45" s="27"/>
      <c r="C45" s="27"/>
      <c r="D45" s="1078">
        <f t="shared" si="3"/>
        <v>22</v>
      </c>
      <c r="E45" s="446" t="s">
        <v>196</v>
      </c>
      <c r="F45" s="446" t="s">
        <v>196</v>
      </c>
      <c r="G45" s="297" t="s">
        <v>217</v>
      </c>
      <c r="H45" s="1083">
        <v>8</v>
      </c>
      <c r="I45" s="112">
        <v>23</v>
      </c>
      <c r="J45" s="230">
        <f t="shared" si="2"/>
        <v>184</v>
      </c>
      <c r="K45" s="31"/>
      <c r="L45" s="73" t="s">
        <v>1761</v>
      </c>
      <c r="M45" s="218"/>
      <c r="N45" s="402" t="s">
        <v>1742</v>
      </c>
      <c r="O45" s="32">
        <v>45635</v>
      </c>
      <c r="P45" s="28"/>
      <c r="Q45" s="40">
        <v>45646</v>
      </c>
      <c r="R45" s="40">
        <v>45649</v>
      </c>
      <c r="S45" s="33">
        <v>45649</v>
      </c>
    </row>
    <row r="46" spans="1:19" s="223" customFormat="1" ht="19.7" customHeight="1">
      <c r="A46" s="398" t="s">
        <v>212</v>
      </c>
      <c r="B46" s="27"/>
      <c r="C46" s="27"/>
      <c r="D46" s="1078">
        <f t="shared" si="3"/>
        <v>23</v>
      </c>
      <c r="E46" s="446" t="s">
        <v>196</v>
      </c>
      <c r="F46" s="446" t="s">
        <v>196</v>
      </c>
      <c r="G46" s="297" t="s">
        <v>1762</v>
      </c>
      <c r="H46" s="1083">
        <v>2</v>
      </c>
      <c r="I46" s="112">
        <v>729</v>
      </c>
      <c r="J46" s="230">
        <f t="shared" si="2"/>
        <v>1458</v>
      </c>
      <c r="K46" s="31"/>
      <c r="L46" s="218" t="s">
        <v>1760</v>
      </c>
      <c r="M46" s="218"/>
      <c r="N46" s="402" t="s">
        <v>1742</v>
      </c>
      <c r="O46" s="32">
        <v>45635</v>
      </c>
      <c r="P46" s="28"/>
      <c r="Q46" s="40">
        <v>45646</v>
      </c>
      <c r="R46" s="40">
        <v>45649</v>
      </c>
      <c r="S46" s="33">
        <v>45649</v>
      </c>
    </row>
    <row r="47" spans="1:19" s="223" customFormat="1" ht="19.7" customHeight="1">
      <c r="A47" s="398" t="s">
        <v>221</v>
      </c>
      <c r="B47" s="27"/>
      <c r="C47" s="27"/>
      <c r="D47" s="1078">
        <f>+D46+1</f>
        <v>24</v>
      </c>
      <c r="E47" s="446" t="s">
        <v>196</v>
      </c>
      <c r="F47" s="446" t="s">
        <v>196</v>
      </c>
      <c r="G47" s="297" t="s">
        <v>222</v>
      </c>
      <c r="H47" s="1083">
        <v>6</v>
      </c>
      <c r="I47" s="112">
        <v>529</v>
      </c>
      <c r="J47" s="230">
        <f t="shared" si="2"/>
        <v>3174</v>
      </c>
      <c r="K47" s="31"/>
      <c r="L47" s="73" t="s">
        <v>223</v>
      </c>
      <c r="M47" s="218"/>
      <c r="N47" s="402" t="s">
        <v>1742</v>
      </c>
      <c r="O47" s="32">
        <v>45635</v>
      </c>
      <c r="P47" s="28"/>
      <c r="Q47" s="40">
        <v>45646</v>
      </c>
      <c r="R47" s="40">
        <v>45649</v>
      </c>
      <c r="S47" s="33">
        <v>45649</v>
      </c>
    </row>
    <row r="48" spans="1:19" s="223" customFormat="1" ht="19.7" customHeight="1">
      <c r="A48" s="398" t="s">
        <v>42</v>
      </c>
      <c r="B48" s="27"/>
      <c r="C48" s="27"/>
      <c r="D48" s="1078">
        <f t="shared" si="3"/>
        <v>25</v>
      </c>
      <c r="E48" s="446" t="s">
        <v>196</v>
      </c>
      <c r="F48" s="446" t="s">
        <v>196</v>
      </c>
      <c r="G48" s="297" t="s">
        <v>224</v>
      </c>
      <c r="H48" s="1083">
        <v>10</v>
      </c>
      <c r="I48" s="112">
        <v>20</v>
      </c>
      <c r="J48" s="230">
        <f t="shared" si="2"/>
        <v>200</v>
      </c>
      <c r="K48" s="31"/>
      <c r="L48" s="218" t="s">
        <v>225</v>
      </c>
      <c r="M48" s="218"/>
      <c r="N48" s="402" t="s">
        <v>1742</v>
      </c>
      <c r="O48" s="32">
        <v>45635</v>
      </c>
      <c r="P48" s="28"/>
      <c r="Q48" s="40">
        <v>45646</v>
      </c>
      <c r="R48" s="40">
        <v>45649</v>
      </c>
      <c r="S48" s="33">
        <v>45649</v>
      </c>
    </row>
    <row r="49" spans="1:19" s="223" customFormat="1" ht="19.7" customHeight="1">
      <c r="A49" s="398" t="s">
        <v>42</v>
      </c>
      <c r="B49" s="27"/>
      <c r="C49" s="27"/>
      <c r="D49" s="1078">
        <f t="shared" si="3"/>
        <v>26</v>
      </c>
      <c r="E49" s="446" t="s">
        <v>196</v>
      </c>
      <c r="F49" s="446" t="s">
        <v>196</v>
      </c>
      <c r="G49" s="297" t="s">
        <v>1763</v>
      </c>
      <c r="H49" s="1084">
        <v>3</v>
      </c>
      <c r="I49" s="112">
        <v>20</v>
      </c>
      <c r="J49" s="230">
        <f>H49*I49</f>
        <v>60</v>
      </c>
      <c r="K49" s="31"/>
      <c r="L49" s="218" t="s">
        <v>1764</v>
      </c>
      <c r="M49" s="218"/>
      <c r="N49" s="402" t="s">
        <v>1742</v>
      </c>
      <c r="O49" s="32">
        <v>45635</v>
      </c>
      <c r="P49" s="28"/>
      <c r="Q49" s="40">
        <v>45646</v>
      </c>
      <c r="R49" s="40">
        <v>45649</v>
      </c>
      <c r="S49" s="33">
        <v>45649</v>
      </c>
    </row>
    <row r="50" spans="1:19" s="223" customFormat="1" ht="19.7" customHeight="1">
      <c r="A50" s="398" t="s">
        <v>42</v>
      </c>
      <c r="B50" s="27"/>
      <c r="C50" s="27"/>
      <c r="D50" s="1078">
        <f t="shared" si="3"/>
        <v>27</v>
      </c>
      <c r="E50" s="1085" t="s">
        <v>196</v>
      </c>
      <c r="F50" s="1085" t="s">
        <v>196</v>
      </c>
      <c r="G50" s="1086" t="s">
        <v>226</v>
      </c>
      <c r="H50" s="1087">
        <v>10</v>
      </c>
      <c r="I50" s="1088">
        <v>18</v>
      </c>
      <c r="J50" s="234">
        <f t="shared" si="2"/>
        <v>180</v>
      </c>
      <c r="K50" s="235"/>
      <c r="L50" s="231" t="s">
        <v>227</v>
      </c>
      <c r="M50" s="218"/>
      <c r="N50" s="402" t="s">
        <v>1742</v>
      </c>
      <c r="O50" s="32">
        <v>45635</v>
      </c>
      <c r="P50" s="28"/>
      <c r="Q50" s="40">
        <v>45646</v>
      </c>
      <c r="R50" s="40">
        <v>45649</v>
      </c>
      <c r="S50" s="33">
        <v>45649</v>
      </c>
    </row>
    <row r="51" spans="1:19" s="223" customFormat="1" ht="19.7" customHeight="1">
      <c r="A51" s="398" t="s">
        <v>42</v>
      </c>
      <c r="B51" s="27"/>
      <c r="C51" s="27"/>
      <c r="D51" s="1078">
        <f t="shared" si="3"/>
        <v>28</v>
      </c>
      <c r="E51" s="446" t="s">
        <v>196</v>
      </c>
      <c r="F51" s="446" t="s">
        <v>196</v>
      </c>
      <c r="G51" s="1082" t="s">
        <v>228</v>
      </c>
      <c r="H51" s="1089">
        <v>12</v>
      </c>
      <c r="I51" s="355">
        <v>20</v>
      </c>
      <c r="J51" s="237">
        <f t="shared" si="2"/>
        <v>240</v>
      </c>
      <c r="K51" s="159"/>
      <c r="L51" s="156" t="s">
        <v>229</v>
      </c>
      <c r="M51" s="218"/>
      <c r="N51" s="402" t="s">
        <v>1742</v>
      </c>
      <c r="O51" s="32">
        <v>45635</v>
      </c>
      <c r="P51" s="28"/>
      <c r="Q51" s="40">
        <v>45646</v>
      </c>
      <c r="R51" s="40">
        <v>45649</v>
      </c>
      <c r="S51" s="33">
        <v>45649</v>
      </c>
    </row>
    <row r="52" spans="1:19" s="223" customFormat="1" ht="19.7" customHeight="1">
      <c r="A52" s="398" t="s">
        <v>212</v>
      </c>
      <c r="B52" s="27"/>
      <c r="C52" s="27"/>
      <c r="D52" s="1078">
        <f t="shared" si="3"/>
        <v>29</v>
      </c>
      <c r="E52" s="446" t="s">
        <v>196</v>
      </c>
      <c r="F52" s="446" t="s">
        <v>196</v>
      </c>
      <c r="G52" s="297" t="s">
        <v>230</v>
      </c>
      <c r="H52" s="1083">
        <v>4</v>
      </c>
      <c r="I52" s="112">
        <v>3775</v>
      </c>
      <c r="J52" s="230">
        <f t="shared" si="2"/>
        <v>15100</v>
      </c>
      <c r="K52" s="31"/>
      <c r="L52" s="73" t="s">
        <v>231</v>
      </c>
      <c r="M52" s="218"/>
      <c r="N52" s="402" t="s">
        <v>1742</v>
      </c>
      <c r="O52" s="32">
        <v>45635</v>
      </c>
      <c r="P52" s="28"/>
      <c r="Q52" s="40">
        <v>45646</v>
      </c>
      <c r="R52" s="40">
        <v>45649</v>
      </c>
      <c r="S52" s="33">
        <v>45649</v>
      </c>
    </row>
    <row r="53" spans="1:19" s="223" customFormat="1" ht="19.7" customHeight="1">
      <c r="A53" s="398" t="s">
        <v>212</v>
      </c>
      <c r="B53" s="27"/>
      <c r="C53" s="27"/>
      <c r="D53" s="1078">
        <f t="shared" si="3"/>
        <v>30</v>
      </c>
      <c r="E53" s="446" t="s">
        <v>196</v>
      </c>
      <c r="F53" s="446" t="s">
        <v>196</v>
      </c>
      <c r="G53" s="297" t="s">
        <v>232</v>
      </c>
      <c r="H53" s="1083">
        <v>2</v>
      </c>
      <c r="I53" s="112">
        <v>2606</v>
      </c>
      <c r="J53" s="230">
        <f t="shared" si="2"/>
        <v>5212</v>
      </c>
      <c r="K53" s="31"/>
      <c r="L53" s="73" t="s">
        <v>233</v>
      </c>
      <c r="M53" s="218"/>
      <c r="N53" s="402" t="s">
        <v>1742</v>
      </c>
      <c r="O53" s="32">
        <v>45635</v>
      </c>
      <c r="P53" s="28"/>
      <c r="Q53" s="40">
        <v>45646</v>
      </c>
      <c r="R53" s="40">
        <v>45649</v>
      </c>
      <c r="S53" s="33">
        <v>45649</v>
      </c>
    </row>
    <row r="54" spans="1:19" s="223" customFormat="1" ht="19.7" customHeight="1">
      <c r="A54" s="398" t="s">
        <v>234</v>
      </c>
      <c r="B54" s="27"/>
      <c r="C54" s="27"/>
      <c r="D54" s="1078">
        <f t="shared" si="3"/>
        <v>31</v>
      </c>
      <c r="E54" s="146" t="s">
        <v>61</v>
      </c>
      <c r="F54" s="146" t="s">
        <v>55</v>
      </c>
      <c r="G54" s="297" t="s">
        <v>235</v>
      </c>
      <c r="H54" s="1083">
        <v>2</v>
      </c>
      <c r="I54" s="112">
        <v>7393</v>
      </c>
      <c r="J54" s="230">
        <f t="shared" si="2"/>
        <v>14786</v>
      </c>
      <c r="K54" s="27"/>
      <c r="L54" s="238" t="s">
        <v>236</v>
      </c>
      <c r="M54" s="218"/>
      <c r="N54" s="402" t="s">
        <v>1742</v>
      </c>
      <c r="O54" s="32">
        <v>45635</v>
      </c>
      <c r="P54" s="28"/>
      <c r="Q54" s="40">
        <v>45646</v>
      </c>
      <c r="R54" s="40">
        <v>45649</v>
      </c>
      <c r="S54" s="33">
        <v>45649</v>
      </c>
    </row>
    <row r="55" spans="1:19" s="223" customFormat="1" ht="19.7" customHeight="1">
      <c r="A55" s="398" t="s">
        <v>237</v>
      </c>
      <c r="B55" s="27"/>
      <c r="C55" s="27"/>
      <c r="D55" s="1078">
        <f t="shared" si="3"/>
        <v>32</v>
      </c>
      <c r="E55" s="146" t="s">
        <v>61</v>
      </c>
      <c r="F55" s="146" t="s">
        <v>55</v>
      </c>
      <c r="G55" s="297" t="s">
        <v>1765</v>
      </c>
      <c r="H55" s="1083">
        <v>1</v>
      </c>
      <c r="I55" s="112">
        <v>47165</v>
      </c>
      <c r="J55" s="230">
        <f t="shared" si="2"/>
        <v>47165</v>
      </c>
      <c r="K55" s="27"/>
      <c r="L55" s="73" t="s">
        <v>1766</v>
      </c>
      <c r="M55" s="218"/>
      <c r="N55" s="402" t="s">
        <v>1742</v>
      </c>
      <c r="O55" s="32">
        <v>45635</v>
      </c>
      <c r="P55" s="28"/>
      <c r="Q55" s="40">
        <v>45646</v>
      </c>
      <c r="R55" s="40">
        <v>45649</v>
      </c>
      <c r="S55" s="33">
        <v>45649</v>
      </c>
    </row>
    <row r="56" spans="1:19" s="223" customFormat="1" ht="19.7" customHeight="1">
      <c r="A56" s="398" t="s">
        <v>42</v>
      </c>
      <c r="B56" s="27"/>
      <c r="C56" s="27"/>
      <c r="D56" s="1078">
        <f t="shared" si="3"/>
        <v>33</v>
      </c>
      <c r="E56" s="1090" t="s">
        <v>196</v>
      </c>
      <c r="F56" s="1090" t="s">
        <v>196</v>
      </c>
      <c r="G56" s="1091" t="s">
        <v>240</v>
      </c>
      <c r="H56" s="1092">
        <v>12</v>
      </c>
      <c r="I56" s="255">
        <v>48</v>
      </c>
      <c r="J56" s="242">
        <f t="shared" si="2"/>
        <v>576</v>
      </c>
      <c r="K56" s="135"/>
      <c r="L56" s="243" t="s">
        <v>1767</v>
      </c>
      <c r="M56" s="218"/>
      <c r="N56" s="402" t="s">
        <v>1742</v>
      </c>
      <c r="O56" s="32">
        <v>45635</v>
      </c>
      <c r="P56" s="28"/>
      <c r="Q56" s="40">
        <v>45646</v>
      </c>
      <c r="R56" s="40">
        <v>45649</v>
      </c>
      <c r="S56" s="33">
        <v>45649</v>
      </c>
    </row>
    <row r="57" spans="1:19" s="223" customFormat="1" ht="19.7" customHeight="1">
      <c r="A57" s="398" t="s">
        <v>42</v>
      </c>
      <c r="B57" s="27"/>
      <c r="C57" s="27"/>
      <c r="D57" s="1078">
        <f t="shared" si="3"/>
        <v>34</v>
      </c>
      <c r="E57" s="1090" t="s">
        <v>196</v>
      </c>
      <c r="F57" s="1090" t="s">
        <v>196</v>
      </c>
      <c r="G57" s="1091" t="s">
        <v>242</v>
      </c>
      <c r="H57" s="1092">
        <v>4</v>
      </c>
      <c r="I57" s="255">
        <v>108</v>
      </c>
      <c r="J57" s="242">
        <f t="shared" si="2"/>
        <v>432</v>
      </c>
      <c r="K57" s="135"/>
      <c r="L57" s="243" t="s">
        <v>243</v>
      </c>
      <c r="M57" s="218"/>
      <c r="N57" s="402" t="s">
        <v>1742</v>
      </c>
      <c r="O57" s="32">
        <v>45635</v>
      </c>
      <c r="P57" s="28"/>
      <c r="Q57" s="40">
        <v>45646</v>
      </c>
      <c r="R57" s="40">
        <v>45649</v>
      </c>
      <c r="S57" s="33">
        <v>45649</v>
      </c>
    </row>
    <row r="58" spans="1:19" s="223" customFormat="1" ht="19.7" customHeight="1">
      <c r="A58" s="398" t="s">
        <v>42</v>
      </c>
      <c r="B58" s="27"/>
      <c r="C58" s="27"/>
      <c r="D58" s="1078">
        <f t="shared" si="3"/>
        <v>35</v>
      </c>
      <c r="E58" s="1079" t="s">
        <v>196</v>
      </c>
      <c r="F58" s="1079" t="s">
        <v>196</v>
      </c>
      <c r="G58" s="1093" t="s">
        <v>244</v>
      </c>
      <c r="H58" s="1094">
        <v>10</v>
      </c>
      <c r="I58" s="1095">
        <v>17</v>
      </c>
      <c r="J58" s="247">
        <f t="shared" si="2"/>
        <v>170</v>
      </c>
      <c r="K58" s="248"/>
      <c r="L58" s="244" t="s">
        <v>245</v>
      </c>
      <c r="M58" s="218"/>
      <c r="N58" s="402" t="s">
        <v>1742</v>
      </c>
      <c r="O58" s="32">
        <v>45635</v>
      </c>
      <c r="P58" s="28"/>
      <c r="Q58" s="40">
        <v>45646</v>
      </c>
      <c r="R58" s="40">
        <v>45649</v>
      </c>
      <c r="S58" s="33">
        <v>45649</v>
      </c>
    </row>
    <row r="59" spans="1:19" s="223" customFormat="1" ht="19.7" customHeight="1">
      <c r="A59" s="398" t="s">
        <v>109</v>
      </c>
      <c r="B59" s="27"/>
      <c r="C59" s="27"/>
      <c r="D59" s="1078">
        <f t="shared" si="3"/>
        <v>36</v>
      </c>
      <c r="E59" s="146" t="s">
        <v>61</v>
      </c>
      <c r="F59" s="146" t="s">
        <v>55</v>
      </c>
      <c r="G59" s="1093" t="s">
        <v>1768</v>
      </c>
      <c r="H59" s="1094">
        <v>1</v>
      </c>
      <c r="I59" s="1095">
        <v>3391</v>
      </c>
      <c r="J59" s="247">
        <f t="shared" si="2"/>
        <v>3391</v>
      </c>
      <c r="K59" s="248"/>
      <c r="L59" s="244" t="s">
        <v>1769</v>
      </c>
      <c r="M59" s="218"/>
      <c r="N59" s="402" t="s">
        <v>1742</v>
      </c>
      <c r="O59" s="32">
        <v>45635</v>
      </c>
      <c r="P59" s="28"/>
      <c r="Q59" s="40">
        <v>45646</v>
      </c>
      <c r="R59" s="40">
        <v>45649</v>
      </c>
      <c r="S59" s="33">
        <v>45649</v>
      </c>
    </row>
    <row r="60" spans="1:19" s="223" customFormat="1" ht="19.7" customHeight="1">
      <c r="A60" s="398" t="s">
        <v>42</v>
      </c>
      <c r="B60" s="27"/>
      <c r="C60" s="27"/>
      <c r="D60" s="1078">
        <f t="shared" si="3"/>
        <v>37</v>
      </c>
      <c r="E60" s="1090" t="s">
        <v>196</v>
      </c>
      <c r="F60" s="1090" t="s">
        <v>196</v>
      </c>
      <c r="G60" s="1091" t="s">
        <v>240</v>
      </c>
      <c r="H60" s="1092">
        <v>8</v>
      </c>
      <c r="I60" s="255">
        <v>65</v>
      </c>
      <c r="J60" s="247">
        <f t="shared" si="2"/>
        <v>520</v>
      </c>
      <c r="K60" s="135"/>
      <c r="L60" s="243" t="s">
        <v>241</v>
      </c>
      <c r="M60" s="218"/>
      <c r="N60" s="402" t="s">
        <v>1742</v>
      </c>
      <c r="O60" s="32">
        <v>45635</v>
      </c>
      <c r="P60" s="28"/>
      <c r="Q60" s="40">
        <v>45646</v>
      </c>
      <c r="R60" s="40">
        <v>45649</v>
      </c>
      <c r="S60" s="33">
        <v>45649</v>
      </c>
    </row>
    <row r="61" spans="1:19" s="223" customFormat="1" ht="19.7" customHeight="1">
      <c r="A61" s="398" t="s">
        <v>42</v>
      </c>
      <c r="B61" s="27"/>
      <c r="C61" s="27"/>
      <c r="D61" s="1078">
        <f t="shared" si="3"/>
        <v>38</v>
      </c>
      <c r="E61" s="1079" t="s">
        <v>196</v>
      </c>
      <c r="F61" s="1079" t="s">
        <v>196</v>
      </c>
      <c r="G61" s="1093" t="s">
        <v>608</v>
      </c>
      <c r="H61" s="1094">
        <v>10</v>
      </c>
      <c r="I61" s="1095">
        <v>17</v>
      </c>
      <c r="J61" s="247">
        <f t="shared" si="2"/>
        <v>170</v>
      </c>
      <c r="K61" s="248"/>
      <c r="L61" s="244" t="s">
        <v>1770</v>
      </c>
      <c r="M61" s="218"/>
      <c r="N61" s="402" t="s">
        <v>1742</v>
      </c>
      <c r="O61" s="32">
        <v>45635</v>
      </c>
      <c r="P61" s="28"/>
      <c r="Q61" s="40">
        <v>45646</v>
      </c>
      <c r="R61" s="40">
        <v>45649</v>
      </c>
      <c r="S61" s="33">
        <v>45649</v>
      </c>
    </row>
    <row r="62" spans="1:19" s="223" customFormat="1" ht="19.7" customHeight="1">
      <c r="A62" s="398" t="s">
        <v>109</v>
      </c>
      <c r="B62" s="27"/>
      <c r="C62" s="27"/>
      <c r="D62" s="1078">
        <f t="shared" si="3"/>
        <v>39</v>
      </c>
      <c r="E62" s="146" t="s">
        <v>61</v>
      </c>
      <c r="F62" s="146" t="s">
        <v>55</v>
      </c>
      <c r="G62" s="1093" t="s">
        <v>1771</v>
      </c>
      <c r="H62" s="1094">
        <v>1</v>
      </c>
      <c r="I62" s="1095">
        <v>2357</v>
      </c>
      <c r="J62" s="247">
        <f t="shared" si="2"/>
        <v>2357</v>
      </c>
      <c r="K62" s="248"/>
      <c r="L62" s="244" t="s">
        <v>1772</v>
      </c>
      <c r="M62" s="218"/>
      <c r="N62" s="402" t="s">
        <v>1742</v>
      </c>
      <c r="O62" s="32">
        <v>45635</v>
      </c>
      <c r="P62" s="28"/>
      <c r="Q62" s="40">
        <v>45646</v>
      </c>
      <c r="R62" s="40">
        <v>45649</v>
      </c>
      <c r="S62" s="33">
        <v>45649</v>
      </c>
    </row>
    <row r="63" spans="1:19" s="223" customFormat="1" ht="19.7" customHeight="1">
      <c r="A63" s="398" t="s">
        <v>42</v>
      </c>
      <c r="B63" s="27"/>
      <c r="C63" s="27"/>
      <c r="D63" s="1078">
        <f t="shared" si="3"/>
        <v>40</v>
      </c>
      <c r="E63" s="446" t="s">
        <v>196</v>
      </c>
      <c r="F63" s="446" t="s">
        <v>196</v>
      </c>
      <c r="G63" s="297" t="s">
        <v>1773</v>
      </c>
      <c r="H63" s="1083">
        <v>2</v>
      </c>
      <c r="I63" s="112">
        <v>20</v>
      </c>
      <c r="J63" s="247">
        <f t="shared" si="2"/>
        <v>40</v>
      </c>
      <c r="K63" s="31"/>
      <c r="L63" s="218" t="s">
        <v>1774</v>
      </c>
      <c r="M63" s="218"/>
      <c r="N63" s="402" t="s">
        <v>1742</v>
      </c>
      <c r="O63" s="32">
        <v>45635</v>
      </c>
      <c r="P63" s="28"/>
      <c r="Q63" s="40">
        <v>45646</v>
      </c>
      <c r="R63" s="40">
        <v>45649</v>
      </c>
      <c r="S63" s="33">
        <v>45649</v>
      </c>
    </row>
    <row r="64" spans="1:19" s="223" customFormat="1" ht="19.7" customHeight="1">
      <c r="A64" s="398" t="s">
        <v>42</v>
      </c>
      <c r="B64" s="27"/>
      <c r="C64" s="27"/>
      <c r="D64" s="1078">
        <f t="shared" si="3"/>
        <v>41</v>
      </c>
      <c r="E64" s="1079" t="s">
        <v>196</v>
      </c>
      <c r="F64" s="1079" t="s">
        <v>196</v>
      </c>
      <c r="G64" s="1093" t="s">
        <v>244</v>
      </c>
      <c r="H64" s="1094">
        <v>10</v>
      </c>
      <c r="I64" s="1095">
        <v>17</v>
      </c>
      <c r="J64" s="247">
        <f>H64*I64</f>
        <v>170</v>
      </c>
      <c r="K64" s="248"/>
      <c r="L64" s="244" t="s">
        <v>1770</v>
      </c>
      <c r="M64" s="218"/>
      <c r="N64" s="402" t="s">
        <v>1742</v>
      </c>
      <c r="O64" s="32">
        <v>45635</v>
      </c>
      <c r="P64" s="28"/>
      <c r="Q64" s="40">
        <v>45646</v>
      </c>
      <c r="R64" s="40">
        <v>45649</v>
      </c>
      <c r="S64" s="33">
        <v>45649</v>
      </c>
    </row>
    <row r="65" spans="1:19" s="223" customFormat="1" ht="19.7" customHeight="1">
      <c r="A65" s="398" t="s">
        <v>42</v>
      </c>
      <c r="B65" s="27"/>
      <c r="C65" s="27"/>
      <c r="D65" s="1078">
        <f>+D64+1</f>
        <v>42</v>
      </c>
      <c r="E65" s="446" t="s">
        <v>196</v>
      </c>
      <c r="F65" s="446" t="s">
        <v>196</v>
      </c>
      <c r="G65" s="297" t="s">
        <v>246</v>
      </c>
      <c r="H65" s="1083">
        <v>9</v>
      </c>
      <c r="I65" s="112">
        <v>49</v>
      </c>
      <c r="J65" s="230">
        <f t="shared" si="2"/>
        <v>441</v>
      </c>
      <c r="K65" s="31"/>
      <c r="L65" s="73" t="s">
        <v>1775</v>
      </c>
      <c r="M65" s="218"/>
      <c r="N65" s="402" t="s">
        <v>1742</v>
      </c>
      <c r="O65" s="32">
        <v>45635</v>
      </c>
      <c r="P65" s="28"/>
      <c r="Q65" s="40">
        <v>45646</v>
      </c>
      <c r="R65" s="40">
        <v>45649</v>
      </c>
      <c r="S65" s="33">
        <v>45649</v>
      </c>
    </row>
    <row r="66" spans="1:19" s="223" customFormat="1" ht="19.7" customHeight="1">
      <c r="A66" s="398" t="s">
        <v>42</v>
      </c>
      <c r="B66" s="27"/>
      <c r="C66" s="27"/>
      <c r="D66" s="1078">
        <f t="shared" si="3"/>
        <v>43</v>
      </c>
      <c r="E66" s="446" t="s">
        <v>196</v>
      </c>
      <c r="F66" s="446" t="s">
        <v>196</v>
      </c>
      <c r="G66" s="297" t="s">
        <v>248</v>
      </c>
      <c r="H66" s="1083">
        <v>10</v>
      </c>
      <c r="I66" s="112">
        <v>55</v>
      </c>
      <c r="J66" s="230">
        <f t="shared" si="2"/>
        <v>550</v>
      </c>
      <c r="K66" s="31"/>
      <c r="L66" s="73" t="s">
        <v>249</v>
      </c>
      <c r="M66" s="218"/>
      <c r="N66" s="402" t="s">
        <v>1742</v>
      </c>
      <c r="O66" s="32">
        <v>45635</v>
      </c>
      <c r="P66" s="28"/>
      <c r="Q66" s="40">
        <v>45646</v>
      </c>
      <c r="R66" s="40">
        <v>45649</v>
      </c>
      <c r="S66" s="33">
        <v>45649</v>
      </c>
    </row>
    <row r="67" spans="1:19" s="223" customFormat="1" ht="19.7" customHeight="1">
      <c r="A67" s="398" t="s">
        <v>42</v>
      </c>
      <c r="B67" s="27"/>
      <c r="C67" s="27"/>
      <c r="D67" s="1078">
        <f>+D66+1</f>
        <v>44</v>
      </c>
      <c r="E67" s="446" t="s">
        <v>196</v>
      </c>
      <c r="F67" s="446" t="s">
        <v>196</v>
      </c>
      <c r="G67" s="297" t="s">
        <v>250</v>
      </c>
      <c r="H67" s="1083">
        <v>4</v>
      </c>
      <c r="I67" s="112">
        <v>105</v>
      </c>
      <c r="J67" s="230">
        <f t="shared" si="2"/>
        <v>420</v>
      </c>
      <c r="K67" s="31"/>
      <c r="L67" s="73" t="s">
        <v>251</v>
      </c>
      <c r="M67" s="218"/>
      <c r="N67" s="402" t="s">
        <v>1742</v>
      </c>
      <c r="O67" s="32">
        <v>45635</v>
      </c>
      <c r="P67" s="28"/>
      <c r="Q67" s="40">
        <v>45646</v>
      </c>
      <c r="R67" s="40">
        <v>45649</v>
      </c>
      <c r="S67" s="33">
        <v>45649</v>
      </c>
    </row>
    <row r="68" spans="1:19" s="223" customFormat="1" ht="19.7" customHeight="1">
      <c r="A68" s="398" t="s">
        <v>42</v>
      </c>
      <c r="B68" s="27"/>
      <c r="C68" s="27"/>
      <c r="D68" s="1078">
        <f t="shared" si="3"/>
        <v>45</v>
      </c>
      <c r="E68" s="446" t="s">
        <v>196</v>
      </c>
      <c r="F68" s="446" t="s">
        <v>196</v>
      </c>
      <c r="G68" s="297" t="s">
        <v>252</v>
      </c>
      <c r="H68" s="1083">
        <v>4</v>
      </c>
      <c r="I68" s="112">
        <v>105</v>
      </c>
      <c r="J68" s="230">
        <f t="shared" si="2"/>
        <v>420</v>
      </c>
      <c r="K68" s="31"/>
      <c r="L68" s="217" t="s">
        <v>253</v>
      </c>
      <c r="M68" s="218"/>
      <c r="N68" s="402" t="s">
        <v>1742</v>
      </c>
      <c r="O68" s="32">
        <v>45635</v>
      </c>
      <c r="P68" s="28"/>
      <c r="Q68" s="40">
        <v>45646</v>
      </c>
      <c r="R68" s="40">
        <v>45649</v>
      </c>
      <c r="S68" s="33">
        <v>45649</v>
      </c>
    </row>
    <row r="69" spans="1:19" s="223" customFormat="1" ht="19.7" customHeight="1">
      <c r="A69" s="27"/>
      <c r="B69" s="27"/>
      <c r="C69" s="27"/>
      <c r="D69" s="28"/>
      <c r="E69" s="28"/>
      <c r="F69" s="28"/>
      <c r="G69" s="27"/>
      <c r="H69" s="38"/>
      <c r="I69" s="27"/>
      <c r="J69" s="31"/>
      <c r="K69" s="217"/>
      <c r="L69" s="27"/>
      <c r="M69" s="218"/>
      <c r="N69" s="218"/>
      <c r="O69" s="219"/>
      <c r="P69" s="220"/>
      <c r="Q69" s="221"/>
      <c r="R69" s="219"/>
      <c r="S69" s="222"/>
    </row>
    <row r="70" spans="1:19" s="223" customFormat="1" ht="19.7" customHeight="1">
      <c r="A70" s="27"/>
      <c r="B70" s="27"/>
      <c r="C70" s="27"/>
      <c r="D70" s="28"/>
      <c r="E70" s="28"/>
      <c r="F70" s="28"/>
      <c r="G70" s="306">
        <f>SUM(J37:J68)</f>
        <v>121130</v>
      </c>
      <c r="H70" s="38"/>
      <c r="I70" s="27"/>
      <c r="J70" s="31"/>
      <c r="K70" s="217"/>
      <c r="L70" s="27"/>
      <c r="M70" s="218"/>
      <c r="N70" s="218"/>
      <c r="O70" s="219"/>
      <c r="P70" s="220"/>
      <c r="Q70" s="221"/>
      <c r="R70" s="219"/>
      <c r="S70" s="222"/>
    </row>
    <row r="71" spans="1:19" s="4" customFormat="1" ht="19.7" customHeight="1">
      <c r="A71" s="34"/>
      <c r="B71" s="140"/>
      <c r="C71" s="27"/>
      <c r="D71" s="28"/>
      <c r="E71" s="28"/>
      <c r="F71" s="28"/>
      <c r="G71" s="88"/>
      <c r="H71" s="38"/>
      <c r="I71" s="257"/>
      <c r="J71" s="39"/>
      <c r="K71" s="87"/>
      <c r="L71" s="38"/>
      <c r="M71" s="38"/>
      <c r="N71" s="28"/>
      <c r="O71" s="32"/>
      <c r="P71" s="28"/>
      <c r="Q71" s="40"/>
      <c r="R71" s="40"/>
      <c r="S71" s="33"/>
    </row>
    <row r="72" spans="1:19" s="4" customFormat="1" ht="19.7" customHeight="1">
      <c r="A72" s="34"/>
      <c r="B72" s="140"/>
      <c r="C72" s="27"/>
      <c r="D72" s="28"/>
      <c r="E72" s="28"/>
      <c r="F72" s="28"/>
      <c r="G72" s="88"/>
      <c r="H72" s="38"/>
      <c r="I72" s="257"/>
      <c r="J72" s="39"/>
      <c r="K72" s="87"/>
      <c r="L72" s="38"/>
      <c r="M72" s="38"/>
      <c r="N72" s="28"/>
      <c r="O72" s="32"/>
      <c r="P72" s="28"/>
      <c r="Q72" s="40"/>
      <c r="R72" s="40"/>
      <c r="S72" s="33"/>
    </row>
    <row r="73" spans="1:19" s="4" customFormat="1" ht="19.7" customHeight="1">
      <c r="A73" s="34"/>
      <c r="B73" s="140"/>
      <c r="C73" s="27"/>
      <c r="D73" s="28"/>
      <c r="E73" s="28"/>
      <c r="F73" s="28"/>
      <c r="G73" s="88"/>
      <c r="H73" s="38"/>
      <c r="I73" s="257"/>
      <c r="J73" s="39"/>
      <c r="K73" s="87"/>
      <c r="L73" s="38"/>
      <c r="M73" s="38"/>
      <c r="N73" s="28"/>
      <c r="O73" s="32"/>
      <c r="P73" s="28"/>
      <c r="Q73" s="40"/>
      <c r="R73" s="40"/>
      <c r="S73" s="33"/>
    </row>
    <row r="74" spans="1:19" s="4" customFormat="1" ht="19.7" customHeight="1">
      <c r="A74" s="34"/>
      <c r="B74" s="140"/>
      <c r="C74" s="27"/>
      <c r="D74" s="28"/>
      <c r="E74" s="28"/>
      <c r="F74" s="28"/>
      <c r="G74" s="88"/>
      <c r="H74" s="38"/>
      <c r="I74" s="257"/>
      <c r="J74" s="39"/>
      <c r="K74" s="87"/>
      <c r="L74" s="38"/>
      <c r="M74" s="38"/>
      <c r="N74" s="28"/>
      <c r="O74" s="32"/>
      <c r="P74" s="28"/>
      <c r="Q74" s="40"/>
      <c r="R74" s="40"/>
      <c r="S74" s="33"/>
    </row>
    <row r="75" spans="1:19" s="4" customFormat="1" ht="19.7" customHeight="1">
      <c r="A75" s="1051"/>
      <c r="B75" s="140"/>
      <c r="C75" s="27"/>
      <c r="D75" s="1044" t="s">
        <v>254</v>
      </c>
      <c r="E75" s="1045"/>
      <c r="F75" s="1045"/>
      <c r="G75" s="1046"/>
      <c r="H75" s="38"/>
      <c r="I75" s="257"/>
      <c r="J75" s="39"/>
      <c r="K75" s="87"/>
      <c r="L75" s="38"/>
      <c r="M75" s="38"/>
      <c r="N75" s="28"/>
      <c r="O75" s="32"/>
      <c r="P75" s="28"/>
      <c r="Q75" s="40"/>
      <c r="R75" s="40"/>
      <c r="S75" s="33"/>
    </row>
    <row r="76" spans="1:19" s="4" customFormat="1" ht="19.7" customHeight="1">
      <c r="A76" s="398" t="s">
        <v>561</v>
      </c>
      <c r="B76" s="27"/>
      <c r="C76" s="93"/>
      <c r="D76" s="347">
        <f>+D68+1</f>
        <v>46</v>
      </c>
      <c r="E76" s="146" t="s">
        <v>61</v>
      </c>
      <c r="F76" s="28" t="s">
        <v>55</v>
      </c>
      <c r="G76" s="364" t="s">
        <v>1776</v>
      </c>
      <c r="H76" s="112">
        <v>1</v>
      </c>
      <c r="I76" s="1070">
        <v>7050</v>
      </c>
      <c r="J76" s="1096">
        <f t="shared" ref="J76:J93" si="4">H76*I76</f>
        <v>7050</v>
      </c>
      <c r="K76" s="31"/>
      <c r="L76" s="38" t="s">
        <v>1777</v>
      </c>
      <c r="M76" s="218" t="s">
        <v>621</v>
      </c>
      <c r="N76" s="402" t="s">
        <v>1742</v>
      </c>
      <c r="O76" s="32">
        <v>45635</v>
      </c>
      <c r="P76" s="28"/>
      <c r="Q76" s="40">
        <v>45646</v>
      </c>
      <c r="R76" s="40">
        <v>45649</v>
      </c>
      <c r="S76" s="33">
        <v>45649</v>
      </c>
    </row>
    <row r="77" spans="1:19" s="4" customFormat="1" ht="19.7" customHeight="1">
      <c r="A77" s="398" t="s">
        <v>42</v>
      </c>
      <c r="B77" s="27"/>
      <c r="C77" s="93"/>
      <c r="D77" s="347">
        <f>+D76+1</f>
        <v>47</v>
      </c>
      <c r="E77" s="200" t="s">
        <v>55</v>
      </c>
      <c r="F77" s="200" t="s">
        <v>55</v>
      </c>
      <c r="G77" s="35" t="s">
        <v>1778</v>
      </c>
      <c r="H77" s="112">
        <v>13</v>
      </c>
      <c r="I77" s="1070">
        <v>71</v>
      </c>
      <c r="J77" s="1096">
        <f t="shared" si="4"/>
        <v>923</v>
      </c>
      <c r="K77" s="31"/>
      <c r="L77" s="38" t="s">
        <v>1779</v>
      </c>
      <c r="M77" s="218"/>
      <c r="N77" s="402" t="s">
        <v>1742</v>
      </c>
      <c r="O77" s="32">
        <v>45635</v>
      </c>
      <c r="P77" s="28"/>
      <c r="Q77" s="40">
        <v>45646</v>
      </c>
      <c r="R77" s="40">
        <v>45649</v>
      </c>
      <c r="S77" s="33">
        <v>45649</v>
      </c>
    </row>
    <row r="78" spans="1:19" s="4" customFormat="1" ht="19.7" customHeight="1">
      <c r="A78" s="398" t="s">
        <v>42</v>
      </c>
      <c r="B78" s="27"/>
      <c r="C78" s="93"/>
      <c r="D78" s="347">
        <f t="shared" ref="D78:D93" si="5">+D77+1</f>
        <v>48</v>
      </c>
      <c r="E78" s="446" t="s">
        <v>169</v>
      </c>
      <c r="F78" s="200" t="s">
        <v>55</v>
      </c>
      <c r="G78" s="35" t="s">
        <v>1780</v>
      </c>
      <c r="H78" s="112">
        <v>6</v>
      </c>
      <c r="I78" s="1070">
        <v>55</v>
      </c>
      <c r="J78" s="1096">
        <f t="shared" si="4"/>
        <v>330</v>
      </c>
      <c r="K78" s="31"/>
      <c r="L78" s="38" t="s">
        <v>1781</v>
      </c>
      <c r="M78" s="218"/>
      <c r="N78" s="402" t="s">
        <v>1742</v>
      </c>
      <c r="O78" s="32">
        <v>45635</v>
      </c>
      <c r="P78" s="28"/>
      <c r="Q78" s="40">
        <v>45646</v>
      </c>
      <c r="R78" s="40">
        <v>45649</v>
      </c>
      <c r="S78" s="33">
        <v>45649</v>
      </c>
    </row>
    <row r="79" spans="1:19" s="4" customFormat="1" ht="19.7" customHeight="1">
      <c r="A79" s="398" t="s">
        <v>42</v>
      </c>
      <c r="B79" s="27"/>
      <c r="C79" s="93"/>
      <c r="D79" s="347">
        <f t="shared" si="5"/>
        <v>49</v>
      </c>
      <c r="E79" s="200" t="s">
        <v>55</v>
      </c>
      <c r="F79" s="200" t="s">
        <v>55</v>
      </c>
      <c r="G79" s="35" t="s">
        <v>1782</v>
      </c>
      <c r="H79" s="112">
        <v>6</v>
      </c>
      <c r="I79" s="1070">
        <v>261</v>
      </c>
      <c r="J79" s="1096">
        <f t="shared" si="4"/>
        <v>1566</v>
      </c>
      <c r="K79" s="31"/>
      <c r="L79" s="38" t="s">
        <v>1783</v>
      </c>
      <c r="M79" s="218"/>
      <c r="N79" s="402" t="s">
        <v>1742</v>
      </c>
      <c r="O79" s="32">
        <v>45635</v>
      </c>
      <c r="P79" s="28"/>
      <c r="Q79" s="40">
        <v>45646</v>
      </c>
      <c r="R79" s="40">
        <v>45649</v>
      </c>
      <c r="S79" s="33">
        <v>45649</v>
      </c>
    </row>
    <row r="80" spans="1:19" s="4" customFormat="1" ht="19.7" customHeight="1">
      <c r="A80" s="398" t="s">
        <v>42</v>
      </c>
      <c r="B80" s="27"/>
      <c r="C80" s="93"/>
      <c r="D80" s="347">
        <f t="shared" si="5"/>
        <v>50</v>
      </c>
      <c r="E80" s="200" t="s">
        <v>55</v>
      </c>
      <c r="F80" s="200" t="s">
        <v>55</v>
      </c>
      <c r="G80" s="35" t="s">
        <v>158</v>
      </c>
      <c r="H80" s="112">
        <v>10</v>
      </c>
      <c r="I80" s="1070">
        <v>24</v>
      </c>
      <c r="J80" s="1097">
        <f t="shared" si="4"/>
        <v>240</v>
      </c>
      <c r="K80" s="31"/>
      <c r="L80" s="85" t="s">
        <v>1784</v>
      </c>
      <c r="M80" s="218"/>
      <c r="N80" s="402" t="s">
        <v>1742</v>
      </c>
      <c r="O80" s="32">
        <v>45635</v>
      </c>
      <c r="P80" s="28"/>
      <c r="Q80" s="40">
        <v>45646</v>
      </c>
      <c r="R80" s="40">
        <v>45649</v>
      </c>
      <c r="S80" s="33">
        <v>45649</v>
      </c>
    </row>
    <row r="81" spans="1:19" s="4" customFormat="1" ht="19.7" customHeight="1">
      <c r="A81" s="398" t="s">
        <v>64</v>
      </c>
      <c r="B81" s="27"/>
      <c r="C81" s="93"/>
      <c r="D81" s="347">
        <f t="shared" si="5"/>
        <v>51</v>
      </c>
      <c r="E81" s="28" t="s">
        <v>55</v>
      </c>
      <c r="F81" s="28" t="s">
        <v>55</v>
      </c>
      <c r="G81" s="264" t="s">
        <v>1785</v>
      </c>
      <c r="H81" s="355">
        <v>1</v>
      </c>
      <c r="I81" s="745">
        <v>2211</v>
      </c>
      <c r="J81" s="230">
        <f t="shared" si="4"/>
        <v>2211</v>
      </c>
      <c r="K81" s="257"/>
      <c r="L81" s="117" t="s">
        <v>262</v>
      </c>
      <c r="M81" s="218"/>
      <c r="N81" s="402" t="s">
        <v>1742</v>
      </c>
      <c r="O81" s="32">
        <v>45635</v>
      </c>
      <c r="P81" s="28"/>
      <c r="Q81" s="40">
        <v>45646</v>
      </c>
      <c r="R81" s="40">
        <v>45649</v>
      </c>
      <c r="S81" s="33">
        <v>45649</v>
      </c>
    </row>
    <row r="82" spans="1:19" s="4" customFormat="1" ht="19.7" customHeight="1">
      <c r="A82" s="398" t="s">
        <v>64</v>
      </c>
      <c r="B82" s="27"/>
      <c r="C82" s="93"/>
      <c r="D82" s="347">
        <f t="shared" si="5"/>
        <v>52</v>
      </c>
      <c r="E82" s="53" t="s">
        <v>55</v>
      </c>
      <c r="F82" s="53" t="s">
        <v>55</v>
      </c>
      <c r="G82" s="252" t="s">
        <v>1149</v>
      </c>
      <c r="H82" s="1098">
        <v>1</v>
      </c>
      <c r="I82" s="745">
        <v>4705</v>
      </c>
      <c r="J82" s="1099">
        <f>H82*I82</f>
        <v>4705</v>
      </c>
      <c r="K82" s="1100"/>
      <c r="L82" s="68" t="s">
        <v>264</v>
      </c>
      <c r="M82" s="218"/>
      <c r="N82" s="402" t="s">
        <v>1742</v>
      </c>
      <c r="O82" s="32">
        <v>45635</v>
      </c>
      <c r="P82" s="28"/>
      <c r="Q82" s="40">
        <v>45646</v>
      </c>
      <c r="R82" s="40">
        <v>45649</v>
      </c>
      <c r="S82" s="33">
        <v>45649</v>
      </c>
    </row>
    <row r="83" spans="1:19" s="4" customFormat="1" ht="19.7" customHeight="1">
      <c r="A83" s="27" t="s">
        <v>255</v>
      </c>
      <c r="B83" s="27"/>
      <c r="C83" s="93"/>
      <c r="D83" s="347">
        <f t="shared" si="5"/>
        <v>53</v>
      </c>
      <c r="E83" s="28" t="s">
        <v>55</v>
      </c>
      <c r="F83" s="28" t="s">
        <v>55</v>
      </c>
      <c r="G83" s="462" t="s">
        <v>637</v>
      </c>
      <c r="H83" s="355">
        <v>1</v>
      </c>
      <c r="I83" s="1101">
        <v>881</v>
      </c>
      <c r="J83" s="1052">
        <f t="shared" si="4"/>
        <v>881</v>
      </c>
      <c r="K83" s="501"/>
      <c r="L83" s="166" t="s">
        <v>638</v>
      </c>
      <c r="M83" s="218" t="s">
        <v>621</v>
      </c>
      <c r="N83" s="402" t="s">
        <v>1742</v>
      </c>
      <c r="O83" s="32">
        <v>45635</v>
      </c>
      <c r="P83" s="28"/>
      <c r="Q83" s="40">
        <v>45646</v>
      </c>
      <c r="R83" s="40">
        <v>45649</v>
      </c>
      <c r="S83" s="33">
        <v>45649</v>
      </c>
    </row>
    <row r="84" spans="1:19" s="4" customFormat="1" ht="19.7" customHeight="1">
      <c r="A84" s="398" t="s">
        <v>255</v>
      </c>
      <c r="B84" s="27"/>
      <c r="C84" s="93"/>
      <c r="D84" s="347">
        <f t="shared" si="5"/>
        <v>54</v>
      </c>
      <c r="E84" s="28" t="s">
        <v>55</v>
      </c>
      <c r="F84" s="28" t="s">
        <v>55</v>
      </c>
      <c r="G84" s="148" t="s">
        <v>270</v>
      </c>
      <c r="H84" s="355">
        <v>1</v>
      </c>
      <c r="I84" s="779">
        <v>4239</v>
      </c>
      <c r="J84" s="1052">
        <f t="shared" si="4"/>
        <v>4239</v>
      </c>
      <c r="K84" s="159"/>
      <c r="L84" s="166" t="s">
        <v>271</v>
      </c>
      <c r="M84" s="27"/>
      <c r="N84" s="402" t="s">
        <v>1742</v>
      </c>
      <c r="O84" s="32">
        <v>45635</v>
      </c>
      <c r="P84" s="28"/>
      <c r="Q84" s="40">
        <v>45646</v>
      </c>
      <c r="R84" s="40">
        <v>45649</v>
      </c>
      <c r="S84" s="33">
        <v>45649</v>
      </c>
    </row>
    <row r="85" spans="1:19" s="4" customFormat="1" ht="19.7" customHeight="1">
      <c r="A85" s="398" t="s">
        <v>42</v>
      </c>
      <c r="B85" s="27"/>
      <c r="C85" s="93"/>
      <c r="D85" s="347">
        <f t="shared" si="5"/>
        <v>55</v>
      </c>
      <c r="E85" s="28" t="s">
        <v>55</v>
      </c>
      <c r="F85" s="28" t="s">
        <v>55</v>
      </c>
      <c r="G85" s="156" t="s">
        <v>268</v>
      </c>
      <c r="H85" s="355">
        <v>1</v>
      </c>
      <c r="I85" s="745">
        <v>5117</v>
      </c>
      <c r="J85" s="242">
        <f t="shared" si="4"/>
        <v>5117</v>
      </c>
      <c r="K85" s="257"/>
      <c r="L85" s="38" t="s">
        <v>1786</v>
      </c>
      <c r="M85" s="27"/>
      <c r="N85" s="402" t="s">
        <v>1742</v>
      </c>
      <c r="O85" s="32">
        <v>45635</v>
      </c>
      <c r="P85" s="28"/>
      <c r="Q85" s="40">
        <v>45646</v>
      </c>
      <c r="R85" s="40">
        <v>45649</v>
      </c>
      <c r="S85" s="33">
        <v>45649</v>
      </c>
    </row>
    <row r="86" spans="1:19" s="4" customFormat="1" ht="19.7" customHeight="1">
      <c r="A86" s="398" t="s">
        <v>109</v>
      </c>
      <c r="B86" s="27"/>
      <c r="C86" s="93"/>
      <c r="D86" s="347">
        <f t="shared" si="5"/>
        <v>56</v>
      </c>
      <c r="E86" s="28" t="s">
        <v>55</v>
      </c>
      <c r="F86" s="28" t="s">
        <v>55</v>
      </c>
      <c r="G86" s="156" t="s">
        <v>1787</v>
      </c>
      <c r="H86" s="355">
        <v>1</v>
      </c>
      <c r="I86" s="745">
        <v>1536</v>
      </c>
      <c r="J86" s="242">
        <f t="shared" si="4"/>
        <v>1536</v>
      </c>
      <c r="K86" s="87"/>
      <c r="L86" s="38" t="s">
        <v>273</v>
      </c>
      <c r="M86" s="27"/>
      <c r="N86" s="402" t="s">
        <v>1742</v>
      </c>
      <c r="O86" s="32">
        <v>45635</v>
      </c>
      <c r="P86" s="28"/>
      <c r="Q86" s="40">
        <v>45646</v>
      </c>
      <c r="R86" s="40">
        <v>45649</v>
      </c>
      <c r="S86" s="33">
        <v>45649</v>
      </c>
    </row>
    <row r="87" spans="1:19" s="4" customFormat="1" ht="19.7" customHeight="1">
      <c r="A87" s="398" t="s">
        <v>109</v>
      </c>
      <c r="B87" s="27"/>
      <c r="C87" s="93"/>
      <c r="D87" s="347">
        <f t="shared" si="5"/>
        <v>57</v>
      </c>
      <c r="E87" s="27" t="s">
        <v>196</v>
      </c>
      <c r="F87" s="27" t="s">
        <v>196</v>
      </c>
      <c r="G87" s="746" t="s">
        <v>1788</v>
      </c>
      <c r="H87" s="259">
        <v>1</v>
      </c>
      <c r="I87" s="1101">
        <v>1321</v>
      </c>
      <c r="J87" s="242">
        <f t="shared" si="4"/>
        <v>1321</v>
      </c>
      <c r="K87" s="147"/>
      <c r="L87" s="136" t="s">
        <v>1152</v>
      </c>
      <c r="M87" s="27"/>
      <c r="N87" s="402" t="s">
        <v>1742</v>
      </c>
      <c r="O87" s="32">
        <v>45635</v>
      </c>
      <c r="P87" s="28"/>
      <c r="Q87" s="40">
        <v>45646</v>
      </c>
      <c r="R87" s="40">
        <v>45649</v>
      </c>
      <c r="S87" s="33">
        <v>45649</v>
      </c>
    </row>
    <row r="88" spans="1:19" s="4" customFormat="1" ht="19.7" customHeight="1">
      <c r="A88" s="398" t="s">
        <v>42</v>
      </c>
      <c r="B88" s="27"/>
      <c r="C88" s="93"/>
      <c r="D88" s="347">
        <f t="shared" si="5"/>
        <v>58</v>
      </c>
      <c r="E88" s="200" t="s">
        <v>55</v>
      </c>
      <c r="F88" s="200" t="s">
        <v>55</v>
      </c>
      <c r="G88" s="201" t="s">
        <v>292</v>
      </c>
      <c r="H88" s="749">
        <v>1</v>
      </c>
      <c r="I88" s="1102">
        <v>860</v>
      </c>
      <c r="J88" s="1103">
        <f t="shared" si="4"/>
        <v>860</v>
      </c>
      <c r="K88" s="205"/>
      <c r="L88" s="263" t="s">
        <v>1155</v>
      </c>
      <c r="M88" s="27"/>
      <c r="N88" s="402" t="s">
        <v>1742</v>
      </c>
      <c r="O88" s="32">
        <v>45635</v>
      </c>
      <c r="P88" s="28"/>
      <c r="Q88" s="40">
        <v>45646</v>
      </c>
      <c r="R88" s="40">
        <v>45649</v>
      </c>
      <c r="S88" s="33">
        <v>45649</v>
      </c>
    </row>
    <row r="89" spans="1:19" s="4" customFormat="1" ht="19.7" customHeight="1">
      <c r="A89" s="398" t="s">
        <v>42</v>
      </c>
      <c r="B89" s="27"/>
      <c r="C89" s="93"/>
      <c r="D89" s="347">
        <f t="shared" si="5"/>
        <v>59</v>
      </c>
      <c r="E89" s="71" t="s">
        <v>55</v>
      </c>
      <c r="F89" s="71" t="s">
        <v>55</v>
      </c>
      <c r="G89" s="406" t="s">
        <v>1156</v>
      </c>
      <c r="H89" s="750">
        <v>1</v>
      </c>
      <c r="I89" s="745">
        <v>290</v>
      </c>
      <c r="J89" s="1067">
        <f t="shared" si="4"/>
        <v>290</v>
      </c>
      <c r="K89" s="466"/>
      <c r="L89" s="406" t="s">
        <v>604</v>
      </c>
      <c r="M89" s="101" t="s">
        <v>1789</v>
      </c>
      <c r="N89" s="402" t="s">
        <v>1742</v>
      </c>
      <c r="O89" s="32">
        <v>45635</v>
      </c>
      <c r="P89" s="28"/>
      <c r="Q89" s="40">
        <v>45646</v>
      </c>
      <c r="R89" s="40">
        <v>45649</v>
      </c>
      <c r="S89" s="33">
        <v>45649</v>
      </c>
    </row>
    <row r="90" spans="1:19" s="4" customFormat="1" ht="19.7" customHeight="1">
      <c r="A90" s="398" t="s">
        <v>42</v>
      </c>
      <c r="B90" s="27"/>
      <c r="C90" s="93"/>
      <c r="D90" s="347">
        <f t="shared" si="5"/>
        <v>60</v>
      </c>
      <c r="E90" s="446" t="s">
        <v>629</v>
      </c>
      <c r="F90" s="200" t="s">
        <v>55</v>
      </c>
      <c r="G90" s="201" t="s">
        <v>304</v>
      </c>
      <c r="H90" s="463">
        <v>1</v>
      </c>
      <c r="I90" s="1102">
        <v>1611</v>
      </c>
      <c r="J90" s="1104">
        <f t="shared" si="4"/>
        <v>1611</v>
      </c>
      <c r="K90" s="269"/>
      <c r="L90" s="478" t="s">
        <v>630</v>
      </c>
      <c r="M90" s="27"/>
      <c r="N90" s="402" t="s">
        <v>1742</v>
      </c>
      <c r="O90" s="32">
        <v>45635</v>
      </c>
      <c r="P90" s="28"/>
      <c r="Q90" s="40">
        <v>45646</v>
      </c>
      <c r="R90" s="40">
        <v>45649</v>
      </c>
      <c r="S90" s="33">
        <v>45649</v>
      </c>
    </row>
    <row r="91" spans="1:19" s="4" customFormat="1" ht="19.7" customHeight="1">
      <c r="A91" s="398" t="s">
        <v>42</v>
      </c>
      <c r="B91" s="27"/>
      <c r="C91" s="93"/>
      <c r="D91" s="347">
        <f t="shared" si="5"/>
        <v>61</v>
      </c>
      <c r="E91" s="133" t="s">
        <v>55</v>
      </c>
      <c r="F91" s="133" t="s">
        <v>55</v>
      </c>
      <c r="G91" s="78" t="s">
        <v>606</v>
      </c>
      <c r="H91" s="757">
        <v>1</v>
      </c>
      <c r="I91" s="745">
        <v>130</v>
      </c>
      <c r="J91" s="242">
        <f t="shared" si="4"/>
        <v>130</v>
      </c>
      <c r="K91" s="147"/>
      <c r="L91" s="78" t="s">
        <v>605</v>
      </c>
      <c r="M91" s="27"/>
      <c r="N91" s="402" t="s">
        <v>1742</v>
      </c>
      <c r="O91" s="32">
        <v>45635</v>
      </c>
      <c r="P91" s="28"/>
      <c r="Q91" s="40">
        <v>45646</v>
      </c>
      <c r="R91" s="40">
        <v>45649</v>
      </c>
      <c r="S91" s="33">
        <v>45649</v>
      </c>
    </row>
    <row r="92" spans="1:19" s="4" customFormat="1" ht="19.7" customHeight="1">
      <c r="A92" s="398" t="s">
        <v>42</v>
      </c>
      <c r="B92" s="27"/>
      <c r="C92" s="93"/>
      <c r="D92" s="347">
        <f t="shared" si="5"/>
        <v>62</v>
      </c>
      <c r="E92" s="27" t="s">
        <v>381</v>
      </c>
      <c r="F92" s="133" t="s">
        <v>55</v>
      </c>
      <c r="G92" s="264" t="s">
        <v>43</v>
      </c>
      <c r="H92" s="112">
        <v>1</v>
      </c>
      <c r="I92" s="1069">
        <v>4267</v>
      </c>
      <c r="J92" s="1096">
        <f t="shared" si="4"/>
        <v>4267</v>
      </c>
      <c r="K92" s="31"/>
      <c r="L92" s="73" t="s">
        <v>1790</v>
      </c>
      <c r="M92" s="27"/>
      <c r="N92" s="402" t="s">
        <v>1742</v>
      </c>
      <c r="O92" s="32">
        <v>45635</v>
      </c>
      <c r="P92" s="28"/>
      <c r="Q92" s="40">
        <v>45646</v>
      </c>
      <c r="R92" s="40">
        <v>45649</v>
      </c>
      <c r="S92" s="33">
        <v>45649</v>
      </c>
    </row>
    <row r="93" spans="1:19" s="4" customFormat="1" ht="19.7" customHeight="1">
      <c r="A93" s="398" t="s">
        <v>42</v>
      </c>
      <c r="B93" s="27"/>
      <c r="C93" s="93"/>
      <c r="D93" s="347">
        <f t="shared" si="5"/>
        <v>63</v>
      </c>
      <c r="E93" s="28" t="s">
        <v>55</v>
      </c>
      <c r="F93" s="28" t="s">
        <v>55</v>
      </c>
      <c r="G93" s="73" t="s">
        <v>137</v>
      </c>
      <c r="H93" s="112">
        <v>2</v>
      </c>
      <c r="I93" s="1069">
        <v>290</v>
      </c>
      <c r="J93" s="1096">
        <f t="shared" si="4"/>
        <v>580</v>
      </c>
      <c r="K93" s="31"/>
      <c r="L93" s="73" t="s">
        <v>1193</v>
      </c>
      <c r="M93" s="27"/>
      <c r="N93" s="402" t="s">
        <v>1742</v>
      </c>
      <c r="O93" s="32">
        <v>45635</v>
      </c>
      <c r="P93" s="28"/>
      <c r="Q93" s="40">
        <v>45646</v>
      </c>
      <c r="R93" s="40">
        <v>45649</v>
      </c>
      <c r="S93" s="33">
        <v>45649</v>
      </c>
    </row>
    <row r="94" spans="1:19" s="4" customFormat="1" ht="19.7" customHeight="1">
      <c r="A94" s="27"/>
      <c r="B94" s="27"/>
      <c r="C94" s="93"/>
      <c r="D94" s="762"/>
      <c r="E94" s="28"/>
      <c r="F94" s="28"/>
      <c r="G94" s="35"/>
      <c r="H94" s="38"/>
      <c r="I94" s="39"/>
      <c r="J94" s="39"/>
      <c r="K94" s="31"/>
      <c r="L94" s="38"/>
      <c r="M94" s="73"/>
      <c r="N94" s="157"/>
      <c r="O94" s="555"/>
      <c r="P94" s="131"/>
      <c r="Q94" s="558"/>
      <c r="R94" s="555"/>
      <c r="S94" s="556"/>
    </row>
    <row r="95" spans="1:19" s="4" customFormat="1" ht="19.7" customHeight="1">
      <c r="A95" s="27"/>
      <c r="B95" s="27"/>
      <c r="C95" s="93"/>
      <c r="D95" s="131"/>
      <c r="E95" s="131"/>
      <c r="F95" s="131"/>
      <c r="G95" s="697"/>
      <c r="H95" s="698"/>
      <c r="I95" s="601"/>
      <c r="J95" s="601"/>
      <c r="K95" s="159"/>
      <c r="L95" s="244"/>
      <c r="M95" s="156"/>
      <c r="N95" s="157"/>
      <c r="O95" s="555"/>
      <c r="P95" s="131"/>
      <c r="Q95" s="558"/>
      <c r="R95" s="555"/>
      <c r="S95" s="556"/>
    </row>
    <row r="96" spans="1:19" s="4" customFormat="1" ht="19.7" customHeight="1">
      <c r="A96" s="27"/>
      <c r="B96" s="27"/>
      <c r="C96" s="93"/>
      <c r="D96" s="131"/>
      <c r="E96" s="131"/>
      <c r="F96" s="131"/>
      <c r="G96" s="696">
        <f>SUM(J76:J95)</f>
        <v>37857</v>
      </c>
      <c r="H96" s="698"/>
      <c r="I96" s="601"/>
      <c r="J96" s="601"/>
      <c r="K96" s="159"/>
      <c r="L96" s="244"/>
      <c r="M96" s="156"/>
      <c r="N96" s="157"/>
      <c r="O96" s="555"/>
      <c r="P96" s="131"/>
      <c r="Q96" s="558"/>
      <c r="R96" s="555"/>
      <c r="S96" s="556"/>
    </row>
    <row r="97" spans="1:19" s="4" customFormat="1" ht="19.7" customHeight="1">
      <c r="A97" s="27"/>
      <c r="B97" s="27"/>
      <c r="C97" s="93"/>
      <c r="D97" s="131"/>
      <c r="E97" s="131"/>
      <c r="F97" s="131"/>
      <c r="G97" s="697"/>
      <c r="H97" s="698"/>
      <c r="I97" s="601"/>
      <c r="J97" s="601"/>
      <c r="K97" s="159"/>
      <c r="L97" s="244"/>
      <c r="M97" s="156"/>
      <c r="N97" s="157"/>
      <c r="O97" s="555"/>
      <c r="P97" s="131"/>
      <c r="Q97" s="558"/>
      <c r="R97" s="555"/>
      <c r="S97" s="556"/>
    </row>
    <row r="98" spans="1:19" s="4" customFormat="1" ht="19.7" customHeight="1">
      <c r="A98" s="27"/>
      <c r="B98" s="27"/>
      <c r="C98" s="93"/>
      <c r="D98" s="131"/>
      <c r="E98" s="131"/>
      <c r="F98" s="131"/>
      <c r="G98" s="697"/>
      <c r="H98" s="698"/>
      <c r="I98" s="601"/>
      <c r="J98" s="601"/>
      <c r="K98" s="159"/>
      <c r="L98" s="244"/>
      <c r="M98" s="156"/>
      <c r="N98" s="157"/>
      <c r="O98" s="555"/>
      <c r="P98" s="131"/>
      <c r="Q98" s="558"/>
      <c r="R98" s="555"/>
      <c r="S98" s="556"/>
    </row>
    <row r="99" spans="1:19" s="4" customFormat="1" ht="19.7" customHeight="1">
      <c r="A99" s="27"/>
      <c r="B99" s="27"/>
      <c r="C99" s="93"/>
      <c r="D99" s="131"/>
      <c r="E99" s="131"/>
      <c r="F99" s="131"/>
      <c r="G99" s="697"/>
      <c r="H99" s="698"/>
      <c r="I99" s="601"/>
      <c r="J99" s="601"/>
      <c r="K99" s="159"/>
      <c r="L99" s="244"/>
      <c r="M99" s="156"/>
      <c r="N99" s="157"/>
      <c r="O99" s="555"/>
      <c r="P99" s="131"/>
      <c r="Q99" s="558"/>
      <c r="R99" s="555"/>
      <c r="S99" s="556"/>
    </row>
    <row r="100" spans="1:19" s="4" customFormat="1" ht="19.7" customHeight="1">
      <c r="A100" s="27"/>
      <c r="B100" s="27"/>
      <c r="C100" s="93"/>
      <c r="D100" s="1044" t="s">
        <v>1702</v>
      </c>
      <c r="E100" s="1045"/>
      <c r="F100" s="1045"/>
      <c r="G100" s="1046"/>
      <c r="H100" s="698"/>
      <c r="I100" s="601"/>
      <c r="J100" s="601"/>
      <c r="K100" s="159"/>
      <c r="L100" s="244"/>
      <c r="M100" s="156"/>
      <c r="N100" s="157"/>
      <c r="O100" s="555"/>
      <c r="P100" s="131"/>
      <c r="Q100" s="558"/>
      <c r="R100" s="555"/>
      <c r="S100" s="556"/>
    </row>
    <row r="101" spans="1:19" s="4" customFormat="1" ht="19.7" customHeight="1">
      <c r="A101" s="27" t="s">
        <v>77</v>
      </c>
      <c r="B101" s="27"/>
      <c r="C101" s="93"/>
      <c r="D101" s="347">
        <f>+D93+1</f>
        <v>64</v>
      </c>
      <c r="E101" s="28" t="s">
        <v>55</v>
      </c>
      <c r="F101" s="28" t="s">
        <v>55</v>
      </c>
      <c r="G101" s="697" t="s">
        <v>1791</v>
      </c>
      <c r="H101" s="1047">
        <v>2</v>
      </c>
      <c r="I101" s="1048">
        <v>3163</v>
      </c>
      <c r="J101" s="1049">
        <f t="shared" ref="J101:J121" si="6">H101*I101</f>
        <v>6326</v>
      </c>
      <c r="K101" s="159"/>
      <c r="L101" s="244" t="s">
        <v>1710</v>
      </c>
      <c r="M101" s="156"/>
      <c r="N101" s="402" t="s">
        <v>1742</v>
      </c>
      <c r="O101" s="32">
        <v>45635</v>
      </c>
      <c r="P101" s="28"/>
      <c r="Q101" s="40">
        <v>45646</v>
      </c>
      <c r="R101" s="40">
        <v>45649</v>
      </c>
      <c r="S101" s="33">
        <v>45649</v>
      </c>
    </row>
    <row r="102" spans="1:19" s="4" customFormat="1" ht="19.7" customHeight="1">
      <c r="A102" s="27" t="s">
        <v>42</v>
      </c>
      <c r="B102" s="27"/>
      <c r="C102" s="93"/>
      <c r="D102" s="347">
        <f t="shared" ref="D102:D121" si="7">+D101+1</f>
        <v>65</v>
      </c>
      <c r="E102" s="28" t="s">
        <v>55</v>
      </c>
      <c r="F102" s="28" t="s">
        <v>55</v>
      </c>
      <c r="G102" s="697" t="s">
        <v>1706</v>
      </c>
      <c r="H102" s="1047">
        <v>8</v>
      </c>
      <c r="I102" s="1048">
        <v>27</v>
      </c>
      <c r="J102" s="1049">
        <f t="shared" si="6"/>
        <v>216</v>
      </c>
      <c r="K102" s="159"/>
      <c r="L102" s="244" t="s">
        <v>1707</v>
      </c>
      <c r="M102" s="156"/>
      <c r="N102" s="402" t="s">
        <v>1742</v>
      </c>
      <c r="O102" s="32">
        <v>45635</v>
      </c>
      <c r="P102" s="28"/>
      <c r="Q102" s="40">
        <v>45646</v>
      </c>
      <c r="R102" s="40">
        <v>45649</v>
      </c>
      <c r="S102" s="33">
        <v>45649</v>
      </c>
    </row>
    <row r="103" spans="1:19" s="4" customFormat="1" ht="19.7" customHeight="1">
      <c r="A103" s="27" t="s">
        <v>42</v>
      </c>
      <c r="B103" s="27"/>
      <c r="C103" s="93"/>
      <c r="D103" s="347">
        <f t="shared" si="7"/>
        <v>66</v>
      </c>
      <c r="E103" s="28" t="s">
        <v>55</v>
      </c>
      <c r="F103" s="28" t="s">
        <v>55</v>
      </c>
      <c r="G103" s="697" t="s">
        <v>1792</v>
      </c>
      <c r="H103" s="1047">
        <v>4</v>
      </c>
      <c r="I103" s="1048">
        <v>27</v>
      </c>
      <c r="J103" s="1049">
        <f t="shared" si="6"/>
        <v>108</v>
      </c>
      <c r="K103" s="159"/>
      <c r="L103" s="244" t="s">
        <v>1711</v>
      </c>
      <c r="M103" s="156"/>
      <c r="N103" s="402" t="s">
        <v>1742</v>
      </c>
      <c r="O103" s="32">
        <v>45635</v>
      </c>
      <c r="P103" s="28"/>
      <c r="Q103" s="40">
        <v>45646</v>
      </c>
      <c r="R103" s="40">
        <v>45649</v>
      </c>
      <c r="S103" s="33">
        <v>45649</v>
      </c>
    </row>
    <row r="104" spans="1:19" s="4" customFormat="1" ht="19.7" customHeight="1">
      <c r="A104" s="27" t="s">
        <v>77</v>
      </c>
      <c r="B104" s="27"/>
      <c r="C104" s="93"/>
      <c r="D104" s="347">
        <f t="shared" si="7"/>
        <v>67</v>
      </c>
      <c r="E104" s="28" t="s">
        <v>55</v>
      </c>
      <c r="F104" s="28" t="s">
        <v>55</v>
      </c>
      <c r="G104" s="697" t="s">
        <v>1793</v>
      </c>
      <c r="H104" s="1047">
        <v>1</v>
      </c>
      <c r="I104" s="1048">
        <v>3335</v>
      </c>
      <c r="J104" s="1049">
        <f t="shared" si="6"/>
        <v>3335</v>
      </c>
      <c r="K104" s="159"/>
      <c r="L104" s="244" t="s">
        <v>1710</v>
      </c>
      <c r="M104" s="156"/>
      <c r="N104" s="402" t="s">
        <v>1742</v>
      </c>
      <c r="O104" s="32">
        <v>45635</v>
      </c>
      <c r="P104" s="28"/>
      <c r="Q104" s="40">
        <v>45646</v>
      </c>
      <c r="R104" s="40">
        <v>45649</v>
      </c>
      <c r="S104" s="33">
        <v>45649</v>
      </c>
    </row>
    <row r="105" spans="1:19" s="4" customFormat="1" ht="19.7" customHeight="1">
      <c r="A105" s="27" t="s">
        <v>42</v>
      </c>
      <c r="B105" s="27"/>
      <c r="C105" s="93"/>
      <c r="D105" s="347">
        <f t="shared" si="7"/>
        <v>68</v>
      </c>
      <c r="E105" s="28" t="s">
        <v>55</v>
      </c>
      <c r="F105" s="28" t="s">
        <v>55</v>
      </c>
      <c r="G105" s="697" t="s">
        <v>1794</v>
      </c>
      <c r="H105" s="1047">
        <v>4</v>
      </c>
      <c r="I105" s="1048">
        <v>27</v>
      </c>
      <c r="J105" s="1049">
        <f t="shared" si="6"/>
        <v>108</v>
      </c>
      <c r="K105" s="159"/>
      <c r="L105" s="244" t="s">
        <v>1711</v>
      </c>
      <c r="M105" s="156"/>
      <c r="N105" s="402" t="s">
        <v>1742</v>
      </c>
      <c r="O105" s="32">
        <v>45635</v>
      </c>
      <c r="P105" s="28"/>
      <c r="Q105" s="40">
        <v>45646</v>
      </c>
      <c r="R105" s="40">
        <v>45649</v>
      </c>
      <c r="S105" s="33">
        <v>45649</v>
      </c>
    </row>
    <row r="106" spans="1:19" s="4" customFormat="1" ht="19.7" customHeight="1">
      <c r="A106" s="27" t="s">
        <v>42</v>
      </c>
      <c r="B106" s="27"/>
      <c r="C106" s="93"/>
      <c r="D106" s="347">
        <f t="shared" si="7"/>
        <v>69</v>
      </c>
      <c r="E106" s="28" t="s">
        <v>55</v>
      </c>
      <c r="F106" s="28" t="s">
        <v>55</v>
      </c>
      <c r="G106" s="697" t="s">
        <v>1792</v>
      </c>
      <c r="H106" s="1047">
        <v>2</v>
      </c>
      <c r="I106" s="1048">
        <v>27</v>
      </c>
      <c r="J106" s="1049">
        <f t="shared" si="6"/>
        <v>54</v>
      </c>
      <c r="K106" s="159"/>
      <c r="L106" s="244" t="s">
        <v>1711</v>
      </c>
      <c r="M106" s="156"/>
      <c r="N106" s="402" t="s">
        <v>1742</v>
      </c>
      <c r="O106" s="32">
        <v>45635</v>
      </c>
      <c r="P106" s="28"/>
      <c r="Q106" s="40">
        <v>45646</v>
      </c>
      <c r="R106" s="40">
        <v>45649</v>
      </c>
      <c r="S106" s="33">
        <v>45649</v>
      </c>
    </row>
    <row r="107" spans="1:19" s="4" customFormat="1" ht="19.7" customHeight="1">
      <c r="A107" s="27" t="s">
        <v>77</v>
      </c>
      <c r="B107" s="27"/>
      <c r="C107" s="93"/>
      <c r="D107" s="347">
        <f t="shared" si="7"/>
        <v>70</v>
      </c>
      <c r="E107" s="28" t="s">
        <v>55</v>
      </c>
      <c r="F107" s="28" t="s">
        <v>55</v>
      </c>
      <c r="G107" s="697" t="s">
        <v>1795</v>
      </c>
      <c r="H107" s="1047">
        <v>1</v>
      </c>
      <c r="I107" s="1048">
        <v>4218</v>
      </c>
      <c r="J107" s="1049">
        <f t="shared" si="6"/>
        <v>4218</v>
      </c>
      <c r="K107" s="159"/>
      <c r="L107" s="244" t="s">
        <v>1710</v>
      </c>
      <c r="M107" s="156"/>
      <c r="N107" s="402" t="s">
        <v>1742</v>
      </c>
      <c r="O107" s="32">
        <v>45635</v>
      </c>
      <c r="P107" s="28"/>
      <c r="Q107" s="40">
        <v>45646</v>
      </c>
      <c r="R107" s="40">
        <v>45649</v>
      </c>
      <c r="S107" s="33">
        <v>45649</v>
      </c>
    </row>
    <row r="108" spans="1:19" s="4" customFormat="1" ht="19.7" customHeight="1">
      <c r="A108" s="27" t="s">
        <v>42</v>
      </c>
      <c r="B108" s="27"/>
      <c r="C108" s="93"/>
      <c r="D108" s="347">
        <f t="shared" si="7"/>
        <v>71</v>
      </c>
      <c r="E108" s="28" t="s">
        <v>55</v>
      </c>
      <c r="F108" s="28" t="s">
        <v>55</v>
      </c>
      <c r="G108" s="697" t="s">
        <v>1794</v>
      </c>
      <c r="H108" s="1047">
        <v>4</v>
      </c>
      <c r="I108" s="1048">
        <v>27</v>
      </c>
      <c r="J108" s="1049">
        <f t="shared" si="6"/>
        <v>108</v>
      </c>
      <c r="K108" s="159"/>
      <c r="L108" s="244" t="s">
        <v>1707</v>
      </c>
      <c r="M108" s="156"/>
      <c r="N108" s="402" t="s">
        <v>1742</v>
      </c>
      <c r="O108" s="32">
        <v>45635</v>
      </c>
      <c r="P108" s="28"/>
      <c r="Q108" s="40">
        <v>45646</v>
      </c>
      <c r="R108" s="40">
        <v>45649</v>
      </c>
      <c r="S108" s="33">
        <v>45649</v>
      </c>
    </row>
    <row r="109" spans="1:19" s="4" customFormat="1" ht="19.7" customHeight="1">
      <c r="A109" s="27" t="s">
        <v>42</v>
      </c>
      <c r="B109" s="27"/>
      <c r="C109" s="93"/>
      <c r="D109" s="347">
        <f t="shared" si="7"/>
        <v>72</v>
      </c>
      <c r="E109" s="28" t="s">
        <v>55</v>
      </c>
      <c r="F109" s="28" t="s">
        <v>55</v>
      </c>
      <c r="G109" s="697" t="s">
        <v>1792</v>
      </c>
      <c r="H109" s="1047">
        <v>4</v>
      </c>
      <c r="I109" s="1048">
        <v>27</v>
      </c>
      <c r="J109" s="1049">
        <f t="shared" si="6"/>
        <v>108</v>
      </c>
      <c r="K109" s="159"/>
      <c r="L109" s="244" t="s">
        <v>1707</v>
      </c>
      <c r="M109" s="156"/>
      <c r="N109" s="402" t="s">
        <v>1742</v>
      </c>
      <c r="O109" s="32">
        <v>45635</v>
      </c>
      <c r="P109" s="28"/>
      <c r="Q109" s="40">
        <v>45646</v>
      </c>
      <c r="R109" s="40">
        <v>45649</v>
      </c>
      <c r="S109" s="33">
        <v>45649</v>
      </c>
    </row>
    <row r="110" spans="1:19" s="4" customFormat="1" ht="19.7" customHeight="1">
      <c r="A110" s="27" t="s">
        <v>42</v>
      </c>
      <c r="B110" s="27"/>
      <c r="C110" s="93"/>
      <c r="D110" s="347">
        <f t="shared" si="7"/>
        <v>73</v>
      </c>
      <c r="E110" s="28" t="s">
        <v>55</v>
      </c>
      <c r="F110" s="28" t="s">
        <v>55</v>
      </c>
      <c r="G110" s="697" t="s">
        <v>1715</v>
      </c>
      <c r="H110" s="1047">
        <v>4</v>
      </c>
      <c r="I110" s="1048">
        <v>233</v>
      </c>
      <c r="J110" s="1049">
        <f t="shared" si="6"/>
        <v>932</v>
      </c>
      <c r="K110" s="159"/>
      <c r="L110" s="244" t="s">
        <v>1716</v>
      </c>
      <c r="M110" s="156"/>
      <c r="N110" s="402" t="s">
        <v>1742</v>
      </c>
      <c r="O110" s="32">
        <v>45635</v>
      </c>
      <c r="P110" s="28"/>
      <c r="Q110" s="40">
        <v>45646</v>
      </c>
      <c r="R110" s="40">
        <v>45649</v>
      </c>
      <c r="S110" s="33">
        <v>45649</v>
      </c>
    </row>
    <row r="111" spans="1:19" s="4" customFormat="1" ht="19.7" customHeight="1">
      <c r="A111" s="27" t="s">
        <v>42</v>
      </c>
      <c r="B111" s="27"/>
      <c r="C111" s="93"/>
      <c r="D111" s="347">
        <f t="shared" si="7"/>
        <v>74</v>
      </c>
      <c r="E111" s="28" t="s">
        <v>55</v>
      </c>
      <c r="F111" s="28" t="s">
        <v>55</v>
      </c>
      <c r="G111" s="697" t="s">
        <v>1717</v>
      </c>
      <c r="H111" s="1047">
        <v>20</v>
      </c>
      <c r="I111" s="1048">
        <v>217</v>
      </c>
      <c r="J111" s="1049">
        <f t="shared" si="6"/>
        <v>4340</v>
      </c>
      <c r="K111" s="159"/>
      <c r="L111" s="244" t="s">
        <v>1718</v>
      </c>
      <c r="M111" s="156"/>
      <c r="N111" s="402" t="s">
        <v>1742</v>
      </c>
      <c r="O111" s="32">
        <v>45635</v>
      </c>
      <c r="P111" s="28"/>
      <c r="Q111" s="40">
        <v>45646</v>
      </c>
      <c r="R111" s="40">
        <v>45649</v>
      </c>
      <c r="S111" s="33">
        <v>45649</v>
      </c>
    </row>
    <row r="112" spans="1:19" s="4" customFormat="1" ht="19.7" customHeight="1">
      <c r="A112" s="27" t="s">
        <v>42</v>
      </c>
      <c r="B112" s="27"/>
      <c r="C112" s="93"/>
      <c r="D112" s="347">
        <f t="shared" si="7"/>
        <v>75</v>
      </c>
      <c r="E112" s="28" t="s">
        <v>55</v>
      </c>
      <c r="F112" s="28" t="s">
        <v>55</v>
      </c>
      <c r="G112" s="697" t="s">
        <v>1719</v>
      </c>
      <c r="H112" s="1047">
        <v>10</v>
      </c>
      <c r="I112" s="1048">
        <v>51</v>
      </c>
      <c r="J112" s="1049">
        <f t="shared" si="6"/>
        <v>510</v>
      </c>
      <c r="K112" s="159"/>
      <c r="L112" s="244" t="s">
        <v>1720</v>
      </c>
      <c r="M112" s="156"/>
      <c r="N112" s="402" t="s">
        <v>1742</v>
      </c>
      <c r="O112" s="32">
        <v>45635</v>
      </c>
      <c r="P112" s="28"/>
      <c r="Q112" s="40">
        <v>45646</v>
      </c>
      <c r="R112" s="40">
        <v>45649</v>
      </c>
      <c r="S112" s="33">
        <v>45649</v>
      </c>
    </row>
    <row r="113" spans="1:19" s="4" customFormat="1" ht="19.7" customHeight="1">
      <c r="A113" s="27" t="s">
        <v>42</v>
      </c>
      <c r="B113" s="27"/>
      <c r="C113" s="93"/>
      <c r="D113" s="347">
        <f t="shared" si="7"/>
        <v>76</v>
      </c>
      <c r="E113" s="28" t="s">
        <v>55</v>
      </c>
      <c r="F113" s="28" t="s">
        <v>55</v>
      </c>
      <c r="G113" s="697" t="s">
        <v>1721</v>
      </c>
      <c r="H113" s="1047">
        <v>8</v>
      </c>
      <c r="I113" s="1048">
        <v>172</v>
      </c>
      <c r="J113" s="1049">
        <f t="shared" si="6"/>
        <v>1376</v>
      </c>
      <c r="K113" s="159"/>
      <c r="L113" s="244" t="s">
        <v>1722</v>
      </c>
      <c r="M113" s="156"/>
      <c r="N113" s="402" t="s">
        <v>1742</v>
      </c>
      <c r="O113" s="32">
        <v>45635</v>
      </c>
      <c r="P113" s="28"/>
      <c r="Q113" s="40">
        <v>45646</v>
      </c>
      <c r="R113" s="40">
        <v>45649</v>
      </c>
      <c r="S113" s="33">
        <v>45649</v>
      </c>
    </row>
    <row r="114" spans="1:19" s="4" customFormat="1" ht="19.7" customHeight="1">
      <c r="A114" s="27" t="s">
        <v>42</v>
      </c>
      <c r="B114" s="27"/>
      <c r="C114" s="93"/>
      <c r="D114" s="347">
        <f t="shared" si="7"/>
        <v>77</v>
      </c>
      <c r="E114" s="28" t="s">
        <v>55</v>
      </c>
      <c r="F114" s="28" t="s">
        <v>55</v>
      </c>
      <c r="G114" s="697" t="s">
        <v>1796</v>
      </c>
      <c r="H114" s="1047">
        <v>4</v>
      </c>
      <c r="I114" s="1048">
        <v>426</v>
      </c>
      <c r="J114" s="1049">
        <f t="shared" si="6"/>
        <v>1704</v>
      </c>
      <c r="K114" s="159"/>
      <c r="L114" s="244" t="s">
        <v>1722</v>
      </c>
      <c r="M114" s="156"/>
      <c r="N114" s="402" t="s">
        <v>1742</v>
      </c>
      <c r="O114" s="32">
        <v>45635</v>
      </c>
      <c r="P114" s="28"/>
      <c r="Q114" s="40">
        <v>45646</v>
      </c>
      <c r="R114" s="40">
        <v>45649</v>
      </c>
      <c r="S114" s="33">
        <v>45649</v>
      </c>
    </row>
    <row r="115" spans="1:19" s="4" customFormat="1" ht="19.7" customHeight="1">
      <c r="A115" s="27" t="s">
        <v>42</v>
      </c>
      <c r="B115" s="27"/>
      <c r="C115" s="93"/>
      <c r="D115" s="347">
        <f t="shared" si="7"/>
        <v>78</v>
      </c>
      <c r="E115" s="28" t="s">
        <v>55</v>
      </c>
      <c r="F115" s="28" t="s">
        <v>55</v>
      </c>
      <c r="G115" s="697" t="s">
        <v>1797</v>
      </c>
      <c r="H115" s="1047">
        <v>4</v>
      </c>
      <c r="I115" s="1048">
        <v>698</v>
      </c>
      <c r="J115" s="1049">
        <f t="shared" si="6"/>
        <v>2792</v>
      </c>
      <c r="K115" s="159"/>
      <c r="L115" s="244" t="s">
        <v>1722</v>
      </c>
      <c r="M115" s="156"/>
      <c r="N115" s="402" t="s">
        <v>1742</v>
      </c>
      <c r="O115" s="32">
        <v>45635</v>
      </c>
      <c r="P115" s="28"/>
      <c r="Q115" s="40">
        <v>45646</v>
      </c>
      <c r="R115" s="40">
        <v>45649</v>
      </c>
      <c r="S115" s="33">
        <v>45649</v>
      </c>
    </row>
    <row r="116" spans="1:19" s="4" customFormat="1" ht="19.7" customHeight="1">
      <c r="A116" s="27" t="s">
        <v>42</v>
      </c>
      <c r="B116" s="27"/>
      <c r="C116" s="93"/>
      <c r="D116" s="347">
        <f t="shared" si="7"/>
        <v>79</v>
      </c>
      <c r="E116" s="28" t="s">
        <v>55</v>
      </c>
      <c r="F116" s="28" t="s">
        <v>55</v>
      </c>
      <c r="G116" s="697" t="s">
        <v>1798</v>
      </c>
      <c r="H116" s="1047">
        <v>5</v>
      </c>
      <c r="I116" s="1048">
        <v>698</v>
      </c>
      <c r="J116" s="1049">
        <f t="shared" si="6"/>
        <v>3490</v>
      </c>
      <c r="K116" s="159"/>
      <c r="L116" s="244" t="s">
        <v>1722</v>
      </c>
      <c r="M116" s="156"/>
      <c r="N116" s="402" t="s">
        <v>1742</v>
      </c>
      <c r="O116" s="32">
        <v>45635</v>
      </c>
      <c r="P116" s="28"/>
      <c r="Q116" s="40">
        <v>45646</v>
      </c>
      <c r="R116" s="40">
        <v>45649</v>
      </c>
      <c r="S116" s="33">
        <v>45649</v>
      </c>
    </row>
    <row r="117" spans="1:19" s="4" customFormat="1" ht="19.7" customHeight="1">
      <c r="A117" s="27" t="s">
        <v>42</v>
      </c>
      <c r="B117" s="27"/>
      <c r="C117" s="93"/>
      <c r="D117" s="347">
        <f t="shared" si="7"/>
        <v>80</v>
      </c>
      <c r="E117" s="28" t="s">
        <v>55</v>
      </c>
      <c r="F117" s="28" t="s">
        <v>55</v>
      </c>
      <c r="G117" s="697" t="s">
        <v>1727</v>
      </c>
      <c r="H117" s="1047">
        <v>2</v>
      </c>
      <c r="I117" s="1048">
        <v>576</v>
      </c>
      <c r="J117" s="1049">
        <f t="shared" si="6"/>
        <v>1152</v>
      </c>
      <c r="K117" s="159"/>
      <c r="L117" s="244" t="s">
        <v>1728</v>
      </c>
      <c r="M117" s="156"/>
      <c r="N117" s="402" t="s">
        <v>1742</v>
      </c>
      <c r="O117" s="32">
        <v>45635</v>
      </c>
      <c r="P117" s="28"/>
      <c r="Q117" s="40">
        <v>45646</v>
      </c>
      <c r="R117" s="40">
        <v>45649</v>
      </c>
      <c r="S117" s="33">
        <v>45649</v>
      </c>
    </row>
    <row r="118" spans="1:19" s="4" customFormat="1" ht="19.7" customHeight="1">
      <c r="A118" s="27" t="s">
        <v>42</v>
      </c>
      <c r="B118" s="27"/>
      <c r="C118" s="93"/>
      <c r="D118" s="347">
        <f t="shared" si="7"/>
        <v>81</v>
      </c>
      <c r="E118" s="28" t="s">
        <v>55</v>
      </c>
      <c r="F118" s="28" t="s">
        <v>55</v>
      </c>
      <c r="G118" s="697" t="s">
        <v>1729</v>
      </c>
      <c r="H118" s="1047">
        <v>2</v>
      </c>
      <c r="I118" s="1048">
        <v>576</v>
      </c>
      <c r="J118" s="1049">
        <f t="shared" si="6"/>
        <v>1152</v>
      </c>
      <c r="K118" s="159"/>
      <c r="L118" s="244" t="s">
        <v>1728</v>
      </c>
      <c r="M118" s="156"/>
      <c r="N118" s="402" t="s">
        <v>1742</v>
      </c>
      <c r="O118" s="32">
        <v>45635</v>
      </c>
      <c r="P118" s="28"/>
      <c r="Q118" s="40">
        <v>45646</v>
      </c>
      <c r="R118" s="40">
        <v>45649</v>
      </c>
      <c r="S118" s="33">
        <v>45649</v>
      </c>
    </row>
    <row r="119" spans="1:19" s="4" customFormat="1" ht="19.7" customHeight="1">
      <c r="A119" s="27" t="s">
        <v>42</v>
      </c>
      <c r="B119" s="27"/>
      <c r="C119" s="93"/>
      <c r="D119" s="347">
        <f t="shared" si="7"/>
        <v>82</v>
      </c>
      <c r="E119" s="28" t="s">
        <v>55</v>
      </c>
      <c r="F119" s="28" t="s">
        <v>55</v>
      </c>
      <c r="G119" s="697" t="s">
        <v>1730</v>
      </c>
      <c r="H119" s="1047">
        <v>2</v>
      </c>
      <c r="I119" s="1048">
        <v>421</v>
      </c>
      <c r="J119" s="1049">
        <f t="shared" si="6"/>
        <v>842</v>
      </c>
      <c r="K119" s="159"/>
      <c r="L119" s="244" t="s">
        <v>1731</v>
      </c>
      <c r="M119" s="156"/>
      <c r="N119" s="402" t="s">
        <v>1742</v>
      </c>
      <c r="O119" s="32">
        <v>45635</v>
      </c>
      <c r="P119" s="28"/>
      <c r="Q119" s="40">
        <v>45646</v>
      </c>
      <c r="R119" s="40">
        <v>45649</v>
      </c>
      <c r="S119" s="33">
        <v>45649</v>
      </c>
    </row>
    <row r="120" spans="1:19" s="4" customFormat="1" ht="19.7" customHeight="1">
      <c r="A120" s="27" t="s">
        <v>42</v>
      </c>
      <c r="B120" s="27"/>
      <c r="C120" s="93"/>
      <c r="D120" s="347">
        <f t="shared" si="7"/>
        <v>83</v>
      </c>
      <c r="E120" s="28" t="s">
        <v>55</v>
      </c>
      <c r="F120" s="28" t="s">
        <v>55</v>
      </c>
      <c r="G120" s="697" t="s">
        <v>1732</v>
      </c>
      <c r="H120" s="1047">
        <v>2</v>
      </c>
      <c r="I120" s="1048">
        <v>1877</v>
      </c>
      <c r="J120" s="1049">
        <f t="shared" si="6"/>
        <v>3754</v>
      </c>
      <c r="K120" s="159"/>
      <c r="L120" s="244" t="s">
        <v>1733</v>
      </c>
      <c r="M120" s="156"/>
      <c r="N120" s="402" t="s">
        <v>1742</v>
      </c>
      <c r="O120" s="32">
        <v>45635</v>
      </c>
      <c r="P120" s="28"/>
      <c r="Q120" s="40">
        <v>45646</v>
      </c>
      <c r="R120" s="40">
        <v>45649</v>
      </c>
      <c r="S120" s="33">
        <v>45649</v>
      </c>
    </row>
    <row r="121" spans="1:19" s="4" customFormat="1" ht="19.7" customHeight="1">
      <c r="A121" s="27" t="s">
        <v>77</v>
      </c>
      <c r="B121" s="27"/>
      <c r="C121" s="93"/>
      <c r="D121" s="347">
        <f t="shared" si="7"/>
        <v>84</v>
      </c>
      <c r="E121" s="28" t="s">
        <v>55</v>
      </c>
      <c r="F121" s="28" t="s">
        <v>55</v>
      </c>
      <c r="G121" s="697" t="s">
        <v>1799</v>
      </c>
      <c r="H121" s="1047">
        <v>1</v>
      </c>
      <c r="I121" s="1048">
        <v>13890</v>
      </c>
      <c r="J121" s="1049">
        <f t="shared" si="6"/>
        <v>13890</v>
      </c>
      <c r="K121" s="159"/>
      <c r="L121" s="244" t="s">
        <v>1735</v>
      </c>
      <c r="M121" s="156"/>
      <c r="N121" s="402" t="s">
        <v>1742</v>
      </c>
      <c r="O121" s="32">
        <v>45635</v>
      </c>
      <c r="P121" s="28"/>
      <c r="Q121" s="40">
        <v>45646</v>
      </c>
      <c r="R121" s="40">
        <v>45649</v>
      </c>
      <c r="S121" s="33">
        <v>45649</v>
      </c>
    </row>
    <row r="122" spans="1:19" s="4" customFormat="1" ht="19.7" customHeight="1">
      <c r="A122" s="27"/>
      <c r="B122" s="27"/>
      <c r="C122" s="93"/>
      <c r="D122" s="131"/>
      <c r="E122" s="131"/>
      <c r="F122" s="131"/>
      <c r="G122" s="697"/>
      <c r="H122" s="698"/>
      <c r="I122" s="601"/>
      <c r="J122" s="601"/>
      <c r="K122" s="159"/>
      <c r="L122" s="244"/>
      <c r="M122" s="156"/>
      <c r="N122" s="157"/>
      <c r="O122" s="555"/>
      <c r="P122" s="131"/>
      <c r="Q122" s="558"/>
      <c r="R122" s="555"/>
      <c r="S122" s="556"/>
    </row>
    <row r="123" spans="1:19" s="4" customFormat="1" ht="19.7" customHeight="1">
      <c r="A123" s="27"/>
      <c r="B123" s="27"/>
      <c r="C123" s="93"/>
      <c r="D123" s="131"/>
      <c r="E123" s="131"/>
      <c r="F123" s="131"/>
      <c r="G123" s="697"/>
      <c r="H123" s="698"/>
      <c r="I123" s="601"/>
      <c r="J123" s="601"/>
      <c r="K123" s="159"/>
      <c r="L123" s="244"/>
      <c r="M123" s="156"/>
      <c r="N123" s="157"/>
      <c r="O123" s="555"/>
      <c r="P123" s="131"/>
      <c r="Q123" s="558"/>
      <c r="R123" s="555"/>
      <c r="S123" s="556"/>
    </row>
    <row r="124" spans="1:19" s="4" customFormat="1" ht="19.7" customHeight="1">
      <c r="A124" s="27"/>
      <c r="B124" s="27"/>
      <c r="C124" s="27"/>
      <c r="D124" s="28"/>
      <c r="E124" s="28"/>
      <c r="F124" s="28"/>
      <c r="G124" s="696">
        <f>SUM(J100:J123)</f>
        <v>50515</v>
      </c>
      <c r="H124" s="38"/>
      <c r="I124" s="714"/>
      <c r="J124" s="257"/>
      <c r="K124" s="31"/>
      <c r="L124" s="73"/>
      <c r="M124" s="390"/>
      <c r="N124" s="28"/>
      <c r="O124" s="32"/>
      <c r="P124" s="28"/>
      <c r="Q124" s="40"/>
      <c r="R124" s="40"/>
      <c r="S124" s="33"/>
    </row>
    <row r="125" spans="1:19" s="4" customFormat="1" ht="19.7" customHeight="1">
      <c r="A125" s="27"/>
      <c r="B125" s="27"/>
      <c r="C125" s="27"/>
      <c r="D125" s="28"/>
      <c r="E125" s="131"/>
      <c r="F125" s="28"/>
      <c r="H125" s="236"/>
      <c r="I125" s="38"/>
      <c r="J125" s="257"/>
      <c r="K125" s="31"/>
      <c r="L125" s="166"/>
      <c r="M125" s="39"/>
      <c r="N125" s="28"/>
      <c r="O125" s="32"/>
      <c r="P125" s="28"/>
      <c r="Q125" s="40"/>
      <c r="R125" s="40"/>
      <c r="S125" s="33"/>
    </row>
    <row r="126" spans="1:19" s="4" customFormat="1" ht="19.7" customHeight="1">
      <c r="A126" s="27"/>
      <c r="B126" s="27"/>
      <c r="C126" s="27"/>
      <c r="D126" s="28"/>
      <c r="E126" s="28"/>
      <c r="F126" s="28"/>
      <c r="G126" s="674"/>
      <c r="H126" s="38"/>
      <c r="I126" s="533"/>
      <c r="J126" s="257"/>
      <c r="K126" s="715"/>
      <c r="L126" s="320"/>
      <c r="M126" s="39"/>
      <c r="N126" s="28"/>
      <c r="O126" s="32"/>
      <c r="P126" s="28"/>
      <c r="Q126" s="40"/>
      <c r="R126" s="40"/>
      <c r="S126" s="33"/>
    </row>
    <row r="127" spans="1:19" s="4" customFormat="1" ht="19.7" customHeight="1">
      <c r="A127" s="27"/>
      <c r="B127" s="27"/>
      <c r="C127" s="27"/>
      <c r="D127" s="28"/>
      <c r="E127" s="28"/>
      <c r="F127" s="28"/>
      <c r="G127" s="38"/>
      <c r="H127" s="38"/>
      <c r="I127" s="533"/>
      <c r="J127" s="413"/>
      <c r="K127" s="715"/>
      <c r="L127" s="320"/>
      <c r="M127" s="39"/>
      <c r="N127" s="28"/>
      <c r="O127" s="32"/>
      <c r="P127" s="28"/>
      <c r="Q127" s="40"/>
      <c r="R127" s="40"/>
      <c r="S127" s="33"/>
    </row>
    <row r="128" spans="1:19" s="4" customFormat="1" ht="19.7" customHeight="1">
      <c r="A128" s="27"/>
      <c r="B128" s="93"/>
      <c r="C128" s="93"/>
      <c r="D128" s="28"/>
      <c r="E128" s="28"/>
      <c r="F128" s="28"/>
      <c r="G128" s="88"/>
      <c r="H128" s="88"/>
      <c r="I128" s="257"/>
      <c r="J128" s="413"/>
      <c r="K128" s="457"/>
      <c r="L128" s="88"/>
      <c r="M128" s="39"/>
      <c r="N128" s="28"/>
      <c r="O128" s="32"/>
      <c r="P128" s="28"/>
      <c r="Q128" s="40"/>
      <c r="R128" s="40"/>
      <c r="S128" s="33"/>
    </row>
    <row r="129" spans="1:19" s="4" customFormat="1" ht="19.7" customHeight="1">
      <c r="A129" s="27"/>
      <c r="B129" s="93"/>
      <c r="C129" s="93"/>
      <c r="D129" s="28"/>
      <c r="E129" s="28"/>
      <c r="F129" s="28"/>
      <c r="G129" s="35"/>
      <c r="H129" s="88"/>
      <c r="I129" s="533"/>
      <c r="J129" s="413"/>
      <c r="K129" s="457"/>
      <c r="L129" s="38"/>
      <c r="M129" s="38"/>
      <c r="N129" s="28"/>
      <c r="O129" s="32"/>
      <c r="P129" s="28"/>
      <c r="Q129" s="40"/>
      <c r="R129" s="40"/>
      <c r="S129" s="33"/>
    </row>
    <row r="130" spans="1:19" s="4" customFormat="1" ht="19.7" customHeight="1">
      <c r="A130" s="27"/>
      <c r="B130" s="27"/>
      <c r="C130" s="27"/>
      <c r="D130" s="28"/>
      <c r="E130" s="28"/>
      <c r="F130" s="28"/>
      <c r="G130" s="35"/>
      <c r="H130" s="88"/>
      <c r="I130" s="533"/>
      <c r="J130" s="413"/>
      <c r="K130" s="457"/>
      <c r="L130" s="38"/>
      <c r="M130" s="38"/>
      <c r="N130" s="28"/>
      <c r="O130" s="32"/>
      <c r="P130" s="28"/>
      <c r="Q130" s="40"/>
      <c r="R130" s="40"/>
      <c r="S130" s="33"/>
    </row>
    <row r="131" spans="1:19" s="4" customFormat="1" ht="19.7" customHeight="1">
      <c r="A131" s="27"/>
      <c r="B131" s="27"/>
      <c r="C131" s="27"/>
      <c r="D131" s="28"/>
      <c r="E131" s="28"/>
      <c r="F131" s="28"/>
      <c r="G131" s="35"/>
      <c r="H131" s="717"/>
      <c r="I131" s="718"/>
      <c r="J131" s="257"/>
      <c r="K131" s="83"/>
      <c r="L131" s="84"/>
      <c r="M131" s="38"/>
      <c r="N131" s="28"/>
      <c r="O131" s="32"/>
      <c r="P131" s="28"/>
      <c r="Q131" s="40"/>
      <c r="R131" s="40"/>
      <c r="S131" s="33"/>
    </row>
    <row r="132" spans="1:19" s="4" customFormat="1" ht="19.7" customHeight="1">
      <c r="A132" s="27"/>
      <c r="B132" s="27"/>
      <c r="C132" s="27"/>
      <c r="D132" s="28"/>
      <c r="E132" s="28"/>
      <c r="F132" s="28"/>
      <c r="G132" s="85"/>
      <c r="H132" s="38"/>
      <c r="I132" s="257"/>
      <c r="J132" s="257"/>
      <c r="K132" s="31"/>
      <c r="L132" s="38"/>
      <c r="M132" s="39"/>
      <c r="N132" s="28"/>
      <c r="O132" s="32"/>
      <c r="P132" s="28"/>
      <c r="Q132" s="40"/>
      <c r="R132" s="40"/>
      <c r="S132" s="33"/>
    </row>
    <row r="133" spans="1:19">
      <c r="J133" s="527"/>
    </row>
  </sheetData>
  <autoFilter ref="D9:Q75" xr:uid="{4F3DCE1E-A880-4707-B872-F0F532DB6E4B}"/>
  <mergeCells count="13">
    <mergeCell ref="D6:F6"/>
    <mergeCell ref="D11:G11"/>
    <mergeCell ref="D21:G21"/>
    <mergeCell ref="D36:G36"/>
    <mergeCell ref="D75:G75"/>
    <mergeCell ref="D100:G100"/>
    <mergeCell ref="D2:F2"/>
    <mergeCell ref="I2:K2"/>
    <mergeCell ref="D3:F3"/>
    <mergeCell ref="D4:F4"/>
    <mergeCell ref="I4:J5"/>
    <mergeCell ref="L4:M5"/>
    <mergeCell ref="D5:F5"/>
  </mergeCells>
  <phoneticPr fontId="2"/>
  <dataValidations count="1">
    <dataValidation imeMode="hiragana" allowBlank="1" showInputMessage="1" showErrorMessage="1" sqref="L15:L16 JH15:JH16 TD15:TD16 ACZ15:ACZ16 AMV15:AMV16 AWR15:AWR16 BGN15:BGN16 BQJ15:BQJ16 CAF15:CAF16 CKB15:CKB16 CTX15:CTX16 DDT15:DDT16 DNP15:DNP16 DXL15:DXL16 EHH15:EHH16 ERD15:ERD16 FAZ15:FAZ16 FKV15:FKV16 FUR15:FUR16 GEN15:GEN16 GOJ15:GOJ16 GYF15:GYF16 HIB15:HIB16 HRX15:HRX16 IBT15:IBT16 ILP15:ILP16 IVL15:IVL16 JFH15:JFH16 JPD15:JPD16 JYZ15:JYZ16 KIV15:KIV16 KSR15:KSR16 LCN15:LCN16 LMJ15:LMJ16 LWF15:LWF16 MGB15:MGB16 MPX15:MPX16 MZT15:MZT16 NJP15:NJP16 NTL15:NTL16 ODH15:ODH16 OND15:OND16 OWZ15:OWZ16 PGV15:PGV16 PQR15:PQR16 QAN15:QAN16 QKJ15:QKJ16 QUF15:QUF16 REB15:REB16 RNX15:RNX16 RXT15:RXT16 SHP15:SHP16 SRL15:SRL16 TBH15:TBH16 TLD15:TLD16 TUZ15:TUZ16 UEV15:UEV16 UOR15:UOR16 UYN15:UYN16 VIJ15:VIJ16 VSF15:VSF16 WCB15:WCB16 WLX15:WLX16 WVT15:WVT16 L65551:L65552 JH65551:JH65552 TD65551:TD65552 ACZ65551:ACZ65552 AMV65551:AMV65552 AWR65551:AWR65552 BGN65551:BGN65552 BQJ65551:BQJ65552 CAF65551:CAF65552 CKB65551:CKB65552 CTX65551:CTX65552 DDT65551:DDT65552 DNP65551:DNP65552 DXL65551:DXL65552 EHH65551:EHH65552 ERD65551:ERD65552 FAZ65551:FAZ65552 FKV65551:FKV65552 FUR65551:FUR65552 GEN65551:GEN65552 GOJ65551:GOJ65552 GYF65551:GYF65552 HIB65551:HIB65552 HRX65551:HRX65552 IBT65551:IBT65552 ILP65551:ILP65552 IVL65551:IVL65552 JFH65551:JFH65552 JPD65551:JPD65552 JYZ65551:JYZ65552 KIV65551:KIV65552 KSR65551:KSR65552 LCN65551:LCN65552 LMJ65551:LMJ65552 LWF65551:LWF65552 MGB65551:MGB65552 MPX65551:MPX65552 MZT65551:MZT65552 NJP65551:NJP65552 NTL65551:NTL65552 ODH65551:ODH65552 OND65551:OND65552 OWZ65551:OWZ65552 PGV65551:PGV65552 PQR65551:PQR65552 QAN65551:QAN65552 QKJ65551:QKJ65552 QUF65551:QUF65552 REB65551:REB65552 RNX65551:RNX65552 RXT65551:RXT65552 SHP65551:SHP65552 SRL65551:SRL65552 TBH65551:TBH65552 TLD65551:TLD65552 TUZ65551:TUZ65552 UEV65551:UEV65552 UOR65551:UOR65552 UYN65551:UYN65552 VIJ65551:VIJ65552 VSF65551:VSF65552 WCB65551:WCB65552 WLX65551:WLX65552 WVT65551:WVT65552 L131087:L131088 JH131087:JH131088 TD131087:TD131088 ACZ131087:ACZ131088 AMV131087:AMV131088 AWR131087:AWR131088 BGN131087:BGN131088 BQJ131087:BQJ131088 CAF131087:CAF131088 CKB131087:CKB131088 CTX131087:CTX131088 DDT131087:DDT131088 DNP131087:DNP131088 DXL131087:DXL131088 EHH131087:EHH131088 ERD131087:ERD131088 FAZ131087:FAZ131088 FKV131087:FKV131088 FUR131087:FUR131088 GEN131087:GEN131088 GOJ131087:GOJ131088 GYF131087:GYF131088 HIB131087:HIB131088 HRX131087:HRX131088 IBT131087:IBT131088 ILP131087:ILP131088 IVL131087:IVL131088 JFH131087:JFH131088 JPD131087:JPD131088 JYZ131087:JYZ131088 KIV131087:KIV131088 KSR131087:KSR131088 LCN131087:LCN131088 LMJ131087:LMJ131088 LWF131087:LWF131088 MGB131087:MGB131088 MPX131087:MPX131088 MZT131087:MZT131088 NJP131087:NJP131088 NTL131087:NTL131088 ODH131087:ODH131088 OND131087:OND131088 OWZ131087:OWZ131088 PGV131087:PGV131088 PQR131087:PQR131088 QAN131087:QAN131088 QKJ131087:QKJ131088 QUF131087:QUF131088 REB131087:REB131088 RNX131087:RNX131088 RXT131087:RXT131088 SHP131087:SHP131088 SRL131087:SRL131088 TBH131087:TBH131088 TLD131087:TLD131088 TUZ131087:TUZ131088 UEV131087:UEV131088 UOR131087:UOR131088 UYN131087:UYN131088 VIJ131087:VIJ131088 VSF131087:VSF131088 WCB131087:WCB131088 WLX131087:WLX131088 WVT131087:WVT131088 L196623:L196624 JH196623:JH196624 TD196623:TD196624 ACZ196623:ACZ196624 AMV196623:AMV196624 AWR196623:AWR196624 BGN196623:BGN196624 BQJ196623:BQJ196624 CAF196623:CAF196624 CKB196623:CKB196624 CTX196623:CTX196624 DDT196623:DDT196624 DNP196623:DNP196624 DXL196623:DXL196624 EHH196623:EHH196624 ERD196623:ERD196624 FAZ196623:FAZ196624 FKV196623:FKV196624 FUR196623:FUR196624 GEN196623:GEN196624 GOJ196623:GOJ196624 GYF196623:GYF196624 HIB196623:HIB196624 HRX196623:HRX196624 IBT196623:IBT196624 ILP196623:ILP196624 IVL196623:IVL196624 JFH196623:JFH196624 JPD196623:JPD196624 JYZ196623:JYZ196624 KIV196623:KIV196624 KSR196623:KSR196624 LCN196623:LCN196624 LMJ196623:LMJ196624 LWF196623:LWF196624 MGB196623:MGB196624 MPX196623:MPX196624 MZT196623:MZT196624 NJP196623:NJP196624 NTL196623:NTL196624 ODH196623:ODH196624 OND196623:OND196624 OWZ196623:OWZ196624 PGV196623:PGV196624 PQR196623:PQR196624 QAN196623:QAN196624 QKJ196623:QKJ196624 QUF196623:QUF196624 REB196623:REB196624 RNX196623:RNX196624 RXT196623:RXT196624 SHP196623:SHP196624 SRL196623:SRL196624 TBH196623:TBH196624 TLD196623:TLD196624 TUZ196623:TUZ196624 UEV196623:UEV196624 UOR196623:UOR196624 UYN196623:UYN196624 VIJ196623:VIJ196624 VSF196623:VSF196624 WCB196623:WCB196624 WLX196623:WLX196624 WVT196623:WVT196624 L262159:L262160 JH262159:JH262160 TD262159:TD262160 ACZ262159:ACZ262160 AMV262159:AMV262160 AWR262159:AWR262160 BGN262159:BGN262160 BQJ262159:BQJ262160 CAF262159:CAF262160 CKB262159:CKB262160 CTX262159:CTX262160 DDT262159:DDT262160 DNP262159:DNP262160 DXL262159:DXL262160 EHH262159:EHH262160 ERD262159:ERD262160 FAZ262159:FAZ262160 FKV262159:FKV262160 FUR262159:FUR262160 GEN262159:GEN262160 GOJ262159:GOJ262160 GYF262159:GYF262160 HIB262159:HIB262160 HRX262159:HRX262160 IBT262159:IBT262160 ILP262159:ILP262160 IVL262159:IVL262160 JFH262159:JFH262160 JPD262159:JPD262160 JYZ262159:JYZ262160 KIV262159:KIV262160 KSR262159:KSR262160 LCN262159:LCN262160 LMJ262159:LMJ262160 LWF262159:LWF262160 MGB262159:MGB262160 MPX262159:MPX262160 MZT262159:MZT262160 NJP262159:NJP262160 NTL262159:NTL262160 ODH262159:ODH262160 OND262159:OND262160 OWZ262159:OWZ262160 PGV262159:PGV262160 PQR262159:PQR262160 QAN262159:QAN262160 QKJ262159:QKJ262160 QUF262159:QUF262160 REB262159:REB262160 RNX262159:RNX262160 RXT262159:RXT262160 SHP262159:SHP262160 SRL262159:SRL262160 TBH262159:TBH262160 TLD262159:TLD262160 TUZ262159:TUZ262160 UEV262159:UEV262160 UOR262159:UOR262160 UYN262159:UYN262160 VIJ262159:VIJ262160 VSF262159:VSF262160 WCB262159:WCB262160 WLX262159:WLX262160 WVT262159:WVT262160 L327695:L327696 JH327695:JH327696 TD327695:TD327696 ACZ327695:ACZ327696 AMV327695:AMV327696 AWR327695:AWR327696 BGN327695:BGN327696 BQJ327695:BQJ327696 CAF327695:CAF327696 CKB327695:CKB327696 CTX327695:CTX327696 DDT327695:DDT327696 DNP327695:DNP327696 DXL327695:DXL327696 EHH327695:EHH327696 ERD327695:ERD327696 FAZ327695:FAZ327696 FKV327695:FKV327696 FUR327695:FUR327696 GEN327695:GEN327696 GOJ327695:GOJ327696 GYF327695:GYF327696 HIB327695:HIB327696 HRX327695:HRX327696 IBT327695:IBT327696 ILP327695:ILP327696 IVL327695:IVL327696 JFH327695:JFH327696 JPD327695:JPD327696 JYZ327695:JYZ327696 KIV327695:KIV327696 KSR327695:KSR327696 LCN327695:LCN327696 LMJ327695:LMJ327696 LWF327695:LWF327696 MGB327695:MGB327696 MPX327695:MPX327696 MZT327695:MZT327696 NJP327695:NJP327696 NTL327695:NTL327696 ODH327695:ODH327696 OND327695:OND327696 OWZ327695:OWZ327696 PGV327695:PGV327696 PQR327695:PQR327696 QAN327695:QAN327696 QKJ327695:QKJ327696 QUF327695:QUF327696 REB327695:REB327696 RNX327695:RNX327696 RXT327695:RXT327696 SHP327695:SHP327696 SRL327695:SRL327696 TBH327695:TBH327696 TLD327695:TLD327696 TUZ327695:TUZ327696 UEV327695:UEV327696 UOR327695:UOR327696 UYN327695:UYN327696 VIJ327695:VIJ327696 VSF327695:VSF327696 WCB327695:WCB327696 WLX327695:WLX327696 WVT327695:WVT327696 L393231:L393232 JH393231:JH393232 TD393231:TD393232 ACZ393231:ACZ393232 AMV393231:AMV393232 AWR393231:AWR393232 BGN393231:BGN393232 BQJ393231:BQJ393232 CAF393231:CAF393232 CKB393231:CKB393232 CTX393231:CTX393232 DDT393231:DDT393232 DNP393231:DNP393232 DXL393231:DXL393232 EHH393231:EHH393232 ERD393231:ERD393232 FAZ393231:FAZ393232 FKV393231:FKV393232 FUR393231:FUR393232 GEN393231:GEN393232 GOJ393231:GOJ393232 GYF393231:GYF393232 HIB393231:HIB393232 HRX393231:HRX393232 IBT393231:IBT393232 ILP393231:ILP393232 IVL393231:IVL393232 JFH393231:JFH393232 JPD393231:JPD393232 JYZ393231:JYZ393232 KIV393231:KIV393232 KSR393231:KSR393232 LCN393231:LCN393232 LMJ393231:LMJ393232 LWF393231:LWF393232 MGB393231:MGB393232 MPX393231:MPX393232 MZT393231:MZT393232 NJP393231:NJP393232 NTL393231:NTL393232 ODH393231:ODH393232 OND393231:OND393232 OWZ393231:OWZ393232 PGV393231:PGV393232 PQR393231:PQR393232 QAN393231:QAN393232 QKJ393231:QKJ393232 QUF393231:QUF393232 REB393231:REB393232 RNX393231:RNX393232 RXT393231:RXT393232 SHP393231:SHP393232 SRL393231:SRL393232 TBH393231:TBH393232 TLD393231:TLD393232 TUZ393231:TUZ393232 UEV393231:UEV393232 UOR393231:UOR393232 UYN393231:UYN393232 VIJ393231:VIJ393232 VSF393231:VSF393232 WCB393231:WCB393232 WLX393231:WLX393232 WVT393231:WVT393232 L458767:L458768 JH458767:JH458768 TD458767:TD458768 ACZ458767:ACZ458768 AMV458767:AMV458768 AWR458767:AWR458768 BGN458767:BGN458768 BQJ458767:BQJ458768 CAF458767:CAF458768 CKB458767:CKB458768 CTX458767:CTX458768 DDT458767:DDT458768 DNP458767:DNP458768 DXL458767:DXL458768 EHH458767:EHH458768 ERD458767:ERD458768 FAZ458767:FAZ458768 FKV458767:FKV458768 FUR458767:FUR458768 GEN458767:GEN458768 GOJ458767:GOJ458768 GYF458767:GYF458768 HIB458767:HIB458768 HRX458767:HRX458768 IBT458767:IBT458768 ILP458767:ILP458768 IVL458767:IVL458768 JFH458767:JFH458768 JPD458767:JPD458768 JYZ458767:JYZ458768 KIV458767:KIV458768 KSR458767:KSR458768 LCN458767:LCN458768 LMJ458767:LMJ458768 LWF458767:LWF458768 MGB458767:MGB458768 MPX458767:MPX458768 MZT458767:MZT458768 NJP458767:NJP458768 NTL458767:NTL458768 ODH458767:ODH458768 OND458767:OND458768 OWZ458767:OWZ458768 PGV458767:PGV458768 PQR458767:PQR458768 QAN458767:QAN458768 QKJ458767:QKJ458768 QUF458767:QUF458768 REB458767:REB458768 RNX458767:RNX458768 RXT458767:RXT458768 SHP458767:SHP458768 SRL458767:SRL458768 TBH458767:TBH458768 TLD458767:TLD458768 TUZ458767:TUZ458768 UEV458767:UEV458768 UOR458767:UOR458768 UYN458767:UYN458768 VIJ458767:VIJ458768 VSF458767:VSF458768 WCB458767:WCB458768 WLX458767:WLX458768 WVT458767:WVT458768 L524303:L524304 JH524303:JH524304 TD524303:TD524304 ACZ524303:ACZ524304 AMV524303:AMV524304 AWR524303:AWR524304 BGN524303:BGN524304 BQJ524303:BQJ524304 CAF524303:CAF524304 CKB524303:CKB524304 CTX524303:CTX524304 DDT524303:DDT524304 DNP524303:DNP524304 DXL524303:DXL524304 EHH524303:EHH524304 ERD524303:ERD524304 FAZ524303:FAZ524304 FKV524303:FKV524304 FUR524303:FUR524304 GEN524303:GEN524304 GOJ524303:GOJ524304 GYF524303:GYF524304 HIB524303:HIB524304 HRX524303:HRX524304 IBT524303:IBT524304 ILP524303:ILP524304 IVL524303:IVL524304 JFH524303:JFH524304 JPD524303:JPD524304 JYZ524303:JYZ524304 KIV524303:KIV524304 KSR524303:KSR524304 LCN524303:LCN524304 LMJ524303:LMJ524304 LWF524303:LWF524304 MGB524303:MGB524304 MPX524303:MPX524304 MZT524303:MZT524304 NJP524303:NJP524304 NTL524303:NTL524304 ODH524303:ODH524304 OND524303:OND524304 OWZ524303:OWZ524304 PGV524303:PGV524304 PQR524303:PQR524304 QAN524303:QAN524304 QKJ524303:QKJ524304 QUF524303:QUF524304 REB524303:REB524304 RNX524303:RNX524304 RXT524303:RXT524304 SHP524303:SHP524304 SRL524303:SRL524304 TBH524303:TBH524304 TLD524303:TLD524304 TUZ524303:TUZ524304 UEV524303:UEV524304 UOR524303:UOR524304 UYN524303:UYN524304 VIJ524303:VIJ524304 VSF524303:VSF524304 WCB524303:WCB524304 WLX524303:WLX524304 WVT524303:WVT524304 L589839:L589840 JH589839:JH589840 TD589839:TD589840 ACZ589839:ACZ589840 AMV589839:AMV589840 AWR589839:AWR589840 BGN589839:BGN589840 BQJ589839:BQJ589840 CAF589839:CAF589840 CKB589839:CKB589840 CTX589839:CTX589840 DDT589839:DDT589840 DNP589839:DNP589840 DXL589839:DXL589840 EHH589839:EHH589840 ERD589839:ERD589840 FAZ589839:FAZ589840 FKV589839:FKV589840 FUR589839:FUR589840 GEN589839:GEN589840 GOJ589839:GOJ589840 GYF589839:GYF589840 HIB589839:HIB589840 HRX589839:HRX589840 IBT589839:IBT589840 ILP589839:ILP589840 IVL589839:IVL589840 JFH589839:JFH589840 JPD589839:JPD589840 JYZ589839:JYZ589840 KIV589839:KIV589840 KSR589839:KSR589840 LCN589839:LCN589840 LMJ589839:LMJ589840 LWF589839:LWF589840 MGB589839:MGB589840 MPX589839:MPX589840 MZT589839:MZT589840 NJP589839:NJP589840 NTL589839:NTL589840 ODH589839:ODH589840 OND589839:OND589840 OWZ589839:OWZ589840 PGV589839:PGV589840 PQR589839:PQR589840 QAN589839:QAN589840 QKJ589839:QKJ589840 QUF589839:QUF589840 REB589839:REB589840 RNX589839:RNX589840 RXT589839:RXT589840 SHP589839:SHP589840 SRL589839:SRL589840 TBH589839:TBH589840 TLD589839:TLD589840 TUZ589839:TUZ589840 UEV589839:UEV589840 UOR589839:UOR589840 UYN589839:UYN589840 VIJ589839:VIJ589840 VSF589839:VSF589840 WCB589839:WCB589840 WLX589839:WLX589840 WVT589839:WVT589840 L655375:L655376 JH655375:JH655376 TD655375:TD655376 ACZ655375:ACZ655376 AMV655375:AMV655376 AWR655375:AWR655376 BGN655375:BGN655376 BQJ655375:BQJ655376 CAF655375:CAF655376 CKB655375:CKB655376 CTX655375:CTX655376 DDT655375:DDT655376 DNP655375:DNP655376 DXL655375:DXL655376 EHH655375:EHH655376 ERD655375:ERD655376 FAZ655375:FAZ655376 FKV655375:FKV655376 FUR655375:FUR655376 GEN655375:GEN655376 GOJ655375:GOJ655376 GYF655375:GYF655376 HIB655375:HIB655376 HRX655375:HRX655376 IBT655375:IBT655376 ILP655375:ILP655376 IVL655375:IVL655376 JFH655375:JFH655376 JPD655375:JPD655376 JYZ655375:JYZ655376 KIV655375:KIV655376 KSR655375:KSR655376 LCN655375:LCN655376 LMJ655375:LMJ655376 LWF655375:LWF655376 MGB655375:MGB655376 MPX655375:MPX655376 MZT655375:MZT655376 NJP655375:NJP655376 NTL655375:NTL655376 ODH655375:ODH655376 OND655375:OND655376 OWZ655375:OWZ655376 PGV655375:PGV655376 PQR655375:PQR655376 QAN655375:QAN655376 QKJ655375:QKJ655376 QUF655375:QUF655376 REB655375:REB655376 RNX655375:RNX655376 RXT655375:RXT655376 SHP655375:SHP655376 SRL655375:SRL655376 TBH655375:TBH655376 TLD655375:TLD655376 TUZ655375:TUZ655376 UEV655375:UEV655376 UOR655375:UOR655376 UYN655375:UYN655376 VIJ655375:VIJ655376 VSF655375:VSF655376 WCB655375:WCB655376 WLX655375:WLX655376 WVT655375:WVT655376 L720911:L720912 JH720911:JH720912 TD720911:TD720912 ACZ720911:ACZ720912 AMV720911:AMV720912 AWR720911:AWR720912 BGN720911:BGN720912 BQJ720911:BQJ720912 CAF720911:CAF720912 CKB720911:CKB720912 CTX720911:CTX720912 DDT720911:DDT720912 DNP720911:DNP720912 DXL720911:DXL720912 EHH720911:EHH720912 ERD720911:ERD720912 FAZ720911:FAZ720912 FKV720911:FKV720912 FUR720911:FUR720912 GEN720911:GEN720912 GOJ720911:GOJ720912 GYF720911:GYF720912 HIB720911:HIB720912 HRX720911:HRX720912 IBT720911:IBT720912 ILP720911:ILP720912 IVL720911:IVL720912 JFH720911:JFH720912 JPD720911:JPD720912 JYZ720911:JYZ720912 KIV720911:KIV720912 KSR720911:KSR720912 LCN720911:LCN720912 LMJ720911:LMJ720912 LWF720911:LWF720912 MGB720911:MGB720912 MPX720911:MPX720912 MZT720911:MZT720912 NJP720911:NJP720912 NTL720911:NTL720912 ODH720911:ODH720912 OND720911:OND720912 OWZ720911:OWZ720912 PGV720911:PGV720912 PQR720911:PQR720912 QAN720911:QAN720912 QKJ720911:QKJ720912 QUF720911:QUF720912 REB720911:REB720912 RNX720911:RNX720912 RXT720911:RXT720912 SHP720911:SHP720912 SRL720911:SRL720912 TBH720911:TBH720912 TLD720911:TLD720912 TUZ720911:TUZ720912 UEV720911:UEV720912 UOR720911:UOR720912 UYN720911:UYN720912 VIJ720911:VIJ720912 VSF720911:VSF720912 WCB720911:WCB720912 WLX720911:WLX720912 WVT720911:WVT720912 L786447:L786448 JH786447:JH786448 TD786447:TD786448 ACZ786447:ACZ786448 AMV786447:AMV786448 AWR786447:AWR786448 BGN786447:BGN786448 BQJ786447:BQJ786448 CAF786447:CAF786448 CKB786447:CKB786448 CTX786447:CTX786448 DDT786447:DDT786448 DNP786447:DNP786448 DXL786447:DXL786448 EHH786447:EHH786448 ERD786447:ERD786448 FAZ786447:FAZ786448 FKV786447:FKV786448 FUR786447:FUR786448 GEN786447:GEN786448 GOJ786447:GOJ786448 GYF786447:GYF786448 HIB786447:HIB786448 HRX786447:HRX786448 IBT786447:IBT786448 ILP786447:ILP786448 IVL786447:IVL786448 JFH786447:JFH786448 JPD786447:JPD786448 JYZ786447:JYZ786448 KIV786447:KIV786448 KSR786447:KSR786448 LCN786447:LCN786448 LMJ786447:LMJ786448 LWF786447:LWF786448 MGB786447:MGB786448 MPX786447:MPX786448 MZT786447:MZT786448 NJP786447:NJP786448 NTL786447:NTL786448 ODH786447:ODH786448 OND786447:OND786448 OWZ786447:OWZ786448 PGV786447:PGV786448 PQR786447:PQR786448 QAN786447:QAN786448 QKJ786447:QKJ786448 QUF786447:QUF786448 REB786447:REB786448 RNX786447:RNX786448 RXT786447:RXT786448 SHP786447:SHP786448 SRL786447:SRL786448 TBH786447:TBH786448 TLD786447:TLD786448 TUZ786447:TUZ786448 UEV786447:UEV786448 UOR786447:UOR786448 UYN786447:UYN786448 VIJ786447:VIJ786448 VSF786447:VSF786448 WCB786447:WCB786448 WLX786447:WLX786448 WVT786447:WVT786448 L851983:L851984 JH851983:JH851984 TD851983:TD851984 ACZ851983:ACZ851984 AMV851983:AMV851984 AWR851983:AWR851984 BGN851983:BGN851984 BQJ851983:BQJ851984 CAF851983:CAF851984 CKB851983:CKB851984 CTX851983:CTX851984 DDT851983:DDT851984 DNP851983:DNP851984 DXL851983:DXL851984 EHH851983:EHH851984 ERD851983:ERD851984 FAZ851983:FAZ851984 FKV851983:FKV851984 FUR851983:FUR851984 GEN851983:GEN851984 GOJ851983:GOJ851984 GYF851983:GYF851984 HIB851983:HIB851984 HRX851983:HRX851984 IBT851983:IBT851984 ILP851983:ILP851984 IVL851983:IVL851984 JFH851983:JFH851984 JPD851983:JPD851984 JYZ851983:JYZ851984 KIV851983:KIV851984 KSR851983:KSR851984 LCN851983:LCN851984 LMJ851983:LMJ851984 LWF851983:LWF851984 MGB851983:MGB851984 MPX851983:MPX851984 MZT851983:MZT851984 NJP851983:NJP851984 NTL851983:NTL851984 ODH851983:ODH851984 OND851983:OND851984 OWZ851983:OWZ851984 PGV851983:PGV851984 PQR851983:PQR851984 QAN851983:QAN851984 QKJ851983:QKJ851984 QUF851983:QUF851984 REB851983:REB851984 RNX851983:RNX851984 RXT851983:RXT851984 SHP851983:SHP851984 SRL851983:SRL851984 TBH851983:TBH851984 TLD851983:TLD851984 TUZ851983:TUZ851984 UEV851983:UEV851984 UOR851983:UOR851984 UYN851983:UYN851984 VIJ851983:VIJ851984 VSF851983:VSF851984 WCB851983:WCB851984 WLX851983:WLX851984 WVT851983:WVT851984 L917519:L917520 JH917519:JH917520 TD917519:TD917520 ACZ917519:ACZ917520 AMV917519:AMV917520 AWR917519:AWR917520 BGN917519:BGN917520 BQJ917519:BQJ917520 CAF917519:CAF917520 CKB917519:CKB917520 CTX917519:CTX917520 DDT917519:DDT917520 DNP917519:DNP917520 DXL917519:DXL917520 EHH917519:EHH917520 ERD917519:ERD917520 FAZ917519:FAZ917520 FKV917519:FKV917520 FUR917519:FUR917520 GEN917519:GEN917520 GOJ917519:GOJ917520 GYF917519:GYF917520 HIB917519:HIB917520 HRX917519:HRX917520 IBT917519:IBT917520 ILP917519:ILP917520 IVL917519:IVL917520 JFH917519:JFH917520 JPD917519:JPD917520 JYZ917519:JYZ917520 KIV917519:KIV917520 KSR917519:KSR917520 LCN917519:LCN917520 LMJ917519:LMJ917520 LWF917519:LWF917520 MGB917519:MGB917520 MPX917519:MPX917520 MZT917519:MZT917520 NJP917519:NJP917520 NTL917519:NTL917520 ODH917519:ODH917520 OND917519:OND917520 OWZ917519:OWZ917520 PGV917519:PGV917520 PQR917519:PQR917520 QAN917519:QAN917520 QKJ917519:QKJ917520 QUF917519:QUF917520 REB917519:REB917520 RNX917519:RNX917520 RXT917519:RXT917520 SHP917519:SHP917520 SRL917519:SRL917520 TBH917519:TBH917520 TLD917519:TLD917520 TUZ917519:TUZ917520 UEV917519:UEV917520 UOR917519:UOR917520 UYN917519:UYN917520 VIJ917519:VIJ917520 VSF917519:VSF917520 WCB917519:WCB917520 WLX917519:WLX917520 WVT917519:WVT917520 L983055:L983056 JH983055:JH983056 TD983055:TD983056 ACZ983055:ACZ983056 AMV983055:AMV983056 AWR983055:AWR983056 BGN983055:BGN983056 BQJ983055:BQJ983056 CAF983055:CAF983056 CKB983055:CKB983056 CTX983055:CTX983056 DDT983055:DDT983056 DNP983055:DNP983056 DXL983055:DXL983056 EHH983055:EHH983056 ERD983055:ERD983056 FAZ983055:FAZ983056 FKV983055:FKV983056 FUR983055:FUR983056 GEN983055:GEN983056 GOJ983055:GOJ983056 GYF983055:GYF983056 HIB983055:HIB983056 HRX983055:HRX983056 IBT983055:IBT983056 ILP983055:ILP983056 IVL983055:IVL983056 JFH983055:JFH983056 JPD983055:JPD983056 JYZ983055:JYZ983056 KIV983055:KIV983056 KSR983055:KSR983056 LCN983055:LCN983056 LMJ983055:LMJ983056 LWF983055:LWF983056 MGB983055:MGB983056 MPX983055:MPX983056 MZT983055:MZT983056 NJP983055:NJP983056 NTL983055:NTL983056 ODH983055:ODH983056 OND983055:OND983056 OWZ983055:OWZ983056 PGV983055:PGV983056 PQR983055:PQR983056 QAN983055:QAN983056 QKJ983055:QKJ983056 QUF983055:QUF983056 REB983055:REB983056 RNX983055:RNX983056 RXT983055:RXT983056 SHP983055:SHP983056 SRL983055:SRL983056 TBH983055:TBH983056 TLD983055:TLD983056 TUZ983055:TUZ983056 UEV983055:UEV983056 UOR983055:UOR983056 UYN983055:UYN983056 VIJ983055:VIJ983056 VSF983055:VSF983056 WCB983055:WCB983056 WLX983055:WLX983056 WVT983055:WVT983056 L12:L13 JH12:JH13 TD12:TD13 ACZ12:ACZ13 AMV12:AMV13 AWR12:AWR13 BGN12:BGN13 BQJ12:BQJ13 CAF12:CAF13 CKB12:CKB13 CTX12:CTX13 DDT12:DDT13 DNP12:DNP13 DXL12:DXL13 EHH12:EHH13 ERD12:ERD13 FAZ12:FAZ13 FKV12:FKV13 FUR12:FUR13 GEN12:GEN13 GOJ12:GOJ13 GYF12:GYF13 HIB12:HIB13 HRX12:HRX13 IBT12:IBT13 ILP12:ILP13 IVL12:IVL13 JFH12:JFH13 JPD12:JPD13 JYZ12:JYZ13 KIV12:KIV13 KSR12:KSR13 LCN12:LCN13 LMJ12:LMJ13 LWF12:LWF13 MGB12:MGB13 MPX12:MPX13 MZT12:MZT13 NJP12:NJP13 NTL12:NTL13 ODH12:ODH13 OND12:OND13 OWZ12:OWZ13 PGV12:PGV13 PQR12:PQR13 QAN12:QAN13 QKJ12:QKJ13 QUF12:QUF13 REB12:REB13 RNX12:RNX13 RXT12:RXT13 SHP12:SHP13 SRL12:SRL13 TBH12:TBH13 TLD12:TLD13 TUZ12:TUZ13 UEV12:UEV13 UOR12:UOR13 UYN12:UYN13 VIJ12:VIJ13 VSF12:VSF13 WCB12:WCB13 WLX12:WLX13 WVT12:WVT13 L65548:L65549 JH65548:JH65549 TD65548:TD65549 ACZ65548:ACZ65549 AMV65548:AMV65549 AWR65548:AWR65549 BGN65548:BGN65549 BQJ65548:BQJ65549 CAF65548:CAF65549 CKB65548:CKB65549 CTX65548:CTX65549 DDT65548:DDT65549 DNP65548:DNP65549 DXL65548:DXL65549 EHH65548:EHH65549 ERD65548:ERD65549 FAZ65548:FAZ65549 FKV65548:FKV65549 FUR65548:FUR65549 GEN65548:GEN65549 GOJ65548:GOJ65549 GYF65548:GYF65549 HIB65548:HIB65549 HRX65548:HRX65549 IBT65548:IBT65549 ILP65548:ILP65549 IVL65548:IVL65549 JFH65548:JFH65549 JPD65548:JPD65549 JYZ65548:JYZ65549 KIV65548:KIV65549 KSR65548:KSR65549 LCN65548:LCN65549 LMJ65548:LMJ65549 LWF65548:LWF65549 MGB65548:MGB65549 MPX65548:MPX65549 MZT65548:MZT65549 NJP65548:NJP65549 NTL65548:NTL65549 ODH65548:ODH65549 OND65548:OND65549 OWZ65548:OWZ65549 PGV65548:PGV65549 PQR65548:PQR65549 QAN65548:QAN65549 QKJ65548:QKJ65549 QUF65548:QUF65549 REB65548:REB65549 RNX65548:RNX65549 RXT65548:RXT65549 SHP65548:SHP65549 SRL65548:SRL65549 TBH65548:TBH65549 TLD65548:TLD65549 TUZ65548:TUZ65549 UEV65548:UEV65549 UOR65548:UOR65549 UYN65548:UYN65549 VIJ65548:VIJ65549 VSF65548:VSF65549 WCB65548:WCB65549 WLX65548:WLX65549 WVT65548:WVT65549 L131084:L131085 JH131084:JH131085 TD131084:TD131085 ACZ131084:ACZ131085 AMV131084:AMV131085 AWR131084:AWR131085 BGN131084:BGN131085 BQJ131084:BQJ131085 CAF131084:CAF131085 CKB131084:CKB131085 CTX131084:CTX131085 DDT131084:DDT131085 DNP131084:DNP131085 DXL131084:DXL131085 EHH131084:EHH131085 ERD131084:ERD131085 FAZ131084:FAZ131085 FKV131084:FKV131085 FUR131084:FUR131085 GEN131084:GEN131085 GOJ131084:GOJ131085 GYF131084:GYF131085 HIB131084:HIB131085 HRX131084:HRX131085 IBT131084:IBT131085 ILP131084:ILP131085 IVL131084:IVL131085 JFH131084:JFH131085 JPD131084:JPD131085 JYZ131084:JYZ131085 KIV131084:KIV131085 KSR131084:KSR131085 LCN131084:LCN131085 LMJ131084:LMJ131085 LWF131084:LWF131085 MGB131084:MGB131085 MPX131084:MPX131085 MZT131084:MZT131085 NJP131084:NJP131085 NTL131084:NTL131085 ODH131084:ODH131085 OND131084:OND131085 OWZ131084:OWZ131085 PGV131084:PGV131085 PQR131084:PQR131085 QAN131084:QAN131085 QKJ131084:QKJ131085 QUF131084:QUF131085 REB131084:REB131085 RNX131084:RNX131085 RXT131084:RXT131085 SHP131084:SHP131085 SRL131084:SRL131085 TBH131084:TBH131085 TLD131084:TLD131085 TUZ131084:TUZ131085 UEV131084:UEV131085 UOR131084:UOR131085 UYN131084:UYN131085 VIJ131084:VIJ131085 VSF131084:VSF131085 WCB131084:WCB131085 WLX131084:WLX131085 WVT131084:WVT131085 L196620:L196621 JH196620:JH196621 TD196620:TD196621 ACZ196620:ACZ196621 AMV196620:AMV196621 AWR196620:AWR196621 BGN196620:BGN196621 BQJ196620:BQJ196621 CAF196620:CAF196621 CKB196620:CKB196621 CTX196620:CTX196621 DDT196620:DDT196621 DNP196620:DNP196621 DXL196620:DXL196621 EHH196620:EHH196621 ERD196620:ERD196621 FAZ196620:FAZ196621 FKV196620:FKV196621 FUR196620:FUR196621 GEN196620:GEN196621 GOJ196620:GOJ196621 GYF196620:GYF196621 HIB196620:HIB196621 HRX196620:HRX196621 IBT196620:IBT196621 ILP196620:ILP196621 IVL196620:IVL196621 JFH196620:JFH196621 JPD196620:JPD196621 JYZ196620:JYZ196621 KIV196620:KIV196621 KSR196620:KSR196621 LCN196620:LCN196621 LMJ196620:LMJ196621 LWF196620:LWF196621 MGB196620:MGB196621 MPX196620:MPX196621 MZT196620:MZT196621 NJP196620:NJP196621 NTL196620:NTL196621 ODH196620:ODH196621 OND196620:OND196621 OWZ196620:OWZ196621 PGV196620:PGV196621 PQR196620:PQR196621 QAN196620:QAN196621 QKJ196620:QKJ196621 QUF196620:QUF196621 REB196620:REB196621 RNX196620:RNX196621 RXT196620:RXT196621 SHP196620:SHP196621 SRL196620:SRL196621 TBH196620:TBH196621 TLD196620:TLD196621 TUZ196620:TUZ196621 UEV196620:UEV196621 UOR196620:UOR196621 UYN196620:UYN196621 VIJ196620:VIJ196621 VSF196620:VSF196621 WCB196620:WCB196621 WLX196620:WLX196621 WVT196620:WVT196621 L262156:L262157 JH262156:JH262157 TD262156:TD262157 ACZ262156:ACZ262157 AMV262156:AMV262157 AWR262156:AWR262157 BGN262156:BGN262157 BQJ262156:BQJ262157 CAF262156:CAF262157 CKB262156:CKB262157 CTX262156:CTX262157 DDT262156:DDT262157 DNP262156:DNP262157 DXL262156:DXL262157 EHH262156:EHH262157 ERD262156:ERD262157 FAZ262156:FAZ262157 FKV262156:FKV262157 FUR262156:FUR262157 GEN262156:GEN262157 GOJ262156:GOJ262157 GYF262156:GYF262157 HIB262156:HIB262157 HRX262156:HRX262157 IBT262156:IBT262157 ILP262156:ILP262157 IVL262156:IVL262157 JFH262156:JFH262157 JPD262156:JPD262157 JYZ262156:JYZ262157 KIV262156:KIV262157 KSR262156:KSR262157 LCN262156:LCN262157 LMJ262156:LMJ262157 LWF262156:LWF262157 MGB262156:MGB262157 MPX262156:MPX262157 MZT262156:MZT262157 NJP262156:NJP262157 NTL262156:NTL262157 ODH262156:ODH262157 OND262156:OND262157 OWZ262156:OWZ262157 PGV262156:PGV262157 PQR262156:PQR262157 QAN262156:QAN262157 QKJ262156:QKJ262157 QUF262156:QUF262157 REB262156:REB262157 RNX262156:RNX262157 RXT262156:RXT262157 SHP262156:SHP262157 SRL262156:SRL262157 TBH262156:TBH262157 TLD262156:TLD262157 TUZ262156:TUZ262157 UEV262156:UEV262157 UOR262156:UOR262157 UYN262156:UYN262157 VIJ262156:VIJ262157 VSF262156:VSF262157 WCB262156:WCB262157 WLX262156:WLX262157 WVT262156:WVT262157 L327692:L327693 JH327692:JH327693 TD327692:TD327693 ACZ327692:ACZ327693 AMV327692:AMV327693 AWR327692:AWR327693 BGN327692:BGN327693 BQJ327692:BQJ327693 CAF327692:CAF327693 CKB327692:CKB327693 CTX327692:CTX327693 DDT327692:DDT327693 DNP327692:DNP327693 DXL327692:DXL327693 EHH327692:EHH327693 ERD327692:ERD327693 FAZ327692:FAZ327693 FKV327692:FKV327693 FUR327692:FUR327693 GEN327692:GEN327693 GOJ327692:GOJ327693 GYF327692:GYF327693 HIB327692:HIB327693 HRX327692:HRX327693 IBT327692:IBT327693 ILP327692:ILP327693 IVL327692:IVL327693 JFH327692:JFH327693 JPD327692:JPD327693 JYZ327692:JYZ327693 KIV327692:KIV327693 KSR327692:KSR327693 LCN327692:LCN327693 LMJ327692:LMJ327693 LWF327692:LWF327693 MGB327692:MGB327693 MPX327692:MPX327693 MZT327692:MZT327693 NJP327692:NJP327693 NTL327692:NTL327693 ODH327692:ODH327693 OND327692:OND327693 OWZ327692:OWZ327693 PGV327692:PGV327693 PQR327692:PQR327693 QAN327692:QAN327693 QKJ327692:QKJ327693 QUF327692:QUF327693 REB327692:REB327693 RNX327692:RNX327693 RXT327692:RXT327693 SHP327692:SHP327693 SRL327692:SRL327693 TBH327692:TBH327693 TLD327692:TLD327693 TUZ327692:TUZ327693 UEV327692:UEV327693 UOR327692:UOR327693 UYN327692:UYN327693 VIJ327692:VIJ327693 VSF327692:VSF327693 WCB327692:WCB327693 WLX327692:WLX327693 WVT327692:WVT327693 L393228:L393229 JH393228:JH393229 TD393228:TD393229 ACZ393228:ACZ393229 AMV393228:AMV393229 AWR393228:AWR393229 BGN393228:BGN393229 BQJ393228:BQJ393229 CAF393228:CAF393229 CKB393228:CKB393229 CTX393228:CTX393229 DDT393228:DDT393229 DNP393228:DNP393229 DXL393228:DXL393229 EHH393228:EHH393229 ERD393228:ERD393229 FAZ393228:FAZ393229 FKV393228:FKV393229 FUR393228:FUR393229 GEN393228:GEN393229 GOJ393228:GOJ393229 GYF393228:GYF393229 HIB393228:HIB393229 HRX393228:HRX393229 IBT393228:IBT393229 ILP393228:ILP393229 IVL393228:IVL393229 JFH393228:JFH393229 JPD393228:JPD393229 JYZ393228:JYZ393229 KIV393228:KIV393229 KSR393228:KSR393229 LCN393228:LCN393229 LMJ393228:LMJ393229 LWF393228:LWF393229 MGB393228:MGB393229 MPX393228:MPX393229 MZT393228:MZT393229 NJP393228:NJP393229 NTL393228:NTL393229 ODH393228:ODH393229 OND393228:OND393229 OWZ393228:OWZ393229 PGV393228:PGV393229 PQR393228:PQR393229 QAN393228:QAN393229 QKJ393228:QKJ393229 QUF393228:QUF393229 REB393228:REB393229 RNX393228:RNX393229 RXT393228:RXT393229 SHP393228:SHP393229 SRL393228:SRL393229 TBH393228:TBH393229 TLD393228:TLD393229 TUZ393228:TUZ393229 UEV393228:UEV393229 UOR393228:UOR393229 UYN393228:UYN393229 VIJ393228:VIJ393229 VSF393228:VSF393229 WCB393228:WCB393229 WLX393228:WLX393229 WVT393228:WVT393229 L458764:L458765 JH458764:JH458765 TD458764:TD458765 ACZ458764:ACZ458765 AMV458764:AMV458765 AWR458764:AWR458765 BGN458764:BGN458765 BQJ458764:BQJ458765 CAF458764:CAF458765 CKB458764:CKB458765 CTX458764:CTX458765 DDT458764:DDT458765 DNP458764:DNP458765 DXL458764:DXL458765 EHH458764:EHH458765 ERD458764:ERD458765 FAZ458764:FAZ458765 FKV458764:FKV458765 FUR458764:FUR458765 GEN458764:GEN458765 GOJ458764:GOJ458765 GYF458764:GYF458765 HIB458764:HIB458765 HRX458764:HRX458765 IBT458764:IBT458765 ILP458764:ILP458765 IVL458764:IVL458765 JFH458764:JFH458765 JPD458764:JPD458765 JYZ458764:JYZ458765 KIV458764:KIV458765 KSR458764:KSR458765 LCN458764:LCN458765 LMJ458764:LMJ458765 LWF458764:LWF458765 MGB458764:MGB458765 MPX458764:MPX458765 MZT458764:MZT458765 NJP458764:NJP458765 NTL458764:NTL458765 ODH458764:ODH458765 OND458764:OND458765 OWZ458764:OWZ458765 PGV458764:PGV458765 PQR458764:PQR458765 QAN458764:QAN458765 QKJ458764:QKJ458765 QUF458764:QUF458765 REB458764:REB458765 RNX458764:RNX458765 RXT458764:RXT458765 SHP458764:SHP458765 SRL458764:SRL458765 TBH458764:TBH458765 TLD458764:TLD458765 TUZ458764:TUZ458765 UEV458764:UEV458765 UOR458764:UOR458765 UYN458764:UYN458765 VIJ458764:VIJ458765 VSF458764:VSF458765 WCB458764:WCB458765 WLX458764:WLX458765 WVT458764:WVT458765 L524300:L524301 JH524300:JH524301 TD524300:TD524301 ACZ524300:ACZ524301 AMV524300:AMV524301 AWR524300:AWR524301 BGN524300:BGN524301 BQJ524300:BQJ524301 CAF524300:CAF524301 CKB524300:CKB524301 CTX524300:CTX524301 DDT524300:DDT524301 DNP524300:DNP524301 DXL524300:DXL524301 EHH524300:EHH524301 ERD524300:ERD524301 FAZ524300:FAZ524301 FKV524300:FKV524301 FUR524300:FUR524301 GEN524300:GEN524301 GOJ524300:GOJ524301 GYF524300:GYF524301 HIB524300:HIB524301 HRX524300:HRX524301 IBT524300:IBT524301 ILP524300:ILP524301 IVL524300:IVL524301 JFH524300:JFH524301 JPD524300:JPD524301 JYZ524300:JYZ524301 KIV524300:KIV524301 KSR524300:KSR524301 LCN524300:LCN524301 LMJ524300:LMJ524301 LWF524300:LWF524301 MGB524300:MGB524301 MPX524300:MPX524301 MZT524300:MZT524301 NJP524300:NJP524301 NTL524300:NTL524301 ODH524300:ODH524301 OND524300:OND524301 OWZ524300:OWZ524301 PGV524300:PGV524301 PQR524300:PQR524301 QAN524300:QAN524301 QKJ524300:QKJ524301 QUF524300:QUF524301 REB524300:REB524301 RNX524300:RNX524301 RXT524300:RXT524301 SHP524300:SHP524301 SRL524300:SRL524301 TBH524300:TBH524301 TLD524300:TLD524301 TUZ524300:TUZ524301 UEV524300:UEV524301 UOR524300:UOR524301 UYN524300:UYN524301 VIJ524300:VIJ524301 VSF524300:VSF524301 WCB524300:WCB524301 WLX524300:WLX524301 WVT524300:WVT524301 L589836:L589837 JH589836:JH589837 TD589836:TD589837 ACZ589836:ACZ589837 AMV589836:AMV589837 AWR589836:AWR589837 BGN589836:BGN589837 BQJ589836:BQJ589837 CAF589836:CAF589837 CKB589836:CKB589837 CTX589836:CTX589837 DDT589836:DDT589837 DNP589836:DNP589837 DXL589836:DXL589837 EHH589836:EHH589837 ERD589836:ERD589837 FAZ589836:FAZ589837 FKV589836:FKV589837 FUR589836:FUR589837 GEN589836:GEN589837 GOJ589836:GOJ589837 GYF589836:GYF589837 HIB589836:HIB589837 HRX589836:HRX589837 IBT589836:IBT589837 ILP589836:ILP589837 IVL589836:IVL589837 JFH589836:JFH589837 JPD589836:JPD589837 JYZ589836:JYZ589837 KIV589836:KIV589837 KSR589836:KSR589837 LCN589836:LCN589837 LMJ589836:LMJ589837 LWF589836:LWF589837 MGB589836:MGB589837 MPX589836:MPX589837 MZT589836:MZT589837 NJP589836:NJP589837 NTL589836:NTL589837 ODH589836:ODH589837 OND589836:OND589837 OWZ589836:OWZ589837 PGV589836:PGV589837 PQR589836:PQR589837 QAN589836:QAN589837 QKJ589836:QKJ589837 QUF589836:QUF589837 REB589836:REB589837 RNX589836:RNX589837 RXT589836:RXT589837 SHP589836:SHP589837 SRL589836:SRL589837 TBH589836:TBH589837 TLD589836:TLD589837 TUZ589836:TUZ589837 UEV589836:UEV589837 UOR589836:UOR589837 UYN589836:UYN589837 VIJ589836:VIJ589837 VSF589836:VSF589837 WCB589836:WCB589837 WLX589836:WLX589837 WVT589836:WVT589837 L655372:L655373 JH655372:JH655373 TD655372:TD655373 ACZ655372:ACZ655373 AMV655372:AMV655373 AWR655372:AWR655373 BGN655372:BGN655373 BQJ655372:BQJ655373 CAF655372:CAF655373 CKB655372:CKB655373 CTX655372:CTX655373 DDT655372:DDT655373 DNP655372:DNP655373 DXL655372:DXL655373 EHH655372:EHH655373 ERD655372:ERD655373 FAZ655372:FAZ655373 FKV655372:FKV655373 FUR655372:FUR655373 GEN655372:GEN655373 GOJ655372:GOJ655373 GYF655372:GYF655373 HIB655372:HIB655373 HRX655372:HRX655373 IBT655372:IBT655373 ILP655372:ILP655373 IVL655372:IVL655373 JFH655372:JFH655373 JPD655372:JPD655373 JYZ655372:JYZ655373 KIV655372:KIV655373 KSR655372:KSR655373 LCN655372:LCN655373 LMJ655372:LMJ655373 LWF655372:LWF655373 MGB655372:MGB655373 MPX655372:MPX655373 MZT655372:MZT655373 NJP655372:NJP655373 NTL655372:NTL655373 ODH655372:ODH655373 OND655372:OND655373 OWZ655372:OWZ655373 PGV655372:PGV655373 PQR655372:PQR655373 QAN655372:QAN655373 QKJ655372:QKJ655373 QUF655372:QUF655373 REB655372:REB655373 RNX655372:RNX655373 RXT655372:RXT655373 SHP655372:SHP655373 SRL655372:SRL655373 TBH655372:TBH655373 TLD655372:TLD655373 TUZ655372:TUZ655373 UEV655372:UEV655373 UOR655372:UOR655373 UYN655372:UYN655373 VIJ655372:VIJ655373 VSF655372:VSF655373 WCB655372:WCB655373 WLX655372:WLX655373 WVT655372:WVT655373 L720908:L720909 JH720908:JH720909 TD720908:TD720909 ACZ720908:ACZ720909 AMV720908:AMV720909 AWR720908:AWR720909 BGN720908:BGN720909 BQJ720908:BQJ720909 CAF720908:CAF720909 CKB720908:CKB720909 CTX720908:CTX720909 DDT720908:DDT720909 DNP720908:DNP720909 DXL720908:DXL720909 EHH720908:EHH720909 ERD720908:ERD720909 FAZ720908:FAZ720909 FKV720908:FKV720909 FUR720908:FUR720909 GEN720908:GEN720909 GOJ720908:GOJ720909 GYF720908:GYF720909 HIB720908:HIB720909 HRX720908:HRX720909 IBT720908:IBT720909 ILP720908:ILP720909 IVL720908:IVL720909 JFH720908:JFH720909 JPD720908:JPD720909 JYZ720908:JYZ720909 KIV720908:KIV720909 KSR720908:KSR720909 LCN720908:LCN720909 LMJ720908:LMJ720909 LWF720908:LWF720909 MGB720908:MGB720909 MPX720908:MPX720909 MZT720908:MZT720909 NJP720908:NJP720909 NTL720908:NTL720909 ODH720908:ODH720909 OND720908:OND720909 OWZ720908:OWZ720909 PGV720908:PGV720909 PQR720908:PQR720909 QAN720908:QAN720909 QKJ720908:QKJ720909 QUF720908:QUF720909 REB720908:REB720909 RNX720908:RNX720909 RXT720908:RXT720909 SHP720908:SHP720909 SRL720908:SRL720909 TBH720908:TBH720909 TLD720908:TLD720909 TUZ720908:TUZ720909 UEV720908:UEV720909 UOR720908:UOR720909 UYN720908:UYN720909 VIJ720908:VIJ720909 VSF720908:VSF720909 WCB720908:WCB720909 WLX720908:WLX720909 WVT720908:WVT720909 L786444:L786445 JH786444:JH786445 TD786444:TD786445 ACZ786444:ACZ786445 AMV786444:AMV786445 AWR786444:AWR786445 BGN786444:BGN786445 BQJ786444:BQJ786445 CAF786444:CAF786445 CKB786444:CKB786445 CTX786444:CTX786445 DDT786444:DDT786445 DNP786444:DNP786445 DXL786444:DXL786445 EHH786444:EHH786445 ERD786444:ERD786445 FAZ786444:FAZ786445 FKV786444:FKV786445 FUR786444:FUR786445 GEN786444:GEN786445 GOJ786444:GOJ786445 GYF786444:GYF786445 HIB786444:HIB786445 HRX786444:HRX786445 IBT786444:IBT786445 ILP786444:ILP786445 IVL786444:IVL786445 JFH786444:JFH786445 JPD786444:JPD786445 JYZ786444:JYZ786445 KIV786444:KIV786445 KSR786444:KSR786445 LCN786444:LCN786445 LMJ786444:LMJ786445 LWF786444:LWF786445 MGB786444:MGB786445 MPX786444:MPX786445 MZT786444:MZT786445 NJP786444:NJP786445 NTL786444:NTL786445 ODH786444:ODH786445 OND786444:OND786445 OWZ786444:OWZ786445 PGV786444:PGV786445 PQR786444:PQR786445 QAN786444:QAN786445 QKJ786444:QKJ786445 QUF786444:QUF786445 REB786444:REB786445 RNX786444:RNX786445 RXT786444:RXT786445 SHP786444:SHP786445 SRL786444:SRL786445 TBH786444:TBH786445 TLD786444:TLD786445 TUZ786444:TUZ786445 UEV786444:UEV786445 UOR786444:UOR786445 UYN786444:UYN786445 VIJ786444:VIJ786445 VSF786444:VSF786445 WCB786444:WCB786445 WLX786444:WLX786445 WVT786444:WVT786445 L851980:L851981 JH851980:JH851981 TD851980:TD851981 ACZ851980:ACZ851981 AMV851980:AMV851981 AWR851980:AWR851981 BGN851980:BGN851981 BQJ851980:BQJ851981 CAF851980:CAF851981 CKB851980:CKB851981 CTX851980:CTX851981 DDT851980:DDT851981 DNP851980:DNP851981 DXL851980:DXL851981 EHH851980:EHH851981 ERD851980:ERD851981 FAZ851980:FAZ851981 FKV851980:FKV851981 FUR851980:FUR851981 GEN851980:GEN851981 GOJ851980:GOJ851981 GYF851980:GYF851981 HIB851980:HIB851981 HRX851980:HRX851981 IBT851980:IBT851981 ILP851980:ILP851981 IVL851980:IVL851981 JFH851980:JFH851981 JPD851980:JPD851981 JYZ851980:JYZ851981 KIV851980:KIV851981 KSR851980:KSR851981 LCN851980:LCN851981 LMJ851980:LMJ851981 LWF851980:LWF851981 MGB851980:MGB851981 MPX851980:MPX851981 MZT851980:MZT851981 NJP851980:NJP851981 NTL851980:NTL851981 ODH851980:ODH851981 OND851980:OND851981 OWZ851980:OWZ851981 PGV851980:PGV851981 PQR851980:PQR851981 QAN851980:QAN851981 QKJ851980:QKJ851981 QUF851980:QUF851981 REB851980:REB851981 RNX851980:RNX851981 RXT851980:RXT851981 SHP851980:SHP851981 SRL851980:SRL851981 TBH851980:TBH851981 TLD851980:TLD851981 TUZ851980:TUZ851981 UEV851980:UEV851981 UOR851980:UOR851981 UYN851980:UYN851981 VIJ851980:VIJ851981 VSF851980:VSF851981 WCB851980:WCB851981 WLX851980:WLX851981 WVT851980:WVT851981 L917516:L917517 JH917516:JH917517 TD917516:TD917517 ACZ917516:ACZ917517 AMV917516:AMV917517 AWR917516:AWR917517 BGN917516:BGN917517 BQJ917516:BQJ917517 CAF917516:CAF917517 CKB917516:CKB917517 CTX917516:CTX917517 DDT917516:DDT917517 DNP917516:DNP917517 DXL917516:DXL917517 EHH917516:EHH917517 ERD917516:ERD917517 FAZ917516:FAZ917517 FKV917516:FKV917517 FUR917516:FUR917517 GEN917516:GEN917517 GOJ917516:GOJ917517 GYF917516:GYF917517 HIB917516:HIB917517 HRX917516:HRX917517 IBT917516:IBT917517 ILP917516:ILP917517 IVL917516:IVL917517 JFH917516:JFH917517 JPD917516:JPD917517 JYZ917516:JYZ917517 KIV917516:KIV917517 KSR917516:KSR917517 LCN917516:LCN917517 LMJ917516:LMJ917517 LWF917516:LWF917517 MGB917516:MGB917517 MPX917516:MPX917517 MZT917516:MZT917517 NJP917516:NJP917517 NTL917516:NTL917517 ODH917516:ODH917517 OND917516:OND917517 OWZ917516:OWZ917517 PGV917516:PGV917517 PQR917516:PQR917517 QAN917516:QAN917517 QKJ917516:QKJ917517 QUF917516:QUF917517 REB917516:REB917517 RNX917516:RNX917517 RXT917516:RXT917517 SHP917516:SHP917517 SRL917516:SRL917517 TBH917516:TBH917517 TLD917516:TLD917517 TUZ917516:TUZ917517 UEV917516:UEV917517 UOR917516:UOR917517 UYN917516:UYN917517 VIJ917516:VIJ917517 VSF917516:VSF917517 WCB917516:WCB917517 WLX917516:WLX917517 WVT917516:WVT917517 L983052:L983053 JH983052:JH983053 TD983052:TD983053 ACZ983052:ACZ983053 AMV983052:AMV983053 AWR983052:AWR983053 BGN983052:BGN983053 BQJ983052:BQJ983053 CAF983052:CAF983053 CKB983052:CKB983053 CTX983052:CTX983053 DDT983052:DDT983053 DNP983052:DNP983053 DXL983052:DXL983053 EHH983052:EHH983053 ERD983052:ERD983053 FAZ983052:FAZ983053 FKV983052:FKV983053 FUR983052:FUR983053 GEN983052:GEN983053 GOJ983052:GOJ983053 GYF983052:GYF983053 HIB983052:HIB983053 HRX983052:HRX983053 IBT983052:IBT983053 ILP983052:ILP983053 IVL983052:IVL983053 JFH983052:JFH983053 JPD983052:JPD983053 JYZ983052:JYZ983053 KIV983052:KIV983053 KSR983052:KSR983053 LCN983052:LCN983053 LMJ983052:LMJ983053 LWF983052:LWF983053 MGB983052:MGB983053 MPX983052:MPX983053 MZT983052:MZT983053 NJP983052:NJP983053 NTL983052:NTL983053 ODH983052:ODH983053 OND983052:OND983053 OWZ983052:OWZ983053 PGV983052:PGV983053 PQR983052:PQR983053 QAN983052:QAN983053 QKJ983052:QKJ983053 QUF983052:QUF983053 REB983052:REB983053 RNX983052:RNX983053 RXT983052:RXT983053 SHP983052:SHP983053 SRL983052:SRL983053 TBH983052:TBH983053 TLD983052:TLD983053 TUZ983052:TUZ983053 UEV983052:UEV983053 UOR983052:UOR983053 UYN983052:UYN983053 VIJ983052:VIJ983053 VSF983052:VSF983053 WCB983052:WCB983053 WLX983052:WLX983053 WVT983052:WVT983053 L25 JH25 TD25 ACZ25 AMV25 AWR25 BGN25 BQJ25 CAF25 CKB25 CTX25 DDT25 DNP25 DXL25 EHH25 ERD25 FAZ25 FKV25 FUR25 GEN25 GOJ25 GYF25 HIB25 HRX25 IBT25 ILP25 IVL25 JFH25 JPD25 JYZ25 KIV25 KSR25 LCN25 LMJ25 LWF25 MGB25 MPX25 MZT25 NJP25 NTL25 ODH25 OND25 OWZ25 PGV25 PQR25 QAN25 QKJ25 QUF25 REB25 RNX25 RXT25 SHP25 SRL25 TBH25 TLD25 TUZ25 UEV25 UOR25 UYN25 VIJ25 VSF25 WCB25 WLX25 WVT25 L65561 JH65561 TD65561 ACZ65561 AMV65561 AWR65561 BGN65561 BQJ65561 CAF65561 CKB65561 CTX65561 DDT65561 DNP65561 DXL65561 EHH65561 ERD65561 FAZ65561 FKV65561 FUR65561 GEN65561 GOJ65561 GYF65561 HIB65561 HRX65561 IBT65561 ILP65561 IVL65561 JFH65561 JPD65561 JYZ65561 KIV65561 KSR65561 LCN65561 LMJ65561 LWF65561 MGB65561 MPX65561 MZT65561 NJP65561 NTL65561 ODH65561 OND65561 OWZ65561 PGV65561 PQR65561 QAN65561 QKJ65561 QUF65561 REB65561 RNX65561 RXT65561 SHP65561 SRL65561 TBH65561 TLD65561 TUZ65561 UEV65561 UOR65561 UYN65561 VIJ65561 VSF65561 WCB65561 WLX65561 WVT65561 L131097 JH131097 TD131097 ACZ131097 AMV131097 AWR131097 BGN131097 BQJ131097 CAF131097 CKB131097 CTX131097 DDT131097 DNP131097 DXL131097 EHH131097 ERD131097 FAZ131097 FKV131097 FUR131097 GEN131097 GOJ131097 GYF131097 HIB131097 HRX131097 IBT131097 ILP131097 IVL131097 JFH131097 JPD131097 JYZ131097 KIV131097 KSR131097 LCN131097 LMJ131097 LWF131097 MGB131097 MPX131097 MZT131097 NJP131097 NTL131097 ODH131097 OND131097 OWZ131097 PGV131097 PQR131097 QAN131097 QKJ131097 QUF131097 REB131097 RNX131097 RXT131097 SHP131097 SRL131097 TBH131097 TLD131097 TUZ131097 UEV131097 UOR131097 UYN131097 VIJ131097 VSF131097 WCB131097 WLX131097 WVT131097 L196633 JH196633 TD196633 ACZ196633 AMV196633 AWR196633 BGN196633 BQJ196633 CAF196633 CKB196633 CTX196633 DDT196633 DNP196633 DXL196633 EHH196633 ERD196633 FAZ196633 FKV196633 FUR196633 GEN196633 GOJ196633 GYF196633 HIB196633 HRX196633 IBT196633 ILP196633 IVL196633 JFH196633 JPD196633 JYZ196633 KIV196633 KSR196633 LCN196633 LMJ196633 LWF196633 MGB196633 MPX196633 MZT196633 NJP196633 NTL196633 ODH196633 OND196633 OWZ196633 PGV196633 PQR196633 QAN196633 QKJ196633 QUF196633 REB196633 RNX196633 RXT196633 SHP196633 SRL196633 TBH196633 TLD196633 TUZ196633 UEV196633 UOR196633 UYN196633 VIJ196633 VSF196633 WCB196633 WLX196633 WVT196633 L262169 JH262169 TD262169 ACZ262169 AMV262169 AWR262169 BGN262169 BQJ262169 CAF262169 CKB262169 CTX262169 DDT262169 DNP262169 DXL262169 EHH262169 ERD262169 FAZ262169 FKV262169 FUR262169 GEN262169 GOJ262169 GYF262169 HIB262169 HRX262169 IBT262169 ILP262169 IVL262169 JFH262169 JPD262169 JYZ262169 KIV262169 KSR262169 LCN262169 LMJ262169 LWF262169 MGB262169 MPX262169 MZT262169 NJP262169 NTL262169 ODH262169 OND262169 OWZ262169 PGV262169 PQR262169 QAN262169 QKJ262169 QUF262169 REB262169 RNX262169 RXT262169 SHP262169 SRL262169 TBH262169 TLD262169 TUZ262169 UEV262169 UOR262169 UYN262169 VIJ262169 VSF262169 WCB262169 WLX262169 WVT262169 L327705 JH327705 TD327705 ACZ327705 AMV327705 AWR327705 BGN327705 BQJ327705 CAF327705 CKB327705 CTX327705 DDT327705 DNP327705 DXL327705 EHH327705 ERD327705 FAZ327705 FKV327705 FUR327705 GEN327705 GOJ327705 GYF327705 HIB327705 HRX327705 IBT327705 ILP327705 IVL327705 JFH327705 JPD327705 JYZ327705 KIV327705 KSR327705 LCN327705 LMJ327705 LWF327705 MGB327705 MPX327705 MZT327705 NJP327705 NTL327705 ODH327705 OND327705 OWZ327705 PGV327705 PQR327705 QAN327705 QKJ327705 QUF327705 REB327705 RNX327705 RXT327705 SHP327705 SRL327705 TBH327705 TLD327705 TUZ327705 UEV327705 UOR327705 UYN327705 VIJ327705 VSF327705 WCB327705 WLX327705 WVT327705 L393241 JH393241 TD393241 ACZ393241 AMV393241 AWR393241 BGN393241 BQJ393241 CAF393241 CKB393241 CTX393241 DDT393241 DNP393241 DXL393241 EHH393241 ERD393241 FAZ393241 FKV393241 FUR393241 GEN393241 GOJ393241 GYF393241 HIB393241 HRX393241 IBT393241 ILP393241 IVL393241 JFH393241 JPD393241 JYZ393241 KIV393241 KSR393241 LCN393241 LMJ393241 LWF393241 MGB393241 MPX393241 MZT393241 NJP393241 NTL393241 ODH393241 OND393241 OWZ393241 PGV393241 PQR393241 QAN393241 QKJ393241 QUF393241 REB393241 RNX393241 RXT393241 SHP393241 SRL393241 TBH393241 TLD393241 TUZ393241 UEV393241 UOR393241 UYN393241 VIJ393241 VSF393241 WCB393241 WLX393241 WVT393241 L458777 JH458777 TD458777 ACZ458777 AMV458777 AWR458777 BGN458777 BQJ458777 CAF458777 CKB458777 CTX458777 DDT458777 DNP458777 DXL458777 EHH458777 ERD458777 FAZ458777 FKV458777 FUR458777 GEN458777 GOJ458777 GYF458777 HIB458777 HRX458777 IBT458777 ILP458777 IVL458777 JFH458777 JPD458777 JYZ458777 KIV458777 KSR458777 LCN458777 LMJ458777 LWF458777 MGB458777 MPX458777 MZT458777 NJP458777 NTL458777 ODH458777 OND458777 OWZ458777 PGV458777 PQR458777 QAN458777 QKJ458777 QUF458777 REB458777 RNX458777 RXT458777 SHP458777 SRL458777 TBH458777 TLD458777 TUZ458777 UEV458777 UOR458777 UYN458777 VIJ458777 VSF458777 WCB458777 WLX458777 WVT458777 L524313 JH524313 TD524313 ACZ524313 AMV524313 AWR524313 BGN524313 BQJ524313 CAF524313 CKB524313 CTX524313 DDT524313 DNP524313 DXL524313 EHH524313 ERD524313 FAZ524313 FKV524313 FUR524313 GEN524313 GOJ524313 GYF524313 HIB524313 HRX524313 IBT524313 ILP524313 IVL524313 JFH524313 JPD524313 JYZ524313 KIV524313 KSR524313 LCN524313 LMJ524313 LWF524313 MGB524313 MPX524313 MZT524313 NJP524313 NTL524313 ODH524313 OND524313 OWZ524313 PGV524313 PQR524313 QAN524313 QKJ524313 QUF524313 REB524313 RNX524313 RXT524313 SHP524313 SRL524313 TBH524313 TLD524313 TUZ524313 UEV524313 UOR524313 UYN524313 VIJ524313 VSF524313 WCB524313 WLX524313 WVT524313 L589849 JH589849 TD589849 ACZ589849 AMV589849 AWR589849 BGN589849 BQJ589849 CAF589849 CKB589849 CTX589849 DDT589849 DNP589849 DXL589849 EHH589849 ERD589849 FAZ589849 FKV589849 FUR589849 GEN589849 GOJ589849 GYF589849 HIB589849 HRX589849 IBT589849 ILP589849 IVL589849 JFH589849 JPD589849 JYZ589849 KIV589849 KSR589849 LCN589849 LMJ589849 LWF589849 MGB589849 MPX589849 MZT589849 NJP589849 NTL589849 ODH589849 OND589849 OWZ589849 PGV589849 PQR589849 QAN589849 QKJ589849 QUF589849 REB589849 RNX589849 RXT589849 SHP589849 SRL589849 TBH589849 TLD589849 TUZ589849 UEV589849 UOR589849 UYN589849 VIJ589849 VSF589849 WCB589849 WLX589849 WVT589849 L655385 JH655385 TD655385 ACZ655385 AMV655385 AWR655385 BGN655385 BQJ655385 CAF655385 CKB655385 CTX655385 DDT655385 DNP655385 DXL655385 EHH655385 ERD655385 FAZ655385 FKV655385 FUR655385 GEN655385 GOJ655385 GYF655385 HIB655385 HRX655385 IBT655385 ILP655385 IVL655385 JFH655385 JPD655385 JYZ655385 KIV655385 KSR655385 LCN655385 LMJ655385 LWF655385 MGB655385 MPX655385 MZT655385 NJP655385 NTL655385 ODH655385 OND655385 OWZ655385 PGV655385 PQR655385 QAN655385 QKJ655385 QUF655385 REB655385 RNX655385 RXT655385 SHP655385 SRL655385 TBH655385 TLD655385 TUZ655385 UEV655385 UOR655385 UYN655385 VIJ655385 VSF655385 WCB655385 WLX655385 WVT655385 L720921 JH720921 TD720921 ACZ720921 AMV720921 AWR720921 BGN720921 BQJ720921 CAF720921 CKB720921 CTX720921 DDT720921 DNP720921 DXL720921 EHH720921 ERD720921 FAZ720921 FKV720921 FUR720921 GEN720921 GOJ720921 GYF720921 HIB720921 HRX720921 IBT720921 ILP720921 IVL720921 JFH720921 JPD720921 JYZ720921 KIV720921 KSR720921 LCN720921 LMJ720921 LWF720921 MGB720921 MPX720921 MZT720921 NJP720921 NTL720921 ODH720921 OND720921 OWZ720921 PGV720921 PQR720921 QAN720921 QKJ720921 QUF720921 REB720921 RNX720921 RXT720921 SHP720921 SRL720921 TBH720921 TLD720921 TUZ720921 UEV720921 UOR720921 UYN720921 VIJ720921 VSF720921 WCB720921 WLX720921 WVT720921 L786457 JH786457 TD786457 ACZ786457 AMV786457 AWR786457 BGN786457 BQJ786457 CAF786457 CKB786457 CTX786457 DDT786457 DNP786457 DXL786457 EHH786457 ERD786457 FAZ786457 FKV786457 FUR786457 GEN786457 GOJ786457 GYF786457 HIB786457 HRX786457 IBT786457 ILP786457 IVL786457 JFH786457 JPD786457 JYZ786457 KIV786457 KSR786457 LCN786457 LMJ786457 LWF786457 MGB786457 MPX786457 MZT786457 NJP786457 NTL786457 ODH786457 OND786457 OWZ786457 PGV786457 PQR786457 QAN786457 QKJ786457 QUF786457 REB786457 RNX786457 RXT786457 SHP786457 SRL786457 TBH786457 TLD786457 TUZ786457 UEV786457 UOR786457 UYN786457 VIJ786457 VSF786457 WCB786457 WLX786457 WVT786457 L851993 JH851993 TD851993 ACZ851993 AMV851993 AWR851993 BGN851993 BQJ851993 CAF851993 CKB851993 CTX851993 DDT851993 DNP851993 DXL851993 EHH851993 ERD851993 FAZ851993 FKV851993 FUR851993 GEN851993 GOJ851993 GYF851993 HIB851993 HRX851993 IBT851993 ILP851993 IVL851993 JFH851993 JPD851993 JYZ851993 KIV851993 KSR851993 LCN851993 LMJ851993 LWF851993 MGB851993 MPX851993 MZT851993 NJP851993 NTL851993 ODH851993 OND851993 OWZ851993 PGV851993 PQR851993 QAN851993 QKJ851993 QUF851993 REB851993 RNX851993 RXT851993 SHP851993 SRL851993 TBH851993 TLD851993 TUZ851993 UEV851993 UOR851993 UYN851993 VIJ851993 VSF851993 WCB851993 WLX851993 WVT851993 L917529 JH917529 TD917529 ACZ917529 AMV917529 AWR917529 BGN917529 BQJ917529 CAF917529 CKB917529 CTX917529 DDT917529 DNP917529 DXL917529 EHH917529 ERD917529 FAZ917529 FKV917529 FUR917529 GEN917529 GOJ917529 GYF917529 HIB917529 HRX917529 IBT917529 ILP917529 IVL917529 JFH917529 JPD917529 JYZ917529 KIV917529 KSR917529 LCN917529 LMJ917529 LWF917529 MGB917529 MPX917529 MZT917529 NJP917529 NTL917529 ODH917529 OND917529 OWZ917529 PGV917529 PQR917529 QAN917529 QKJ917529 QUF917529 REB917529 RNX917529 RXT917529 SHP917529 SRL917529 TBH917529 TLD917529 TUZ917529 UEV917529 UOR917529 UYN917529 VIJ917529 VSF917529 WCB917529 WLX917529 WVT917529 L983065 JH983065 TD983065 ACZ983065 AMV983065 AWR983065 BGN983065 BQJ983065 CAF983065 CKB983065 CTX983065 DDT983065 DNP983065 DXL983065 EHH983065 ERD983065 FAZ983065 FKV983065 FUR983065 GEN983065 GOJ983065 GYF983065 HIB983065 HRX983065 IBT983065 ILP983065 IVL983065 JFH983065 JPD983065 JYZ983065 KIV983065 KSR983065 LCN983065 LMJ983065 LWF983065 MGB983065 MPX983065 MZT983065 NJP983065 NTL983065 ODH983065 OND983065 OWZ983065 PGV983065 PQR983065 QAN983065 QKJ983065 QUF983065 REB983065 RNX983065 RXT983065 SHP983065 SRL983065 TBH983065 TLD983065 TUZ983065 UEV983065 UOR983065 UYN983065 VIJ983065 VSF983065 WCB983065 WLX983065 WVT983065" xr:uid="{71C6AE42-8830-49BD-83D6-DCC715D663BA}"/>
  </dataValidations>
  <pageMargins left="0.2" right="0.2" top="0.36" bottom="0.41" header="0.3" footer="0.3"/>
  <pageSetup paperSize="9" scale="7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77EC-D698-452F-B522-3DD2874321B2}">
  <dimension ref="A2:S153"/>
  <sheetViews>
    <sheetView zoomScale="85" zoomScaleNormal="85" workbookViewId="0">
      <pane xSplit="12" ySplit="9" topLeftCell="P10" activePane="bottomRight" state="frozen"/>
      <selection pane="topRight" activeCell="K1" sqref="K1"/>
      <selection pane="bottomLeft" activeCell="A9" sqref="A9"/>
      <selection pane="bottomRight" activeCell="S13" sqref="S13:S15"/>
    </sheetView>
  </sheetViews>
  <sheetFormatPr defaultRowHeight="18.75"/>
  <cols>
    <col min="1" max="1" width="7" style="1" customWidth="1"/>
    <col min="2" max="2" width="7.25" style="1" customWidth="1"/>
    <col min="3" max="3" width="8.875" style="1" customWidth="1"/>
    <col min="4" max="4" width="18.125" style="4" customWidth="1"/>
    <col min="5" max="5" width="14.375" style="1" bestFit="1" customWidth="1"/>
    <col min="6" max="6" width="13.125" style="1" bestFit="1" customWidth="1"/>
    <col min="7" max="7" width="57.8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8.875" style="1" customWidth="1"/>
    <col min="260" max="260" width="18.125" style="1" customWidth="1"/>
    <col min="261" max="261" width="14.375" style="1" bestFit="1" customWidth="1"/>
    <col min="262" max="262" width="13.125" style="1" bestFit="1" customWidth="1"/>
    <col min="263" max="263" width="57.8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8.875" style="1" customWidth="1"/>
    <col min="516" max="516" width="18.125" style="1" customWidth="1"/>
    <col min="517" max="517" width="14.375" style="1" bestFit="1" customWidth="1"/>
    <col min="518" max="518" width="13.125" style="1" bestFit="1" customWidth="1"/>
    <col min="519" max="519" width="57.8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8.875" style="1" customWidth="1"/>
    <col min="772" max="772" width="18.125" style="1" customWidth="1"/>
    <col min="773" max="773" width="14.375" style="1" bestFit="1" customWidth="1"/>
    <col min="774" max="774" width="13.125" style="1" bestFit="1" customWidth="1"/>
    <col min="775" max="775" width="57.8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8.875" style="1" customWidth="1"/>
    <col min="1028" max="1028" width="18.125" style="1" customWidth="1"/>
    <col min="1029" max="1029" width="14.375" style="1" bestFit="1" customWidth="1"/>
    <col min="1030" max="1030" width="13.125" style="1" bestFit="1" customWidth="1"/>
    <col min="1031" max="1031" width="57.8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8.875" style="1" customWidth="1"/>
    <col min="1284" max="1284" width="18.125" style="1" customWidth="1"/>
    <col min="1285" max="1285" width="14.375" style="1" bestFit="1" customWidth="1"/>
    <col min="1286" max="1286" width="13.125" style="1" bestFit="1" customWidth="1"/>
    <col min="1287" max="1287" width="57.8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8.875" style="1" customWidth="1"/>
    <col min="1540" max="1540" width="18.125" style="1" customWidth="1"/>
    <col min="1541" max="1541" width="14.375" style="1" bestFit="1" customWidth="1"/>
    <col min="1542" max="1542" width="13.125" style="1" bestFit="1" customWidth="1"/>
    <col min="1543" max="1543" width="57.8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8.875" style="1" customWidth="1"/>
    <col min="1796" max="1796" width="18.125" style="1" customWidth="1"/>
    <col min="1797" max="1797" width="14.375" style="1" bestFit="1" customWidth="1"/>
    <col min="1798" max="1798" width="13.125" style="1" bestFit="1" customWidth="1"/>
    <col min="1799" max="1799" width="57.8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8.875" style="1" customWidth="1"/>
    <col min="2052" max="2052" width="18.125" style="1" customWidth="1"/>
    <col min="2053" max="2053" width="14.375" style="1" bestFit="1" customWidth="1"/>
    <col min="2054" max="2054" width="13.125" style="1" bestFit="1" customWidth="1"/>
    <col min="2055" max="2055" width="57.8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8.875" style="1" customWidth="1"/>
    <col min="2308" max="2308" width="18.125" style="1" customWidth="1"/>
    <col min="2309" max="2309" width="14.375" style="1" bestFit="1" customWidth="1"/>
    <col min="2310" max="2310" width="13.125" style="1" bestFit="1" customWidth="1"/>
    <col min="2311" max="2311" width="57.8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8.875" style="1" customWidth="1"/>
    <col min="2564" max="2564" width="18.125" style="1" customWidth="1"/>
    <col min="2565" max="2565" width="14.375" style="1" bestFit="1" customWidth="1"/>
    <col min="2566" max="2566" width="13.125" style="1" bestFit="1" customWidth="1"/>
    <col min="2567" max="2567" width="57.8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8.875" style="1" customWidth="1"/>
    <col min="2820" max="2820" width="18.125" style="1" customWidth="1"/>
    <col min="2821" max="2821" width="14.375" style="1" bestFit="1" customWidth="1"/>
    <col min="2822" max="2822" width="13.125" style="1" bestFit="1" customWidth="1"/>
    <col min="2823" max="2823" width="57.8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8.875" style="1" customWidth="1"/>
    <col min="3076" max="3076" width="18.125" style="1" customWidth="1"/>
    <col min="3077" max="3077" width="14.375" style="1" bestFit="1" customWidth="1"/>
    <col min="3078" max="3078" width="13.125" style="1" bestFit="1" customWidth="1"/>
    <col min="3079" max="3079" width="57.8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8.875" style="1" customWidth="1"/>
    <col min="3332" max="3332" width="18.125" style="1" customWidth="1"/>
    <col min="3333" max="3333" width="14.375" style="1" bestFit="1" customWidth="1"/>
    <col min="3334" max="3334" width="13.125" style="1" bestFit="1" customWidth="1"/>
    <col min="3335" max="3335" width="57.8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8.875" style="1" customWidth="1"/>
    <col min="3588" max="3588" width="18.125" style="1" customWidth="1"/>
    <col min="3589" max="3589" width="14.375" style="1" bestFit="1" customWidth="1"/>
    <col min="3590" max="3590" width="13.125" style="1" bestFit="1" customWidth="1"/>
    <col min="3591" max="3591" width="57.8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8.875" style="1" customWidth="1"/>
    <col min="3844" max="3844" width="18.125" style="1" customWidth="1"/>
    <col min="3845" max="3845" width="14.375" style="1" bestFit="1" customWidth="1"/>
    <col min="3846" max="3846" width="13.125" style="1" bestFit="1" customWidth="1"/>
    <col min="3847" max="3847" width="57.8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8.875" style="1" customWidth="1"/>
    <col min="4100" max="4100" width="18.125" style="1" customWidth="1"/>
    <col min="4101" max="4101" width="14.375" style="1" bestFit="1" customWidth="1"/>
    <col min="4102" max="4102" width="13.125" style="1" bestFit="1" customWidth="1"/>
    <col min="4103" max="4103" width="57.8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8.875" style="1" customWidth="1"/>
    <col min="4356" max="4356" width="18.125" style="1" customWidth="1"/>
    <col min="4357" max="4357" width="14.375" style="1" bestFit="1" customWidth="1"/>
    <col min="4358" max="4358" width="13.125" style="1" bestFit="1" customWidth="1"/>
    <col min="4359" max="4359" width="57.8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8.875" style="1" customWidth="1"/>
    <col min="4612" max="4612" width="18.125" style="1" customWidth="1"/>
    <col min="4613" max="4613" width="14.375" style="1" bestFit="1" customWidth="1"/>
    <col min="4614" max="4614" width="13.125" style="1" bestFit="1" customWidth="1"/>
    <col min="4615" max="4615" width="57.8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8.875" style="1" customWidth="1"/>
    <col min="4868" max="4868" width="18.125" style="1" customWidth="1"/>
    <col min="4869" max="4869" width="14.375" style="1" bestFit="1" customWidth="1"/>
    <col min="4870" max="4870" width="13.125" style="1" bestFit="1" customWidth="1"/>
    <col min="4871" max="4871" width="57.8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8.875" style="1" customWidth="1"/>
    <col min="5124" max="5124" width="18.125" style="1" customWidth="1"/>
    <col min="5125" max="5125" width="14.375" style="1" bestFit="1" customWidth="1"/>
    <col min="5126" max="5126" width="13.125" style="1" bestFit="1" customWidth="1"/>
    <col min="5127" max="5127" width="57.8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8.875" style="1" customWidth="1"/>
    <col min="5380" max="5380" width="18.125" style="1" customWidth="1"/>
    <col min="5381" max="5381" width="14.375" style="1" bestFit="1" customWidth="1"/>
    <col min="5382" max="5382" width="13.125" style="1" bestFit="1" customWidth="1"/>
    <col min="5383" max="5383" width="57.8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8.875" style="1" customWidth="1"/>
    <col min="5636" max="5636" width="18.125" style="1" customWidth="1"/>
    <col min="5637" max="5637" width="14.375" style="1" bestFit="1" customWidth="1"/>
    <col min="5638" max="5638" width="13.125" style="1" bestFit="1" customWidth="1"/>
    <col min="5639" max="5639" width="57.8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8.875" style="1" customWidth="1"/>
    <col min="5892" max="5892" width="18.125" style="1" customWidth="1"/>
    <col min="5893" max="5893" width="14.375" style="1" bestFit="1" customWidth="1"/>
    <col min="5894" max="5894" width="13.125" style="1" bestFit="1" customWidth="1"/>
    <col min="5895" max="5895" width="57.8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8.875" style="1" customWidth="1"/>
    <col min="6148" max="6148" width="18.125" style="1" customWidth="1"/>
    <col min="6149" max="6149" width="14.375" style="1" bestFit="1" customWidth="1"/>
    <col min="6150" max="6150" width="13.125" style="1" bestFit="1" customWidth="1"/>
    <col min="6151" max="6151" width="57.8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8.875" style="1" customWidth="1"/>
    <col min="6404" max="6404" width="18.125" style="1" customWidth="1"/>
    <col min="6405" max="6405" width="14.375" style="1" bestFit="1" customWidth="1"/>
    <col min="6406" max="6406" width="13.125" style="1" bestFit="1" customWidth="1"/>
    <col min="6407" max="6407" width="57.8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8.875" style="1" customWidth="1"/>
    <col min="6660" max="6660" width="18.125" style="1" customWidth="1"/>
    <col min="6661" max="6661" width="14.375" style="1" bestFit="1" customWidth="1"/>
    <col min="6662" max="6662" width="13.125" style="1" bestFit="1" customWidth="1"/>
    <col min="6663" max="6663" width="57.8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8.875" style="1" customWidth="1"/>
    <col min="6916" max="6916" width="18.125" style="1" customWidth="1"/>
    <col min="6917" max="6917" width="14.375" style="1" bestFit="1" customWidth="1"/>
    <col min="6918" max="6918" width="13.125" style="1" bestFit="1" customWidth="1"/>
    <col min="6919" max="6919" width="57.8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8.875" style="1" customWidth="1"/>
    <col min="7172" max="7172" width="18.125" style="1" customWidth="1"/>
    <col min="7173" max="7173" width="14.375" style="1" bestFit="1" customWidth="1"/>
    <col min="7174" max="7174" width="13.125" style="1" bestFit="1" customWidth="1"/>
    <col min="7175" max="7175" width="57.8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8.875" style="1" customWidth="1"/>
    <col min="7428" max="7428" width="18.125" style="1" customWidth="1"/>
    <col min="7429" max="7429" width="14.375" style="1" bestFit="1" customWidth="1"/>
    <col min="7430" max="7430" width="13.125" style="1" bestFit="1" customWidth="1"/>
    <col min="7431" max="7431" width="57.8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8.875" style="1" customWidth="1"/>
    <col min="7684" max="7684" width="18.125" style="1" customWidth="1"/>
    <col min="7685" max="7685" width="14.375" style="1" bestFit="1" customWidth="1"/>
    <col min="7686" max="7686" width="13.125" style="1" bestFit="1" customWidth="1"/>
    <col min="7687" max="7687" width="57.8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8.875" style="1" customWidth="1"/>
    <col min="7940" max="7940" width="18.125" style="1" customWidth="1"/>
    <col min="7941" max="7941" width="14.375" style="1" bestFit="1" customWidth="1"/>
    <col min="7942" max="7942" width="13.125" style="1" bestFit="1" customWidth="1"/>
    <col min="7943" max="7943" width="57.8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8.875" style="1" customWidth="1"/>
    <col min="8196" max="8196" width="18.125" style="1" customWidth="1"/>
    <col min="8197" max="8197" width="14.375" style="1" bestFit="1" customWidth="1"/>
    <col min="8198" max="8198" width="13.125" style="1" bestFit="1" customWidth="1"/>
    <col min="8199" max="8199" width="57.8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8.875" style="1" customWidth="1"/>
    <col min="8452" max="8452" width="18.125" style="1" customWidth="1"/>
    <col min="8453" max="8453" width="14.375" style="1" bestFit="1" customWidth="1"/>
    <col min="8454" max="8454" width="13.125" style="1" bestFit="1" customWidth="1"/>
    <col min="8455" max="8455" width="57.8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8.875" style="1" customWidth="1"/>
    <col min="8708" max="8708" width="18.125" style="1" customWidth="1"/>
    <col min="8709" max="8709" width="14.375" style="1" bestFit="1" customWidth="1"/>
    <col min="8710" max="8710" width="13.125" style="1" bestFit="1" customWidth="1"/>
    <col min="8711" max="8711" width="57.8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8.875" style="1" customWidth="1"/>
    <col min="8964" max="8964" width="18.125" style="1" customWidth="1"/>
    <col min="8965" max="8965" width="14.375" style="1" bestFit="1" customWidth="1"/>
    <col min="8966" max="8966" width="13.125" style="1" bestFit="1" customWidth="1"/>
    <col min="8967" max="8967" width="57.8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8.875" style="1" customWidth="1"/>
    <col min="9220" max="9220" width="18.125" style="1" customWidth="1"/>
    <col min="9221" max="9221" width="14.375" style="1" bestFit="1" customWidth="1"/>
    <col min="9222" max="9222" width="13.125" style="1" bestFit="1" customWidth="1"/>
    <col min="9223" max="9223" width="57.8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8.875" style="1" customWidth="1"/>
    <col min="9476" max="9476" width="18.125" style="1" customWidth="1"/>
    <col min="9477" max="9477" width="14.375" style="1" bestFit="1" customWidth="1"/>
    <col min="9478" max="9478" width="13.125" style="1" bestFit="1" customWidth="1"/>
    <col min="9479" max="9479" width="57.8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8.875" style="1" customWidth="1"/>
    <col min="9732" max="9732" width="18.125" style="1" customWidth="1"/>
    <col min="9733" max="9733" width="14.375" style="1" bestFit="1" customWidth="1"/>
    <col min="9734" max="9734" width="13.125" style="1" bestFit="1" customWidth="1"/>
    <col min="9735" max="9735" width="57.8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8.875" style="1" customWidth="1"/>
    <col min="9988" max="9988" width="18.125" style="1" customWidth="1"/>
    <col min="9989" max="9989" width="14.375" style="1" bestFit="1" customWidth="1"/>
    <col min="9990" max="9990" width="13.125" style="1" bestFit="1" customWidth="1"/>
    <col min="9991" max="9991" width="57.8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8.875" style="1" customWidth="1"/>
    <col min="10244" max="10244" width="18.125" style="1" customWidth="1"/>
    <col min="10245" max="10245" width="14.375" style="1" bestFit="1" customWidth="1"/>
    <col min="10246" max="10246" width="13.125" style="1" bestFit="1" customWidth="1"/>
    <col min="10247" max="10247" width="57.8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8.875" style="1" customWidth="1"/>
    <col min="10500" max="10500" width="18.125" style="1" customWidth="1"/>
    <col min="10501" max="10501" width="14.375" style="1" bestFit="1" customWidth="1"/>
    <col min="10502" max="10502" width="13.125" style="1" bestFit="1" customWidth="1"/>
    <col min="10503" max="10503" width="57.8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8.875" style="1" customWidth="1"/>
    <col min="10756" max="10756" width="18.125" style="1" customWidth="1"/>
    <col min="10757" max="10757" width="14.375" style="1" bestFit="1" customWidth="1"/>
    <col min="10758" max="10758" width="13.125" style="1" bestFit="1" customWidth="1"/>
    <col min="10759" max="10759" width="57.8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8.875" style="1" customWidth="1"/>
    <col min="11012" max="11012" width="18.125" style="1" customWidth="1"/>
    <col min="11013" max="11013" width="14.375" style="1" bestFit="1" customWidth="1"/>
    <col min="11014" max="11014" width="13.125" style="1" bestFit="1" customWidth="1"/>
    <col min="11015" max="11015" width="57.8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8.875" style="1" customWidth="1"/>
    <col min="11268" max="11268" width="18.125" style="1" customWidth="1"/>
    <col min="11269" max="11269" width="14.375" style="1" bestFit="1" customWidth="1"/>
    <col min="11270" max="11270" width="13.125" style="1" bestFit="1" customWidth="1"/>
    <col min="11271" max="11271" width="57.8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8.875" style="1" customWidth="1"/>
    <col min="11524" max="11524" width="18.125" style="1" customWidth="1"/>
    <col min="11525" max="11525" width="14.375" style="1" bestFit="1" customWidth="1"/>
    <col min="11526" max="11526" width="13.125" style="1" bestFit="1" customWidth="1"/>
    <col min="11527" max="11527" width="57.8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8.875" style="1" customWidth="1"/>
    <col min="11780" max="11780" width="18.125" style="1" customWidth="1"/>
    <col min="11781" max="11781" width="14.375" style="1" bestFit="1" customWidth="1"/>
    <col min="11782" max="11782" width="13.125" style="1" bestFit="1" customWidth="1"/>
    <col min="11783" max="11783" width="57.8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8.875" style="1" customWidth="1"/>
    <col min="12036" max="12036" width="18.125" style="1" customWidth="1"/>
    <col min="12037" max="12037" width="14.375" style="1" bestFit="1" customWidth="1"/>
    <col min="12038" max="12038" width="13.125" style="1" bestFit="1" customWidth="1"/>
    <col min="12039" max="12039" width="57.8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8.875" style="1" customWidth="1"/>
    <col min="12292" max="12292" width="18.125" style="1" customWidth="1"/>
    <col min="12293" max="12293" width="14.375" style="1" bestFit="1" customWidth="1"/>
    <col min="12294" max="12294" width="13.125" style="1" bestFit="1" customWidth="1"/>
    <col min="12295" max="12295" width="57.8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8.875" style="1" customWidth="1"/>
    <col min="12548" max="12548" width="18.125" style="1" customWidth="1"/>
    <col min="12549" max="12549" width="14.375" style="1" bestFit="1" customWidth="1"/>
    <col min="12550" max="12550" width="13.125" style="1" bestFit="1" customWidth="1"/>
    <col min="12551" max="12551" width="57.8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8.875" style="1" customWidth="1"/>
    <col min="12804" max="12804" width="18.125" style="1" customWidth="1"/>
    <col min="12805" max="12805" width="14.375" style="1" bestFit="1" customWidth="1"/>
    <col min="12806" max="12806" width="13.125" style="1" bestFit="1" customWidth="1"/>
    <col min="12807" max="12807" width="57.8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8.875" style="1" customWidth="1"/>
    <col min="13060" max="13060" width="18.125" style="1" customWidth="1"/>
    <col min="13061" max="13061" width="14.375" style="1" bestFit="1" customWidth="1"/>
    <col min="13062" max="13062" width="13.125" style="1" bestFit="1" customWidth="1"/>
    <col min="13063" max="13063" width="57.8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8.875" style="1" customWidth="1"/>
    <col min="13316" max="13316" width="18.125" style="1" customWidth="1"/>
    <col min="13317" max="13317" width="14.375" style="1" bestFit="1" customWidth="1"/>
    <col min="13318" max="13318" width="13.125" style="1" bestFit="1" customWidth="1"/>
    <col min="13319" max="13319" width="57.8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8.875" style="1" customWidth="1"/>
    <col min="13572" max="13572" width="18.125" style="1" customWidth="1"/>
    <col min="13573" max="13573" width="14.375" style="1" bestFit="1" customWidth="1"/>
    <col min="13574" max="13574" width="13.125" style="1" bestFit="1" customWidth="1"/>
    <col min="13575" max="13575" width="57.8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8.875" style="1" customWidth="1"/>
    <col min="13828" max="13828" width="18.125" style="1" customWidth="1"/>
    <col min="13829" max="13829" width="14.375" style="1" bestFit="1" customWidth="1"/>
    <col min="13830" max="13830" width="13.125" style="1" bestFit="1" customWidth="1"/>
    <col min="13831" max="13831" width="57.8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8.875" style="1" customWidth="1"/>
    <col min="14084" max="14084" width="18.125" style="1" customWidth="1"/>
    <col min="14085" max="14085" width="14.375" style="1" bestFit="1" customWidth="1"/>
    <col min="14086" max="14086" width="13.125" style="1" bestFit="1" customWidth="1"/>
    <col min="14087" max="14087" width="57.8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8.875" style="1" customWidth="1"/>
    <col min="14340" max="14340" width="18.125" style="1" customWidth="1"/>
    <col min="14341" max="14341" width="14.375" style="1" bestFit="1" customWidth="1"/>
    <col min="14342" max="14342" width="13.125" style="1" bestFit="1" customWidth="1"/>
    <col min="14343" max="14343" width="57.8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8.875" style="1" customWidth="1"/>
    <col min="14596" max="14596" width="18.125" style="1" customWidth="1"/>
    <col min="14597" max="14597" width="14.375" style="1" bestFit="1" customWidth="1"/>
    <col min="14598" max="14598" width="13.125" style="1" bestFit="1" customWidth="1"/>
    <col min="14599" max="14599" width="57.8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8.875" style="1" customWidth="1"/>
    <col min="14852" max="14852" width="18.125" style="1" customWidth="1"/>
    <col min="14853" max="14853" width="14.375" style="1" bestFit="1" customWidth="1"/>
    <col min="14854" max="14854" width="13.125" style="1" bestFit="1" customWidth="1"/>
    <col min="14855" max="14855" width="57.8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8.875" style="1" customWidth="1"/>
    <col min="15108" max="15108" width="18.125" style="1" customWidth="1"/>
    <col min="15109" max="15109" width="14.375" style="1" bestFit="1" customWidth="1"/>
    <col min="15110" max="15110" width="13.125" style="1" bestFit="1" customWidth="1"/>
    <col min="15111" max="15111" width="57.8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8.875" style="1" customWidth="1"/>
    <col min="15364" max="15364" width="18.125" style="1" customWidth="1"/>
    <col min="15365" max="15365" width="14.375" style="1" bestFit="1" customWidth="1"/>
    <col min="15366" max="15366" width="13.125" style="1" bestFit="1" customWidth="1"/>
    <col min="15367" max="15367" width="57.8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8.875" style="1" customWidth="1"/>
    <col min="15620" max="15620" width="18.125" style="1" customWidth="1"/>
    <col min="15621" max="15621" width="14.375" style="1" bestFit="1" customWidth="1"/>
    <col min="15622" max="15622" width="13.125" style="1" bestFit="1" customWidth="1"/>
    <col min="15623" max="15623" width="57.8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8.875" style="1" customWidth="1"/>
    <col min="15876" max="15876" width="18.125" style="1" customWidth="1"/>
    <col min="15877" max="15877" width="14.375" style="1" bestFit="1" customWidth="1"/>
    <col min="15878" max="15878" width="13.125" style="1" bestFit="1" customWidth="1"/>
    <col min="15879" max="15879" width="57.8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8.875" style="1" customWidth="1"/>
    <col min="16132" max="16132" width="18.125" style="1" customWidth="1"/>
    <col min="16133" max="16133" width="14.375" style="1" bestFit="1" customWidth="1"/>
    <col min="16134" max="16134" width="13.125" style="1" bestFit="1" customWidth="1"/>
    <col min="16135" max="16135" width="57.8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1800</v>
      </c>
      <c r="I2" s="5" t="s">
        <v>2</v>
      </c>
      <c r="J2" s="6"/>
      <c r="K2" s="7"/>
      <c r="L2" s="673">
        <f>SUM(J:J)</f>
        <v>234045</v>
      </c>
      <c r="M2" s="579"/>
    </row>
    <row r="3" spans="1:19" ht="20.100000000000001" customHeight="1">
      <c r="D3" s="2" t="s">
        <v>3</v>
      </c>
      <c r="E3" s="2"/>
      <c r="F3" s="2"/>
      <c r="G3" s="13" t="s">
        <v>1699</v>
      </c>
      <c r="L3" s="674"/>
      <c r="M3" s="28"/>
    </row>
    <row r="4" spans="1:19" ht="20.100000000000001" customHeight="1">
      <c r="D4" s="2" t="s">
        <v>5</v>
      </c>
      <c r="E4" s="2"/>
      <c r="F4" s="2"/>
      <c r="G4" s="14" t="s">
        <v>1737</v>
      </c>
      <c r="I4" s="772" t="s">
        <v>1801</v>
      </c>
      <c r="J4" s="772"/>
      <c r="L4" s="676" t="s">
        <v>1738</v>
      </c>
      <c r="M4" s="677"/>
    </row>
    <row r="5" spans="1:19" ht="20.100000000000001" customHeight="1">
      <c r="D5" s="2" t="s">
        <v>8</v>
      </c>
      <c r="E5" s="2"/>
      <c r="F5" s="2"/>
      <c r="G5" s="18">
        <v>45665</v>
      </c>
      <c r="I5" s="772"/>
      <c r="J5" s="772"/>
      <c r="L5" s="678"/>
      <c r="M5" s="679"/>
    </row>
    <row r="6" spans="1:19" ht="20.100000000000001" customHeight="1">
      <c r="D6" s="2" t="s">
        <v>10</v>
      </c>
      <c r="E6" s="2"/>
      <c r="F6" s="2"/>
      <c r="G6" s="18">
        <v>45666</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4" customFormat="1" ht="19.7" customHeight="1">
      <c r="A11" s="34"/>
      <c r="B11" s="90"/>
      <c r="C11" s="27"/>
      <c r="D11" s="1044" t="s">
        <v>1802</v>
      </c>
      <c r="E11" s="1045"/>
      <c r="F11" s="1045"/>
      <c r="G11" s="1046"/>
      <c r="H11" s="27"/>
      <c r="I11" s="36"/>
      <c r="J11" s="683"/>
      <c r="K11" s="31"/>
      <c r="L11" s="38"/>
      <c r="M11" s="39"/>
      <c r="N11" s="28"/>
      <c r="O11" s="32"/>
      <c r="P11" s="28"/>
      <c r="Q11" s="40"/>
      <c r="R11" s="40"/>
      <c r="S11" s="33"/>
    </row>
    <row r="12" spans="1:19" s="4" customFormat="1" ht="19.7" customHeight="1">
      <c r="A12" s="34"/>
      <c r="B12" s="90"/>
      <c r="C12" s="93"/>
      <c r="D12" s="146">
        <v>1</v>
      </c>
      <c r="E12" s="794" t="s">
        <v>29</v>
      </c>
      <c r="F12" s="794" t="s">
        <v>29</v>
      </c>
      <c r="G12" s="795" t="s">
        <v>1803</v>
      </c>
      <c r="H12" s="58">
        <v>1</v>
      </c>
      <c r="I12" s="53">
        <v>0</v>
      </c>
      <c r="J12" s="56">
        <v>0</v>
      </c>
      <c r="K12" s="57"/>
      <c r="L12" s="54" t="s">
        <v>1804</v>
      </c>
      <c r="M12" s="73"/>
      <c r="N12" s="27"/>
      <c r="O12" s="32"/>
      <c r="P12" s="28"/>
      <c r="Q12" s="797"/>
      <c r="R12" s="32"/>
      <c r="S12" s="33">
        <v>45672</v>
      </c>
    </row>
    <row r="13" spans="1:19" s="4" customFormat="1" ht="19.7" customHeight="1">
      <c r="A13" s="34"/>
      <c r="B13" s="90"/>
      <c r="C13" s="93"/>
      <c r="D13" s="1105">
        <f>D12+1</f>
        <v>2</v>
      </c>
      <c r="E13" s="794" t="s">
        <v>29</v>
      </c>
      <c r="F13" s="794" t="s">
        <v>29</v>
      </c>
      <c r="G13" s="798" t="s">
        <v>32</v>
      </c>
      <c r="H13" s="58">
        <v>1</v>
      </c>
      <c r="I13" s="53">
        <v>0</v>
      </c>
      <c r="J13" s="53">
        <v>0</v>
      </c>
      <c r="K13" s="57"/>
      <c r="L13" s="54"/>
      <c r="M13" s="73"/>
      <c r="N13" s="27"/>
      <c r="O13" s="32"/>
      <c r="P13" s="28"/>
      <c r="Q13" s="797"/>
      <c r="R13" s="32"/>
      <c r="S13" s="33">
        <v>45672</v>
      </c>
    </row>
    <row r="14" spans="1:19" s="4" customFormat="1" ht="19.7" customHeight="1">
      <c r="A14" s="34"/>
      <c r="B14" s="90"/>
      <c r="C14" s="93"/>
      <c r="D14" s="145">
        <f>D13+1</f>
        <v>3</v>
      </c>
      <c r="E14" s="799" t="s">
        <v>29</v>
      </c>
      <c r="F14" s="799" t="s">
        <v>29</v>
      </c>
      <c r="G14" s="800" t="s">
        <v>33</v>
      </c>
      <c r="H14" s="657">
        <v>1</v>
      </c>
      <c r="I14" s="66">
        <v>0</v>
      </c>
      <c r="J14" s="66">
        <v>0</v>
      </c>
      <c r="K14" s="67"/>
      <c r="L14" s="68"/>
      <c r="M14" s="73"/>
      <c r="N14" s="27"/>
      <c r="O14" s="32"/>
      <c r="P14" s="28"/>
      <c r="Q14" s="797"/>
      <c r="R14" s="32"/>
      <c r="S14" s="33">
        <v>45672</v>
      </c>
    </row>
    <row r="15" spans="1:19" s="4" customFormat="1" ht="19.7" customHeight="1">
      <c r="A15" s="34"/>
      <c r="B15" s="90"/>
      <c r="C15" s="93"/>
      <c r="D15" s="145">
        <f>D14+1</f>
        <v>4</v>
      </c>
      <c r="E15" s="799" t="s">
        <v>29</v>
      </c>
      <c r="F15" s="1078" t="s">
        <v>807</v>
      </c>
      <c r="G15" s="1106" t="s">
        <v>822</v>
      </c>
      <c r="H15" s="256"/>
      <c r="I15" s="66">
        <v>0</v>
      </c>
      <c r="J15" s="66">
        <v>0</v>
      </c>
      <c r="K15" s="301"/>
      <c r="L15" s="187" t="s">
        <v>1805</v>
      </c>
      <c r="M15" s="73"/>
      <c r="N15" s="27"/>
      <c r="O15" s="32"/>
      <c r="P15" s="28"/>
      <c r="Q15" s="797"/>
      <c r="R15" s="32"/>
      <c r="S15" s="33">
        <v>45672</v>
      </c>
    </row>
    <row r="16" spans="1:19" s="4" customFormat="1" ht="19.7" customHeight="1">
      <c r="A16" s="34"/>
      <c r="B16" s="90"/>
      <c r="C16" s="27"/>
      <c r="D16" s="145">
        <f>D15+1</f>
        <v>5</v>
      </c>
      <c r="E16" s="28"/>
      <c r="F16" s="28"/>
      <c r="G16" s="736" t="s">
        <v>1806</v>
      </c>
      <c r="H16" s="27"/>
      <c r="I16" s="36">
        <v>50000</v>
      </c>
      <c r="J16" s="683">
        <f>H16*I16</f>
        <v>0</v>
      </c>
      <c r="K16" s="31"/>
      <c r="L16" s="38"/>
      <c r="M16" s="39"/>
      <c r="N16" s="28"/>
      <c r="O16" s="32"/>
      <c r="P16" s="28"/>
      <c r="Q16" s="40"/>
      <c r="R16" s="40"/>
      <c r="S16" s="33"/>
    </row>
    <row r="17" spans="1:19" s="4" customFormat="1" ht="19.7" customHeight="1">
      <c r="A17" s="34"/>
      <c r="B17" s="90"/>
      <c r="C17" s="27"/>
      <c r="D17" s="28"/>
      <c r="E17" s="28"/>
      <c r="F17" s="28"/>
      <c r="G17" s="35"/>
      <c r="H17" s="27"/>
      <c r="I17" s="36"/>
      <c r="J17" s="683"/>
      <c r="K17" s="31"/>
      <c r="L17" s="38"/>
      <c r="M17" s="39"/>
      <c r="N17" s="28"/>
      <c r="O17" s="32"/>
      <c r="P17" s="28"/>
      <c r="Q17" s="40"/>
      <c r="R17" s="40"/>
      <c r="S17" s="33"/>
    </row>
    <row r="18" spans="1:19" s="4" customFormat="1" ht="19.7" customHeight="1">
      <c r="A18" s="34"/>
      <c r="B18" s="90"/>
      <c r="C18" s="27"/>
      <c r="D18" s="28"/>
      <c r="E18" s="28"/>
      <c r="F18" s="28"/>
      <c r="G18" s="35"/>
      <c r="H18" s="27"/>
      <c r="I18" s="36"/>
      <c r="J18" s="683"/>
      <c r="K18" s="31"/>
      <c r="L18" s="38"/>
      <c r="M18" s="39"/>
      <c r="N18" s="28"/>
      <c r="O18" s="32"/>
      <c r="P18" s="28"/>
      <c r="Q18" s="40"/>
      <c r="R18" s="40"/>
      <c r="S18" s="33"/>
    </row>
    <row r="19" spans="1:19" s="4" customFormat="1" ht="19.7" customHeight="1">
      <c r="A19" s="34"/>
      <c r="B19" s="90"/>
      <c r="C19" s="27"/>
      <c r="D19" s="28"/>
      <c r="E19" s="28"/>
      <c r="F19" s="695"/>
      <c r="G19" s="802">
        <f>SUM(J12:J16)</f>
        <v>0</v>
      </c>
      <c r="H19" s="27"/>
      <c r="I19" s="36"/>
      <c r="J19" s="683"/>
      <c r="K19" s="31"/>
      <c r="L19" s="38"/>
      <c r="M19" s="39"/>
      <c r="N19" s="28"/>
      <c r="O19" s="32"/>
      <c r="P19" s="28"/>
      <c r="Q19" s="40"/>
      <c r="R19" s="40"/>
      <c r="S19" s="33"/>
    </row>
    <row r="20" spans="1:19" s="4" customFormat="1" ht="19.7" customHeight="1">
      <c r="A20" s="34"/>
      <c r="B20" s="140"/>
      <c r="C20" s="27"/>
      <c r="D20" s="28"/>
      <c r="E20" s="28"/>
      <c r="F20" s="28"/>
      <c r="G20" s="35"/>
      <c r="H20" s="38"/>
      <c r="I20" s="39"/>
      <c r="J20" s="683"/>
      <c r="K20" s="31"/>
      <c r="L20" s="38"/>
      <c r="M20" s="39"/>
      <c r="N20" s="28"/>
      <c r="O20" s="32"/>
      <c r="P20" s="28"/>
      <c r="Q20" s="40"/>
      <c r="R20" s="40"/>
      <c r="S20" s="33"/>
    </row>
    <row r="21" spans="1:19" s="4" customFormat="1" ht="19.7" customHeight="1">
      <c r="A21" s="34"/>
      <c r="B21" s="140"/>
      <c r="C21" s="27"/>
      <c r="D21" s="28"/>
      <c r="E21" s="28"/>
      <c r="F21" s="28"/>
      <c r="G21" s="35"/>
      <c r="H21" s="38"/>
      <c r="I21" s="39"/>
      <c r="J21" s="683"/>
      <c r="K21" s="31"/>
      <c r="L21" s="38"/>
      <c r="M21" s="39"/>
      <c r="N21" s="28"/>
      <c r="O21" s="32"/>
      <c r="P21" s="28"/>
      <c r="Q21" s="40"/>
      <c r="R21" s="40"/>
      <c r="S21" s="33"/>
    </row>
    <row r="22" spans="1:19" s="4" customFormat="1" ht="19.7" customHeight="1">
      <c r="A22" s="34"/>
      <c r="B22" s="140"/>
      <c r="C22" s="27"/>
      <c r="D22" s="28"/>
      <c r="E22" s="28"/>
      <c r="F22" s="28"/>
      <c r="G22" s="35"/>
      <c r="H22" s="38"/>
      <c r="I22" s="39"/>
      <c r="J22" s="683"/>
      <c r="K22" s="31"/>
      <c r="L22" s="38"/>
      <c r="M22" s="39"/>
      <c r="N22" s="28"/>
      <c r="O22" s="32"/>
      <c r="P22" s="28"/>
      <c r="Q22" s="40"/>
      <c r="R22" s="40"/>
      <c r="S22" s="33"/>
    </row>
    <row r="23" spans="1:19" s="4" customFormat="1" ht="19.7" customHeight="1">
      <c r="A23" s="1051"/>
      <c r="B23" s="140"/>
      <c r="C23" s="27"/>
      <c r="D23" s="1044" t="s">
        <v>1739</v>
      </c>
      <c r="E23" s="1045"/>
      <c r="F23" s="1045"/>
      <c r="G23" s="1046"/>
      <c r="H23" s="38"/>
      <c r="I23" s="39"/>
      <c r="J23" s="683"/>
      <c r="K23" s="31"/>
      <c r="L23" s="38"/>
      <c r="M23" s="39"/>
      <c r="N23" s="28"/>
      <c r="O23" s="32"/>
      <c r="P23" s="28"/>
      <c r="Q23" s="40"/>
      <c r="R23" s="40"/>
      <c r="S23" s="33"/>
    </row>
    <row r="24" spans="1:19" s="4" customFormat="1" ht="19.7" customHeight="1">
      <c r="A24" s="34"/>
      <c r="B24" s="140"/>
      <c r="C24" s="93"/>
      <c r="D24" s="28"/>
      <c r="E24" s="603"/>
      <c r="F24" s="603"/>
      <c r="G24" s="705"/>
      <c r="H24" s="705"/>
      <c r="I24" s="708"/>
      <c r="J24" s="708"/>
      <c r="K24" s="708"/>
      <c r="L24" s="709"/>
      <c r="M24" s="407"/>
      <c r="N24" s="28"/>
      <c r="O24" s="32"/>
      <c r="P24" s="28"/>
      <c r="Q24" s="40"/>
      <c r="R24" s="40"/>
      <c r="S24" s="33"/>
    </row>
    <row r="25" spans="1:19" s="4" customFormat="1" ht="19.7" customHeight="1">
      <c r="A25" s="1051" t="s">
        <v>54</v>
      </c>
      <c r="B25" s="140">
        <v>0.2</v>
      </c>
      <c r="C25" s="93"/>
      <c r="D25" s="146">
        <f>+D16+1</f>
        <v>6</v>
      </c>
      <c r="E25" s="414" t="s">
        <v>61</v>
      </c>
      <c r="F25" s="302" t="s">
        <v>55</v>
      </c>
      <c r="G25" s="201" t="s">
        <v>1740</v>
      </c>
      <c r="H25" s="729">
        <v>1</v>
      </c>
      <c r="I25" s="237">
        <v>6738</v>
      </c>
      <c r="J25" s="1052">
        <f>H25*I25</f>
        <v>6738</v>
      </c>
      <c r="K25" s="708"/>
      <c r="L25" s="156" t="s">
        <v>1741</v>
      </c>
      <c r="M25" s="407"/>
      <c r="N25" s="28"/>
      <c r="O25" s="32"/>
      <c r="P25" s="28"/>
      <c r="Q25" s="40"/>
      <c r="R25" s="40"/>
      <c r="S25" s="33"/>
    </row>
    <row r="26" spans="1:19" s="4" customFormat="1" ht="19.7" customHeight="1">
      <c r="A26" s="1051" t="s">
        <v>42</v>
      </c>
      <c r="B26" s="140">
        <v>0.65</v>
      </c>
      <c r="C26" s="93"/>
      <c r="D26" s="146">
        <f>+D25+1</f>
        <v>7</v>
      </c>
      <c r="E26" s="188" t="s">
        <v>196</v>
      </c>
      <c r="F26" s="188" t="s">
        <v>196</v>
      </c>
      <c r="G26" s="201" t="s">
        <v>1743</v>
      </c>
      <c r="H26" s="729">
        <v>2</v>
      </c>
      <c r="I26" s="237">
        <v>460</v>
      </c>
      <c r="J26" s="1052">
        <f>H26*I26</f>
        <v>920</v>
      </c>
      <c r="K26" s="708"/>
      <c r="L26" s="187" t="s">
        <v>1641</v>
      </c>
      <c r="M26" s="407"/>
      <c r="N26" s="28"/>
      <c r="O26" s="32"/>
      <c r="P26" s="28"/>
      <c r="Q26" s="40"/>
      <c r="R26" s="40"/>
      <c r="S26" s="33"/>
    </row>
    <row r="27" spans="1:19" s="4" customFormat="1" ht="19.7" customHeight="1">
      <c r="A27" s="1051" t="s">
        <v>355</v>
      </c>
      <c r="B27" s="140">
        <v>0.02</v>
      </c>
      <c r="C27" s="93"/>
      <c r="D27" s="146">
        <f>+D26+1</f>
        <v>8</v>
      </c>
      <c r="E27" s="157" t="s">
        <v>55</v>
      </c>
      <c r="F27" s="157" t="s">
        <v>55</v>
      </c>
      <c r="G27" s="406" t="s">
        <v>521</v>
      </c>
      <c r="H27" s="1053">
        <v>4</v>
      </c>
      <c r="I27" s="1054">
        <v>108</v>
      </c>
      <c r="J27" s="1055">
        <f>H27*I27</f>
        <v>432</v>
      </c>
      <c r="K27" s="159"/>
      <c r="L27" s="406" t="s">
        <v>1744</v>
      </c>
      <c r="M27" s="407"/>
      <c r="N27" s="28"/>
      <c r="O27" s="32"/>
      <c r="P27" s="28"/>
      <c r="Q27" s="40"/>
      <c r="R27" s="40"/>
      <c r="S27" s="33"/>
    </row>
    <row r="28" spans="1:19" s="4" customFormat="1" ht="19.7" customHeight="1">
      <c r="A28" s="34"/>
      <c r="B28" s="140"/>
      <c r="C28" s="93"/>
      <c r="D28" s="28"/>
      <c r="E28" s="603"/>
      <c r="F28" s="603"/>
      <c r="G28" s="705"/>
      <c r="H28" s="705"/>
      <c r="I28" s="708"/>
      <c r="J28" s="708"/>
      <c r="K28" s="1056"/>
      <c r="L28" s="709"/>
      <c r="M28" s="407"/>
      <c r="N28" s="28"/>
      <c r="O28" s="32"/>
      <c r="P28" s="28"/>
      <c r="Q28" s="40"/>
      <c r="R28" s="40"/>
      <c r="S28" s="33"/>
    </row>
    <row r="29" spans="1:19" s="4" customFormat="1" ht="19.7" customHeight="1">
      <c r="A29" s="34"/>
      <c r="B29" s="140"/>
      <c r="C29" s="93"/>
      <c r="D29" s="146">
        <f>+D27+1</f>
        <v>9</v>
      </c>
      <c r="E29" s="131" t="s">
        <v>807</v>
      </c>
      <c r="F29" s="131" t="s">
        <v>807</v>
      </c>
      <c r="G29" s="201" t="s">
        <v>1807</v>
      </c>
      <c r="H29" s="201">
        <v>1</v>
      </c>
      <c r="I29" s="708"/>
      <c r="J29" s="708"/>
      <c r="K29" s="1056"/>
      <c r="L29" s="709"/>
      <c r="M29" s="407"/>
      <c r="N29" s="28"/>
      <c r="O29" s="32"/>
      <c r="P29" s="28"/>
      <c r="Q29" s="40"/>
      <c r="R29" s="40"/>
      <c r="S29" s="33"/>
    </row>
    <row r="30" spans="1:19" s="4" customFormat="1" ht="19.7" customHeight="1">
      <c r="A30" s="34"/>
      <c r="B30" s="140"/>
      <c r="C30" s="93"/>
      <c r="D30" s="146">
        <f t="shared" ref="D30:D35" si="0">+D29+1</f>
        <v>10</v>
      </c>
      <c r="E30" s="131" t="s">
        <v>807</v>
      </c>
      <c r="F30" s="131" t="s">
        <v>807</v>
      </c>
      <c r="G30" s="201" t="s">
        <v>1808</v>
      </c>
      <c r="H30" s="201">
        <v>1</v>
      </c>
      <c r="I30" s="708"/>
      <c r="J30" s="708"/>
      <c r="K30" s="1056"/>
      <c r="L30" s="156" t="s">
        <v>1809</v>
      </c>
      <c r="M30" s="407"/>
      <c r="N30" s="28"/>
      <c r="O30" s="32"/>
      <c r="P30" s="28"/>
      <c r="Q30" s="40"/>
      <c r="R30" s="40"/>
      <c r="S30" s="33"/>
    </row>
    <row r="31" spans="1:19" s="4" customFormat="1" ht="19.7" customHeight="1">
      <c r="A31" s="34"/>
      <c r="B31" s="140"/>
      <c r="C31" s="93"/>
      <c r="D31" s="146">
        <f t="shared" si="0"/>
        <v>11</v>
      </c>
      <c r="E31" s="131" t="s">
        <v>807</v>
      </c>
      <c r="F31" s="131" t="s">
        <v>807</v>
      </c>
      <c r="G31" s="201" t="s">
        <v>1810</v>
      </c>
      <c r="H31" s="201">
        <v>1</v>
      </c>
      <c r="I31" s="708"/>
      <c r="J31" s="708"/>
      <c r="K31" s="1056"/>
      <c r="L31" s="156" t="s">
        <v>1811</v>
      </c>
      <c r="M31" s="407"/>
      <c r="N31" s="28"/>
      <c r="O31" s="32"/>
      <c r="P31" s="28"/>
      <c r="Q31" s="40"/>
      <c r="R31" s="40"/>
      <c r="S31" s="33"/>
    </row>
    <row r="32" spans="1:19" s="4" customFormat="1" ht="19.7" customHeight="1">
      <c r="A32" s="34"/>
      <c r="B32" s="140"/>
      <c r="C32" s="93"/>
      <c r="D32" s="146">
        <f t="shared" si="0"/>
        <v>12</v>
      </c>
      <c r="E32" s="131" t="s">
        <v>807</v>
      </c>
      <c r="F32" s="131" t="s">
        <v>807</v>
      </c>
      <c r="G32" s="201" t="s">
        <v>1812</v>
      </c>
      <c r="H32" s="201">
        <v>1</v>
      </c>
      <c r="I32" s="708"/>
      <c r="J32" s="708"/>
      <c r="K32" s="1056"/>
      <c r="L32" s="156" t="s">
        <v>1813</v>
      </c>
      <c r="M32" s="407"/>
      <c r="N32" s="28"/>
      <c r="O32" s="32"/>
      <c r="P32" s="28"/>
      <c r="Q32" s="40"/>
      <c r="R32" s="40"/>
      <c r="S32" s="33"/>
    </row>
    <row r="33" spans="1:19" s="4" customFormat="1" ht="19.7" customHeight="1">
      <c r="A33" s="34"/>
      <c r="B33" s="140"/>
      <c r="C33" s="93"/>
      <c r="D33" s="146">
        <f t="shared" si="0"/>
        <v>13</v>
      </c>
      <c r="E33" s="131" t="s">
        <v>807</v>
      </c>
      <c r="F33" s="131" t="s">
        <v>807</v>
      </c>
      <c r="G33" s="201" t="s">
        <v>1814</v>
      </c>
      <c r="H33" s="201">
        <v>1</v>
      </c>
      <c r="I33" s="708"/>
      <c r="J33" s="708"/>
      <c r="K33" s="1056"/>
      <c r="L33" s="156" t="s">
        <v>1815</v>
      </c>
      <c r="M33" s="407"/>
      <c r="N33" s="28"/>
      <c r="O33" s="32"/>
      <c r="P33" s="28"/>
      <c r="Q33" s="40"/>
      <c r="R33" s="40"/>
      <c r="S33" s="33"/>
    </row>
    <row r="34" spans="1:19" s="4" customFormat="1" ht="19.7" customHeight="1">
      <c r="A34" s="34"/>
      <c r="B34" s="140"/>
      <c r="C34" s="93"/>
      <c r="D34" s="146">
        <f t="shared" si="0"/>
        <v>14</v>
      </c>
      <c r="E34" s="131" t="s">
        <v>807</v>
      </c>
      <c r="F34" s="131" t="s">
        <v>807</v>
      </c>
      <c r="G34" s="201" t="s">
        <v>1816</v>
      </c>
      <c r="H34" s="201">
        <v>1</v>
      </c>
      <c r="I34" s="708"/>
      <c r="J34" s="708"/>
      <c r="K34" s="1056"/>
      <c r="L34" s="156" t="s">
        <v>1817</v>
      </c>
      <c r="M34" s="407"/>
      <c r="N34" s="28"/>
      <c r="O34" s="32"/>
      <c r="P34" s="28"/>
      <c r="Q34" s="40"/>
      <c r="R34" s="40"/>
      <c r="S34" s="33"/>
    </row>
    <row r="35" spans="1:19" s="4" customFormat="1" ht="19.7" customHeight="1">
      <c r="A35" s="34"/>
      <c r="B35" s="140"/>
      <c r="C35" s="93"/>
      <c r="D35" s="146">
        <f t="shared" si="0"/>
        <v>15</v>
      </c>
      <c r="E35" s="131" t="s">
        <v>807</v>
      </c>
      <c r="F35" s="131" t="s">
        <v>807</v>
      </c>
      <c r="G35" s="201" t="s">
        <v>1818</v>
      </c>
      <c r="H35" s="201">
        <v>1</v>
      </c>
      <c r="I35" s="708"/>
      <c r="J35" s="708"/>
      <c r="K35" s="1056"/>
      <c r="L35" s="156" t="s">
        <v>1819</v>
      </c>
      <c r="M35" s="407"/>
      <c r="N35" s="28"/>
      <c r="O35" s="32"/>
      <c r="P35" s="28"/>
      <c r="Q35" s="40"/>
      <c r="R35" s="40"/>
      <c r="S35" s="33"/>
    </row>
    <row r="36" spans="1:19" s="4" customFormat="1" ht="19.7" customHeight="1">
      <c r="A36" s="34"/>
      <c r="B36" s="140"/>
      <c r="C36" s="27"/>
      <c r="D36" s="28"/>
      <c r="E36" s="302"/>
      <c r="F36" s="302"/>
      <c r="G36" s="134"/>
      <c r="H36" s="134"/>
      <c r="I36" s="577"/>
      <c r="J36" s="577"/>
      <c r="K36" s="418"/>
      <c r="L36" s="134"/>
      <c r="M36" s="39"/>
      <c r="N36" s="28"/>
      <c r="O36" s="32"/>
      <c r="P36" s="28"/>
      <c r="Q36" s="40"/>
      <c r="R36" s="40"/>
      <c r="S36" s="33"/>
    </row>
    <row r="37" spans="1:19" s="4" customFormat="1" ht="19.7" customHeight="1">
      <c r="A37" s="34"/>
      <c r="B37" s="140"/>
      <c r="C37" s="27"/>
      <c r="D37" s="28"/>
      <c r="E37" s="28"/>
      <c r="F37" s="695"/>
      <c r="G37" s="802">
        <f>SUM(J24:J35)</f>
        <v>8090</v>
      </c>
      <c r="H37" s="38"/>
      <c r="I37" s="39"/>
      <c r="J37" s="38"/>
      <c r="K37" s="31"/>
      <c r="L37" s="38"/>
      <c r="M37" s="39"/>
      <c r="N37" s="28"/>
      <c r="O37" s="32"/>
      <c r="P37" s="28"/>
      <c r="Q37" s="40"/>
      <c r="R37" s="40"/>
      <c r="S37" s="33"/>
    </row>
    <row r="38" spans="1:19" s="4" customFormat="1" ht="19.7" customHeight="1">
      <c r="A38" s="34"/>
      <c r="B38" s="140"/>
      <c r="C38" s="27"/>
      <c r="D38" s="28"/>
      <c r="E38" s="28"/>
      <c r="F38" s="28"/>
      <c r="G38" s="674"/>
      <c r="H38" s="38"/>
      <c r="I38" s="39"/>
      <c r="J38" s="683"/>
      <c r="K38" s="31"/>
      <c r="L38" s="38"/>
      <c r="M38" s="39"/>
      <c r="N38" s="28"/>
      <c r="O38" s="32"/>
      <c r="P38" s="28"/>
      <c r="Q38" s="40"/>
      <c r="R38" s="40"/>
      <c r="S38" s="33"/>
    </row>
    <row r="39" spans="1:19" s="4" customFormat="1" ht="19.7" customHeight="1">
      <c r="A39" s="34"/>
      <c r="B39" s="140"/>
      <c r="C39" s="27"/>
      <c r="D39" s="28"/>
      <c r="E39" s="28"/>
      <c r="F39" s="28"/>
      <c r="G39" s="88"/>
      <c r="H39" s="38"/>
      <c r="I39" s="257"/>
      <c r="J39" s="39"/>
      <c r="K39" s="87"/>
      <c r="L39" s="38"/>
      <c r="M39" s="38"/>
      <c r="N39" s="28"/>
      <c r="O39" s="32"/>
      <c r="P39" s="28"/>
      <c r="Q39" s="40"/>
      <c r="R39" s="40"/>
      <c r="S39" s="33"/>
    </row>
    <row r="40" spans="1:19" s="4" customFormat="1" ht="19.7" customHeight="1">
      <c r="A40" s="34"/>
      <c r="B40" s="140"/>
      <c r="C40" s="27"/>
      <c r="D40" s="28"/>
      <c r="E40" s="28"/>
      <c r="F40" s="28"/>
      <c r="G40" s="88"/>
      <c r="H40" s="38"/>
      <c r="I40" s="257"/>
      <c r="J40" s="39"/>
      <c r="K40" s="87"/>
      <c r="L40" s="38"/>
      <c r="M40" s="38"/>
      <c r="N40" s="28"/>
      <c r="O40" s="32"/>
      <c r="P40" s="28"/>
      <c r="Q40" s="40"/>
      <c r="R40" s="40"/>
      <c r="S40" s="33"/>
    </row>
    <row r="41" spans="1:19" s="4" customFormat="1" ht="19.7" customHeight="1">
      <c r="A41" s="1051"/>
      <c r="B41" s="720"/>
      <c r="C41" s="38"/>
      <c r="D41" s="1057" t="s">
        <v>1745</v>
      </c>
      <c r="E41" s="1058"/>
      <c r="F41" s="1058"/>
      <c r="G41" s="1059"/>
      <c r="H41" s="1060"/>
      <c r="I41" s="1060"/>
      <c r="J41" s="1061"/>
      <c r="K41" s="424"/>
      <c r="L41" s="425"/>
      <c r="M41" s="38"/>
      <c r="N41" s="28"/>
      <c r="O41" s="32"/>
      <c r="P41" s="28"/>
      <c r="Q41" s="40"/>
      <c r="R41" s="40"/>
      <c r="S41" s="33"/>
    </row>
    <row r="42" spans="1:19" s="4" customFormat="1" ht="19.7" customHeight="1">
      <c r="A42" s="1051" t="s">
        <v>561</v>
      </c>
      <c r="B42" s="140"/>
      <c r="C42" s="93"/>
      <c r="D42" s="146">
        <f>+D35+1</f>
        <v>16</v>
      </c>
      <c r="E42" s="27" t="s">
        <v>61</v>
      </c>
      <c r="F42" s="28" t="s">
        <v>55</v>
      </c>
      <c r="G42" s="1062" t="s">
        <v>1746</v>
      </c>
      <c r="H42" s="1063">
        <v>1</v>
      </c>
      <c r="I42" s="143">
        <v>2740</v>
      </c>
      <c r="J42" s="1064">
        <f t="shared" ref="J42:J51" si="1">H42*I42</f>
        <v>2740</v>
      </c>
      <c r="K42" s="457"/>
      <c r="L42" s="88" t="s">
        <v>1747</v>
      </c>
      <c r="M42" s="27"/>
      <c r="N42" s="28"/>
      <c r="O42" s="32"/>
      <c r="P42" s="28"/>
      <c r="Q42" s="40"/>
      <c r="R42" s="40"/>
      <c r="S42" s="33"/>
    </row>
    <row r="43" spans="1:19" s="4" customFormat="1" ht="19.7" customHeight="1">
      <c r="A43" s="1051" t="s">
        <v>561</v>
      </c>
      <c r="B43" s="140"/>
      <c r="C43" s="93"/>
      <c r="D43" s="146">
        <f>+D42+1</f>
        <v>17</v>
      </c>
      <c r="E43" s="27" t="s">
        <v>61</v>
      </c>
      <c r="F43" s="28" t="s">
        <v>55</v>
      </c>
      <c r="G43" s="1062" t="s">
        <v>1748</v>
      </c>
      <c r="H43" s="1063">
        <v>1</v>
      </c>
      <c r="I43" s="143">
        <v>2940</v>
      </c>
      <c r="J43" s="1064">
        <f t="shared" si="1"/>
        <v>2940</v>
      </c>
      <c r="K43" s="457"/>
      <c r="L43" s="88" t="s">
        <v>1749</v>
      </c>
      <c r="M43" s="27"/>
      <c r="N43" s="28"/>
      <c r="O43" s="32"/>
      <c r="P43" s="28"/>
      <c r="Q43" s="40"/>
      <c r="R43" s="40"/>
      <c r="S43" s="33"/>
    </row>
    <row r="44" spans="1:19" s="4" customFormat="1" ht="19.7" customHeight="1">
      <c r="A44" s="1051" t="s">
        <v>195</v>
      </c>
      <c r="B44" s="140"/>
      <c r="C44" s="93"/>
      <c r="D44" s="146">
        <f t="shared" ref="D44:D51" si="2">+D43+1</f>
        <v>18</v>
      </c>
      <c r="E44" s="27" t="s">
        <v>61</v>
      </c>
      <c r="F44" s="28" t="s">
        <v>55</v>
      </c>
      <c r="G44" s="1065" t="s">
        <v>1750</v>
      </c>
      <c r="H44" s="745">
        <v>1</v>
      </c>
      <c r="I44" s="143">
        <v>4040</v>
      </c>
      <c r="J44" s="242">
        <f t="shared" si="1"/>
        <v>4040</v>
      </c>
      <c r="K44" s="87"/>
      <c r="L44" s="136" t="s">
        <v>1751</v>
      </c>
      <c r="M44" s="27"/>
      <c r="N44" s="28"/>
      <c r="O44" s="32"/>
      <c r="P44" s="28"/>
      <c r="Q44" s="40"/>
      <c r="R44" s="40"/>
      <c r="S44" s="33"/>
    </row>
    <row r="45" spans="1:19" s="4" customFormat="1" ht="19.7" customHeight="1">
      <c r="A45" s="1051" t="s">
        <v>42</v>
      </c>
      <c r="B45" s="140"/>
      <c r="C45" s="93"/>
      <c r="D45" s="146">
        <f t="shared" si="2"/>
        <v>19</v>
      </c>
      <c r="E45" s="27" t="s">
        <v>55</v>
      </c>
      <c r="F45" s="27" t="s">
        <v>55</v>
      </c>
      <c r="G45" s="300" t="s">
        <v>167</v>
      </c>
      <c r="H45" s="1066">
        <v>4</v>
      </c>
      <c r="I45" s="757">
        <v>70</v>
      </c>
      <c r="J45" s="1067">
        <f t="shared" si="1"/>
        <v>280</v>
      </c>
      <c r="K45" s="31"/>
      <c r="L45" s="187" t="s">
        <v>168</v>
      </c>
      <c r="M45" s="27"/>
      <c r="N45" s="28"/>
      <c r="O45" s="32"/>
      <c r="P45" s="28"/>
      <c r="Q45" s="40"/>
      <c r="R45" s="40"/>
      <c r="S45" s="33"/>
    </row>
    <row r="46" spans="1:19" s="4" customFormat="1" ht="19.7" customHeight="1">
      <c r="A46" s="1051" t="s">
        <v>42</v>
      </c>
      <c r="B46" s="140"/>
      <c r="C46" s="93"/>
      <c r="D46" s="146">
        <f>+D45+1</f>
        <v>20</v>
      </c>
      <c r="E46" s="28" t="s">
        <v>55</v>
      </c>
      <c r="F46" s="28" t="s">
        <v>55</v>
      </c>
      <c r="G46" s="1062" t="s">
        <v>570</v>
      </c>
      <c r="H46" s="1063">
        <v>4</v>
      </c>
      <c r="I46" s="143">
        <v>108</v>
      </c>
      <c r="J46" s="1064">
        <f t="shared" si="1"/>
        <v>432</v>
      </c>
      <c r="K46" s="457"/>
      <c r="L46" s="88" t="s">
        <v>571</v>
      </c>
      <c r="M46" s="27"/>
      <c r="N46" s="28"/>
      <c r="O46" s="32"/>
      <c r="P46" s="28"/>
      <c r="Q46" s="40"/>
      <c r="R46" s="40"/>
      <c r="S46" s="33"/>
    </row>
    <row r="47" spans="1:19" s="4" customFormat="1" ht="19.7" customHeight="1">
      <c r="A47" s="1051" t="s">
        <v>42</v>
      </c>
      <c r="B47" s="140"/>
      <c r="C47" s="93"/>
      <c r="D47" s="146">
        <f t="shared" si="2"/>
        <v>21</v>
      </c>
      <c r="E47" s="28" t="s">
        <v>55</v>
      </c>
      <c r="F47" s="28" t="s">
        <v>55</v>
      </c>
      <c r="G47" s="1068" t="s">
        <v>165</v>
      </c>
      <c r="H47" s="1069">
        <v>2</v>
      </c>
      <c r="I47" s="781">
        <v>72</v>
      </c>
      <c r="J47" s="1070">
        <f t="shared" si="1"/>
        <v>144</v>
      </c>
      <c r="K47" s="31"/>
      <c r="L47" s="38" t="s">
        <v>531</v>
      </c>
      <c r="M47" s="221"/>
      <c r="N47" s="28"/>
      <c r="O47" s="32"/>
      <c r="P47" s="28"/>
      <c r="Q47" s="40"/>
      <c r="R47" s="40"/>
      <c r="S47" s="33"/>
    </row>
    <row r="48" spans="1:19" s="4" customFormat="1" ht="19.7" customHeight="1">
      <c r="A48" s="1051" t="s">
        <v>42</v>
      </c>
      <c r="B48" s="140"/>
      <c r="C48" s="93"/>
      <c r="D48" s="146">
        <f t="shared" si="2"/>
        <v>22</v>
      </c>
      <c r="E48" s="28" t="s">
        <v>55</v>
      </c>
      <c r="F48" s="28" t="s">
        <v>55</v>
      </c>
      <c r="G48" s="1068" t="s">
        <v>177</v>
      </c>
      <c r="H48" s="1069">
        <v>2</v>
      </c>
      <c r="I48" s="781">
        <v>31</v>
      </c>
      <c r="J48" s="1070">
        <f t="shared" si="1"/>
        <v>62</v>
      </c>
      <c r="K48" s="31"/>
      <c r="L48" s="38" t="s">
        <v>532</v>
      </c>
      <c r="M48" s="221"/>
      <c r="N48" s="28"/>
      <c r="O48" s="32"/>
      <c r="P48" s="28"/>
      <c r="Q48" s="40"/>
      <c r="R48" s="40"/>
      <c r="S48" s="33"/>
    </row>
    <row r="49" spans="1:19" s="4" customFormat="1" ht="19.7" customHeight="1">
      <c r="A49" s="1051" t="s">
        <v>109</v>
      </c>
      <c r="B49" s="140"/>
      <c r="C49" s="93"/>
      <c r="D49" s="146">
        <f t="shared" si="2"/>
        <v>23</v>
      </c>
      <c r="E49" s="27" t="s">
        <v>61</v>
      </c>
      <c r="F49" s="28" t="s">
        <v>55</v>
      </c>
      <c r="G49" s="364" t="s">
        <v>1752</v>
      </c>
      <c r="H49" s="1071">
        <v>1</v>
      </c>
      <c r="I49" s="1072">
        <v>3635</v>
      </c>
      <c r="J49" s="1048">
        <f t="shared" si="1"/>
        <v>3635</v>
      </c>
      <c r="K49" s="159"/>
      <c r="L49" s="35" t="s">
        <v>1753</v>
      </c>
      <c r="M49" s="186"/>
      <c r="N49" s="28"/>
      <c r="O49" s="32"/>
      <c r="P49" s="28"/>
      <c r="Q49" s="40"/>
      <c r="R49" s="40"/>
      <c r="S49" s="33"/>
    </row>
    <row r="50" spans="1:19" s="4" customFormat="1" ht="19.7" customHeight="1">
      <c r="A50" s="1051" t="s">
        <v>42</v>
      </c>
      <c r="B50" s="140"/>
      <c r="C50" s="93"/>
      <c r="D50" s="146">
        <f t="shared" si="2"/>
        <v>24</v>
      </c>
      <c r="E50" s="200" t="s">
        <v>55</v>
      </c>
      <c r="F50" s="200" t="s">
        <v>55</v>
      </c>
      <c r="G50" s="458" t="s">
        <v>191</v>
      </c>
      <c r="H50" s="1073">
        <v>1</v>
      </c>
      <c r="I50" s="204">
        <v>830</v>
      </c>
      <c r="J50" s="1074">
        <f t="shared" si="1"/>
        <v>830</v>
      </c>
      <c r="K50" s="205"/>
      <c r="L50" s="206" t="s">
        <v>1560</v>
      </c>
      <c r="M50" s="197"/>
      <c r="N50" s="28"/>
      <c r="O50" s="32"/>
      <c r="P50" s="28"/>
      <c r="Q50" s="40"/>
      <c r="R50" s="40"/>
      <c r="S50" s="33"/>
    </row>
    <row r="51" spans="1:19" s="4" customFormat="1" ht="19.7" customHeight="1">
      <c r="A51" s="1051" t="s">
        <v>42</v>
      </c>
      <c r="B51" s="140"/>
      <c r="C51" s="93"/>
      <c r="D51" s="146">
        <f t="shared" si="2"/>
        <v>25</v>
      </c>
      <c r="E51" s="200" t="s">
        <v>55</v>
      </c>
      <c r="F51" s="200" t="s">
        <v>55</v>
      </c>
      <c r="G51" s="458" t="s">
        <v>193</v>
      </c>
      <c r="H51" s="1073">
        <v>1</v>
      </c>
      <c r="I51" s="204">
        <v>1350</v>
      </c>
      <c r="J51" s="1074">
        <f t="shared" si="1"/>
        <v>1350</v>
      </c>
      <c r="K51" s="205"/>
      <c r="L51" s="206" t="s">
        <v>1560</v>
      </c>
      <c r="M51" s="197"/>
      <c r="N51" s="28"/>
      <c r="O51" s="32"/>
      <c r="P51" s="28"/>
      <c r="Q51" s="40"/>
      <c r="R51" s="40"/>
      <c r="S51" s="33"/>
    </row>
    <row r="52" spans="1:19" s="4" customFormat="1" ht="19.7" customHeight="1">
      <c r="A52" s="34"/>
      <c r="B52" s="720"/>
      <c r="C52" s="38"/>
      <c r="D52" s="133"/>
      <c r="E52" s="188"/>
      <c r="F52" s="188"/>
      <c r="G52" s="187"/>
      <c r="H52" s="187"/>
      <c r="I52" s="187"/>
      <c r="J52" s="257"/>
      <c r="K52" s="135"/>
      <c r="L52" s="78"/>
      <c r="M52" s="38"/>
      <c r="N52" s="28"/>
      <c r="O52" s="32"/>
      <c r="P52" s="28"/>
      <c r="Q52" s="40"/>
      <c r="R52" s="40"/>
      <c r="S52" s="33"/>
    </row>
    <row r="53" spans="1:19" s="4" customFormat="1" ht="19.7" customHeight="1">
      <c r="A53" s="34"/>
      <c r="B53" s="720"/>
      <c r="C53" s="38"/>
      <c r="D53" s="133"/>
      <c r="E53" s="188"/>
      <c r="F53" s="695"/>
      <c r="G53" s="696">
        <f>SUM(J42:J51)</f>
        <v>16453</v>
      </c>
      <c r="H53" s="187"/>
      <c r="I53" s="187"/>
      <c r="J53" s="1"/>
      <c r="K53" s="135"/>
      <c r="L53" s="78"/>
      <c r="M53" s="38"/>
      <c r="N53" s="28"/>
      <c r="O53" s="32"/>
      <c r="P53" s="28"/>
      <c r="Q53" s="40"/>
      <c r="R53" s="40"/>
      <c r="S53" s="33"/>
    </row>
    <row r="54" spans="1:19" s="4" customFormat="1" ht="19.7" customHeight="1">
      <c r="A54" s="34"/>
      <c r="B54" s="140"/>
      <c r="C54" s="27"/>
      <c r="D54" s="28"/>
      <c r="E54" s="28"/>
      <c r="F54" s="28"/>
      <c r="G54" s="674"/>
      <c r="H54" s="38"/>
      <c r="I54" s="257"/>
      <c r="J54" s="39"/>
      <c r="K54" s="87"/>
      <c r="L54" s="38"/>
      <c r="M54" s="38"/>
      <c r="N54" s="28"/>
      <c r="O54" s="32"/>
      <c r="P54" s="28"/>
      <c r="Q54" s="40"/>
      <c r="R54" s="40"/>
      <c r="S54" s="33"/>
    </row>
    <row r="55" spans="1:19" s="4" customFormat="1" ht="19.7" customHeight="1">
      <c r="A55" s="34"/>
      <c r="B55" s="140"/>
      <c r="C55" s="27"/>
      <c r="D55" s="28"/>
      <c r="E55" s="28"/>
      <c r="F55" s="28"/>
      <c r="G55" s="88"/>
      <c r="H55" s="38"/>
      <c r="I55" s="257"/>
      <c r="J55" s="39"/>
      <c r="K55" s="87"/>
      <c r="L55" s="38"/>
      <c r="M55" s="38"/>
      <c r="N55" s="28"/>
      <c r="O55" s="32"/>
      <c r="P55" s="28"/>
      <c r="Q55" s="40"/>
      <c r="R55" s="40"/>
      <c r="S55" s="33"/>
    </row>
    <row r="56" spans="1:19" s="223" customFormat="1" ht="19.7" customHeight="1">
      <c r="A56" s="398"/>
      <c r="B56" s="27"/>
      <c r="C56" s="27"/>
      <c r="D56" s="1075" t="s">
        <v>1754</v>
      </c>
      <c r="E56" s="1076"/>
      <c r="F56" s="1076"/>
      <c r="G56" s="1077"/>
      <c r="H56" s="38"/>
      <c r="I56" s="27"/>
      <c r="J56" s="31"/>
      <c r="K56" s="217"/>
      <c r="L56" s="27"/>
      <c r="M56" s="218"/>
      <c r="N56" s="218"/>
      <c r="O56" s="219"/>
      <c r="P56" s="220"/>
      <c r="Q56" s="221"/>
      <c r="R56" s="219"/>
      <c r="S56" s="222"/>
    </row>
    <row r="57" spans="1:19" s="223" customFormat="1" ht="19.7" customHeight="1">
      <c r="A57" s="398" t="s">
        <v>195</v>
      </c>
      <c r="B57" s="27"/>
      <c r="C57" s="27"/>
      <c r="D57" s="1078">
        <f>+D51+1</f>
        <v>26</v>
      </c>
      <c r="E57" s="1079" t="s">
        <v>196</v>
      </c>
      <c r="F57" s="1079" t="s">
        <v>196</v>
      </c>
      <c r="G57" s="1080" t="s">
        <v>197</v>
      </c>
      <c r="H57" s="1081">
        <v>4</v>
      </c>
      <c r="I57" s="952">
        <v>3210</v>
      </c>
      <c r="J57" s="228">
        <f t="shared" ref="J57:J88" si="3">H57*I57</f>
        <v>12840</v>
      </c>
      <c r="K57" s="31"/>
      <c r="L57" s="218" t="s">
        <v>198</v>
      </c>
      <c r="M57" s="218"/>
      <c r="N57" s="218"/>
      <c r="O57" s="219"/>
      <c r="P57" s="220"/>
      <c r="Q57" s="221"/>
      <c r="R57" s="219"/>
      <c r="S57" s="222"/>
    </row>
    <row r="58" spans="1:19" s="223" customFormat="1" ht="19.7" customHeight="1">
      <c r="A58" s="398" t="s">
        <v>199</v>
      </c>
      <c r="B58" s="27"/>
      <c r="C58" s="27"/>
      <c r="D58" s="1078">
        <f t="shared" ref="D58:D88" si="4">+D57+1</f>
        <v>27</v>
      </c>
      <c r="E58" s="446" t="s">
        <v>196</v>
      </c>
      <c r="F58" s="446" t="s">
        <v>196</v>
      </c>
      <c r="G58" s="1082" t="s">
        <v>1755</v>
      </c>
      <c r="H58" s="1083">
        <v>4</v>
      </c>
      <c r="I58" s="355">
        <v>1183</v>
      </c>
      <c r="J58" s="230">
        <f t="shared" si="3"/>
        <v>4732</v>
      </c>
      <c r="K58" s="31"/>
      <c r="L58" s="73" t="s">
        <v>201</v>
      </c>
      <c r="M58" s="218"/>
      <c r="N58" s="218"/>
      <c r="O58" s="219"/>
      <c r="P58" s="220"/>
      <c r="Q58" s="221"/>
      <c r="R58" s="219"/>
      <c r="S58" s="222"/>
    </row>
    <row r="59" spans="1:19" s="223" customFormat="1" ht="19.7" customHeight="1">
      <c r="A59" s="398" t="s">
        <v>202</v>
      </c>
      <c r="B59" s="27"/>
      <c r="C59" s="27"/>
      <c r="D59" s="1078">
        <f t="shared" si="4"/>
        <v>28</v>
      </c>
      <c r="E59" s="446" t="s">
        <v>196</v>
      </c>
      <c r="F59" s="446" t="s">
        <v>196</v>
      </c>
      <c r="G59" s="297" t="s">
        <v>1756</v>
      </c>
      <c r="H59" s="1083">
        <v>4</v>
      </c>
      <c r="I59" s="112">
        <v>212</v>
      </c>
      <c r="J59" s="230">
        <f t="shared" si="3"/>
        <v>848</v>
      </c>
      <c r="K59" s="31"/>
      <c r="L59" s="73" t="s">
        <v>1757</v>
      </c>
      <c r="M59" s="218"/>
      <c r="N59" s="218"/>
      <c r="O59" s="219"/>
      <c r="P59" s="220"/>
      <c r="Q59" s="221"/>
      <c r="R59" s="219"/>
      <c r="S59" s="222"/>
    </row>
    <row r="60" spans="1:19" s="223" customFormat="1" ht="19.7" customHeight="1">
      <c r="A60" s="398" t="s">
        <v>42</v>
      </c>
      <c r="B60" s="27"/>
      <c r="C60" s="27"/>
      <c r="D60" s="1078">
        <f t="shared" si="4"/>
        <v>29</v>
      </c>
      <c r="E60" s="446" t="s">
        <v>196</v>
      </c>
      <c r="F60" s="446" t="s">
        <v>196</v>
      </c>
      <c r="G60" s="297" t="s">
        <v>205</v>
      </c>
      <c r="H60" s="1083">
        <v>4</v>
      </c>
      <c r="I60" s="112">
        <v>182</v>
      </c>
      <c r="J60" s="230">
        <f t="shared" si="3"/>
        <v>728</v>
      </c>
      <c r="K60" s="31"/>
      <c r="L60" s="73" t="s">
        <v>206</v>
      </c>
      <c r="M60" s="218"/>
      <c r="N60" s="218"/>
      <c r="O60" s="219"/>
      <c r="P60" s="220"/>
      <c r="Q60" s="221"/>
      <c r="R60" s="219"/>
      <c r="S60" s="222"/>
    </row>
    <row r="61" spans="1:19" s="223" customFormat="1" ht="19.7" customHeight="1">
      <c r="A61" s="398" t="s">
        <v>42</v>
      </c>
      <c r="B61" s="27"/>
      <c r="C61" s="27"/>
      <c r="D61" s="1078">
        <f>+D60+1</f>
        <v>30</v>
      </c>
      <c r="E61" s="446" t="s">
        <v>196</v>
      </c>
      <c r="F61" s="446" t="s">
        <v>196</v>
      </c>
      <c r="G61" s="297" t="s">
        <v>207</v>
      </c>
      <c r="H61" s="1083">
        <v>4</v>
      </c>
      <c r="I61" s="112">
        <v>46</v>
      </c>
      <c r="J61" s="230">
        <f t="shared" si="3"/>
        <v>184</v>
      </c>
      <c r="K61" s="31"/>
      <c r="L61" s="218" t="s">
        <v>208</v>
      </c>
      <c r="M61" s="218"/>
      <c r="N61" s="218"/>
      <c r="O61" s="219"/>
      <c r="P61" s="220"/>
      <c r="Q61" s="221"/>
      <c r="R61" s="219"/>
      <c r="S61" s="222"/>
    </row>
    <row r="62" spans="1:19" s="223" customFormat="1" ht="19.7" customHeight="1">
      <c r="A62" s="398" t="s">
        <v>42</v>
      </c>
      <c r="B62" s="27"/>
      <c r="C62" s="27"/>
      <c r="D62" s="1078">
        <f t="shared" si="4"/>
        <v>31</v>
      </c>
      <c r="E62" s="446" t="s">
        <v>196</v>
      </c>
      <c r="F62" s="446" t="s">
        <v>196</v>
      </c>
      <c r="G62" s="297" t="s">
        <v>209</v>
      </c>
      <c r="H62" s="1083">
        <v>8</v>
      </c>
      <c r="I62" s="112">
        <v>89</v>
      </c>
      <c r="J62" s="230">
        <f t="shared" si="3"/>
        <v>712</v>
      </c>
      <c r="K62" s="31"/>
      <c r="L62" s="218" t="s">
        <v>1758</v>
      </c>
      <c r="M62" s="218"/>
      <c r="N62" s="218"/>
      <c r="O62" s="219"/>
      <c r="P62" s="220"/>
      <c r="Q62" s="221"/>
      <c r="R62" s="219"/>
      <c r="S62" s="222"/>
    </row>
    <row r="63" spans="1:19" s="223" customFormat="1" ht="19.7" customHeight="1">
      <c r="A63" s="398" t="s">
        <v>212</v>
      </c>
      <c r="B63" s="27"/>
      <c r="C63" s="27"/>
      <c r="D63" s="1078">
        <f>+D62+1</f>
        <v>32</v>
      </c>
      <c r="E63" s="446" t="s">
        <v>196</v>
      </c>
      <c r="F63" s="446" t="s">
        <v>196</v>
      </c>
      <c r="G63" s="297" t="s">
        <v>1759</v>
      </c>
      <c r="H63" s="1083">
        <v>4</v>
      </c>
      <c r="I63" s="112">
        <v>883</v>
      </c>
      <c r="J63" s="230">
        <f t="shared" si="3"/>
        <v>3532</v>
      </c>
      <c r="K63" s="31"/>
      <c r="L63" s="218" t="s">
        <v>1760</v>
      </c>
      <c r="M63" s="218"/>
      <c r="N63" s="218"/>
      <c r="O63" s="219"/>
      <c r="P63" s="220"/>
      <c r="Q63" s="221"/>
      <c r="R63" s="219"/>
      <c r="S63" s="222"/>
    </row>
    <row r="64" spans="1:19" s="223" customFormat="1" ht="19.7" customHeight="1">
      <c r="A64" s="398" t="s">
        <v>42</v>
      </c>
      <c r="B64" s="27"/>
      <c r="C64" s="27"/>
      <c r="D64" s="1078">
        <f t="shared" si="4"/>
        <v>33</v>
      </c>
      <c r="E64" s="446" t="s">
        <v>196</v>
      </c>
      <c r="F64" s="446" t="s">
        <v>196</v>
      </c>
      <c r="G64" s="297" t="s">
        <v>215</v>
      </c>
      <c r="H64" s="1083">
        <v>6</v>
      </c>
      <c r="I64" s="112">
        <v>23</v>
      </c>
      <c r="J64" s="230">
        <f t="shared" si="3"/>
        <v>138</v>
      </c>
      <c r="K64" s="31"/>
      <c r="L64" s="73" t="s">
        <v>216</v>
      </c>
      <c r="M64" s="218"/>
      <c r="N64" s="218"/>
      <c r="O64" s="219"/>
      <c r="P64" s="220"/>
      <c r="Q64" s="221"/>
      <c r="R64" s="219"/>
      <c r="S64" s="222"/>
    </row>
    <row r="65" spans="1:19" s="223" customFormat="1" ht="19.7" customHeight="1">
      <c r="A65" s="398" t="s">
        <v>42</v>
      </c>
      <c r="B65" s="27"/>
      <c r="C65" s="27"/>
      <c r="D65" s="1078">
        <f t="shared" si="4"/>
        <v>34</v>
      </c>
      <c r="E65" s="446" t="s">
        <v>196</v>
      </c>
      <c r="F65" s="446" t="s">
        <v>196</v>
      </c>
      <c r="G65" s="297" t="s">
        <v>217</v>
      </c>
      <c r="H65" s="1083">
        <v>8</v>
      </c>
      <c r="I65" s="112">
        <v>23</v>
      </c>
      <c r="J65" s="230">
        <f t="shared" si="3"/>
        <v>184</v>
      </c>
      <c r="K65" s="31"/>
      <c r="L65" s="73" t="s">
        <v>1761</v>
      </c>
      <c r="M65" s="218"/>
      <c r="N65" s="218"/>
      <c r="O65" s="219"/>
      <c r="P65" s="220"/>
      <c r="Q65" s="221"/>
      <c r="R65" s="219"/>
      <c r="S65" s="222"/>
    </row>
    <row r="66" spans="1:19" s="223" customFormat="1" ht="19.7" customHeight="1">
      <c r="A66" s="398" t="s">
        <v>212</v>
      </c>
      <c r="B66" s="27"/>
      <c r="C66" s="27"/>
      <c r="D66" s="1078">
        <f t="shared" si="4"/>
        <v>35</v>
      </c>
      <c r="E66" s="446" t="s">
        <v>196</v>
      </c>
      <c r="F66" s="446" t="s">
        <v>196</v>
      </c>
      <c r="G66" s="297" t="s">
        <v>1762</v>
      </c>
      <c r="H66" s="1083">
        <v>2</v>
      </c>
      <c r="I66" s="112">
        <v>729</v>
      </c>
      <c r="J66" s="230">
        <f t="shared" si="3"/>
        <v>1458</v>
      </c>
      <c r="K66" s="31"/>
      <c r="L66" s="218" t="s">
        <v>1760</v>
      </c>
      <c r="M66" s="218"/>
      <c r="N66" s="218"/>
      <c r="O66" s="219"/>
      <c r="P66" s="220"/>
      <c r="Q66" s="221"/>
      <c r="R66" s="219"/>
      <c r="S66" s="222"/>
    </row>
    <row r="67" spans="1:19" s="223" customFormat="1" ht="19.7" customHeight="1">
      <c r="A67" s="398" t="s">
        <v>221</v>
      </c>
      <c r="B67" s="27"/>
      <c r="C67" s="27"/>
      <c r="D67" s="1078">
        <f>+D66+1</f>
        <v>36</v>
      </c>
      <c r="E67" s="446" t="s">
        <v>196</v>
      </c>
      <c r="F67" s="446" t="s">
        <v>196</v>
      </c>
      <c r="G67" s="297" t="s">
        <v>222</v>
      </c>
      <c r="H67" s="1083">
        <v>6</v>
      </c>
      <c r="I67" s="112">
        <v>529</v>
      </c>
      <c r="J67" s="230">
        <f t="shared" si="3"/>
        <v>3174</v>
      </c>
      <c r="K67" s="31"/>
      <c r="L67" s="73" t="s">
        <v>223</v>
      </c>
      <c r="M67" s="218"/>
      <c r="N67" s="218"/>
      <c r="O67" s="219"/>
      <c r="P67" s="220"/>
      <c r="Q67" s="221"/>
      <c r="R67" s="219"/>
      <c r="S67" s="222"/>
    </row>
    <row r="68" spans="1:19" s="223" customFormat="1" ht="19.7" customHeight="1">
      <c r="A68" s="398" t="s">
        <v>42</v>
      </c>
      <c r="B68" s="27"/>
      <c r="C68" s="27"/>
      <c r="D68" s="1078">
        <f t="shared" si="4"/>
        <v>37</v>
      </c>
      <c r="E68" s="446" t="s">
        <v>196</v>
      </c>
      <c r="F68" s="446" t="s">
        <v>196</v>
      </c>
      <c r="G68" s="297" t="s">
        <v>224</v>
      </c>
      <c r="H68" s="1083">
        <v>10</v>
      </c>
      <c r="I68" s="112">
        <v>20</v>
      </c>
      <c r="J68" s="230">
        <f t="shared" si="3"/>
        <v>200</v>
      </c>
      <c r="K68" s="31"/>
      <c r="L68" s="218" t="s">
        <v>225</v>
      </c>
      <c r="M68" s="218"/>
      <c r="N68" s="218"/>
      <c r="O68" s="219"/>
      <c r="P68" s="220"/>
      <c r="Q68" s="221"/>
      <c r="R68" s="219"/>
      <c r="S68" s="222"/>
    </row>
    <row r="69" spans="1:19" s="223" customFormat="1" ht="19.7" customHeight="1">
      <c r="A69" s="398" t="s">
        <v>42</v>
      </c>
      <c r="B69" s="27"/>
      <c r="C69" s="27"/>
      <c r="D69" s="1078">
        <f t="shared" si="4"/>
        <v>38</v>
      </c>
      <c r="E69" s="446" t="s">
        <v>196</v>
      </c>
      <c r="F69" s="446" t="s">
        <v>196</v>
      </c>
      <c r="G69" s="297" t="s">
        <v>1763</v>
      </c>
      <c r="H69" s="1084">
        <v>3</v>
      </c>
      <c r="I69" s="112">
        <v>20</v>
      </c>
      <c r="J69" s="230">
        <f>H69*I69</f>
        <v>60</v>
      </c>
      <c r="K69" s="31"/>
      <c r="L69" s="218" t="s">
        <v>1764</v>
      </c>
      <c r="M69" s="218"/>
      <c r="N69" s="218"/>
      <c r="O69" s="219"/>
      <c r="P69" s="220"/>
      <c r="Q69" s="221"/>
      <c r="R69" s="219"/>
      <c r="S69" s="222"/>
    </row>
    <row r="70" spans="1:19" s="223" customFormat="1" ht="19.7" customHeight="1">
      <c r="A70" s="398" t="s">
        <v>42</v>
      </c>
      <c r="B70" s="27"/>
      <c r="C70" s="27"/>
      <c r="D70" s="1078">
        <f t="shared" si="4"/>
        <v>39</v>
      </c>
      <c r="E70" s="1085" t="s">
        <v>196</v>
      </c>
      <c r="F70" s="1085" t="s">
        <v>196</v>
      </c>
      <c r="G70" s="1086" t="s">
        <v>226</v>
      </c>
      <c r="H70" s="1087">
        <v>10</v>
      </c>
      <c r="I70" s="1088">
        <v>18</v>
      </c>
      <c r="J70" s="234">
        <f t="shared" si="3"/>
        <v>180</v>
      </c>
      <c r="K70" s="235"/>
      <c r="L70" s="231" t="s">
        <v>227</v>
      </c>
      <c r="M70" s="218"/>
      <c r="N70" s="218"/>
      <c r="O70" s="219"/>
      <c r="P70" s="220"/>
      <c r="Q70" s="221"/>
      <c r="R70" s="219"/>
      <c r="S70" s="222"/>
    </row>
    <row r="71" spans="1:19" s="223" customFormat="1" ht="19.7" customHeight="1">
      <c r="A71" s="398" t="s">
        <v>42</v>
      </c>
      <c r="B71" s="27"/>
      <c r="C71" s="27"/>
      <c r="D71" s="1078">
        <f t="shared" si="4"/>
        <v>40</v>
      </c>
      <c r="E71" s="446" t="s">
        <v>196</v>
      </c>
      <c r="F71" s="446" t="s">
        <v>196</v>
      </c>
      <c r="G71" s="1082" t="s">
        <v>228</v>
      </c>
      <c r="H71" s="1089">
        <v>12</v>
      </c>
      <c r="I71" s="355">
        <v>20</v>
      </c>
      <c r="J71" s="237">
        <f t="shared" si="3"/>
        <v>240</v>
      </c>
      <c r="K71" s="159"/>
      <c r="L71" s="156" t="s">
        <v>229</v>
      </c>
      <c r="M71" s="218"/>
      <c r="N71" s="218"/>
      <c r="O71" s="219"/>
      <c r="P71" s="220"/>
      <c r="Q71" s="221"/>
      <c r="R71" s="219"/>
      <c r="S71" s="222"/>
    </row>
    <row r="72" spans="1:19" s="223" customFormat="1" ht="19.7" customHeight="1">
      <c r="A72" s="398" t="s">
        <v>212</v>
      </c>
      <c r="B72" s="27"/>
      <c r="C72" s="27"/>
      <c r="D72" s="1078">
        <f t="shared" si="4"/>
        <v>41</v>
      </c>
      <c r="E72" s="446" t="s">
        <v>196</v>
      </c>
      <c r="F72" s="446" t="s">
        <v>196</v>
      </c>
      <c r="G72" s="297" t="s">
        <v>230</v>
      </c>
      <c r="H72" s="1083">
        <v>4</v>
      </c>
      <c r="I72" s="112">
        <v>3775</v>
      </c>
      <c r="J72" s="230">
        <f t="shared" si="3"/>
        <v>15100</v>
      </c>
      <c r="K72" s="31"/>
      <c r="L72" s="73" t="s">
        <v>231</v>
      </c>
      <c r="M72" s="218"/>
      <c r="N72" s="218"/>
      <c r="O72" s="219"/>
      <c r="P72" s="220"/>
      <c r="Q72" s="221"/>
      <c r="R72" s="219"/>
      <c r="S72" s="222"/>
    </row>
    <row r="73" spans="1:19" s="223" customFormat="1" ht="19.7" customHeight="1">
      <c r="A73" s="398" t="s">
        <v>212</v>
      </c>
      <c r="B73" s="27"/>
      <c r="C73" s="27"/>
      <c r="D73" s="1078">
        <f t="shared" si="4"/>
        <v>42</v>
      </c>
      <c r="E73" s="446" t="s">
        <v>196</v>
      </c>
      <c r="F73" s="446" t="s">
        <v>196</v>
      </c>
      <c r="G73" s="297" t="s">
        <v>232</v>
      </c>
      <c r="H73" s="1083">
        <v>2</v>
      </c>
      <c r="I73" s="112">
        <v>2606</v>
      </c>
      <c r="J73" s="230">
        <f t="shared" si="3"/>
        <v>5212</v>
      </c>
      <c r="K73" s="31"/>
      <c r="L73" s="73" t="s">
        <v>233</v>
      </c>
      <c r="M73" s="218"/>
      <c r="N73" s="218"/>
      <c r="O73" s="219"/>
      <c r="P73" s="220"/>
      <c r="Q73" s="221"/>
      <c r="R73" s="219"/>
      <c r="S73" s="222"/>
    </row>
    <row r="74" spans="1:19" s="223" customFormat="1" ht="19.7" customHeight="1">
      <c r="A74" s="398" t="s">
        <v>234</v>
      </c>
      <c r="B74" s="27"/>
      <c r="C74" s="27"/>
      <c r="D74" s="1078">
        <f t="shared" si="4"/>
        <v>43</v>
      </c>
      <c r="E74" s="146" t="s">
        <v>61</v>
      </c>
      <c r="F74" s="146" t="s">
        <v>55</v>
      </c>
      <c r="G74" s="297" t="s">
        <v>235</v>
      </c>
      <c r="H74" s="1083">
        <v>2</v>
      </c>
      <c r="I74" s="112">
        <v>7393</v>
      </c>
      <c r="J74" s="230">
        <f t="shared" si="3"/>
        <v>14786</v>
      </c>
      <c r="K74" s="27"/>
      <c r="L74" s="238" t="s">
        <v>236</v>
      </c>
      <c r="M74" s="218"/>
      <c r="N74" s="218"/>
      <c r="O74" s="219"/>
      <c r="P74" s="220"/>
      <c r="Q74" s="221"/>
      <c r="R74" s="219"/>
      <c r="S74" s="222"/>
    </row>
    <row r="75" spans="1:19" s="223" customFormat="1" ht="19.7" customHeight="1">
      <c r="A75" s="398" t="s">
        <v>237</v>
      </c>
      <c r="B75" s="27"/>
      <c r="C75" s="27"/>
      <c r="D75" s="1078">
        <f t="shared" si="4"/>
        <v>44</v>
      </c>
      <c r="E75" s="146" t="s">
        <v>61</v>
      </c>
      <c r="F75" s="146" t="s">
        <v>55</v>
      </c>
      <c r="G75" s="297" t="s">
        <v>1765</v>
      </c>
      <c r="H75" s="1083">
        <v>1</v>
      </c>
      <c r="I75" s="112">
        <v>47165</v>
      </c>
      <c r="J75" s="230">
        <f t="shared" si="3"/>
        <v>47165</v>
      </c>
      <c r="K75" s="27"/>
      <c r="L75" s="73" t="s">
        <v>1766</v>
      </c>
      <c r="M75" s="218"/>
      <c r="N75" s="218"/>
      <c r="O75" s="219"/>
      <c r="P75" s="220"/>
      <c r="Q75" s="221"/>
      <c r="R75" s="219"/>
      <c r="S75" s="222"/>
    </row>
    <row r="76" spans="1:19" s="223" customFormat="1" ht="19.7" customHeight="1">
      <c r="A76" s="398" t="s">
        <v>42</v>
      </c>
      <c r="B76" s="27"/>
      <c r="C76" s="27"/>
      <c r="D76" s="1078">
        <f t="shared" si="4"/>
        <v>45</v>
      </c>
      <c r="E76" s="1090" t="s">
        <v>196</v>
      </c>
      <c r="F76" s="1090" t="s">
        <v>196</v>
      </c>
      <c r="G76" s="1091" t="s">
        <v>240</v>
      </c>
      <c r="H76" s="1092">
        <v>12</v>
      </c>
      <c r="I76" s="255">
        <v>48</v>
      </c>
      <c r="J76" s="242">
        <f t="shared" si="3"/>
        <v>576</v>
      </c>
      <c r="K76" s="135"/>
      <c r="L76" s="243" t="s">
        <v>1767</v>
      </c>
      <c r="M76" s="218"/>
      <c r="N76" s="218"/>
      <c r="O76" s="219"/>
      <c r="P76" s="220"/>
      <c r="Q76" s="221"/>
      <c r="R76" s="219"/>
      <c r="S76" s="222"/>
    </row>
    <row r="77" spans="1:19" s="223" customFormat="1" ht="19.7" customHeight="1">
      <c r="A77" s="398" t="s">
        <v>42</v>
      </c>
      <c r="B77" s="27"/>
      <c r="C77" s="27"/>
      <c r="D77" s="1078">
        <f t="shared" si="4"/>
        <v>46</v>
      </c>
      <c r="E77" s="1090" t="s">
        <v>196</v>
      </c>
      <c r="F77" s="1090" t="s">
        <v>196</v>
      </c>
      <c r="G77" s="1091" t="s">
        <v>242</v>
      </c>
      <c r="H77" s="1092">
        <v>4</v>
      </c>
      <c r="I77" s="255">
        <v>108</v>
      </c>
      <c r="J77" s="242">
        <f t="shared" si="3"/>
        <v>432</v>
      </c>
      <c r="K77" s="135"/>
      <c r="L77" s="243" t="s">
        <v>243</v>
      </c>
      <c r="M77" s="218"/>
      <c r="N77" s="218"/>
      <c r="O77" s="219"/>
      <c r="P77" s="220"/>
      <c r="Q77" s="221"/>
      <c r="R77" s="219"/>
      <c r="S77" s="222"/>
    </row>
    <row r="78" spans="1:19" s="223" customFormat="1" ht="19.7" customHeight="1">
      <c r="A78" s="398" t="s">
        <v>42</v>
      </c>
      <c r="B78" s="27"/>
      <c r="C78" s="27"/>
      <c r="D78" s="1078">
        <f t="shared" si="4"/>
        <v>47</v>
      </c>
      <c r="E78" s="1079" t="s">
        <v>196</v>
      </c>
      <c r="F78" s="1079" t="s">
        <v>196</v>
      </c>
      <c r="G78" s="1093" t="s">
        <v>244</v>
      </c>
      <c r="H78" s="1094">
        <v>10</v>
      </c>
      <c r="I78" s="1095">
        <v>17</v>
      </c>
      <c r="J78" s="247">
        <f t="shared" si="3"/>
        <v>170</v>
      </c>
      <c r="K78" s="248"/>
      <c r="L78" s="244" t="s">
        <v>245</v>
      </c>
      <c r="M78" s="218"/>
      <c r="N78" s="218"/>
      <c r="O78" s="219"/>
      <c r="P78" s="220"/>
      <c r="Q78" s="221"/>
      <c r="R78" s="219"/>
      <c r="S78" s="222"/>
    </row>
    <row r="79" spans="1:19" s="223" customFormat="1" ht="19.7" customHeight="1">
      <c r="A79" s="398" t="s">
        <v>109</v>
      </c>
      <c r="B79" s="27"/>
      <c r="C79" s="27"/>
      <c r="D79" s="1078">
        <f t="shared" si="4"/>
        <v>48</v>
      </c>
      <c r="E79" s="146" t="s">
        <v>61</v>
      </c>
      <c r="F79" s="146" t="s">
        <v>55</v>
      </c>
      <c r="G79" s="1093" t="s">
        <v>1768</v>
      </c>
      <c r="H79" s="1094">
        <v>1</v>
      </c>
      <c r="I79" s="1095">
        <v>3391</v>
      </c>
      <c r="J79" s="247">
        <f t="shared" si="3"/>
        <v>3391</v>
      </c>
      <c r="K79" s="248"/>
      <c r="L79" s="244" t="s">
        <v>1769</v>
      </c>
      <c r="M79" s="218"/>
      <c r="N79" s="218"/>
      <c r="O79" s="219"/>
      <c r="P79" s="220"/>
      <c r="Q79" s="221"/>
      <c r="R79" s="219"/>
      <c r="S79" s="222"/>
    </row>
    <row r="80" spans="1:19" s="223" customFormat="1" ht="19.7" customHeight="1">
      <c r="A80" s="398" t="s">
        <v>42</v>
      </c>
      <c r="B80" s="27"/>
      <c r="C80" s="27"/>
      <c r="D80" s="1078">
        <f t="shared" si="4"/>
        <v>49</v>
      </c>
      <c r="E80" s="1090" t="s">
        <v>196</v>
      </c>
      <c r="F80" s="1090" t="s">
        <v>196</v>
      </c>
      <c r="G80" s="1091" t="s">
        <v>240</v>
      </c>
      <c r="H80" s="1092">
        <v>8</v>
      </c>
      <c r="I80" s="255">
        <v>65</v>
      </c>
      <c r="J80" s="247">
        <f t="shared" si="3"/>
        <v>520</v>
      </c>
      <c r="K80" s="135"/>
      <c r="L80" s="243" t="s">
        <v>241</v>
      </c>
      <c r="M80" s="218"/>
      <c r="N80" s="218"/>
      <c r="O80" s="219"/>
      <c r="P80" s="220"/>
      <c r="Q80" s="221"/>
      <c r="R80" s="219"/>
      <c r="S80" s="222"/>
    </row>
    <row r="81" spans="1:19" s="223" customFormat="1" ht="19.7" customHeight="1">
      <c r="A81" s="398" t="s">
        <v>42</v>
      </c>
      <c r="B81" s="27"/>
      <c r="C81" s="27"/>
      <c r="D81" s="1078">
        <f t="shared" si="4"/>
        <v>50</v>
      </c>
      <c r="E81" s="1079" t="s">
        <v>196</v>
      </c>
      <c r="F81" s="1079" t="s">
        <v>196</v>
      </c>
      <c r="G81" s="1093" t="s">
        <v>608</v>
      </c>
      <c r="H81" s="1094">
        <v>10</v>
      </c>
      <c r="I81" s="1095">
        <v>17</v>
      </c>
      <c r="J81" s="247">
        <f t="shared" si="3"/>
        <v>170</v>
      </c>
      <c r="K81" s="248"/>
      <c r="L81" s="244" t="s">
        <v>1770</v>
      </c>
      <c r="M81" s="218"/>
      <c r="N81" s="218"/>
      <c r="O81" s="219"/>
      <c r="P81" s="220"/>
      <c r="Q81" s="221"/>
      <c r="R81" s="219"/>
      <c r="S81" s="222"/>
    </row>
    <row r="82" spans="1:19" s="223" customFormat="1" ht="19.7" customHeight="1">
      <c r="A82" s="398" t="s">
        <v>109</v>
      </c>
      <c r="B82" s="27"/>
      <c r="C82" s="27"/>
      <c r="D82" s="1078">
        <f t="shared" si="4"/>
        <v>51</v>
      </c>
      <c r="E82" s="146" t="s">
        <v>61</v>
      </c>
      <c r="F82" s="146" t="s">
        <v>55</v>
      </c>
      <c r="G82" s="1093" t="s">
        <v>1771</v>
      </c>
      <c r="H82" s="1094">
        <v>1</v>
      </c>
      <c r="I82" s="1095">
        <v>2357</v>
      </c>
      <c r="J82" s="247">
        <f t="shared" si="3"/>
        <v>2357</v>
      </c>
      <c r="K82" s="248"/>
      <c r="L82" s="244" t="s">
        <v>1772</v>
      </c>
      <c r="M82" s="218"/>
      <c r="N82" s="218"/>
      <c r="O82" s="219"/>
      <c r="P82" s="220"/>
      <c r="Q82" s="221"/>
      <c r="R82" s="219"/>
      <c r="S82" s="222"/>
    </row>
    <row r="83" spans="1:19" s="223" customFormat="1" ht="19.7" customHeight="1">
      <c r="A83" s="398" t="s">
        <v>42</v>
      </c>
      <c r="B83" s="27"/>
      <c r="C83" s="27"/>
      <c r="D83" s="1078">
        <f t="shared" si="4"/>
        <v>52</v>
      </c>
      <c r="E83" s="446" t="s">
        <v>196</v>
      </c>
      <c r="F83" s="446" t="s">
        <v>196</v>
      </c>
      <c r="G83" s="297" t="s">
        <v>1773</v>
      </c>
      <c r="H83" s="1083">
        <v>2</v>
      </c>
      <c r="I83" s="112">
        <v>20</v>
      </c>
      <c r="J83" s="247">
        <f t="shared" si="3"/>
        <v>40</v>
      </c>
      <c r="K83" s="31"/>
      <c r="L83" s="218" t="s">
        <v>1774</v>
      </c>
      <c r="M83" s="218"/>
      <c r="N83" s="218"/>
      <c r="O83" s="219"/>
      <c r="P83" s="220"/>
      <c r="Q83" s="221"/>
      <c r="R83" s="219"/>
      <c r="S83" s="222"/>
    </row>
    <row r="84" spans="1:19" s="223" customFormat="1" ht="19.7" customHeight="1">
      <c r="A84" s="398" t="s">
        <v>42</v>
      </c>
      <c r="B84" s="27"/>
      <c r="C84" s="27"/>
      <c r="D84" s="1078">
        <f t="shared" si="4"/>
        <v>53</v>
      </c>
      <c r="E84" s="1079" t="s">
        <v>196</v>
      </c>
      <c r="F84" s="1079" t="s">
        <v>196</v>
      </c>
      <c r="G84" s="1093" t="s">
        <v>244</v>
      </c>
      <c r="H84" s="1094">
        <v>10</v>
      </c>
      <c r="I84" s="1095">
        <v>17</v>
      </c>
      <c r="J84" s="247">
        <f>H84*I84</f>
        <v>170</v>
      </c>
      <c r="K84" s="248"/>
      <c r="L84" s="244" t="s">
        <v>1770</v>
      </c>
      <c r="M84" s="218"/>
      <c r="N84" s="218"/>
      <c r="O84" s="219"/>
      <c r="P84" s="220"/>
      <c r="Q84" s="221"/>
      <c r="R84" s="219"/>
      <c r="S84" s="222"/>
    </row>
    <row r="85" spans="1:19" s="223" customFormat="1" ht="19.7" customHeight="1">
      <c r="A85" s="398" t="s">
        <v>42</v>
      </c>
      <c r="B85" s="27"/>
      <c r="C85" s="27"/>
      <c r="D85" s="1078">
        <f>+D84+1</f>
        <v>54</v>
      </c>
      <c r="E85" s="446" t="s">
        <v>196</v>
      </c>
      <c r="F85" s="446" t="s">
        <v>196</v>
      </c>
      <c r="G85" s="297" t="s">
        <v>246</v>
      </c>
      <c r="H85" s="1083">
        <v>9</v>
      </c>
      <c r="I85" s="112">
        <v>49</v>
      </c>
      <c r="J85" s="230">
        <f t="shared" si="3"/>
        <v>441</v>
      </c>
      <c r="K85" s="31"/>
      <c r="L85" s="73" t="s">
        <v>1775</v>
      </c>
      <c r="M85" s="218"/>
      <c r="N85" s="218"/>
      <c r="O85" s="219"/>
      <c r="P85" s="220"/>
      <c r="Q85" s="221"/>
      <c r="R85" s="219"/>
      <c r="S85" s="222"/>
    </row>
    <row r="86" spans="1:19" s="223" customFormat="1" ht="19.7" customHeight="1">
      <c r="A86" s="398" t="s">
        <v>42</v>
      </c>
      <c r="B86" s="27"/>
      <c r="C86" s="27"/>
      <c r="D86" s="1078">
        <f t="shared" si="4"/>
        <v>55</v>
      </c>
      <c r="E86" s="446" t="s">
        <v>196</v>
      </c>
      <c r="F86" s="446" t="s">
        <v>196</v>
      </c>
      <c r="G86" s="297" t="s">
        <v>248</v>
      </c>
      <c r="H86" s="1083">
        <v>10</v>
      </c>
      <c r="I86" s="112">
        <v>55</v>
      </c>
      <c r="J86" s="230">
        <f t="shared" si="3"/>
        <v>550</v>
      </c>
      <c r="K86" s="31"/>
      <c r="L86" s="73" t="s">
        <v>249</v>
      </c>
      <c r="M86" s="218"/>
      <c r="N86" s="218"/>
      <c r="O86" s="219"/>
      <c r="P86" s="220"/>
      <c r="Q86" s="221"/>
      <c r="R86" s="219"/>
      <c r="S86" s="222"/>
    </row>
    <row r="87" spans="1:19" s="223" customFormat="1" ht="19.7" customHeight="1">
      <c r="A87" s="398" t="s">
        <v>42</v>
      </c>
      <c r="B87" s="27"/>
      <c r="C87" s="27"/>
      <c r="D87" s="1078">
        <f>+D86+1</f>
        <v>56</v>
      </c>
      <c r="E87" s="446" t="s">
        <v>196</v>
      </c>
      <c r="F87" s="446" t="s">
        <v>196</v>
      </c>
      <c r="G87" s="297" t="s">
        <v>250</v>
      </c>
      <c r="H87" s="1083">
        <v>4</v>
      </c>
      <c r="I87" s="112">
        <v>105</v>
      </c>
      <c r="J87" s="230">
        <f t="shared" si="3"/>
        <v>420</v>
      </c>
      <c r="K87" s="31"/>
      <c r="L87" s="73" t="s">
        <v>251</v>
      </c>
      <c r="M87" s="218"/>
      <c r="N87" s="218"/>
      <c r="O87" s="219"/>
      <c r="P87" s="220"/>
      <c r="Q87" s="221"/>
      <c r="R87" s="219"/>
      <c r="S87" s="222"/>
    </row>
    <row r="88" spans="1:19" s="223" customFormat="1" ht="19.7" customHeight="1">
      <c r="A88" s="398" t="s">
        <v>42</v>
      </c>
      <c r="B88" s="27"/>
      <c r="C88" s="27"/>
      <c r="D88" s="1078">
        <f t="shared" si="4"/>
        <v>57</v>
      </c>
      <c r="E88" s="446" t="s">
        <v>196</v>
      </c>
      <c r="F88" s="446" t="s">
        <v>196</v>
      </c>
      <c r="G88" s="297" t="s">
        <v>252</v>
      </c>
      <c r="H88" s="1083">
        <v>4</v>
      </c>
      <c r="I88" s="112">
        <v>105</v>
      </c>
      <c r="J88" s="230">
        <f t="shared" si="3"/>
        <v>420</v>
      </c>
      <c r="K88" s="31"/>
      <c r="L88" s="217" t="s">
        <v>253</v>
      </c>
      <c r="M88" s="218"/>
      <c r="N88" s="218"/>
      <c r="O88" s="219"/>
      <c r="P88" s="220"/>
      <c r="Q88" s="221"/>
      <c r="R88" s="219"/>
      <c r="S88" s="222"/>
    </row>
    <row r="89" spans="1:19" s="223" customFormat="1" ht="19.7" customHeight="1">
      <c r="A89" s="27"/>
      <c r="B89" s="27"/>
      <c r="C89" s="27"/>
      <c r="D89" s="28"/>
      <c r="E89" s="28"/>
      <c r="F89" s="28"/>
      <c r="G89" s="27"/>
      <c r="H89" s="38"/>
      <c r="I89" s="27"/>
      <c r="J89" s="31"/>
      <c r="K89" s="217"/>
      <c r="L89" s="27"/>
      <c r="M89" s="218"/>
      <c r="N89" s="218"/>
      <c r="O89" s="219"/>
      <c r="P89" s="220"/>
      <c r="Q89" s="221"/>
      <c r="R89" s="219"/>
      <c r="S89" s="222"/>
    </row>
    <row r="90" spans="1:19" s="223" customFormat="1" ht="19.7" customHeight="1">
      <c r="A90" s="27"/>
      <c r="B90" s="27"/>
      <c r="C90" s="27"/>
      <c r="D90" s="28"/>
      <c r="E90" s="28"/>
      <c r="F90" s="28"/>
      <c r="G90" s="306">
        <f>SUM(J57:J88)</f>
        <v>121130</v>
      </c>
      <c r="H90" s="38"/>
      <c r="I90" s="27"/>
      <c r="J90" s="31"/>
      <c r="K90" s="217"/>
      <c r="L90" s="27"/>
      <c r="M90" s="218"/>
      <c r="N90" s="218"/>
      <c r="O90" s="219"/>
      <c r="P90" s="220"/>
      <c r="Q90" s="221"/>
      <c r="R90" s="219"/>
      <c r="S90" s="222"/>
    </row>
    <row r="91" spans="1:19" s="4" customFormat="1" ht="19.7" customHeight="1">
      <c r="A91" s="34"/>
      <c r="B91" s="140"/>
      <c r="C91" s="27"/>
      <c r="D91" s="28"/>
      <c r="E91" s="28"/>
      <c r="F91" s="28"/>
      <c r="G91" s="88"/>
      <c r="H91" s="38"/>
      <c r="I91" s="257"/>
      <c r="J91" s="39"/>
      <c r="K91" s="87"/>
      <c r="L91" s="38"/>
      <c r="M91" s="38"/>
      <c r="N91" s="28"/>
      <c r="O91" s="32"/>
      <c r="P91" s="28"/>
      <c r="Q91" s="40"/>
      <c r="R91" s="40"/>
      <c r="S91" s="33"/>
    </row>
    <row r="92" spans="1:19" s="4" customFormat="1" ht="19.7" customHeight="1">
      <c r="A92" s="34"/>
      <c r="B92" s="140"/>
      <c r="C92" s="27"/>
      <c r="D92" s="28"/>
      <c r="E92" s="28"/>
      <c r="F92" s="28"/>
      <c r="G92" s="88"/>
      <c r="H92" s="38"/>
      <c r="I92" s="257"/>
      <c r="J92" s="39"/>
      <c r="K92" s="87"/>
      <c r="L92" s="38"/>
      <c r="M92" s="38"/>
      <c r="N92" s="28"/>
      <c r="O92" s="32"/>
      <c r="P92" s="28"/>
      <c r="Q92" s="40"/>
      <c r="R92" s="40"/>
      <c r="S92" s="33"/>
    </row>
    <row r="93" spans="1:19" s="4" customFormat="1" ht="19.7" customHeight="1">
      <c r="A93" s="34"/>
      <c r="B93" s="140"/>
      <c r="C93" s="27"/>
      <c r="D93" s="28"/>
      <c r="E93" s="28"/>
      <c r="F93" s="28"/>
      <c r="G93" s="88"/>
      <c r="H93" s="38"/>
      <c r="I93" s="257"/>
      <c r="J93" s="39"/>
      <c r="K93" s="87"/>
      <c r="L93" s="38"/>
      <c r="M93" s="38"/>
      <c r="N93" s="28"/>
      <c r="O93" s="32"/>
      <c r="P93" s="28"/>
      <c r="Q93" s="40"/>
      <c r="R93" s="40"/>
      <c r="S93" s="33"/>
    </row>
    <row r="94" spans="1:19" s="4" customFormat="1" ht="19.7" customHeight="1">
      <c r="A94" s="34"/>
      <c r="B94" s="140"/>
      <c r="C94" s="27"/>
      <c r="D94" s="28"/>
      <c r="E94" s="28"/>
      <c r="F94" s="28"/>
      <c r="G94" s="88"/>
      <c r="H94" s="38"/>
      <c r="I94" s="257"/>
      <c r="J94" s="39"/>
      <c r="K94" s="87"/>
      <c r="L94" s="38"/>
      <c r="M94" s="38"/>
      <c r="N94" s="28"/>
      <c r="O94" s="32"/>
      <c r="P94" s="28"/>
      <c r="Q94" s="40"/>
      <c r="R94" s="40"/>
      <c r="S94" s="33"/>
    </row>
    <row r="95" spans="1:19" s="4" customFormat="1" ht="19.7" customHeight="1">
      <c r="A95" s="1051"/>
      <c r="B95" s="140"/>
      <c r="C95" s="27"/>
      <c r="D95" s="1044" t="s">
        <v>254</v>
      </c>
      <c r="E95" s="1045"/>
      <c r="F95" s="1045"/>
      <c r="G95" s="1046"/>
      <c r="H95" s="38"/>
      <c r="I95" s="257"/>
      <c r="J95" s="39"/>
      <c r="K95" s="87"/>
      <c r="L95" s="38"/>
      <c r="M95" s="38"/>
      <c r="N95" s="28"/>
      <c r="O95" s="32"/>
      <c r="P95" s="28"/>
      <c r="Q95" s="40"/>
      <c r="R95" s="40"/>
      <c r="S95" s="33"/>
    </row>
    <row r="96" spans="1:19" s="4" customFormat="1" ht="19.7" customHeight="1">
      <c r="A96" s="398" t="s">
        <v>561</v>
      </c>
      <c r="B96" s="27"/>
      <c r="C96" s="93"/>
      <c r="D96" s="347">
        <f>+D88+1</f>
        <v>58</v>
      </c>
      <c r="E96" s="146" t="s">
        <v>61</v>
      </c>
      <c r="F96" s="28" t="s">
        <v>55</v>
      </c>
      <c r="G96" s="364" t="s">
        <v>1776</v>
      </c>
      <c r="H96" s="112">
        <v>1</v>
      </c>
      <c r="I96" s="1070">
        <v>7050</v>
      </c>
      <c r="J96" s="1096">
        <f t="shared" ref="J96:J113" si="5">H96*I96</f>
        <v>7050</v>
      </c>
      <c r="K96" s="31"/>
      <c r="L96" s="38" t="s">
        <v>1777</v>
      </c>
      <c r="M96" s="218" t="s">
        <v>621</v>
      </c>
      <c r="N96" s="157"/>
      <c r="O96" s="32"/>
      <c r="P96" s="131"/>
      <c r="Q96" s="558"/>
      <c r="R96" s="40"/>
      <c r="S96" s="556"/>
    </row>
    <row r="97" spans="1:19" s="4" customFormat="1" ht="19.7" customHeight="1">
      <c r="A97" s="398" t="s">
        <v>42</v>
      </c>
      <c r="B97" s="27"/>
      <c r="C97" s="93"/>
      <c r="D97" s="347">
        <f>+D96+1</f>
        <v>59</v>
      </c>
      <c r="E97" s="200" t="s">
        <v>55</v>
      </c>
      <c r="F97" s="200" t="s">
        <v>55</v>
      </c>
      <c r="G97" s="35" t="s">
        <v>1778</v>
      </c>
      <c r="H97" s="112">
        <v>13</v>
      </c>
      <c r="I97" s="1070">
        <v>71</v>
      </c>
      <c r="J97" s="1096">
        <f t="shared" si="5"/>
        <v>923</v>
      </c>
      <c r="K97" s="31"/>
      <c r="L97" s="38" t="s">
        <v>1779</v>
      </c>
      <c r="M97" s="218"/>
      <c r="N97" s="157"/>
      <c r="O97" s="32"/>
      <c r="P97" s="131"/>
      <c r="Q97" s="558"/>
      <c r="R97" s="40"/>
      <c r="S97" s="556"/>
    </row>
    <row r="98" spans="1:19" s="4" customFormat="1" ht="19.7" customHeight="1">
      <c r="A98" s="398" t="s">
        <v>42</v>
      </c>
      <c r="B98" s="27"/>
      <c r="C98" s="93"/>
      <c r="D98" s="347">
        <f t="shared" ref="D98:D113" si="6">+D97+1</f>
        <v>60</v>
      </c>
      <c r="E98" s="446" t="s">
        <v>169</v>
      </c>
      <c r="F98" s="200" t="s">
        <v>55</v>
      </c>
      <c r="G98" s="35" t="s">
        <v>1780</v>
      </c>
      <c r="H98" s="112">
        <v>6</v>
      </c>
      <c r="I98" s="1070">
        <v>55</v>
      </c>
      <c r="J98" s="1096">
        <f t="shared" si="5"/>
        <v>330</v>
      </c>
      <c r="K98" s="31"/>
      <c r="L98" s="38" t="s">
        <v>1781</v>
      </c>
      <c r="M98" s="218"/>
      <c r="N98" s="157"/>
      <c r="O98" s="32"/>
      <c r="P98" s="131"/>
      <c r="Q98" s="558"/>
      <c r="R98" s="40"/>
      <c r="S98" s="556"/>
    </row>
    <row r="99" spans="1:19" s="4" customFormat="1" ht="19.7" customHeight="1">
      <c r="A99" s="398" t="s">
        <v>42</v>
      </c>
      <c r="B99" s="27"/>
      <c r="C99" s="93"/>
      <c r="D99" s="347">
        <f t="shared" si="6"/>
        <v>61</v>
      </c>
      <c r="E99" s="200" t="s">
        <v>55</v>
      </c>
      <c r="F99" s="200" t="s">
        <v>55</v>
      </c>
      <c r="G99" s="35" t="s">
        <v>1782</v>
      </c>
      <c r="H99" s="112">
        <v>6</v>
      </c>
      <c r="I99" s="1070">
        <v>261</v>
      </c>
      <c r="J99" s="1096">
        <f t="shared" si="5"/>
        <v>1566</v>
      </c>
      <c r="K99" s="31"/>
      <c r="L99" s="38" t="s">
        <v>1783</v>
      </c>
      <c r="M99" s="218"/>
      <c r="N99" s="157"/>
      <c r="O99" s="32"/>
      <c r="P99" s="131"/>
      <c r="Q99" s="558"/>
      <c r="R99" s="40"/>
      <c r="S99" s="556"/>
    </row>
    <row r="100" spans="1:19" s="4" customFormat="1" ht="19.7" customHeight="1">
      <c r="A100" s="398" t="s">
        <v>42</v>
      </c>
      <c r="B100" s="27"/>
      <c r="C100" s="93"/>
      <c r="D100" s="347">
        <f t="shared" si="6"/>
        <v>62</v>
      </c>
      <c r="E100" s="200" t="s">
        <v>55</v>
      </c>
      <c r="F100" s="200" t="s">
        <v>55</v>
      </c>
      <c r="G100" s="35" t="s">
        <v>158</v>
      </c>
      <c r="H100" s="112">
        <v>10</v>
      </c>
      <c r="I100" s="1070">
        <v>24</v>
      </c>
      <c r="J100" s="1097">
        <f t="shared" si="5"/>
        <v>240</v>
      </c>
      <c r="K100" s="31"/>
      <c r="L100" s="85" t="s">
        <v>1784</v>
      </c>
      <c r="M100" s="218"/>
      <c r="N100" s="157"/>
      <c r="O100" s="32"/>
      <c r="P100" s="131"/>
      <c r="Q100" s="558"/>
      <c r="R100" s="40"/>
      <c r="S100" s="556"/>
    </row>
    <row r="101" spans="1:19" s="4" customFormat="1" ht="19.7" customHeight="1">
      <c r="A101" s="398" t="s">
        <v>64</v>
      </c>
      <c r="B101" s="27"/>
      <c r="C101" s="93"/>
      <c r="D101" s="347">
        <f t="shared" si="6"/>
        <v>63</v>
      </c>
      <c r="E101" s="28" t="s">
        <v>55</v>
      </c>
      <c r="F101" s="28" t="s">
        <v>55</v>
      </c>
      <c r="G101" s="264" t="s">
        <v>1785</v>
      </c>
      <c r="H101" s="355">
        <v>1</v>
      </c>
      <c r="I101" s="745">
        <v>2211</v>
      </c>
      <c r="J101" s="230">
        <f t="shared" si="5"/>
        <v>2211</v>
      </c>
      <c r="K101" s="257"/>
      <c r="L101" s="117" t="s">
        <v>262</v>
      </c>
      <c r="M101" s="218"/>
      <c r="N101" s="157"/>
      <c r="O101" s="32"/>
      <c r="P101" s="131"/>
      <c r="Q101" s="558"/>
      <c r="R101" s="40"/>
      <c r="S101" s="556"/>
    </row>
    <row r="102" spans="1:19" s="4" customFormat="1" ht="19.7" customHeight="1">
      <c r="A102" s="398" t="s">
        <v>64</v>
      </c>
      <c r="B102" s="27"/>
      <c r="C102" s="93"/>
      <c r="D102" s="347">
        <f t="shared" si="6"/>
        <v>64</v>
      </c>
      <c r="E102" s="53" t="s">
        <v>55</v>
      </c>
      <c r="F102" s="53" t="s">
        <v>55</v>
      </c>
      <c r="G102" s="252" t="s">
        <v>1149</v>
      </c>
      <c r="H102" s="1098">
        <v>1</v>
      </c>
      <c r="I102" s="745">
        <v>4705</v>
      </c>
      <c r="J102" s="1099">
        <f>H102*I102</f>
        <v>4705</v>
      </c>
      <c r="K102" s="1100"/>
      <c r="L102" s="68" t="s">
        <v>264</v>
      </c>
      <c r="M102" s="218"/>
      <c r="N102" s="157"/>
      <c r="O102" s="32"/>
      <c r="P102" s="131"/>
      <c r="Q102" s="558"/>
      <c r="R102" s="40"/>
      <c r="S102" s="556"/>
    </row>
    <row r="103" spans="1:19" s="4" customFormat="1" ht="19.7" customHeight="1">
      <c r="A103" s="27" t="s">
        <v>255</v>
      </c>
      <c r="B103" s="27"/>
      <c r="C103" s="93"/>
      <c r="D103" s="347">
        <f t="shared" si="6"/>
        <v>65</v>
      </c>
      <c r="E103" s="28" t="s">
        <v>55</v>
      </c>
      <c r="F103" s="28" t="s">
        <v>55</v>
      </c>
      <c r="G103" s="462" t="s">
        <v>637</v>
      </c>
      <c r="H103" s="355">
        <v>1</v>
      </c>
      <c r="I103" s="1101">
        <v>881</v>
      </c>
      <c r="J103" s="1052">
        <f t="shared" si="5"/>
        <v>881</v>
      </c>
      <c r="K103" s="501"/>
      <c r="L103" s="166" t="s">
        <v>638</v>
      </c>
      <c r="M103" s="218" t="s">
        <v>621</v>
      </c>
      <c r="N103" s="157"/>
      <c r="O103" s="32"/>
      <c r="P103" s="131"/>
      <c r="Q103" s="558"/>
      <c r="R103" s="40"/>
      <c r="S103" s="556"/>
    </row>
    <row r="104" spans="1:19" s="4" customFormat="1" ht="19.7" customHeight="1">
      <c r="A104" s="398" t="s">
        <v>255</v>
      </c>
      <c r="B104" s="27"/>
      <c r="C104" s="93"/>
      <c r="D104" s="347">
        <f t="shared" si="6"/>
        <v>66</v>
      </c>
      <c r="E104" s="28" t="s">
        <v>55</v>
      </c>
      <c r="F104" s="28" t="s">
        <v>55</v>
      </c>
      <c r="G104" s="148" t="s">
        <v>270</v>
      </c>
      <c r="H104" s="355">
        <v>1</v>
      </c>
      <c r="I104" s="779">
        <v>4239</v>
      </c>
      <c r="J104" s="1052">
        <f t="shared" si="5"/>
        <v>4239</v>
      </c>
      <c r="K104" s="159"/>
      <c r="L104" s="166" t="s">
        <v>271</v>
      </c>
      <c r="M104" s="27"/>
      <c r="N104" s="157"/>
      <c r="O104" s="32"/>
      <c r="P104" s="131"/>
      <c r="Q104" s="558"/>
      <c r="R104" s="40"/>
      <c r="S104" s="556"/>
    </row>
    <row r="105" spans="1:19" s="4" customFormat="1" ht="19.7" customHeight="1">
      <c r="A105" s="398" t="s">
        <v>42</v>
      </c>
      <c r="B105" s="27"/>
      <c r="C105" s="93"/>
      <c r="D105" s="347">
        <f t="shared" si="6"/>
        <v>67</v>
      </c>
      <c r="E105" s="28" t="s">
        <v>55</v>
      </c>
      <c r="F105" s="28" t="s">
        <v>55</v>
      </c>
      <c r="G105" s="156" t="s">
        <v>268</v>
      </c>
      <c r="H105" s="355">
        <v>1</v>
      </c>
      <c r="I105" s="745">
        <v>5117</v>
      </c>
      <c r="J105" s="242">
        <f t="shared" si="5"/>
        <v>5117</v>
      </c>
      <c r="K105" s="257"/>
      <c r="L105" s="38" t="s">
        <v>1786</v>
      </c>
      <c r="M105" s="27"/>
      <c r="N105" s="157"/>
      <c r="O105" s="32"/>
      <c r="P105" s="131"/>
      <c r="Q105" s="558"/>
      <c r="R105" s="40"/>
      <c r="S105" s="556"/>
    </row>
    <row r="106" spans="1:19" s="4" customFormat="1" ht="19.7" customHeight="1">
      <c r="A106" s="398" t="s">
        <v>109</v>
      </c>
      <c r="B106" s="27"/>
      <c r="C106" s="93"/>
      <c r="D106" s="347">
        <f t="shared" si="6"/>
        <v>68</v>
      </c>
      <c r="E106" s="28" t="s">
        <v>55</v>
      </c>
      <c r="F106" s="28" t="s">
        <v>55</v>
      </c>
      <c r="G106" s="156" t="s">
        <v>1787</v>
      </c>
      <c r="H106" s="355">
        <v>1</v>
      </c>
      <c r="I106" s="745">
        <v>1536</v>
      </c>
      <c r="J106" s="242">
        <f t="shared" si="5"/>
        <v>1536</v>
      </c>
      <c r="K106" s="87"/>
      <c r="L106" s="38" t="s">
        <v>273</v>
      </c>
      <c r="M106" s="27"/>
      <c r="N106" s="157"/>
      <c r="O106" s="32"/>
      <c r="P106" s="131"/>
      <c r="Q106" s="558"/>
      <c r="R106" s="40"/>
      <c r="S106" s="556"/>
    </row>
    <row r="107" spans="1:19" s="4" customFormat="1" ht="19.7" customHeight="1">
      <c r="A107" s="398" t="s">
        <v>109</v>
      </c>
      <c r="B107" s="27"/>
      <c r="C107" s="93"/>
      <c r="D107" s="347">
        <f t="shared" si="6"/>
        <v>69</v>
      </c>
      <c r="E107" s="27" t="s">
        <v>196</v>
      </c>
      <c r="F107" s="27" t="s">
        <v>196</v>
      </c>
      <c r="G107" s="746" t="s">
        <v>1788</v>
      </c>
      <c r="H107" s="259">
        <v>1</v>
      </c>
      <c r="I107" s="1101">
        <v>1321</v>
      </c>
      <c r="J107" s="242">
        <f t="shared" si="5"/>
        <v>1321</v>
      </c>
      <c r="K107" s="147"/>
      <c r="L107" s="136" t="s">
        <v>1152</v>
      </c>
      <c r="M107" s="27"/>
      <c r="N107" s="157"/>
      <c r="O107" s="32"/>
      <c r="P107" s="131"/>
      <c r="Q107" s="558"/>
      <c r="R107" s="40"/>
      <c r="S107" s="556"/>
    </row>
    <row r="108" spans="1:19" s="4" customFormat="1" ht="19.7" customHeight="1">
      <c r="A108" s="398" t="s">
        <v>42</v>
      </c>
      <c r="B108" s="27"/>
      <c r="C108" s="93"/>
      <c r="D108" s="347">
        <f t="shared" si="6"/>
        <v>70</v>
      </c>
      <c r="E108" s="200" t="s">
        <v>55</v>
      </c>
      <c r="F108" s="200" t="s">
        <v>55</v>
      </c>
      <c r="G108" s="201" t="s">
        <v>292</v>
      </c>
      <c r="H108" s="749">
        <v>1</v>
      </c>
      <c r="I108" s="1102">
        <v>860</v>
      </c>
      <c r="J108" s="1103">
        <f t="shared" si="5"/>
        <v>860</v>
      </c>
      <c r="K108" s="205"/>
      <c r="L108" s="263" t="s">
        <v>1155</v>
      </c>
      <c r="M108" s="27"/>
      <c r="N108" s="157"/>
      <c r="O108" s="32"/>
      <c r="P108" s="131"/>
      <c r="Q108" s="558"/>
      <c r="R108" s="40"/>
      <c r="S108" s="556"/>
    </row>
    <row r="109" spans="1:19" s="4" customFormat="1" ht="19.7" customHeight="1">
      <c r="A109" s="398" t="s">
        <v>42</v>
      </c>
      <c r="B109" s="27"/>
      <c r="C109" s="93"/>
      <c r="D109" s="347">
        <f t="shared" si="6"/>
        <v>71</v>
      </c>
      <c r="E109" s="71" t="s">
        <v>55</v>
      </c>
      <c r="F109" s="71" t="s">
        <v>55</v>
      </c>
      <c r="G109" s="406" t="s">
        <v>1156</v>
      </c>
      <c r="H109" s="750">
        <v>1</v>
      </c>
      <c r="I109" s="745">
        <v>290</v>
      </c>
      <c r="J109" s="1067">
        <f t="shared" si="5"/>
        <v>290</v>
      </c>
      <c r="K109" s="466"/>
      <c r="L109" s="406" t="s">
        <v>604</v>
      </c>
      <c r="M109" s="101" t="s">
        <v>1789</v>
      </c>
      <c r="N109" s="157"/>
      <c r="O109" s="32"/>
      <c r="P109" s="131"/>
      <c r="Q109" s="558"/>
      <c r="R109" s="40"/>
      <c r="S109" s="556"/>
    </row>
    <row r="110" spans="1:19" s="4" customFormat="1" ht="19.7" customHeight="1">
      <c r="A110" s="398" t="s">
        <v>42</v>
      </c>
      <c r="B110" s="27"/>
      <c r="C110" s="93"/>
      <c r="D110" s="347">
        <f t="shared" si="6"/>
        <v>72</v>
      </c>
      <c r="E110" s="446" t="s">
        <v>629</v>
      </c>
      <c r="F110" s="200" t="s">
        <v>55</v>
      </c>
      <c r="G110" s="201" t="s">
        <v>304</v>
      </c>
      <c r="H110" s="463">
        <v>1</v>
      </c>
      <c r="I110" s="1102">
        <v>1611</v>
      </c>
      <c r="J110" s="1104">
        <f t="shared" si="5"/>
        <v>1611</v>
      </c>
      <c r="K110" s="269"/>
      <c r="L110" s="478" t="s">
        <v>630</v>
      </c>
      <c r="M110" s="27"/>
      <c r="N110" s="157"/>
      <c r="O110" s="32"/>
      <c r="P110" s="131"/>
      <c r="Q110" s="558"/>
      <c r="R110" s="40"/>
      <c r="S110" s="556"/>
    </row>
    <row r="111" spans="1:19" s="4" customFormat="1" ht="19.7" customHeight="1">
      <c r="A111" s="398" t="s">
        <v>42</v>
      </c>
      <c r="B111" s="27"/>
      <c r="C111" s="93"/>
      <c r="D111" s="347">
        <f t="shared" si="6"/>
        <v>73</v>
      </c>
      <c r="E111" s="133" t="s">
        <v>55</v>
      </c>
      <c r="F111" s="133" t="s">
        <v>55</v>
      </c>
      <c r="G111" s="78" t="s">
        <v>606</v>
      </c>
      <c r="H111" s="757">
        <v>1</v>
      </c>
      <c r="I111" s="745">
        <v>130</v>
      </c>
      <c r="J111" s="242">
        <f t="shared" si="5"/>
        <v>130</v>
      </c>
      <c r="K111" s="147"/>
      <c r="L111" s="78" t="s">
        <v>605</v>
      </c>
      <c r="M111" s="27"/>
      <c r="N111" s="157"/>
      <c r="O111" s="32"/>
      <c r="P111" s="131"/>
      <c r="Q111" s="558"/>
      <c r="R111" s="40"/>
      <c r="S111" s="556"/>
    </row>
    <row r="112" spans="1:19" s="4" customFormat="1" ht="19.7" customHeight="1">
      <c r="A112" s="398" t="s">
        <v>42</v>
      </c>
      <c r="B112" s="27"/>
      <c r="C112" s="93"/>
      <c r="D112" s="347">
        <f t="shared" si="6"/>
        <v>74</v>
      </c>
      <c r="E112" s="27" t="s">
        <v>381</v>
      </c>
      <c r="F112" s="133" t="s">
        <v>55</v>
      </c>
      <c r="G112" s="264" t="s">
        <v>43</v>
      </c>
      <c r="H112" s="112">
        <v>1</v>
      </c>
      <c r="I112" s="1069">
        <v>4267</v>
      </c>
      <c r="J112" s="1096">
        <f t="shared" si="5"/>
        <v>4267</v>
      </c>
      <c r="K112" s="31"/>
      <c r="L112" s="73" t="s">
        <v>1790</v>
      </c>
      <c r="M112" s="27"/>
      <c r="N112" s="157"/>
      <c r="O112" s="32"/>
      <c r="P112" s="131"/>
      <c r="Q112" s="558"/>
      <c r="R112" s="40"/>
      <c r="S112" s="556"/>
    </row>
    <row r="113" spans="1:19" s="4" customFormat="1" ht="19.7" customHeight="1">
      <c r="A113" s="398" t="s">
        <v>42</v>
      </c>
      <c r="B113" s="27"/>
      <c r="C113" s="93"/>
      <c r="D113" s="347">
        <f t="shared" si="6"/>
        <v>75</v>
      </c>
      <c r="E113" s="28" t="s">
        <v>55</v>
      </c>
      <c r="F113" s="28" t="s">
        <v>55</v>
      </c>
      <c r="G113" s="73" t="s">
        <v>137</v>
      </c>
      <c r="H113" s="112">
        <v>2</v>
      </c>
      <c r="I113" s="1069">
        <v>290</v>
      </c>
      <c r="J113" s="1096">
        <f t="shared" si="5"/>
        <v>580</v>
      </c>
      <c r="K113" s="31"/>
      <c r="L113" s="73" t="s">
        <v>1193</v>
      </c>
      <c r="M113" s="27"/>
      <c r="N113" s="157"/>
      <c r="O113" s="32"/>
      <c r="P113" s="131"/>
      <c r="Q113" s="558"/>
      <c r="R113" s="40"/>
      <c r="S113" s="556"/>
    </row>
    <row r="114" spans="1:19" s="4" customFormat="1" ht="19.7" customHeight="1">
      <c r="A114" s="27"/>
      <c r="B114" s="27"/>
      <c r="C114" s="93"/>
      <c r="D114" s="762"/>
      <c r="E114" s="28"/>
      <c r="F114" s="28"/>
      <c r="G114" s="35"/>
      <c r="H114" s="38"/>
      <c r="I114" s="39"/>
      <c r="J114" s="39"/>
      <c r="K114" s="31"/>
      <c r="L114" s="38"/>
      <c r="M114" s="73"/>
      <c r="N114" s="157"/>
      <c r="O114" s="555"/>
      <c r="P114" s="131"/>
      <c r="Q114" s="558"/>
      <c r="R114" s="555"/>
      <c r="S114" s="556"/>
    </row>
    <row r="115" spans="1:19" s="4" customFormat="1" ht="19.7" customHeight="1">
      <c r="A115" s="27"/>
      <c r="B115" s="27"/>
      <c r="C115" s="93"/>
      <c r="D115" s="131"/>
      <c r="E115" s="131"/>
      <c r="F115" s="131"/>
      <c r="G115" s="697"/>
      <c r="H115" s="698"/>
      <c r="I115" s="601"/>
      <c r="J115" s="601"/>
      <c r="K115" s="159"/>
      <c r="L115" s="244"/>
      <c r="M115" s="156"/>
      <c r="N115" s="157"/>
      <c r="O115" s="555"/>
      <c r="P115" s="131"/>
      <c r="Q115" s="558"/>
      <c r="R115" s="555"/>
      <c r="S115" s="556"/>
    </row>
    <row r="116" spans="1:19" s="4" customFormat="1" ht="19.7" customHeight="1">
      <c r="A116" s="27"/>
      <c r="B116" s="27"/>
      <c r="C116" s="93"/>
      <c r="D116" s="131"/>
      <c r="E116" s="131"/>
      <c r="F116" s="131"/>
      <c r="G116" s="696">
        <f>SUM(J96:J115)</f>
        <v>37857</v>
      </c>
      <c r="H116" s="698"/>
      <c r="I116" s="601"/>
      <c r="J116" s="601"/>
      <c r="K116" s="159"/>
      <c r="L116" s="244"/>
      <c r="M116" s="156"/>
      <c r="N116" s="157"/>
      <c r="O116" s="555"/>
      <c r="P116" s="131"/>
      <c r="Q116" s="558"/>
      <c r="R116" s="555"/>
      <c r="S116" s="556"/>
    </row>
    <row r="117" spans="1:19" s="4" customFormat="1" ht="19.7" customHeight="1">
      <c r="A117" s="27"/>
      <c r="B117" s="27"/>
      <c r="C117" s="93"/>
      <c r="D117" s="131"/>
      <c r="E117" s="131"/>
      <c r="F117" s="131"/>
      <c r="G117" s="697"/>
      <c r="H117" s="698"/>
      <c r="I117" s="601"/>
      <c r="J117" s="601"/>
      <c r="K117" s="159"/>
      <c r="L117" s="244"/>
      <c r="M117" s="156"/>
      <c r="N117" s="157"/>
      <c r="O117" s="555"/>
      <c r="P117" s="131"/>
      <c r="Q117" s="558"/>
      <c r="R117" s="555"/>
      <c r="S117" s="556"/>
    </row>
    <row r="118" spans="1:19" s="4" customFormat="1" ht="19.7" customHeight="1">
      <c r="A118" s="27"/>
      <c r="B118" s="27"/>
      <c r="C118" s="93"/>
      <c r="D118" s="131"/>
      <c r="E118" s="131"/>
      <c r="F118" s="131"/>
      <c r="G118" s="697"/>
      <c r="H118" s="698"/>
      <c r="I118" s="601"/>
      <c r="J118" s="601"/>
      <c r="K118" s="159"/>
      <c r="L118" s="244"/>
      <c r="M118" s="156"/>
      <c r="N118" s="157"/>
      <c r="O118" s="555"/>
      <c r="P118" s="131"/>
      <c r="Q118" s="558"/>
      <c r="R118" s="555"/>
      <c r="S118" s="556"/>
    </row>
    <row r="119" spans="1:19" s="4" customFormat="1" ht="19.7" customHeight="1">
      <c r="A119" s="27"/>
      <c r="B119" s="27"/>
      <c r="C119" s="93"/>
      <c r="D119" s="131"/>
      <c r="E119" s="131"/>
      <c r="F119" s="131"/>
      <c r="G119" s="697"/>
      <c r="H119" s="698"/>
      <c r="I119" s="601"/>
      <c r="J119" s="601"/>
      <c r="K119" s="159"/>
      <c r="L119" s="244"/>
      <c r="M119" s="156"/>
      <c r="N119" s="157"/>
      <c r="O119" s="555"/>
      <c r="P119" s="131"/>
      <c r="Q119" s="558"/>
      <c r="R119" s="555"/>
      <c r="S119" s="556"/>
    </row>
    <row r="120" spans="1:19" s="4" customFormat="1" ht="19.7" customHeight="1">
      <c r="A120" s="27"/>
      <c r="B120" s="27"/>
      <c r="C120" s="93"/>
      <c r="D120" s="1044" t="s">
        <v>1702</v>
      </c>
      <c r="E120" s="1045"/>
      <c r="F120" s="1045"/>
      <c r="G120" s="1046"/>
      <c r="H120" s="698"/>
      <c r="I120" s="601"/>
      <c r="J120" s="601"/>
      <c r="K120" s="159"/>
      <c r="L120" s="244"/>
      <c r="M120" s="156"/>
      <c r="N120" s="157"/>
      <c r="O120" s="555"/>
      <c r="P120" s="131"/>
      <c r="Q120" s="558"/>
      <c r="R120" s="555"/>
      <c r="S120" s="556"/>
    </row>
    <row r="121" spans="1:19" s="4" customFormat="1" ht="19.7" customHeight="1">
      <c r="A121" s="27" t="s">
        <v>77</v>
      </c>
      <c r="B121" s="27"/>
      <c r="C121" s="93"/>
      <c r="D121" s="347">
        <f>+D113+1</f>
        <v>76</v>
      </c>
      <c r="E121" s="28" t="s">
        <v>55</v>
      </c>
      <c r="F121" s="28" t="s">
        <v>55</v>
      </c>
      <c r="G121" s="697" t="s">
        <v>1791</v>
      </c>
      <c r="H121" s="1047">
        <v>2</v>
      </c>
      <c r="I121" s="1048">
        <v>3163</v>
      </c>
      <c r="J121" s="1049">
        <f t="shared" ref="J121:J141" si="7">H121*I121</f>
        <v>6326</v>
      </c>
      <c r="K121" s="159"/>
      <c r="L121" s="244" t="s">
        <v>1710</v>
      </c>
      <c r="M121" s="156"/>
      <c r="N121" s="157"/>
      <c r="O121" s="555"/>
      <c r="P121" s="131"/>
      <c r="Q121" s="558"/>
      <c r="R121" s="555"/>
      <c r="S121" s="556"/>
    </row>
    <row r="122" spans="1:19" s="4" customFormat="1" ht="19.7" customHeight="1">
      <c r="A122" s="27" t="s">
        <v>42</v>
      </c>
      <c r="B122" s="27"/>
      <c r="C122" s="93"/>
      <c r="D122" s="347">
        <f t="shared" ref="D122:D141" si="8">+D121+1</f>
        <v>77</v>
      </c>
      <c r="E122" s="28" t="s">
        <v>55</v>
      </c>
      <c r="F122" s="28" t="s">
        <v>55</v>
      </c>
      <c r="G122" s="697" t="s">
        <v>1706</v>
      </c>
      <c r="H122" s="1047">
        <v>8</v>
      </c>
      <c r="I122" s="1048">
        <v>27</v>
      </c>
      <c r="J122" s="1049">
        <f t="shared" si="7"/>
        <v>216</v>
      </c>
      <c r="K122" s="159"/>
      <c r="L122" s="244" t="s">
        <v>1707</v>
      </c>
      <c r="M122" s="156"/>
      <c r="N122" s="157"/>
      <c r="O122" s="555"/>
      <c r="P122" s="131"/>
      <c r="Q122" s="558"/>
      <c r="R122" s="555"/>
      <c r="S122" s="556"/>
    </row>
    <row r="123" spans="1:19" s="4" customFormat="1" ht="19.7" customHeight="1">
      <c r="A123" s="27" t="s">
        <v>42</v>
      </c>
      <c r="B123" s="27"/>
      <c r="C123" s="93"/>
      <c r="D123" s="347">
        <f t="shared" si="8"/>
        <v>78</v>
      </c>
      <c r="E123" s="28" t="s">
        <v>55</v>
      </c>
      <c r="F123" s="28" t="s">
        <v>55</v>
      </c>
      <c r="G123" s="697" t="s">
        <v>1792</v>
      </c>
      <c r="H123" s="1047">
        <v>4</v>
      </c>
      <c r="I123" s="1048">
        <v>27</v>
      </c>
      <c r="J123" s="1049">
        <f t="shared" si="7"/>
        <v>108</v>
      </c>
      <c r="K123" s="159"/>
      <c r="L123" s="244" t="s">
        <v>1711</v>
      </c>
      <c r="M123" s="156"/>
      <c r="N123" s="157"/>
      <c r="O123" s="555"/>
      <c r="P123" s="131"/>
      <c r="Q123" s="558"/>
      <c r="R123" s="555"/>
      <c r="S123" s="556"/>
    </row>
    <row r="124" spans="1:19" s="4" customFormat="1" ht="19.7" customHeight="1">
      <c r="A124" s="27" t="s">
        <v>77</v>
      </c>
      <c r="B124" s="27"/>
      <c r="C124" s="93"/>
      <c r="D124" s="347">
        <f t="shared" si="8"/>
        <v>79</v>
      </c>
      <c r="E124" s="28" t="s">
        <v>55</v>
      </c>
      <c r="F124" s="28" t="s">
        <v>55</v>
      </c>
      <c r="G124" s="697" t="s">
        <v>1793</v>
      </c>
      <c r="H124" s="1047">
        <v>1</v>
      </c>
      <c r="I124" s="1048">
        <v>3335</v>
      </c>
      <c r="J124" s="1049">
        <f t="shared" si="7"/>
        <v>3335</v>
      </c>
      <c r="K124" s="159"/>
      <c r="L124" s="244" t="s">
        <v>1710</v>
      </c>
      <c r="M124" s="156"/>
      <c r="N124" s="157"/>
      <c r="O124" s="555"/>
      <c r="P124" s="131"/>
      <c r="Q124" s="558"/>
      <c r="R124" s="555"/>
      <c r="S124" s="556"/>
    </row>
    <row r="125" spans="1:19" s="4" customFormat="1" ht="19.7" customHeight="1">
      <c r="A125" s="27" t="s">
        <v>42</v>
      </c>
      <c r="B125" s="27"/>
      <c r="C125" s="93"/>
      <c r="D125" s="347">
        <f t="shared" si="8"/>
        <v>80</v>
      </c>
      <c r="E125" s="28" t="s">
        <v>55</v>
      </c>
      <c r="F125" s="28" t="s">
        <v>55</v>
      </c>
      <c r="G125" s="697" t="s">
        <v>1794</v>
      </c>
      <c r="H125" s="1047">
        <v>4</v>
      </c>
      <c r="I125" s="1048">
        <v>27</v>
      </c>
      <c r="J125" s="1049">
        <f t="shared" si="7"/>
        <v>108</v>
      </c>
      <c r="K125" s="159"/>
      <c r="L125" s="244" t="s">
        <v>1711</v>
      </c>
      <c r="M125" s="156"/>
      <c r="N125" s="157"/>
      <c r="O125" s="555"/>
      <c r="P125" s="131"/>
      <c r="Q125" s="558"/>
      <c r="R125" s="555"/>
      <c r="S125" s="556"/>
    </row>
    <row r="126" spans="1:19" s="4" customFormat="1" ht="19.7" customHeight="1">
      <c r="A126" s="27" t="s">
        <v>42</v>
      </c>
      <c r="B126" s="27"/>
      <c r="C126" s="93"/>
      <c r="D126" s="347">
        <f t="shared" si="8"/>
        <v>81</v>
      </c>
      <c r="E126" s="28" t="s">
        <v>55</v>
      </c>
      <c r="F126" s="28" t="s">
        <v>55</v>
      </c>
      <c r="G126" s="697" t="s">
        <v>1792</v>
      </c>
      <c r="H126" s="1047">
        <v>2</v>
      </c>
      <c r="I126" s="1048">
        <v>27</v>
      </c>
      <c r="J126" s="1049">
        <f t="shared" si="7"/>
        <v>54</v>
      </c>
      <c r="K126" s="159"/>
      <c r="L126" s="244" t="s">
        <v>1711</v>
      </c>
      <c r="M126" s="156"/>
      <c r="N126" s="157"/>
      <c r="O126" s="555"/>
      <c r="P126" s="131"/>
      <c r="Q126" s="558"/>
      <c r="R126" s="555"/>
      <c r="S126" s="556"/>
    </row>
    <row r="127" spans="1:19" s="4" customFormat="1" ht="19.7" customHeight="1">
      <c r="A127" s="27" t="s">
        <v>77</v>
      </c>
      <c r="B127" s="27"/>
      <c r="C127" s="93"/>
      <c r="D127" s="347">
        <f t="shared" si="8"/>
        <v>82</v>
      </c>
      <c r="E127" s="28" t="s">
        <v>55</v>
      </c>
      <c r="F127" s="28" t="s">
        <v>55</v>
      </c>
      <c r="G127" s="697" t="s">
        <v>1795</v>
      </c>
      <c r="H127" s="1047">
        <v>1</v>
      </c>
      <c r="I127" s="1048">
        <v>4218</v>
      </c>
      <c r="J127" s="1049">
        <f t="shared" si="7"/>
        <v>4218</v>
      </c>
      <c r="K127" s="159"/>
      <c r="L127" s="244" t="s">
        <v>1710</v>
      </c>
      <c r="M127" s="156"/>
      <c r="N127" s="157"/>
      <c r="O127" s="555"/>
      <c r="P127" s="131"/>
      <c r="Q127" s="558"/>
      <c r="R127" s="555"/>
      <c r="S127" s="556"/>
    </row>
    <row r="128" spans="1:19" s="4" customFormat="1" ht="19.7" customHeight="1">
      <c r="A128" s="27" t="s">
        <v>42</v>
      </c>
      <c r="B128" s="27"/>
      <c r="C128" s="93"/>
      <c r="D128" s="347">
        <f t="shared" si="8"/>
        <v>83</v>
      </c>
      <c r="E128" s="28" t="s">
        <v>55</v>
      </c>
      <c r="F128" s="28" t="s">
        <v>55</v>
      </c>
      <c r="G128" s="697" t="s">
        <v>1794</v>
      </c>
      <c r="H128" s="1047">
        <v>4</v>
      </c>
      <c r="I128" s="1048">
        <v>27</v>
      </c>
      <c r="J128" s="1049">
        <f t="shared" si="7"/>
        <v>108</v>
      </c>
      <c r="K128" s="159"/>
      <c r="L128" s="244" t="s">
        <v>1707</v>
      </c>
      <c r="M128" s="156"/>
      <c r="N128" s="157"/>
      <c r="O128" s="555"/>
      <c r="P128" s="131"/>
      <c r="Q128" s="558"/>
      <c r="R128" s="555"/>
      <c r="S128" s="556"/>
    </row>
    <row r="129" spans="1:19" s="4" customFormat="1" ht="19.7" customHeight="1">
      <c r="A129" s="27" t="s">
        <v>42</v>
      </c>
      <c r="B129" s="27"/>
      <c r="C129" s="93"/>
      <c r="D129" s="347">
        <f t="shared" si="8"/>
        <v>84</v>
      </c>
      <c r="E129" s="28" t="s">
        <v>55</v>
      </c>
      <c r="F129" s="28" t="s">
        <v>55</v>
      </c>
      <c r="G129" s="697" t="s">
        <v>1792</v>
      </c>
      <c r="H129" s="1047">
        <v>4</v>
      </c>
      <c r="I129" s="1048">
        <v>27</v>
      </c>
      <c r="J129" s="1049">
        <f t="shared" si="7"/>
        <v>108</v>
      </c>
      <c r="K129" s="159"/>
      <c r="L129" s="244" t="s">
        <v>1707</v>
      </c>
      <c r="M129" s="156"/>
      <c r="N129" s="157"/>
      <c r="O129" s="555"/>
      <c r="P129" s="131"/>
      <c r="Q129" s="558"/>
      <c r="R129" s="555"/>
      <c r="S129" s="556"/>
    </row>
    <row r="130" spans="1:19" s="4" customFormat="1" ht="19.7" customHeight="1">
      <c r="A130" s="27" t="s">
        <v>42</v>
      </c>
      <c r="B130" s="27"/>
      <c r="C130" s="93"/>
      <c r="D130" s="347">
        <f t="shared" si="8"/>
        <v>85</v>
      </c>
      <c r="E130" s="28" t="s">
        <v>55</v>
      </c>
      <c r="F130" s="28" t="s">
        <v>55</v>
      </c>
      <c r="G130" s="697" t="s">
        <v>1715</v>
      </c>
      <c r="H130" s="1047">
        <v>4</v>
      </c>
      <c r="I130" s="1048">
        <v>233</v>
      </c>
      <c r="J130" s="1049">
        <f t="shared" si="7"/>
        <v>932</v>
      </c>
      <c r="K130" s="159"/>
      <c r="L130" s="244" t="s">
        <v>1716</v>
      </c>
      <c r="M130" s="156"/>
      <c r="N130" s="157"/>
      <c r="O130" s="555"/>
      <c r="P130" s="131"/>
      <c r="Q130" s="558"/>
      <c r="R130" s="555"/>
      <c r="S130" s="556"/>
    </row>
    <row r="131" spans="1:19" s="4" customFormat="1" ht="19.7" customHeight="1">
      <c r="A131" s="27" t="s">
        <v>42</v>
      </c>
      <c r="B131" s="27"/>
      <c r="C131" s="93"/>
      <c r="D131" s="347">
        <f t="shared" si="8"/>
        <v>86</v>
      </c>
      <c r="E131" s="28" t="s">
        <v>55</v>
      </c>
      <c r="F131" s="28" t="s">
        <v>55</v>
      </c>
      <c r="G131" s="697" t="s">
        <v>1717</v>
      </c>
      <c r="H131" s="1047">
        <v>20</v>
      </c>
      <c r="I131" s="1048">
        <v>217</v>
      </c>
      <c r="J131" s="1049">
        <f t="shared" si="7"/>
        <v>4340</v>
      </c>
      <c r="K131" s="159"/>
      <c r="L131" s="244" t="s">
        <v>1718</v>
      </c>
      <c r="M131" s="156"/>
      <c r="N131" s="157"/>
      <c r="O131" s="555"/>
      <c r="P131" s="131"/>
      <c r="Q131" s="558"/>
      <c r="R131" s="555"/>
      <c r="S131" s="556"/>
    </row>
    <row r="132" spans="1:19" s="4" customFormat="1" ht="19.7" customHeight="1">
      <c r="A132" s="27" t="s">
        <v>42</v>
      </c>
      <c r="B132" s="27"/>
      <c r="C132" s="93"/>
      <c r="D132" s="347">
        <f t="shared" si="8"/>
        <v>87</v>
      </c>
      <c r="E132" s="28" t="s">
        <v>55</v>
      </c>
      <c r="F132" s="28" t="s">
        <v>55</v>
      </c>
      <c r="G132" s="697" t="s">
        <v>1719</v>
      </c>
      <c r="H132" s="1047">
        <v>10</v>
      </c>
      <c r="I132" s="1048">
        <v>51</v>
      </c>
      <c r="J132" s="1049">
        <f t="shared" si="7"/>
        <v>510</v>
      </c>
      <c r="K132" s="159"/>
      <c r="L132" s="244" t="s">
        <v>1720</v>
      </c>
      <c r="M132" s="156"/>
      <c r="N132" s="157"/>
      <c r="O132" s="555"/>
      <c r="P132" s="131"/>
      <c r="Q132" s="558"/>
      <c r="R132" s="555"/>
      <c r="S132" s="556"/>
    </row>
    <row r="133" spans="1:19" s="4" customFormat="1" ht="19.7" customHeight="1">
      <c r="A133" s="27" t="s">
        <v>42</v>
      </c>
      <c r="B133" s="27"/>
      <c r="C133" s="93"/>
      <c r="D133" s="347">
        <f t="shared" si="8"/>
        <v>88</v>
      </c>
      <c r="E133" s="28" t="s">
        <v>55</v>
      </c>
      <c r="F133" s="28" t="s">
        <v>55</v>
      </c>
      <c r="G133" s="697" t="s">
        <v>1721</v>
      </c>
      <c r="H133" s="1047">
        <v>8</v>
      </c>
      <c r="I133" s="1048">
        <v>172</v>
      </c>
      <c r="J133" s="1049">
        <f t="shared" si="7"/>
        <v>1376</v>
      </c>
      <c r="K133" s="159"/>
      <c r="L133" s="244" t="s">
        <v>1722</v>
      </c>
      <c r="M133" s="156"/>
      <c r="N133" s="157"/>
      <c r="O133" s="555"/>
      <c r="P133" s="131"/>
      <c r="Q133" s="558"/>
      <c r="R133" s="555"/>
      <c r="S133" s="556"/>
    </row>
    <row r="134" spans="1:19" s="4" customFormat="1" ht="19.7" customHeight="1">
      <c r="A134" s="27" t="s">
        <v>42</v>
      </c>
      <c r="B134" s="27"/>
      <c r="C134" s="93"/>
      <c r="D134" s="347">
        <f t="shared" si="8"/>
        <v>89</v>
      </c>
      <c r="E134" s="28" t="s">
        <v>55</v>
      </c>
      <c r="F134" s="28" t="s">
        <v>55</v>
      </c>
      <c r="G134" s="697" t="s">
        <v>1796</v>
      </c>
      <c r="H134" s="1047">
        <v>4</v>
      </c>
      <c r="I134" s="1048">
        <v>426</v>
      </c>
      <c r="J134" s="1049">
        <f t="shared" si="7"/>
        <v>1704</v>
      </c>
      <c r="K134" s="159"/>
      <c r="L134" s="244" t="s">
        <v>1722</v>
      </c>
      <c r="M134" s="156"/>
      <c r="N134" s="157"/>
      <c r="O134" s="555"/>
      <c r="P134" s="131"/>
      <c r="Q134" s="558"/>
      <c r="R134" s="555"/>
      <c r="S134" s="556"/>
    </row>
    <row r="135" spans="1:19" s="4" customFormat="1" ht="19.7" customHeight="1">
      <c r="A135" s="27" t="s">
        <v>42</v>
      </c>
      <c r="B135" s="27"/>
      <c r="C135" s="93"/>
      <c r="D135" s="347">
        <f t="shared" si="8"/>
        <v>90</v>
      </c>
      <c r="E135" s="28" t="s">
        <v>55</v>
      </c>
      <c r="F135" s="28" t="s">
        <v>55</v>
      </c>
      <c r="G135" s="697" t="s">
        <v>1797</v>
      </c>
      <c r="H135" s="1047">
        <v>4</v>
      </c>
      <c r="I135" s="1048">
        <v>698</v>
      </c>
      <c r="J135" s="1049">
        <f t="shared" si="7"/>
        <v>2792</v>
      </c>
      <c r="K135" s="159"/>
      <c r="L135" s="244" t="s">
        <v>1722</v>
      </c>
      <c r="M135" s="156"/>
      <c r="N135" s="157"/>
      <c r="O135" s="555"/>
      <c r="P135" s="131"/>
      <c r="Q135" s="558"/>
      <c r="R135" s="555"/>
      <c r="S135" s="556"/>
    </row>
    <row r="136" spans="1:19" s="4" customFormat="1" ht="19.7" customHeight="1">
      <c r="A136" s="27" t="s">
        <v>42</v>
      </c>
      <c r="B136" s="27"/>
      <c r="C136" s="93"/>
      <c r="D136" s="347">
        <f t="shared" si="8"/>
        <v>91</v>
      </c>
      <c r="E136" s="28" t="s">
        <v>55</v>
      </c>
      <c r="F136" s="28" t="s">
        <v>55</v>
      </c>
      <c r="G136" s="697" t="s">
        <v>1798</v>
      </c>
      <c r="H136" s="1047">
        <v>5</v>
      </c>
      <c r="I136" s="1048">
        <v>698</v>
      </c>
      <c r="J136" s="1049">
        <f t="shared" si="7"/>
        <v>3490</v>
      </c>
      <c r="K136" s="159"/>
      <c r="L136" s="244" t="s">
        <v>1722</v>
      </c>
      <c r="M136" s="156"/>
      <c r="N136" s="157"/>
      <c r="O136" s="555"/>
      <c r="P136" s="131"/>
      <c r="Q136" s="558"/>
      <c r="R136" s="555"/>
      <c r="S136" s="556"/>
    </row>
    <row r="137" spans="1:19" s="4" customFormat="1" ht="19.7" customHeight="1">
      <c r="A137" s="27" t="s">
        <v>42</v>
      </c>
      <c r="B137" s="27"/>
      <c r="C137" s="93"/>
      <c r="D137" s="347">
        <f t="shared" si="8"/>
        <v>92</v>
      </c>
      <c r="E137" s="28" t="s">
        <v>55</v>
      </c>
      <c r="F137" s="28" t="s">
        <v>55</v>
      </c>
      <c r="G137" s="697" t="s">
        <v>1727</v>
      </c>
      <c r="H137" s="1047">
        <v>2</v>
      </c>
      <c r="I137" s="1048">
        <v>576</v>
      </c>
      <c r="J137" s="1049">
        <f t="shared" si="7"/>
        <v>1152</v>
      </c>
      <c r="K137" s="159"/>
      <c r="L137" s="244" t="s">
        <v>1728</v>
      </c>
      <c r="M137" s="156"/>
      <c r="N137" s="157"/>
      <c r="O137" s="555"/>
      <c r="P137" s="131"/>
      <c r="Q137" s="558"/>
      <c r="R137" s="555"/>
      <c r="S137" s="556"/>
    </row>
    <row r="138" spans="1:19" s="4" customFormat="1" ht="19.7" customHeight="1">
      <c r="A138" s="27" t="s">
        <v>42</v>
      </c>
      <c r="B138" s="27"/>
      <c r="C138" s="93"/>
      <c r="D138" s="347">
        <f t="shared" si="8"/>
        <v>93</v>
      </c>
      <c r="E138" s="28" t="s">
        <v>55</v>
      </c>
      <c r="F138" s="28" t="s">
        <v>55</v>
      </c>
      <c r="G138" s="697" t="s">
        <v>1729</v>
      </c>
      <c r="H138" s="1047">
        <v>2</v>
      </c>
      <c r="I138" s="1048">
        <v>576</v>
      </c>
      <c r="J138" s="1049">
        <f t="shared" si="7"/>
        <v>1152</v>
      </c>
      <c r="K138" s="159"/>
      <c r="L138" s="244" t="s">
        <v>1728</v>
      </c>
      <c r="M138" s="156"/>
      <c r="N138" s="157"/>
      <c r="O138" s="555"/>
      <c r="P138" s="131"/>
      <c r="Q138" s="558"/>
      <c r="R138" s="555"/>
      <c r="S138" s="556"/>
    </row>
    <row r="139" spans="1:19" s="4" customFormat="1" ht="19.7" customHeight="1">
      <c r="A139" s="27" t="s">
        <v>42</v>
      </c>
      <c r="B139" s="27"/>
      <c r="C139" s="93"/>
      <c r="D139" s="347">
        <f t="shared" si="8"/>
        <v>94</v>
      </c>
      <c r="E139" s="28" t="s">
        <v>55</v>
      </c>
      <c r="F139" s="28" t="s">
        <v>55</v>
      </c>
      <c r="G139" s="697" t="s">
        <v>1730</v>
      </c>
      <c r="H139" s="1047">
        <v>2</v>
      </c>
      <c r="I139" s="1048">
        <v>421</v>
      </c>
      <c r="J139" s="1049">
        <f t="shared" si="7"/>
        <v>842</v>
      </c>
      <c r="K139" s="159"/>
      <c r="L139" s="244" t="s">
        <v>1731</v>
      </c>
      <c r="M139" s="156"/>
      <c r="N139" s="157"/>
      <c r="O139" s="555"/>
      <c r="P139" s="131"/>
      <c r="Q139" s="558"/>
      <c r="R139" s="555"/>
      <c r="S139" s="556"/>
    </row>
    <row r="140" spans="1:19" s="4" customFormat="1" ht="19.7" customHeight="1">
      <c r="A140" s="27" t="s">
        <v>42</v>
      </c>
      <c r="B140" s="27"/>
      <c r="C140" s="93"/>
      <c r="D140" s="347">
        <f t="shared" si="8"/>
        <v>95</v>
      </c>
      <c r="E140" s="28" t="s">
        <v>55</v>
      </c>
      <c r="F140" s="28" t="s">
        <v>55</v>
      </c>
      <c r="G140" s="697" t="s">
        <v>1732</v>
      </c>
      <c r="H140" s="1047">
        <v>2</v>
      </c>
      <c r="I140" s="1048">
        <v>1877</v>
      </c>
      <c r="J140" s="1049">
        <f t="shared" si="7"/>
        <v>3754</v>
      </c>
      <c r="K140" s="159"/>
      <c r="L140" s="244" t="s">
        <v>1733</v>
      </c>
      <c r="M140" s="156"/>
      <c r="N140" s="157"/>
      <c r="O140" s="555"/>
      <c r="P140" s="131"/>
      <c r="Q140" s="558"/>
      <c r="R140" s="555"/>
      <c r="S140" s="556"/>
    </row>
    <row r="141" spans="1:19" s="4" customFormat="1" ht="19.7" customHeight="1">
      <c r="A141" s="27" t="s">
        <v>77</v>
      </c>
      <c r="B141" s="27"/>
      <c r="C141" s="93"/>
      <c r="D141" s="347">
        <f t="shared" si="8"/>
        <v>96</v>
      </c>
      <c r="E141" s="28" t="s">
        <v>55</v>
      </c>
      <c r="F141" s="28" t="s">
        <v>55</v>
      </c>
      <c r="G141" s="697" t="s">
        <v>1799</v>
      </c>
      <c r="H141" s="1047">
        <v>1</v>
      </c>
      <c r="I141" s="1048">
        <v>13890</v>
      </c>
      <c r="J141" s="1049">
        <f t="shared" si="7"/>
        <v>13890</v>
      </c>
      <c r="K141" s="159"/>
      <c r="L141" s="244" t="s">
        <v>1735</v>
      </c>
      <c r="M141" s="156"/>
      <c r="N141" s="157"/>
      <c r="O141" s="555"/>
      <c r="P141" s="131"/>
      <c r="Q141" s="558"/>
      <c r="R141" s="555"/>
      <c r="S141" s="556"/>
    </row>
    <row r="142" spans="1:19" s="4" customFormat="1" ht="19.7" customHeight="1">
      <c r="A142" s="27"/>
      <c r="B142" s="27"/>
      <c r="C142" s="93"/>
      <c r="D142" s="131"/>
      <c r="E142" s="131"/>
      <c r="F142" s="131"/>
      <c r="G142" s="697"/>
      <c r="H142" s="698"/>
      <c r="I142" s="601"/>
      <c r="J142" s="601"/>
      <c r="K142" s="159"/>
      <c r="L142" s="244"/>
      <c r="M142" s="156"/>
      <c r="N142" s="157"/>
      <c r="O142" s="555"/>
      <c r="P142" s="131"/>
      <c r="Q142" s="558"/>
      <c r="R142" s="555"/>
      <c r="S142" s="556"/>
    </row>
    <row r="143" spans="1:19" s="4" customFormat="1" ht="19.7" customHeight="1">
      <c r="A143" s="27"/>
      <c r="B143" s="27"/>
      <c r="C143" s="93"/>
      <c r="D143" s="131"/>
      <c r="E143" s="131"/>
      <c r="F143" s="131"/>
      <c r="G143" s="697"/>
      <c r="H143" s="698"/>
      <c r="I143" s="601"/>
      <c r="J143" s="601"/>
      <c r="K143" s="159"/>
      <c r="L143" s="244"/>
      <c r="M143" s="156"/>
      <c r="N143" s="157"/>
      <c r="O143" s="555"/>
      <c r="P143" s="131"/>
      <c r="Q143" s="558"/>
      <c r="R143" s="555"/>
      <c r="S143" s="556"/>
    </row>
    <row r="144" spans="1:19" s="4" customFormat="1" ht="19.7" customHeight="1">
      <c r="A144" s="27"/>
      <c r="B144" s="27"/>
      <c r="C144" s="27"/>
      <c r="D144" s="28"/>
      <c r="E144" s="28"/>
      <c r="F144" s="28"/>
      <c r="G144" s="696">
        <f>SUM(J120:J143)</f>
        <v>50515</v>
      </c>
      <c r="H144" s="38"/>
      <c r="I144" s="714"/>
      <c r="J144" s="257"/>
      <c r="K144" s="31"/>
      <c r="L144" s="73"/>
      <c r="M144" s="390"/>
      <c r="N144" s="28"/>
      <c r="O144" s="32"/>
      <c r="P144" s="28"/>
      <c r="Q144" s="40"/>
      <c r="R144" s="40"/>
      <c r="S144" s="33"/>
    </row>
    <row r="145" spans="1:19" s="4" customFormat="1" ht="19.7" customHeight="1">
      <c r="A145" s="27"/>
      <c r="B145" s="27"/>
      <c r="C145" s="27"/>
      <c r="D145" s="28"/>
      <c r="E145" s="131"/>
      <c r="F145" s="28"/>
      <c r="H145" s="236"/>
      <c r="I145" s="38"/>
      <c r="J145" s="257"/>
      <c r="K145" s="31"/>
      <c r="L145" s="166"/>
      <c r="M145" s="39"/>
      <c r="N145" s="28"/>
      <c r="O145" s="32"/>
      <c r="P145" s="28"/>
      <c r="Q145" s="40"/>
      <c r="R145" s="40"/>
      <c r="S145" s="33"/>
    </row>
    <row r="146" spans="1:19" s="4" customFormat="1" ht="19.7" customHeight="1">
      <c r="A146" s="27"/>
      <c r="B146" s="27"/>
      <c r="C146" s="27"/>
      <c r="D146" s="28"/>
      <c r="E146" s="28"/>
      <c r="F146" s="28"/>
      <c r="G146" s="674"/>
      <c r="H146" s="38"/>
      <c r="I146" s="533"/>
      <c r="J146" s="257"/>
      <c r="K146" s="715"/>
      <c r="L146" s="320"/>
      <c r="M146" s="39"/>
      <c r="N146" s="28"/>
      <c r="O146" s="32"/>
      <c r="P146" s="28"/>
      <c r="Q146" s="40"/>
      <c r="R146" s="40"/>
      <c r="S146" s="33"/>
    </row>
    <row r="147" spans="1:19" s="4" customFormat="1" ht="19.7" customHeight="1">
      <c r="A147" s="27"/>
      <c r="B147" s="27"/>
      <c r="C147" s="27"/>
      <c r="D147" s="28"/>
      <c r="E147" s="28"/>
      <c r="F147" s="28"/>
      <c r="G147" s="38"/>
      <c r="H147" s="38"/>
      <c r="I147" s="533"/>
      <c r="J147" s="413"/>
      <c r="K147" s="715"/>
      <c r="L147" s="320"/>
      <c r="M147" s="39"/>
      <c r="N147" s="28"/>
      <c r="O147" s="32"/>
      <c r="P147" s="28"/>
      <c r="Q147" s="40"/>
      <c r="R147" s="40"/>
      <c r="S147" s="33"/>
    </row>
    <row r="148" spans="1:19" s="4" customFormat="1" ht="19.7" customHeight="1">
      <c r="A148" s="27"/>
      <c r="B148" s="93"/>
      <c r="C148" s="93"/>
      <c r="D148" s="28"/>
      <c r="E148" s="28"/>
      <c r="F148" s="28"/>
      <c r="G148" s="88"/>
      <c r="H148" s="88"/>
      <c r="I148" s="257"/>
      <c r="J148" s="413"/>
      <c r="K148" s="457"/>
      <c r="L148" s="88"/>
      <c r="M148" s="39"/>
      <c r="N148" s="28"/>
      <c r="O148" s="32"/>
      <c r="P148" s="28"/>
      <c r="Q148" s="40"/>
      <c r="R148" s="40"/>
      <c r="S148" s="33"/>
    </row>
    <row r="149" spans="1:19" s="4" customFormat="1" ht="19.7" customHeight="1">
      <c r="A149" s="27"/>
      <c r="B149" s="93"/>
      <c r="C149" s="93"/>
      <c r="D149" s="28"/>
      <c r="E149" s="28"/>
      <c r="F149" s="28"/>
      <c r="G149" s="35"/>
      <c r="H149" s="88"/>
      <c r="I149" s="533"/>
      <c r="J149" s="413"/>
      <c r="K149" s="457"/>
      <c r="L149" s="38"/>
      <c r="M149" s="38"/>
      <c r="N149" s="28"/>
      <c r="O149" s="32"/>
      <c r="P149" s="28"/>
      <c r="Q149" s="40"/>
      <c r="R149" s="40"/>
      <c r="S149" s="33"/>
    </row>
    <row r="150" spans="1:19" s="4" customFormat="1" ht="19.7" customHeight="1">
      <c r="A150" s="27"/>
      <c r="B150" s="27"/>
      <c r="C150" s="27"/>
      <c r="D150" s="28"/>
      <c r="E150" s="28"/>
      <c r="F150" s="28"/>
      <c r="G150" s="35"/>
      <c r="H150" s="88"/>
      <c r="I150" s="533"/>
      <c r="J150" s="413"/>
      <c r="K150" s="457"/>
      <c r="L150" s="38"/>
      <c r="M150" s="38"/>
      <c r="N150" s="28"/>
      <c r="O150" s="32"/>
      <c r="P150" s="28"/>
      <c r="Q150" s="40"/>
      <c r="R150" s="40"/>
      <c r="S150" s="33"/>
    </row>
    <row r="151" spans="1:19" s="4" customFormat="1" ht="19.7" customHeight="1">
      <c r="A151" s="27"/>
      <c r="B151" s="27"/>
      <c r="C151" s="27"/>
      <c r="D151" s="28"/>
      <c r="E151" s="28"/>
      <c r="F151" s="28"/>
      <c r="G151" s="35"/>
      <c r="H151" s="717"/>
      <c r="I151" s="718"/>
      <c r="J151" s="257"/>
      <c r="K151" s="83"/>
      <c r="L151" s="84"/>
      <c r="M151" s="38"/>
      <c r="N151" s="28"/>
      <c r="O151" s="32"/>
      <c r="P151" s="28"/>
      <c r="Q151" s="40"/>
      <c r="R151" s="40"/>
      <c r="S151" s="33"/>
    </row>
    <row r="152" spans="1:19" s="4" customFormat="1" ht="19.7" customHeight="1">
      <c r="A152" s="27"/>
      <c r="B152" s="27"/>
      <c r="C152" s="27"/>
      <c r="D152" s="28"/>
      <c r="E152" s="28"/>
      <c r="F152" s="28"/>
      <c r="G152" s="85"/>
      <c r="H152" s="38"/>
      <c r="I152" s="257"/>
      <c r="J152" s="257"/>
      <c r="K152" s="31"/>
      <c r="L152" s="38"/>
      <c r="M152" s="39"/>
      <c r="N152" s="28"/>
      <c r="O152" s="32"/>
      <c r="P152" s="28"/>
      <c r="Q152" s="40"/>
      <c r="R152" s="40"/>
      <c r="S152" s="33"/>
    </row>
    <row r="153" spans="1:19">
      <c r="J153" s="527"/>
    </row>
  </sheetData>
  <autoFilter ref="D9:Q95" xr:uid="{FF1A2CE3-DB1D-4367-B091-D72B38A8ED28}"/>
  <mergeCells count="14">
    <mergeCell ref="D120:G120"/>
    <mergeCell ref="D6:F6"/>
    <mergeCell ref="D11:G11"/>
    <mergeCell ref="D23:G23"/>
    <mergeCell ref="D41:G41"/>
    <mergeCell ref="D56:G56"/>
    <mergeCell ref="D95:G95"/>
    <mergeCell ref="D2:F2"/>
    <mergeCell ref="I2:K2"/>
    <mergeCell ref="D3:F3"/>
    <mergeCell ref="D4:F4"/>
    <mergeCell ref="I4:J5"/>
    <mergeCell ref="L4:M5"/>
    <mergeCell ref="D5:F5"/>
  </mergeCells>
  <phoneticPr fontId="2"/>
  <dataValidations count="1">
    <dataValidation imeMode="hiragana" allowBlank="1" showInputMessage="1" showErrorMessage="1" sqref="L27:L35 JH27:JH35 TD27:TD35 ACZ27:ACZ35 AMV27:AMV35 AWR27:AWR35 BGN27:BGN35 BQJ27:BQJ35 CAF27:CAF35 CKB27:CKB35 CTX27:CTX35 DDT27:DDT35 DNP27:DNP35 DXL27:DXL35 EHH27:EHH35 ERD27:ERD35 FAZ27:FAZ35 FKV27:FKV35 FUR27:FUR35 GEN27:GEN35 GOJ27:GOJ35 GYF27:GYF35 HIB27:HIB35 HRX27:HRX35 IBT27:IBT35 ILP27:ILP35 IVL27:IVL35 JFH27:JFH35 JPD27:JPD35 JYZ27:JYZ35 KIV27:KIV35 KSR27:KSR35 LCN27:LCN35 LMJ27:LMJ35 LWF27:LWF35 MGB27:MGB35 MPX27:MPX35 MZT27:MZT35 NJP27:NJP35 NTL27:NTL35 ODH27:ODH35 OND27:OND35 OWZ27:OWZ35 PGV27:PGV35 PQR27:PQR35 QAN27:QAN35 QKJ27:QKJ35 QUF27:QUF35 REB27:REB35 RNX27:RNX35 RXT27:RXT35 SHP27:SHP35 SRL27:SRL35 TBH27:TBH35 TLD27:TLD35 TUZ27:TUZ35 UEV27:UEV35 UOR27:UOR35 UYN27:UYN35 VIJ27:VIJ35 VSF27:VSF35 WCB27:WCB35 WLX27:WLX35 WVT27:WVT35 L65563:L65571 JH65563:JH65571 TD65563:TD65571 ACZ65563:ACZ65571 AMV65563:AMV65571 AWR65563:AWR65571 BGN65563:BGN65571 BQJ65563:BQJ65571 CAF65563:CAF65571 CKB65563:CKB65571 CTX65563:CTX65571 DDT65563:DDT65571 DNP65563:DNP65571 DXL65563:DXL65571 EHH65563:EHH65571 ERD65563:ERD65571 FAZ65563:FAZ65571 FKV65563:FKV65571 FUR65563:FUR65571 GEN65563:GEN65571 GOJ65563:GOJ65571 GYF65563:GYF65571 HIB65563:HIB65571 HRX65563:HRX65571 IBT65563:IBT65571 ILP65563:ILP65571 IVL65563:IVL65571 JFH65563:JFH65571 JPD65563:JPD65571 JYZ65563:JYZ65571 KIV65563:KIV65571 KSR65563:KSR65571 LCN65563:LCN65571 LMJ65563:LMJ65571 LWF65563:LWF65571 MGB65563:MGB65571 MPX65563:MPX65571 MZT65563:MZT65571 NJP65563:NJP65571 NTL65563:NTL65571 ODH65563:ODH65571 OND65563:OND65571 OWZ65563:OWZ65571 PGV65563:PGV65571 PQR65563:PQR65571 QAN65563:QAN65571 QKJ65563:QKJ65571 QUF65563:QUF65571 REB65563:REB65571 RNX65563:RNX65571 RXT65563:RXT65571 SHP65563:SHP65571 SRL65563:SRL65571 TBH65563:TBH65571 TLD65563:TLD65571 TUZ65563:TUZ65571 UEV65563:UEV65571 UOR65563:UOR65571 UYN65563:UYN65571 VIJ65563:VIJ65571 VSF65563:VSF65571 WCB65563:WCB65571 WLX65563:WLX65571 WVT65563:WVT65571 L131099:L131107 JH131099:JH131107 TD131099:TD131107 ACZ131099:ACZ131107 AMV131099:AMV131107 AWR131099:AWR131107 BGN131099:BGN131107 BQJ131099:BQJ131107 CAF131099:CAF131107 CKB131099:CKB131107 CTX131099:CTX131107 DDT131099:DDT131107 DNP131099:DNP131107 DXL131099:DXL131107 EHH131099:EHH131107 ERD131099:ERD131107 FAZ131099:FAZ131107 FKV131099:FKV131107 FUR131099:FUR131107 GEN131099:GEN131107 GOJ131099:GOJ131107 GYF131099:GYF131107 HIB131099:HIB131107 HRX131099:HRX131107 IBT131099:IBT131107 ILP131099:ILP131107 IVL131099:IVL131107 JFH131099:JFH131107 JPD131099:JPD131107 JYZ131099:JYZ131107 KIV131099:KIV131107 KSR131099:KSR131107 LCN131099:LCN131107 LMJ131099:LMJ131107 LWF131099:LWF131107 MGB131099:MGB131107 MPX131099:MPX131107 MZT131099:MZT131107 NJP131099:NJP131107 NTL131099:NTL131107 ODH131099:ODH131107 OND131099:OND131107 OWZ131099:OWZ131107 PGV131099:PGV131107 PQR131099:PQR131107 QAN131099:QAN131107 QKJ131099:QKJ131107 QUF131099:QUF131107 REB131099:REB131107 RNX131099:RNX131107 RXT131099:RXT131107 SHP131099:SHP131107 SRL131099:SRL131107 TBH131099:TBH131107 TLD131099:TLD131107 TUZ131099:TUZ131107 UEV131099:UEV131107 UOR131099:UOR131107 UYN131099:UYN131107 VIJ131099:VIJ131107 VSF131099:VSF131107 WCB131099:WCB131107 WLX131099:WLX131107 WVT131099:WVT131107 L196635:L196643 JH196635:JH196643 TD196635:TD196643 ACZ196635:ACZ196643 AMV196635:AMV196643 AWR196635:AWR196643 BGN196635:BGN196643 BQJ196635:BQJ196643 CAF196635:CAF196643 CKB196635:CKB196643 CTX196635:CTX196643 DDT196635:DDT196643 DNP196635:DNP196643 DXL196635:DXL196643 EHH196635:EHH196643 ERD196635:ERD196643 FAZ196635:FAZ196643 FKV196635:FKV196643 FUR196635:FUR196643 GEN196635:GEN196643 GOJ196635:GOJ196643 GYF196635:GYF196643 HIB196635:HIB196643 HRX196635:HRX196643 IBT196635:IBT196643 ILP196635:ILP196643 IVL196635:IVL196643 JFH196635:JFH196643 JPD196635:JPD196643 JYZ196635:JYZ196643 KIV196635:KIV196643 KSR196635:KSR196643 LCN196635:LCN196643 LMJ196635:LMJ196643 LWF196635:LWF196643 MGB196635:MGB196643 MPX196635:MPX196643 MZT196635:MZT196643 NJP196635:NJP196643 NTL196635:NTL196643 ODH196635:ODH196643 OND196635:OND196643 OWZ196635:OWZ196643 PGV196635:PGV196643 PQR196635:PQR196643 QAN196635:QAN196643 QKJ196635:QKJ196643 QUF196635:QUF196643 REB196635:REB196643 RNX196635:RNX196643 RXT196635:RXT196643 SHP196635:SHP196643 SRL196635:SRL196643 TBH196635:TBH196643 TLD196635:TLD196643 TUZ196635:TUZ196643 UEV196635:UEV196643 UOR196635:UOR196643 UYN196635:UYN196643 VIJ196635:VIJ196643 VSF196635:VSF196643 WCB196635:WCB196643 WLX196635:WLX196643 WVT196635:WVT196643 L262171:L262179 JH262171:JH262179 TD262171:TD262179 ACZ262171:ACZ262179 AMV262171:AMV262179 AWR262171:AWR262179 BGN262171:BGN262179 BQJ262171:BQJ262179 CAF262171:CAF262179 CKB262171:CKB262179 CTX262171:CTX262179 DDT262171:DDT262179 DNP262171:DNP262179 DXL262171:DXL262179 EHH262171:EHH262179 ERD262171:ERD262179 FAZ262171:FAZ262179 FKV262171:FKV262179 FUR262171:FUR262179 GEN262171:GEN262179 GOJ262171:GOJ262179 GYF262171:GYF262179 HIB262171:HIB262179 HRX262171:HRX262179 IBT262171:IBT262179 ILP262171:ILP262179 IVL262171:IVL262179 JFH262171:JFH262179 JPD262171:JPD262179 JYZ262171:JYZ262179 KIV262171:KIV262179 KSR262171:KSR262179 LCN262171:LCN262179 LMJ262171:LMJ262179 LWF262171:LWF262179 MGB262171:MGB262179 MPX262171:MPX262179 MZT262171:MZT262179 NJP262171:NJP262179 NTL262171:NTL262179 ODH262171:ODH262179 OND262171:OND262179 OWZ262171:OWZ262179 PGV262171:PGV262179 PQR262171:PQR262179 QAN262171:QAN262179 QKJ262171:QKJ262179 QUF262171:QUF262179 REB262171:REB262179 RNX262171:RNX262179 RXT262171:RXT262179 SHP262171:SHP262179 SRL262171:SRL262179 TBH262171:TBH262179 TLD262171:TLD262179 TUZ262171:TUZ262179 UEV262171:UEV262179 UOR262171:UOR262179 UYN262171:UYN262179 VIJ262171:VIJ262179 VSF262171:VSF262179 WCB262171:WCB262179 WLX262171:WLX262179 WVT262171:WVT262179 L327707:L327715 JH327707:JH327715 TD327707:TD327715 ACZ327707:ACZ327715 AMV327707:AMV327715 AWR327707:AWR327715 BGN327707:BGN327715 BQJ327707:BQJ327715 CAF327707:CAF327715 CKB327707:CKB327715 CTX327707:CTX327715 DDT327707:DDT327715 DNP327707:DNP327715 DXL327707:DXL327715 EHH327707:EHH327715 ERD327707:ERD327715 FAZ327707:FAZ327715 FKV327707:FKV327715 FUR327707:FUR327715 GEN327707:GEN327715 GOJ327707:GOJ327715 GYF327707:GYF327715 HIB327707:HIB327715 HRX327707:HRX327715 IBT327707:IBT327715 ILP327707:ILP327715 IVL327707:IVL327715 JFH327707:JFH327715 JPD327707:JPD327715 JYZ327707:JYZ327715 KIV327707:KIV327715 KSR327707:KSR327715 LCN327707:LCN327715 LMJ327707:LMJ327715 LWF327707:LWF327715 MGB327707:MGB327715 MPX327707:MPX327715 MZT327707:MZT327715 NJP327707:NJP327715 NTL327707:NTL327715 ODH327707:ODH327715 OND327707:OND327715 OWZ327707:OWZ327715 PGV327707:PGV327715 PQR327707:PQR327715 QAN327707:QAN327715 QKJ327707:QKJ327715 QUF327707:QUF327715 REB327707:REB327715 RNX327707:RNX327715 RXT327707:RXT327715 SHP327707:SHP327715 SRL327707:SRL327715 TBH327707:TBH327715 TLD327707:TLD327715 TUZ327707:TUZ327715 UEV327707:UEV327715 UOR327707:UOR327715 UYN327707:UYN327715 VIJ327707:VIJ327715 VSF327707:VSF327715 WCB327707:WCB327715 WLX327707:WLX327715 WVT327707:WVT327715 L393243:L393251 JH393243:JH393251 TD393243:TD393251 ACZ393243:ACZ393251 AMV393243:AMV393251 AWR393243:AWR393251 BGN393243:BGN393251 BQJ393243:BQJ393251 CAF393243:CAF393251 CKB393243:CKB393251 CTX393243:CTX393251 DDT393243:DDT393251 DNP393243:DNP393251 DXL393243:DXL393251 EHH393243:EHH393251 ERD393243:ERD393251 FAZ393243:FAZ393251 FKV393243:FKV393251 FUR393243:FUR393251 GEN393243:GEN393251 GOJ393243:GOJ393251 GYF393243:GYF393251 HIB393243:HIB393251 HRX393243:HRX393251 IBT393243:IBT393251 ILP393243:ILP393251 IVL393243:IVL393251 JFH393243:JFH393251 JPD393243:JPD393251 JYZ393243:JYZ393251 KIV393243:KIV393251 KSR393243:KSR393251 LCN393243:LCN393251 LMJ393243:LMJ393251 LWF393243:LWF393251 MGB393243:MGB393251 MPX393243:MPX393251 MZT393243:MZT393251 NJP393243:NJP393251 NTL393243:NTL393251 ODH393243:ODH393251 OND393243:OND393251 OWZ393243:OWZ393251 PGV393243:PGV393251 PQR393243:PQR393251 QAN393243:QAN393251 QKJ393243:QKJ393251 QUF393243:QUF393251 REB393243:REB393251 RNX393243:RNX393251 RXT393243:RXT393251 SHP393243:SHP393251 SRL393243:SRL393251 TBH393243:TBH393251 TLD393243:TLD393251 TUZ393243:TUZ393251 UEV393243:UEV393251 UOR393243:UOR393251 UYN393243:UYN393251 VIJ393243:VIJ393251 VSF393243:VSF393251 WCB393243:WCB393251 WLX393243:WLX393251 WVT393243:WVT393251 L458779:L458787 JH458779:JH458787 TD458779:TD458787 ACZ458779:ACZ458787 AMV458779:AMV458787 AWR458779:AWR458787 BGN458779:BGN458787 BQJ458779:BQJ458787 CAF458779:CAF458787 CKB458779:CKB458787 CTX458779:CTX458787 DDT458779:DDT458787 DNP458779:DNP458787 DXL458779:DXL458787 EHH458779:EHH458787 ERD458779:ERD458787 FAZ458779:FAZ458787 FKV458779:FKV458787 FUR458779:FUR458787 GEN458779:GEN458787 GOJ458779:GOJ458787 GYF458779:GYF458787 HIB458779:HIB458787 HRX458779:HRX458787 IBT458779:IBT458787 ILP458779:ILP458787 IVL458779:IVL458787 JFH458779:JFH458787 JPD458779:JPD458787 JYZ458779:JYZ458787 KIV458779:KIV458787 KSR458779:KSR458787 LCN458779:LCN458787 LMJ458779:LMJ458787 LWF458779:LWF458787 MGB458779:MGB458787 MPX458779:MPX458787 MZT458779:MZT458787 NJP458779:NJP458787 NTL458779:NTL458787 ODH458779:ODH458787 OND458779:OND458787 OWZ458779:OWZ458787 PGV458779:PGV458787 PQR458779:PQR458787 QAN458779:QAN458787 QKJ458779:QKJ458787 QUF458779:QUF458787 REB458779:REB458787 RNX458779:RNX458787 RXT458779:RXT458787 SHP458779:SHP458787 SRL458779:SRL458787 TBH458779:TBH458787 TLD458779:TLD458787 TUZ458779:TUZ458787 UEV458779:UEV458787 UOR458779:UOR458787 UYN458779:UYN458787 VIJ458779:VIJ458787 VSF458779:VSF458787 WCB458779:WCB458787 WLX458779:WLX458787 WVT458779:WVT458787 L524315:L524323 JH524315:JH524323 TD524315:TD524323 ACZ524315:ACZ524323 AMV524315:AMV524323 AWR524315:AWR524323 BGN524315:BGN524323 BQJ524315:BQJ524323 CAF524315:CAF524323 CKB524315:CKB524323 CTX524315:CTX524323 DDT524315:DDT524323 DNP524315:DNP524323 DXL524315:DXL524323 EHH524315:EHH524323 ERD524315:ERD524323 FAZ524315:FAZ524323 FKV524315:FKV524323 FUR524315:FUR524323 GEN524315:GEN524323 GOJ524315:GOJ524323 GYF524315:GYF524323 HIB524315:HIB524323 HRX524315:HRX524323 IBT524315:IBT524323 ILP524315:ILP524323 IVL524315:IVL524323 JFH524315:JFH524323 JPD524315:JPD524323 JYZ524315:JYZ524323 KIV524315:KIV524323 KSR524315:KSR524323 LCN524315:LCN524323 LMJ524315:LMJ524323 LWF524315:LWF524323 MGB524315:MGB524323 MPX524315:MPX524323 MZT524315:MZT524323 NJP524315:NJP524323 NTL524315:NTL524323 ODH524315:ODH524323 OND524315:OND524323 OWZ524315:OWZ524323 PGV524315:PGV524323 PQR524315:PQR524323 QAN524315:QAN524323 QKJ524315:QKJ524323 QUF524315:QUF524323 REB524315:REB524323 RNX524315:RNX524323 RXT524315:RXT524323 SHP524315:SHP524323 SRL524315:SRL524323 TBH524315:TBH524323 TLD524315:TLD524323 TUZ524315:TUZ524323 UEV524315:UEV524323 UOR524315:UOR524323 UYN524315:UYN524323 VIJ524315:VIJ524323 VSF524315:VSF524323 WCB524315:WCB524323 WLX524315:WLX524323 WVT524315:WVT524323 L589851:L589859 JH589851:JH589859 TD589851:TD589859 ACZ589851:ACZ589859 AMV589851:AMV589859 AWR589851:AWR589859 BGN589851:BGN589859 BQJ589851:BQJ589859 CAF589851:CAF589859 CKB589851:CKB589859 CTX589851:CTX589859 DDT589851:DDT589859 DNP589851:DNP589859 DXL589851:DXL589859 EHH589851:EHH589859 ERD589851:ERD589859 FAZ589851:FAZ589859 FKV589851:FKV589859 FUR589851:FUR589859 GEN589851:GEN589859 GOJ589851:GOJ589859 GYF589851:GYF589859 HIB589851:HIB589859 HRX589851:HRX589859 IBT589851:IBT589859 ILP589851:ILP589859 IVL589851:IVL589859 JFH589851:JFH589859 JPD589851:JPD589859 JYZ589851:JYZ589859 KIV589851:KIV589859 KSR589851:KSR589859 LCN589851:LCN589859 LMJ589851:LMJ589859 LWF589851:LWF589859 MGB589851:MGB589859 MPX589851:MPX589859 MZT589851:MZT589859 NJP589851:NJP589859 NTL589851:NTL589859 ODH589851:ODH589859 OND589851:OND589859 OWZ589851:OWZ589859 PGV589851:PGV589859 PQR589851:PQR589859 QAN589851:QAN589859 QKJ589851:QKJ589859 QUF589851:QUF589859 REB589851:REB589859 RNX589851:RNX589859 RXT589851:RXT589859 SHP589851:SHP589859 SRL589851:SRL589859 TBH589851:TBH589859 TLD589851:TLD589859 TUZ589851:TUZ589859 UEV589851:UEV589859 UOR589851:UOR589859 UYN589851:UYN589859 VIJ589851:VIJ589859 VSF589851:VSF589859 WCB589851:WCB589859 WLX589851:WLX589859 WVT589851:WVT589859 L655387:L655395 JH655387:JH655395 TD655387:TD655395 ACZ655387:ACZ655395 AMV655387:AMV655395 AWR655387:AWR655395 BGN655387:BGN655395 BQJ655387:BQJ655395 CAF655387:CAF655395 CKB655387:CKB655395 CTX655387:CTX655395 DDT655387:DDT655395 DNP655387:DNP655395 DXL655387:DXL655395 EHH655387:EHH655395 ERD655387:ERD655395 FAZ655387:FAZ655395 FKV655387:FKV655395 FUR655387:FUR655395 GEN655387:GEN655395 GOJ655387:GOJ655395 GYF655387:GYF655395 HIB655387:HIB655395 HRX655387:HRX655395 IBT655387:IBT655395 ILP655387:ILP655395 IVL655387:IVL655395 JFH655387:JFH655395 JPD655387:JPD655395 JYZ655387:JYZ655395 KIV655387:KIV655395 KSR655387:KSR655395 LCN655387:LCN655395 LMJ655387:LMJ655395 LWF655387:LWF655395 MGB655387:MGB655395 MPX655387:MPX655395 MZT655387:MZT655395 NJP655387:NJP655395 NTL655387:NTL655395 ODH655387:ODH655395 OND655387:OND655395 OWZ655387:OWZ655395 PGV655387:PGV655395 PQR655387:PQR655395 QAN655387:QAN655395 QKJ655387:QKJ655395 QUF655387:QUF655395 REB655387:REB655395 RNX655387:RNX655395 RXT655387:RXT655395 SHP655387:SHP655395 SRL655387:SRL655395 TBH655387:TBH655395 TLD655387:TLD655395 TUZ655387:TUZ655395 UEV655387:UEV655395 UOR655387:UOR655395 UYN655387:UYN655395 VIJ655387:VIJ655395 VSF655387:VSF655395 WCB655387:WCB655395 WLX655387:WLX655395 WVT655387:WVT655395 L720923:L720931 JH720923:JH720931 TD720923:TD720931 ACZ720923:ACZ720931 AMV720923:AMV720931 AWR720923:AWR720931 BGN720923:BGN720931 BQJ720923:BQJ720931 CAF720923:CAF720931 CKB720923:CKB720931 CTX720923:CTX720931 DDT720923:DDT720931 DNP720923:DNP720931 DXL720923:DXL720931 EHH720923:EHH720931 ERD720923:ERD720931 FAZ720923:FAZ720931 FKV720923:FKV720931 FUR720923:FUR720931 GEN720923:GEN720931 GOJ720923:GOJ720931 GYF720923:GYF720931 HIB720923:HIB720931 HRX720923:HRX720931 IBT720923:IBT720931 ILP720923:ILP720931 IVL720923:IVL720931 JFH720923:JFH720931 JPD720923:JPD720931 JYZ720923:JYZ720931 KIV720923:KIV720931 KSR720923:KSR720931 LCN720923:LCN720931 LMJ720923:LMJ720931 LWF720923:LWF720931 MGB720923:MGB720931 MPX720923:MPX720931 MZT720923:MZT720931 NJP720923:NJP720931 NTL720923:NTL720931 ODH720923:ODH720931 OND720923:OND720931 OWZ720923:OWZ720931 PGV720923:PGV720931 PQR720923:PQR720931 QAN720923:QAN720931 QKJ720923:QKJ720931 QUF720923:QUF720931 REB720923:REB720931 RNX720923:RNX720931 RXT720923:RXT720931 SHP720923:SHP720931 SRL720923:SRL720931 TBH720923:TBH720931 TLD720923:TLD720931 TUZ720923:TUZ720931 UEV720923:UEV720931 UOR720923:UOR720931 UYN720923:UYN720931 VIJ720923:VIJ720931 VSF720923:VSF720931 WCB720923:WCB720931 WLX720923:WLX720931 WVT720923:WVT720931 L786459:L786467 JH786459:JH786467 TD786459:TD786467 ACZ786459:ACZ786467 AMV786459:AMV786467 AWR786459:AWR786467 BGN786459:BGN786467 BQJ786459:BQJ786467 CAF786459:CAF786467 CKB786459:CKB786467 CTX786459:CTX786467 DDT786459:DDT786467 DNP786459:DNP786467 DXL786459:DXL786467 EHH786459:EHH786467 ERD786459:ERD786467 FAZ786459:FAZ786467 FKV786459:FKV786467 FUR786459:FUR786467 GEN786459:GEN786467 GOJ786459:GOJ786467 GYF786459:GYF786467 HIB786459:HIB786467 HRX786459:HRX786467 IBT786459:IBT786467 ILP786459:ILP786467 IVL786459:IVL786467 JFH786459:JFH786467 JPD786459:JPD786467 JYZ786459:JYZ786467 KIV786459:KIV786467 KSR786459:KSR786467 LCN786459:LCN786467 LMJ786459:LMJ786467 LWF786459:LWF786467 MGB786459:MGB786467 MPX786459:MPX786467 MZT786459:MZT786467 NJP786459:NJP786467 NTL786459:NTL786467 ODH786459:ODH786467 OND786459:OND786467 OWZ786459:OWZ786467 PGV786459:PGV786467 PQR786459:PQR786467 QAN786459:QAN786467 QKJ786459:QKJ786467 QUF786459:QUF786467 REB786459:REB786467 RNX786459:RNX786467 RXT786459:RXT786467 SHP786459:SHP786467 SRL786459:SRL786467 TBH786459:TBH786467 TLD786459:TLD786467 TUZ786459:TUZ786467 UEV786459:UEV786467 UOR786459:UOR786467 UYN786459:UYN786467 VIJ786459:VIJ786467 VSF786459:VSF786467 WCB786459:WCB786467 WLX786459:WLX786467 WVT786459:WVT786467 L851995:L852003 JH851995:JH852003 TD851995:TD852003 ACZ851995:ACZ852003 AMV851995:AMV852003 AWR851995:AWR852003 BGN851995:BGN852003 BQJ851995:BQJ852003 CAF851995:CAF852003 CKB851995:CKB852003 CTX851995:CTX852003 DDT851995:DDT852003 DNP851995:DNP852003 DXL851995:DXL852003 EHH851995:EHH852003 ERD851995:ERD852003 FAZ851995:FAZ852003 FKV851995:FKV852003 FUR851995:FUR852003 GEN851995:GEN852003 GOJ851995:GOJ852003 GYF851995:GYF852003 HIB851995:HIB852003 HRX851995:HRX852003 IBT851995:IBT852003 ILP851995:ILP852003 IVL851995:IVL852003 JFH851995:JFH852003 JPD851995:JPD852003 JYZ851995:JYZ852003 KIV851995:KIV852003 KSR851995:KSR852003 LCN851995:LCN852003 LMJ851995:LMJ852003 LWF851995:LWF852003 MGB851995:MGB852003 MPX851995:MPX852003 MZT851995:MZT852003 NJP851995:NJP852003 NTL851995:NTL852003 ODH851995:ODH852003 OND851995:OND852003 OWZ851995:OWZ852003 PGV851995:PGV852003 PQR851995:PQR852003 QAN851995:QAN852003 QKJ851995:QKJ852003 QUF851995:QUF852003 REB851995:REB852003 RNX851995:RNX852003 RXT851995:RXT852003 SHP851995:SHP852003 SRL851995:SRL852003 TBH851995:TBH852003 TLD851995:TLD852003 TUZ851995:TUZ852003 UEV851995:UEV852003 UOR851995:UOR852003 UYN851995:UYN852003 VIJ851995:VIJ852003 VSF851995:VSF852003 WCB851995:WCB852003 WLX851995:WLX852003 WVT851995:WVT852003 L917531:L917539 JH917531:JH917539 TD917531:TD917539 ACZ917531:ACZ917539 AMV917531:AMV917539 AWR917531:AWR917539 BGN917531:BGN917539 BQJ917531:BQJ917539 CAF917531:CAF917539 CKB917531:CKB917539 CTX917531:CTX917539 DDT917531:DDT917539 DNP917531:DNP917539 DXL917531:DXL917539 EHH917531:EHH917539 ERD917531:ERD917539 FAZ917531:FAZ917539 FKV917531:FKV917539 FUR917531:FUR917539 GEN917531:GEN917539 GOJ917531:GOJ917539 GYF917531:GYF917539 HIB917531:HIB917539 HRX917531:HRX917539 IBT917531:IBT917539 ILP917531:ILP917539 IVL917531:IVL917539 JFH917531:JFH917539 JPD917531:JPD917539 JYZ917531:JYZ917539 KIV917531:KIV917539 KSR917531:KSR917539 LCN917531:LCN917539 LMJ917531:LMJ917539 LWF917531:LWF917539 MGB917531:MGB917539 MPX917531:MPX917539 MZT917531:MZT917539 NJP917531:NJP917539 NTL917531:NTL917539 ODH917531:ODH917539 OND917531:OND917539 OWZ917531:OWZ917539 PGV917531:PGV917539 PQR917531:PQR917539 QAN917531:QAN917539 QKJ917531:QKJ917539 QUF917531:QUF917539 REB917531:REB917539 RNX917531:RNX917539 RXT917531:RXT917539 SHP917531:SHP917539 SRL917531:SRL917539 TBH917531:TBH917539 TLD917531:TLD917539 TUZ917531:TUZ917539 UEV917531:UEV917539 UOR917531:UOR917539 UYN917531:UYN917539 VIJ917531:VIJ917539 VSF917531:VSF917539 WCB917531:WCB917539 WLX917531:WLX917539 WVT917531:WVT917539 L983067:L983075 JH983067:JH983075 TD983067:TD983075 ACZ983067:ACZ983075 AMV983067:AMV983075 AWR983067:AWR983075 BGN983067:BGN983075 BQJ983067:BQJ983075 CAF983067:CAF983075 CKB983067:CKB983075 CTX983067:CTX983075 DDT983067:DDT983075 DNP983067:DNP983075 DXL983067:DXL983075 EHH983067:EHH983075 ERD983067:ERD983075 FAZ983067:FAZ983075 FKV983067:FKV983075 FUR983067:FUR983075 GEN983067:GEN983075 GOJ983067:GOJ983075 GYF983067:GYF983075 HIB983067:HIB983075 HRX983067:HRX983075 IBT983067:IBT983075 ILP983067:ILP983075 IVL983067:IVL983075 JFH983067:JFH983075 JPD983067:JPD983075 JYZ983067:JYZ983075 KIV983067:KIV983075 KSR983067:KSR983075 LCN983067:LCN983075 LMJ983067:LMJ983075 LWF983067:LWF983075 MGB983067:MGB983075 MPX983067:MPX983075 MZT983067:MZT983075 NJP983067:NJP983075 NTL983067:NTL983075 ODH983067:ODH983075 OND983067:OND983075 OWZ983067:OWZ983075 PGV983067:PGV983075 PQR983067:PQR983075 QAN983067:QAN983075 QKJ983067:QKJ983075 QUF983067:QUF983075 REB983067:REB983075 RNX983067:RNX983075 RXT983067:RXT983075 SHP983067:SHP983075 SRL983067:SRL983075 TBH983067:TBH983075 TLD983067:TLD983075 TUZ983067:TUZ983075 UEV983067:UEV983075 UOR983067:UOR983075 UYN983067:UYN983075 VIJ983067:VIJ983075 VSF983067:VSF983075 WCB983067:WCB983075 WLX983067:WLX983075 WVT983067:WVT983075 L24:L25 JH24:JH25 TD24:TD25 ACZ24:ACZ25 AMV24:AMV25 AWR24:AWR25 BGN24:BGN25 BQJ24:BQJ25 CAF24:CAF25 CKB24:CKB25 CTX24:CTX25 DDT24:DDT25 DNP24:DNP25 DXL24:DXL25 EHH24:EHH25 ERD24:ERD25 FAZ24:FAZ25 FKV24:FKV25 FUR24:FUR25 GEN24:GEN25 GOJ24:GOJ25 GYF24:GYF25 HIB24:HIB25 HRX24:HRX25 IBT24:IBT25 ILP24:ILP25 IVL24:IVL25 JFH24:JFH25 JPD24:JPD25 JYZ24:JYZ25 KIV24:KIV25 KSR24:KSR25 LCN24:LCN25 LMJ24:LMJ25 LWF24:LWF25 MGB24:MGB25 MPX24:MPX25 MZT24:MZT25 NJP24:NJP25 NTL24:NTL25 ODH24:ODH25 OND24:OND25 OWZ24:OWZ25 PGV24:PGV25 PQR24:PQR25 QAN24:QAN25 QKJ24:QKJ25 QUF24:QUF25 REB24:REB25 RNX24:RNX25 RXT24:RXT25 SHP24:SHP25 SRL24:SRL25 TBH24:TBH25 TLD24:TLD25 TUZ24:TUZ25 UEV24:UEV25 UOR24:UOR25 UYN24:UYN25 VIJ24:VIJ25 VSF24:VSF25 WCB24:WCB25 WLX24:WLX25 WVT24:WVT25 L65560:L65561 JH65560:JH65561 TD65560:TD65561 ACZ65560:ACZ65561 AMV65560:AMV65561 AWR65560:AWR65561 BGN65560:BGN65561 BQJ65560:BQJ65561 CAF65560:CAF65561 CKB65560:CKB65561 CTX65560:CTX65561 DDT65560:DDT65561 DNP65560:DNP65561 DXL65560:DXL65561 EHH65560:EHH65561 ERD65560:ERD65561 FAZ65560:FAZ65561 FKV65560:FKV65561 FUR65560:FUR65561 GEN65560:GEN65561 GOJ65560:GOJ65561 GYF65560:GYF65561 HIB65560:HIB65561 HRX65560:HRX65561 IBT65560:IBT65561 ILP65560:ILP65561 IVL65560:IVL65561 JFH65560:JFH65561 JPD65560:JPD65561 JYZ65560:JYZ65561 KIV65560:KIV65561 KSR65560:KSR65561 LCN65560:LCN65561 LMJ65560:LMJ65561 LWF65560:LWF65561 MGB65560:MGB65561 MPX65560:MPX65561 MZT65560:MZT65561 NJP65560:NJP65561 NTL65560:NTL65561 ODH65560:ODH65561 OND65560:OND65561 OWZ65560:OWZ65561 PGV65560:PGV65561 PQR65560:PQR65561 QAN65560:QAN65561 QKJ65560:QKJ65561 QUF65560:QUF65561 REB65560:REB65561 RNX65560:RNX65561 RXT65560:RXT65561 SHP65560:SHP65561 SRL65560:SRL65561 TBH65560:TBH65561 TLD65560:TLD65561 TUZ65560:TUZ65561 UEV65560:UEV65561 UOR65560:UOR65561 UYN65560:UYN65561 VIJ65560:VIJ65561 VSF65560:VSF65561 WCB65560:WCB65561 WLX65560:WLX65561 WVT65560:WVT65561 L131096:L131097 JH131096:JH131097 TD131096:TD131097 ACZ131096:ACZ131097 AMV131096:AMV131097 AWR131096:AWR131097 BGN131096:BGN131097 BQJ131096:BQJ131097 CAF131096:CAF131097 CKB131096:CKB131097 CTX131096:CTX131097 DDT131096:DDT131097 DNP131096:DNP131097 DXL131096:DXL131097 EHH131096:EHH131097 ERD131096:ERD131097 FAZ131096:FAZ131097 FKV131096:FKV131097 FUR131096:FUR131097 GEN131096:GEN131097 GOJ131096:GOJ131097 GYF131096:GYF131097 HIB131096:HIB131097 HRX131096:HRX131097 IBT131096:IBT131097 ILP131096:ILP131097 IVL131096:IVL131097 JFH131096:JFH131097 JPD131096:JPD131097 JYZ131096:JYZ131097 KIV131096:KIV131097 KSR131096:KSR131097 LCN131096:LCN131097 LMJ131096:LMJ131097 LWF131096:LWF131097 MGB131096:MGB131097 MPX131096:MPX131097 MZT131096:MZT131097 NJP131096:NJP131097 NTL131096:NTL131097 ODH131096:ODH131097 OND131096:OND131097 OWZ131096:OWZ131097 PGV131096:PGV131097 PQR131096:PQR131097 QAN131096:QAN131097 QKJ131096:QKJ131097 QUF131096:QUF131097 REB131096:REB131097 RNX131096:RNX131097 RXT131096:RXT131097 SHP131096:SHP131097 SRL131096:SRL131097 TBH131096:TBH131097 TLD131096:TLD131097 TUZ131096:TUZ131097 UEV131096:UEV131097 UOR131096:UOR131097 UYN131096:UYN131097 VIJ131096:VIJ131097 VSF131096:VSF131097 WCB131096:WCB131097 WLX131096:WLX131097 WVT131096:WVT131097 L196632:L196633 JH196632:JH196633 TD196632:TD196633 ACZ196632:ACZ196633 AMV196632:AMV196633 AWR196632:AWR196633 BGN196632:BGN196633 BQJ196632:BQJ196633 CAF196632:CAF196633 CKB196632:CKB196633 CTX196632:CTX196633 DDT196632:DDT196633 DNP196632:DNP196633 DXL196632:DXL196633 EHH196632:EHH196633 ERD196632:ERD196633 FAZ196632:FAZ196633 FKV196632:FKV196633 FUR196632:FUR196633 GEN196632:GEN196633 GOJ196632:GOJ196633 GYF196632:GYF196633 HIB196632:HIB196633 HRX196632:HRX196633 IBT196632:IBT196633 ILP196632:ILP196633 IVL196632:IVL196633 JFH196632:JFH196633 JPD196632:JPD196633 JYZ196632:JYZ196633 KIV196632:KIV196633 KSR196632:KSR196633 LCN196632:LCN196633 LMJ196632:LMJ196633 LWF196632:LWF196633 MGB196632:MGB196633 MPX196632:MPX196633 MZT196632:MZT196633 NJP196632:NJP196633 NTL196632:NTL196633 ODH196632:ODH196633 OND196632:OND196633 OWZ196632:OWZ196633 PGV196632:PGV196633 PQR196632:PQR196633 QAN196632:QAN196633 QKJ196632:QKJ196633 QUF196632:QUF196633 REB196632:REB196633 RNX196632:RNX196633 RXT196632:RXT196633 SHP196632:SHP196633 SRL196632:SRL196633 TBH196632:TBH196633 TLD196632:TLD196633 TUZ196632:TUZ196633 UEV196632:UEV196633 UOR196632:UOR196633 UYN196632:UYN196633 VIJ196632:VIJ196633 VSF196632:VSF196633 WCB196632:WCB196633 WLX196632:WLX196633 WVT196632:WVT196633 L262168:L262169 JH262168:JH262169 TD262168:TD262169 ACZ262168:ACZ262169 AMV262168:AMV262169 AWR262168:AWR262169 BGN262168:BGN262169 BQJ262168:BQJ262169 CAF262168:CAF262169 CKB262168:CKB262169 CTX262168:CTX262169 DDT262168:DDT262169 DNP262168:DNP262169 DXL262168:DXL262169 EHH262168:EHH262169 ERD262168:ERD262169 FAZ262168:FAZ262169 FKV262168:FKV262169 FUR262168:FUR262169 GEN262168:GEN262169 GOJ262168:GOJ262169 GYF262168:GYF262169 HIB262168:HIB262169 HRX262168:HRX262169 IBT262168:IBT262169 ILP262168:ILP262169 IVL262168:IVL262169 JFH262168:JFH262169 JPD262168:JPD262169 JYZ262168:JYZ262169 KIV262168:KIV262169 KSR262168:KSR262169 LCN262168:LCN262169 LMJ262168:LMJ262169 LWF262168:LWF262169 MGB262168:MGB262169 MPX262168:MPX262169 MZT262168:MZT262169 NJP262168:NJP262169 NTL262168:NTL262169 ODH262168:ODH262169 OND262168:OND262169 OWZ262168:OWZ262169 PGV262168:PGV262169 PQR262168:PQR262169 QAN262168:QAN262169 QKJ262168:QKJ262169 QUF262168:QUF262169 REB262168:REB262169 RNX262168:RNX262169 RXT262168:RXT262169 SHP262168:SHP262169 SRL262168:SRL262169 TBH262168:TBH262169 TLD262168:TLD262169 TUZ262168:TUZ262169 UEV262168:UEV262169 UOR262168:UOR262169 UYN262168:UYN262169 VIJ262168:VIJ262169 VSF262168:VSF262169 WCB262168:WCB262169 WLX262168:WLX262169 WVT262168:WVT262169 L327704:L327705 JH327704:JH327705 TD327704:TD327705 ACZ327704:ACZ327705 AMV327704:AMV327705 AWR327704:AWR327705 BGN327704:BGN327705 BQJ327704:BQJ327705 CAF327704:CAF327705 CKB327704:CKB327705 CTX327704:CTX327705 DDT327704:DDT327705 DNP327704:DNP327705 DXL327704:DXL327705 EHH327704:EHH327705 ERD327704:ERD327705 FAZ327704:FAZ327705 FKV327704:FKV327705 FUR327704:FUR327705 GEN327704:GEN327705 GOJ327704:GOJ327705 GYF327704:GYF327705 HIB327704:HIB327705 HRX327704:HRX327705 IBT327704:IBT327705 ILP327704:ILP327705 IVL327704:IVL327705 JFH327704:JFH327705 JPD327704:JPD327705 JYZ327704:JYZ327705 KIV327704:KIV327705 KSR327704:KSR327705 LCN327704:LCN327705 LMJ327704:LMJ327705 LWF327704:LWF327705 MGB327704:MGB327705 MPX327704:MPX327705 MZT327704:MZT327705 NJP327704:NJP327705 NTL327704:NTL327705 ODH327704:ODH327705 OND327704:OND327705 OWZ327704:OWZ327705 PGV327704:PGV327705 PQR327704:PQR327705 QAN327704:QAN327705 QKJ327704:QKJ327705 QUF327704:QUF327705 REB327704:REB327705 RNX327704:RNX327705 RXT327704:RXT327705 SHP327704:SHP327705 SRL327704:SRL327705 TBH327704:TBH327705 TLD327704:TLD327705 TUZ327704:TUZ327705 UEV327704:UEV327705 UOR327704:UOR327705 UYN327704:UYN327705 VIJ327704:VIJ327705 VSF327704:VSF327705 WCB327704:WCB327705 WLX327704:WLX327705 WVT327704:WVT327705 L393240:L393241 JH393240:JH393241 TD393240:TD393241 ACZ393240:ACZ393241 AMV393240:AMV393241 AWR393240:AWR393241 BGN393240:BGN393241 BQJ393240:BQJ393241 CAF393240:CAF393241 CKB393240:CKB393241 CTX393240:CTX393241 DDT393240:DDT393241 DNP393240:DNP393241 DXL393240:DXL393241 EHH393240:EHH393241 ERD393240:ERD393241 FAZ393240:FAZ393241 FKV393240:FKV393241 FUR393240:FUR393241 GEN393240:GEN393241 GOJ393240:GOJ393241 GYF393240:GYF393241 HIB393240:HIB393241 HRX393240:HRX393241 IBT393240:IBT393241 ILP393240:ILP393241 IVL393240:IVL393241 JFH393240:JFH393241 JPD393240:JPD393241 JYZ393240:JYZ393241 KIV393240:KIV393241 KSR393240:KSR393241 LCN393240:LCN393241 LMJ393240:LMJ393241 LWF393240:LWF393241 MGB393240:MGB393241 MPX393240:MPX393241 MZT393240:MZT393241 NJP393240:NJP393241 NTL393240:NTL393241 ODH393240:ODH393241 OND393240:OND393241 OWZ393240:OWZ393241 PGV393240:PGV393241 PQR393240:PQR393241 QAN393240:QAN393241 QKJ393240:QKJ393241 QUF393240:QUF393241 REB393240:REB393241 RNX393240:RNX393241 RXT393240:RXT393241 SHP393240:SHP393241 SRL393240:SRL393241 TBH393240:TBH393241 TLD393240:TLD393241 TUZ393240:TUZ393241 UEV393240:UEV393241 UOR393240:UOR393241 UYN393240:UYN393241 VIJ393240:VIJ393241 VSF393240:VSF393241 WCB393240:WCB393241 WLX393240:WLX393241 WVT393240:WVT393241 L458776:L458777 JH458776:JH458777 TD458776:TD458777 ACZ458776:ACZ458777 AMV458776:AMV458777 AWR458776:AWR458777 BGN458776:BGN458777 BQJ458776:BQJ458777 CAF458776:CAF458777 CKB458776:CKB458777 CTX458776:CTX458777 DDT458776:DDT458777 DNP458776:DNP458777 DXL458776:DXL458777 EHH458776:EHH458777 ERD458776:ERD458777 FAZ458776:FAZ458777 FKV458776:FKV458777 FUR458776:FUR458777 GEN458776:GEN458777 GOJ458776:GOJ458777 GYF458776:GYF458777 HIB458776:HIB458777 HRX458776:HRX458777 IBT458776:IBT458777 ILP458776:ILP458777 IVL458776:IVL458777 JFH458776:JFH458777 JPD458776:JPD458777 JYZ458776:JYZ458777 KIV458776:KIV458777 KSR458776:KSR458777 LCN458776:LCN458777 LMJ458776:LMJ458777 LWF458776:LWF458777 MGB458776:MGB458777 MPX458776:MPX458777 MZT458776:MZT458777 NJP458776:NJP458777 NTL458776:NTL458777 ODH458776:ODH458777 OND458776:OND458777 OWZ458776:OWZ458777 PGV458776:PGV458777 PQR458776:PQR458777 QAN458776:QAN458777 QKJ458776:QKJ458777 QUF458776:QUF458777 REB458776:REB458777 RNX458776:RNX458777 RXT458776:RXT458777 SHP458776:SHP458777 SRL458776:SRL458777 TBH458776:TBH458777 TLD458776:TLD458777 TUZ458776:TUZ458777 UEV458776:UEV458777 UOR458776:UOR458777 UYN458776:UYN458777 VIJ458776:VIJ458777 VSF458776:VSF458777 WCB458776:WCB458777 WLX458776:WLX458777 WVT458776:WVT458777 L524312:L524313 JH524312:JH524313 TD524312:TD524313 ACZ524312:ACZ524313 AMV524312:AMV524313 AWR524312:AWR524313 BGN524312:BGN524313 BQJ524312:BQJ524313 CAF524312:CAF524313 CKB524312:CKB524313 CTX524312:CTX524313 DDT524312:DDT524313 DNP524312:DNP524313 DXL524312:DXL524313 EHH524312:EHH524313 ERD524312:ERD524313 FAZ524312:FAZ524313 FKV524312:FKV524313 FUR524312:FUR524313 GEN524312:GEN524313 GOJ524312:GOJ524313 GYF524312:GYF524313 HIB524312:HIB524313 HRX524312:HRX524313 IBT524312:IBT524313 ILP524312:ILP524313 IVL524312:IVL524313 JFH524312:JFH524313 JPD524312:JPD524313 JYZ524312:JYZ524313 KIV524312:KIV524313 KSR524312:KSR524313 LCN524312:LCN524313 LMJ524312:LMJ524313 LWF524312:LWF524313 MGB524312:MGB524313 MPX524312:MPX524313 MZT524312:MZT524313 NJP524312:NJP524313 NTL524312:NTL524313 ODH524312:ODH524313 OND524312:OND524313 OWZ524312:OWZ524313 PGV524312:PGV524313 PQR524312:PQR524313 QAN524312:QAN524313 QKJ524312:QKJ524313 QUF524312:QUF524313 REB524312:REB524313 RNX524312:RNX524313 RXT524312:RXT524313 SHP524312:SHP524313 SRL524312:SRL524313 TBH524312:TBH524313 TLD524312:TLD524313 TUZ524312:TUZ524313 UEV524312:UEV524313 UOR524312:UOR524313 UYN524312:UYN524313 VIJ524312:VIJ524313 VSF524312:VSF524313 WCB524312:WCB524313 WLX524312:WLX524313 WVT524312:WVT524313 L589848:L589849 JH589848:JH589849 TD589848:TD589849 ACZ589848:ACZ589849 AMV589848:AMV589849 AWR589848:AWR589849 BGN589848:BGN589849 BQJ589848:BQJ589849 CAF589848:CAF589849 CKB589848:CKB589849 CTX589848:CTX589849 DDT589848:DDT589849 DNP589848:DNP589849 DXL589848:DXL589849 EHH589848:EHH589849 ERD589848:ERD589849 FAZ589848:FAZ589849 FKV589848:FKV589849 FUR589848:FUR589849 GEN589848:GEN589849 GOJ589848:GOJ589849 GYF589848:GYF589849 HIB589848:HIB589849 HRX589848:HRX589849 IBT589848:IBT589849 ILP589848:ILP589849 IVL589848:IVL589849 JFH589848:JFH589849 JPD589848:JPD589849 JYZ589848:JYZ589849 KIV589848:KIV589849 KSR589848:KSR589849 LCN589848:LCN589849 LMJ589848:LMJ589849 LWF589848:LWF589849 MGB589848:MGB589849 MPX589848:MPX589849 MZT589848:MZT589849 NJP589848:NJP589849 NTL589848:NTL589849 ODH589848:ODH589849 OND589848:OND589849 OWZ589848:OWZ589849 PGV589848:PGV589849 PQR589848:PQR589849 QAN589848:QAN589849 QKJ589848:QKJ589849 QUF589848:QUF589849 REB589848:REB589849 RNX589848:RNX589849 RXT589848:RXT589849 SHP589848:SHP589849 SRL589848:SRL589849 TBH589848:TBH589849 TLD589848:TLD589849 TUZ589848:TUZ589849 UEV589848:UEV589849 UOR589848:UOR589849 UYN589848:UYN589849 VIJ589848:VIJ589849 VSF589848:VSF589849 WCB589848:WCB589849 WLX589848:WLX589849 WVT589848:WVT589849 L655384:L655385 JH655384:JH655385 TD655384:TD655385 ACZ655384:ACZ655385 AMV655384:AMV655385 AWR655384:AWR655385 BGN655384:BGN655385 BQJ655384:BQJ655385 CAF655384:CAF655385 CKB655384:CKB655385 CTX655384:CTX655385 DDT655384:DDT655385 DNP655384:DNP655385 DXL655384:DXL655385 EHH655384:EHH655385 ERD655384:ERD655385 FAZ655384:FAZ655385 FKV655384:FKV655385 FUR655384:FUR655385 GEN655384:GEN655385 GOJ655384:GOJ655385 GYF655384:GYF655385 HIB655384:HIB655385 HRX655384:HRX655385 IBT655384:IBT655385 ILP655384:ILP655385 IVL655384:IVL655385 JFH655384:JFH655385 JPD655384:JPD655385 JYZ655384:JYZ655385 KIV655384:KIV655385 KSR655384:KSR655385 LCN655384:LCN655385 LMJ655384:LMJ655385 LWF655384:LWF655385 MGB655384:MGB655385 MPX655384:MPX655385 MZT655384:MZT655385 NJP655384:NJP655385 NTL655384:NTL655385 ODH655384:ODH655385 OND655384:OND655385 OWZ655384:OWZ655385 PGV655384:PGV655385 PQR655384:PQR655385 QAN655384:QAN655385 QKJ655384:QKJ655385 QUF655384:QUF655385 REB655384:REB655385 RNX655384:RNX655385 RXT655384:RXT655385 SHP655384:SHP655385 SRL655384:SRL655385 TBH655384:TBH655385 TLD655384:TLD655385 TUZ655384:TUZ655385 UEV655384:UEV655385 UOR655384:UOR655385 UYN655384:UYN655385 VIJ655384:VIJ655385 VSF655384:VSF655385 WCB655384:WCB655385 WLX655384:WLX655385 WVT655384:WVT655385 L720920:L720921 JH720920:JH720921 TD720920:TD720921 ACZ720920:ACZ720921 AMV720920:AMV720921 AWR720920:AWR720921 BGN720920:BGN720921 BQJ720920:BQJ720921 CAF720920:CAF720921 CKB720920:CKB720921 CTX720920:CTX720921 DDT720920:DDT720921 DNP720920:DNP720921 DXL720920:DXL720921 EHH720920:EHH720921 ERD720920:ERD720921 FAZ720920:FAZ720921 FKV720920:FKV720921 FUR720920:FUR720921 GEN720920:GEN720921 GOJ720920:GOJ720921 GYF720920:GYF720921 HIB720920:HIB720921 HRX720920:HRX720921 IBT720920:IBT720921 ILP720920:ILP720921 IVL720920:IVL720921 JFH720920:JFH720921 JPD720920:JPD720921 JYZ720920:JYZ720921 KIV720920:KIV720921 KSR720920:KSR720921 LCN720920:LCN720921 LMJ720920:LMJ720921 LWF720920:LWF720921 MGB720920:MGB720921 MPX720920:MPX720921 MZT720920:MZT720921 NJP720920:NJP720921 NTL720920:NTL720921 ODH720920:ODH720921 OND720920:OND720921 OWZ720920:OWZ720921 PGV720920:PGV720921 PQR720920:PQR720921 QAN720920:QAN720921 QKJ720920:QKJ720921 QUF720920:QUF720921 REB720920:REB720921 RNX720920:RNX720921 RXT720920:RXT720921 SHP720920:SHP720921 SRL720920:SRL720921 TBH720920:TBH720921 TLD720920:TLD720921 TUZ720920:TUZ720921 UEV720920:UEV720921 UOR720920:UOR720921 UYN720920:UYN720921 VIJ720920:VIJ720921 VSF720920:VSF720921 WCB720920:WCB720921 WLX720920:WLX720921 WVT720920:WVT720921 L786456:L786457 JH786456:JH786457 TD786456:TD786457 ACZ786456:ACZ786457 AMV786456:AMV786457 AWR786456:AWR786457 BGN786456:BGN786457 BQJ786456:BQJ786457 CAF786456:CAF786457 CKB786456:CKB786457 CTX786456:CTX786457 DDT786456:DDT786457 DNP786456:DNP786457 DXL786456:DXL786457 EHH786456:EHH786457 ERD786456:ERD786457 FAZ786456:FAZ786457 FKV786456:FKV786457 FUR786456:FUR786457 GEN786456:GEN786457 GOJ786456:GOJ786457 GYF786456:GYF786457 HIB786456:HIB786457 HRX786456:HRX786457 IBT786456:IBT786457 ILP786456:ILP786457 IVL786456:IVL786457 JFH786456:JFH786457 JPD786456:JPD786457 JYZ786456:JYZ786457 KIV786456:KIV786457 KSR786456:KSR786457 LCN786456:LCN786457 LMJ786456:LMJ786457 LWF786456:LWF786457 MGB786456:MGB786457 MPX786456:MPX786457 MZT786456:MZT786457 NJP786456:NJP786457 NTL786456:NTL786457 ODH786456:ODH786457 OND786456:OND786457 OWZ786456:OWZ786457 PGV786456:PGV786457 PQR786456:PQR786457 QAN786456:QAN786457 QKJ786456:QKJ786457 QUF786456:QUF786457 REB786456:REB786457 RNX786456:RNX786457 RXT786456:RXT786457 SHP786456:SHP786457 SRL786456:SRL786457 TBH786456:TBH786457 TLD786456:TLD786457 TUZ786456:TUZ786457 UEV786456:UEV786457 UOR786456:UOR786457 UYN786456:UYN786457 VIJ786456:VIJ786457 VSF786456:VSF786457 WCB786456:WCB786457 WLX786456:WLX786457 WVT786456:WVT786457 L851992:L851993 JH851992:JH851993 TD851992:TD851993 ACZ851992:ACZ851993 AMV851992:AMV851993 AWR851992:AWR851993 BGN851992:BGN851993 BQJ851992:BQJ851993 CAF851992:CAF851993 CKB851992:CKB851993 CTX851992:CTX851993 DDT851992:DDT851993 DNP851992:DNP851993 DXL851992:DXL851993 EHH851992:EHH851993 ERD851992:ERD851993 FAZ851992:FAZ851993 FKV851992:FKV851993 FUR851992:FUR851993 GEN851992:GEN851993 GOJ851992:GOJ851993 GYF851992:GYF851993 HIB851992:HIB851993 HRX851992:HRX851993 IBT851992:IBT851993 ILP851992:ILP851993 IVL851992:IVL851993 JFH851992:JFH851993 JPD851992:JPD851993 JYZ851992:JYZ851993 KIV851992:KIV851993 KSR851992:KSR851993 LCN851992:LCN851993 LMJ851992:LMJ851993 LWF851992:LWF851993 MGB851992:MGB851993 MPX851992:MPX851993 MZT851992:MZT851993 NJP851992:NJP851993 NTL851992:NTL851993 ODH851992:ODH851993 OND851992:OND851993 OWZ851992:OWZ851993 PGV851992:PGV851993 PQR851992:PQR851993 QAN851992:QAN851993 QKJ851992:QKJ851993 QUF851992:QUF851993 REB851992:REB851993 RNX851992:RNX851993 RXT851992:RXT851993 SHP851992:SHP851993 SRL851992:SRL851993 TBH851992:TBH851993 TLD851992:TLD851993 TUZ851992:TUZ851993 UEV851992:UEV851993 UOR851992:UOR851993 UYN851992:UYN851993 VIJ851992:VIJ851993 VSF851992:VSF851993 WCB851992:WCB851993 WLX851992:WLX851993 WVT851992:WVT851993 L917528:L917529 JH917528:JH917529 TD917528:TD917529 ACZ917528:ACZ917529 AMV917528:AMV917529 AWR917528:AWR917529 BGN917528:BGN917529 BQJ917528:BQJ917529 CAF917528:CAF917529 CKB917528:CKB917529 CTX917528:CTX917529 DDT917528:DDT917529 DNP917528:DNP917529 DXL917528:DXL917529 EHH917528:EHH917529 ERD917528:ERD917529 FAZ917528:FAZ917529 FKV917528:FKV917529 FUR917528:FUR917529 GEN917528:GEN917529 GOJ917528:GOJ917529 GYF917528:GYF917529 HIB917528:HIB917529 HRX917528:HRX917529 IBT917528:IBT917529 ILP917528:ILP917529 IVL917528:IVL917529 JFH917528:JFH917529 JPD917528:JPD917529 JYZ917528:JYZ917529 KIV917528:KIV917529 KSR917528:KSR917529 LCN917528:LCN917529 LMJ917528:LMJ917529 LWF917528:LWF917529 MGB917528:MGB917529 MPX917528:MPX917529 MZT917528:MZT917529 NJP917528:NJP917529 NTL917528:NTL917529 ODH917528:ODH917529 OND917528:OND917529 OWZ917528:OWZ917529 PGV917528:PGV917529 PQR917528:PQR917529 QAN917528:QAN917529 QKJ917528:QKJ917529 QUF917528:QUF917529 REB917528:REB917529 RNX917528:RNX917529 RXT917528:RXT917529 SHP917528:SHP917529 SRL917528:SRL917529 TBH917528:TBH917529 TLD917528:TLD917529 TUZ917528:TUZ917529 UEV917528:UEV917529 UOR917528:UOR917529 UYN917528:UYN917529 VIJ917528:VIJ917529 VSF917528:VSF917529 WCB917528:WCB917529 WLX917528:WLX917529 WVT917528:WVT917529 L983064:L983065 JH983064:JH983065 TD983064:TD983065 ACZ983064:ACZ983065 AMV983064:AMV983065 AWR983064:AWR983065 BGN983064:BGN983065 BQJ983064:BQJ983065 CAF983064:CAF983065 CKB983064:CKB983065 CTX983064:CTX983065 DDT983064:DDT983065 DNP983064:DNP983065 DXL983064:DXL983065 EHH983064:EHH983065 ERD983064:ERD983065 FAZ983064:FAZ983065 FKV983064:FKV983065 FUR983064:FUR983065 GEN983064:GEN983065 GOJ983064:GOJ983065 GYF983064:GYF983065 HIB983064:HIB983065 HRX983064:HRX983065 IBT983064:IBT983065 ILP983064:ILP983065 IVL983064:IVL983065 JFH983064:JFH983065 JPD983064:JPD983065 JYZ983064:JYZ983065 KIV983064:KIV983065 KSR983064:KSR983065 LCN983064:LCN983065 LMJ983064:LMJ983065 LWF983064:LWF983065 MGB983064:MGB983065 MPX983064:MPX983065 MZT983064:MZT983065 NJP983064:NJP983065 NTL983064:NTL983065 ODH983064:ODH983065 OND983064:OND983065 OWZ983064:OWZ983065 PGV983064:PGV983065 PQR983064:PQR983065 QAN983064:QAN983065 QKJ983064:QKJ983065 QUF983064:QUF983065 REB983064:REB983065 RNX983064:RNX983065 RXT983064:RXT983065 SHP983064:SHP983065 SRL983064:SRL983065 TBH983064:TBH983065 TLD983064:TLD983065 TUZ983064:TUZ983065 UEV983064:UEV983065 UOR983064:UOR983065 UYN983064:UYN983065 VIJ983064:VIJ983065 VSF983064:VSF983065 WCB983064:WCB983065 WLX983064:WLX983065 WVT983064:WVT983065 L45 JH45 TD45 ACZ45 AMV45 AWR45 BGN45 BQJ45 CAF45 CKB45 CTX45 DDT45 DNP45 DXL45 EHH45 ERD45 FAZ45 FKV45 FUR45 GEN45 GOJ45 GYF45 HIB45 HRX45 IBT45 ILP45 IVL45 JFH45 JPD45 JYZ45 KIV45 KSR45 LCN45 LMJ45 LWF45 MGB45 MPX45 MZT45 NJP45 NTL45 ODH45 OND45 OWZ45 PGV45 PQR45 QAN45 QKJ45 QUF45 REB45 RNX45 RXT45 SHP45 SRL45 TBH45 TLD45 TUZ45 UEV45 UOR45 UYN45 VIJ45 VSF45 WCB45 WLX45 WVT45 L65581 JH65581 TD65581 ACZ65581 AMV65581 AWR65581 BGN65581 BQJ65581 CAF65581 CKB65581 CTX65581 DDT65581 DNP65581 DXL65581 EHH65581 ERD65581 FAZ65581 FKV65581 FUR65581 GEN65581 GOJ65581 GYF65581 HIB65581 HRX65581 IBT65581 ILP65581 IVL65581 JFH65581 JPD65581 JYZ65581 KIV65581 KSR65581 LCN65581 LMJ65581 LWF65581 MGB65581 MPX65581 MZT65581 NJP65581 NTL65581 ODH65581 OND65581 OWZ65581 PGV65581 PQR65581 QAN65581 QKJ65581 QUF65581 REB65581 RNX65581 RXT65581 SHP65581 SRL65581 TBH65581 TLD65581 TUZ65581 UEV65581 UOR65581 UYN65581 VIJ65581 VSF65581 WCB65581 WLX65581 WVT65581 L131117 JH131117 TD131117 ACZ131117 AMV131117 AWR131117 BGN131117 BQJ131117 CAF131117 CKB131117 CTX131117 DDT131117 DNP131117 DXL131117 EHH131117 ERD131117 FAZ131117 FKV131117 FUR131117 GEN131117 GOJ131117 GYF131117 HIB131117 HRX131117 IBT131117 ILP131117 IVL131117 JFH131117 JPD131117 JYZ131117 KIV131117 KSR131117 LCN131117 LMJ131117 LWF131117 MGB131117 MPX131117 MZT131117 NJP131117 NTL131117 ODH131117 OND131117 OWZ131117 PGV131117 PQR131117 QAN131117 QKJ131117 QUF131117 REB131117 RNX131117 RXT131117 SHP131117 SRL131117 TBH131117 TLD131117 TUZ131117 UEV131117 UOR131117 UYN131117 VIJ131117 VSF131117 WCB131117 WLX131117 WVT131117 L196653 JH196653 TD196653 ACZ196653 AMV196653 AWR196653 BGN196653 BQJ196653 CAF196653 CKB196653 CTX196653 DDT196653 DNP196653 DXL196653 EHH196653 ERD196653 FAZ196653 FKV196653 FUR196653 GEN196653 GOJ196653 GYF196653 HIB196653 HRX196653 IBT196653 ILP196653 IVL196653 JFH196653 JPD196653 JYZ196653 KIV196653 KSR196653 LCN196653 LMJ196653 LWF196653 MGB196653 MPX196653 MZT196653 NJP196653 NTL196653 ODH196653 OND196653 OWZ196653 PGV196653 PQR196653 QAN196653 QKJ196653 QUF196653 REB196653 RNX196653 RXT196653 SHP196653 SRL196653 TBH196653 TLD196653 TUZ196653 UEV196653 UOR196653 UYN196653 VIJ196653 VSF196653 WCB196653 WLX196653 WVT196653 L262189 JH262189 TD262189 ACZ262189 AMV262189 AWR262189 BGN262189 BQJ262189 CAF262189 CKB262189 CTX262189 DDT262189 DNP262189 DXL262189 EHH262189 ERD262189 FAZ262189 FKV262189 FUR262189 GEN262189 GOJ262189 GYF262189 HIB262189 HRX262189 IBT262189 ILP262189 IVL262189 JFH262189 JPD262189 JYZ262189 KIV262189 KSR262189 LCN262189 LMJ262189 LWF262189 MGB262189 MPX262189 MZT262189 NJP262189 NTL262189 ODH262189 OND262189 OWZ262189 PGV262189 PQR262189 QAN262189 QKJ262189 QUF262189 REB262189 RNX262189 RXT262189 SHP262189 SRL262189 TBH262189 TLD262189 TUZ262189 UEV262189 UOR262189 UYN262189 VIJ262189 VSF262189 WCB262189 WLX262189 WVT262189 L327725 JH327725 TD327725 ACZ327725 AMV327725 AWR327725 BGN327725 BQJ327725 CAF327725 CKB327725 CTX327725 DDT327725 DNP327725 DXL327725 EHH327725 ERD327725 FAZ327725 FKV327725 FUR327725 GEN327725 GOJ327725 GYF327725 HIB327725 HRX327725 IBT327725 ILP327725 IVL327725 JFH327725 JPD327725 JYZ327725 KIV327725 KSR327725 LCN327725 LMJ327725 LWF327725 MGB327725 MPX327725 MZT327725 NJP327725 NTL327725 ODH327725 OND327725 OWZ327725 PGV327725 PQR327725 QAN327725 QKJ327725 QUF327725 REB327725 RNX327725 RXT327725 SHP327725 SRL327725 TBH327725 TLD327725 TUZ327725 UEV327725 UOR327725 UYN327725 VIJ327725 VSF327725 WCB327725 WLX327725 WVT327725 L393261 JH393261 TD393261 ACZ393261 AMV393261 AWR393261 BGN393261 BQJ393261 CAF393261 CKB393261 CTX393261 DDT393261 DNP393261 DXL393261 EHH393261 ERD393261 FAZ393261 FKV393261 FUR393261 GEN393261 GOJ393261 GYF393261 HIB393261 HRX393261 IBT393261 ILP393261 IVL393261 JFH393261 JPD393261 JYZ393261 KIV393261 KSR393261 LCN393261 LMJ393261 LWF393261 MGB393261 MPX393261 MZT393261 NJP393261 NTL393261 ODH393261 OND393261 OWZ393261 PGV393261 PQR393261 QAN393261 QKJ393261 QUF393261 REB393261 RNX393261 RXT393261 SHP393261 SRL393261 TBH393261 TLD393261 TUZ393261 UEV393261 UOR393261 UYN393261 VIJ393261 VSF393261 WCB393261 WLX393261 WVT393261 L458797 JH458797 TD458797 ACZ458797 AMV458797 AWR458797 BGN458797 BQJ458797 CAF458797 CKB458797 CTX458797 DDT458797 DNP458797 DXL458797 EHH458797 ERD458797 FAZ458797 FKV458797 FUR458797 GEN458797 GOJ458797 GYF458797 HIB458797 HRX458797 IBT458797 ILP458797 IVL458797 JFH458797 JPD458797 JYZ458797 KIV458797 KSR458797 LCN458797 LMJ458797 LWF458797 MGB458797 MPX458797 MZT458797 NJP458797 NTL458797 ODH458797 OND458797 OWZ458797 PGV458797 PQR458797 QAN458797 QKJ458797 QUF458797 REB458797 RNX458797 RXT458797 SHP458797 SRL458797 TBH458797 TLD458797 TUZ458797 UEV458797 UOR458797 UYN458797 VIJ458797 VSF458797 WCB458797 WLX458797 WVT458797 L524333 JH524333 TD524333 ACZ524333 AMV524333 AWR524333 BGN524333 BQJ524333 CAF524333 CKB524333 CTX524333 DDT524333 DNP524333 DXL524333 EHH524333 ERD524333 FAZ524333 FKV524333 FUR524333 GEN524333 GOJ524333 GYF524333 HIB524333 HRX524333 IBT524333 ILP524333 IVL524333 JFH524333 JPD524333 JYZ524333 KIV524333 KSR524333 LCN524333 LMJ524333 LWF524333 MGB524333 MPX524333 MZT524333 NJP524333 NTL524333 ODH524333 OND524333 OWZ524333 PGV524333 PQR524333 QAN524333 QKJ524333 QUF524333 REB524333 RNX524333 RXT524333 SHP524333 SRL524333 TBH524333 TLD524333 TUZ524333 UEV524333 UOR524333 UYN524333 VIJ524333 VSF524333 WCB524333 WLX524333 WVT524333 L589869 JH589869 TD589869 ACZ589869 AMV589869 AWR589869 BGN589869 BQJ589869 CAF589869 CKB589869 CTX589869 DDT589869 DNP589869 DXL589869 EHH589869 ERD589869 FAZ589869 FKV589869 FUR589869 GEN589869 GOJ589869 GYF589869 HIB589869 HRX589869 IBT589869 ILP589869 IVL589869 JFH589869 JPD589869 JYZ589869 KIV589869 KSR589869 LCN589869 LMJ589869 LWF589869 MGB589869 MPX589869 MZT589869 NJP589869 NTL589869 ODH589869 OND589869 OWZ589869 PGV589869 PQR589869 QAN589869 QKJ589869 QUF589869 REB589869 RNX589869 RXT589869 SHP589869 SRL589869 TBH589869 TLD589869 TUZ589869 UEV589869 UOR589869 UYN589869 VIJ589869 VSF589869 WCB589869 WLX589869 WVT589869 L655405 JH655405 TD655405 ACZ655405 AMV655405 AWR655405 BGN655405 BQJ655405 CAF655405 CKB655405 CTX655405 DDT655405 DNP655405 DXL655405 EHH655405 ERD655405 FAZ655405 FKV655405 FUR655405 GEN655405 GOJ655405 GYF655405 HIB655405 HRX655405 IBT655405 ILP655405 IVL655405 JFH655405 JPD655405 JYZ655405 KIV655405 KSR655405 LCN655405 LMJ655405 LWF655405 MGB655405 MPX655405 MZT655405 NJP655405 NTL655405 ODH655405 OND655405 OWZ655405 PGV655405 PQR655405 QAN655405 QKJ655405 QUF655405 REB655405 RNX655405 RXT655405 SHP655405 SRL655405 TBH655405 TLD655405 TUZ655405 UEV655405 UOR655405 UYN655405 VIJ655405 VSF655405 WCB655405 WLX655405 WVT655405 L720941 JH720941 TD720941 ACZ720941 AMV720941 AWR720941 BGN720941 BQJ720941 CAF720941 CKB720941 CTX720941 DDT720941 DNP720941 DXL720941 EHH720941 ERD720941 FAZ720941 FKV720941 FUR720941 GEN720941 GOJ720941 GYF720941 HIB720941 HRX720941 IBT720941 ILP720941 IVL720941 JFH720941 JPD720941 JYZ720941 KIV720941 KSR720941 LCN720941 LMJ720941 LWF720941 MGB720941 MPX720941 MZT720941 NJP720941 NTL720941 ODH720941 OND720941 OWZ720941 PGV720941 PQR720941 QAN720941 QKJ720941 QUF720941 REB720941 RNX720941 RXT720941 SHP720941 SRL720941 TBH720941 TLD720941 TUZ720941 UEV720941 UOR720941 UYN720941 VIJ720941 VSF720941 WCB720941 WLX720941 WVT720941 L786477 JH786477 TD786477 ACZ786477 AMV786477 AWR786477 BGN786477 BQJ786477 CAF786477 CKB786477 CTX786477 DDT786477 DNP786477 DXL786477 EHH786477 ERD786477 FAZ786477 FKV786477 FUR786477 GEN786477 GOJ786477 GYF786477 HIB786477 HRX786477 IBT786477 ILP786477 IVL786477 JFH786477 JPD786477 JYZ786477 KIV786477 KSR786477 LCN786477 LMJ786477 LWF786477 MGB786477 MPX786477 MZT786477 NJP786477 NTL786477 ODH786477 OND786477 OWZ786477 PGV786477 PQR786477 QAN786477 QKJ786477 QUF786477 REB786477 RNX786477 RXT786477 SHP786477 SRL786477 TBH786477 TLD786477 TUZ786477 UEV786477 UOR786477 UYN786477 VIJ786477 VSF786477 WCB786477 WLX786477 WVT786477 L852013 JH852013 TD852013 ACZ852013 AMV852013 AWR852013 BGN852013 BQJ852013 CAF852013 CKB852013 CTX852013 DDT852013 DNP852013 DXL852013 EHH852013 ERD852013 FAZ852013 FKV852013 FUR852013 GEN852013 GOJ852013 GYF852013 HIB852013 HRX852013 IBT852013 ILP852013 IVL852013 JFH852013 JPD852013 JYZ852013 KIV852013 KSR852013 LCN852013 LMJ852013 LWF852013 MGB852013 MPX852013 MZT852013 NJP852013 NTL852013 ODH852013 OND852013 OWZ852013 PGV852013 PQR852013 QAN852013 QKJ852013 QUF852013 REB852013 RNX852013 RXT852013 SHP852013 SRL852013 TBH852013 TLD852013 TUZ852013 UEV852013 UOR852013 UYN852013 VIJ852013 VSF852013 WCB852013 WLX852013 WVT852013 L917549 JH917549 TD917549 ACZ917549 AMV917549 AWR917549 BGN917549 BQJ917549 CAF917549 CKB917549 CTX917549 DDT917549 DNP917549 DXL917549 EHH917549 ERD917549 FAZ917549 FKV917549 FUR917549 GEN917549 GOJ917549 GYF917549 HIB917549 HRX917549 IBT917549 ILP917549 IVL917549 JFH917549 JPD917549 JYZ917549 KIV917549 KSR917549 LCN917549 LMJ917549 LWF917549 MGB917549 MPX917549 MZT917549 NJP917549 NTL917549 ODH917549 OND917549 OWZ917549 PGV917549 PQR917549 QAN917549 QKJ917549 QUF917549 REB917549 RNX917549 RXT917549 SHP917549 SRL917549 TBH917549 TLD917549 TUZ917549 UEV917549 UOR917549 UYN917549 VIJ917549 VSF917549 WCB917549 WLX917549 WVT917549 L983085 JH983085 TD983085 ACZ983085 AMV983085 AWR983085 BGN983085 BQJ983085 CAF983085 CKB983085 CTX983085 DDT983085 DNP983085 DXL983085 EHH983085 ERD983085 FAZ983085 FKV983085 FUR983085 GEN983085 GOJ983085 GYF983085 HIB983085 HRX983085 IBT983085 ILP983085 IVL983085 JFH983085 JPD983085 JYZ983085 KIV983085 KSR983085 LCN983085 LMJ983085 LWF983085 MGB983085 MPX983085 MZT983085 NJP983085 NTL983085 ODH983085 OND983085 OWZ983085 PGV983085 PQR983085 QAN983085 QKJ983085 QUF983085 REB983085 RNX983085 RXT983085 SHP983085 SRL983085 TBH983085 TLD983085 TUZ983085 UEV983085 UOR983085 UYN983085 VIJ983085 VSF983085 WCB983085 WLX983085 WVT983085" xr:uid="{1C8C178E-13D4-4A35-A040-1D7C26694B1F}"/>
  </dataValidations>
  <pageMargins left="0.2" right="0.2" top="0.36" bottom="0.41" header="0.3" footer="0.3"/>
  <pageSetup paperSize="9" scale="7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D79D-54D8-41D4-824F-E5AB0454E667}">
  <dimension ref="A2:S35"/>
  <sheetViews>
    <sheetView zoomScale="85" zoomScaleNormal="85" workbookViewId="0">
      <pane xSplit="12" ySplit="9" topLeftCell="N10" activePane="bottomRight" state="frozen"/>
      <selection pane="topRight" activeCell="K1" sqref="K1"/>
      <selection pane="bottomLeft" activeCell="A9" sqref="A9"/>
      <selection pane="bottomRight" activeCell="I21" sqref="I21"/>
    </sheetView>
  </sheetViews>
  <sheetFormatPr defaultRowHeight="18.75"/>
  <cols>
    <col min="1" max="1" width="7" style="1" customWidth="1"/>
    <col min="2" max="2" width="7.25" style="1" customWidth="1"/>
    <col min="3" max="3" width="8.875" style="1" customWidth="1"/>
    <col min="4" max="4" width="18.125" style="4" customWidth="1"/>
    <col min="5" max="5" width="14.375" style="1" bestFit="1" customWidth="1"/>
    <col min="6" max="6" width="13.125" style="1" bestFit="1" customWidth="1"/>
    <col min="7" max="7" width="57.8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8.875" style="1" customWidth="1"/>
    <col min="260" max="260" width="18.125" style="1" customWidth="1"/>
    <col min="261" max="261" width="14.375" style="1" bestFit="1" customWidth="1"/>
    <col min="262" max="262" width="13.125" style="1" bestFit="1" customWidth="1"/>
    <col min="263" max="263" width="57.8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8.875" style="1" customWidth="1"/>
    <col min="516" max="516" width="18.125" style="1" customWidth="1"/>
    <col min="517" max="517" width="14.375" style="1" bestFit="1" customWidth="1"/>
    <col min="518" max="518" width="13.125" style="1" bestFit="1" customWidth="1"/>
    <col min="519" max="519" width="57.8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8.875" style="1" customWidth="1"/>
    <col min="772" max="772" width="18.125" style="1" customWidth="1"/>
    <col min="773" max="773" width="14.375" style="1" bestFit="1" customWidth="1"/>
    <col min="774" max="774" width="13.125" style="1" bestFit="1" customWidth="1"/>
    <col min="775" max="775" width="57.8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8.875" style="1" customWidth="1"/>
    <col min="1028" max="1028" width="18.125" style="1" customWidth="1"/>
    <col min="1029" max="1029" width="14.375" style="1" bestFit="1" customWidth="1"/>
    <col min="1030" max="1030" width="13.125" style="1" bestFit="1" customWidth="1"/>
    <col min="1031" max="1031" width="57.8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8.875" style="1" customWidth="1"/>
    <col min="1284" max="1284" width="18.125" style="1" customWidth="1"/>
    <col min="1285" max="1285" width="14.375" style="1" bestFit="1" customWidth="1"/>
    <col min="1286" max="1286" width="13.125" style="1" bestFit="1" customWidth="1"/>
    <col min="1287" max="1287" width="57.8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8.875" style="1" customWidth="1"/>
    <col min="1540" max="1540" width="18.125" style="1" customWidth="1"/>
    <col min="1541" max="1541" width="14.375" style="1" bestFit="1" customWidth="1"/>
    <col min="1542" max="1542" width="13.125" style="1" bestFit="1" customWidth="1"/>
    <col min="1543" max="1543" width="57.8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8.875" style="1" customWidth="1"/>
    <col min="1796" max="1796" width="18.125" style="1" customWidth="1"/>
    <col min="1797" max="1797" width="14.375" style="1" bestFit="1" customWidth="1"/>
    <col min="1798" max="1798" width="13.125" style="1" bestFit="1" customWidth="1"/>
    <col min="1799" max="1799" width="57.8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8.875" style="1" customWidth="1"/>
    <col min="2052" max="2052" width="18.125" style="1" customWidth="1"/>
    <col min="2053" max="2053" width="14.375" style="1" bestFit="1" customWidth="1"/>
    <col min="2054" max="2054" width="13.125" style="1" bestFit="1" customWidth="1"/>
    <col min="2055" max="2055" width="57.8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8.875" style="1" customWidth="1"/>
    <col min="2308" max="2308" width="18.125" style="1" customWidth="1"/>
    <col min="2309" max="2309" width="14.375" style="1" bestFit="1" customWidth="1"/>
    <col min="2310" max="2310" width="13.125" style="1" bestFit="1" customWidth="1"/>
    <col min="2311" max="2311" width="57.8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8.875" style="1" customWidth="1"/>
    <col min="2564" max="2564" width="18.125" style="1" customWidth="1"/>
    <col min="2565" max="2565" width="14.375" style="1" bestFit="1" customWidth="1"/>
    <col min="2566" max="2566" width="13.125" style="1" bestFit="1" customWidth="1"/>
    <col min="2567" max="2567" width="57.8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8.875" style="1" customWidth="1"/>
    <col min="2820" max="2820" width="18.125" style="1" customWidth="1"/>
    <col min="2821" max="2821" width="14.375" style="1" bestFit="1" customWidth="1"/>
    <col min="2822" max="2822" width="13.125" style="1" bestFit="1" customWidth="1"/>
    <col min="2823" max="2823" width="57.8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8.875" style="1" customWidth="1"/>
    <col min="3076" max="3076" width="18.125" style="1" customWidth="1"/>
    <col min="3077" max="3077" width="14.375" style="1" bestFit="1" customWidth="1"/>
    <col min="3078" max="3078" width="13.125" style="1" bestFit="1" customWidth="1"/>
    <col min="3079" max="3079" width="57.8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8.875" style="1" customWidth="1"/>
    <col min="3332" max="3332" width="18.125" style="1" customWidth="1"/>
    <col min="3333" max="3333" width="14.375" style="1" bestFit="1" customWidth="1"/>
    <col min="3334" max="3334" width="13.125" style="1" bestFit="1" customWidth="1"/>
    <col min="3335" max="3335" width="57.8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8.875" style="1" customWidth="1"/>
    <col min="3588" max="3588" width="18.125" style="1" customWidth="1"/>
    <col min="3589" max="3589" width="14.375" style="1" bestFit="1" customWidth="1"/>
    <col min="3590" max="3590" width="13.125" style="1" bestFit="1" customWidth="1"/>
    <col min="3591" max="3591" width="57.8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8.875" style="1" customWidth="1"/>
    <col min="3844" max="3844" width="18.125" style="1" customWidth="1"/>
    <col min="3845" max="3845" width="14.375" style="1" bestFit="1" customWidth="1"/>
    <col min="3846" max="3846" width="13.125" style="1" bestFit="1" customWidth="1"/>
    <col min="3847" max="3847" width="57.8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8.875" style="1" customWidth="1"/>
    <col min="4100" max="4100" width="18.125" style="1" customWidth="1"/>
    <col min="4101" max="4101" width="14.375" style="1" bestFit="1" customWidth="1"/>
    <col min="4102" max="4102" width="13.125" style="1" bestFit="1" customWidth="1"/>
    <col min="4103" max="4103" width="57.8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8.875" style="1" customWidth="1"/>
    <col min="4356" max="4356" width="18.125" style="1" customWidth="1"/>
    <col min="4357" max="4357" width="14.375" style="1" bestFit="1" customWidth="1"/>
    <col min="4358" max="4358" width="13.125" style="1" bestFit="1" customWidth="1"/>
    <col min="4359" max="4359" width="57.8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8.875" style="1" customWidth="1"/>
    <col min="4612" max="4612" width="18.125" style="1" customWidth="1"/>
    <col min="4613" max="4613" width="14.375" style="1" bestFit="1" customWidth="1"/>
    <col min="4614" max="4614" width="13.125" style="1" bestFit="1" customWidth="1"/>
    <col min="4615" max="4615" width="57.8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8.875" style="1" customWidth="1"/>
    <col min="4868" max="4868" width="18.125" style="1" customWidth="1"/>
    <col min="4869" max="4869" width="14.375" style="1" bestFit="1" customWidth="1"/>
    <col min="4870" max="4870" width="13.125" style="1" bestFit="1" customWidth="1"/>
    <col min="4871" max="4871" width="57.8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8.875" style="1" customWidth="1"/>
    <col min="5124" max="5124" width="18.125" style="1" customWidth="1"/>
    <col min="5125" max="5125" width="14.375" style="1" bestFit="1" customWidth="1"/>
    <col min="5126" max="5126" width="13.125" style="1" bestFit="1" customWidth="1"/>
    <col min="5127" max="5127" width="57.8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8.875" style="1" customWidth="1"/>
    <col min="5380" max="5380" width="18.125" style="1" customWidth="1"/>
    <col min="5381" max="5381" width="14.375" style="1" bestFit="1" customWidth="1"/>
    <col min="5382" max="5382" width="13.125" style="1" bestFit="1" customWidth="1"/>
    <col min="5383" max="5383" width="57.8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8.875" style="1" customWidth="1"/>
    <col min="5636" max="5636" width="18.125" style="1" customWidth="1"/>
    <col min="5637" max="5637" width="14.375" style="1" bestFit="1" customWidth="1"/>
    <col min="5638" max="5638" width="13.125" style="1" bestFit="1" customWidth="1"/>
    <col min="5639" max="5639" width="57.8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8.875" style="1" customWidth="1"/>
    <col min="5892" max="5892" width="18.125" style="1" customWidth="1"/>
    <col min="5893" max="5893" width="14.375" style="1" bestFit="1" customWidth="1"/>
    <col min="5894" max="5894" width="13.125" style="1" bestFit="1" customWidth="1"/>
    <col min="5895" max="5895" width="57.8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8.875" style="1" customWidth="1"/>
    <col min="6148" max="6148" width="18.125" style="1" customWidth="1"/>
    <col min="6149" max="6149" width="14.375" style="1" bestFit="1" customWidth="1"/>
    <col min="6150" max="6150" width="13.125" style="1" bestFit="1" customWidth="1"/>
    <col min="6151" max="6151" width="57.8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8.875" style="1" customWidth="1"/>
    <col min="6404" max="6404" width="18.125" style="1" customWidth="1"/>
    <col min="6405" max="6405" width="14.375" style="1" bestFit="1" customWidth="1"/>
    <col min="6406" max="6406" width="13.125" style="1" bestFit="1" customWidth="1"/>
    <col min="6407" max="6407" width="57.8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8.875" style="1" customWidth="1"/>
    <col min="6660" max="6660" width="18.125" style="1" customWidth="1"/>
    <col min="6661" max="6661" width="14.375" style="1" bestFit="1" customWidth="1"/>
    <col min="6662" max="6662" width="13.125" style="1" bestFit="1" customWidth="1"/>
    <col min="6663" max="6663" width="57.8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8.875" style="1" customWidth="1"/>
    <col min="6916" max="6916" width="18.125" style="1" customWidth="1"/>
    <col min="6917" max="6917" width="14.375" style="1" bestFit="1" customWidth="1"/>
    <col min="6918" max="6918" width="13.125" style="1" bestFit="1" customWidth="1"/>
    <col min="6919" max="6919" width="57.8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8.875" style="1" customWidth="1"/>
    <col min="7172" max="7172" width="18.125" style="1" customWidth="1"/>
    <col min="7173" max="7173" width="14.375" style="1" bestFit="1" customWidth="1"/>
    <col min="7174" max="7174" width="13.125" style="1" bestFit="1" customWidth="1"/>
    <col min="7175" max="7175" width="57.8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8.875" style="1" customWidth="1"/>
    <col min="7428" max="7428" width="18.125" style="1" customWidth="1"/>
    <col min="7429" max="7429" width="14.375" style="1" bestFit="1" customWidth="1"/>
    <col min="7430" max="7430" width="13.125" style="1" bestFit="1" customWidth="1"/>
    <col min="7431" max="7431" width="57.8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8.875" style="1" customWidth="1"/>
    <col min="7684" max="7684" width="18.125" style="1" customWidth="1"/>
    <col min="7685" max="7685" width="14.375" style="1" bestFit="1" customWidth="1"/>
    <col min="7686" max="7686" width="13.125" style="1" bestFit="1" customWidth="1"/>
    <col min="7687" max="7687" width="57.8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8.875" style="1" customWidth="1"/>
    <col min="7940" max="7940" width="18.125" style="1" customWidth="1"/>
    <col min="7941" max="7941" width="14.375" style="1" bestFit="1" customWidth="1"/>
    <col min="7942" max="7942" width="13.125" style="1" bestFit="1" customWidth="1"/>
    <col min="7943" max="7943" width="57.8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8.875" style="1" customWidth="1"/>
    <col min="8196" max="8196" width="18.125" style="1" customWidth="1"/>
    <col min="8197" max="8197" width="14.375" style="1" bestFit="1" customWidth="1"/>
    <col min="8198" max="8198" width="13.125" style="1" bestFit="1" customWidth="1"/>
    <col min="8199" max="8199" width="57.8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8.875" style="1" customWidth="1"/>
    <col min="8452" max="8452" width="18.125" style="1" customWidth="1"/>
    <col min="8453" max="8453" width="14.375" style="1" bestFit="1" customWidth="1"/>
    <col min="8454" max="8454" width="13.125" style="1" bestFit="1" customWidth="1"/>
    <col min="8455" max="8455" width="57.8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8.875" style="1" customWidth="1"/>
    <col min="8708" max="8708" width="18.125" style="1" customWidth="1"/>
    <col min="8709" max="8709" width="14.375" style="1" bestFit="1" customWidth="1"/>
    <col min="8710" max="8710" width="13.125" style="1" bestFit="1" customWidth="1"/>
    <col min="8711" max="8711" width="57.8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8.875" style="1" customWidth="1"/>
    <col min="8964" max="8964" width="18.125" style="1" customWidth="1"/>
    <col min="8965" max="8965" width="14.375" style="1" bestFit="1" customWidth="1"/>
    <col min="8966" max="8966" width="13.125" style="1" bestFit="1" customWidth="1"/>
    <col min="8967" max="8967" width="57.8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8.875" style="1" customWidth="1"/>
    <col min="9220" max="9220" width="18.125" style="1" customWidth="1"/>
    <col min="9221" max="9221" width="14.375" style="1" bestFit="1" customWidth="1"/>
    <col min="9222" max="9222" width="13.125" style="1" bestFit="1" customWidth="1"/>
    <col min="9223" max="9223" width="57.8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8.875" style="1" customWidth="1"/>
    <col min="9476" max="9476" width="18.125" style="1" customWidth="1"/>
    <col min="9477" max="9477" width="14.375" style="1" bestFit="1" customWidth="1"/>
    <col min="9478" max="9478" width="13.125" style="1" bestFit="1" customWidth="1"/>
    <col min="9479" max="9479" width="57.8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8.875" style="1" customWidth="1"/>
    <col min="9732" max="9732" width="18.125" style="1" customWidth="1"/>
    <col min="9733" max="9733" width="14.375" style="1" bestFit="1" customWidth="1"/>
    <col min="9734" max="9734" width="13.125" style="1" bestFit="1" customWidth="1"/>
    <col min="9735" max="9735" width="57.8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8.875" style="1" customWidth="1"/>
    <col min="9988" max="9988" width="18.125" style="1" customWidth="1"/>
    <col min="9989" max="9989" width="14.375" style="1" bestFit="1" customWidth="1"/>
    <col min="9990" max="9990" width="13.125" style="1" bestFit="1" customWidth="1"/>
    <col min="9991" max="9991" width="57.8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8.875" style="1" customWidth="1"/>
    <col min="10244" max="10244" width="18.125" style="1" customWidth="1"/>
    <col min="10245" max="10245" width="14.375" style="1" bestFit="1" customWidth="1"/>
    <col min="10246" max="10246" width="13.125" style="1" bestFit="1" customWidth="1"/>
    <col min="10247" max="10247" width="57.8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8.875" style="1" customWidth="1"/>
    <col min="10500" max="10500" width="18.125" style="1" customWidth="1"/>
    <col min="10501" max="10501" width="14.375" style="1" bestFit="1" customWidth="1"/>
    <col min="10502" max="10502" width="13.125" style="1" bestFit="1" customWidth="1"/>
    <col min="10503" max="10503" width="57.8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8.875" style="1" customWidth="1"/>
    <col min="10756" max="10756" width="18.125" style="1" customWidth="1"/>
    <col min="10757" max="10757" width="14.375" style="1" bestFit="1" customWidth="1"/>
    <col min="10758" max="10758" width="13.125" style="1" bestFit="1" customWidth="1"/>
    <col min="10759" max="10759" width="57.8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8.875" style="1" customWidth="1"/>
    <col min="11012" max="11012" width="18.125" style="1" customWidth="1"/>
    <col min="11013" max="11013" width="14.375" style="1" bestFit="1" customWidth="1"/>
    <col min="11014" max="11014" width="13.125" style="1" bestFit="1" customWidth="1"/>
    <col min="11015" max="11015" width="57.8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8.875" style="1" customWidth="1"/>
    <col min="11268" max="11268" width="18.125" style="1" customWidth="1"/>
    <col min="11269" max="11269" width="14.375" style="1" bestFit="1" customWidth="1"/>
    <col min="11270" max="11270" width="13.125" style="1" bestFit="1" customWidth="1"/>
    <col min="11271" max="11271" width="57.8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8.875" style="1" customWidth="1"/>
    <col min="11524" max="11524" width="18.125" style="1" customWidth="1"/>
    <col min="11525" max="11525" width="14.375" style="1" bestFit="1" customWidth="1"/>
    <col min="11526" max="11526" width="13.125" style="1" bestFit="1" customWidth="1"/>
    <col min="11527" max="11527" width="57.8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8.875" style="1" customWidth="1"/>
    <col min="11780" max="11780" width="18.125" style="1" customWidth="1"/>
    <col min="11781" max="11781" width="14.375" style="1" bestFit="1" customWidth="1"/>
    <col min="11782" max="11782" width="13.125" style="1" bestFit="1" customWidth="1"/>
    <col min="11783" max="11783" width="57.8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8.875" style="1" customWidth="1"/>
    <col min="12036" max="12036" width="18.125" style="1" customWidth="1"/>
    <col min="12037" max="12037" width="14.375" style="1" bestFit="1" customWidth="1"/>
    <col min="12038" max="12038" width="13.125" style="1" bestFit="1" customWidth="1"/>
    <col min="12039" max="12039" width="57.8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8.875" style="1" customWidth="1"/>
    <col min="12292" max="12292" width="18.125" style="1" customWidth="1"/>
    <col min="12293" max="12293" width="14.375" style="1" bestFit="1" customWidth="1"/>
    <col min="12294" max="12294" width="13.125" style="1" bestFit="1" customWidth="1"/>
    <col min="12295" max="12295" width="57.8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8.875" style="1" customWidth="1"/>
    <col min="12548" max="12548" width="18.125" style="1" customWidth="1"/>
    <col min="12549" max="12549" width="14.375" style="1" bestFit="1" customWidth="1"/>
    <col min="12550" max="12550" width="13.125" style="1" bestFit="1" customWidth="1"/>
    <col min="12551" max="12551" width="57.8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8.875" style="1" customWidth="1"/>
    <col min="12804" max="12804" width="18.125" style="1" customWidth="1"/>
    <col min="12805" max="12805" width="14.375" style="1" bestFit="1" customWidth="1"/>
    <col min="12806" max="12806" width="13.125" style="1" bestFit="1" customWidth="1"/>
    <col min="12807" max="12807" width="57.8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8.875" style="1" customWidth="1"/>
    <col min="13060" max="13060" width="18.125" style="1" customWidth="1"/>
    <col min="13061" max="13061" width="14.375" style="1" bestFit="1" customWidth="1"/>
    <col min="13062" max="13062" width="13.125" style="1" bestFit="1" customWidth="1"/>
    <col min="13063" max="13063" width="57.8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8.875" style="1" customWidth="1"/>
    <col min="13316" max="13316" width="18.125" style="1" customWidth="1"/>
    <col min="13317" max="13317" width="14.375" style="1" bestFit="1" customWidth="1"/>
    <col min="13318" max="13318" width="13.125" style="1" bestFit="1" customWidth="1"/>
    <col min="13319" max="13319" width="57.8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8.875" style="1" customWidth="1"/>
    <col min="13572" max="13572" width="18.125" style="1" customWidth="1"/>
    <col min="13573" max="13573" width="14.375" style="1" bestFit="1" customWidth="1"/>
    <col min="13574" max="13574" width="13.125" style="1" bestFit="1" customWidth="1"/>
    <col min="13575" max="13575" width="57.8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8.875" style="1" customWidth="1"/>
    <col min="13828" max="13828" width="18.125" style="1" customWidth="1"/>
    <col min="13829" max="13829" width="14.375" style="1" bestFit="1" customWidth="1"/>
    <col min="13830" max="13830" width="13.125" style="1" bestFit="1" customWidth="1"/>
    <col min="13831" max="13831" width="57.8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8.875" style="1" customWidth="1"/>
    <col min="14084" max="14084" width="18.125" style="1" customWidth="1"/>
    <col min="14085" max="14085" width="14.375" style="1" bestFit="1" customWidth="1"/>
    <col min="14086" max="14086" width="13.125" style="1" bestFit="1" customWidth="1"/>
    <col min="14087" max="14087" width="57.8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8.875" style="1" customWidth="1"/>
    <col min="14340" max="14340" width="18.125" style="1" customWidth="1"/>
    <col min="14341" max="14341" width="14.375" style="1" bestFit="1" customWidth="1"/>
    <col min="14342" max="14342" width="13.125" style="1" bestFit="1" customWidth="1"/>
    <col min="14343" max="14343" width="57.8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8.875" style="1" customWidth="1"/>
    <col min="14596" max="14596" width="18.125" style="1" customWidth="1"/>
    <col min="14597" max="14597" width="14.375" style="1" bestFit="1" customWidth="1"/>
    <col min="14598" max="14598" width="13.125" style="1" bestFit="1" customWidth="1"/>
    <col min="14599" max="14599" width="57.8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8.875" style="1" customWidth="1"/>
    <col min="14852" max="14852" width="18.125" style="1" customWidth="1"/>
    <col min="14853" max="14853" width="14.375" style="1" bestFit="1" customWidth="1"/>
    <col min="14854" max="14854" width="13.125" style="1" bestFit="1" customWidth="1"/>
    <col min="14855" max="14855" width="57.8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8.875" style="1" customWidth="1"/>
    <col min="15108" max="15108" width="18.125" style="1" customWidth="1"/>
    <col min="15109" max="15109" width="14.375" style="1" bestFit="1" customWidth="1"/>
    <col min="15110" max="15110" width="13.125" style="1" bestFit="1" customWidth="1"/>
    <col min="15111" max="15111" width="57.8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8.875" style="1" customWidth="1"/>
    <col min="15364" max="15364" width="18.125" style="1" customWidth="1"/>
    <col min="15365" max="15365" width="14.375" style="1" bestFit="1" customWidth="1"/>
    <col min="15366" max="15366" width="13.125" style="1" bestFit="1" customWidth="1"/>
    <col min="15367" max="15367" width="57.8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8.875" style="1" customWidth="1"/>
    <col min="15620" max="15620" width="18.125" style="1" customWidth="1"/>
    <col min="15621" max="15621" width="14.375" style="1" bestFit="1" customWidth="1"/>
    <col min="15622" max="15622" width="13.125" style="1" bestFit="1" customWidth="1"/>
    <col min="15623" max="15623" width="57.8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8.875" style="1" customWidth="1"/>
    <col min="15876" max="15876" width="18.125" style="1" customWidth="1"/>
    <col min="15877" max="15877" width="14.375" style="1" bestFit="1" customWidth="1"/>
    <col min="15878" max="15878" width="13.125" style="1" bestFit="1" customWidth="1"/>
    <col min="15879" max="15879" width="57.8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8.875" style="1" customWidth="1"/>
    <col min="16132" max="16132" width="18.125" style="1" customWidth="1"/>
    <col min="16133" max="16133" width="14.375" style="1" bestFit="1" customWidth="1"/>
    <col min="16134" max="16134" width="13.125" style="1" bestFit="1" customWidth="1"/>
    <col min="16135" max="16135" width="57.8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1800</v>
      </c>
      <c r="I2" s="5" t="s">
        <v>2</v>
      </c>
      <c r="J2" s="6"/>
      <c r="K2" s="7"/>
      <c r="L2" s="673">
        <f>SUM(J:J)</f>
        <v>23721</v>
      </c>
      <c r="M2" s="579"/>
    </row>
    <row r="3" spans="1:19" ht="20.100000000000001" customHeight="1">
      <c r="D3" s="2" t="s">
        <v>3</v>
      </c>
      <c r="E3" s="2"/>
      <c r="F3" s="2"/>
      <c r="G3" s="13" t="s">
        <v>1699</v>
      </c>
      <c r="L3" s="674"/>
      <c r="M3" s="28"/>
    </row>
    <row r="4" spans="1:19" ht="20.100000000000001" customHeight="1">
      <c r="D4" s="2" t="s">
        <v>5</v>
      </c>
      <c r="E4" s="2"/>
      <c r="F4" s="2"/>
      <c r="G4" s="14" t="s">
        <v>1737</v>
      </c>
      <c r="I4" s="772" t="s">
        <v>34</v>
      </c>
      <c r="J4" s="772"/>
      <c r="L4" s="676" t="s">
        <v>1738</v>
      </c>
      <c r="M4" s="677"/>
    </row>
    <row r="5" spans="1:19" ht="20.100000000000001" customHeight="1">
      <c r="D5" s="2" t="s">
        <v>8</v>
      </c>
      <c r="E5" s="2"/>
      <c r="F5" s="2"/>
      <c r="G5" s="18">
        <v>45755</v>
      </c>
      <c r="I5" s="772"/>
      <c r="J5" s="772"/>
      <c r="L5" s="678"/>
      <c r="M5" s="679"/>
    </row>
    <row r="6" spans="1:19" ht="20.100000000000001" customHeight="1">
      <c r="D6" s="2" t="s">
        <v>10</v>
      </c>
      <c r="E6" s="2"/>
      <c r="F6" s="2"/>
      <c r="G6" s="18">
        <v>45756</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223" customFormat="1" ht="19.7" customHeight="1">
      <c r="A11" s="398"/>
      <c r="B11" s="27"/>
      <c r="C11" s="27"/>
      <c r="D11" s="1075" t="s">
        <v>1820</v>
      </c>
      <c r="E11" s="1076"/>
      <c r="F11" s="1076"/>
      <c r="G11" s="1077"/>
      <c r="H11" s="38"/>
      <c r="I11" s="27"/>
      <c r="J11" s="31"/>
      <c r="K11" s="217"/>
      <c r="L11" s="27"/>
      <c r="M11" s="218"/>
      <c r="N11" s="218"/>
      <c r="O11" s="219"/>
      <c r="P11" s="220"/>
      <c r="Q11" s="221"/>
      <c r="R11" s="219"/>
      <c r="S11" s="222"/>
    </row>
    <row r="12" spans="1:19" s="223" customFormat="1" ht="19.7" customHeight="1">
      <c r="A12" s="431" t="s">
        <v>42</v>
      </c>
      <c r="B12" s="27"/>
      <c r="C12" s="27"/>
      <c r="D12" s="1078">
        <v>1</v>
      </c>
      <c r="E12" s="446" t="s">
        <v>196</v>
      </c>
      <c r="F12" s="446" t="s">
        <v>196</v>
      </c>
      <c r="G12" s="419" t="s">
        <v>209</v>
      </c>
      <c r="H12" s="1107">
        <v>6</v>
      </c>
      <c r="I12" s="112">
        <v>178</v>
      </c>
      <c r="J12" s="230">
        <f t="shared" ref="J12:J23" si="0">H12*I12</f>
        <v>1068</v>
      </c>
      <c r="K12" s="31"/>
      <c r="L12" s="218" t="s">
        <v>1821</v>
      </c>
      <c r="M12" s="218"/>
      <c r="N12" s="1108" t="s">
        <v>1822</v>
      </c>
      <c r="O12" s="219">
        <v>45734</v>
      </c>
      <c r="P12" s="220"/>
      <c r="Q12" s="219">
        <v>45742</v>
      </c>
      <c r="R12" s="219">
        <v>45743</v>
      </c>
      <c r="S12" s="222"/>
    </row>
    <row r="13" spans="1:19" s="223" customFormat="1" ht="19.7" customHeight="1">
      <c r="A13" s="431" t="s">
        <v>42</v>
      </c>
      <c r="B13" s="27"/>
      <c r="C13" s="27"/>
      <c r="D13" s="1078">
        <f>+D12+1</f>
        <v>2</v>
      </c>
      <c r="E13" s="446" t="s">
        <v>196</v>
      </c>
      <c r="F13" s="446" t="s">
        <v>196</v>
      </c>
      <c r="G13" s="419" t="s">
        <v>1823</v>
      </c>
      <c r="H13" s="1107">
        <v>2</v>
      </c>
      <c r="I13" s="112">
        <v>256</v>
      </c>
      <c r="J13" s="230">
        <f t="shared" si="0"/>
        <v>512</v>
      </c>
      <c r="K13" s="31"/>
      <c r="L13" s="218" t="s">
        <v>1824</v>
      </c>
      <c r="M13" s="218"/>
      <c r="N13" s="1108" t="s">
        <v>1822</v>
      </c>
      <c r="O13" s="219">
        <v>45734</v>
      </c>
      <c r="P13" s="220"/>
      <c r="Q13" s="219">
        <v>45742</v>
      </c>
      <c r="R13" s="219">
        <v>45743</v>
      </c>
      <c r="S13" s="222"/>
    </row>
    <row r="14" spans="1:19" s="223" customFormat="1" ht="19.7" customHeight="1">
      <c r="A14" s="431" t="s">
        <v>42</v>
      </c>
      <c r="B14" s="27"/>
      <c r="C14" s="27"/>
      <c r="D14" s="1078">
        <f t="shared" ref="D14:D23" si="1">+D13+1</f>
        <v>3</v>
      </c>
      <c r="E14" s="446" t="s">
        <v>196</v>
      </c>
      <c r="F14" s="446" t="s">
        <v>196</v>
      </c>
      <c r="G14" s="419" t="s">
        <v>1825</v>
      </c>
      <c r="H14" s="1107">
        <v>1</v>
      </c>
      <c r="I14" s="112">
        <v>256</v>
      </c>
      <c r="J14" s="230">
        <f t="shared" si="0"/>
        <v>256</v>
      </c>
      <c r="K14" s="31"/>
      <c r="L14" s="218" t="s">
        <v>1824</v>
      </c>
      <c r="M14" s="218"/>
      <c r="N14" s="1108" t="s">
        <v>1822</v>
      </c>
      <c r="O14" s="219">
        <v>45734</v>
      </c>
      <c r="P14" s="220"/>
      <c r="Q14" s="219">
        <v>45742</v>
      </c>
      <c r="R14" s="219">
        <v>45743</v>
      </c>
      <c r="S14" s="222"/>
    </row>
    <row r="15" spans="1:19" s="223" customFormat="1" ht="19.7" customHeight="1">
      <c r="A15" s="431" t="s">
        <v>212</v>
      </c>
      <c r="B15" s="27"/>
      <c r="C15" s="27"/>
      <c r="D15" s="1078">
        <f t="shared" si="1"/>
        <v>4</v>
      </c>
      <c r="E15" s="146" t="s">
        <v>61</v>
      </c>
      <c r="F15" s="146" t="s">
        <v>55</v>
      </c>
      <c r="G15" s="419" t="s">
        <v>1826</v>
      </c>
      <c r="H15" s="1107">
        <v>1</v>
      </c>
      <c r="I15" s="112">
        <v>9118</v>
      </c>
      <c r="J15" s="230">
        <f t="shared" si="0"/>
        <v>9118</v>
      </c>
      <c r="K15" s="31"/>
      <c r="L15" s="218" t="s">
        <v>1827</v>
      </c>
      <c r="M15" s="218"/>
      <c r="N15" s="1108" t="s">
        <v>1822</v>
      </c>
      <c r="O15" s="219">
        <v>45734</v>
      </c>
      <c r="P15" s="220"/>
      <c r="Q15" s="219">
        <v>45742</v>
      </c>
      <c r="R15" s="219">
        <v>45743</v>
      </c>
      <c r="S15" s="222"/>
    </row>
    <row r="16" spans="1:19" s="223" customFormat="1" ht="19.7" customHeight="1">
      <c r="A16" s="431" t="s">
        <v>42</v>
      </c>
      <c r="B16" s="27"/>
      <c r="C16" s="27"/>
      <c r="D16" s="1078">
        <f t="shared" si="1"/>
        <v>5</v>
      </c>
      <c r="E16" s="1090" t="s">
        <v>196</v>
      </c>
      <c r="F16" s="1090" t="s">
        <v>196</v>
      </c>
      <c r="G16" s="1109" t="s">
        <v>1828</v>
      </c>
      <c r="H16" s="1109">
        <v>12</v>
      </c>
      <c r="I16" s="255">
        <v>90</v>
      </c>
      <c r="J16" s="230">
        <f t="shared" si="0"/>
        <v>1080</v>
      </c>
      <c r="K16" s="135"/>
      <c r="L16" s="243" t="s">
        <v>1767</v>
      </c>
      <c r="M16" s="218"/>
      <c r="N16" s="1108" t="s">
        <v>1822</v>
      </c>
      <c r="O16" s="219">
        <v>45734</v>
      </c>
      <c r="P16" s="220"/>
      <c r="Q16" s="219">
        <v>45742</v>
      </c>
      <c r="R16" s="219">
        <v>45743</v>
      </c>
      <c r="S16" s="222"/>
    </row>
    <row r="17" spans="1:19" s="223" customFormat="1" ht="19.7" customHeight="1">
      <c r="A17" s="431" t="s">
        <v>221</v>
      </c>
      <c r="B17" s="27"/>
      <c r="C17" s="27"/>
      <c r="D17" s="1078">
        <f t="shared" si="1"/>
        <v>6</v>
      </c>
      <c r="E17" s="446" t="s">
        <v>196</v>
      </c>
      <c r="F17" s="446" t="s">
        <v>196</v>
      </c>
      <c r="G17" s="419" t="s">
        <v>222</v>
      </c>
      <c r="H17" s="1107">
        <v>3</v>
      </c>
      <c r="I17" s="112">
        <v>756</v>
      </c>
      <c r="J17" s="230">
        <f t="shared" si="0"/>
        <v>2268</v>
      </c>
      <c r="K17" s="31"/>
      <c r="L17" s="73" t="s">
        <v>223</v>
      </c>
      <c r="M17" s="218"/>
      <c r="N17" s="1108" t="s">
        <v>1822</v>
      </c>
      <c r="O17" s="219">
        <v>45734</v>
      </c>
      <c r="P17" s="220"/>
      <c r="Q17" s="219">
        <v>45742</v>
      </c>
      <c r="R17" s="219">
        <v>45743</v>
      </c>
      <c r="S17" s="222"/>
    </row>
    <row r="18" spans="1:19" s="223" customFormat="1" ht="19.7" customHeight="1">
      <c r="A18" s="431" t="s">
        <v>42</v>
      </c>
      <c r="B18" s="27"/>
      <c r="C18" s="27"/>
      <c r="D18" s="1078">
        <f t="shared" si="1"/>
        <v>7</v>
      </c>
      <c r="E18" s="446" t="s">
        <v>196</v>
      </c>
      <c r="F18" s="446" t="s">
        <v>196</v>
      </c>
      <c r="G18" s="419" t="s">
        <v>446</v>
      </c>
      <c r="H18" s="1107">
        <v>8</v>
      </c>
      <c r="I18" s="112">
        <v>152</v>
      </c>
      <c r="J18" s="230">
        <f t="shared" si="0"/>
        <v>1216</v>
      </c>
      <c r="K18" s="31"/>
      <c r="L18" s="218" t="s">
        <v>447</v>
      </c>
      <c r="M18" s="218"/>
      <c r="N18" s="1108" t="s">
        <v>1822</v>
      </c>
      <c r="O18" s="219">
        <v>45734</v>
      </c>
      <c r="P18" s="220"/>
      <c r="Q18" s="219">
        <v>45742</v>
      </c>
      <c r="R18" s="219">
        <v>45743</v>
      </c>
      <c r="S18" s="222"/>
    </row>
    <row r="19" spans="1:19" s="223" customFormat="1" ht="19.7" customHeight="1">
      <c r="A19" s="431" t="s">
        <v>42</v>
      </c>
      <c r="B19" s="27"/>
      <c r="C19" s="27"/>
      <c r="D19" s="1078">
        <f t="shared" si="1"/>
        <v>8</v>
      </c>
      <c r="E19" s="446" t="s">
        <v>196</v>
      </c>
      <c r="F19" s="446" t="s">
        <v>196</v>
      </c>
      <c r="G19" s="419" t="s">
        <v>1829</v>
      </c>
      <c r="H19" s="1107">
        <v>4</v>
      </c>
      <c r="I19" s="112">
        <v>79</v>
      </c>
      <c r="J19" s="230">
        <f t="shared" si="0"/>
        <v>316</v>
      </c>
      <c r="K19" s="31"/>
      <c r="L19" s="218" t="s">
        <v>1830</v>
      </c>
      <c r="M19" s="218"/>
      <c r="N19" s="1108" t="s">
        <v>1822</v>
      </c>
      <c r="O19" s="219">
        <v>45734</v>
      </c>
      <c r="P19" s="220"/>
      <c r="Q19" s="219">
        <v>45742</v>
      </c>
      <c r="R19" s="219">
        <v>45743</v>
      </c>
      <c r="S19" s="222"/>
    </row>
    <row r="20" spans="1:19" s="223" customFormat="1" ht="19.7" customHeight="1">
      <c r="A20" s="431" t="s">
        <v>42</v>
      </c>
      <c r="B20" s="27"/>
      <c r="C20" s="27"/>
      <c r="D20" s="1078">
        <f t="shared" si="1"/>
        <v>9</v>
      </c>
      <c r="E20" s="446" t="s">
        <v>196</v>
      </c>
      <c r="F20" s="446" t="s">
        <v>196</v>
      </c>
      <c r="G20" s="419" t="s">
        <v>246</v>
      </c>
      <c r="H20" s="1107">
        <v>10</v>
      </c>
      <c r="I20" s="112">
        <v>51</v>
      </c>
      <c r="J20" s="230">
        <f t="shared" si="0"/>
        <v>510</v>
      </c>
      <c r="K20" s="31"/>
      <c r="L20" s="73" t="s">
        <v>249</v>
      </c>
      <c r="M20" s="218"/>
      <c r="N20" s="1108" t="s">
        <v>1822</v>
      </c>
      <c r="O20" s="219">
        <v>45734</v>
      </c>
      <c r="P20" s="220"/>
      <c r="Q20" s="219">
        <v>45742</v>
      </c>
      <c r="R20" s="219">
        <v>45743</v>
      </c>
      <c r="S20" s="222"/>
    </row>
    <row r="21" spans="1:19" s="223" customFormat="1" ht="19.7" customHeight="1">
      <c r="A21" s="431" t="s">
        <v>212</v>
      </c>
      <c r="B21" s="27"/>
      <c r="C21" s="27"/>
      <c r="D21" s="1078">
        <f t="shared" si="1"/>
        <v>10</v>
      </c>
      <c r="E21" s="146" t="s">
        <v>61</v>
      </c>
      <c r="F21" s="146" t="s">
        <v>55</v>
      </c>
      <c r="G21" s="419" t="s">
        <v>1831</v>
      </c>
      <c r="H21" s="1107">
        <v>1</v>
      </c>
      <c r="I21" s="112">
        <v>3447</v>
      </c>
      <c r="J21" s="230">
        <f t="shared" si="0"/>
        <v>3447</v>
      </c>
      <c r="K21" s="31"/>
      <c r="L21" s="218" t="s">
        <v>1832</v>
      </c>
      <c r="M21" s="218"/>
      <c r="N21" s="1108" t="s">
        <v>1822</v>
      </c>
      <c r="O21" s="219">
        <v>45734</v>
      </c>
      <c r="P21" s="220"/>
      <c r="Q21" s="219">
        <v>45742</v>
      </c>
      <c r="R21" s="219">
        <v>45743</v>
      </c>
      <c r="S21" s="222"/>
    </row>
    <row r="22" spans="1:19" s="223" customFormat="1" ht="19.7" customHeight="1">
      <c r="A22" s="431" t="s">
        <v>212</v>
      </c>
      <c r="B22" s="27"/>
      <c r="C22" s="27"/>
      <c r="D22" s="1078">
        <f t="shared" si="1"/>
        <v>11</v>
      </c>
      <c r="E22" s="146" t="s">
        <v>61</v>
      </c>
      <c r="F22" s="146" t="s">
        <v>55</v>
      </c>
      <c r="G22" s="419" t="s">
        <v>1833</v>
      </c>
      <c r="H22" s="1107">
        <v>1</v>
      </c>
      <c r="I22" s="112">
        <v>3614</v>
      </c>
      <c r="J22" s="230">
        <f t="shared" si="0"/>
        <v>3614</v>
      </c>
      <c r="K22" s="31"/>
      <c r="L22" s="218" t="s">
        <v>1834</v>
      </c>
      <c r="M22" s="218"/>
      <c r="N22" s="1108" t="s">
        <v>1822</v>
      </c>
      <c r="O22" s="219">
        <v>45734</v>
      </c>
      <c r="P22" s="220"/>
      <c r="Q22" s="219">
        <v>45742</v>
      </c>
      <c r="R22" s="219">
        <v>45743</v>
      </c>
      <c r="S22" s="222"/>
    </row>
    <row r="23" spans="1:19" s="223" customFormat="1" ht="19.7" customHeight="1">
      <c r="A23" s="431" t="s">
        <v>42</v>
      </c>
      <c r="B23" s="27"/>
      <c r="C23" s="27"/>
      <c r="D23" s="1078">
        <f t="shared" si="1"/>
        <v>12</v>
      </c>
      <c r="E23" s="446" t="s">
        <v>196</v>
      </c>
      <c r="F23" s="446" t="s">
        <v>196</v>
      </c>
      <c r="G23" s="419" t="s">
        <v>1829</v>
      </c>
      <c r="H23" s="1107">
        <v>4</v>
      </c>
      <c r="I23" s="112">
        <v>79</v>
      </c>
      <c r="J23" s="230">
        <f t="shared" si="0"/>
        <v>316</v>
      </c>
      <c r="K23" s="31"/>
      <c r="L23" s="218" t="s">
        <v>1830</v>
      </c>
      <c r="M23" s="218"/>
      <c r="N23" s="1108" t="s">
        <v>1822</v>
      </c>
      <c r="O23" s="219">
        <v>45734</v>
      </c>
      <c r="P23" s="220"/>
      <c r="Q23" s="219">
        <v>45742</v>
      </c>
      <c r="R23" s="219">
        <v>45743</v>
      </c>
      <c r="S23" s="222"/>
    </row>
    <row r="24" spans="1:19" s="4" customFormat="1" ht="19.7" customHeight="1">
      <c r="A24" s="27"/>
      <c r="B24" s="27"/>
      <c r="C24" s="27"/>
      <c r="D24" s="28"/>
      <c r="E24" s="200"/>
      <c r="F24" s="200"/>
      <c r="G24" s="73"/>
      <c r="H24" s="229"/>
      <c r="I24" s="27"/>
      <c r="J24" s="257"/>
      <c r="K24" s="31"/>
      <c r="L24" s="73"/>
      <c r="M24" s="73"/>
      <c r="N24" s="73"/>
      <c r="O24" s="32"/>
      <c r="P24" s="28"/>
      <c r="Q24" s="27"/>
      <c r="R24" s="32"/>
      <c r="S24" s="33"/>
    </row>
    <row r="25" spans="1:19" s="223" customFormat="1" ht="19.7" customHeight="1">
      <c r="A25" s="27"/>
      <c r="B25" s="27"/>
      <c r="C25" s="27"/>
      <c r="D25" s="28"/>
      <c r="E25" s="28"/>
      <c r="F25" s="28"/>
      <c r="G25" s="27"/>
      <c r="H25" s="38"/>
      <c r="I25" s="27"/>
      <c r="J25" s="31"/>
      <c r="K25" s="217"/>
      <c r="L25" s="27"/>
      <c r="M25" s="218"/>
      <c r="N25" s="218"/>
      <c r="O25" s="219"/>
      <c r="P25" s="220"/>
      <c r="Q25" s="221"/>
      <c r="R25" s="219"/>
      <c r="S25" s="222"/>
    </row>
    <row r="26" spans="1:19" s="223" customFormat="1" ht="19.7" customHeight="1">
      <c r="A26" s="27"/>
      <c r="B26" s="27"/>
      <c r="C26" s="27"/>
      <c r="D26" s="28"/>
      <c r="E26" s="28"/>
      <c r="F26" s="28"/>
      <c r="G26" s="306">
        <f>SUM(J12:J24)</f>
        <v>23721</v>
      </c>
      <c r="H26" s="38"/>
      <c r="I26" s="27"/>
      <c r="J26" s="31"/>
      <c r="K26" s="217"/>
      <c r="L26" s="27"/>
      <c r="M26" s="218"/>
      <c r="N26" s="218"/>
      <c r="O26" s="219"/>
      <c r="P26" s="220"/>
      <c r="Q26" s="221"/>
      <c r="R26" s="219"/>
      <c r="S26" s="222"/>
    </row>
    <row r="27" spans="1:19" s="4" customFormat="1" ht="19.7" customHeight="1">
      <c r="A27" s="27"/>
      <c r="B27" s="27"/>
      <c r="C27" s="27"/>
      <c r="D27" s="28"/>
      <c r="E27" s="28"/>
      <c r="F27" s="28"/>
      <c r="G27" s="88"/>
      <c r="H27" s="38"/>
      <c r="I27" s="257"/>
      <c r="J27" s="39"/>
      <c r="K27" s="87"/>
      <c r="L27" s="38"/>
      <c r="M27" s="38"/>
      <c r="N27" s="28"/>
      <c r="O27" s="32"/>
      <c r="P27" s="28"/>
      <c r="Q27" s="40"/>
      <c r="R27" s="40"/>
      <c r="S27" s="33"/>
    </row>
    <row r="28" spans="1:19" s="4" customFormat="1" ht="19.7" customHeight="1">
      <c r="A28" s="27"/>
      <c r="B28" s="27"/>
      <c r="C28" s="27"/>
      <c r="D28" s="28"/>
      <c r="E28" s="28"/>
      <c r="F28" s="28"/>
      <c r="G28" s="88"/>
      <c r="H28" s="38"/>
      <c r="I28" s="257"/>
      <c r="J28" s="39"/>
      <c r="K28" s="87"/>
      <c r="L28" s="38"/>
      <c r="M28" s="38"/>
      <c r="N28" s="28"/>
      <c r="O28" s="32"/>
      <c r="P28" s="28"/>
      <c r="Q28" s="40"/>
      <c r="R28" s="40"/>
      <c r="S28" s="33"/>
    </row>
    <row r="29" spans="1:19" s="4" customFormat="1" ht="19.7" customHeight="1">
      <c r="A29" s="27"/>
      <c r="B29" s="27"/>
      <c r="C29" s="27"/>
      <c r="D29" s="28"/>
      <c r="E29" s="28"/>
      <c r="F29" s="28"/>
      <c r="G29" s="38"/>
      <c r="H29" s="38"/>
      <c r="I29" s="533"/>
      <c r="J29" s="413"/>
      <c r="K29" s="715"/>
      <c r="L29" s="320"/>
      <c r="M29" s="39"/>
      <c r="N29" s="28"/>
      <c r="O29" s="32"/>
      <c r="P29" s="28"/>
      <c r="Q29" s="40"/>
      <c r="R29" s="40"/>
      <c r="S29" s="33"/>
    </row>
    <row r="30" spans="1:19" s="4" customFormat="1" ht="19.7" customHeight="1">
      <c r="A30" s="27"/>
      <c r="B30" s="93"/>
      <c r="C30" s="93"/>
      <c r="D30" s="28"/>
      <c r="E30" s="28"/>
      <c r="F30" s="28"/>
      <c r="G30" s="88"/>
      <c r="H30" s="88"/>
      <c r="I30" s="257"/>
      <c r="J30" s="413"/>
      <c r="K30" s="457"/>
      <c r="L30" s="88"/>
      <c r="M30" s="39"/>
      <c r="N30" s="28"/>
      <c r="O30" s="32"/>
      <c r="P30" s="28"/>
      <c r="Q30" s="40"/>
      <c r="R30" s="40"/>
      <c r="S30" s="33"/>
    </row>
    <row r="31" spans="1:19" s="4" customFormat="1" ht="19.7" customHeight="1">
      <c r="A31" s="27"/>
      <c r="B31" s="93"/>
      <c r="C31" s="93"/>
      <c r="D31" s="28"/>
      <c r="E31" s="28"/>
      <c r="F31" s="28"/>
      <c r="G31" s="35"/>
      <c r="H31" s="88"/>
      <c r="I31" s="533"/>
      <c r="J31" s="413"/>
      <c r="K31" s="457"/>
      <c r="L31" s="38"/>
      <c r="M31" s="38"/>
      <c r="N31" s="28"/>
      <c r="O31" s="32"/>
      <c r="P31" s="28"/>
      <c r="Q31" s="40"/>
      <c r="R31" s="40"/>
      <c r="S31" s="33"/>
    </row>
    <row r="32" spans="1:19" s="4" customFormat="1" ht="19.7" customHeight="1">
      <c r="A32" s="27"/>
      <c r="B32" s="27"/>
      <c r="C32" s="27"/>
      <c r="D32" s="28"/>
      <c r="E32" s="28"/>
      <c r="F32" s="28"/>
      <c r="G32" s="35"/>
      <c r="H32" s="88"/>
      <c r="I32" s="533"/>
      <c r="J32" s="413"/>
      <c r="K32" s="457"/>
      <c r="L32" s="38"/>
      <c r="M32" s="38"/>
      <c r="N32" s="28"/>
      <c r="O32" s="32"/>
      <c r="P32" s="28"/>
      <c r="Q32" s="40"/>
      <c r="R32" s="40"/>
      <c r="S32" s="33"/>
    </row>
    <row r="33" spans="1:19" s="4" customFormat="1" ht="19.7" customHeight="1">
      <c r="A33" s="27"/>
      <c r="B33" s="27"/>
      <c r="C33" s="27"/>
      <c r="D33" s="28"/>
      <c r="E33" s="28"/>
      <c r="F33" s="28"/>
      <c r="G33" s="35"/>
      <c r="H33" s="717"/>
      <c r="I33" s="718"/>
      <c r="J33" s="257"/>
      <c r="K33" s="83"/>
      <c r="L33" s="84"/>
      <c r="M33" s="38"/>
      <c r="N33" s="28"/>
      <c r="O33" s="32"/>
      <c r="P33" s="28"/>
      <c r="Q33" s="40"/>
      <c r="R33" s="40"/>
      <c r="S33" s="33"/>
    </row>
    <row r="34" spans="1:19" s="4" customFormat="1" ht="19.7" customHeight="1">
      <c r="A34" s="27"/>
      <c r="B34" s="27"/>
      <c r="C34" s="27"/>
      <c r="D34" s="28"/>
      <c r="E34" s="28"/>
      <c r="F34" s="28"/>
      <c r="G34" s="85"/>
      <c r="H34" s="38"/>
      <c r="I34" s="257"/>
      <c r="J34" s="257"/>
      <c r="K34" s="31"/>
      <c r="L34" s="38"/>
      <c r="M34" s="39"/>
      <c r="N34" s="28"/>
      <c r="O34" s="32"/>
      <c r="P34" s="28"/>
      <c r="Q34" s="40"/>
      <c r="R34" s="40"/>
      <c r="S34" s="33"/>
    </row>
    <row r="35" spans="1:19">
      <c r="J35" s="527"/>
    </row>
  </sheetData>
  <autoFilter ref="D9:Q28" xr:uid="{026EA5A7-46F1-48F9-92A3-A50BD105B7FD}"/>
  <mergeCells count="9">
    <mergeCell ref="D6:F6"/>
    <mergeCell ref="D11:G11"/>
    <mergeCell ref="D2:F2"/>
    <mergeCell ref="I2:K2"/>
    <mergeCell ref="D3:F3"/>
    <mergeCell ref="D4:F4"/>
    <mergeCell ref="I4:J5"/>
    <mergeCell ref="L4:M5"/>
    <mergeCell ref="D5:F5"/>
  </mergeCells>
  <phoneticPr fontId="2"/>
  <pageMargins left="0.2" right="0.2" top="0.36" bottom="0.41" header="0.3" footer="0.3"/>
  <pageSetup paperSize="9" scale="70" orientation="landscape"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958E-36D9-4832-BE28-696F3EAA47CF}">
  <dimension ref="B2:Q236"/>
  <sheetViews>
    <sheetView zoomScale="85" zoomScaleNormal="85" workbookViewId="0">
      <pane xSplit="10" ySplit="8" topLeftCell="K212" activePane="bottomRight" state="frozen"/>
      <selection pane="topRight" activeCell="K1" sqref="K1"/>
      <selection pane="bottomLeft" activeCell="A9" sqref="A9"/>
      <selection pane="bottomRight" activeCell="Q223" sqref="Q223:Q22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1835</v>
      </c>
      <c r="G2" s="5" t="s">
        <v>2</v>
      </c>
      <c r="H2" s="6"/>
      <c r="I2" s="7"/>
      <c r="J2" s="8">
        <f>SUM(H:H)</f>
        <v>2070771</v>
      </c>
    </row>
    <row r="3" spans="2:17" ht="20.100000000000001" customHeight="1">
      <c r="B3" s="2" t="s">
        <v>3</v>
      </c>
      <c r="C3" s="2"/>
      <c r="D3" s="2"/>
      <c r="E3" s="13" t="s">
        <v>1645</v>
      </c>
    </row>
    <row r="4" spans="2:17" ht="20.100000000000001" customHeight="1">
      <c r="B4" s="2" t="s">
        <v>5</v>
      </c>
      <c r="C4" s="2"/>
      <c r="D4" s="2"/>
      <c r="E4" s="13">
        <v>220157</v>
      </c>
    </row>
    <row r="5" spans="2:17" ht="20.100000000000001" customHeight="1">
      <c r="B5" s="2" t="s">
        <v>8</v>
      </c>
      <c r="C5" s="2"/>
      <c r="D5" s="2"/>
      <c r="E5" s="18">
        <v>45692</v>
      </c>
    </row>
    <row r="6" spans="2:17" ht="20.100000000000001" customHeight="1">
      <c r="B6" s="2" t="s">
        <v>10</v>
      </c>
      <c r="C6" s="2"/>
      <c r="D6" s="2"/>
      <c r="E6" s="18">
        <v>45747</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557" customFormat="1" ht="19.7" customHeight="1">
      <c r="B10" s="131">
        <v>6</v>
      </c>
      <c r="C10" s="131" t="s">
        <v>309</v>
      </c>
      <c r="D10" s="131" t="s">
        <v>309</v>
      </c>
      <c r="E10" s="562" t="s">
        <v>1836</v>
      </c>
      <c r="F10" s="563">
        <v>1</v>
      </c>
      <c r="G10" s="559">
        <v>840000</v>
      </c>
      <c r="H10" s="554">
        <f>F10*G10</f>
        <v>840000</v>
      </c>
      <c r="I10" s="159"/>
      <c r="J10" s="166" t="s">
        <v>1421</v>
      </c>
      <c r="K10" s="156" t="s">
        <v>1837</v>
      </c>
      <c r="L10" s="157"/>
      <c r="M10" s="555">
        <v>45638</v>
      </c>
      <c r="N10" s="131"/>
      <c r="O10" s="558">
        <v>45326</v>
      </c>
      <c r="P10" s="558">
        <v>45326</v>
      </c>
      <c r="Q10" s="558">
        <v>45326</v>
      </c>
    </row>
    <row r="11" spans="2:17" s="557" customFormat="1" ht="19.7" customHeight="1">
      <c r="B11" s="131">
        <v>6</v>
      </c>
      <c r="C11" s="131" t="s">
        <v>309</v>
      </c>
      <c r="D11" s="131" t="s">
        <v>309</v>
      </c>
      <c r="E11" s="562" t="s">
        <v>1423</v>
      </c>
      <c r="F11" s="563">
        <v>1</v>
      </c>
      <c r="G11" s="559">
        <v>12000</v>
      </c>
      <c r="H11" s="554">
        <f t="shared" ref="H11:H55" si="0">F11*G11</f>
        <v>12000</v>
      </c>
      <c r="I11" s="159"/>
      <c r="J11" s="166"/>
      <c r="K11" s="156" t="s">
        <v>1837</v>
      </c>
      <c r="L11" s="157"/>
      <c r="M11" s="555">
        <v>45638</v>
      </c>
      <c r="N11" s="131"/>
      <c r="O11" s="558">
        <v>45326</v>
      </c>
      <c r="P11" s="558">
        <v>45326</v>
      </c>
      <c r="Q11" s="558">
        <v>45326</v>
      </c>
    </row>
    <row r="12" spans="2:17" s="557" customFormat="1" ht="19.7" customHeight="1">
      <c r="B12" s="131">
        <v>6</v>
      </c>
      <c r="C12" s="131" t="s">
        <v>309</v>
      </c>
      <c r="D12" s="131" t="s">
        <v>309</v>
      </c>
      <c r="E12" s="562" t="s">
        <v>1838</v>
      </c>
      <c r="F12" s="563">
        <v>1</v>
      </c>
      <c r="G12" s="559">
        <v>18000</v>
      </c>
      <c r="H12" s="554">
        <f t="shared" si="0"/>
        <v>18000</v>
      </c>
      <c r="I12" s="159"/>
      <c r="J12" s="166"/>
      <c r="K12" s="156" t="s">
        <v>1837</v>
      </c>
      <c r="L12" s="157"/>
      <c r="M12" s="555">
        <v>45638</v>
      </c>
      <c r="N12" s="131"/>
      <c r="O12" s="558">
        <v>45326</v>
      </c>
      <c r="P12" s="558">
        <v>45326</v>
      </c>
      <c r="Q12" s="558">
        <v>45326</v>
      </c>
    </row>
    <row r="13" spans="2:17" s="557" customFormat="1" ht="19.7" customHeight="1">
      <c r="B13" s="131">
        <v>6</v>
      </c>
      <c r="C13" s="131" t="s">
        <v>309</v>
      </c>
      <c r="D13" s="131" t="s">
        <v>309</v>
      </c>
      <c r="E13" s="562" t="s">
        <v>1839</v>
      </c>
      <c r="F13" s="563">
        <v>1</v>
      </c>
      <c r="G13" s="559">
        <v>31000</v>
      </c>
      <c r="H13" s="554">
        <f t="shared" si="0"/>
        <v>31000</v>
      </c>
      <c r="I13" s="159"/>
      <c r="J13" s="166" t="s">
        <v>1840</v>
      </c>
      <c r="K13" s="156" t="s">
        <v>1837</v>
      </c>
      <c r="L13" s="157"/>
      <c r="M13" s="555">
        <v>45638</v>
      </c>
      <c r="N13" s="131"/>
      <c r="O13" s="558">
        <v>45326</v>
      </c>
      <c r="P13" s="558">
        <v>45326</v>
      </c>
      <c r="Q13" s="558">
        <v>45326</v>
      </c>
    </row>
    <row r="14" spans="2:17" s="557" customFormat="1" ht="19.7" customHeight="1">
      <c r="B14" s="131">
        <v>9</v>
      </c>
      <c r="C14" s="131" t="s">
        <v>309</v>
      </c>
      <c r="D14" s="131" t="s">
        <v>309</v>
      </c>
      <c r="E14" s="148" t="s">
        <v>923</v>
      </c>
      <c r="F14" s="199">
        <v>1</v>
      </c>
      <c r="G14" s="559">
        <v>50000</v>
      </c>
      <c r="H14" s="554">
        <f t="shared" si="0"/>
        <v>50000</v>
      </c>
      <c r="I14" s="159"/>
      <c r="J14" s="166"/>
      <c r="K14" s="156" t="s">
        <v>1837</v>
      </c>
      <c r="L14" s="157"/>
      <c r="M14" s="555">
        <v>45638</v>
      </c>
      <c r="N14" s="131"/>
      <c r="O14" s="558">
        <v>45326</v>
      </c>
      <c r="P14" s="558">
        <v>45326</v>
      </c>
      <c r="Q14" s="558">
        <v>45326</v>
      </c>
    </row>
    <row r="15" spans="2:17" s="557" customFormat="1" ht="19.7" customHeight="1">
      <c r="B15" s="131">
        <v>10</v>
      </c>
      <c r="C15" s="131" t="s">
        <v>309</v>
      </c>
      <c r="D15" s="131" t="s">
        <v>309</v>
      </c>
      <c r="E15" s="148" t="s">
        <v>924</v>
      </c>
      <c r="F15" s="157">
        <v>1</v>
      </c>
      <c r="G15" s="554">
        <v>40000</v>
      </c>
      <c r="H15" s="554">
        <f t="shared" si="0"/>
        <v>40000</v>
      </c>
      <c r="I15" s="159"/>
      <c r="J15" s="166" t="s">
        <v>1841</v>
      </c>
      <c r="K15" s="156" t="s">
        <v>1837</v>
      </c>
      <c r="L15" s="157"/>
      <c r="M15" s="555">
        <v>45638</v>
      </c>
      <c r="N15" s="131"/>
      <c r="O15" s="558">
        <v>45326</v>
      </c>
      <c r="P15" s="558">
        <v>45326</v>
      </c>
      <c r="Q15" s="558">
        <v>45326</v>
      </c>
    </row>
    <row r="16" spans="2:17" s="557" customFormat="1" ht="19.7" customHeight="1">
      <c r="B16" s="131">
        <v>11</v>
      </c>
      <c r="C16" s="131" t="s">
        <v>309</v>
      </c>
      <c r="D16" s="131" t="s">
        <v>309</v>
      </c>
      <c r="E16" s="148" t="s">
        <v>1842</v>
      </c>
      <c r="F16" s="157">
        <v>1</v>
      </c>
      <c r="G16" s="554">
        <v>38000</v>
      </c>
      <c r="H16" s="554">
        <f t="shared" si="0"/>
        <v>38000</v>
      </c>
      <c r="I16" s="159"/>
      <c r="J16" s="166" t="s">
        <v>1843</v>
      </c>
      <c r="K16" s="156" t="s">
        <v>1837</v>
      </c>
      <c r="L16" s="157"/>
      <c r="M16" s="555">
        <v>45638</v>
      </c>
      <c r="N16" s="131"/>
      <c r="O16" s="558">
        <v>45326</v>
      </c>
      <c r="P16" s="558">
        <v>45326</v>
      </c>
      <c r="Q16" s="558">
        <v>45326</v>
      </c>
    </row>
    <row r="17" spans="2:17" s="4" customFormat="1" ht="19.7" customHeight="1">
      <c r="B17" s="28"/>
      <c r="C17" s="28"/>
      <c r="D17" s="28"/>
      <c r="E17" s="35"/>
      <c r="F17" s="27"/>
      <c r="G17" s="36">
        <v>0</v>
      </c>
      <c r="H17" s="36">
        <f t="shared" si="0"/>
        <v>0</v>
      </c>
      <c r="I17" s="31"/>
      <c r="J17" s="38"/>
      <c r="K17" s="27"/>
      <c r="L17" s="27"/>
      <c r="M17" s="32"/>
      <c r="N17" s="28"/>
      <c r="O17" s="27"/>
      <c r="P17" s="32"/>
      <c r="Q17" s="33"/>
    </row>
    <row r="18" spans="2:17" s="4" customFormat="1" ht="19.7" customHeight="1">
      <c r="B18" s="28">
        <v>12</v>
      </c>
      <c r="C18" s="692" t="s">
        <v>1844</v>
      </c>
      <c r="D18" s="692" t="s">
        <v>1844</v>
      </c>
      <c r="E18" s="35" t="s">
        <v>1845</v>
      </c>
      <c r="F18" s="27">
        <v>3</v>
      </c>
      <c r="G18" s="36">
        <v>9600</v>
      </c>
      <c r="H18" s="36">
        <f t="shared" si="0"/>
        <v>28800</v>
      </c>
      <c r="I18" s="31"/>
      <c r="J18" s="35" t="s">
        <v>1845</v>
      </c>
      <c r="K18" s="73" t="s">
        <v>1846</v>
      </c>
      <c r="L18" s="27"/>
      <c r="M18" s="32">
        <v>45667</v>
      </c>
      <c r="N18" s="28"/>
      <c r="O18" s="40">
        <v>45701</v>
      </c>
      <c r="P18" s="32">
        <v>45702</v>
      </c>
      <c r="Q18" s="33">
        <v>45705</v>
      </c>
    </row>
    <row r="19" spans="2:17" s="4" customFormat="1" ht="19.7" customHeight="1">
      <c r="B19" s="28">
        <v>12</v>
      </c>
      <c r="C19" s="692" t="s">
        <v>1844</v>
      </c>
      <c r="D19" s="692" t="s">
        <v>1844</v>
      </c>
      <c r="E19" s="35" t="s">
        <v>1847</v>
      </c>
      <c r="F19" s="27">
        <v>3</v>
      </c>
      <c r="G19" s="36">
        <v>5200</v>
      </c>
      <c r="H19" s="36">
        <f t="shared" si="0"/>
        <v>15600</v>
      </c>
      <c r="I19" s="31"/>
      <c r="J19" s="35" t="s">
        <v>1847</v>
      </c>
      <c r="K19" s="73" t="s">
        <v>1846</v>
      </c>
      <c r="L19" s="27"/>
      <c r="M19" s="32">
        <v>45667</v>
      </c>
      <c r="N19" s="28"/>
      <c r="O19" s="40">
        <v>45701</v>
      </c>
      <c r="P19" s="32">
        <v>45702</v>
      </c>
      <c r="Q19" s="33">
        <v>45705</v>
      </c>
    </row>
    <row r="20" spans="2:17" s="4" customFormat="1" ht="19.7" customHeight="1">
      <c r="B20" s="28"/>
      <c r="C20" s="28"/>
      <c r="D20" s="28"/>
      <c r="E20" s="35"/>
      <c r="F20" s="27"/>
      <c r="G20" s="36">
        <v>0</v>
      </c>
      <c r="H20" s="36">
        <f t="shared" si="0"/>
        <v>0</v>
      </c>
      <c r="I20" s="31"/>
      <c r="J20" s="38"/>
      <c r="K20" s="27"/>
      <c r="L20" s="27"/>
      <c r="M20" s="32"/>
      <c r="N20" s="28"/>
      <c r="O20" s="27"/>
      <c r="P20" s="32"/>
      <c r="Q20" s="33"/>
    </row>
    <row r="21" spans="2:17" s="4" customFormat="1" ht="19.7" customHeight="1">
      <c r="B21" s="28">
        <v>12</v>
      </c>
      <c r="C21" s="692" t="s">
        <v>1848</v>
      </c>
      <c r="D21" s="692" t="s">
        <v>1848</v>
      </c>
      <c r="E21" s="35" t="s">
        <v>1849</v>
      </c>
      <c r="F21" s="27">
        <v>3</v>
      </c>
      <c r="G21" s="36">
        <v>4000</v>
      </c>
      <c r="H21" s="36">
        <f t="shared" si="0"/>
        <v>12000</v>
      </c>
      <c r="I21" s="31"/>
      <c r="J21" s="35" t="s">
        <v>1849</v>
      </c>
      <c r="K21" s="73" t="s">
        <v>1850</v>
      </c>
      <c r="L21" s="27"/>
      <c r="M21" s="32">
        <v>45667</v>
      </c>
      <c r="N21" s="28"/>
      <c r="O21" s="40">
        <v>45701</v>
      </c>
      <c r="P21" s="32">
        <v>45701</v>
      </c>
      <c r="Q21" s="556">
        <v>45701</v>
      </c>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v>12</v>
      </c>
      <c r="C23" s="692" t="s">
        <v>1851</v>
      </c>
      <c r="D23" s="692" t="s">
        <v>1851</v>
      </c>
      <c r="E23" s="35" t="s">
        <v>1852</v>
      </c>
      <c r="F23" s="27">
        <v>5</v>
      </c>
      <c r="G23" s="36">
        <v>9000</v>
      </c>
      <c r="H23" s="36">
        <f t="shared" si="0"/>
        <v>45000</v>
      </c>
      <c r="I23" s="31"/>
      <c r="J23" s="35" t="s">
        <v>1852</v>
      </c>
      <c r="K23" s="73" t="s">
        <v>1853</v>
      </c>
      <c r="L23" s="27"/>
      <c r="M23" s="32">
        <v>45667</v>
      </c>
      <c r="N23" s="28"/>
      <c r="O23" s="40">
        <v>45701</v>
      </c>
      <c r="P23" s="32">
        <v>45708</v>
      </c>
      <c r="Q23" s="33">
        <v>45708</v>
      </c>
    </row>
    <row r="24" spans="2:17" s="4" customFormat="1" ht="19.7" customHeight="1">
      <c r="B24" s="28">
        <v>12</v>
      </c>
      <c r="C24" s="692" t="s">
        <v>1851</v>
      </c>
      <c r="D24" s="692" t="s">
        <v>1851</v>
      </c>
      <c r="E24" s="35" t="s">
        <v>374</v>
      </c>
      <c r="F24" s="27">
        <v>1</v>
      </c>
      <c r="G24" s="36">
        <v>4000</v>
      </c>
      <c r="H24" s="36">
        <f t="shared" si="0"/>
        <v>4000</v>
      </c>
      <c r="I24" s="31"/>
      <c r="J24" s="35"/>
      <c r="K24" s="73" t="s">
        <v>1853</v>
      </c>
      <c r="L24" s="27"/>
      <c r="M24" s="32">
        <v>45667</v>
      </c>
      <c r="N24" s="28"/>
      <c r="O24" s="40">
        <v>45701</v>
      </c>
      <c r="P24" s="32">
        <v>45708</v>
      </c>
      <c r="Q24" s="33">
        <v>45708</v>
      </c>
    </row>
    <row r="25" spans="2:17" s="4" customFormat="1" ht="19.7" customHeight="1">
      <c r="B25" s="28"/>
      <c r="C25" s="28"/>
      <c r="D25" s="28"/>
      <c r="E25" s="35"/>
      <c r="F25" s="27"/>
      <c r="G25" s="36">
        <v>0</v>
      </c>
      <c r="H25" s="36">
        <f t="shared" si="0"/>
        <v>0</v>
      </c>
      <c r="I25" s="31"/>
      <c r="J25" s="38"/>
      <c r="K25" s="27"/>
      <c r="L25" s="27"/>
      <c r="M25" s="32"/>
      <c r="N25" s="28"/>
      <c r="O25" s="27"/>
      <c r="P25" s="32"/>
      <c r="Q25" s="33"/>
    </row>
    <row r="26" spans="2:17" s="557" customFormat="1" ht="19.7" customHeight="1">
      <c r="B26" s="131">
        <v>8</v>
      </c>
      <c r="C26" s="200" t="s">
        <v>1848</v>
      </c>
      <c r="D26" s="200" t="s">
        <v>1848</v>
      </c>
      <c r="E26" s="564" t="s">
        <v>1854</v>
      </c>
      <c r="F26" s="563">
        <v>2</v>
      </c>
      <c r="G26" s="554">
        <v>4500</v>
      </c>
      <c r="H26" s="560">
        <f t="shared" si="0"/>
        <v>9000</v>
      </c>
      <c r="I26" s="561"/>
      <c r="J26" s="564" t="s">
        <v>1855</v>
      </c>
      <c r="K26" s="156" t="s">
        <v>1850</v>
      </c>
      <c r="L26" s="157"/>
      <c r="M26" s="555">
        <v>45680</v>
      </c>
      <c r="N26" s="131"/>
      <c r="O26" s="558">
        <v>45701</v>
      </c>
      <c r="P26" s="558">
        <v>45701</v>
      </c>
      <c r="Q26" s="556">
        <v>45701</v>
      </c>
    </row>
    <row r="27" spans="2:17" s="557" customFormat="1" ht="19.7" customHeight="1">
      <c r="B27" s="131">
        <v>8</v>
      </c>
      <c r="C27" s="200" t="s">
        <v>1848</v>
      </c>
      <c r="D27" s="200" t="s">
        <v>1848</v>
      </c>
      <c r="E27" s="564" t="s">
        <v>1856</v>
      </c>
      <c r="F27" s="563">
        <v>2</v>
      </c>
      <c r="G27" s="554">
        <v>6500</v>
      </c>
      <c r="H27" s="560">
        <f t="shared" si="0"/>
        <v>13000</v>
      </c>
      <c r="I27" s="561"/>
      <c r="J27" s="562" t="s">
        <v>1857</v>
      </c>
      <c r="K27" s="156" t="s">
        <v>1850</v>
      </c>
      <c r="L27" s="157"/>
      <c r="M27" s="555">
        <v>45680</v>
      </c>
      <c r="N27" s="131"/>
      <c r="O27" s="558">
        <v>45701</v>
      </c>
      <c r="P27" s="558">
        <v>45701</v>
      </c>
      <c r="Q27" s="556">
        <v>45701</v>
      </c>
    </row>
    <row r="28" spans="2:17" s="557" customFormat="1" ht="19.7" customHeight="1">
      <c r="B28" s="131">
        <v>8</v>
      </c>
      <c r="C28" s="200" t="s">
        <v>1848</v>
      </c>
      <c r="D28" s="200" t="s">
        <v>1848</v>
      </c>
      <c r="E28" s="564" t="s">
        <v>1858</v>
      </c>
      <c r="F28" s="199">
        <v>2</v>
      </c>
      <c r="G28" s="554">
        <v>6300</v>
      </c>
      <c r="H28" s="560">
        <f t="shared" si="0"/>
        <v>12600</v>
      </c>
      <c r="I28" s="561"/>
      <c r="J28" s="148" t="s">
        <v>1859</v>
      </c>
      <c r="K28" s="156" t="s">
        <v>1850</v>
      </c>
      <c r="L28" s="157"/>
      <c r="M28" s="555">
        <v>45680</v>
      </c>
      <c r="N28" s="131"/>
      <c r="O28" s="558">
        <v>45701</v>
      </c>
      <c r="P28" s="558">
        <v>45701</v>
      </c>
      <c r="Q28" s="556">
        <v>45701</v>
      </c>
    </row>
    <row r="29" spans="2:17" s="557" customFormat="1" ht="19.7" customHeight="1">
      <c r="B29" s="131">
        <v>8</v>
      </c>
      <c r="C29" s="200" t="s">
        <v>1848</v>
      </c>
      <c r="D29" s="200" t="s">
        <v>1848</v>
      </c>
      <c r="E29" s="564" t="s">
        <v>1860</v>
      </c>
      <c r="F29" s="199">
        <v>8</v>
      </c>
      <c r="G29" s="554">
        <v>2300</v>
      </c>
      <c r="H29" s="560">
        <f t="shared" si="0"/>
        <v>18400</v>
      </c>
      <c r="I29" s="561"/>
      <c r="J29" s="565" t="s">
        <v>1861</v>
      </c>
      <c r="K29" s="156" t="s">
        <v>1850</v>
      </c>
      <c r="L29" s="157"/>
      <c r="M29" s="555">
        <v>45680</v>
      </c>
      <c r="N29" s="131"/>
      <c r="O29" s="558">
        <v>45701</v>
      </c>
      <c r="P29" s="558">
        <v>45701</v>
      </c>
      <c r="Q29" s="556">
        <v>45701</v>
      </c>
    </row>
    <row r="30" spans="2:17" s="557" customFormat="1" ht="19.7" customHeight="1">
      <c r="B30" s="131">
        <v>8</v>
      </c>
      <c r="C30" s="200" t="s">
        <v>1848</v>
      </c>
      <c r="D30" s="200" t="s">
        <v>1848</v>
      </c>
      <c r="E30" s="562" t="s">
        <v>1862</v>
      </c>
      <c r="F30" s="563">
        <v>2</v>
      </c>
      <c r="G30" s="554">
        <v>9500</v>
      </c>
      <c r="H30" s="560">
        <f t="shared" si="0"/>
        <v>19000</v>
      </c>
      <c r="I30" s="561"/>
      <c r="J30" s="562" t="s">
        <v>1863</v>
      </c>
      <c r="K30" s="156" t="s">
        <v>1850</v>
      </c>
      <c r="L30" s="157"/>
      <c r="M30" s="555">
        <v>45680</v>
      </c>
      <c r="N30" s="131"/>
      <c r="O30" s="558">
        <v>45701</v>
      </c>
      <c r="P30" s="558">
        <v>45701</v>
      </c>
      <c r="Q30" s="556">
        <v>45701</v>
      </c>
    </row>
    <row r="31" spans="2:17" s="557" customFormat="1" ht="19.7" customHeight="1">
      <c r="B31" s="131">
        <v>8</v>
      </c>
      <c r="C31" s="200" t="s">
        <v>1848</v>
      </c>
      <c r="D31" s="200" t="s">
        <v>1848</v>
      </c>
      <c r="E31" s="562" t="s">
        <v>1864</v>
      </c>
      <c r="F31" s="563">
        <v>2</v>
      </c>
      <c r="G31" s="554">
        <v>11000</v>
      </c>
      <c r="H31" s="560">
        <f t="shared" si="0"/>
        <v>22000</v>
      </c>
      <c r="I31" s="561"/>
      <c r="J31" s="564" t="s">
        <v>1865</v>
      </c>
      <c r="K31" s="156" t="s">
        <v>1850</v>
      </c>
      <c r="L31" s="157"/>
      <c r="M31" s="555">
        <v>45680</v>
      </c>
      <c r="N31" s="131"/>
      <c r="O31" s="558">
        <v>45701</v>
      </c>
      <c r="P31" s="558">
        <v>45701</v>
      </c>
      <c r="Q31" s="556">
        <v>45701</v>
      </c>
    </row>
    <row r="32" spans="2:17" s="557" customFormat="1" ht="19.7" customHeight="1">
      <c r="B32" s="131">
        <v>8</v>
      </c>
      <c r="C32" s="200" t="s">
        <v>1848</v>
      </c>
      <c r="D32" s="200" t="s">
        <v>1848</v>
      </c>
      <c r="E32" s="562" t="s">
        <v>1866</v>
      </c>
      <c r="F32" s="199">
        <v>2</v>
      </c>
      <c r="G32" s="554">
        <v>9400</v>
      </c>
      <c r="H32" s="560">
        <f t="shared" si="0"/>
        <v>18800</v>
      </c>
      <c r="I32" s="561"/>
      <c r="J32" s="148" t="s">
        <v>1867</v>
      </c>
      <c r="K32" s="156" t="s">
        <v>1850</v>
      </c>
      <c r="L32" s="157"/>
      <c r="M32" s="555">
        <v>45680</v>
      </c>
      <c r="N32" s="131"/>
      <c r="O32" s="558">
        <v>45701</v>
      </c>
      <c r="P32" s="558">
        <v>45701</v>
      </c>
      <c r="Q32" s="556">
        <v>45701</v>
      </c>
    </row>
    <row r="33" spans="2:17" s="557" customFormat="1" ht="19.7" customHeight="1">
      <c r="B33" s="131">
        <v>8</v>
      </c>
      <c r="C33" s="200" t="s">
        <v>1848</v>
      </c>
      <c r="D33" s="200" t="s">
        <v>1848</v>
      </c>
      <c r="E33" s="562" t="s">
        <v>1868</v>
      </c>
      <c r="F33" s="563">
        <v>6</v>
      </c>
      <c r="G33" s="554">
        <v>2700</v>
      </c>
      <c r="H33" s="560">
        <f t="shared" si="0"/>
        <v>16200</v>
      </c>
      <c r="I33" s="561"/>
      <c r="J33" s="564" t="s">
        <v>1869</v>
      </c>
      <c r="K33" s="156" t="s">
        <v>1850</v>
      </c>
      <c r="L33" s="157"/>
      <c r="M33" s="555">
        <v>45680</v>
      </c>
      <c r="N33" s="131"/>
      <c r="O33" s="558">
        <v>45701</v>
      </c>
      <c r="P33" s="558">
        <v>45701</v>
      </c>
      <c r="Q33" s="556">
        <v>45701</v>
      </c>
    </row>
    <row r="34" spans="2:17" s="4" customFormat="1" ht="19.7" customHeight="1">
      <c r="B34" s="28"/>
      <c r="C34" s="28"/>
      <c r="D34" s="28"/>
      <c r="E34" s="35"/>
      <c r="F34" s="27"/>
      <c r="G34" s="36">
        <v>0</v>
      </c>
      <c r="H34" s="36">
        <f t="shared" si="0"/>
        <v>0</v>
      </c>
      <c r="I34" s="31"/>
      <c r="J34" s="38"/>
      <c r="K34" s="27"/>
      <c r="L34" s="27"/>
      <c r="M34" s="32"/>
      <c r="N34" s="28"/>
      <c r="O34" s="27"/>
      <c r="P34" s="32"/>
      <c r="Q34" s="33"/>
    </row>
    <row r="35" spans="2:17" s="4" customFormat="1" ht="19.7" customHeight="1">
      <c r="B35" s="28">
        <v>14</v>
      </c>
      <c r="C35" s="692" t="s">
        <v>376</v>
      </c>
      <c r="D35" s="692" t="s">
        <v>391</v>
      </c>
      <c r="E35" s="599" t="s">
        <v>43</v>
      </c>
      <c r="F35" s="830">
        <v>1</v>
      </c>
      <c r="G35" s="36">
        <v>3040</v>
      </c>
      <c r="H35" s="827">
        <f t="shared" si="0"/>
        <v>3040</v>
      </c>
      <c r="I35" s="828"/>
      <c r="J35" s="238" t="s">
        <v>1870</v>
      </c>
      <c r="K35" s="73" t="s">
        <v>1871</v>
      </c>
      <c r="L35" s="27"/>
      <c r="M35" s="32">
        <v>45691</v>
      </c>
      <c r="N35" s="28"/>
      <c r="O35" s="40">
        <v>45720</v>
      </c>
      <c r="P35" s="40">
        <v>45720</v>
      </c>
      <c r="Q35" s="33">
        <v>45719</v>
      </c>
    </row>
    <row r="36" spans="2:17" s="4" customFormat="1" ht="19.7" customHeight="1">
      <c r="B36" s="28">
        <v>14</v>
      </c>
      <c r="C36" s="692" t="s">
        <v>376</v>
      </c>
      <c r="D36" s="692" t="s">
        <v>391</v>
      </c>
      <c r="E36" s="599" t="s">
        <v>1872</v>
      </c>
      <c r="F36" s="830">
        <v>2</v>
      </c>
      <c r="G36" s="36">
        <v>210</v>
      </c>
      <c r="H36" s="827">
        <f t="shared" si="0"/>
        <v>420</v>
      </c>
      <c r="I36" s="828"/>
      <c r="J36" s="238" t="s">
        <v>1873</v>
      </c>
      <c r="K36" s="73" t="s">
        <v>1871</v>
      </c>
      <c r="L36" s="27"/>
      <c r="M36" s="32">
        <v>45691</v>
      </c>
      <c r="N36" s="28"/>
      <c r="O36" s="40">
        <v>45720</v>
      </c>
      <c r="P36" s="40">
        <v>45720</v>
      </c>
      <c r="Q36" s="33">
        <v>45719</v>
      </c>
    </row>
    <row r="37" spans="2:17" s="4" customFormat="1" ht="19.7" customHeight="1">
      <c r="B37" s="28">
        <v>14</v>
      </c>
      <c r="C37" s="692" t="s">
        <v>376</v>
      </c>
      <c r="D37" s="692" t="s">
        <v>391</v>
      </c>
      <c r="E37" s="599" t="s">
        <v>1874</v>
      </c>
      <c r="F37" s="830">
        <v>3</v>
      </c>
      <c r="G37" s="36">
        <v>230</v>
      </c>
      <c r="H37" s="827">
        <f t="shared" si="0"/>
        <v>690</v>
      </c>
      <c r="I37" s="828"/>
      <c r="J37" s="238" t="s">
        <v>1873</v>
      </c>
      <c r="K37" s="73" t="s">
        <v>1871</v>
      </c>
      <c r="L37" s="27"/>
      <c r="M37" s="32">
        <v>45691</v>
      </c>
      <c r="N37" s="28"/>
      <c r="O37" s="40">
        <v>45720</v>
      </c>
      <c r="P37" s="40">
        <v>45720</v>
      </c>
      <c r="Q37" s="33">
        <v>45719</v>
      </c>
    </row>
    <row r="38" spans="2:17" s="4" customFormat="1" ht="19.7" customHeight="1">
      <c r="B38" s="28">
        <v>14</v>
      </c>
      <c r="C38" s="692" t="s">
        <v>376</v>
      </c>
      <c r="D38" s="692" t="s">
        <v>391</v>
      </c>
      <c r="E38" s="599" t="s">
        <v>1875</v>
      </c>
      <c r="F38" s="830">
        <v>1</v>
      </c>
      <c r="G38" s="36">
        <v>56</v>
      </c>
      <c r="H38" s="827">
        <f t="shared" si="0"/>
        <v>56</v>
      </c>
      <c r="I38" s="828"/>
      <c r="J38" s="238" t="s">
        <v>1876</v>
      </c>
      <c r="K38" s="73" t="s">
        <v>1871</v>
      </c>
      <c r="L38" s="27"/>
      <c r="M38" s="32">
        <v>45691</v>
      </c>
      <c r="N38" s="28"/>
      <c r="O38" s="40">
        <v>45720</v>
      </c>
      <c r="P38" s="40">
        <v>45720</v>
      </c>
      <c r="Q38" s="33">
        <v>45719</v>
      </c>
    </row>
    <row r="39" spans="2:17" s="4" customFormat="1" ht="19.7" customHeight="1">
      <c r="B39" s="28">
        <v>14</v>
      </c>
      <c r="C39" s="692" t="s">
        <v>376</v>
      </c>
      <c r="D39" s="692" t="s">
        <v>391</v>
      </c>
      <c r="E39" s="35" t="s">
        <v>1877</v>
      </c>
      <c r="F39" s="1043">
        <v>1</v>
      </c>
      <c r="G39" s="36">
        <v>2970</v>
      </c>
      <c r="H39" s="36">
        <f t="shared" si="0"/>
        <v>2970</v>
      </c>
      <c r="I39" s="31"/>
      <c r="J39" s="238" t="s">
        <v>1878</v>
      </c>
      <c r="K39" s="73" t="s">
        <v>1871</v>
      </c>
      <c r="L39" s="27"/>
      <c r="M39" s="32">
        <v>45691</v>
      </c>
      <c r="N39" s="28"/>
      <c r="O39" s="40">
        <v>45720</v>
      </c>
      <c r="P39" s="40">
        <v>45720</v>
      </c>
      <c r="Q39" s="33">
        <v>45719</v>
      </c>
    </row>
    <row r="40" spans="2:17" s="4" customFormat="1" ht="19.7" customHeight="1">
      <c r="B40" s="28">
        <v>14</v>
      </c>
      <c r="C40" s="692" t="s">
        <v>376</v>
      </c>
      <c r="D40" s="692" t="s">
        <v>391</v>
      </c>
      <c r="E40" s="599" t="s">
        <v>1879</v>
      </c>
      <c r="F40" s="830">
        <v>1</v>
      </c>
      <c r="G40" s="36">
        <v>2340</v>
      </c>
      <c r="H40" s="827">
        <f t="shared" si="0"/>
        <v>2340</v>
      </c>
      <c r="I40" s="828"/>
      <c r="J40" s="238" t="s">
        <v>1880</v>
      </c>
      <c r="K40" s="73" t="s">
        <v>1871</v>
      </c>
      <c r="L40" s="27"/>
      <c r="M40" s="32">
        <v>45691</v>
      </c>
      <c r="N40" s="28"/>
      <c r="O40" s="40">
        <v>45720</v>
      </c>
      <c r="P40" s="40">
        <v>45720</v>
      </c>
      <c r="Q40" s="33">
        <v>45719</v>
      </c>
    </row>
    <row r="41" spans="2:17" s="4" customFormat="1" ht="19.7" customHeight="1">
      <c r="B41" s="28">
        <v>14</v>
      </c>
      <c r="C41" s="692" t="s">
        <v>376</v>
      </c>
      <c r="D41" s="692" t="s">
        <v>391</v>
      </c>
      <c r="E41" s="599" t="s">
        <v>1881</v>
      </c>
      <c r="F41" s="830">
        <v>1</v>
      </c>
      <c r="G41" s="36">
        <v>6660</v>
      </c>
      <c r="H41" s="827">
        <f t="shared" si="0"/>
        <v>6660</v>
      </c>
      <c r="I41" s="828"/>
      <c r="J41" s="238" t="s">
        <v>1882</v>
      </c>
      <c r="K41" s="73" t="s">
        <v>1871</v>
      </c>
      <c r="L41" s="27"/>
      <c r="M41" s="32">
        <v>45691</v>
      </c>
      <c r="N41" s="28"/>
      <c r="O41" s="40">
        <v>45720</v>
      </c>
      <c r="P41" s="40">
        <v>45720</v>
      </c>
      <c r="Q41" s="33">
        <v>45719</v>
      </c>
    </row>
    <row r="42" spans="2:17" s="4" customFormat="1" ht="19.7" customHeight="1">
      <c r="B42" s="28">
        <v>14</v>
      </c>
      <c r="C42" s="692" t="s">
        <v>376</v>
      </c>
      <c r="D42" s="692" t="s">
        <v>391</v>
      </c>
      <c r="E42" s="599" t="s">
        <v>1883</v>
      </c>
      <c r="F42" s="830">
        <v>2</v>
      </c>
      <c r="G42" s="36">
        <v>210</v>
      </c>
      <c r="H42" s="827">
        <f t="shared" si="0"/>
        <v>420</v>
      </c>
      <c r="I42" s="828"/>
      <c r="J42" s="238" t="s">
        <v>1884</v>
      </c>
      <c r="K42" s="73" t="s">
        <v>1871</v>
      </c>
      <c r="L42" s="27"/>
      <c r="M42" s="32">
        <v>45691</v>
      </c>
      <c r="N42" s="28"/>
      <c r="O42" s="40">
        <v>45720</v>
      </c>
      <c r="P42" s="40">
        <v>45720</v>
      </c>
      <c r="Q42" s="33">
        <v>45719</v>
      </c>
    </row>
    <row r="43" spans="2:17" s="4" customFormat="1" ht="19.7" customHeight="1">
      <c r="B43" s="28">
        <v>14</v>
      </c>
      <c r="C43" s="692" t="s">
        <v>376</v>
      </c>
      <c r="D43" s="692" t="s">
        <v>391</v>
      </c>
      <c r="E43" s="829" t="s">
        <v>794</v>
      </c>
      <c r="F43" s="830">
        <v>2</v>
      </c>
      <c r="G43" s="36">
        <v>130</v>
      </c>
      <c r="H43" s="827">
        <f t="shared" si="0"/>
        <v>260</v>
      </c>
      <c r="I43" s="828"/>
      <c r="J43" s="238" t="s">
        <v>1885</v>
      </c>
      <c r="K43" s="73" t="s">
        <v>1871</v>
      </c>
      <c r="L43" s="27"/>
      <c r="M43" s="32">
        <v>45691</v>
      </c>
      <c r="N43" s="28"/>
      <c r="O43" s="40">
        <v>45720</v>
      </c>
      <c r="P43" s="40">
        <v>45720</v>
      </c>
      <c r="Q43" s="33">
        <v>45719</v>
      </c>
    </row>
    <row r="44" spans="2:17" s="4" customFormat="1" ht="19.7" customHeight="1">
      <c r="B44" s="28">
        <v>14</v>
      </c>
      <c r="C44" s="692" t="s">
        <v>376</v>
      </c>
      <c r="D44" s="692" t="s">
        <v>391</v>
      </c>
      <c r="E44" s="35" t="s">
        <v>1886</v>
      </c>
      <c r="F44" s="826">
        <v>3</v>
      </c>
      <c r="G44" s="36">
        <v>153</v>
      </c>
      <c r="H44" s="827">
        <f t="shared" si="0"/>
        <v>459</v>
      </c>
      <c r="I44" s="828"/>
      <c r="J44" s="73" t="s">
        <v>1873</v>
      </c>
      <c r="K44" s="73" t="s">
        <v>1871</v>
      </c>
      <c r="L44" s="27"/>
      <c r="M44" s="32">
        <v>45691</v>
      </c>
      <c r="N44" s="28"/>
      <c r="O44" s="40">
        <v>45720</v>
      </c>
      <c r="P44" s="40">
        <v>45720</v>
      </c>
      <c r="Q44" s="33">
        <v>45719</v>
      </c>
    </row>
    <row r="45" spans="2:17" s="4" customFormat="1" ht="19.7" customHeight="1">
      <c r="B45" s="28">
        <v>13</v>
      </c>
      <c r="C45" s="692" t="s">
        <v>376</v>
      </c>
      <c r="D45" s="692" t="s">
        <v>391</v>
      </c>
      <c r="E45" s="35" t="s">
        <v>1887</v>
      </c>
      <c r="F45" s="826">
        <v>1</v>
      </c>
      <c r="G45" s="36">
        <v>12280</v>
      </c>
      <c r="H45" s="827">
        <f t="shared" si="0"/>
        <v>12280</v>
      </c>
      <c r="I45" s="828"/>
      <c r="J45" s="73" t="s">
        <v>1888</v>
      </c>
      <c r="K45" s="73" t="s">
        <v>1871</v>
      </c>
      <c r="L45" s="27"/>
      <c r="M45" s="32">
        <v>45691</v>
      </c>
      <c r="N45" s="28"/>
      <c r="O45" s="40">
        <v>45720</v>
      </c>
      <c r="P45" s="40">
        <v>45720</v>
      </c>
      <c r="Q45" s="33">
        <v>45719</v>
      </c>
    </row>
    <row r="46" spans="2:17" s="4" customFormat="1" ht="19.7" customHeight="1">
      <c r="B46" s="28">
        <v>13</v>
      </c>
      <c r="C46" s="692" t="s">
        <v>376</v>
      </c>
      <c r="D46" s="692" t="s">
        <v>391</v>
      </c>
      <c r="E46" s="599" t="s">
        <v>1889</v>
      </c>
      <c r="F46" s="830">
        <v>2</v>
      </c>
      <c r="G46" s="36">
        <v>600</v>
      </c>
      <c r="H46" s="827">
        <f t="shared" si="0"/>
        <v>1200</v>
      </c>
      <c r="I46" s="828"/>
      <c r="J46" s="238" t="s">
        <v>1890</v>
      </c>
      <c r="K46" s="73" t="s">
        <v>1871</v>
      </c>
      <c r="L46" s="27"/>
      <c r="M46" s="32">
        <v>45691</v>
      </c>
      <c r="N46" s="28"/>
      <c r="O46" s="40">
        <v>45720</v>
      </c>
      <c r="P46" s="40">
        <v>45720</v>
      </c>
      <c r="Q46" s="33">
        <v>45719</v>
      </c>
    </row>
    <row r="47" spans="2:17" s="4" customFormat="1" ht="19.7" customHeight="1">
      <c r="B47" s="28">
        <v>13</v>
      </c>
      <c r="C47" s="692" t="s">
        <v>376</v>
      </c>
      <c r="D47" s="692" t="s">
        <v>391</v>
      </c>
      <c r="E47" s="599" t="s">
        <v>1891</v>
      </c>
      <c r="F47" s="830">
        <v>1</v>
      </c>
      <c r="G47" s="36">
        <v>1980</v>
      </c>
      <c r="H47" s="827">
        <f t="shared" si="0"/>
        <v>1980</v>
      </c>
      <c r="I47" s="828"/>
      <c r="J47" s="238" t="s">
        <v>1892</v>
      </c>
      <c r="K47" s="73" t="s">
        <v>1871</v>
      </c>
      <c r="L47" s="27"/>
      <c r="M47" s="32">
        <v>45691</v>
      </c>
      <c r="N47" s="28"/>
      <c r="O47" s="40">
        <v>45720</v>
      </c>
      <c r="P47" s="40">
        <v>45720</v>
      </c>
      <c r="Q47" s="33">
        <v>45719</v>
      </c>
    </row>
    <row r="48" spans="2:17" s="4" customFormat="1" ht="19.7" customHeight="1">
      <c r="B48" s="28">
        <v>13</v>
      </c>
      <c r="C48" s="692" t="s">
        <v>376</v>
      </c>
      <c r="D48" s="692" t="s">
        <v>391</v>
      </c>
      <c r="E48" s="829" t="s">
        <v>1893</v>
      </c>
      <c r="F48" s="830">
        <v>1</v>
      </c>
      <c r="G48" s="36">
        <v>30</v>
      </c>
      <c r="H48" s="827">
        <f t="shared" si="0"/>
        <v>30</v>
      </c>
      <c r="I48" s="828"/>
      <c r="J48" s="238" t="s">
        <v>1894</v>
      </c>
      <c r="K48" s="73" t="s">
        <v>1871</v>
      </c>
      <c r="L48" s="27"/>
      <c r="M48" s="32">
        <v>45691</v>
      </c>
      <c r="N48" s="28"/>
      <c r="O48" s="40">
        <v>45720</v>
      </c>
      <c r="P48" s="40">
        <v>45720</v>
      </c>
      <c r="Q48" s="33">
        <v>45719</v>
      </c>
    </row>
    <row r="49" spans="2:17" s="4" customFormat="1" ht="19.7" customHeight="1">
      <c r="B49" s="28">
        <v>14</v>
      </c>
      <c r="C49" s="692" t="s">
        <v>376</v>
      </c>
      <c r="D49" s="692" t="s">
        <v>391</v>
      </c>
      <c r="E49" s="829" t="s">
        <v>1895</v>
      </c>
      <c r="F49" s="830">
        <v>2</v>
      </c>
      <c r="G49" s="36">
        <v>180</v>
      </c>
      <c r="H49" s="827">
        <f t="shared" si="0"/>
        <v>360</v>
      </c>
      <c r="I49" s="828"/>
      <c r="J49" s="238" t="s">
        <v>1873</v>
      </c>
      <c r="K49" s="73" t="s">
        <v>1871</v>
      </c>
      <c r="L49" s="27"/>
      <c r="M49" s="32">
        <v>45691</v>
      </c>
      <c r="N49" s="28"/>
      <c r="O49" s="40">
        <v>45720</v>
      </c>
      <c r="P49" s="40">
        <v>45720</v>
      </c>
      <c r="Q49" s="33">
        <v>45719</v>
      </c>
    </row>
    <row r="50" spans="2:17" s="4" customFormat="1" ht="19.7" customHeight="1">
      <c r="B50" s="28">
        <v>14</v>
      </c>
      <c r="C50" s="692" t="s">
        <v>376</v>
      </c>
      <c r="D50" s="692" t="s">
        <v>391</v>
      </c>
      <c r="E50" s="829" t="s">
        <v>1896</v>
      </c>
      <c r="F50" s="830">
        <v>2</v>
      </c>
      <c r="G50" s="36">
        <v>310</v>
      </c>
      <c r="H50" s="827">
        <f t="shared" si="0"/>
        <v>620</v>
      </c>
      <c r="I50" s="828"/>
      <c r="J50" s="238" t="s">
        <v>1897</v>
      </c>
      <c r="K50" s="73" t="s">
        <v>1871</v>
      </c>
      <c r="L50" s="27"/>
      <c r="M50" s="32">
        <v>45691</v>
      </c>
      <c r="N50" s="28"/>
      <c r="O50" s="40">
        <v>45720</v>
      </c>
      <c r="P50" s="40">
        <v>45720</v>
      </c>
      <c r="Q50" s="33">
        <v>45719</v>
      </c>
    </row>
    <row r="51" spans="2:17" s="4" customFormat="1" ht="19.7" customHeight="1">
      <c r="B51" s="28">
        <v>7</v>
      </c>
      <c r="C51" s="692" t="s">
        <v>376</v>
      </c>
      <c r="D51" s="692" t="s">
        <v>391</v>
      </c>
      <c r="E51" s="35" t="s">
        <v>1898</v>
      </c>
      <c r="F51" s="826">
        <v>1</v>
      </c>
      <c r="G51" s="36">
        <v>680</v>
      </c>
      <c r="H51" s="827">
        <f t="shared" si="0"/>
        <v>680</v>
      </c>
      <c r="I51" s="828"/>
      <c r="J51" s="73" t="s">
        <v>1899</v>
      </c>
      <c r="K51" s="73" t="s">
        <v>1871</v>
      </c>
      <c r="L51" s="27"/>
      <c r="M51" s="32">
        <v>45691</v>
      </c>
      <c r="N51" s="28"/>
      <c r="O51" s="40">
        <v>45720</v>
      </c>
      <c r="P51" s="40">
        <v>45720</v>
      </c>
      <c r="Q51" s="33">
        <v>45719</v>
      </c>
    </row>
    <row r="52" spans="2:17" s="4" customFormat="1" ht="19.7" customHeight="1">
      <c r="B52" s="28">
        <v>7</v>
      </c>
      <c r="C52" s="692" t="s">
        <v>376</v>
      </c>
      <c r="D52" s="692" t="s">
        <v>391</v>
      </c>
      <c r="E52" s="35" t="s">
        <v>1900</v>
      </c>
      <c r="F52" s="826">
        <v>1</v>
      </c>
      <c r="G52" s="36">
        <v>390</v>
      </c>
      <c r="H52" s="827">
        <f t="shared" si="0"/>
        <v>390</v>
      </c>
      <c r="I52" s="828"/>
      <c r="J52" s="73" t="s">
        <v>1876</v>
      </c>
      <c r="K52" s="73" t="s">
        <v>1871</v>
      </c>
      <c r="L52" s="27"/>
      <c r="M52" s="32">
        <v>45691</v>
      </c>
      <c r="N52" s="28"/>
      <c r="O52" s="40">
        <v>45720</v>
      </c>
      <c r="P52" s="40">
        <v>45720</v>
      </c>
      <c r="Q52" s="33">
        <v>45719</v>
      </c>
    </row>
    <row r="53" spans="2:17" s="4" customFormat="1" ht="19.7" customHeight="1">
      <c r="B53" s="28">
        <v>14</v>
      </c>
      <c r="C53" s="692" t="s">
        <v>1901</v>
      </c>
      <c r="D53" s="692" t="s">
        <v>391</v>
      </c>
      <c r="E53" s="35" t="s">
        <v>1902</v>
      </c>
      <c r="F53" s="1043">
        <v>1</v>
      </c>
      <c r="G53" s="36">
        <v>780</v>
      </c>
      <c r="H53" s="36">
        <f t="shared" si="0"/>
        <v>780</v>
      </c>
      <c r="I53" s="31"/>
      <c r="J53" s="38" t="s">
        <v>1903</v>
      </c>
      <c r="K53" s="73" t="s">
        <v>1871</v>
      </c>
      <c r="L53" s="27"/>
      <c r="M53" s="32">
        <v>45691</v>
      </c>
      <c r="N53" s="28"/>
      <c r="O53" s="40">
        <v>45720</v>
      </c>
      <c r="P53" s="40">
        <v>45720</v>
      </c>
      <c r="Q53" s="33">
        <v>45719</v>
      </c>
    </row>
    <row r="54" spans="2:17" s="4" customFormat="1" ht="19.7" customHeight="1">
      <c r="B54" s="28">
        <v>13</v>
      </c>
      <c r="C54" s="692" t="s">
        <v>394</v>
      </c>
      <c r="D54" s="692" t="s">
        <v>391</v>
      </c>
      <c r="E54" s="35" t="s">
        <v>1904</v>
      </c>
      <c r="F54" s="826">
        <v>2</v>
      </c>
      <c r="G54" s="36">
        <v>40</v>
      </c>
      <c r="H54" s="827">
        <f t="shared" si="0"/>
        <v>80</v>
      </c>
      <c r="I54" s="828"/>
      <c r="J54" s="73" t="s">
        <v>865</v>
      </c>
      <c r="K54" s="73" t="s">
        <v>1871</v>
      </c>
      <c r="L54" s="27"/>
      <c r="M54" s="32">
        <v>45691</v>
      </c>
      <c r="N54" s="28"/>
      <c r="O54" s="40">
        <v>45720</v>
      </c>
      <c r="P54" s="40">
        <v>45720</v>
      </c>
      <c r="Q54" s="33">
        <v>45719</v>
      </c>
    </row>
    <row r="55" spans="2:17" s="4" customFormat="1" ht="19.7" customHeight="1">
      <c r="B55" s="603"/>
      <c r="C55" s="603"/>
      <c r="D55" s="603"/>
      <c r="E55" s="604"/>
      <c r="F55" s="358"/>
      <c r="G55" s="36">
        <v>0</v>
      </c>
      <c r="H55" s="36">
        <f t="shared" si="0"/>
        <v>0</v>
      </c>
      <c r="I55" s="31"/>
      <c r="J55" s="38"/>
      <c r="K55" s="73"/>
      <c r="L55" s="27"/>
      <c r="M55" s="32"/>
      <c r="N55" s="28"/>
      <c r="O55" s="27"/>
      <c r="P55" s="32"/>
      <c r="Q55" s="33"/>
    </row>
    <row r="56" spans="2:17" s="4" customFormat="1" ht="19.7" customHeight="1">
      <c r="B56" s="28">
        <v>13</v>
      </c>
      <c r="C56" s="692" t="s">
        <v>524</v>
      </c>
      <c r="D56" s="692" t="s">
        <v>1905</v>
      </c>
      <c r="E56" s="35" t="s">
        <v>1906</v>
      </c>
      <c r="F56" s="1043">
        <v>1</v>
      </c>
      <c r="G56" s="36">
        <v>5391</v>
      </c>
      <c r="H56" s="36">
        <f>F56*G56</f>
        <v>5391</v>
      </c>
      <c r="I56" s="31"/>
      <c r="J56" s="38" t="s">
        <v>1907</v>
      </c>
      <c r="K56" s="73" t="s">
        <v>1908</v>
      </c>
      <c r="L56" s="27"/>
      <c r="M56" s="32">
        <v>45692</v>
      </c>
      <c r="N56" s="28"/>
      <c r="O56" s="27"/>
      <c r="P56" s="32">
        <v>45694</v>
      </c>
      <c r="Q56" s="32">
        <v>45693</v>
      </c>
    </row>
    <row r="57" spans="2:17" s="4" customFormat="1" ht="19.7" customHeight="1">
      <c r="B57" s="603"/>
      <c r="C57" s="603"/>
      <c r="D57" s="603"/>
      <c r="E57" s="604"/>
      <c r="F57" s="358"/>
      <c r="G57" s="36">
        <v>0</v>
      </c>
      <c r="H57" s="36">
        <f t="shared" ref="H57:H107" si="1">F57*G57</f>
        <v>0</v>
      </c>
      <c r="I57" s="31"/>
      <c r="J57" s="38"/>
      <c r="K57" s="73"/>
      <c r="L57" s="27"/>
      <c r="M57" s="32"/>
      <c r="N57" s="28"/>
      <c r="O57" s="27"/>
      <c r="P57" s="32"/>
      <c r="Q57" s="33"/>
    </row>
    <row r="58" spans="2:17" s="4" customFormat="1" ht="19.7" customHeight="1">
      <c r="B58" s="28">
        <v>13</v>
      </c>
      <c r="C58" s="692" t="s">
        <v>472</v>
      </c>
      <c r="D58" s="692" t="s">
        <v>55</v>
      </c>
      <c r="E58" s="829" t="s">
        <v>824</v>
      </c>
      <c r="F58" s="830">
        <v>2</v>
      </c>
      <c r="G58" s="930">
        <v>161</v>
      </c>
      <c r="H58" s="566">
        <f>F58*G58</f>
        <v>322</v>
      </c>
      <c r="I58" s="194"/>
      <c r="J58" s="195" t="s">
        <v>825</v>
      </c>
      <c r="K58" s="73" t="s">
        <v>1909</v>
      </c>
      <c r="L58" s="27"/>
      <c r="M58" s="32">
        <v>45691</v>
      </c>
      <c r="N58" s="28"/>
      <c r="O58" s="27"/>
      <c r="P58" s="32">
        <v>45706</v>
      </c>
      <c r="Q58" s="33">
        <v>45706</v>
      </c>
    </row>
    <row r="59" spans="2:17" s="4" customFormat="1" ht="19.7" customHeight="1">
      <c r="B59" s="28">
        <v>13</v>
      </c>
      <c r="C59" s="692" t="s">
        <v>472</v>
      </c>
      <c r="D59" s="692" t="s">
        <v>55</v>
      </c>
      <c r="E59" s="829" t="s">
        <v>1427</v>
      </c>
      <c r="F59" s="830">
        <v>2</v>
      </c>
      <c r="G59" s="930">
        <v>145</v>
      </c>
      <c r="H59" s="566">
        <f>F59*G59</f>
        <v>290</v>
      </c>
      <c r="I59" s="194"/>
      <c r="J59" s="195" t="s">
        <v>825</v>
      </c>
      <c r="K59" s="73" t="s">
        <v>1909</v>
      </c>
      <c r="L59" s="73"/>
      <c r="M59" s="32">
        <v>45691</v>
      </c>
      <c r="N59" s="28"/>
      <c r="O59" s="27"/>
      <c r="P59" s="32">
        <v>45706</v>
      </c>
      <c r="Q59" s="33">
        <v>45706</v>
      </c>
    </row>
    <row r="60" spans="2:17" s="4" customFormat="1" ht="19.7" customHeight="1">
      <c r="B60" s="28">
        <v>13</v>
      </c>
      <c r="C60" s="692" t="s">
        <v>55</v>
      </c>
      <c r="D60" s="692" t="s">
        <v>55</v>
      </c>
      <c r="E60" s="35" t="s">
        <v>1428</v>
      </c>
      <c r="F60" s="826">
        <v>5</v>
      </c>
      <c r="G60" s="930">
        <v>90</v>
      </c>
      <c r="H60" s="566">
        <f>F60*G60</f>
        <v>450</v>
      </c>
      <c r="I60" s="194"/>
      <c r="J60" s="156" t="s">
        <v>1429</v>
      </c>
      <c r="K60" s="73" t="s">
        <v>1909</v>
      </c>
      <c r="L60" s="27"/>
      <c r="M60" s="32">
        <v>45691</v>
      </c>
      <c r="N60" s="28"/>
      <c r="O60" s="27"/>
      <c r="P60" s="32">
        <v>45706</v>
      </c>
      <c r="Q60" s="33">
        <v>45706</v>
      </c>
    </row>
    <row r="61" spans="2:17" s="4" customFormat="1" ht="19.7" customHeight="1">
      <c r="B61" s="28">
        <v>13</v>
      </c>
      <c r="C61" s="692" t="s">
        <v>169</v>
      </c>
      <c r="D61" s="692" t="s">
        <v>55</v>
      </c>
      <c r="E61" s="35" t="s">
        <v>1910</v>
      </c>
      <c r="F61" s="826">
        <v>4</v>
      </c>
      <c r="G61" s="930">
        <v>224</v>
      </c>
      <c r="H61" s="566">
        <f t="shared" si="1"/>
        <v>896</v>
      </c>
      <c r="I61" s="194"/>
      <c r="J61" s="156" t="s">
        <v>1911</v>
      </c>
      <c r="K61" s="73" t="s">
        <v>1909</v>
      </c>
      <c r="L61" s="27"/>
      <c r="M61" s="32">
        <v>45691</v>
      </c>
      <c r="N61" s="28"/>
      <c r="O61" s="27"/>
      <c r="P61" s="32">
        <v>45706</v>
      </c>
      <c r="Q61" s="33">
        <v>45706</v>
      </c>
    </row>
    <row r="62" spans="2:17" s="4" customFormat="1" ht="19.7" customHeight="1">
      <c r="B62" s="28">
        <v>13</v>
      </c>
      <c r="C62" s="692" t="s">
        <v>55</v>
      </c>
      <c r="D62" s="692" t="s">
        <v>55</v>
      </c>
      <c r="E62" s="931" t="s">
        <v>1912</v>
      </c>
      <c r="F62" s="826">
        <v>2</v>
      </c>
      <c r="G62" s="930">
        <v>6760</v>
      </c>
      <c r="H62" s="566">
        <f t="shared" si="1"/>
        <v>13520</v>
      </c>
      <c r="I62" s="194"/>
      <c r="J62" s="156" t="s">
        <v>1431</v>
      </c>
      <c r="K62" s="73" t="s">
        <v>1909</v>
      </c>
      <c r="L62" s="27"/>
      <c r="M62" s="32">
        <v>45691</v>
      </c>
      <c r="N62" s="28"/>
      <c r="O62" s="27"/>
      <c r="P62" s="32">
        <v>45706</v>
      </c>
      <c r="Q62" s="33">
        <v>45706</v>
      </c>
    </row>
    <row r="63" spans="2:17" s="4" customFormat="1" ht="19.7" customHeight="1">
      <c r="B63" s="28">
        <v>13</v>
      </c>
      <c r="C63" s="692" t="s">
        <v>55</v>
      </c>
      <c r="D63" s="692" t="s">
        <v>55</v>
      </c>
      <c r="E63" s="931" t="s">
        <v>1913</v>
      </c>
      <c r="F63" s="826">
        <v>4</v>
      </c>
      <c r="G63" s="930">
        <v>800</v>
      </c>
      <c r="H63" s="566">
        <f t="shared" si="1"/>
        <v>3200</v>
      </c>
      <c r="I63" s="194"/>
      <c r="J63" s="156" t="s">
        <v>1492</v>
      </c>
      <c r="K63" s="73" t="s">
        <v>1909</v>
      </c>
      <c r="L63" s="27"/>
      <c r="M63" s="32">
        <v>45691</v>
      </c>
      <c r="N63" s="28"/>
      <c r="O63" s="27"/>
      <c r="P63" s="32">
        <v>45706</v>
      </c>
      <c r="Q63" s="33">
        <v>45706</v>
      </c>
    </row>
    <row r="64" spans="2:17" s="4" customFormat="1" ht="19.7" customHeight="1">
      <c r="B64" s="28">
        <v>13</v>
      </c>
      <c r="C64" s="692" t="s">
        <v>55</v>
      </c>
      <c r="D64" s="692" t="s">
        <v>55</v>
      </c>
      <c r="E64" s="35" t="s">
        <v>1914</v>
      </c>
      <c r="F64" s="826">
        <v>2</v>
      </c>
      <c r="G64" s="930">
        <v>490</v>
      </c>
      <c r="H64" s="566">
        <f t="shared" si="1"/>
        <v>980</v>
      </c>
      <c r="I64" s="194"/>
      <c r="J64" s="156" t="s">
        <v>1915</v>
      </c>
      <c r="K64" s="73" t="s">
        <v>1909</v>
      </c>
      <c r="L64" s="27"/>
      <c r="M64" s="32">
        <v>45691</v>
      </c>
      <c r="N64" s="28"/>
      <c r="O64" s="27"/>
      <c r="P64" s="32">
        <v>45706</v>
      </c>
      <c r="Q64" s="33">
        <v>45706</v>
      </c>
    </row>
    <row r="65" spans="2:17" s="4" customFormat="1" ht="19.7" customHeight="1">
      <c r="B65" s="28">
        <v>13</v>
      </c>
      <c r="C65" s="692" t="s">
        <v>55</v>
      </c>
      <c r="D65" s="692" t="s">
        <v>55</v>
      </c>
      <c r="E65" s="829" t="s">
        <v>1916</v>
      </c>
      <c r="F65" s="830">
        <v>2</v>
      </c>
      <c r="G65" s="930">
        <v>580</v>
      </c>
      <c r="H65" s="566">
        <f t="shared" si="1"/>
        <v>1160</v>
      </c>
      <c r="I65" s="194"/>
      <c r="J65" s="195" t="s">
        <v>1917</v>
      </c>
      <c r="K65" s="73" t="s">
        <v>1909</v>
      </c>
      <c r="L65" s="27"/>
      <c r="M65" s="32">
        <v>45691</v>
      </c>
      <c r="N65" s="28"/>
      <c r="O65" s="27"/>
      <c r="P65" s="32">
        <v>45706</v>
      </c>
      <c r="Q65" s="33">
        <v>45706</v>
      </c>
    </row>
    <row r="66" spans="2:17" s="4" customFormat="1" ht="19.7" customHeight="1">
      <c r="B66" s="28">
        <v>13</v>
      </c>
      <c r="C66" s="692" t="s">
        <v>832</v>
      </c>
      <c r="D66" s="692" t="s">
        <v>55</v>
      </c>
      <c r="E66" s="829" t="s">
        <v>1918</v>
      </c>
      <c r="F66" s="830">
        <v>1</v>
      </c>
      <c r="G66" s="930">
        <v>7647</v>
      </c>
      <c r="H66" s="566">
        <f t="shared" si="1"/>
        <v>7647</v>
      </c>
      <c r="I66" s="194"/>
      <c r="J66" s="190" t="s">
        <v>1919</v>
      </c>
      <c r="K66" s="73" t="s">
        <v>1909</v>
      </c>
      <c r="L66" s="27"/>
      <c r="M66" s="32">
        <v>45691</v>
      </c>
      <c r="N66" s="28"/>
      <c r="O66" s="27"/>
      <c r="P66" s="32">
        <v>45706</v>
      </c>
      <c r="Q66" s="33">
        <v>45706</v>
      </c>
    </row>
    <row r="67" spans="2:17" s="4" customFormat="1" ht="19.7" customHeight="1">
      <c r="B67" s="28">
        <v>13</v>
      </c>
      <c r="C67" s="692" t="s">
        <v>832</v>
      </c>
      <c r="D67" s="692" t="s">
        <v>55</v>
      </c>
      <c r="E67" s="829" t="s">
        <v>1920</v>
      </c>
      <c r="F67" s="826">
        <v>1</v>
      </c>
      <c r="G67" s="930">
        <v>5327</v>
      </c>
      <c r="H67" s="566">
        <f t="shared" si="1"/>
        <v>5327</v>
      </c>
      <c r="I67" s="194"/>
      <c r="J67" s="148" t="s">
        <v>1921</v>
      </c>
      <c r="K67" s="73" t="s">
        <v>1909</v>
      </c>
      <c r="L67" s="27"/>
      <c r="M67" s="32">
        <v>45691</v>
      </c>
      <c r="N67" s="28"/>
      <c r="O67" s="27"/>
      <c r="P67" s="32">
        <v>45706</v>
      </c>
      <c r="Q67" s="33">
        <v>45706</v>
      </c>
    </row>
    <row r="68" spans="2:17" s="4" customFormat="1" ht="19.7" customHeight="1">
      <c r="B68" s="28">
        <v>13</v>
      </c>
      <c r="C68" s="692" t="s">
        <v>832</v>
      </c>
      <c r="D68" s="692" t="s">
        <v>55</v>
      </c>
      <c r="E68" s="829" t="s">
        <v>1922</v>
      </c>
      <c r="F68" s="830">
        <v>1</v>
      </c>
      <c r="G68" s="930">
        <v>8025</v>
      </c>
      <c r="H68" s="566">
        <f t="shared" si="1"/>
        <v>8025</v>
      </c>
      <c r="I68" s="194"/>
      <c r="J68" s="190" t="s">
        <v>1923</v>
      </c>
      <c r="K68" s="73" t="s">
        <v>1909</v>
      </c>
      <c r="L68" s="27"/>
      <c r="M68" s="32">
        <v>45691</v>
      </c>
      <c r="N68" s="28"/>
      <c r="O68" s="27"/>
      <c r="P68" s="32">
        <v>45706</v>
      </c>
      <c r="Q68" s="33">
        <v>45706</v>
      </c>
    </row>
    <row r="69" spans="2:17" s="4" customFormat="1" ht="19.7" customHeight="1">
      <c r="B69" s="28">
        <v>13</v>
      </c>
      <c r="C69" s="692" t="s">
        <v>832</v>
      </c>
      <c r="D69" s="692" t="s">
        <v>55</v>
      </c>
      <c r="E69" s="829" t="s">
        <v>1924</v>
      </c>
      <c r="F69" s="830">
        <v>1</v>
      </c>
      <c r="G69" s="930">
        <v>14033</v>
      </c>
      <c r="H69" s="566">
        <f t="shared" si="1"/>
        <v>14033</v>
      </c>
      <c r="I69" s="194"/>
      <c r="J69" s="190" t="s">
        <v>1925</v>
      </c>
      <c r="K69" s="73" t="s">
        <v>1909</v>
      </c>
      <c r="L69" s="27"/>
      <c r="M69" s="32">
        <v>45691</v>
      </c>
      <c r="N69" s="28"/>
      <c r="O69" s="27"/>
      <c r="P69" s="32">
        <v>45706</v>
      </c>
      <c r="Q69" s="33">
        <v>45706</v>
      </c>
    </row>
    <row r="70" spans="2:17" s="4" customFormat="1" ht="19.7" customHeight="1">
      <c r="B70" s="28">
        <v>13</v>
      </c>
      <c r="C70" s="692" t="s">
        <v>832</v>
      </c>
      <c r="D70" s="692" t="s">
        <v>55</v>
      </c>
      <c r="E70" s="829" t="s">
        <v>1926</v>
      </c>
      <c r="F70" s="830">
        <v>1</v>
      </c>
      <c r="G70" s="930">
        <v>14739</v>
      </c>
      <c r="H70" s="566">
        <f t="shared" si="1"/>
        <v>14739</v>
      </c>
      <c r="I70" s="194"/>
      <c r="J70" s="190" t="s">
        <v>1927</v>
      </c>
      <c r="K70" s="73" t="s">
        <v>1909</v>
      </c>
      <c r="L70" s="27"/>
      <c r="M70" s="32">
        <v>45691</v>
      </c>
      <c r="N70" s="28"/>
      <c r="O70" s="27"/>
      <c r="P70" s="32">
        <v>45706</v>
      </c>
      <c r="Q70" s="33">
        <v>45706</v>
      </c>
    </row>
    <row r="71" spans="2:17" s="4" customFormat="1" ht="19.7" customHeight="1">
      <c r="B71" s="28">
        <v>13</v>
      </c>
      <c r="C71" s="692" t="s">
        <v>832</v>
      </c>
      <c r="D71" s="692" t="s">
        <v>55</v>
      </c>
      <c r="E71" s="829" t="s">
        <v>1928</v>
      </c>
      <c r="F71" s="826">
        <v>2</v>
      </c>
      <c r="G71" s="930">
        <v>5647</v>
      </c>
      <c r="H71" s="566">
        <f t="shared" si="1"/>
        <v>11294</v>
      </c>
      <c r="I71" s="194"/>
      <c r="J71" s="148" t="s">
        <v>1929</v>
      </c>
      <c r="K71" s="73" t="s">
        <v>1909</v>
      </c>
      <c r="L71" s="27"/>
      <c r="M71" s="32">
        <v>45691</v>
      </c>
      <c r="N71" s="28"/>
      <c r="O71" s="27"/>
      <c r="P71" s="32">
        <v>45706</v>
      </c>
      <c r="Q71" s="33">
        <v>45706</v>
      </c>
    </row>
    <row r="72" spans="2:17" s="4" customFormat="1" ht="19.7" customHeight="1">
      <c r="B72" s="28">
        <v>13</v>
      </c>
      <c r="C72" s="692" t="s">
        <v>832</v>
      </c>
      <c r="D72" s="692" t="s">
        <v>55</v>
      </c>
      <c r="E72" s="829" t="s">
        <v>1930</v>
      </c>
      <c r="F72" s="830">
        <v>1</v>
      </c>
      <c r="G72" s="930">
        <v>2300</v>
      </c>
      <c r="H72" s="566">
        <f t="shared" si="1"/>
        <v>2300</v>
      </c>
      <c r="I72" s="194"/>
      <c r="J72" s="1110" t="s">
        <v>1931</v>
      </c>
      <c r="K72" s="73" t="s">
        <v>1909</v>
      </c>
      <c r="L72" s="27"/>
      <c r="M72" s="32">
        <v>45691</v>
      </c>
      <c r="N72" s="28"/>
      <c r="O72" s="27"/>
      <c r="P72" s="32">
        <v>45706</v>
      </c>
      <c r="Q72" s="33">
        <v>45706</v>
      </c>
    </row>
    <row r="73" spans="2:17" s="4" customFormat="1" ht="19.7" customHeight="1">
      <c r="B73" s="28">
        <v>13</v>
      </c>
      <c r="C73" s="692" t="s">
        <v>832</v>
      </c>
      <c r="D73" s="692" t="s">
        <v>55</v>
      </c>
      <c r="E73" s="829" t="s">
        <v>1932</v>
      </c>
      <c r="F73" s="830">
        <v>1</v>
      </c>
      <c r="G73" s="930">
        <v>8165</v>
      </c>
      <c r="H73" s="566">
        <f t="shared" si="1"/>
        <v>8165</v>
      </c>
      <c r="I73" s="194"/>
      <c r="J73" s="1110" t="s">
        <v>1933</v>
      </c>
      <c r="K73" s="73" t="s">
        <v>1909</v>
      </c>
      <c r="L73" s="27"/>
      <c r="M73" s="32">
        <v>45691</v>
      </c>
      <c r="N73" s="28"/>
      <c r="O73" s="27"/>
      <c r="P73" s="32">
        <v>45706</v>
      </c>
      <c r="Q73" s="33">
        <v>45706</v>
      </c>
    </row>
    <row r="74" spans="2:17" s="4" customFormat="1" ht="19.7" customHeight="1">
      <c r="B74" s="28">
        <v>13</v>
      </c>
      <c r="C74" s="692" t="s">
        <v>832</v>
      </c>
      <c r="D74" s="692" t="s">
        <v>55</v>
      </c>
      <c r="E74" s="829" t="s">
        <v>1934</v>
      </c>
      <c r="F74" s="830">
        <v>1</v>
      </c>
      <c r="G74" s="930">
        <v>1965</v>
      </c>
      <c r="H74" s="566">
        <f t="shared" si="1"/>
        <v>1965</v>
      </c>
      <c r="I74" s="194"/>
      <c r="J74" s="190" t="s">
        <v>1935</v>
      </c>
      <c r="K74" s="73" t="s">
        <v>1909</v>
      </c>
      <c r="L74" s="27"/>
      <c r="M74" s="32">
        <v>45691</v>
      </c>
      <c r="N74" s="28"/>
      <c r="O74" s="27"/>
      <c r="P74" s="32">
        <v>45706</v>
      </c>
      <c r="Q74" s="33">
        <v>45706</v>
      </c>
    </row>
    <row r="75" spans="2:17" s="4" customFormat="1" ht="19.7" customHeight="1">
      <c r="B75" s="28">
        <v>13</v>
      </c>
      <c r="C75" s="692" t="s">
        <v>832</v>
      </c>
      <c r="D75" s="692" t="s">
        <v>55</v>
      </c>
      <c r="E75" s="35" t="s">
        <v>1936</v>
      </c>
      <c r="F75" s="830">
        <v>2</v>
      </c>
      <c r="G75" s="930">
        <v>3477</v>
      </c>
      <c r="H75" s="566">
        <f>F75*G75</f>
        <v>6954</v>
      </c>
      <c r="I75" s="194"/>
      <c r="J75" s="190" t="s">
        <v>1937</v>
      </c>
      <c r="K75" s="73" t="s">
        <v>1909</v>
      </c>
      <c r="L75" s="27"/>
      <c r="M75" s="32">
        <v>45691</v>
      </c>
      <c r="N75" s="28"/>
      <c r="O75" s="27"/>
      <c r="P75" s="32">
        <v>45706</v>
      </c>
      <c r="Q75" s="33">
        <v>45706</v>
      </c>
    </row>
    <row r="76" spans="2:17" s="4" customFormat="1" ht="19.7" customHeight="1">
      <c r="B76" s="28">
        <v>7</v>
      </c>
      <c r="C76" s="692" t="s">
        <v>55</v>
      </c>
      <c r="D76" s="692" t="s">
        <v>55</v>
      </c>
      <c r="E76" s="829" t="s">
        <v>1938</v>
      </c>
      <c r="F76" s="830">
        <v>1</v>
      </c>
      <c r="G76" s="930">
        <v>467</v>
      </c>
      <c r="H76" s="566">
        <f t="shared" si="1"/>
        <v>467</v>
      </c>
      <c r="I76" s="194"/>
      <c r="J76" s="195" t="s">
        <v>1939</v>
      </c>
      <c r="K76" s="73" t="s">
        <v>1909</v>
      </c>
      <c r="L76" s="27"/>
      <c r="M76" s="32">
        <v>45691</v>
      </c>
      <c r="N76" s="28"/>
      <c r="O76" s="27"/>
      <c r="P76" s="32">
        <v>45706</v>
      </c>
      <c r="Q76" s="33">
        <v>45706</v>
      </c>
    </row>
    <row r="77" spans="2:17" s="4" customFormat="1" ht="19.7" customHeight="1">
      <c r="B77" s="28">
        <v>7</v>
      </c>
      <c r="C77" s="692" t="s">
        <v>472</v>
      </c>
      <c r="D77" s="692" t="s">
        <v>55</v>
      </c>
      <c r="E77" s="829" t="s">
        <v>824</v>
      </c>
      <c r="F77" s="830">
        <v>2</v>
      </c>
      <c r="G77" s="930">
        <v>161</v>
      </c>
      <c r="H77" s="566">
        <f t="shared" si="1"/>
        <v>322</v>
      </c>
      <c r="I77" s="194"/>
      <c r="J77" s="195" t="s">
        <v>825</v>
      </c>
      <c r="K77" s="73" t="s">
        <v>1909</v>
      </c>
      <c r="L77" s="27"/>
      <c r="M77" s="32">
        <v>45691</v>
      </c>
      <c r="N77" s="28"/>
      <c r="O77" s="27"/>
      <c r="P77" s="32">
        <v>45706</v>
      </c>
      <c r="Q77" s="33">
        <v>45706</v>
      </c>
    </row>
    <row r="78" spans="2:17" s="4" customFormat="1" ht="19.7" customHeight="1">
      <c r="B78" s="28">
        <v>7</v>
      </c>
      <c r="C78" s="692" t="s">
        <v>55</v>
      </c>
      <c r="D78" s="692" t="s">
        <v>55</v>
      </c>
      <c r="E78" s="829" t="s">
        <v>830</v>
      </c>
      <c r="F78" s="830">
        <v>10</v>
      </c>
      <c r="G78" s="930">
        <v>50</v>
      </c>
      <c r="H78" s="566">
        <f>F78*G78</f>
        <v>500</v>
      </c>
      <c r="I78" s="194"/>
      <c r="J78" s="195" t="s">
        <v>1940</v>
      </c>
      <c r="K78" s="73" t="s">
        <v>1909</v>
      </c>
      <c r="L78" s="27"/>
      <c r="M78" s="32">
        <v>45691</v>
      </c>
      <c r="N78" s="28"/>
      <c r="O78" s="27"/>
      <c r="P78" s="32">
        <v>45706</v>
      </c>
      <c r="Q78" s="33">
        <v>45706</v>
      </c>
    </row>
    <row r="79" spans="2:17" s="4" customFormat="1" ht="19.7" customHeight="1">
      <c r="B79" s="28">
        <v>7</v>
      </c>
      <c r="C79" s="692" t="s">
        <v>55</v>
      </c>
      <c r="D79" s="692" t="s">
        <v>55</v>
      </c>
      <c r="E79" s="829" t="s">
        <v>1941</v>
      </c>
      <c r="F79" s="830">
        <v>2</v>
      </c>
      <c r="G79" s="930">
        <v>117</v>
      </c>
      <c r="H79" s="566">
        <f t="shared" si="1"/>
        <v>234</v>
      </c>
      <c r="I79" s="194"/>
      <c r="J79" s="195" t="s">
        <v>1942</v>
      </c>
      <c r="K79" s="73" t="s">
        <v>1909</v>
      </c>
      <c r="L79" s="27"/>
      <c r="M79" s="32">
        <v>45691</v>
      </c>
      <c r="N79" s="28"/>
      <c r="O79" s="27"/>
      <c r="P79" s="32">
        <v>45706</v>
      </c>
      <c r="Q79" s="33">
        <v>45706</v>
      </c>
    </row>
    <row r="80" spans="2:17" s="4" customFormat="1" ht="19.7" customHeight="1">
      <c r="B80" s="28">
        <v>7</v>
      </c>
      <c r="C80" s="692" t="s">
        <v>832</v>
      </c>
      <c r="D80" s="692" t="s">
        <v>55</v>
      </c>
      <c r="E80" s="35" t="s">
        <v>1943</v>
      </c>
      <c r="F80" s="826">
        <v>1</v>
      </c>
      <c r="G80" s="930">
        <v>7201</v>
      </c>
      <c r="H80" s="566">
        <f t="shared" si="1"/>
        <v>7201</v>
      </c>
      <c r="I80" s="194"/>
      <c r="J80" s="148" t="s">
        <v>1944</v>
      </c>
      <c r="K80" s="73" t="s">
        <v>1909</v>
      </c>
      <c r="L80" s="27"/>
      <c r="M80" s="32">
        <v>45691</v>
      </c>
      <c r="N80" s="28"/>
      <c r="O80" s="27"/>
      <c r="P80" s="32">
        <v>45706</v>
      </c>
      <c r="Q80" s="33">
        <v>45706</v>
      </c>
    </row>
    <row r="81" spans="2:17" s="4" customFormat="1" ht="19.7" customHeight="1">
      <c r="B81" s="28">
        <v>7</v>
      </c>
      <c r="C81" s="692" t="s">
        <v>832</v>
      </c>
      <c r="D81" s="692" t="s">
        <v>55</v>
      </c>
      <c r="E81" s="931" t="s">
        <v>1945</v>
      </c>
      <c r="F81" s="826">
        <v>1</v>
      </c>
      <c r="G81" s="930">
        <v>5820</v>
      </c>
      <c r="H81" s="566">
        <f t="shared" si="1"/>
        <v>5820</v>
      </c>
      <c r="I81" s="194"/>
      <c r="J81" s="931" t="s">
        <v>1946</v>
      </c>
      <c r="K81" s="73" t="s">
        <v>1909</v>
      </c>
      <c r="L81" s="27"/>
      <c r="M81" s="32">
        <v>45691</v>
      </c>
      <c r="N81" s="28"/>
      <c r="O81" s="27"/>
      <c r="P81" s="32">
        <v>45706</v>
      </c>
      <c r="Q81" s="33">
        <v>45706</v>
      </c>
    </row>
    <row r="82" spans="2:17" s="4" customFormat="1" ht="19.7" customHeight="1">
      <c r="B82" s="28">
        <v>7</v>
      </c>
      <c r="C82" s="692" t="s">
        <v>832</v>
      </c>
      <c r="D82" s="692" t="s">
        <v>55</v>
      </c>
      <c r="E82" s="931" t="s">
        <v>1947</v>
      </c>
      <c r="F82" s="826">
        <v>1</v>
      </c>
      <c r="G82" s="930">
        <v>4542</v>
      </c>
      <c r="H82" s="566">
        <f t="shared" si="1"/>
        <v>4542</v>
      </c>
      <c r="I82" s="194"/>
      <c r="J82" s="931" t="s">
        <v>1948</v>
      </c>
      <c r="K82" s="73" t="s">
        <v>1909</v>
      </c>
      <c r="L82" s="27"/>
      <c r="M82" s="32">
        <v>45691</v>
      </c>
      <c r="N82" s="28"/>
      <c r="O82" s="27"/>
      <c r="P82" s="32">
        <v>45706</v>
      </c>
      <c r="Q82" s="33">
        <v>45706</v>
      </c>
    </row>
    <row r="83" spans="2:17" s="4" customFormat="1" ht="19.7" customHeight="1">
      <c r="B83" s="28">
        <v>7</v>
      </c>
      <c r="C83" s="692" t="s">
        <v>832</v>
      </c>
      <c r="D83" s="692" t="s">
        <v>55</v>
      </c>
      <c r="E83" s="35" t="s">
        <v>1949</v>
      </c>
      <c r="F83" s="826">
        <v>1</v>
      </c>
      <c r="G83" s="930">
        <v>5382</v>
      </c>
      <c r="H83" s="566">
        <f t="shared" si="1"/>
        <v>5382</v>
      </c>
      <c r="I83" s="194"/>
      <c r="J83" s="148" t="s">
        <v>1950</v>
      </c>
      <c r="K83" s="73" t="s">
        <v>1909</v>
      </c>
      <c r="L83" s="27"/>
      <c r="M83" s="32">
        <v>45691</v>
      </c>
      <c r="N83" s="28"/>
      <c r="O83" s="27"/>
      <c r="P83" s="32">
        <v>45706</v>
      </c>
      <c r="Q83" s="33">
        <v>45706</v>
      </c>
    </row>
    <row r="84" spans="2:17" s="4" customFormat="1" ht="19.7" customHeight="1">
      <c r="B84" s="28">
        <v>7</v>
      </c>
      <c r="C84" s="692" t="s">
        <v>1951</v>
      </c>
      <c r="D84" s="692" t="s">
        <v>55</v>
      </c>
      <c r="E84" s="35" t="s">
        <v>824</v>
      </c>
      <c r="F84" s="826">
        <v>2</v>
      </c>
      <c r="G84" s="930">
        <v>161</v>
      </c>
      <c r="H84" s="566">
        <f t="shared" si="1"/>
        <v>322</v>
      </c>
      <c r="I84" s="194"/>
      <c r="J84" s="156" t="s">
        <v>825</v>
      </c>
      <c r="K84" s="73" t="s">
        <v>1909</v>
      </c>
      <c r="L84" s="27"/>
      <c r="M84" s="32">
        <v>45691</v>
      </c>
      <c r="N84" s="28"/>
      <c r="O84" s="27"/>
      <c r="P84" s="32">
        <v>45706</v>
      </c>
      <c r="Q84" s="33">
        <v>45706</v>
      </c>
    </row>
    <row r="85" spans="2:17" s="4" customFormat="1" ht="19.7" customHeight="1">
      <c r="B85" s="28">
        <v>7</v>
      </c>
      <c r="C85" s="692" t="s">
        <v>55</v>
      </c>
      <c r="D85" s="692" t="s">
        <v>55</v>
      </c>
      <c r="E85" s="35" t="s">
        <v>1941</v>
      </c>
      <c r="F85" s="826">
        <v>2</v>
      </c>
      <c r="G85" s="930">
        <v>117</v>
      </c>
      <c r="H85" s="566">
        <f t="shared" si="1"/>
        <v>234</v>
      </c>
      <c r="I85" s="194"/>
      <c r="J85" s="156" t="s">
        <v>1942</v>
      </c>
      <c r="K85" s="73" t="s">
        <v>1909</v>
      </c>
      <c r="L85" s="27"/>
      <c r="M85" s="32">
        <v>45691</v>
      </c>
      <c r="N85" s="28"/>
      <c r="O85" s="27"/>
      <c r="P85" s="32">
        <v>45706</v>
      </c>
      <c r="Q85" s="33">
        <v>45706</v>
      </c>
    </row>
    <row r="86" spans="2:17" s="4" customFormat="1" ht="19.7" customHeight="1">
      <c r="B86" s="28">
        <v>7</v>
      </c>
      <c r="C86" s="692" t="s">
        <v>55</v>
      </c>
      <c r="D86" s="692" t="s">
        <v>55</v>
      </c>
      <c r="E86" s="35" t="s">
        <v>569</v>
      </c>
      <c r="F86" s="826">
        <v>1</v>
      </c>
      <c r="G86" s="930">
        <v>78</v>
      </c>
      <c r="H86" s="566">
        <f t="shared" si="1"/>
        <v>78</v>
      </c>
      <c r="I86" s="194"/>
      <c r="J86" s="156" t="s">
        <v>1952</v>
      </c>
      <c r="K86" s="73" t="s">
        <v>1909</v>
      </c>
      <c r="L86" s="27"/>
      <c r="M86" s="32">
        <v>45691</v>
      </c>
      <c r="N86" s="28"/>
      <c r="O86" s="27"/>
      <c r="P86" s="32">
        <v>45706</v>
      </c>
      <c r="Q86" s="33">
        <v>45706</v>
      </c>
    </row>
    <row r="87" spans="2:17" s="4" customFormat="1" ht="19.7" customHeight="1">
      <c r="B87" s="28">
        <v>7</v>
      </c>
      <c r="C87" s="692" t="s">
        <v>55</v>
      </c>
      <c r="D87" s="692" t="s">
        <v>55</v>
      </c>
      <c r="E87" s="35" t="s">
        <v>845</v>
      </c>
      <c r="F87" s="826">
        <v>1</v>
      </c>
      <c r="G87" s="930">
        <v>1270</v>
      </c>
      <c r="H87" s="566">
        <f t="shared" si="1"/>
        <v>1270</v>
      </c>
      <c r="I87" s="194"/>
      <c r="J87" s="156" t="s">
        <v>1953</v>
      </c>
      <c r="K87" s="73" t="s">
        <v>1909</v>
      </c>
      <c r="L87" s="27"/>
      <c r="M87" s="32">
        <v>45691</v>
      </c>
      <c r="N87" s="28"/>
      <c r="O87" s="27"/>
      <c r="P87" s="32">
        <v>45706</v>
      </c>
      <c r="Q87" s="33">
        <v>45706</v>
      </c>
    </row>
    <row r="88" spans="2:17" s="4" customFormat="1" ht="19.7" customHeight="1">
      <c r="B88" s="28">
        <v>7</v>
      </c>
      <c r="C88" s="692" t="s">
        <v>55</v>
      </c>
      <c r="D88" s="692" t="s">
        <v>55</v>
      </c>
      <c r="E88" s="35" t="s">
        <v>842</v>
      </c>
      <c r="F88" s="826">
        <v>1</v>
      </c>
      <c r="G88" s="930">
        <v>1270</v>
      </c>
      <c r="H88" s="566">
        <f t="shared" si="1"/>
        <v>1270</v>
      </c>
      <c r="I88" s="194"/>
      <c r="J88" s="156" t="s">
        <v>1954</v>
      </c>
      <c r="K88" s="73" t="s">
        <v>1909</v>
      </c>
      <c r="L88" s="27"/>
      <c r="M88" s="32">
        <v>45691</v>
      </c>
      <c r="N88" s="28"/>
      <c r="O88" s="27"/>
      <c r="P88" s="32">
        <v>45706</v>
      </c>
      <c r="Q88" s="33">
        <v>45706</v>
      </c>
    </row>
    <row r="89" spans="2:17" s="4" customFormat="1" ht="19.7" customHeight="1">
      <c r="B89" s="28">
        <v>7</v>
      </c>
      <c r="C89" s="692" t="s">
        <v>55</v>
      </c>
      <c r="D89" s="692" t="s">
        <v>55</v>
      </c>
      <c r="E89" s="35" t="s">
        <v>844</v>
      </c>
      <c r="F89" s="826">
        <v>1</v>
      </c>
      <c r="G89" s="930">
        <v>1270</v>
      </c>
      <c r="H89" s="566">
        <f t="shared" si="1"/>
        <v>1270</v>
      </c>
      <c r="I89" s="194"/>
      <c r="J89" s="156" t="s">
        <v>1954</v>
      </c>
      <c r="K89" s="73" t="s">
        <v>1909</v>
      </c>
      <c r="L89" s="27"/>
      <c r="M89" s="32">
        <v>45691</v>
      </c>
      <c r="N89" s="28"/>
      <c r="O89" s="27"/>
      <c r="P89" s="32">
        <v>45706</v>
      </c>
      <c r="Q89" s="33">
        <v>45706</v>
      </c>
    </row>
    <row r="90" spans="2:17" s="4" customFormat="1" ht="19.7" customHeight="1">
      <c r="B90" s="28">
        <v>7</v>
      </c>
      <c r="C90" s="692" t="s">
        <v>832</v>
      </c>
      <c r="D90" s="692" t="s">
        <v>55</v>
      </c>
      <c r="E90" s="35" t="s">
        <v>1955</v>
      </c>
      <c r="F90" s="826">
        <v>1</v>
      </c>
      <c r="G90" s="930">
        <v>7719</v>
      </c>
      <c r="H90" s="566">
        <f t="shared" si="1"/>
        <v>7719</v>
      </c>
      <c r="I90" s="194"/>
      <c r="J90" s="148" t="s">
        <v>1956</v>
      </c>
      <c r="K90" s="73" t="s">
        <v>1909</v>
      </c>
      <c r="L90" s="27"/>
      <c r="M90" s="32">
        <v>45691</v>
      </c>
      <c r="N90" s="28"/>
      <c r="O90" s="27"/>
      <c r="P90" s="32">
        <v>45706</v>
      </c>
      <c r="Q90" s="33">
        <v>45706</v>
      </c>
    </row>
    <row r="91" spans="2:17" s="4" customFormat="1" ht="19.7" customHeight="1">
      <c r="B91" s="28">
        <v>7</v>
      </c>
      <c r="C91" s="692" t="s">
        <v>832</v>
      </c>
      <c r="D91" s="692" t="s">
        <v>55</v>
      </c>
      <c r="E91" s="35" t="s">
        <v>1957</v>
      </c>
      <c r="F91" s="826">
        <v>1</v>
      </c>
      <c r="G91" s="930">
        <v>5841</v>
      </c>
      <c r="H91" s="566">
        <f t="shared" si="1"/>
        <v>5841</v>
      </c>
      <c r="I91" s="194"/>
      <c r="J91" s="148" t="s">
        <v>1958</v>
      </c>
      <c r="K91" s="73" t="s">
        <v>1909</v>
      </c>
      <c r="L91" s="27"/>
      <c r="M91" s="32">
        <v>45691</v>
      </c>
      <c r="N91" s="28"/>
      <c r="O91" s="27"/>
      <c r="P91" s="32">
        <v>45706</v>
      </c>
      <c r="Q91" s="33">
        <v>45706</v>
      </c>
    </row>
    <row r="92" spans="2:17" s="4" customFormat="1" ht="19.7" customHeight="1">
      <c r="B92" s="28">
        <v>7</v>
      </c>
      <c r="C92" s="692" t="s">
        <v>832</v>
      </c>
      <c r="D92" s="692" t="s">
        <v>55</v>
      </c>
      <c r="E92" s="35" t="s">
        <v>1959</v>
      </c>
      <c r="F92" s="826">
        <v>1</v>
      </c>
      <c r="G92" s="930">
        <v>5538</v>
      </c>
      <c r="H92" s="566">
        <f t="shared" si="1"/>
        <v>5538</v>
      </c>
      <c r="I92" s="194"/>
      <c r="J92" s="148" t="s">
        <v>1960</v>
      </c>
      <c r="K92" s="73" t="s">
        <v>1909</v>
      </c>
      <c r="L92" s="27"/>
      <c r="M92" s="32">
        <v>45691</v>
      </c>
      <c r="N92" s="28"/>
      <c r="O92" s="27"/>
      <c r="P92" s="32">
        <v>45706</v>
      </c>
      <c r="Q92" s="33">
        <v>45706</v>
      </c>
    </row>
    <row r="93" spans="2:17" s="4" customFormat="1" ht="19.7" customHeight="1">
      <c r="B93" s="28">
        <v>7</v>
      </c>
      <c r="C93" s="692" t="s">
        <v>832</v>
      </c>
      <c r="D93" s="692" t="s">
        <v>55</v>
      </c>
      <c r="E93" s="35" t="s">
        <v>1961</v>
      </c>
      <c r="F93" s="826">
        <v>1</v>
      </c>
      <c r="G93" s="930">
        <v>5876</v>
      </c>
      <c r="H93" s="566">
        <f t="shared" si="1"/>
        <v>5876</v>
      </c>
      <c r="I93" s="194"/>
      <c r="J93" s="148" t="s">
        <v>1962</v>
      </c>
      <c r="K93" s="73" t="s">
        <v>1909</v>
      </c>
      <c r="L93" s="27"/>
      <c r="M93" s="32">
        <v>45691</v>
      </c>
      <c r="N93" s="28"/>
      <c r="O93" s="27"/>
      <c r="P93" s="32">
        <v>45706</v>
      </c>
      <c r="Q93" s="33">
        <v>45706</v>
      </c>
    </row>
    <row r="94" spans="2:17" s="4" customFormat="1" ht="19.7" customHeight="1">
      <c r="B94" s="28"/>
      <c r="C94" s="692"/>
      <c r="D94" s="692"/>
      <c r="E94" s="35"/>
      <c r="F94" s="826"/>
      <c r="G94" s="930">
        <v>0</v>
      </c>
      <c r="H94" s="566">
        <f t="shared" si="1"/>
        <v>0</v>
      </c>
      <c r="I94" s="194"/>
      <c r="J94" s="156"/>
      <c r="K94" s="73"/>
      <c r="L94" s="27"/>
      <c r="M94" s="32"/>
      <c r="N94" s="28"/>
      <c r="O94" s="27"/>
      <c r="P94" s="32"/>
      <c r="Q94" s="33"/>
    </row>
    <row r="95" spans="2:17" s="4" customFormat="1" ht="19.7" customHeight="1">
      <c r="B95" s="28">
        <v>7</v>
      </c>
      <c r="C95" s="692" t="s">
        <v>55</v>
      </c>
      <c r="D95" s="692" t="s">
        <v>55</v>
      </c>
      <c r="E95" s="829" t="s">
        <v>1963</v>
      </c>
      <c r="F95" s="830">
        <v>1</v>
      </c>
      <c r="G95" s="930">
        <v>4700</v>
      </c>
      <c r="H95" s="566">
        <f t="shared" si="1"/>
        <v>4700</v>
      </c>
      <c r="I95" s="194"/>
      <c r="J95" s="195" t="s">
        <v>1964</v>
      </c>
      <c r="K95" s="73" t="s">
        <v>1909</v>
      </c>
      <c r="L95" s="27"/>
      <c r="M95" s="32">
        <v>45691</v>
      </c>
      <c r="N95" s="28"/>
      <c r="O95" s="27"/>
      <c r="P95" s="32">
        <v>45706</v>
      </c>
      <c r="Q95" s="33">
        <v>45706</v>
      </c>
    </row>
    <row r="96" spans="2:17" s="4" customFormat="1" ht="19.7" customHeight="1">
      <c r="B96" s="28">
        <v>7</v>
      </c>
      <c r="C96" s="692" t="s">
        <v>55</v>
      </c>
      <c r="D96" s="692" t="s">
        <v>55</v>
      </c>
      <c r="E96" s="829" t="s">
        <v>1965</v>
      </c>
      <c r="F96" s="830">
        <v>1</v>
      </c>
      <c r="G96" s="930">
        <v>5660</v>
      </c>
      <c r="H96" s="566">
        <f t="shared" si="1"/>
        <v>5660</v>
      </c>
      <c r="I96" s="194"/>
      <c r="J96" s="195" t="s">
        <v>1964</v>
      </c>
      <c r="K96" s="73" t="s">
        <v>1909</v>
      </c>
      <c r="L96" s="27"/>
      <c r="M96" s="32">
        <v>45691</v>
      </c>
      <c r="N96" s="28"/>
      <c r="O96" s="27"/>
      <c r="P96" s="32">
        <v>45706</v>
      </c>
      <c r="Q96" s="33">
        <v>45706</v>
      </c>
    </row>
    <row r="97" spans="2:17" s="4" customFormat="1" ht="19.7" customHeight="1">
      <c r="B97" s="28">
        <v>7</v>
      </c>
      <c r="C97" s="692" t="s">
        <v>169</v>
      </c>
      <c r="D97" s="692" t="s">
        <v>55</v>
      </c>
      <c r="E97" s="35" t="s">
        <v>1481</v>
      </c>
      <c r="F97" s="826">
        <v>8</v>
      </c>
      <c r="G97" s="930">
        <v>28</v>
      </c>
      <c r="H97" s="566">
        <f t="shared" si="1"/>
        <v>224</v>
      </c>
      <c r="I97" s="194"/>
      <c r="J97" s="156" t="s">
        <v>1966</v>
      </c>
      <c r="K97" s="73" t="s">
        <v>1909</v>
      </c>
      <c r="L97" s="27"/>
      <c r="M97" s="32">
        <v>45691</v>
      </c>
      <c r="N97" s="28"/>
      <c r="O97" s="27"/>
      <c r="P97" s="32">
        <v>45706</v>
      </c>
      <c r="Q97" s="33">
        <v>45706</v>
      </c>
    </row>
    <row r="98" spans="2:17" s="4" customFormat="1" ht="19.7" customHeight="1">
      <c r="B98" s="28">
        <v>7</v>
      </c>
      <c r="C98" s="692" t="s">
        <v>55</v>
      </c>
      <c r="D98" s="692" t="s">
        <v>55</v>
      </c>
      <c r="E98" s="829" t="s">
        <v>1967</v>
      </c>
      <c r="F98" s="830">
        <v>2</v>
      </c>
      <c r="G98" s="930">
        <v>280</v>
      </c>
      <c r="H98" s="566">
        <f t="shared" si="1"/>
        <v>560</v>
      </c>
      <c r="I98" s="194"/>
      <c r="J98" s="195" t="s">
        <v>1968</v>
      </c>
      <c r="K98" s="73" t="s">
        <v>1909</v>
      </c>
      <c r="L98" s="27"/>
      <c r="M98" s="32">
        <v>45691</v>
      </c>
      <c r="N98" s="28"/>
      <c r="O98" s="27"/>
      <c r="P98" s="32">
        <v>45706</v>
      </c>
      <c r="Q98" s="33">
        <v>45706</v>
      </c>
    </row>
    <row r="99" spans="2:17" s="4" customFormat="1" ht="19.7" customHeight="1">
      <c r="B99" s="28">
        <v>7</v>
      </c>
      <c r="C99" s="692" t="s">
        <v>832</v>
      </c>
      <c r="D99" s="692" t="s">
        <v>55</v>
      </c>
      <c r="E99" s="829" t="s">
        <v>1969</v>
      </c>
      <c r="F99" s="830">
        <v>1</v>
      </c>
      <c r="G99" s="930">
        <v>9096</v>
      </c>
      <c r="H99" s="566">
        <f t="shared" si="1"/>
        <v>9096</v>
      </c>
      <c r="I99" s="194"/>
      <c r="J99" s="190" t="s">
        <v>1970</v>
      </c>
      <c r="K99" s="73" t="s">
        <v>1909</v>
      </c>
      <c r="L99" s="27"/>
      <c r="M99" s="32">
        <v>45691</v>
      </c>
      <c r="N99" s="28"/>
      <c r="O99" s="27"/>
      <c r="P99" s="32">
        <v>45706</v>
      </c>
      <c r="Q99" s="33">
        <v>45706</v>
      </c>
    </row>
    <row r="100" spans="2:17" s="4" customFormat="1" ht="19.7" customHeight="1">
      <c r="B100" s="28">
        <v>7</v>
      </c>
      <c r="C100" s="692" t="s">
        <v>832</v>
      </c>
      <c r="D100" s="692" t="s">
        <v>55</v>
      </c>
      <c r="E100" s="35" t="s">
        <v>1971</v>
      </c>
      <c r="F100" s="826">
        <v>1</v>
      </c>
      <c r="G100" s="930">
        <v>2559</v>
      </c>
      <c r="H100" s="566">
        <f t="shared" si="1"/>
        <v>2559</v>
      </c>
      <c r="I100" s="194"/>
      <c r="J100" s="148" t="s">
        <v>1972</v>
      </c>
      <c r="K100" s="73" t="s">
        <v>1909</v>
      </c>
      <c r="L100" s="27"/>
      <c r="M100" s="32">
        <v>45691</v>
      </c>
      <c r="N100" s="28"/>
      <c r="O100" s="27"/>
      <c r="P100" s="32">
        <v>45706</v>
      </c>
      <c r="Q100" s="33">
        <v>45706</v>
      </c>
    </row>
    <row r="101" spans="2:17" s="4" customFormat="1" ht="19.7" customHeight="1">
      <c r="B101" s="28">
        <v>7</v>
      </c>
      <c r="C101" s="692" t="s">
        <v>832</v>
      </c>
      <c r="D101" s="692" t="s">
        <v>55</v>
      </c>
      <c r="E101" s="599" t="s">
        <v>1973</v>
      </c>
      <c r="F101" s="830">
        <v>1</v>
      </c>
      <c r="G101" s="930">
        <v>3121</v>
      </c>
      <c r="H101" s="566">
        <f t="shared" si="1"/>
        <v>3121</v>
      </c>
      <c r="I101" s="194"/>
      <c r="J101" s="1110" t="s">
        <v>1974</v>
      </c>
      <c r="K101" s="73" t="s">
        <v>1909</v>
      </c>
      <c r="L101" s="27"/>
      <c r="M101" s="32">
        <v>45691</v>
      </c>
      <c r="N101" s="28"/>
      <c r="O101" s="27"/>
      <c r="P101" s="32">
        <v>45706</v>
      </c>
      <c r="Q101" s="33">
        <v>45706</v>
      </c>
    </row>
    <row r="102" spans="2:17" s="4" customFormat="1" ht="19.7" customHeight="1">
      <c r="B102" s="28">
        <v>7</v>
      </c>
      <c r="C102" s="692" t="s">
        <v>832</v>
      </c>
      <c r="D102" s="692" t="s">
        <v>55</v>
      </c>
      <c r="E102" s="599" t="s">
        <v>1975</v>
      </c>
      <c r="F102" s="830">
        <v>1</v>
      </c>
      <c r="G102" s="930">
        <v>2457</v>
      </c>
      <c r="H102" s="566">
        <f t="shared" si="1"/>
        <v>2457</v>
      </c>
      <c r="I102" s="194"/>
      <c r="J102" s="1110" t="s">
        <v>1976</v>
      </c>
      <c r="K102" s="73" t="s">
        <v>1909</v>
      </c>
      <c r="L102" s="27"/>
      <c r="M102" s="32">
        <v>45691</v>
      </c>
      <c r="N102" s="28"/>
      <c r="O102" s="27"/>
      <c r="P102" s="32">
        <v>45706</v>
      </c>
      <c r="Q102" s="33">
        <v>45706</v>
      </c>
    </row>
    <row r="103" spans="2:17" s="4" customFormat="1" ht="19.7" customHeight="1">
      <c r="B103" s="28">
        <v>8</v>
      </c>
      <c r="C103" s="28" t="s">
        <v>472</v>
      </c>
      <c r="D103" s="692" t="s">
        <v>55</v>
      </c>
      <c r="E103" s="931" t="s">
        <v>824</v>
      </c>
      <c r="F103" s="826">
        <v>2</v>
      </c>
      <c r="G103" s="930">
        <v>161</v>
      </c>
      <c r="H103" s="566">
        <f t="shared" si="1"/>
        <v>322</v>
      </c>
      <c r="I103" s="194"/>
      <c r="J103" s="156" t="s">
        <v>825</v>
      </c>
      <c r="K103" s="73" t="s">
        <v>1909</v>
      </c>
      <c r="L103" s="27"/>
      <c r="M103" s="32">
        <v>45691</v>
      </c>
      <c r="N103" s="28"/>
      <c r="O103" s="27"/>
      <c r="P103" s="32">
        <v>45706</v>
      </c>
      <c r="Q103" s="33">
        <v>45706</v>
      </c>
    </row>
    <row r="104" spans="2:17" s="4" customFormat="1" ht="19.7" customHeight="1">
      <c r="B104" s="28">
        <v>8</v>
      </c>
      <c r="C104" s="692" t="s">
        <v>55</v>
      </c>
      <c r="D104" s="692" t="s">
        <v>55</v>
      </c>
      <c r="E104" s="35" t="s">
        <v>1977</v>
      </c>
      <c r="F104" s="826">
        <v>4</v>
      </c>
      <c r="G104" s="930">
        <v>2020</v>
      </c>
      <c r="H104" s="566">
        <f>F104*G104</f>
        <v>8080</v>
      </c>
      <c r="I104" s="194"/>
      <c r="J104" s="156" t="s">
        <v>1978</v>
      </c>
      <c r="K104" s="73" t="s">
        <v>1909</v>
      </c>
      <c r="L104" s="27"/>
      <c r="M104" s="32">
        <v>45691</v>
      </c>
      <c r="N104" s="28"/>
      <c r="O104" s="27"/>
      <c r="P104" s="32">
        <v>45706</v>
      </c>
      <c r="Q104" s="33">
        <v>45706</v>
      </c>
    </row>
    <row r="105" spans="2:17" s="4" customFormat="1" ht="19.7" customHeight="1">
      <c r="B105" s="28">
        <v>8</v>
      </c>
      <c r="C105" s="692" t="s">
        <v>55</v>
      </c>
      <c r="D105" s="692" t="s">
        <v>55</v>
      </c>
      <c r="E105" s="35" t="s">
        <v>1979</v>
      </c>
      <c r="F105" s="826">
        <v>4</v>
      </c>
      <c r="G105" s="930">
        <v>2020</v>
      </c>
      <c r="H105" s="566">
        <f t="shared" si="1"/>
        <v>8080</v>
      </c>
      <c r="I105" s="194"/>
      <c r="J105" s="156" t="s">
        <v>1978</v>
      </c>
      <c r="K105" s="73" t="s">
        <v>1909</v>
      </c>
      <c r="L105" s="27"/>
      <c r="M105" s="32">
        <v>45691</v>
      </c>
      <c r="N105" s="28"/>
      <c r="O105" s="27"/>
      <c r="P105" s="32">
        <v>45706</v>
      </c>
      <c r="Q105" s="33">
        <v>45706</v>
      </c>
    </row>
    <row r="106" spans="2:17" s="4" customFormat="1" ht="19.7" customHeight="1">
      <c r="B106" s="28">
        <v>8</v>
      </c>
      <c r="C106" s="692" t="s">
        <v>832</v>
      </c>
      <c r="D106" s="692" t="s">
        <v>55</v>
      </c>
      <c r="E106" s="829" t="s">
        <v>1980</v>
      </c>
      <c r="F106" s="830">
        <v>1</v>
      </c>
      <c r="G106" s="930">
        <v>48585</v>
      </c>
      <c r="H106" s="566">
        <f>F106*G106</f>
        <v>48585</v>
      </c>
      <c r="I106" s="194"/>
      <c r="J106" s="190" t="s">
        <v>1981</v>
      </c>
      <c r="K106" s="73" t="s">
        <v>1909</v>
      </c>
      <c r="L106" s="27"/>
      <c r="M106" s="32">
        <v>45691</v>
      </c>
      <c r="N106" s="28"/>
      <c r="O106" s="27"/>
      <c r="P106" s="32">
        <v>45706</v>
      </c>
      <c r="Q106" s="33">
        <v>45706</v>
      </c>
    </row>
    <row r="107" spans="2:17" s="4" customFormat="1" ht="19.7" customHeight="1">
      <c r="B107" s="28">
        <v>8</v>
      </c>
      <c r="C107" s="692" t="s">
        <v>55</v>
      </c>
      <c r="D107" s="692" t="s">
        <v>55</v>
      </c>
      <c r="E107" s="829" t="s">
        <v>1982</v>
      </c>
      <c r="F107" s="830">
        <v>16</v>
      </c>
      <c r="G107" s="930">
        <v>1130</v>
      </c>
      <c r="H107" s="566">
        <f t="shared" si="1"/>
        <v>18080</v>
      </c>
      <c r="I107" s="194"/>
      <c r="J107" s="195" t="s">
        <v>1953</v>
      </c>
      <c r="K107" s="73" t="s">
        <v>1909</v>
      </c>
      <c r="L107" s="27"/>
      <c r="M107" s="32">
        <v>45691</v>
      </c>
      <c r="N107" s="28"/>
      <c r="O107" s="27"/>
      <c r="P107" s="32">
        <v>45706</v>
      </c>
      <c r="Q107" s="33">
        <v>45706</v>
      </c>
    </row>
    <row r="108" spans="2:17" s="4" customFormat="1" ht="19.7" customHeight="1">
      <c r="B108" s="28">
        <v>8</v>
      </c>
      <c r="C108" s="692" t="s">
        <v>55</v>
      </c>
      <c r="D108" s="692" t="s">
        <v>55</v>
      </c>
      <c r="E108" s="829" t="s">
        <v>1983</v>
      </c>
      <c r="F108" s="830">
        <v>40</v>
      </c>
      <c r="G108" s="930">
        <v>130</v>
      </c>
      <c r="H108" s="566">
        <f>F108*G108</f>
        <v>5200</v>
      </c>
      <c r="I108" s="194"/>
      <c r="J108" s="195" t="s">
        <v>1984</v>
      </c>
      <c r="K108" s="73" t="s">
        <v>1909</v>
      </c>
      <c r="L108" s="27"/>
      <c r="M108" s="32">
        <v>45691</v>
      </c>
      <c r="N108" s="28"/>
      <c r="O108" s="27"/>
      <c r="P108" s="32">
        <v>45706</v>
      </c>
      <c r="Q108" s="33">
        <v>45706</v>
      </c>
    </row>
    <row r="109" spans="2:17" s="4" customFormat="1" ht="19.7" customHeight="1">
      <c r="B109" s="28">
        <v>8</v>
      </c>
      <c r="C109" s="692" t="s">
        <v>55</v>
      </c>
      <c r="D109" s="692" t="s">
        <v>55</v>
      </c>
      <c r="E109" s="829" t="s">
        <v>1113</v>
      </c>
      <c r="F109" s="830">
        <v>5</v>
      </c>
      <c r="G109" s="930">
        <v>96</v>
      </c>
      <c r="H109" s="566">
        <f>F109*G109</f>
        <v>480</v>
      </c>
      <c r="I109" s="194"/>
      <c r="J109" s="195" t="s">
        <v>1985</v>
      </c>
      <c r="K109" s="73" t="s">
        <v>1909</v>
      </c>
      <c r="L109" s="27"/>
      <c r="M109" s="32">
        <v>45691</v>
      </c>
      <c r="N109" s="28"/>
      <c r="O109" s="27"/>
      <c r="P109" s="32">
        <v>45706</v>
      </c>
      <c r="Q109" s="33">
        <v>45706</v>
      </c>
    </row>
    <row r="110" spans="2:17" s="4" customFormat="1" ht="19.7" customHeight="1">
      <c r="B110" s="28"/>
      <c r="C110" s="692"/>
      <c r="D110" s="692"/>
      <c r="E110" s="829"/>
      <c r="F110" s="830"/>
      <c r="G110" s="930">
        <v>0</v>
      </c>
      <c r="H110" s="566">
        <f>F110*G110</f>
        <v>0</v>
      </c>
      <c r="I110" s="194"/>
      <c r="J110" s="195"/>
      <c r="K110" s="73"/>
      <c r="L110" s="27"/>
      <c r="M110" s="32"/>
      <c r="N110" s="28"/>
      <c r="O110" s="27"/>
      <c r="P110" s="32"/>
      <c r="Q110" s="33"/>
    </row>
    <row r="111" spans="2:17" s="4" customFormat="1" ht="19.7" customHeight="1">
      <c r="B111" s="28">
        <v>13</v>
      </c>
      <c r="C111" s="692" t="s">
        <v>55</v>
      </c>
      <c r="D111" s="692" t="s">
        <v>55</v>
      </c>
      <c r="E111" s="931" t="s">
        <v>1986</v>
      </c>
      <c r="F111" s="826">
        <v>1</v>
      </c>
      <c r="G111" s="930">
        <v>20585</v>
      </c>
      <c r="H111" s="566">
        <f t="shared" ref="H111:H152" si="2">F111*G111</f>
        <v>20585</v>
      </c>
      <c r="I111" s="194"/>
      <c r="J111" s="156" t="s">
        <v>1987</v>
      </c>
      <c r="K111" s="73" t="s">
        <v>1909</v>
      </c>
      <c r="L111" s="27"/>
      <c r="M111" s="32">
        <v>45691</v>
      </c>
      <c r="N111" s="28"/>
      <c r="O111" s="27"/>
      <c r="P111" s="32">
        <v>45706</v>
      </c>
      <c r="Q111" s="33">
        <v>45706</v>
      </c>
    </row>
    <row r="112" spans="2:17" s="4" customFormat="1" ht="19.7" customHeight="1">
      <c r="B112" s="28">
        <v>13</v>
      </c>
      <c r="C112" s="692" t="s">
        <v>55</v>
      </c>
      <c r="D112" s="692" t="s">
        <v>55</v>
      </c>
      <c r="E112" s="829" t="s">
        <v>1988</v>
      </c>
      <c r="F112" s="830">
        <v>1</v>
      </c>
      <c r="G112" s="930">
        <v>1360</v>
      </c>
      <c r="H112" s="566">
        <f>F112*G112</f>
        <v>1360</v>
      </c>
      <c r="I112" s="194"/>
      <c r="J112" s="195" t="s">
        <v>1989</v>
      </c>
      <c r="K112" s="73" t="s">
        <v>1909</v>
      </c>
      <c r="L112" s="27"/>
      <c r="M112" s="32">
        <v>45691</v>
      </c>
      <c r="N112" s="28"/>
      <c r="O112" s="27"/>
      <c r="P112" s="32">
        <v>45706</v>
      </c>
      <c r="Q112" s="33">
        <v>45706</v>
      </c>
    </row>
    <row r="113" spans="2:17" s="4" customFormat="1" ht="19.7" customHeight="1">
      <c r="B113" s="28">
        <v>13</v>
      </c>
      <c r="C113" s="692" t="s">
        <v>55</v>
      </c>
      <c r="D113" s="692" t="s">
        <v>55</v>
      </c>
      <c r="E113" s="829" t="s">
        <v>1990</v>
      </c>
      <c r="F113" s="830">
        <v>1</v>
      </c>
      <c r="G113" s="930">
        <v>1884</v>
      </c>
      <c r="H113" s="566">
        <f>F113*G113</f>
        <v>1884</v>
      </c>
      <c r="I113" s="194"/>
      <c r="J113" s="195" t="s">
        <v>1991</v>
      </c>
      <c r="K113" s="73" t="s">
        <v>1909</v>
      </c>
      <c r="L113" s="27"/>
      <c r="M113" s="32">
        <v>45691</v>
      </c>
      <c r="N113" s="28"/>
      <c r="O113" s="27"/>
      <c r="P113" s="32">
        <v>45706</v>
      </c>
      <c r="Q113" s="33">
        <v>45706</v>
      </c>
    </row>
    <row r="114" spans="2:17" s="4" customFormat="1" ht="19.7" customHeight="1">
      <c r="B114" s="28">
        <v>13</v>
      </c>
      <c r="C114" s="692" t="s">
        <v>55</v>
      </c>
      <c r="D114" s="692" t="s">
        <v>55</v>
      </c>
      <c r="E114" s="829" t="s">
        <v>1509</v>
      </c>
      <c r="F114" s="830">
        <v>1</v>
      </c>
      <c r="G114" s="930">
        <v>7496</v>
      </c>
      <c r="H114" s="566">
        <f t="shared" si="2"/>
        <v>7496</v>
      </c>
      <c r="I114" s="194"/>
      <c r="J114" s="195" t="s">
        <v>853</v>
      </c>
      <c r="K114" s="73" t="s">
        <v>1909</v>
      </c>
      <c r="L114" s="27"/>
      <c r="M114" s="32">
        <v>45691</v>
      </c>
      <c r="N114" s="28"/>
      <c r="O114" s="27"/>
      <c r="P114" s="32">
        <v>45706</v>
      </c>
      <c r="Q114" s="33">
        <v>45706</v>
      </c>
    </row>
    <row r="115" spans="2:17" s="4" customFormat="1" ht="19.7" customHeight="1">
      <c r="B115" s="28">
        <v>13</v>
      </c>
      <c r="C115" s="692" t="s">
        <v>55</v>
      </c>
      <c r="D115" s="692" t="s">
        <v>55</v>
      </c>
      <c r="E115" s="829" t="s">
        <v>861</v>
      </c>
      <c r="F115" s="830">
        <v>1</v>
      </c>
      <c r="G115" s="930">
        <v>1179</v>
      </c>
      <c r="H115" s="566">
        <f t="shared" si="2"/>
        <v>1179</v>
      </c>
      <c r="I115" s="194"/>
      <c r="J115" s="195" t="s">
        <v>788</v>
      </c>
      <c r="K115" s="73" t="s">
        <v>1909</v>
      </c>
      <c r="L115" s="27"/>
      <c r="M115" s="32">
        <v>45691</v>
      </c>
      <c r="N115" s="28"/>
      <c r="O115" s="27"/>
      <c r="P115" s="32">
        <v>45706</v>
      </c>
      <c r="Q115" s="33">
        <v>45706</v>
      </c>
    </row>
    <row r="116" spans="2:17" s="4" customFormat="1" ht="19.7" customHeight="1">
      <c r="B116" s="28">
        <v>13</v>
      </c>
      <c r="C116" s="692" t="s">
        <v>303</v>
      </c>
      <c r="D116" s="692" t="s">
        <v>55</v>
      </c>
      <c r="E116" s="829" t="s">
        <v>304</v>
      </c>
      <c r="F116" s="830">
        <v>2</v>
      </c>
      <c r="G116" s="930">
        <v>1611</v>
      </c>
      <c r="H116" s="566">
        <f t="shared" si="2"/>
        <v>3222</v>
      </c>
      <c r="I116" s="194"/>
      <c r="J116" s="195" t="s">
        <v>862</v>
      </c>
      <c r="K116" s="73" t="s">
        <v>1909</v>
      </c>
      <c r="L116" s="27"/>
      <c r="M116" s="32">
        <v>45691</v>
      </c>
      <c r="N116" s="28"/>
      <c r="O116" s="27"/>
      <c r="P116" s="32">
        <v>45706</v>
      </c>
      <c r="Q116" s="33">
        <v>45706</v>
      </c>
    </row>
    <row r="117" spans="2:17" s="4" customFormat="1" ht="19.7" customHeight="1">
      <c r="B117" s="28">
        <v>13</v>
      </c>
      <c r="C117" s="692" t="s">
        <v>55</v>
      </c>
      <c r="D117" s="692" t="s">
        <v>55</v>
      </c>
      <c r="E117" s="829" t="s">
        <v>268</v>
      </c>
      <c r="F117" s="830">
        <v>1</v>
      </c>
      <c r="G117" s="930">
        <v>5117</v>
      </c>
      <c r="H117" s="566">
        <f t="shared" si="2"/>
        <v>5117</v>
      </c>
      <c r="I117" s="194"/>
      <c r="J117" s="195" t="s">
        <v>1513</v>
      </c>
      <c r="K117" s="73" t="s">
        <v>1909</v>
      </c>
      <c r="L117" s="27"/>
      <c r="M117" s="32">
        <v>45691</v>
      </c>
      <c r="N117" s="28"/>
      <c r="O117" s="27"/>
      <c r="P117" s="32">
        <v>45706</v>
      </c>
      <c r="Q117" s="33">
        <v>45706</v>
      </c>
    </row>
    <row r="118" spans="2:17" s="4" customFormat="1" ht="19.7" customHeight="1">
      <c r="B118" s="28">
        <v>13</v>
      </c>
      <c r="C118" s="692" t="s">
        <v>55</v>
      </c>
      <c r="D118" s="692" t="s">
        <v>55</v>
      </c>
      <c r="E118" s="829" t="s">
        <v>270</v>
      </c>
      <c r="F118" s="830">
        <v>1</v>
      </c>
      <c r="G118" s="930">
        <v>4239</v>
      </c>
      <c r="H118" s="566">
        <f t="shared" si="2"/>
        <v>4239</v>
      </c>
      <c r="I118" s="194"/>
      <c r="J118" s="195" t="s">
        <v>1992</v>
      </c>
      <c r="K118" s="73" t="s">
        <v>1909</v>
      </c>
      <c r="L118" s="27"/>
      <c r="M118" s="32">
        <v>45691</v>
      </c>
      <c r="N118" s="28"/>
      <c r="O118" s="27"/>
      <c r="P118" s="32">
        <v>45706</v>
      </c>
      <c r="Q118" s="33">
        <v>45706</v>
      </c>
    </row>
    <row r="119" spans="2:17" s="4" customFormat="1" ht="19.7" customHeight="1">
      <c r="B119" s="28">
        <v>13</v>
      </c>
      <c r="C119" s="28" t="s">
        <v>472</v>
      </c>
      <c r="D119" s="692" t="s">
        <v>55</v>
      </c>
      <c r="E119" s="829" t="s">
        <v>1993</v>
      </c>
      <c r="F119" s="830">
        <v>2</v>
      </c>
      <c r="G119" s="930">
        <v>110</v>
      </c>
      <c r="H119" s="566">
        <f>F119*G119</f>
        <v>220</v>
      </c>
      <c r="I119" s="194"/>
      <c r="J119" s="195" t="s">
        <v>1984</v>
      </c>
      <c r="K119" s="73" t="s">
        <v>1909</v>
      </c>
      <c r="L119" s="27"/>
      <c r="M119" s="32">
        <v>45691</v>
      </c>
      <c r="N119" s="28"/>
      <c r="O119" s="27"/>
      <c r="P119" s="32">
        <v>45706</v>
      </c>
      <c r="Q119" s="33">
        <v>45706</v>
      </c>
    </row>
    <row r="120" spans="2:17" s="4" customFormat="1" ht="19.7" customHeight="1">
      <c r="B120" s="28">
        <v>14</v>
      </c>
      <c r="C120" s="692" t="s">
        <v>55</v>
      </c>
      <c r="D120" s="692" t="s">
        <v>55</v>
      </c>
      <c r="E120" s="931" t="s">
        <v>1994</v>
      </c>
      <c r="F120" s="826">
        <v>2</v>
      </c>
      <c r="G120" s="36">
        <v>370</v>
      </c>
      <c r="H120" s="566">
        <f>F120*G120</f>
        <v>740</v>
      </c>
      <c r="I120" s="194"/>
      <c r="J120" s="156" t="s">
        <v>1995</v>
      </c>
      <c r="K120" s="73" t="s">
        <v>1909</v>
      </c>
      <c r="L120" s="27"/>
      <c r="M120" s="32">
        <v>45691</v>
      </c>
      <c r="N120" s="28"/>
      <c r="O120" s="27"/>
      <c r="P120" s="32">
        <v>45706</v>
      </c>
      <c r="Q120" s="33">
        <v>45706</v>
      </c>
    </row>
    <row r="121" spans="2:17" s="4" customFormat="1" ht="19.7" customHeight="1">
      <c r="B121" s="28">
        <v>14</v>
      </c>
      <c r="C121" s="692" t="s">
        <v>832</v>
      </c>
      <c r="D121" s="692" t="s">
        <v>55</v>
      </c>
      <c r="E121" s="35" t="s">
        <v>1996</v>
      </c>
      <c r="F121" s="826">
        <v>1</v>
      </c>
      <c r="G121" s="930">
        <v>3121</v>
      </c>
      <c r="H121" s="566">
        <f>F121*G121</f>
        <v>3121</v>
      </c>
      <c r="I121" s="194"/>
      <c r="J121" s="156" t="s">
        <v>1997</v>
      </c>
      <c r="K121" s="73" t="s">
        <v>1909</v>
      </c>
      <c r="L121" s="27"/>
      <c r="M121" s="32">
        <v>45691</v>
      </c>
      <c r="N121" s="28"/>
      <c r="O121" s="27"/>
      <c r="P121" s="32">
        <v>45706</v>
      </c>
      <c r="Q121" s="33">
        <v>45706</v>
      </c>
    </row>
    <row r="122" spans="2:17" s="4" customFormat="1" ht="19.7" customHeight="1">
      <c r="B122" s="28">
        <v>14</v>
      </c>
      <c r="C122" s="692" t="s">
        <v>832</v>
      </c>
      <c r="D122" s="692" t="s">
        <v>55</v>
      </c>
      <c r="E122" s="35" t="s">
        <v>1998</v>
      </c>
      <c r="F122" s="826">
        <v>1</v>
      </c>
      <c r="G122" s="930">
        <v>2123</v>
      </c>
      <c r="H122" s="566">
        <f>F122*G122</f>
        <v>2123</v>
      </c>
      <c r="I122" s="194"/>
      <c r="J122" s="156" t="s">
        <v>1999</v>
      </c>
      <c r="K122" s="73" t="s">
        <v>1909</v>
      </c>
      <c r="L122" s="27"/>
      <c r="M122" s="32">
        <v>45691</v>
      </c>
      <c r="N122" s="28"/>
      <c r="O122" s="27"/>
      <c r="P122" s="32">
        <v>45706</v>
      </c>
      <c r="Q122" s="33">
        <v>45706</v>
      </c>
    </row>
    <row r="123" spans="2:17" s="4" customFormat="1" ht="19.7" customHeight="1">
      <c r="B123" s="28">
        <v>14</v>
      </c>
      <c r="C123" s="692" t="s">
        <v>832</v>
      </c>
      <c r="D123" s="692" t="s">
        <v>55</v>
      </c>
      <c r="E123" s="35" t="s">
        <v>2000</v>
      </c>
      <c r="F123" s="826">
        <v>1</v>
      </c>
      <c r="G123" s="930">
        <v>2713</v>
      </c>
      <c r="H123" s="566">
        <f>F123*G123</f>
        <v>2713</v>
      </c>
      <c r="I123" s="194"/>
      <c r="J123" s="156" t="s">
        <v>2001</v>
      </c>
      <c r="K123" s="73" t="s">
        <v>1909</v>
      </c>
      <c r="L123" s="27"/>
      <c r="M123" s="32">
        <v>45691</v>
      </c>
      <c r="N123" s="28"/>
      <c r="O123" s="27"/>
      <c r="P123" s="32">
        <v>45706</v>
      </c>
      <c r="Q123" s="33">
        <v>45706</v>
      </c>
    </row>
    <row r="124" spans="2:17" s="4" customFormat="1" ht="19.7" customHeight="1">
      <c r="B124" s="28">
        <v>13</v>
      </c>
      <c r="C124" s="692" t="s">
        <v>55</v>
      </c>
      <c r="D124" s="692" t="s">
        <v>55</v>
      </c>
      <c r="E124" s="35" t="s">
        <v>2002</v>
      </c>
      <c r="F124" s="826">
        <v>2</v>
      </c>
      <c r="G124" s="930">
        <v>900</v>
      </c>
      <c r="H124" s="566">
        <f t="shared" si="2"/>
        <v>1800</v>
      </c>
      <c r="I124" s="194"/>
      <c r="J124" s="156" t="s">
        <v>2003</v>
      </c>
      <c r="K124" s="73" t="s">
        <v>1909</v>
      </c>
      <c r="L124" s="27"/>
      <c r="M124" s="32">
        <v>45691</v>
      </c>
      <c r="N124" s="28"/>
      <c r="O124" s="27"/>
      <c r="P124" s="32">
        <v>45706</v>
      </c>
      <c r="Q124" s="33">
        <v>45706</v>
      </c>
    </row>
    <row r="125" spans="2:17" s="4" customFormat="1" ht="19.7" customHeight="1">
      <c r="B125" s="28">
        <v>13</v>
      </c>
      <c r="C125" s="692" t="s">
        <v>55</v>
      </c>
      <c r="D125" s="692" t="s">
        <v>55</v>
      </c>
      <c r="E125" s="35" t="s">
        <v>2004</v>
      </c>
      <c r="F125" s="826">
        <v>4</v>
      </c>
      <c r="G125" s="930">
        <v>161</v>
      </c>
      <c r="H125" s="566">
        <f t="shared" si="2"/>
        <v>644</v>
      </c>
      <c r="I125" s="194"/>
      <c r="J125" s="156" t="s">
        <v>2005</v>
      </c>
      <c r="K125" s="73" t="s">
        <v>1909</v>
      </c>
      <c r="L125" s="27"/>
      <c r="M125" s="32">
        <v>45691</v>
      </c>
      <c r="N125" s="28"/>
      <c r="O125" s="27"/>
      <c r="P125" s="32">
        <v>45706</v>
      </c>
      <c r="Q125" s="33">
        <v>45706</v>
      </c>
    </row>
    <row r="126" spans="2:17" s="4" customFormat="1" ht="19.7" customHeight="1">
      <c r="B126" s="28">
        <v>13</v>
      </c>
      <c r="C126" s="692" t="s">
        <v>55</v>
      </c>
      <c r="D126" s="692" t="s">
        <v>55</v>
      </c>
      <c r="E126" s="35" t="s">
        <v>2006</v>
      </c>
      <c r="F126" s="826">
        <v>4</v>
      </c>
      <c r="G126" s="930">
        <v>250</v>
      </c>
      <c r="H126" s="566">
        <f t="shared" si="2"/>
        <v>1000</v>
      </c>
      <c r="I126" s="194"/>
      <c r="J126" s="156" t="s">
        <v>1915</v>
      </c>
      <c r="K126" s="73" t="s">
        <v>1909</v>
      </c>
      <c r="L126" s="27"/>
      <c r="M126" s="32">
        <v>45691</v>
      </c>
      <c r="N126" s="28"/>
      <c r="O126" s="27"/>
      <c r="P126" s="32">
        <v>45706</v>
      </c>
      <c r="Q126" s="33">
        <v>45706</v>
      </c>
    </row>
    <row r="127" spans="2:17" s="4" customFormat="1" ht="19.7" customHeight="1">
      <c r="B127" s="28">
        <v>13</v>
      </c>
      <c r="C127" s="692" t="s">
        <v>55</v>
      </c>
      <c r="D127" s="692" t="s">
        <v>55</v>
      </c>
      <c r="E127" s="35" t="s">
        <v>2007</v>
      </c>
      <c r="F127" s="826">
        <v>4</v>
      </c>
      <c r="G127" s="930">
        <v>80</v>
      </c>
      <c r="H127" s="566">
        <f t="shared" si="2"/>
        <v>320</v>
      </c>
      <c r="I127" s="194"/>
      <c r="J127" s="156" t="s">
        <v>2008</v>
      </c>
      <c r="K127" s="73" t="s">
        <v>1909</v>
      </c>
      <c r="L127" s="27"/>
      <c r="M127" s="32">
        <v>45691</v>
      </c>
      <c r="N127" s="28"/>
      <c r="O127" s="27"/>
      <c r="P127" s="32">
        <v>45706</v>
      </c>
      <c r="Q127" s="33">
        <v>45706</v>
      </c>
    </row>
    <row r="128" spans="2:17" s="4" customFormat="1" ht="19.7" customHeight="1">
      <c r="B128" s="28">
        <v>13</v>
      </c>
      <c r="C128" s="692" t="s">
        <v>55</v>
      </c>
      <c r="D128" s="692" t="s">
        <v>55</v>
      </c>
      <c r="E128" s="35" t="s">
        <v>2009</v>
      </c>
      <c r="F128" s="826">
        <v>2</v>
      </c>
      <c r="G128" s="930">
        <v>80</v>
      </c>
      <c r="H128" s="566">
        <f t="shared" si="2"/>
        <v>160</v>
      </c>
      <c r="I128" s="194"/>
      <c r="J128" s="156" t="s">
        <v>2008</v>
      </c>
      <c r="K128" s="73" t="s">
        <v>1909</v>
      </c>
      <c r="L128" s="27"/>
      <c r="M128" s="32">
        <v>45691</v>
      </c>
      <c r="N128" s="28"/>
      <c r="O128" s="27"/>
      <c r="P128" s="32">
        <v>45706</v>
      </c>
      <c r="Q128" s="33">
        <v>45706</v>
      </c>
    </row>
    <row r="129" spans="2:17" s="4" customFormat="1" ht="19.7" customHeight="1">
      <c r="B129" s="28">
        <v>13</v>
      </c>
      <c r="C129" s="692" t="s">
        <v>55</v>
      </c>
      <c r="D129" s="692" t="s">
        <v>55</v>
      </c>
      <c r="E129" s="35" t="s">
        <v>2010</v>
      </c>
      <c r="F129" s="826">
        <v>2</v>
      </c>
      <c r="G129" s="930">
        <v>279</v>
      </c>
      <c r="H129" s="566">
        <f t="shared" si="2"/>
        <v>558</v>
      </c>
      <c r="I129" s="194"/>
      <c r="J129" s="156" t="s">
        <v>2003</v>
      </c>
      <c r="K129" s="73" t="s">
        <v>1909</v>
      </c>
      <c r="L129" s="27"/>
      <c r="M129" s="32">
        <v>45691</v>
      </c>
      <c r="N129" s="28"/>
      <c r="O129" s="27"/>
      <c r="P129" s="32">
        <v>45706</v>
      </c>
      <c r="Q129" s="33">
        <v>45706</v>
      </c>
    </row>
    <row r="130" spans="2:17" s="4" customFormat="1" ht="19.7" customHeight="1">
      <c r="B130" s="28">
        <v>13</v>
      </c>
      <c r="C130" s="692" t="s">
        <v>55</v>
      </c>
      <c r="D130" s="692" t="s">
        <v>55</v>
      </c>
      <c r="E130" s="35" t="s">
        <v>2011</v>
      </c>
      <c r="F130" s="826">
        <v>2</v>
      </c>
      <c r="G130" s="930">
        <v>279</v>
      </c>
      <c r="H130" s="566">
        <f t="shared" si="2"/>
        <v>558</v>
      </c>
      <c r="I130" s="194"/>
      <c r="J130" s="156" t="s">
        <v>2003</v>
      </c>
      <c r="K130" s="73" t="s">
        <v>1909</v>
      </c>
      <c r="L130" s="27"/>
      <c r="M130" s="32">
        <v>45691</v>
      </c>
      <c r="N130" s="28"/>
      <c r="O130" s="27"/>
      <c r="P130" s="32">
        <v>45706</v>
      </c>
      <c r="Q130" s="33">
        <v>45706</v>
      </c>
    </row>
    <row r="131" spans="2:17" s="4" customFormat="1" ht="19.7" customHeight="1">
      <c r="B131" s="28">
        <v>13</v>
      </c>
      <c r="C131" s="692" t="s">
        <v>55</v>
      </c>
      <c r="D131" s="692" t="s">
        <v>55</v>
      </c>
      <c r="E131" s="35" t="s">
        <v>2012</v>
      </c>
      <c r="F131" s="826">
        <v>1</v>
      </c>
      <c r="G131" s="930">
        <v>200</v>
      </c>
      <c r="H131" s="566">
        <f t="shared" si="2"/>
        <v>200</v>
      </c>
      <c r="I131" s="194"/>
      <c r="J131" s="156" t="s">
        <v>2003</v>
      </c>
      <c r="K131" s="73" t="s">
        <v>1909</v>
      </c>
      <c r="L131" s="27"/>
      <c r="M131" s="32">
        <v>45691</v>
      </c>
      <c r="N131" s="28"/>
      <c r="O131" s="27"/>
      <c r="P131" s="32">
        <v>45706</v>
      </c>
      <c r="Q131" s="33">
        <v>45706</v>
      </c>
    </row>
    <row r="132" spans="2:17" s="4" customFormat="1" ht="19.7" customHeight="1">
      <c r="B132" s="28">
        <v>13</v>
      </c>
      <c r="C132" s="692" t="s">
        <v>55</v>
      </c>
      <c r="D132" s="692" t="s">
        <v>55</v>
      </c>
      <c r="E132" s="35" t="s">
        <v>2013</v>
      </c>
      <c r="F132" s="826">
        <v>6</v>
      </c>
      <c r="G132" s="930">
        <v>245</v>
      </c>
      <c r="H132" s="566">
        <f t="shared" si="2"/>
        <v>1470</v>
      </c>
      <c r="I132" s="194"/>
      <c r="J132" s="156" t="s">
        <v>2005</v>
      </c>
      <c r="K132" s="73" t="s">
        <v>1909</v>
      </c>
      <c r="L132" s="27"/>
      <c r="M132" s="32">
        <v>45691</v>
      </c>
      <c r="N132" s="28"/>
      <c r="O132" s="27"/>
      <c r="P132" s="32">
        <v>45706</v>
      </c>
      <c r="Q132" s="33">
        <v>45706</v>
      </c>
    </row>
    <row r="133" spans="2:17" s="4" customFormat="1" ht="19.7" customHeight="1">
      <c r="B133" s="28">
        <v>13</v>
      </c>
      <c r="C133" s="692" t="s">
        <v>55</v>
      </c>
      <c r="D133" s="692" t="s">
        <v>55</v>
      </c>
      <c r="E133" s="35" t="s">
        <v>2014</v>
      </c>
      <c r="F133" s="826">
        <v>2</v>
      </c>
      <c r="G133" s="930">
        <v>70</v>
      </c>
      <c r="H133" s="566">
        <f t="shared" si="2"/>
        <v>140</v>
      </c>
      <c r="I133" s="194"/>
      <c r="J133" s="156" t="s">
        <v>2015</v>
      </c>
      <c r="K133" s="73" t="s">
        <v>1909</v>
      </c>
      <c r="L133" s="27"/>
      <c r="M133" s="32">
        <v>45691</v>
      </c>
      <c r="N133" s="28"/>
      <c r="O133" s="27"/>
      <c r="P133" s="32">
        <v>45706</v>
      </c>
      <c r="Q133" s="33">
        <v>45706</v>
      </c>
    </row>
    <row r="134" spans="2:17" s="4" customFormat="1" ht="19.7" customHeight="1">
      <c r="B134" s="28">
        <v>13</v>
      </c>
      <c r="C134" s="692" t="s">
        <v>55</v>
      </c>
      <c r="D134" s="692" t="s">
        <v>55</v>
      </c>
      <c r="E134" s="35" t="s">
        <v>2016</v>
      </c>
      <c r="F134" s="826">
        <v>4</v>
      </c>
      <c r="G134" s="930">
        <v>211</v>
      </c>
      <c r="H134" s="566">
        <f t="shared" si="2"/>
        <v>844</v>
      </c>
      <c r="I134" s="194"/>
      <c r="J134" s="156" t="s">
        <v>2015</v>
      </c>
      <c r="K134" s="73" t="s">
        <v>1909</v>
      </c>
      <c r="L134" s="27"/>
      <c r="M134" s="32">
        <v>45691</v>
      </c>
      <c r="N134" s="28"/>
      <c r="O134" s="27"/>
      <c r="P134" s="32">
        <v>45706</v>
      </c>
      <c r="Q134" s="33">
        <v>45706</v>
      </c>
    </row>
    <row r="135" spans="2:17" s="4" customFormat="1" ht="19.7" customHeight="1">
      <c r="B135" s="28">
        <v>13</v>
      </c>
      <c r="C135" s="692" t="s">
        <v>55</v>
      </c>
      <c r="D135" s="692" t="s">
        <v>55</v>
      </c>
      <c r="E135" s="35" t="s">
        <v>2017</v>
      </c>
      <c r="F135" s="826">
        <v>18</v>
      </c>
      <c r="G135" s="930">
        <v>75</v>
      </c>
      <c r="H135" s="566">
        <f t="shared" si="2"/>
        <v>1350</v>
      </c>
      <c r="I135" s="194"/>
      <c r="J135" s="156" t="s">
        <v>2008</v>
      </c>
      <c r="K135" s="73" t="s">
        <v>1909</v>
      </c>
      <c r="L135" s="27"/>
      <c r="M135" s="32">
        <v>45691</v>
      </c>
      <c r="N135" s="28"/>
      <c r="O135" s="27"/>
      <c r="P135" s="32">
        <v>45706</v>
      </c>
      <c r="Q135" s="33">
        <v>45706</v>
      </c>
    </row>
    <row r="136" spans="2:17" s="4" customFormat="1" ht="19.7" customHeight="1">
      <c r="B136" s="28">
        <v>13</v>
      </c>
      <c r="C136" s="692" t="s">
        <v>55</v>
      </c>
      <c r="D136" s="692" t="s">
        <v>55</v>
      </c>
      <c r="E136" s="35" t="s">
        <v>2018</v>
      </c>
      <c r="F136" s="826">
        <v>4</v>
      </c>
      <c r="G136" s="930">
        <v>280</v>
      </c>
      <c r="H136" s="566">
        <f t="shared" si="2"/>
        <v>1120</v>
      </c>
      <c r="I136" s="194"/>
      <c r="J136" s="156" t="s">
        <v>1648</v>
      </c>
      <c r="K136" s="73" t="s">
        <v>1909</v>
      </c>
      <c r="L136" s="27"/>
      <c r="M136" s="32">
        <v>45691</v>
      </c>
      <c r="N136" s="28"/>
      <c r="O136" s="27"/>
      <c r="P136" s="32">
        <v>45706</v>
      </c>
      <c r="Q136" s="33">
        <v>45706</v>
      </c>
    </row>
    <row r="137" spans="2:17" s="4" customFormat="1" ht="19.7" customHeight="1">
      <c r="B137" s="28">
        <v>13</v>
      </c>
      <c r="C137" s="692" t="s">
        <v>55</v>
      </c>
      <c r="D137" s="692" t="s">
        <v>55</v>
      </c>
      <c r="E137" s="35" t="s">
        <v>2019</v>
      </c>
      <c r="F137" s="826">
        <v>4</v>
      </c>
      <c r="G137" s="930">
        <v>75</v>
      </c>
      <c r="H137" s="566">
        <f t="shared" si="2"/>
        <v>300</v>
      </c>
      <c r="I137" s="194"/>
      <c r="J137" s="156" t="s">
        <v>2008</v>
      </c>
      <c r="K137" s="73" t="s">
        <v>1909</v>
      </c>
      <c r="L137" s="27"/>
      <c r="M137" s="32">
        <v>45691</v>
      </c>
      <c r="N137" s="28"/>
      <c r="O137" s="27"/>
      <c r="P137" s="32">
        <v>45706</v>
      </c>
      <c r="Q137" s="33">
        <v>45706</v>
      </c>
    </row>
    <row r="138" spans="2:17" s="4" customFormat="1" ht="19.7" customHeight="1">
      <c r="B138" s="28">
        <v>14</v>
      </c>
      <c r="C138" s="692" t="s">
        <v>55</v>
      </c>
      <c r="D138" s="692" t="s">
        <v>55</v>
      </c>
      <c r="E138" s="829" t="s">
        <v>2020</v>
      </c>
      <c r="F138" s="826">
        <v>2</v>
      </c>
      <c r="G138" s="930">
        <v>1740</v>
      </c>
      <c r="H138" s="566">
        <f t="shared" si="2"/>
        <v>3480</v>
      </c>
      <c r="I138" s="194"/>
      <c r="J138" s="195" t="s">
        <v>2021</v>
      </c>
      <c r="K138" s="73" t="s">
        <v>1909</v>
      </c>
      <c r="L138" s="27"/>
      <c r="M138" s="32">
        <v>45691</v>
      </c>
      <c r="N138" s="28"/>
      <c r="O138" s="27"/>
      <c r="P138" s="32">
        <v>45706</v>
      </c>
      <c r="Q138" s="33">
        <v>45706</v>
      </c>
    </row>
    <row r="139" spans="2:17" s="4" customFormat="1" ht="19.7" customHeight="1">
      <c r="B139" s="28">
        <v>14</v>
      </c>
      <c r="C139" s="692" t="s">
        <v>55</v>
      </c>
      <c r="D139" s="692" t="s">
        <v>55</v>
      </c>
      <c r="E139" s="829" t="s">
        <v>2022</v>
      </c>
      <c r="F139" s="830">
        <v>2</v>
      </c>
      <c r="G139" s="930">
        <v>1600</v>
      </c>
      <c r="H139" s="566">
        <f t="shared" si="2"/>
        <v>3200</v>
      </c>
      <c r="I139" s="194"/>
      <c r="J139" s="195" t="s">
        <v>2021</v>
      </c>
      <c r="K139" s="73" t="s">
        <v>1909</v>
      </c>
      <c r="L139" s="27"/>
      <c r="M139" s="32">
        <v>45691</v>
      </c>
      <c r="N139" s="28"/>
      <c r="O139" s="27"/>
      <c r="P139" s="32">
        <v>45706</v>
      </c>
      <c r="Q139" s="33">
        <v>45706</v>
      </c>
    </row>
    <row r="140" spans="2:17" s="4" customFormat="1" ht="19.7" customHeight="1">
      <c r="B140" s="28">
        <v>14</v>
      </c>
      <c r="C140" s="692" t="s">
        <v>55</v>
      </c>
      <c r="D140" s="692" t="s">
        <v>55</v>
      </c>
      <c r="E140" s="829" t="s">
        <v>2023</v>
      </c>
      <c r="F140" s="830">
        <v>2</v>
      </c>
      <c r="G140" s="930">
        <v>2070</v>
      </c>
      <c r="H140" s="566">
        <f t="shared" si="2"/>
        <v>4140</v>
      </c>
      <c r="I140" s="194"/>
      <c r="J140" s="195" t="s">
        <v>2021</v>
      </c>
      <c r="K140" s="73" t="s">
        <v>1909</v>
      </c>
      <c r="L140" s="27"/>
      <c r="M140" s="32">
        <v>45691</v>
      </c>
      <c r="N140" s="28"/>
      <c r="O140" s="27"/>
      <c r="P140" s="32">
        <v>45706</v>
      </c>
      <c r="Q140" s="33">
        <v>45706</v>
      </c>
    </row>
    <row r="141" spans="2:17" s="4" customFormat="1" ht="19.7" customHeight="1">
      <c r="B141" s="28">
        <v>14</v>
      </c>
      <c r="C141" s="692" t="s">
        <v>55</v>
      </c>
      <c r="D141" s="692" t="s">
        <v>55</v>
      </c>
      <c r="E141" s="829" t="s">
        <v>2024</v>
      </c>
      <c r="F141" s="830">
        <v>2</v>
      </c>
      <c r="G141" s="930">
        <v>2210</v>
      </c>
      <c r="H141" s="566">
        <f t="shared" si="2"/>
        <v>4420</v>
      </c>
      <c r="I141" s="194"/>
      <c r="J141" s="195" t="s">
        <v>2025</v>
      </c>
      <c r="K141" s="73" t="s">
        <v>1909</v>
      </c>
      <c r="L141" s="27"/>
      <c r="M141" s="32">
        <v>45691</v>
      </c>
      <c r="N141" s="28"/>
      <c r="O141" s="27"/>
      <c r="P141" s="32">
        <v>45706</v>
      </c>
      <c r="Q141" s="33">
        <v>45706</v>
      </c>
    </row>
    <row r="142" spans="2:17" s="4" customFormat="1" ht="19.7" customHeight="1">
      <c r="B142" s="28">
        <v>14</v>
      </c>
      <c r="C142" s="692" t="s">
        <v>55</v>
      </c>
      <c r="D142" s="692" t="s">
        <v>55</v>
      </c>
      <c r="E142" s="829" t="s">
        <v>2026</v>
      </c>
      <c r="F142" s="830">
        <v>2</v>
      </c>
      <c r="G142" s="930">
        <v>2470</v>
      </c>
      <c r="H142" s="566">
        <f t="shared" si="2"/>
        <v>4940</v>
      </c>
      <c r="I142" s="194"/>
      <c r="J142" s="195" t="s">
        <v>2027</v>
      </c>
      <c r="K142" s="73" t="s">
        <v>1909</v>
      </c>
      <c r="L142" s="27"/>
      <c r="M142" s="32">
        <v>45691</v>
      </c>
      <c r="N142" s="28"/>
      <c r="O142" s="27"/>
      <c r="P142" s="32">
        <v>45706</v>
      </c>
      <c r="Q142" s="33">
        <v>45706</v>
      </c>
    </row>
    <row r="143" spans="2:17" s="4" customFormat="1" ht="19.7" customHeight="1">
      <c r="B143" s="28">
        <v>14</v>
      </c>
      <c r="C143" s="692" t="s">
        <v>55</v>
      </c>
      <c r="D143" s="692" t="s">
        <v>55</v>
      </c>
      <c r="E143" s="829" t="s">
        <v>2020</v>
      </c>
      <c r="F143" s="830">
        <v>4</v>
      </c>
      <c r="G143" s="930">
        <v>1740</v>
      </c>
      <c r="H143" s="566">
        <f t="shared" si="2"/>
        <v>6960</v>
      </c>
      <c r="I143" s="194"/>
      <c r="J143" s="195" t="s">
        <v>2028</v>
      </c>
      <c r="K143" s="73" t="s">
        <v>1909</v>
      </c>
      <c r="L143" s="27"/>
      <c r="M143" s="32">
        <v>45691</v>
      </c>
      <c r="N143" s="28"/>
      <c r="O143" s="27"/>
      <c r="P143" s="32">
        <v>45706</v>
      </c>
      <c r="Q143" s="33">
        <v>45706</v>
      </c>
    </row>
    <row r="144" spans="2:17" s="4" customFormat="1" ht="19.7" customHeight="1">
      <c r="B144" s="28">
        <v>14</v>
      </c>
      <c r="C144" s="692" t="s">
        <v>55</v>
      </c>
      <c r="D144" s="692" t="s">
        <v>55</v>
      </c>
      <c r="E144" s="829" t="s">
        <v>2029</v>
      </c>
      <c r="F144" s="826">
        <v>2</v>
      </c>
      <c r="G144" s="930">
        <v>2260</v>
      </c>
      <c r="H144" s="566">
        <f t="shared" si="2"/>
        <v>4520</v>
      </c>
      <c r="I144" s="194"/>
      <c r="J144" s="195" t="s">
        <v>2030</v>
      </c>
      <c r="K144" s="73" t="s">
        <v>1909</v>
      </c>
      <c r="L144" s="27"/>
      <c r="M144" s="32">
        <v>45691</v>
      </c>
      <c r="N144" s="28"/>
      <c r="O144" s="27"/>
      <c r="P144" s="32">
        <v>45706</v>
      </c>
      <c r="Q144" s="33">
        <v>45706</v>
      </c>
    </row>
    <row r="145" spans="2:17" s="4" customFormat="1" ht="19.7" customHeight="1">
      <c r="B145" s="28">
        <v>14</v>
      </c>
      <c r="C145" s="692" t="s">
        <v>55</v>
      </c>
      <c r="D145" s="692" t="s">
        <v>55</v>
      </c>
      <c r="E145" s="829" t="s">
        <v>2031</v>
      </c>
      <c r="F145" s="830">
        <v>2</v>
      </c>
      <c r="G145" s="930">
        <v>1550</v>
      </c>
      <c r="H145" s="566">
        <f t="shared" si="2"/>
        <v>3100</v>
      </c>
      <c r="I145" s="194"/>
      <c r="J145" s="195" t="s">
        <v>2028</v>
      </c>
      <c r="K145" s="73" t="s">
        <v>1909</v>
      </c>
      <c r="L145" s="27"/>
      <c r="M145" s="32">
        <v>45691</v>
      </c>
      <c r="N145" s="28"/>
      <c r="O145" s="27"/>
      <c r="P145" s="32">
        <v>45706</v>
      </c>
      <c r="Q145" s="33">
        <v>45706</v>
      </c>
    </row>
    <row r="146" spans="2:17" s="4" customFormat="1" ht="19.7" customHeight="1">
      <c r="B146" s="28">
        <v>14</v>
      </c>
      <c r="C146" s="692" t="s">
        <v>55</v>
      </c>
      <c r="D146" s="692" t="s">
        <v>55</v>
      </c>
      <c r="E146" s="829" t="s">
        <v>2032</v>
      </c>
      <c r="F146" s="830">
        <v>2</v>
      </c>
      <c r="G146" s="930">
        <v>2430</v>
      </c>
      <c r="H146" s="566">
        <f t="shared" si="2"/>
        <v>4860</v>
      </c>
      <c r="I146" s="194"/>
      <c r="J146" s="195" t="s">
        <v>2033</v>
      </c>
      <c r="K146" s="73" t="s">
        <v>1909</v>
      </c>
      <c r="L146" s="27"/>
      <c r="M146" s="32">
        <v>45691</v>
      </c>
      <c r="N146" s="28"/>
      <c r="O146" s="27"/>
      <c r="P146" s="32">
        <v>45706</v>
      </c>
      <c r="Q146" s="33">
        <v>45706</v>
      </c>
    </row>
    <row r="147" spans="2:17" s="4" customFormat="1" ht="19.7" customHeight="1">
      <c r="B147" s="28">
        <v>14</v>
      </c>
      <c r="C147" s="692" t="s">
        <v>55</v>
      </c>
      <c r="D147" s="692" t="s">
        <v>55</v>
      </c>
      <c r="E147" s="829" t="s">
        <v>2034</v>
      </c>
      <c r="F147" s="830">
        <v>1</v>
      </c>
      <c r="G147" s="930">
        <v>2590</v>
      </c>
      <c r="H147" s="566">
        <f t="shared" si="2"/>
        <v>2590</v>
      </c>
      <c r="I147" s="194"/>
      <c r="J147" s="195" t="s">
        <v>2035</v>
      </c>
      <c r="K147" s="73" t="s">
        <v>1909</v>
      </c>
      <c r="L147" s="27"/>
      <c r="M147" s="32">
        <v>45691</v>
      </c>
      <c r="N147" s="28"/>
      <c r="O147" s="27"/>
      <c r="P147" s="32">
        <v>45706</v>
      </c>
      <c r="Q147" s="33">
        <v>45706</v>
      </c>
    </row>
    <row r="148" spans="2:17" s="4" customFormat="1" ht="19.7" customHeight="1">
      <c r="B148" s="28">
        <v>14</v>
      </c>
      <c r="C148" s="692" t="s">
        <v>55</v>
      </c>
      <c r="D148" s="692" t="s">
        <v>55</v>
      </c>
      <c r="E148" s="829" t="s">
        <v>2036</v>
      </c>
      <c r="F148" s="830">
        <v>2</v>
      </c>
      <c r="G148" s="930">
        <v>2690</v>
      </c>
      <c r="H148" s="566">
        <f>F148*G148</f>
        <v>5380</v>
      </c>
      <c r="I148" s="194"/>
      <c r="J148" s="195" t="s">
        <v>2037</v>
      </c>
      <c r="K148" s="73" t="s">
        <v>1909</v>
      </c>
      <c r="L148" s="27"/>
      <c r="M148" s="32">
        <v>45691</v>
      </c>
      <c r="N148" s="28"/>
      <c r="O148" s="27"/>
      <c r="P148" s="32">
        <v>45706</v>
      </c>
      <c r="Q148" s="33">
        <v>45706</v>
      </c>
    </row>
    <row r="149" spans="2:17" s="4" customFormat="1" ht="19.7" customHeight="1">
      <c r="B149" s="28">
        <v>14</v>
      </c>
      <c r="C149" s="692" t="s">
        <v>55</v>
      </c>
      <c r="D149" s="692" t="s">
        <v>55</v>
      </c>
      <c r="E149" s="829" t="s">
        <v>2038</v>
      </c>
      <c r="F149" s="830">
        <v>2</v>
      </c>
      <c r="G149" s="930">
        <v>2430</v>
      </c>
      <c r="H149" s="566">
        <f t="shared" si="2"/>
        <v>4860</v>
      </c>
      <c r="I149" s="194"/>
      <c r="J149" s="195" t="s">
        <v>2039</v>
      </c>
      <c r="K149" s="73" t="s">
        <v>1909</v>
      </c>
      <c r="L149" s="27"/>
      <c r="M149" s="32">
        <v>45691</v>
      </c>
      <c r="N149" s="28"/>
      <c r="O149" s="27"/>
      <c r="P149" s="32">
        <v>45706</v>
      </c>
      <c r="Q149" s="33">
        <v>45706</v>
      </c>
    </row>
    <row r="150" spans="2:17" s="4" customFormat="1" ht="19.7" customHeight="1">
      <c r="B150" s="28">
        <v>14</v>
      </c>
      <c r="C150" s="692" t="s">
        <v>55</v>
      </c>
      <c r="D150" s="692" t="s">
        <v>55</v>
      </c>
      <c r="E150" s="829" t="s">
        <v>2040</v>
      </c>
      <c r="F150" s="830">
        <v>2</v>
      </c>
      <c r="G150" s="930">
        <v>1440</v>
      </c>
      <c r="H150" s="566">
        <f>F150*G150</f>
        <v>2880</v>
      </c>
      <c r="I150" s="194"/>
      <c r="J150" s="195" t="s">
        <v>2028</v>
      </c>
      <c r="K150" s="73" t="s">
        <v>1909</v>
      </c>
      <c r="L150" s="27"/>
      <c r="M150" s="32">
        <v>45691</v>
      </c>
      <c r="N150" s="28"/>
      <c r="O150" s="27"/>
      <c r="P150" s="32">
        <v>45706</v>
      </c>
      <c r="Q150" s="33">
        <v>45706</v>
      </c>
    </row>
    <row r="151" spans="2:17" s="4" customFormat="1" ht="19.7" customHeight="1">
      <c r="B151" s="28">
        <v>14</v>
      </c>
      <c r="C151" s="692" t="s">
        <v>55</v>
      </c>
      <c r="D151" s="692" t="s">
        <v>55</v>
      </c>
      <c r="E151" s="829" t="s">
        <v>2041</v>
      </c>
      <c r="F151" s="830">
        <v>2</v>
      </c>
      <c r="G151" s="930">
        <v>1220</v>
      </c>
      <c r="H151" s="566">
        <f>F151*G151</f>
        <v>2440</v>
      </c>
      <c r="I151" s="194"/>
      <c r="J151" s="195" t="s">
        <v>2028</v>
      </c>
      <c r="K151" s="73" t="s">
        <v>1909</v>
      </c>
      <c r="L151" s="27"/>
      <c r="M151" s="32">
        <v>45691</v>
      </c>
      <c r="N151" s="28"/>
      <c r="O151" s="27"/>
      <c r="P151" s="32">
        <v>45706</v>
      </c>
      <c r="Q151" s="33">
        <v>45706</v>
      </c>
    </row>
    <row r="152" spans="2:17" s="4" customFormat="1" ht="19.7" customHeight="1">
      <c r="B152" s="28">
        <v>14</v>
      </c>
      <c r="C152" s="692" t="s">
        <v>55</v>
      </c>
      <c r="D152" s="692" t="s">
        <v>55</v>
      </c>
      <c r="E152" s="829" t="s">
        <v>2042</v>
      </c>
      <c r="F152" s="826">
        <v>1</v>
      </c>
      <c r="G152" s="930">
        <v>1282</v>
      </c>
      <c r="H152" s="566">
        <f t="shared" si="2"/>
        <v>1282</v>
      </c>
      <c r="I152" s="194"/>
      <c r="J152" s="195" t="s">
        <v>2028</v>
      </c>
      <c r="K152" s="73" t="s">
        <v>1909</v>
      </c>
      <c r="L152" s="27"/>
      <c r="M152" s="32">
        <v>45691</v>
      </c>
      <c r="N152" s="28"/>
      <c r="O152" s="27"/>
      <c r="P152" s="32">
        <v>45706</v>
      </c>
      <c r="Q152" s="33">
        <v>45706</v>
      </c>
    </row>
    <row r="153" spans="2:17" s="4" customFormat="1" ht="19.7" customHeight="1">
      <c r="B153" s="28">
        <v>14</v>
      </c>
      <c r="C153" s="692" t="s">
        <v>55</v>
      </c>
      <c r="D153" s="692" t="s">
        <v>55</v>
      </c>
      <c r="E153" s="829" t="s">
        <v>2043</v>
      </c>
      <c r="F153" s="830">
        <v>7</v>
      </c>
      <c r="G153" s="930">
        <v>1642</v>
      </c>
      <c r="H153" s="566">
        <f>F153*G153</f>
        <v>11494</v>
      </c>
      <c r="I153" s="194"/>
      <c r="J153" s="195" t="s">
        <v>2028</v>
      </c>
      <c r="K153" s="73" t="s">
        <v>1909</v>
      </c>
      <c r="L153" s="27"/>
      <c r="M153" s="32">
        <v>45691</v>
      </c>
      <c r="N153" s="28"/>
      <c r="O153" s="27"/>
      <c r="P153" s="32">
        <v>45706</v>
      </c>
      <c r="Q153" s="33">
        <v>45706</v>
      </c>
    </row>
    <row r="154" spans="2:17" s="4" customFormat="1" ht="19.7" customHeight="1">
      <c r="B154" s="28">
        <v>14</v>
      </c>
      <c r="C154" s="692" t="s">
        <v>55</v>
      </c>
      <c r="D154" s="692" t="s">
        <v>55</v>
      </c>
      <c r="E154" s="931" t="s">
        <v>2044</v>
      </c>
      <c r="F154" s="826">
        <v>68</v>
      </c>
      <c r="G154" s="930">
        <v>98</v>
      </c>
      <c r="H154" s="566">
        <f t="shared" ref="H154:H197" si="3">F154*G154</f>
        <v>6664</v>
      </c>
      <c r="I154" s="194"/>
      <c r="J154" s="156" t="s">
        <v>2015</v>
      </c>
      <c r="K154" s="73" t="s">
        <v>1909</v>
      </c>
      <c r="L154" s="27"/>
      <c r="M154" s="32">
        <v>45691</v>
      </c>
      <c r="N154" s="28"/>
      <c r="O154" s="27"/>
      <c r="P154" s="32">
        <v>45706</v>
      </c>
      <c r="Q154" s="33">
        <v>45706</v>
      </c>
    </row>
    <row r="155" spans="2:17" s="4" customFormat="1" ht="19.7" customHeight="1">
      <c r="B155" s="28">
        <v>14</v>
      </c>
      <c r="C155" s="692" t="s">
        <v>55</v>
      </c>
      <c r="D155" s="692" t="s">
        <v>55</v>
      </c>
      <c r="E155" s="35" t="s">
        <v>2045</v>
      </c>
      <c r="F155" s="826">
        <v>28</v>
      </c>
      <c r="G155" s="930">
        <v>103</v>
      </c>
      <c r="H155" s="566">
        <f t="shared" si="3"/>
        <v>2884</v>
      </c>
      <c r="I155" s="194"/>
      <c r="J155" s="156" t="s">
        <v>2046</v>
      </c>
      <c r="K155" s="73" t="s">
        <v>1909</v>
      </c>
      <c r="L155" s="27"/>
      <c r="M155" s="32">
        <v>45691</v>
      </c>
      <c r="N155" s="28"/>
      <c r="O155" s="27"/>
      <c r="P155" s="32">
        <v>45706</v>
      </c>
      <c r="Q155" s="33">
        <v>45706</v>
      </c>
    </row>
    <row r="156" spans="2:17" s="4" customFormat="1" ht="19.7" customHeight="1">
      <c r="B156" s="28">
        <v>14</v>
      </c>
      <c r="C156" s="692" t="s">
        <v>55</v>
      </c>
      <c r="D156" s="692" t="s">
        <v>55</v>
      </c>
      <c r="E156" s="35" t="s">
        <v>2047</v>
      </c>
      <c r="F156" s="1043">
        <v>12</v>
      </c>
      <c r="G156" s="36">
        <v>256</v>
      </c>
      <c r="H156" s="36">
        <f t="shared" si="3"/>
        <v>3072</v>
      </c>
      <c r="I156" s="31"/>
      <c r="J156" s="38" t="s">
        <v>2005</v>
      </c>
      <c r="K156" s="73" t="s">
        <v>1909</v>
      </c>
      <c r="L156" s="27"/>
      <c r="M156" s="32">
        <v>45691</v>
      </c>
      <c r="N156" s="28"/>
      <c r="O156" s="27"/>
      <c r="P156" s="32">
        <v>45706</v>
      </c>
      <c r="Q156" s="33">
        <v>45706</v>
      </c>
    </row>
    <row r="157" spans="2:17" s="4" customFormat="1" ht="19.7" customHeight="1">
      <c r="B157" s="28">
        <v>14</v>
      </c>
      <c r="C157" s="692" t="s">
        <v>55</v>
      </c>
      <c r="D157" s="692" t="s">
        <v>55</v>
      </c>
      <c r="E157" s="35" t="s">
        <v>2007</v>
      </c>
      <c r="F157" s="27">
        <v>200</v>
      </c>
      <c r="G157" s="36">
        <v>80</v>
      </c>
      <c r="H157" s="36">
        <f t="shared" si="3"/>
        <v>16000</v>
      </c>
      <c r="I157" s="31"/>
      <c r="J157" s="38" t="s">
        <v>2048</v>
      </c>
      <c r="K157" s="73" t="s">
        <v>1909</v>
      </c>
      <c r="L157" s="27"/>
      <c r="M157" s="32">
        <v>45691</v>
      </c>
      <c r="N157" s="28"/>
      <c r="O157" s="27"/>
      <c r="P157" s="32">
        <v>45706</v>
      </c>
      <c r="Q157" s="33">
        <v>45706</v>
      </c>
    </row>
    <row r="158" spans="2:17" s="4" customFormat="1" ht="19.7" customHeight="1">
      <c r="B158" s="28">
        <v>14</v>
      </c>
      <c r="C158" s="692" t="s">
        <v>55</v>
      </c>
      <c r="D158" s="692" t="s">
        <v>55</v>
      </c>
      <c r="E158" s="35" t="s">
        <v>2049</v>
      </c>
      <c r="F158" s="27">
        <v>1</v>
      </c>
      <c r="G158" s="36">
        <v>4370</v>
      </c>
      <c r="H158" s="36">
        <f t="shared" si="3"/>
        <v>4370</v>
      </c>
      <c r="I158" s="31"/>
      <c r="J158" s="38" t="s">
        <v>2050</v>
      </c>
      <c r="K158" s="73" t="s">
        <v>1909</v>
      </c>
      <c r="L158" s="27"/>
      <c r="M158" s="32">
        <v>45691</v>
      </c>
      <c r="N158" s="28"/>
      <c r="O158" s="27"/>
      <c r="P158" s="32">
        <v>45706</v>
      </c>
      <c r="Q158" s="33">
        <v>45706</v>
      </c>
    </row>
    <row r="159" spans="2:17" s="4" customFormat="1" ht="19.7" customHeight="1">
      <c r="B159" s="28">
        <v>14</v>
      </c>
      <c r="C159" s="692" t="s">
        <v>55</v>
      </c>
      <c r="D159" s="692" t="s">
        <v>55</v>
      </c>
      <c r="E159" s="35" t="s">
        <v>2051</v>
      </c>
      <c r="F159" s="27">
        <v>1</v>
      </c>
      <c r="G159" s="36">
        <v>7650</v>
      </c>
      <c r="H159" s="36">
        <f t="shared" si="3"/>
        <v>7650</v>
      </c>
      <c r="I159" s="31"/>
      <c r="J159" s="38" t="s">
        <v>2052</v>
      </c>
      <c r="K159" s="73" t="s">
        <v>1909</v>
      </c>
      <c r="L159" s="27"/>
      <c r="M159" s="32">
        <v>45691</v>
      </c>
      <c r="N159" s="28"/>
      <c r="O159" s="27"/>
      <c r="P159" s="32">
        <v>45706</v>
      </c>
      <c r="Q159" s="33">
        <v>45706</v>
      </c>
    </row>
    <row r="160" spans="2:17" s="4" customFormat="1" ht="19.7" customHeight="1">
      <c r="B160" s="28">
        <v>14</v>
      </c>
      <c r="C160" s="692" t="s">
        <v>169</v>
      </c>
      <c r="D160" s="692" t="s">
        <v>55</v>
      </c>
      <c r="E160" s="35" t="s">
        <v>1662</v>
      </c>
      <c r="F160" s="826">
        <v>8</v>
      </c>
      <c r="G160" s="930">
        <v>129</v>
      </c>
      <c r="H160" s="566">
        <f>F160*G160</f>
        <v>1032</v>
      </c>
      <c r="I160" s="194"/>
      <c r="J160" s="156" t="s">
        <v>2053</v>
      </c>
      <c r="K160" s="73" t="s">
        <v>1909</v>
      </c>
      <c r="L160" s="27"/>
      <c r="M160" s="32">
        <v>45691</v>
      </c>
      <c r="N160" s="28"/>
      <c r="O160" s="27"/>
      <c r="P160" s="32">
        <v>45706</v>
      </c>
      <c r="Q160" s="33">
        <v>45706</v>
      </c>
    </row>
    <row r="161" spans="2:17" s="4" customFormat="1" ht="19.7" customHeight="1">
      <c r="B161" s="28">
        <v>14</v>
      </c>
      <c r="C161" s="692" t="s">
        <v>55</v>
      </c>
      <c r="D161" s="692" t="s">
        <v>55</v>
      </c>
      <c r="E161" s="829" t="s">
        <v>2054</v>
      </c>
      <c r="F161" s="830">
        <v>4</v>
      </c>
      <c r="G161" s="930">
        <v>280</v>
      </c>
      <c r="H161" s="566">
        <f t="shared" si="3"/>
        <v>1120</v>
      </c>
      <c r="I161" s="194"/>
      <c r="J161" s="195" t="s">
        <v>1648</v>
      </c>
      <c r="K161" s="73" t="s">
        <v>1909</v>
      </c>
      <c r="L161" s="27"/>
      <c r="M161" s="32">
        <v>45691</v>
      </c>
      <c r="N161" s="28"/>
      <c r="O161" s="27"/>
      <c r="P161" s="32">
        <v>45706</v>
      </c>
      <c r="Q161" s="33">
        <v>45706</v>
      </c>
    </row>
    <row r="162" spans="2:17" s="4" customFormat="1" ht="19.7" customHeight="1">
      <c r="B162" s="28">
        <v>14</v>
      </c>
      <c r="C162" s="692" t="s">
        <v>55</v>
      </c>
      <c r="D162" s="692" t="s">
        <v>55</v>
      </c>
      <c r="E162" s="829" t="s">
        <v>2055</v>
      </c>
      <c r="F162" s="830">
        <v>1</v>
      </c>
      <c r="G162" s="930">
        <v>7960</v>
      </c>
      <c r="H162" s="566">
        <f t="shared" si="3"/>
        <v>7960</v>
      </c>
      <c r="I162" s="194"/>
      <c r="J162" s="195" t="s">
        <v>2056</v>
      </c>
      <c r="K162" s="73" t="s">
        <v>1909</v>
      </c>
      <c r="L162" s="27"/>
      <c r="M162" s="32">
        <v>45691</v>
      </c>
      <c r="N162" s="28"/>
      <c r="O162" s="27"/>
      <c r="P162" s="32">
        <v>45706</v>
      </c>
      <c r="Q162" s="33">
        <v>45706</v>
      </c>
    </row>
    <row r="163" spans="2:17" s="4" customFormat="1" ht="19.7" customHeight="1">
      <c r="B163" s="28">
        <v>14</v>
      </c>
      <c r="C163" s="28" t="s">
        <v>169</v>
      </c>
      <c r="D163" s="692" t="s">
        <v>55</v>
      </c>
      <c r="E163" s="35" t="s">
        <v>2057</v>
      </c>
      <c r="F163" s="27">
        <v>8</v>
      </c>
      <c r="G163" s="36">
        <v>146</v>
      </c>
      <c r="H163" s="36">
        <f>F163*G163</f>
        <v>1168</v>
      </c>
      <c r="I163" s="31"/>
      <c r="J163" s="38" t="s">
        <v>2053</v>
      </c>
      <c r="K163" s="73" t="s">
        <v>1909</v>
      </c>
      <c r="L163" s="27"/>
      <c r="M163" s="32">
        <v>45691</v>
      </c>
      <c r="N163" s="28"/>
      <c r="O163" s="27"/>
      <c r="P163" s="32">
        <v>45706</v>
      </c>
      <c r="Q163" s="33">
        <v>45706</v>
      </c>
    </row>
    <row r="164" spans="2:17" s="4" customFormat="1" ht="19.7" customHeight="1">
      <c r="B164" s="28">
        <v>14</v>
      </c>
      <c r="C164" s="692" t="s">
        <v>55</v>
      </c>
      <c r="D164" s="692" t="s">
        <v>55</v>
      </c>
      <c r="E164" s="829" t="s">
        <v>2058</v>
      </c>
      <c r="F164" s="830">
        <v>14</v>
      </c>
      <c r="G164" s="930">
        <v>210</v>
      </c>
      <c r="H164" s="566">
        <f t="shared" si="3"/>
        <v>2940</v>
      </c>
      <c r="I164" s="194"/>
      <c r="J164" s="195" t="s">
        <v>2059</v>
      </c>
      <c r="K164" s="73" t="s">
        <v>1909</v>
      </c>
      <c r="L164" s="27"/>
      <c r="M164" s="32">
        <v>45691</v>
      </c>
      <c r="N164" s="28"/>
      <c r="O164" s="27"/>
      <c r="P164" s="32">
        <v>45706</v>
      </c>
      <c r="Q164" s="33">
        <v>45706</v>
      </c>
    </row>
    <row r="165" spans="2:17" s="4" customFormat="1" ht="19.7" customHeight="1">
      <c r="B165" s="28">
        <v>14</v>
      </c>
      <c r="C165" s="692" t="s">
        <v>169</v>
      </c>
      <c r="D165" s="692" t="s">
        <v>55</v>
      </c>
      <c r="E165" s="35" t="s">
        <v>2060</v>
      </c>
      <c r="F165" s="826">
        <v>8</v>
      </c>
      <c r="G165" s="930">
        <v>199</v>
      </c>
      <c r="H165" s="566">
        <f t="shared" si="3"/>
        <v>1592</v>
      </c>
      <c r="I165" s="194"/>
      <c r="J165" s="156" t="s">
        <v>2053</v>
      </c>
      <c r="K165" s="73" t="s">
        <v>1909</v>
      </c>
      <c r="L165" s="27"/>
      <c r="M165" s="32">
        <v>45691</v>
      </c>
      <c r="N165" s="28"/>
      <c r="O165" s="27"/>
      <c r="P165" s="32">
        <v>45706</v>
      </c>
      <c r="Q165" s="33">
        <v>45706</v>
      </c>
    </row>
    <row r="166" spans="2:17" s="4" customFormat="1" ht="19.7" customHeight="1">
      <c r="B166" s="28">
        <v>14</v>
      </c>
      <c r="C166" s="692" t="s">
        <v>2061</v>
      </c>
      <c r="D166" s="692" t="s">
        <v>55</v>
      </c>
      <c r="E166" s="829" t="s">
        <v>2062</v>
      </c>
      <c r="F166" s="830">
        <v>4</v>
      </c>
      <c r="G166" s="930">
        <v>400</v>
      </c>
      <c r="H166" s="566">
        <f t="shared" si="3"/>
        <v>1600</v>
      </c>
      <c r="I166" s="194"/>
      <c r="J166" s="195" t="s">
        <v>2063</v>
      </c>
      <c r="K166" s="73" t="s">
        <v>1909</v>
      </c>
      <c r="L166" s="27"/>
      <c r="M166" s="32">
        <v>45691</v>
      </c>
      <c r="N166" s="28"/>
      <c r="O166" s="27"/>
      <c r="P166" s="32">
        <v>45706</v>
      </c>
      <c r="Q166" s="33">
        <v>45706</v>
      </c>
    </row>
    <row r="167" spans="2:17" s="4" customFormat="1" ht="19.7" customHeight="1">
      <c r="B167" s="28">
        <v>14</v>
      </c>
      <c r="C167" s="692" t="s">
        <v>55</v>
      </c>
      <c r="D167" s="692" t="s">
        <v>55</v>
      </c>
      <c r="E167" s="829" t="s">
        <v>2064</v>
      </c>
      <c r="F167" s="830">
        <v>4</v>
      </c>
      <c r="G167" s="930">
        <v>155</v>
      </c>
      <c r="H167" s="566">
        <f t="shared" si="3"/>
        <v>620</v>
      </c>
      <c r="I167" s="194"/>
      <c r="J167" s="195" t="s">
        <v>2065</v>
      </c>
      <c r="K167" s="73" t="s">
        <v>1909</v>
      </c>
      <c r="L167" s="27"/>
      <c r="M167" s="32">
        <v>45691</v>
      </c>
      <c r="N167" s="28"/>
      <c r="O167" s="27"/>
      <c r="P167" s="32">
        <v>45706</v>
      </c>
      <c r="Q167" s="33">
        <v>45706</v>
      </c>
    </row>
    <row r="168" spans="2:17" s="4" customFormat="1" ht="19.7" customHeight="1">
      <c r="B168" s="28">
        <v>14</v>
      </c>
      <c r="C168" s="692" t="s">
        <v>2066</v>
      </c>
      <c r="D168" s="692" t="s">
        <v>55</v>
      </c>
      <c r="E168" s="829" t="s">
        <v>2067</v>
      </c>
      <c r="F168" s="830">
        <v>4</v>
      </c>
      <c r="G168" s="930">
        <v>130</v>
      </c>
      <c r="H168" s="566">
        <f t="shared" si="3"/>
        <v>520</v>
      </c>
      <c r="I168" s="194"/>
      <c r="J168" s="195" t="s">
        <v>1911</v>
      </c>
      <c r="K168" s="73" t="s">
        <v>1909</v>
      </c>
      <c r="L168" s="27"/>
      <c r="M168" s="32">
        <v>45691</v>
      </c>
      <c r="N168" s="28"/>
      <c r="O168" s="27"/>
      <c r="P168" s="32">
        <v>45706</v>
      </c>
      <c r="Q168" s="33">
        <v>45706</v>
      </c>
    </row>
    <row r="169" spans="2:17" s="4" customFormat="1" ht="19.7" customHeight="1">
      <c r="B169" s="28">
        <v>14</v>
      </c>
      <c r="C169" s="692" t="s">
        <v>196</v>
      </c>
      <c r="D169" s="692" t="s">
        <v>55</v>
      </c>
      <c r="E169" s="829" t="s">
        <v>2068</v>
      </c>
      <c r="F169" s="830">
        <v>20</v>
      </c>
      <c r="G169" s="930">
        <v>102</v>
      </c>
      <c r="H169" s="566">
        <f t="shared" si="3"/>
        <v>2040</v>
      </c>
      <c r="I169" s="194"/>
      <c r="J169" s="156" t="s">
        <v>2069</v>
      </c>
      <c r="K169" s="73" t="s">
        <v>1909</v>
      </c>
      <c r="L169" s="27"/>
      <c r="M169" s="32">
        <v>45691</v>
      </c>
      <c r="N169" s="28"/>
      <c r="O169" s="27"/>
      <c r="P169" s="32">
        <v>45706</v>
      </c>
      <c r="Q169" s="33">
        <v>45706</v>
      </c>
    </row>
    <row r="170" spans="2:17" s="4" customFormat="1" ht="19.7" customHeight="1">
      <c r="B170" s="28">
        <v>14</v>
      </c>
      <c r="C170" s="692" t="s">
        <v>169</v>
      </c>
      <c r="D170" s="692" t="s">
        <v>55</v>
      </c>
      <c r="E170" s="35" t="s">
        <v>1662</v>
      </c>
      <c r="F170" s="826">
        <v>8</v>
      </c>
      <c r="G170" s="930">
        <v>129</v>
      </c>
      <c r="H170" s="566">
        <f t="shared" si="3"/>
        <v>1032</v>
      </c>
      <c r="I170" s="194"/>
      <c r="J170" s="156" t="s">
        <v>2053</v>
      </c>
      <c r="K170" s="73" t="s">
        <v>1909</v>
      </c>
      <c r="L170" s="27"/>
      <c r="M170" s="32">
        <v>45691</v>
      </c>
      <c r="N170" s="28"/>
      <c r="O170" s="27"/>
      <c r="P170" s="32">
        <v>45706</v>
      </c>
      <c r="Q170" s="33">
        <v>45706</v>
      </c>
    </row>
    <row r="171" spans="2:17" s="4" customFormat="1" ht="19.7" customHeight="1">
      <c r="B171" s="28">
        <v>14</v>
      </c>
      <c r="C171" s="692" t="s">
        <v>55</v>
      </c>
      <c r="D171" s="692" t="s">
        <v>55</v>
      </c>
      <c r="E171" s="829" t="s">
        <v>2070</v>
      </c>
      <c r="F171" s="830">
        <v>1</v>
      </c>
      <c r="G171" s="930">
        <v>5331</v>
      </c>
      <c r="H171" s="566">
        <f t="shared" si="3"/>
        <v>5331</v>
      </c>
      <c r="I171" s="194"/>
      <c r="J171" s="195" t="s">
        <v>2071</v>
      </c>
      <c r="K171" s="73" t="s">
        <v>1909</v>
      </c>
      <c r="L171" s="27"/>
      <c r="M171" s="32">
        <v>45691</v>
      </c>
      <c r="N171" s="28"/>
      <c r="O171" s="27"/>
      <c r="P171" s="32">
        <v>45706</v>
      </c>
      <c r="Q171" s="33">
        <v>45706</v>
      </c>
    </row>
    <row r="172" spans="2:17" s="4" customFormat="1" ht="19.7" customHeight="1">
      <c r="B172" s="28">
        <v>14</v>
      </c>
      <c r="C172" s="692" t="s">
        <v>55</v>
      </c>
      <c r="D172" s="692" t="s">
        <v>55</v>
      </c>
      <c r="E172" s="599" t="s">
        <v>2072</v>
      </c>
      <c r="F172" s="830">
        <v>1</v>
      </c>
      <c r="G172" s="930">
        <v>8320</v>
      </c>
      <c r="H172" s="566">
        <f t="shared" si="3"/>
        <v>8320</v>
      </c>
      <c r="I172" s="194"/>
      <c r="J172" s="195" t="s">
        <v>2073</v>
      </c>
      <c r="K172" s="73" t="s">
        <v>1909</v>
      </c>
      <c r="L172" s="27"/>
      <c r="M172" s="32">
        <v>45691</v>
      </c>
      <c r="N172" s="28"/>
      <c r="O172" s="27"/>
      <c r="P172" s="32">
        <v>45706</v>
      </c>
      <c r="Q172" s="33">
        <v>45706</v>
      </c>
    </row>
    <row r="173" spans="2:17" s="4" customFormat="1" ht="19.7" customHeight="1">
      <c r="B173" s="28">
        <v>14</v>
      </c>
      <c r="C173" s="692" t="s">
        <v>55</v>
      </c>
      <c r="D173" s="692" t="s">
        <v>55</v>
      </c>
      <c r="E173" s="599" t="s">
        <v>2074</v>
      </c>
      <c r="F173" s="830">
        <v>1</v>
      </c>
      <c r="G173" s="930">
        <v>12130</v>
      </c>
      <c r="H173" s="566">
        <f t="shared" si="3"/>
        <v>12130</v>
      </c>
      <c r="I173" s="194"/>
      <c r="J173" s="195" t="s">
        <v>2073</v>
      </c>
      <c r="K173" s="73" t="s">
        <v>1909</v>
      </c>
      <c r="L173" s="27"/>
      <c r="M173" s="32">
        <v>45691</v>
      </c>
      <c r="N173" s="28"/>
      <c r="O173" s="27"/>
      <c r="P173" s="32">
        <v>45706</v>
      </c>
      <c r="Q173" s="33">
        <v>45706</v>
      </c>
    </row>
    <row r="174" spans="2:17" s="4" customFormat="1" ht="19.7" customHeight="1">
      <c r="B174" s="28">
        <v>14</v>
      </c>
      <c r="C174" s="692" t="s">
        <v>55</v>
      </c>
      <c r="D174" s="692" t="s">
        <v>55</v>
      </c>
      <c r="E174" s="599" t="s">
        <v>2075</v>
      </c>
      <c r="F174" s="830">
        <v>1</v>
      </c>
      <c r="G174" s="930">
        <v>6620</v>
      </c>
      <c r="H174" s="566">
        <f t="shared" si="3"/>
        <v>6620</v>
      </c>
      <c r="I174" s="194"/>
      <c r="J174" s="195" t="s">
        <v>2073</v>
      </c>
      <c r="K174" s="73" t="s">
        <v>1909</v>
      </c>
      <c r="L174" s="27"/>
      <c r="M174" s="32">
        <v>45691</v>
      </c>
      <c r="N174" s="28"/>
      <c r="O174" s="27"/>
      <c r="P174" s="32">
        <v>45706</v>
      </c>
      <c r="Q174" s="33">
        <v>45706</v>
      </c>
    </row>
    <row r="175" spans="2:17" s="4" customFormat="1" ht="19.7" customHeight="1">
      <c r="B175" s="28">
        <v>14</v>
      </c>
      <c r="C175" s="692" t="s">
        <v>55</v>
      </c>
      <c r="D175" s="692" t="s">
        <v>55</v>
      </c>
      <c r="E175" s="599" t="s">
        <v>2076</v>
      </c>
      <c r="F175" s="830">
        <v>1</v>
      </c>
      <c r="G175" s="930">
        <v>2190</v>
      </c>
      <c r="H175" s="566">
        <f t="shared" si="3"/>
        <v>2190</v>
      </c>
      <c r="I175" s="194"/>
      <c r="J175" s="195" t="s">
        <v>2077</v>
      </c>
      <c r="K175" s="73" t="s">
        <v>1909</v>
      </c>
      <c r="L175" s="27"/>
      <c r="M175" s="32">
        <v>45691</v>
      </c>
      <c r="N175" s="28"/>
      <c r="O175" s="27"/>
      <c r="P175" s="32">
        <v>45706</v>
      </c>
      <c r="Q175" s="33">
        <v>45706</v>
      </c>
    </row>
    <row r="176" spans="2:17" s="4" customFormat="1" ht="19.7" customHeight="1">
      <c r="B176" s="28">
        <v>14</v>
      </c>
      <c r="C176" s="692" t="s">
        <v>55</v>
      </c>
      <c r="D176" s="692" t="s">
        <v>55</v>
      </c>
      <c r="E176" s="599" t="s">
        <v>2078</v>
      </c>
      <c r="F176" s="830">
        <v>1</v>
      </c>
      <c r="G176" s="930">
        <v>420</v>
      </c>
      <c r="H176" s="566">
        <f t="shared" si="3"/>
        <v>420</v>
      </c>
      <c r="I176" s="194"/>
      <c r="J176" s="195" t="s">
        <v>2077</v>
      </c>
      <c r="K176" s="73" t="s">
        <v>1909</v>
      </c>
      <c r="L176" s="27"/>
      <c r="M176" s="32">
        <v>45691</v>
      </c>
      <c r="N176" s="28"/>
      <c r="O176" s="27"/>
      <c r="P176" s="32">
        <v>45706</v>
      </c>
      <c r="Q176" s="33">
        <v>45706</v>
      </c>
    </row>
    <row r="177" spans="2:17" s="4" customFormat="1" ht="19.7" customHeight="1">
      <c r="B177" s="28">
        <v>14</v>
      </c>
      <c r="C177" s="692" t="s">
        <v>55</v>
      </c>
      <c r="D177" s="692" t="s">
        <v>55</v>
      </c>
      <c r="E177" s="599" t="s">
        <v>2079</v>
      </c>
      <c r="F177" s="830">
        <v>4</v>
      </c>
      <c r="G177" s="930">
        <v>9229</v>
      </c>
      <c r="H177" s="566">
        <f t="shared" si="3"/>
        <v>36916</v>
      </c>
      <c r="I177" s="194"/>
      <c r="J177" s="195" t="s">
        <v>2080</v>
      </c>
      <c r="K177" s="73" t="s">
        <v>1909</v>
      </c>
      <c r="L177" s="27"/>
      <c r="M177" s="32">
        <v>45691</v>
      </c>
      <c r="N177" s="28"/>
      <c r="O177" s="27"/>
      <c r="P177" s="32">
        <v>45706</v>
      </c>
      <c r="Q177" s="33">
        <v>45706</v>
      </c>
    </row>
    <row r="178" spans="2:17" s="4" customFormat="1" ht="19.7" customHeight="1">
      <c r="B178" s="28">
        <v>14</v>
      </c>
      <c r="C178" s="692" t="s">
        <v>55</v>
      </c>
      <c r="D178" s="692" t="s">
        <v>55</v>
      </c>
      <c r="E178" s="599" t="s">
        <v>2081</v>
      </c>
      <c r="F178" s="830">
        <v>2</v>
      </c>
      <c r="G178" s="930">
        <v>12107</v>
      </c>
      <c r="H178" s="566">
        <f t="shared" si="3"/>
        <v>24214</v>
      </c>
      <c r="I178" s="194"/>
      <c r="J178" s="195" t="s">
        <v>2082</v>
      </c>
      <c r="K178" s="73" t="s">
        <v>1909</v>
      </c>
      <c r="L178" s="27"/>
      <c r="M178" s="32">
        <v>45691</v>
      </c>
      <c r="N178" s="28"/>
      <c r="O178" s="27"/>
      <c r="P178" s="32">
        <v>45706</v>
      </c>
      <c r="Q178" s="33">
        <v>45706</v>
      </c>
    </row>
    <row r="179" spans="2:17" s="4" customFormat="1" ht="19.7" customHeight="1">
      <c r="B179" s="28">
        <v>14</v>
      </c>
      <c r="C179" s="692" t="s">
        <v>55</v>
      </c>
      <c r="D179" s="692" t="s">
        <v>55</v>
      </c>
      <c r="E179" s="599" t="s">
        <v>2083</v>
      </c>
      <c r="F179" s="830">
        <v>2</v>
      </c>
      <c r="G179" s="930">
        <v>503</v>
      </c>
      <c r="H179" s="566">
        <f t="shared" si="3"/>
        <v>1006</v>
      </c>
      <c r="I179" s="194"/>
      <c r="J179" s="195" t="s">
        <v>2084</v>
      </c>
      <c r="K179" s="73" t="s">
        <v>1909</v>
      </c>
      <c r="L179" s="27"/>
      <c r="M179" s="32">
        <v>45691</v>
      </c>
      <c r="N179" s="28"/>
      <c r="O179" s="27"/>
      <c r="P179" s="32">
        <v>45706</v>
      </c>
      <c r="Q179" s="33">
        <v>45706</v>
      </c>
    </row>
    <row r="180" spans="2:17" s="4" customFormat="1" ht="19.7" customHeight="1">
      <c r="B180" s="28">
        <v>14</v>
      </c>
      <c r="C180" s="692" t="s">
        <v>55</v>
      </c>
      <c r="D180" s="692" t="s">
        <v>55</v>
      </c>
      <c r="E180" s="599" t="s">
        <v>2085</v>
      </c>
      <c r="F180" s="830">
        <v>1</v>
      </c>
      <c r="G180" s="930">
        <v>11870</v>
      </c>
      <c r="H180" s="566">
        <f t="shared" si="3"/>
        <v>11870</v>
      </c>
      <c r="I180" s="194"/>
      <c r="J180" s="195" t="s">
        <v>2086</v>
      </c>
      <c r="K180" s="73" t="s">
        <v>1909</v>
      </c>
      <c r="L180" s="27"/>
      <c r="M180" s="32">
        <v>45691</v>
      </c>
      <c r="N180" s="28"/>
      <c r="O180" s="27"/>
      <c r="P180" s="32">
        <v>45706</v>
      </c>
      <c r="Q180" s="33">
        <v>45706</v>
      </c>
    </row>
    <row r="181" spans="2:17" s="4" customFormat="1" ht="19.7" customHeight="1">
      <c r="B181" s="28">
        <v>14</v>
      </c>
      <c r="C181" s="692" t="s">
        <v>55</v>
      </c>
      <c r="D181" s="692" t="s">
        <v>55</v>
      </c>
      <c r="E181" s="599" t="s">
        <v>2087</v>
      </c>
      <c r="F181" s="830">
        <v>2</v>
      </c>
      <c r="G181" s="930">
        <v>2435</v>
      </c>
      <c r="H181" s="566">
        <f t="shared" si="3"/>
        <v>4870</v>
      </c>
      <c r="I181" s="194"/>
      <c r="J181" s="195" t="s">
        <v>2088</v>
      </c>
      <c r="K181" s="73" t="s">
        <v>1909</v>
      </c>
      <c r="L181" s="27"/>
      <c r="M181" s="32">
        <v>45691</v>
      </c>
      <c r="N181" s="28"/>
      <c r="O181" s="27"/>
      <c r="P181" s="32">
        <v>45706</v>
      </c>
      <c r="Q181" s="33">
        <v>45706</v>
      </c>
    </row>
    <row r="182" spans="2:17" s="4" customFormat="1" ht="19.7" customHeight="1">
      <c r="B182" s="28">
        <v>14</v>
      </c>
      <c r="C182" s="692" t="s">
        <v>55</v>
      </c>
      <c r="D182" s="692" t="s">
        <v>55</v>
      </c>
      <c r="E182" s="599" t="s">
        <v>2089</v>
      </c>
      <c r="F182" s="830">
        <v>1</v>
      </c>
      <c r="G182" s="930">
        <v>1270</v>
      </c>
      <c r="H182" s="566">
        <f t="shared" si="3"/>
        <v>1270</v>
      </c>
      <c r="I182" s="194"/>
      <c r="J182" s="195" t="s">
        <v>2090</v>
      </c>
      <c r="K182" s="73" t="s">
        <v>1909</v>
      </c>
      <c r="L182" s="27"/>
      <c r="M182" s="32">
        <v>45691</v>
      </c>
      <c r="N182" s="28"/>
      <c r="O182" s="27"/>
      <c r="P182" s="32">
        <v>45706</v>
      </c>
      <c r="Q182" s="33">
        <v>45706</v>
      </c>
    </row>
    <row r="183" spans="2:17" s="4" customFormat="1" ht="19.7" customHeight="1">
      <c r="B183" s="28">
        <v>14</v>
      </c>
      <c r="C183" s="692" t="s">
        <v>55</v>
      </c>
      <c r="D183" s="692" t="s">
        <v>55</v>
      </c>
      <c r="E183" s="599" t="s">
        <v>2091</v>
      </c>
      <c r="F183" s="830">
        <v>1</v>
      </c>
      <c r="G183" s="930">
        <v>2190</v>
      </c>
      <c r="H183" s="566">
        <f t="shared" si="3"/>
        <v>2190</v>
      </c>
      <c r="I183" s="194"/>
      <c r="J183" s="195" t="s">
        <v>2092</v>
      </c>
      <c r="K183" s="73" t="s">
        <v>1909</v>
      </c>
      <c r="L183" s="27"/>
      <c r="M183" s="32">
        <v>45691</v>
      </c>
      <c r="N183" s="28"/>
      <c r="O183" s="27"/>
      <c r="P183" s="32">
        <v>45706</v>
      </c>
      <c r="Q183" s="33">
        <v>45706</v>
      </c>
    </row>
    <row r="184" spans="2:17" s="4" customFormat="1" ht="19.7" customHeight="1">
      <c r="B184" s="28">
        <v>14</v>
      </c>
      <c r="C184" s="692" t="s">
        <v>55</v>
      </c>
      <c r="D184" s="692" t="s">
        <v>55</v>
      </c>
      <c r="E184" s="599" t="s">
        <v>2093</v>
      </c>
      <c r="F184" s="830">
        <v>2</v>
      </c>
      <c r="G184" s="930">
        <v>10112</v>
      </c>
      <c r="H184" s="566">
        <f t="shared" si="3"/>
        <v>20224</v>
      </c>
      <c r="I184" s="194"/>
      <c r="J184" s="195" t="s">
        <v>2094</v>
      </c>
      <c r="K184" s="73" t="s">
        <v>1909</v>
      </c>
      <c r="L184" s="27"/>
      <c r="M184" s="32">
        <v>45691</v>
      </c>
      <c r="N184" s="28"/>
      <c r="O184" s="27"/>
      <c r="P184" s="32">
        <v>45706</v>
      </c>
      <c r="Q184" s="33">
        <v>45706</v>
      </c>
    </row>
    <row r="185" spans="2:17" s="4" customFormat="1" ht="19.7" customHeight="1">
      <c r="B185" s="28">
        <v>14</v>
      </c>
      <c r="C185" s="692" t="s">
        <v>55</v>
      </c>
      <c r="D185" s="692" t="s">
        <v>55</v>
      </c>
      <c r="E185" s="829" t="s">
        <v>2095</v>
      </c>
      <c r="F185" s="830">
        <v>4</v>
      </c>
      <c r="G185" s="930">
        <v>1810</v>
      </c>
      <c r="H185" s="566">
        <f t="shared" si="3"/>
        <v>7240</v>
      </c>
      <c r="I185" s="194"/>
      <c r="J185" s="195" t="s">
        <v>2096</v>
      </c>
      <c r="K185" s="73" t="s">
        <v>1909</v>
      </c>
      <c r="L185" s="27"/>
      <c r="M185" s="32">
        <v>45691</v>
      </c>
      <c r="N185" s="28"/>
      <c r="O185" s="27"/>
      <c r="P185" s="32">
        <v>45706</v>
      </c>
      <c r="Q185" s="33">
        <v>45706</v>
      </c>
    </row>
    <row r="186" spans="2:17" s="4" customFormat="1" ht="19.7" customHeight="1">
      <c r="B186" s="28">
        <v>14</v>
      </c>
      <c r="C186" s="692" t="s">
        <v>55</v>
      </c>
      <c r="D186" s="692" t="s">
        <v>55</v>
      </c>
      <c r="E186" s="35" t="s">
        <v>2097</v>
      </c>
      <c r="F186" s="826">
        <v>4</v>
      </c>
      <c r="G186" s="930">
        <v>1150</v>
      </c>
      <c r="H186" s="566">
        <f t="shared" si="3"/>
        <v>4600</v>
      </c>
      <c r="I186" s="194"/>
      <c r="J186" s="195" t="s">
        <v>2096</v>
      </c>
      <c r="K186" s="73" t="s">
        <v>1909</v>
      </c>
      <c r="L186" s="27"/>
      <c r="M186" s="32">
        <v>45691</v>
      </c>
      <c r="N186" s="28"/>
      <c r="O186" s="27"/>
      <c r="P186" s="32">
        <v>45706</v>
      </c>
      <c r="Q186" s="33">
        <v>45706</v>
      </c>
    </row>
    <row r="187" spans="2:17" s="4" customFormat="1" ht="19.7" customHeight="1">
      <c r="B187" s="28">
        <v>14</v>
      </c>
      <c r="C187" s="692" t="s">
        <v>55</v>
      </c>
      <c r="D187" s="692" t="s">
        <v>55</v>
      </c>
      <c r="E187" s="599" t="s">
        <v>2047</v>
      </c>
      <c r="F187" s="830">
        <v>8</v>
      </c>
      <c r="G187" s="930">
        <v>256</v>
      </c>
      <c r="H187" s="566">
        <f t="shared" si="3"/>
        <v>2048</v>
      </c>
      <c r="I187" s="194"/>
      <c r="J187" s="195" t="s">
        <v>2005</v>
      </c>
      <c r="K187" s="73" t="s">
        <v>1909</v>
      </c>
      <c r="L187" s="27"/>
      <c r="M187" s="32">
        <v>45691</v>
      </c>
      <c r="N187" s="28"/>
      <c r="O187" s="27"/>
      <c r="P187" s="32">
        <v>45706</v>
      </c>
      <c r="Q187" s="33">
        <v>45706</v>
      </c>
    </row>
    <row r="188" spans="2:17" s="4" customFormat="1" ht="19.7" customHeight="1">
      <c r="B188" s="28">
        <v>14</v>
      </c>
      <c r="C188" s="692" t="s">
        <v>55</v>
      </c>
      <c r="D188" s="692" t="s">
        <v>55</v>
      </c>
      <c r="E188" s="599" t="s">
        <v>2044</v>
      </c>
      <c r="F188" s="830">
        <v>8</v>
      </c>
      <c r="G188" s="930">
        <v>98</v>
      </c>
      <c r="H188" s="566">
        <f t="shared" si="3"/>
        <v>784</v>
      </c>
      <c r="I188" s="194"/>
      <c r="J188" s="195" t="s">
        <v>2098</v>
      </c>
      <c r="K188" s="73" t="s">
        <v>1909</v>
      </c>
      <c r="L188" s="27"/>
      <c r="M188" s="32">
        <v>45691</v>
      </c>
      <c r="N188" s="28"/>
      <c r="O188" s="27"/>
      <c r="P188" s="32">
        <v>45706</v>
      </c>
      <c r="Q188" s="33">
        <v>45706</v>
      </c>
    </row>
    <row r="189" spans="2:17" s="4" customFormat="1" ht="19.7" customHeight="1">
      <c r="B189" s="28">
        <v>14</v>
      </c>
      <c r="C189" s="692" t="s">
        <v>55</v>
      </c>
      <c r="D189" s="692" t="s">
        <v>55</v>
      </c>
      <c r="E189" s="829" t="s">
        <v>2045</v>
      </c>
      <c r="F189" s="830">
        <v>8</v>
      </c>
      <c r="G189" s="930">
        <v>108</v>
      </c>
      <c r="H189" s="566">
        <f t="shared" si="3"/>
        <v>864</v>
      </c>
      <c r="I189" s="194"/>
      <c r="J189" s="195" t="s">
        <v>2046</v>
      </c>
      <c r="K189" s="73" t="s">
        <v>1909</v>
      </c>
      <c r="L189" s="27"/>
      <c r="M189" s="32">
        <v>45691</v>
      </c>
      <c r="N189" s="28"/>
      <c r="O189" s="27"/>
      <c r="P189" s="32">
        <v>45706</v>
      </c>
      <c r="Q189" s="33">
        <v>45706</v>
      </c>
    </row>
    <row r="190" spans="2:17" s="4" customFormat="1" ht="19.7" customHeight="1">
      <c r="B190" s="28">
        <v>14</v>
      </c>
      <c r="C190" s="692" t="s">
        <v>55</v>
      </c>
      <c r="D190" s="692" t="s">
        <v>55</v>
      </c>
      <c r="E190" s="35" t="s">
        <v>2099</v>
      </c>
      <c r="F190" s="826">
        <v>2</v>
      </c>
      <c r="G190" s="930">
        <v>832</v>
      </c>
      <c r="H190" s="566">
        <f t="shared" si="3"/>
        <v>1664</v>
      </c>
      <c r="I190" s="194"/>
      <c r="J190" s="156" t="s">
        <v>2100</v>
      </c>
      <c r="K190" s="73" t="s">
        <v>1909</v>
      </c>
      <c r="L190" s="27"/>
      <c r="M190" s="32">
        <v>45691</v>
      </c>
      <c r="N190" s="28"/>
      <c r="O190" s="27"/>
      <c r="P190" s="32">
        <v>45706</v>
      </c>
      <c r="Q190" s="33">
        <v>45706</v>
      </c>
    </row>
    <row r="191" spans="2:17" s="4" customFormat="1" ht="19.7" customHeight="1">
      <c r="B191" s="28">
        <v>14</v>
      </c>
      <c r="C191" s="692" t="s">
        <v>55</v>
      </c>
      <c r="D191" s="692" t="s">
        <v>55</v>
      </c>
      <c r="E191" s="931" t="s">
        <v>2101</v>
      </c>
      <c r="F191" s="826">
        <v>2</v>
      </c>
      <c r="G191" s="930">
        <v>710</v>
      </c>
      <c r="H191" s="566">
        <f t="shared" si="3"/>
        <v>1420</v>
      </c>
      <c r="I191" s="194"/>
      <c r="J191" s="156" t="s">
        <v>2102</v>
      </c>
      <c r="K191" s="73" t="s">
        <v>1909</v>
      </c>
      <c r="L191" s="27"/>
      <c r="M191" s="32">
        <v>45691</v>
      </c>
      <c r="N191" s="28"/>
      <c r="O191" s="27"/>
      <c r="P191" s="32">
        <v>45706</v>
      </c>
      <c r="Q191" s="33">
        <v>45706</v>
      </c>
    </row>
    <row r="192" spans="2:17" s="4" customFormat="1" ht="19.7" customHeight="1">
      <c r="B192" s="28">
        <v>14</v>
      </c>
      <c r="C192" s="692" t="s">
        <v>55</v>
      </c>
      <c r="D192" s="692" t="s">
        <v>55</v>
      </c>
      <c r="E192" s="931" t="s">
        <v>2103</v>
      </c>
      <c r="F192" s="826">
        <v>2</v>
      </c>
      <c r="G192" s="930">
        <v>710</v>
      </c>
      <c r="H192" s="566">
        <f t="shared" si="3"/>
        <v>1420</v>
      </c>
      <c r="I192" s="194"/>
      <c r="J192" s="156" t="s">
        <v>2102</v>
      </c>
      <c r="K192" s="73" t="s">
        <v>1909</v>
      </c>
      <c r="L192" s="27"/>
      <c r="M192" s="32">
        <v>45691</v>
      </c>
      <c r="N192" s="28"/>
      <c r="O192" s="27"/>
      <c r="P192" s="32">
        <v>45706</v>
      </c>
      <c r="Q192" s="33">
        <v>45706</v>
      </c>
    </row>
    <row r="193" spans="2:17" s="4" customFormat="1" ht="19.7" customHeight="1">
      <c r="B193" s="28">
        <v>14</v>
      </c>
      <c r="C193" s="692" t="s">
        <v>55</v>
      </c>
      <c r="D193" s="692" t="s">
        <v>55</v>
      </c>
      <c r="E193" s="35" t="s">
        <v>2104</v>
      </c>
      <c r="F193" s="826">
        <v>2</v>
      </c>
      <c r="G193" s="930">
        <v>2015</v>
      </c>
      <c r="H193" s="566">
        <f t="shared" si="3"/>
        <v>4030</v>
      </c>
      <c r="I193" s="194"/>
      <c r="J193" s="156" t="s">
        <v>2105</v>
      </c>
      <c r="K193" s="73" t="s">
        <v>1909</v>
      </c>
      <c r="L193" s="27"/>
      <c r="M193" s="32">
        <v>45691</v>
      </c>
      <c r="N193" s="28"/>
      <c r="O193" s="27"/>
      <c r="P193" s="32">
        <v>45706</v>
      </c>
      <c r="Q193" s="33">
        <v>45706</v>
      </c>
    </row>
    <row r="194" spans="2:17" s="4" customFormat="1" ht="19.7" customHeight="1">
      <c r="B194" s="28">
        <v>14</v>
      </c>
      <c r="C194" s="692" t="s">
        <v>55</v>
      </c>
      <c r="D194" s="692" t="s">
        <v>55</v>
      </c>
      <c r="E194" s="829" t="s">
        <v>2106</v>
      </c>
      <c r="F194" s="830">
        <v>2</v>
      </c>
      <c r="G194" s="930">
        <v>936</v>
      </c>
      <c r="H194" s="566">
        <f t="shared" si="3"/>
        <v>1872</v>
      </c>
      <c r="I194" s="194"/>
      <c r="J194" s="195" t="s">
        <v>2107</v>
      </c>
      <c r="K194" s="73" t="s">
        <v>1909</v>
      </c>
      <c r="L194" s="27"/>
      <c r="M194" s="32">
        <v>45691</v>
      </c>
      <c r="N194" s="28"/>
      <c r="O194" s="27"/>
      <c r="P194" s="32">
        <v>45706</v>
      </c>
      <c r="Q194" s="33">
        <v>45706</v>
      </c>
    </row>
    <row r="195" spans="2:17" s="4" customFormat="1" ht="19.7" customHeight="1">
      <c r="B195" s="28">
        <v>14</v>
      </c>
      <c r="C195" s="692" t="s">
        <v>55</v>
      </c>
      <c r="D195" s="692" t="s">
        <v>55</v>
      </c>
      <c r="E195" s="829" t="s">
        <v>2108</v>
      </c>
      <c r="F195" s="830">
        <v>2</v>
      </c>
      <c r="G195" s="930">
        <v>10722</v>
      </c>
      <c r="H195" s="566">
        <f t="shared" si="3"/>
        <v>21444</v>
      </c>
      <c r="I195" s="194"/>
      <c r="J195" s="195" t="s">
        <v>2109</v>
      </c>
      <c r="K195" s="73" t="s">
        <v>1909</v>
      </c>
      <c r="L195" s="27"/>
      <c r="M195" s="32">
        <v>45691</v>
      </c>
      <c r="N195" s="28"/>
      <c r="O195" s="27"/>
      <c r="P195" s="32">
        <v>45706</v>
      </c>
      <c r="Q195" s="33">
        <v>45706</v>
      </c>
    </row>
    <row r="196" spans="2:17" s="4" customFormat="1" ht="19.7" customHeight="1">
      <c r="B196" s="28">
        <v>14</v>
      </c>
      <c r="C196" s="692" t="s">
        <v>55</v>
      </c>
      <c r="D196" s="692" t="s">
        <v>55</v>
      </c>
      <c r="E196" s="829" t="s">
        <v>2110</v>
      </c>
      <c r="F196" s="830">
        <v>2</v>
      </c>
      <c r="G196" s="930">
        <v>290</v>
      </c>
      <c r="H196" s="566">
        <f t="shared" si="3"/>
        <v>580</v>
      </c>
      <c r="I196" s="194"/>
      <c r="J196" s="195" t="s">
        <v>2111</v>
      </c>
      <c r="K196" s="73" t="s">
        <v>1909</v>
      </c>
      <c r="L196" s="27"/>
      <c r="M196" s="32">
        <v>45691</v>
      </c>
      <c r="N196" s="28"/>
      <c r="O196" s="27"/>
      <c r="P196" s="32">
        <v>45706</v>
      </c>
      <c r="Q196" s="33">
        <v>45706</v>
      </c>
    </row>
    <row r="197" spans="2:17" s="4" customFormat="1" ht="19.7" customHeight="1">
      <c r="B197" s="28">
        <v>14</v>
      </c>
      <c r="C197" s="692" t="s">
        <v>55</v>
      </c>
      <c r="D197" s="692" t="s">
        <v>55</v>
      </c>
      <c r="E197" s="829" t="s">
        <v>2112</v>
      </c>
      <c r="F197" s="830">
        <v>1</v>
      </c>
      <c r="G197" s="930">
        <v>117</v>
      </c>
      <c r="H197" s="566">
        <f t="shared" si="3"/>
        <v>117</v>
      </c>
      <c r="I197" s="194"/>
      <c r="J197" s="195" t="s">
        <v>2113</v>
      </c>
      <c r="K197" s="73" t="s">
        <v>1909</v>
      </c>
      <c r="L197" s="27"/>
      <c r="M197" s="32">
        <v>45691</v>
      </c>
      <c r="N197" s="28"/>
      <c r="O197" s="27"/>
      <c r="P197" s="32">
        <v>45706</v>
      </c>
      <c r="Q197" s="33">
        <v>45706</v>
      </c>
    </row>
    <row r="198" spans="2:17" s="4" customFormat="1" ht="19.7" customHeight="1">
      <c r="B198" s="28">
        <v>14</v>
      </c>
      <c r="C198" s="692" t="s">
        <v>55</v>
      </c>
      <c r="D198" s="692" t="s">
        <v>55</v>
      </c>
      <c r="E198" s="35" t="s">
        <v>2114</v>
      </c>
      <c r="F198" s="826">
        <v>1</v>
      </c>
      <c r="G198" s="930">
        <v>6596</v>
      </c>
      <c r="H198" s="566">
        <f>F198*G198</f>
        <v>6596</v>
      </c>
      <c r="I198" s="194"/>
      <c r="J198" s="156" t="s">
        <v>1953</v>
      </c>
      <c r="K198" s="73" t="s">
        <v>1909</v>
      </c>
      <c r="L198" s="27"/>
      <c r="M198" s="32">
        <v>45691</v>
      </c>
      <c r="N198" s="28"/>
      <c r="O198" s="27"/>
      <c r="P198" s="32">
        <v>45706</v>
      </c>
      <c r="Q198" s="33">
        <v>45706</v>
      </c>
    </row>
    <row r="199" spans="2:17" s="4" customFormat="1" ht="19.7" customHeight="1">
      <c r="B199" s="28">
        <v>14</v>
      </c>
      <c r="C199" s="692" t="s">
        <v>55</v>
      </c>
      <c r="D199" s="692" t="s">
        <v>55</v>
      </c>
      <c r="E199" s="829" t="s">
        <v>2115</v>
      </c>
      <c r="F199" s="830">
        <v>4</v>
      </c>
      <c r="G199" s="930">
        <v>8</v>
      </c>
      <c r="H199" s="566">
        <f>F199*G199</f>
        <v>32</v>
      </c>
      <c r="I199" s="194"/>
      <c r="J199" s="195" t="s">
        <v>2116</v>
      </c>
      <c r="K199" s="73" t="s">
        <v>1909</v>
      </c>
      <c r="L199" s="27"/>
      <c r="M199" s="32">
        <v>45691</v>
      </c>
      <c r="N199" s="28"/>
      <c r="O199" s="27"/>
      <c r="P199" s="32">
        <v>45706</v>
      </c>
      <c r="Q199" s="33">
        <v>45706</v>
      </c>
    </row>
    <row r="200" spans="2:17" s="4" customFormat="1" ht="19.7" customHeight="1">
      <c r="B200" s="28">
        <v>14</v>
      </c>
      <c r="C200" s="692" t="s">
        <v>832</v>
      </c>
      <c r="D200" s="692" t="s">
        <v>55</v>
      </c>
      <c r="E200" s="931" t="s">
        <v>2117</v>
      </c>
      <c r="F200" s="826">
        <v>1</v>
      </c>
      <c r="G200" s="930">
        <v>7831</v>
      </c>
      <c r="H200" s="566">
        <f t="shared" ref="H200:H235" si="4">F200*G200</f>
        <v>7831</v>
      </c>
      <c r="I200" s="194"/>
      <c r="J200" s="931" t="s">
        <v>2118</v>
      </c>
      <c r="K200" s="73" t="s">
        <v>1909</v>
      </c>
      <c r="L200" s="27"/>
      <c r="M200" s="32">
        <v>45691</v>
      </c>
      <c r="N200" s="28"/>
      <c r="O200" s="27"/>
      <c r="P200" s="32">
        <v>45706</v>
      </c>
      <c r="Q200" s="33">
        <v>45706</v>
      </c>
    </row>
    <row r="201" spans="2:17" s="4" customFormat="1" ht="19.7" customHeight="1">
      <c r="B201" s="28">
        <v>14</v>
      </c>
      <c r="C201" s="692" t="s">
        <v>832</v>
      </c>
      <c r="D201" s="692" t="s">
        <v>55</v>
      </c>
      <c r="E201" s="931" t="s">
        <v>2119</v>
      </c>
      <c r="F201" s="826">
        <v>1</v>
      </c>
      <c r="G201" s="930">
        <v>7665</v>
      </c>
      <c r="H201" s="566">
        <f t="shared" si="4"/>
        <v>7665</v>
      </c>
      <c r="I201" s="194"/>
      <c r="J201" s="931" t="s">
        <v>2120</v>
      </c>
      <c r="K201" s="73" t="s">
        <v>1909</v>
      </c>
      <c r="L201" s="27"/>
      <c r="M201" s="32">
        <v>45691</v>
      </c>
      <c r="N201" s="28"/>
      <c r="O201" s="27"/>
      <c r="P201" s="32">
        <v>45706</v>
      </c>
      <c r="Q201" s="33">
        <v>45706</v>
      </c>
    </row>
    <row r="202" spans="2:17" s="4" customFormat="1" ht="19.7" customHeight="1">
      <c r="B202" s="28">
        <v>14</v>
      </c>
      <c r="C202" s="692" t="s">
        <v>832</v>
      </c>
      <c r="D202" s="692" t="s">
        <v>55</v>
      </c>
      <c r="E202" s="35" t="s">
        <v>2121</v>
      </c>
      <c r="F202" s="826">
        <v>1</v>
      </c>
      <c r="G202" s="930">
        <v>1782</v>
      </c>
      <c r="H202" s="566">
        <f>F202*G202</f>
        <v>1782</v>
      </c>
      <c r="I202" s="194"/>
      <c r="J202" s="148" t="s">
        <v>2122</v>
      </c>
      <c r="K202" s="73" t="s">
        <v>1909</v>
      </c>
      <c r="L202" s="27"/>
      <c r="M202" s="32">
        <v>45691</v>
      </c>
      <c r="N202" s="28"/>
      <c r="O202" s="27"/>
      <c r="P202" s="32">
        <v>45706</v>
      </c>
      <c r="Q202" s="33">
        <v>45706</v>
      </c>
    </row>
    <row r="203" spans="2:17" s="4" customFormat="1" ht="19.7" customHeight="1">
      <c r="B203" s="28">
        <v>14</v>
      </c>
      <c r="C203" s="692" t="s">
        <v>832</v>
      </c>
      <c r="D203" s="692" t="s">
        <v>55</v>
      </c>
      <c r="E203" s="35" t="s">
        <v>2123</v>
      </c>
      <c r="F203" s="826">
        <v>1</v>
      </c>
      <c r="G203" s="930">
        <v>2451</v>
      </c>
      <c r="H203" s="566">
        <f t="shared" si="4"/>
        <v>2451</v>
      </c>
      <c r="I203" s="194"/>
      <c r="J203" s="148" t="s">
        <v>2124</v>
      </c>
      <c r="K203" s="73" t="s">
        <v>1909</v>
      </c>
      <c r="L203" s="27"/>
      <c r="M203" s="32">
        <v>45691</v>
      </c>
      <c r="N203" s="28"/>
      <c r="O203" s="27"/>
      <c r="P203" s="32">
        <v>45706</v>
      </c>
      <c r="Q203" s="33">
        <v>45706</v>
      </c>
    </row>
    <row r="204" spans="2:17" s="4" customFormat="1" ht="19.7" customHeight="1">
      <c r="B204" s="28">
        <v>14</v>
      </c>
      <c r="C204" s="692" t="s">
        <v>832</v>
      </c>
      <c r="D204" s="692" t="s">
        <v>55</v>
      </c>
      <c r="E204" s="35" t="s">
        <v>2125</v>
      </c>
      <c r="F204" s="830">
        <v>1</v>
      </c>
      <c r="G204" s="930">
        <v>4414</v>
      </c>
      <c r="H204" s="566">
        <f t="shared" si="4"/>
        <v>4414</v>
      </c>
      <c r="I204" s="194"/>
      <c r="J204" s="190" t="s">
        <v>2126</v>
      </c>
      <c r="K204" s="73" t="s">
        <v>1909</v>
      </c>
      <c r="L204" s="27"/>
      <c r="M204" s="32">
        <v>45691</v>
      </c>
      <c r="N204" s="28"/>
      <c r="O204" s="27"/>
      <c r="P204" s="32">
        <v>45706</v>
      </c>
      <c r="Q204" s="33">
        <v>45706</v>
      </c>
    </row>
    <row r="205" spans="2:17" s="4" customFormat="1" ht="19.7" customHeight="1">
      <c r="B205" s="28">
        <v>14</v>
      </c>
      <c r="C205" s="692" t="s">
        <v>832</v>
      </c>
      <c r="D205" s="692" t="s">
        <v>55</v>
      </c>
      <c r="E205" s="35" t="s">
        <v>2127</v>
      </c>
      <c r="F205" s="830">
        <v>2</v>
      </c>
      <c r="G205" s="930">
        <v>2457</v>
      </c>
      <c r="H205" s="566">
        <f t="shared" si="4"/>
        <v>4914</v>
      </c>
      <c r="I205" s="194"/>
      <c r="J205" s="190" t="s">
        <v>2128</v>
      </c>
      <c r="K205" s="73" t="s">
        <v>1909</v>
      </c>
      <c r="L205" s="27"/>
      <c r="M205" s="32">
        <v>45691</v>
      </c>
      <c r="N205" s="28"/>
      <c r="O205" s="27"/>
      <c r="P205" s="32">
        <v>45706</v>
      </c>
      <c r="Q205" s="33">
        <v>45706</v>
      </c>
    </row>
    <row r="206" spans="2:17" s="4" customFormat="1" ht="19.7" customHeight="1">
      <c r="B206" s="28">
        <v>14</v>
      </c>
      <c r="C206" s="692" t="s">
        <v>832</v>
      </c>
      <c r="D206" s="692" t="s">
        <v>55</v>
      </c>
      <c r="E206" s="35" t="s">
        <v>2129</v>
      </c>
      <c r="F206" s="830">
        <v>5</v>
      </c>
      <c r="G206" s="930">
        <v>2257</v>
      </c>
      <c r="H206" s="566">
        <f t="shared" si="4"/>
        <v>11285</v>
      </c>
      <c r="I206" s="194"/>
      <c r="J206" s="190" t="s">
        <v>2130</v>
      </c>
      <c r="K206" s="73" t="s">
        <v>1909</v>
      </c>
      <c r="L206" s="27"/>
      <c r="M206" s="32">
        <v>45691</v>
      </c>
      <c r="N206" s="28"/>
      <c r="O206" s="27"/>
      <c r="P206" s="32">
        <v>45706</v>
      </c>
      <c r="Q206" s="33">
        <v>45706</v>
      </c>
    </row>
    <row r="207" spans="2:17" s="4" customFormat="1" ht="19.7" customHeight="1">
      <c r="B207" s="28">
        <v>14</v>
      </c>
      <c r="C207" s="692" t="s">
        <v>832</v>
      </c>
      <c r="D207" s="692" t="s">
        <v>55</v>
      </c>
      <c r="E207" s="35" t="s">
        <v>2131</v>
      </c>
      <c r="F207" s="826">
        <v>5</v>
      </c>
      <c r="G207" s="930">
        <v>2513</v>
      </c>
      <c r="H207" s="566">
        <f t="shared" si="4"/>
        <v>12565</v>
      </c>
      <c r="I207" s="194"/>
      <c r="J207" s="148" t="s">
        <v>2132</v>
      </c>
      <c r="K207" s="73" t="s">
        <v>1909</v>
      </c>
      <c r="L207" s="27"/>
      <c r="M207" s="32">
        <v>45691</v>
      </c>
      <c r="N207" s="28"/>
      <c r="O207" s="27"/>
      <c r="P207" s="32">
        <v>45706</v>
      </c>
      <c r="Q207" s="33">
        <v>45706</v>
      </c>
    </row>
    <row r="208" spans="2:17" s="4" customFormat="1" ht="19.7" customHeight="1">
      <c r="B208" s="28">
        <v>14</v>
      </c>
      <c r="C208" s="692" t="s">
        <v>832</v>
      </c>
      <c r="D208" s="692" t="s">
        <v>55</v>
      </c>
      <c r="E208" s="35" t="s">
        <v>2133</v>
      </c>
      <c r="F208" s="830">
        <v>1</v>
      </c>
      <c r="G208" s="930">
        <v>4826</v>
      </c>
      <c r="H208" s="566">
        <f t="shared" si="4"/>
        <v>4826</v>
      </c>
      <c r="I208" s="194"/>
      <c r="J208" s="190" t="s">
        <v>2134</v>
      </c>
      <c r="K208" s="73" t="s">
        <v>1909</v>
      </c>
      <c r="L208" s="27"/>
      <c r="M208" s="32">
        <v>45691</v>
      </c>
      <c r="N208" s="28"/>
      <c r="O208" s="27"/>
      <c r="P208" s="32">
        <v>45706</v>
      </c>
      <c r="Q208" s="33">
        <v>45706</v>
      </c>
    </row>
    <row r="209" spans="2:17" s="4" customFormat="1" ht="19.7" customHeight="1">
      <c r="B209" s="28">
        <v>14</v>
      </c>
      <c r="C209" s="692" t="s">
        <v>832</v>
      </c>
      <c r="D209" s="692" t="s">
        <v>55</v>
      </c>
      <c r="E209" s="35" t="s">
        <v>2135</v>
      </c>
      <c r="F209" s="830">
        <v>1</v>
      </c>
      <c r="G209" s="930">
        <v>2602</v>
      </c>
      <c r="H209" s="566">
        <f t="shared" si="4"/>
        <v>2602</v>
      </c>
      <c r="I209" s="194"/>
      <c r="J209" s="190" t="s">
        <v>2136</v>
      </c>
      <c r="K209" s="73" t="s">
        <v>1909</v>
      </c>
      <c r="L209" s="27"/>
      <c r="M209" s="32">
        <v>45691</v>
      </c>
      <c r="N209" s="28"/>
      <c r="O209" s="27"/>
      <c r="P209" s="32">
        <v>45706</v>
      </c>
      <c r="Q209" s="33">
        <v>45706</v>
      </c>
    </row>
    <row r="210" spans="2:17" s="4" customFormat="1" ht="19.7" customHeight="1">
      <c r="B210" s="28">
        <v>14</v>
      </c>
      <c r="C210" s="692" t="s">
        <v>832</v>
      </c>
      <c r="D210" s="692" t="s">
        <v>55</v>
      </c>
      <c r="E210" s="35" t="s">
        <v>2137</v>
      </c>
      <c r="F210" s="830">
        <v>1</v>
      </c>
      <c r="G210" s="930">
        <v>2624</v>
      </c>
      <c r="H210" s="566">
        <f t="shared" si="4"/>
        <v>2624</v>
      </c>
      <c r="I210" s="194"/>
      <c r="J210" s="190" t="s">
        <v>2138</v>
      </c>
      <c r="K210" s="73" t="s">
        <v>1909</v>
      </c>
      <c r="L210" s="27"/>
      <c r="M210" s="32">
        <v>45691</v>
      </c>
      <c r="N210" s="28"/>
      <c r="O210" s="27"/>
      <c r="P210" s="32">
        <v>45706</v>
      </c>
      <c r="Q210" s="33">
        <v>45706</v>
      </c>
    </row>
    <row r="211" spans="2:17" s="557" customFormat="1" ht="19.7" customHeight="1">
      <c r="B211" s="131">
        <v>13</v>
      </c>
      <c r="C211" s="200" t="s">
        <v>472</v>
      </c>
      <c r="D211" s="200" t="s">
        <v>55</v>
      </c>
      <c r="E211" s="148" t="s">
        <v>2139</v>
      </c>
      <c r="F211" s="157">
        <v>4</v>
      </c>
      <c r="G211" s="554">
        <v>170</v>
      </c>
      <c r="H211" s="554">
        <f t="shared" si="4"/>
        <v>680</v>
      </c>
      <c r="I211" s="159"/>
      <c r="J211" s="264" t="s">
        <v>1984</v>
      </c>
      <c r="K211" s="156" t="s">
        <v>1909</v>
      </c>
      <c r="L211" s="157"/>
      <c r="M211" s="555">
        <v>45727</v>
      </c>
      <c r="N211" s="131"/>
      <c r="O211" s="157"/>
      <c r="P211" s="555">
        <v>45728</v>
      </c>
      <c r="Q211" s="556">
        <v>45728</v>
      </c>
    </row>
    <row r="212" spans="2:17" s="4" customFormat="1" ht="19.7" customHeight="1">
      <c r="B212" s="131">
        <v>13</v>
      </c>
      <c r="C212" s="131" t="s">
        <v>394</v>
      </c>
      <c r="D212" s="131" t="s">
        <v>55</v>
      </c>
      <c r="E212" s="148" t="s">
        <v>2140</v>
      </c>
      <c r="F212" s="157">
        <v>1</v>
      </c>
      <c r="G212" s="36">
        <v>3252</v>
      </c>
      <c r="H212" s="36">
        <f t="shared" si="4"/>
        <v>3252</v>
      </c>
      <c r="I212" s="31"/>
      <c r="J212" s="38" t="s">
        <v>2141</v>
      </c>
      <c r="K212" s="73" t="s">
        <v>1909</v>
      </c>
      <c r="L212" s="27"/>
      <c r="M212" s="32">
        <v>45728</v>
      </c>
      <c r="N212" s="28"/>
      <c r="O212" s="27"/>
      <c r="P212" s="32">
        <v>45729</v>
      </c>
      <c r="Q212" s="33">
        <v>45730</v>
      </c>
    </row>
    <row r="213" spans="2:17" s="4" customFormat="1" ht="19.7" customHeight="1">
      <c r="B213" s="131">
        <v>14</v>
      </c>
      <c r="C213" s="131" t="s">
        <v>55</v>
      </c>
      <c r="D213" s="131" t="s">
        <v>55</v>
      </c>
      <c r="E213" s="148" t="s">
        <v>2142</v>
      </c>
      <c r="F213" s="157">
        <v>1</v>
      </c>
      <c r="G213" s="36">
        <v>635</v>
      </c>
      <c r="H213" s="36">
        <f t="shared" si="4"/>
        <v>635</v>
      </c>
      <c r="I213" s="31"/>
      <c r="J213" s="38" t="s">
        <v>2143</v>
      </c>
      <c r="K213" s="73" t="s">
        <v>1909</v>
      </c>
      <c r="L213" s="27"/>
      <c r="M213" s="32">
        <v>45728</v>
      </c>
      <c r="N213" s="28"/>
      <c r="O213" s="27"/>
      <c r="P213" s="32">
        <v>45729</v>
      </c>
      <c r="Q213" s="33">
        <v>45729</v>
      </c>
    </row>
    <row r="214" spans="2:17" s="4" customFormat="1" ht="19.7" customHeight="1">
      <c r="B214" s="131">
        <v>14</v>
      </c>
      <c r="C214" s="200" t="s">
        <v>55</v>
      </c>
      <c r="D214" s="200" t="s">
        <v>55</v>
      </c>
      <c r="E214" s="148" t="s">
        <v>2144</v>
      </c>
      <c r="F214" s="1111">
        <v>0</v>
      </c>
      <c r="G214" s="36">
        <v>1107</v>
      </c>
      <c r="H214" s="36">
        <f t="shared" si="4"/>
        <v>0</v>
      </c>
      <c r="I214" s="31"/>
      <c r="J214" s="38" t="s">
        <v>2145</v>
      </c>
      <c r="K214" s="547" t="s">
        <v>2146</v>
      </c>
      <c r="L214" s="27"/>
      <c r="M214" s="32"/>
      <c r="N214" s="28"/>
      <c r="O214" s="27"/>
      <c r="P214" s="32"/>
      <c r="Q214" s="33"/>
    </row>
    <row r="215" spans="2:17" s="4" customFormat="1" ht="19.7" customHeight="1">
      <c r="B215" s="131">
        <v>14</v>
      </c>
      <c r="C215" s="200" t="s">
        <v>55</v>
      </c>
      <c r="D215" s="200" t="s">
        <v>55</v>
      </c>
      <c r="E215" s="148" t="s">
        <v>694</v>
      </c>
      <c r="F215" s="1111">
        <v>0</v>
      </c>
      <c r="G215" s="36">
        <v>985</v>
      </c>
      <c r="H215" s="36">
        <f t="shared" si="4"/>
        <v>0</v>
      </c>
      <c r="I215" s="31"/>
      <c r="J215" s="38" t="s">
        <v>2147</v>
      </c>
      <c r="K215" s="547" t="s">
        <v>2146</v>
      </c>
      <c r="L215" s="27"/>
      <c r="M215" s="32"/>
      <c r="N215" s="28"/>
      <c r="O215" s="27"/>
      <c r="P215" s="32"/>
      <c r="Q215" s="33"/>
    </row>
    <row r="216" spans="2:17" s="4" customFormat="1" ht="19.7" customHeight="1">
      <c r="B216" s="28">
        <v>13</v>
      </c>
      <c r="C216" s="692" t="s">
        <v>472</v>
      </c>
      <c r="D216" s="692" t="s">
        <v>55</v>
      </c>
      <c r="E216" s="829" t="s">
        <v>824</v>
      </c>
      <c r="F216" s="27">
        <v>20</v>
      </c>
      <c r="G216" s="36">
        <v>161</v>
      </c>
      <c r="H216" s="36">
        <f t="shared" si="4"/>
        <v>3220</v>
      </c>
      <c r="I216" s="31"/>
      <c r="J216" s="238" t="s">
        <v>1984</v>
      </c>
      <c r="K216" s="73" t="s">
        <v>1909</v>
      </c>
      <c r="L216" s="27"/>
      <c r="M216" s="32">
        <v>45729</v>
      </c>
      <c r="N216" s="28"/>
      <c r="O216" s="27"/>
      <c r="P216" s="32">
        <v>45733</v>
      </c>
      <c r="Q216" s="33">
        <v>45733</v>
      </c>
    </row>
    <row r="217" spans="2:17" s="4" customFormat="1" ht="19.7" customHeight="1">
      <c r="B217" s="28">
        <v>14</v>
      </c>
      <c r="C217" s="692" t="s">
        <v>55</v>
      </c>
      <c r="D217" s="692" t="s">
        <v>55</v>
      </c>
      <c r="E217" s="35" t="s">
        <v>2148</v>
      </c>
      <c r="F217" s="27">
        <v>1</v>
      </c>
      <c r="G217" s="36">
        <v>2827</v>
      </c>
      <c r="H217" s="36">
        <f t="shared" si="4"/>
        <v>2827</v>
      </c>
      <c r="I217" s="31"/>
      <c r="J217" s="38" t="s">
        <v>858</v>
      </c>
      <c r="K217" s="73" t="s">
        <v>1909</v>
      </c>
      <c r="L217" s="27"/>
      <c r="M217" s="32">
        <v>45729</v>
      </c>
      <c r="N217" s="28"/>
      <c r="O217" s="27"/>
      <c r="P217" s="32">
        <v>45730</v>
      </c>
      <c r="Q217" s="33">
        <v>45730</v>
      </c>
    </row>
    <row r="218" spans="2:17" s="4" customFormat="1" ht="19.7" customHeight="1">
      <c r="B218" s="28">
        <v>14</v>
      </c>
      <c r="C218" s="692" t="s">
        <v>55</v>
      </c>
      <c r="D218" s="692" t="s">
        <v>55</v>
      </c>
      <c r="E218" s="35" t="s">
        <v>720</v>
      </c>
      <c r="F218" s="27">
        <v>1</v>
      </c>
      <c r="G218" s="36">
        <v>3698</v>
      </c>
      <c r="H218" s="36">
        <f t="shared" si="4"/>
        <v>3698</v>
      </c>
      <c r="I218" s="31"/>
      <c r="J218" s="38" t="s">
        <v>858</v>
      </c>
      <c r="K218" s="73" t="s">
        <v>1909</v>
      </c>
      <c r="L218" s="27"/>
      <c r="M218" s="32">
        <v>45729</v>
      </c>
      <c r="N218" s="28"/>
      <c r="O218" s="27"/>
      <c r="P218" s="32">
        <v>45730</v>
      </c>
      <c r="Q218" s="33">
        <v>45730</v>
      </c>
    </row>
    <row r="219" spans="2:17" s="4" customFormat="1" ht="19.7" customHeight="1">
      <c r="B219" s="28">
        <v>14</v>
      </c>
      <c r="C219" s="692" t="s">
        <v>55</v>
      </c>
      <c r="D219" s="692" t="s">
        <v>55</v>
      </c>
      <c r="E219" s="35" t="s">
        <v>2149</v>
      </c>
      <c r="F219" s="27">
        <v>1</v>
      </c>
      <c r="G219" s="36">
        <v>6678</v>
      </c>
      <c r="H219" s="36">
        <f t="shared" si="4"/>
        <v>6678</v>
      </c>
      <c r="I219" s="31"/>
      <c r="J219" s="38" t="s">
        <v>858</v>
      </c>
      <c r="K219" s="73" t="s">
        <v>1909</v>
      </c>
      <c r="L219" s="27"/>
      <c r="M219" s="32">
        <v>45729</v>
      </c>
      <c r="N219" s="28"/>
      <c r="O219" s="27"/>
      <c r="P219" s="32">
        <v>45730</v>
      </c>
      <c r="Q219" s="33">
        <v>45730</v>
      </c>
    </row>
    <row r="220" spans="2:17" s="557" customFormat="1" ht="19.7" customHeight="1">
      <c r="B220" s="131">
        <v>14</v>
      </c>
      <c r="C220" s="200" t="s">
        <v>55</v>
      </c>
      <c r="D220" s="200" t="s">
        <v>55</v>
      </c>
      <c r="E220" s="562" t="s">
        <v>2045</v>
      </c>
      <c r="F220" s="563">
        <v>3</v>
      </c>
      <c r="G220" s="559">
        <v>108</v>
      </c>
      <c r="H220" s="560">
        <f t="shared" si="4"/>
        <v>324</v>
      </c>
      <c r="I220" s="561"/>
      <c r="J220" s="264" t="s">
        <v>2046</v>
      </c>
      <c r="K220" s="156" t="s">
        <v>1909</v>
      </c>
      <c r="L220" s="157"/>
      <c r="M220" s="555">
        <v>45737</v>
      </c>
      <c r="N220" s="131"/>
      <c r="O220" s="157"/>
      <c r="P220" s="555">
        <v>45738</v>
      </c>
      <c r="Q220" s="556">
        <v>45740</v>
      </c>
    </row>
    <row r="221" spans="2:17" s="4" customFormat="1" ht="19.7" customHeight="1">
      <c r="B221" s="28"/>
      <c r="C221" s="28"/>
      <c r="D221" s="28"/>
      <c r="E221" s="35"/>
      <c r="F221" s="27"/>
      <c r="G221" s="36">
        <v>0</v>
      </c>
      <c r="H221" s="36">
        <f t="shared" si="4"/>
        <v>0</v>
      </c>
      <c r="I221" s="31"/>
      <c r="J221" s="38"/>
      <c r="K221" s="27"/>
      <c r="L221" s="27"/>
      <c r="M221" s="32"/>
      <c r="N221" s="28"/>
      <c r="O221" s="27"/>
      <c r="P221" s="32"/>
      <c r="Q221" s="33"/>
    </row>
    <row r="222" spans="2:17" s="4" customFormat="1" ht="19.7" customHeight="1">
      <c r="B222" s="28">
        <v>14</v>
      </c>
      <c r="C222" s="692" t="s">
        <v>55</v>
      </c>
      <c r="D222" s="692" t="s">
        <v>55</v>
      </c>
      <c r="E222" s="1112" t="s">
        <v>2150</v>
      </c>
      <c r="F222" s="27">
        <v>2</v>
      </c>
      <c r="G222" s="36">
        <v>1390</v>
      </c>
      <c r="H222" s="36">
        <f t="shared" si="4"/>
        <v>2780</v>
      </c>
      <c r="I222" s="31"/>
      <c r="J222" s="38" t="s">
        <v>2151</v>
      </c>
      <c r="K222" s="73" t="s">
        <v>1909</v>
      </c>
      <c r="L222" s="27"/>
      <c r="M222" s="32">
        <v>45744</v>
      </c>
      <c r="N222" s="28"/>
      <c r="O222" s="27"/>
      <c r="P222" s="32">
        <v>45749</v>
      </c>
      <c r="Q222" s="33">
        <v>45749</v>
      </c>
    </row>
    <row r="223" spans="2:17" s="4" customFormat="1" ht="19.7" customHeight="1">
      <c r="B223" s="28">
        <v>14</v>
      </c>
      <c r="C223" s="692" t="s">
        <v>55</v>
      </c>
      <c r="D223" s="692" t="s">
        <v>55</v>
      </c>
      <c r="E223" s="35" t="s">
        <v>2152</v>
      </c>
      <c r="F223" s="27">
        <v>2</v>
      </c>
      <c r="G223" s="36">
        <v>2010</v>
      </c>
      <c r="H223" s="36">
        <f t="shared" si="4"/>
        <v>4020</v>
      </c>
      <c r="I223" s="31"/>
      <c r="J223" s="38" t="s">
        <v>2153</v>
      </c>
      <c r="K223" s="73" t="s">
        <v>1909</v>
      </c>
      <c r="L223" s="27"/>
      <c r="M223" s="32">
        <v>45744</v>
      </c>
      <c r="N223" s="28"/>
      <c r="O223" s="27"/>
      <c r="P223" s="32">
        <v>45749</v>
      </c>
      <c r="Q223" s="33">
        <v>45749</v>
      </c>
    </row>
    <row r="224" spans="2:17" s="4" customFormat="1" ht="19.7" customHeight="1">
      <c r="B224" s="28">
        <v>14</v>
      </c>
      <c r="C224" s="692" t="s">
        <v>55</v>
      </c>
      <c r="D224" s="692" t="s">
        <v>55</v>
      </c>
      <c r="E224" s="35" t="s">
        <v>2154</v>
      </c>
      <c r="F224" s="27">
        <v>2</v>
      </c>
      <c r="G224" s="36">
        <v>1390</v>
      </c>
      <c r="H224" s="36">
        <f t="shared" si="4"/>
        <v>2780</v>
      </c>
      <c r="I224" s="31"/>
      <c r="J224" s="38" t="s">
        <v>2151</v>
      </c>
      <c r="K224" s="73" t="s">
        <v>1909</v>
      </c>
      <c r="L224" s="27"/>
      <c r="M224" s="32">
        <v>45744</v>
      </c>
      <c r="N224" s="28"/>
      <c r="O224" s="27"/>
      <c r="P224" s="32">
        <v>45749</v>
      </c>
      <c r="Q224" s="33">
        <v>45749</v>
      </c>
    </row>
    <row r="225" spans="2:17" s="4" customFormat="1" ht="19.7" customHeight="1">
      <c r="B225" s="28">
        <v>14</v>
      </c>
      <c r="C225" s="692" t="s">
        <v>55</v>
      </c>
      <c r="D225" s="692" t="s">
        <v>55</v>
      </c>
      <c r="E225" s="35" t="s">
        <v>2155</v>
      </c>
      <c r="F225" s="27">
        <v>2</v>
      </c>
      <c r="G225" s="36">
        <v>1830</v>
      </c>
      <c r="H225" s="36">
        <f t="shared" si="4"/>
        <v>3660</v>
      </c>
      <c r="I225" s="31"/>
      <c r="J225" s="38" t="s">
        <v>2151</v>
      </c>
      <c r="K225" s="73" t="s">
        <v>1909</v>
      </c>
      <c r="L225" s="27"/>
      <c r="M225" s="32">
        <v>45744</v>
      </c>
      <c r="N225" s="28"/>
      <c r="O225" s="27"/>
      <c r="P225" s="32">
        <v>45749</v>
      </c>
      <c r="Q225" s="33">
        <v>45749</v>
      </c>
    </row>
    <row r="226" spans="2:17" s="4" customFormat="1" ht="19.7" customHeight="1">
      <c r="B226" s="28">
        <v>14</v>
      </c>
      <c r="C226" s="692" t="s">
        <v>55</v>
      </c>
      <c r="D226" s="692" t="s">
        <v>55</v>
      </c>
      <c r="E226" s="35" t="s">
        <v>2156</v>
      </c>
      <c r="F226" s="27">
        <v>2</v>
      </c>
      <c r="G226" s="36">
        <v>1460</v>
      </c>
      <c r="H226" s="36">
        <f t="shared" si="4"/>
        <v>2920</v>
      </c>
      <c r="I226" s="31"/>
      <c r="J226" s="38" t="s">
        <v>2157</v>
      </c>
      <c r="K226" s="73" t="s">
        <v>1909</v>
      </c>
      <c r="L226" s="27"/>
      <c r="M226" s="32">
        <v>45744</v>
      </c>
      <c r="N226" s="28"/>
      <c r="O226" s="27"/>
      <c r="P226" s="32">
        <v>45749</v>
      </c>
      <c r="Q226" s="33">
        <v>45749</v>
      </c>
    </row>
    <row r="227" spans="2:17" s="4" customFormat="1" ht="19.7" customHeight="1">
      <c r="B227" s="28">
        <v>14</v>
      </c>
      <c r="C227" s="692" t="s">
        <v>55</v>
      </c>
      <c r="D227" s="692" t="s">
        <v>55</v>
      </c>
      <c r="E227" s="35" t="s">
        <v>2158</v>
      </c>
      <c r="F227" s="27">
        <v>2</v>
      </c>
      <c r="G227" s="36">
        <v>1960</v>
      </c>
      <c r="H227" s="36">
        <f t="shared" si="4"/>
        <v>3920</v>
      </c>
      <c r="I227" s="31"/>
      <c r="J227" s="38" t="s">
        <v>2159</v>
      </c>
      <c r="K227" s="73" t="s">
        <v>1909</v>
      </c>
      <c r="L227" s="27"/>
      <c r="M227" s="32">
        <v>45744</v>
      </c>
      <c r="N227" s="28"/>
      <c r="O227" s="27"/>
      <c r="P227" s="32">
        <v>45749</v>
      </c>
      <c r="Q227" s="33">
        <v>45749</v>
      </c>
    </row>
    <row r="228" spans="2:17" s="4" customFormat="1" ht="19.7" customHeight="1">
      <c r="B228" s="28"/>
      <c r="C228" s="28"/>
      <c r="D228" s="28"/>
      <c r="E228" s="35"/>
      <c r="F228" s="27"/>
      <c r="G228" s="36">
        <v>0</v>
      </c>
      <c r="H228" s="36">
        <f t="shared" si="4"/>
        <v>0</v>
      </c>
      <c r="I228" s="31"/>
      <c r="J228" s="38"/>
      <c r="K228" s="27"/>
      <c r="L228" s="27"/>
      <c r="M228" s="32"/>
      <c r="N228" s="28"/>
      <c r="O228" s="27"/>
      <c r="P228" s="32"/>
      <c r="Q228" s="33"/>
    </row>
    <row r="229" spans="2:17" s="4" customFormat="1" ht="19.7" customHeight="1">
      <c r="B229" s="28"/>
      <c r="C229" s="28"/>
      <c r="D229" s="28"/>
      <c r="E229" s="35"/>
      <c r="F229" s="27"/>
      <c r="G229" s="36">
        <v>0</v>
      </c>
      <c r="H229" s="36">
        <f t="shared" si="4"/>
        <v>0</v>
      </c>
      <c r="I229" s="31"/>
      <c r="J229" s="38"/>
      <c r="K229" s="27"/>
      <c r="L229" s="27"/>
      <c r="M229" s="32"/>
      <c r="N229" s="28"/>
      <c r="O229" s="27"/>
      <c r="P229" s="32"/>
      <c r="Q229" s="33"/>
    </row>
    <row r="230" spans="2:17" s="4" customFormat="1" ht="19.7" customHeight="1">
      <c r="B230" s="28"/>
      <c r="C230" s="28"/>
      <c r="D230" s="28"/>
      <c r="E230" s="35"/>
      <c r="F230" s="27"/>
      <c r="G230" s="36">
        <v>0</v>
      </c>
      <c r="H230" s="36">
        <f t="shared" si="4"/>
        <v>0</v>
      </c>
      <c r="I230" s="31"/>
      <c r="J230" s="38"/>
      <c r="K230" s="27"/>
      <c r="L230" s="27"/>
      <c r="M230" s="32"/>
      <c r="N230" s="28"/>
      <c r="O230" s="27"/>
      <c r="P230" s="32"/>
      <c r="Q230" s="33"/>
    </row>
    <row r="231" spans="2:17" s="4" customFormat="1" ht="19.7" customHeight="1">
      <c r="B231" s="28"/>
      <c r="C231" s="28"/>
      <c r="D231" s="28"/>
      <c r="E231" s="35"/>
      <c r="F231" s="27"/>
      <c r="G231" s="36">
        <v>0</v>
      </c>
      <c r="H231" s="36">
        <f t="shared" si="4"/>
        <v>0</v>
      </c>
      <c r="I231" s="31"/>
      <c r="J231" s="38"/>
      <c r="K231" s="27"/>
      <c r="L231" s="27"/>
      <c r="M231" s="32"/>
      <c r="N231" s="28"/>
      <c r="O231" s="27"/>
      <c r="P231" s="32"/>
      <c r="Q231" s="33"/>
    </row>
    <row r="232" spans="2:17" s="4" customFormat="1" ht="19.7" customHeight="1">
      <c r="B232" s="28"/>
      <c r="C232" s="28"/>
      <c r="D232" s="28"/>
      <c r="E232" s="35"/>
      <c r="F232" s="27"/>
      <c r="G232" s="36">
        <v>0</v>
      </c>
      <c r="H232" s="36">
        <f t="shared" si="4"/>
        <v>0</v>
      </c>
      <c r="I232" s="31"/>
      <c r="J232" s="38"/>
      <c r="K232" s="27"/>
      <c r="L232" s="27"/>
      <c r="M232" s="32"/>
      <c r="N232" s="28"/>
      <c r="O232" s="27"/>
      <c r="P232" s="32"/>
      <c r="Q232" s="33"/>
    </row>
    <row r="233" spans="2:17" s="4" customFormat="1" ht="19.7" customHeight="1">
      <c r="B233" s="28"/>
      <c r="C233" s="28"/>
      <c r="D233" s="28"/>
      <c r="E233" s="35"/>
      <c r="F233" s="27"/>
      <c r="G233" s="36">
        <v>0</v>
      </c>
      <c r="H233" s="36">
        <f t="shared" si="4"/>
        <v>0</v>
      </c>
      <c r="I233" s="31"/>
      <c r="J233" s="38"/>
      <c r="K233" s="27"/>
      <c r="L233" s="27"/>
      <c r="M233" s="32"/>
      <c r="N233" s="28"/>
      <c r="O233" s="27"/>
      <c r="P233" s="32"/>
      <c r="Q233" s="33"/>
    </row>
    <row r="234" spans="2:17" s="4" customFormat="1" ht="19.7" customHeight="1">
      <c r="B234" s="28"/>
      <c r="C234" s="28"/>
      <c r="D234" s="28"/>
      <c r="E234" s="35"/>
      <c r="F234" s="27"/>
      <c r="G234" s="36">
        <v>0</v>
      </c>
      <c r="H234" s="36">
        <f t="shared" si="4"/>
        <v>0</v>
      </c>
      <c r="I234" s="31"/>
      <c r="J234" s="38"/>
      <c r="K234" s="27"/>
      <c r="L234" s="27"/>
      <c r="M234" s="32"/>
      <c r="N234" s="28"/>
      <c r="O234" s="27"/>
      <c r="P234" s="32"/>
      <c r="Q234" s="33"/>
    </row>
    <row r="235" spans="2:17" s="4" customFormat="1" ht="19.7" customHeight="1">
      <c r="B235" s="28"/>
      <c r="C235" s="28"/>
      <c r="D235" s="28"/>
      <c r="E235" s="35"/>
      <c r="F235" s="27"/>
      <c r="G235" s="36">
        <v>0</v>
      </c>
      <c r="H235" s="36">
        <f t="shared" si="4"/>
        <v>0</v>
      </c>
      <c r="I235" s="31"/>
      <c r="J235" s="38"/>
      <c r="K235" s="27"/>
      <c r="L235" s="27"/>
      <c r="M235" s="32"/>
      <c r="N235" s="28"/>
      <c r="O235" s="27"/>
      <c r="P235" s="32"/>
      <c r="Q235" s="33"/>
    </row>
    <row r="236" spans="2:17">
      <c r="G236" s="10"/>
      <c r="H236" s="10"/>
    </row>
  </sheetData>
  <autoFilter ref="B8:O235" xr:uid="{7088CF17-1EC3-4C63-AC8B-07F7458692AD}"/>
  <mergeCells count="6">
    <mergeCell ref="B2:D2"/>
    <mergeCell ref="G2:I2"/>
    <mergeCell ref="B3:D3"/>
    <mergeCell ref="B4:D4"/>
    <mergeCell ref="B5:D5"/>
    <mergeCell ref="B6:D6"/>
  </mergeCells>
  <phoneticPr fontId="2"/>
  <pageMargins left="0.2" right="0.2" top="0.36" bottom="0.41" header="0.3" footer="0.3"/>
  <pageSetup paperSize="9" scale="70" orientation="landscape" r:id="rId1"/>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1994-D45B-4316-A54E-3ED44E764FFF}">
  <sheetPr>
    <tabColor rgb="FFFFFF00"/>
  </sheetPr>
  <dimension ref="A2:S61"/>
  <sheetViews>
    <sheetView topLeftCell="F1" zoomScale="85" zoomScaleNormal="85" workbookViewId="0">
      <pane ySplit="8" topLeftCell="A30" activePane="bottomLeft" state="frozen"/>
      <selection activeCell="B1" sqref="B1"/>
      <selection pane="bottomLeft" activeCell="N28" sqref="N28"/>
    </sheetView>
  </sheetViews>
  <sheetFormatPr defaultColWidth="11.75" defaultRowHeight="13.5" customHeight="1"/>
  <cols>
    <col min="1" max="1" width="9.75" style="1" customWidth="1"/>
    <col min="2" max="2" width="4.875" style="1" customWidth="1"/>
    <col min="3" max="3" width="7.75" style="1" customWidth="1"/>
    <col min="4" max="4" width="6.25" style="4" customWidth="1"/>
    <col min="5" max="5" width="15.25" style="1" customWidth="1"/>
    <col min="6" max="6" width="15.5" style="1" customWidth="1"/>
    <col min="7" max="7" width="66" style="1" customWidth="1"/>
    <col min="8" max="8" width="10.75" style="4" customWidth="1"/>
    <col min="9" max="10" width="12.125" style="4" customWidth="1"/>
    <col min="11" max="11" width="7.125" style="10" customWidth="1"/>
    <col min="12" max="12" width="33.375" style="1" customWidth="1"/>
    <col min="13" max="13" width="17.875" style="1" customWidth="1"/>
    <col min="14" max="14" width="19.375" style="4" customWidth="1"/>
    <col min="15" max="15" width="17" style="4" customWidth="1"/>
    <col min="16" max="16" width="9.25" style="1" customWidth="1"/>
    <col min="17" max="17" width="19.75" style="4" bestFit="1" customWidth="1"/>
    <col min="18" max="18" width="19.75" style="644" bestFit="1" customWidth="1"/>
    <col min="19" max="19" width="19.375" style="644" customWidth="1"/>
    <col min="20" max="16384" width="11.75" style="1"/>
  </cols>
  <sheetData>
    <row r="2" spans="1:19" ht="20.100000000000001" customHeight="1">
      <c r="D2" s="638" t="s">
        <v>1056</v>
      </c>
      <c r="E2" s="638"/>
      <c r="F2" s="638"/>
      <c r="G2" s="639" t="s">
        <v>2160</v>
      </c>
      <c r="I2" s="640" t="s">
        <v>1058</v>
      </c>
      <c r="J2" s="641"/>
      <c r="K2" s="642"/>
      <c r="L2" s="643">
        <f>SUM(J:J)</f>
        <v>369280</v>
      </c>
    </row>
    <row r="3" spans="1:19" ht="20.100000000000001" customHeight="1">
      <c r="D3" s="638" t="s">
        <v>1059</v>
      </c>
      <c r="E3" s="638"/>
      <c r="F3" s="638"/>
      <c r="G3" s="645" t="s">
        <v>1093</v>
      </c>
    </row>
    <row r="4" spans="1:19" ht="20.100000000000001" customHeight="1">
      <c r="D4" s="638" t="s">
        <v>1061</v>
      </c>
      <c r="E4" s="638"/>
      <c r="F4" s="638"/>
      <c r="G4" s="645" t="s">
        <v>2161</v>
      </c>
      <c r="I4" s="1113"/>
      <c r="J4" s="1114" t="s">
        <v>2162</v>
      </c>
      <c r="K4" s="1114"/>
      <c r="L4" s="1114"/>
      <c r="M4" s="1114"/>
    </row>
    <row r="5" spans="1:19" ht="20.100000000000001" customHeight="1">
      <c r="D5" s="638" t="s">
        <v>1064</v>
      </c>
      <c r="E5" s="638"/>
      <c r="F5" s="638"/>
      <c r="G5" s="647">
        <v>45701</v>
      </c>
      <c r="I5" s="1115" t="s">
        <v>1288</v>
      </c>
      <c r="J5" s="1113"/>
      <c r="K5" s="1113"/>
      <c r="L5" s="1113"/>
    </row>
    <row r="6" spans="1:19" ht="20.100000000000001" customHeight="1">
      <c r="D6" s="638" t="s">
        <v>1065</v>
      </c>
      <c r="E6" s="638"/>
      <c r="F6" s="638"/>
      <c r="G6" s="647">
        <v>45702</v>
      </c>
      <c r="I6" s="1116"/>
      <c r="J6" s="1117"/>
      <c r="K6" s="1117"/>
      <c r="L6" s="1117"/>
    </row>
    <row r="8" spans="1:19" s="4" customFormat="1" ht="19.5" customHeight="1">
      <c r="C8" s="93" t="s">
        <v>1067</v>
      </c>
      <c r="D8" s="96" t="s">
        <v>1068</v>
      </c>
      <c r="E8" s="49" t="s">
        <v>1069</v>
      </c>
      <c r="F8" s="49" t="s">
        <v>1070</v>
      </c>
      <c r="G8" s="47" t="s">
        <v>1071</v>
      </c>
      <c r="H8" s="47" t="s">
        <v>16</v>
      </c>
      <c r="I8" s="47" t="s">
        <v>17</v>
      </c>
      <c r="J8" s="649" t="s">
        <v>18</v>
      </c>
      <c r="K8" s="649" t="s">
        <v>1072</v>
      </c>
      <c r="L8" s="47" t="s">
        <v>1073</v>
      </c>
      <c r="M8" s="47" t="s">
        <v>1074</v>
      </c>
      <c r="N8" s="47" t="s">
        <v>1075</v>
      </c>
      <c r="O8" s="48" t="s">
        <v>1076</v>
      </c>
      <c r="P8" s="49" t="s">
        <v>1077</v>
      </c>
      <c r="Q8" s="47" t="s">
        <v>1078</v>
      </c>
      <c r="R8" s="48" t="s">
        <v>1079</v>
      </c>
      <c r="S8" s="50" t="s">
        <v>1080</v>
      </c>
    </row>
    <row r="9" spans="1:19" ht="18" customHeight="1">
      <c r="A9" s="4"/>
      <c r="B9" s="4"/>
      <c r="C9" s="4"/>
      <c r="D9" s="28"/>
      <c r="E9" s="28"/>
      <c r="F9" s="28"/>
      <c r="G9" s="27"/>
      <c r="H9" s="38"/>
      <c r="I9" s="27"/>
      <c r="J9" s="31"/>
      <c r="K9" s="217"/>
      <c r="L9" s="27"/>
      <c r="M9" s="27"/>
      <c r="N9" s="177"/>
      <c r="O9" s="48"/>
      <c r="P9" s="50"/>
      <c r="Q9" s="50"/>
      <c r="R9" s="48"/>
      <c r="S9" s="59"/>
    </row>
    <row r="10" spans="1:19" ht="18" customHeight="1">
      <c r="A10" s="4"/>
      <c r="B10" s="4"/>
      <c r="C10" s="4"/>
      <c r="D10" s="28"/>
      <c r="E10" s="1118" t="s">
        <v>2163</v>
      </c>
      <c r="F10" s="1119"/>
      <c r="G10" s="1120"/>
      <c r="H10" s="38"/>
      <c r="I10" s="27"/>
      <c r="J10" s="31"/>
      <c r="K10" s="217"/>
      <c r="L10" s="27"/>
      <c r="M10" s="27"/>
      <c r="N10" s="177"/>
      <c r="O10" s="48"/>
      <c r="P10" s="50"/>
      <c r="Q10" s="50"/>
      <c r="R10" s="48"/>
      <c r="S10" s="59"/>
    </row>
    <row r="11" spans="1:19" s="4" customFormat="1" ht="19.149999999999999" customHeight="1">
      <c r="A11" s="27" t="s">
        <v>109</v>
      </c>
      <c r="B11" s="398"/>
      <c r="C11" s="27"/>
      <c r="D11" s="437">
        <v>1</v>
      </c>
      <c r="E11" s="620" t="s">
        <v>376</v>
      </c>
      <c r="F11" s="621" t="s">
        <v>391</v>
      </c>
      <c r="G11" s="622" t="s">
        <v>1033</v>
      </c>
      <c r="H11" s="114">
        <v>2</v>
      </c>
      <c r="I11" s="339">
        <v>5260</v>
      </c>
      <c r="J11" s="339">
        <f t="shared" ref="J11:J20" si="0">H11*I11</f>
        <v>10520</v>
      </c>
      <c r="K11" s="87"/>
      <c r="L11" s="78" t="s">
        <v>896</v>
      </c>
      <c r="M11" s="623"/>
      <c r="N11" s="27" t="s">
        <v>2164</v>
      </c>
      <c r="O11" s="32">
        <v>45681</v>
      </c>
      <c r="P11" s="28"/>
      <c r="Q11" s="27" t="s">
        <v>2165</v>
      </c>
      <c r="R11" s="27" t="s">
        <v>2166</v>
      </c>
      <c r="S11" s="33"/>
    </row>
    <row r="12" spans="1:19" s="4" customFormat="1" ht="19.149999999999999" customHeight="1">
      <c r="A12" s="27"/>
      <c r="B12" s="27"/>
      <c r="C12" s="27"/>
      <c r="D12" s="28"/>
      <c r="E12" s="27"/>
      <c r="F12" s="27"/>
      <c r="G12" s="201"/>
      <c r="H12" s="27"/>
      <c r="I12" s="257"/>
      <c r="J12" s="257"/>
      <c r="K12" s="87"/>
      <c r="L12" s="73"/>
      <c r="M12" s="630"/>
      <c r="N12" s="27"/>
      <c r="O12" s="32"/>
      <c r="P12" s="28"/>
      <c r="Q12" s="27"/>
      <c r="R12" s="32"/>
      <c r="S12" s="33"/>
    </row>
    <row r="13" spans="1:19" s="4" customFormat="1" ht="19.149999999999999" customHeight="1">
      <c r="A13" s="1121" t="s">
        <v>325</v>
      </c>
      <c r="B13" s="398"/>
      <c r="C13" s="27"/>
      <c r="D13" s="437">
        <f>+D11+1</f>
        <v>2</v>
      </c>
      <c r="E13" s="625" t="s">
        <v>1038</v>
      </c>
      <c r="F13" s="625" t="s">
        <v>1038</v>
      </c>
      <c r="G13" s="626" t="s">
        <v>911</v>
      </c>
      <c r="H13" s="627">
        <v>2</v>
      </c>
      <c r="I13" s="628">
        <v>7500</v>
      </c>
      <c r="J13" s="629">
        <f t="shared" si="0"/>
        <v>15000</v>
      </c>
      <c r="K13" s="591"/>
      <c r="L13" s="136" t="s">
        <v>912</v>
      </c>
      <c r="M13" s="630"/>
      <c r="N13" s="27" t="s">
        <v>2164</v>
      </c>
      <c r="O13" s="32">
        <v>45681</v>
      </c>
      <c r="P13" s="28"/>
      <c r="Q13" s="27" t="s">
        <v>2165</v>
      </c>
      <c r="R13" s="32" t="s">
        <v>2167</v>
      </c>
      <c r="S13" s="33"/>
    </row>
    <row r="14" spans="1:19" s="4" customFormat="1" ht="19.149999999999999" customHeight="1">
      <c r="A14" s="1121" t="s">
        <v>1037</v>
      </c>
      <c r="B14" s="398"/>
      <c r="C14" s="27"/>
      <c r="D14" s="437">
        <f>+D13+1</f>
        <v>3</v>
      </c>
      <c r="E14" s="625" t="s">
        <v>1038</v>
      </c>
      <c r="F14" s="625" t="s">
        <v>1038</v>
      </c>
      <c r="G14" s="631" t="s">
        <v>1040</v>
      </c>
      <c r="H14" s="487">
        <v>2</v>
      </c>
      <c r="I14" s="632">
        <v>9000</v>
      </c>
      <c r="J14" s="632">
        <f t="shared" si="0"/>
        <v>18000</v>
      </c>
      <c r="K14" s="87"/>
      <c r="L14" s="73" t="s">
        <v>1041</v>
      </c>
      <c r="M14" s="630" t="s">
        <v>1042</v>
      </c>
      <c r="N14" s="27" t="s">
        <v>2164</v>
      </c>
      <c r="O14" s="32">
        <v>45681</v>
      </c>
      <c r="P14" s="28"/>
      <c r="Q14" s="27" t="s">
        <v>2165</v>
      </c>
      <c r="R14" s="32" t="s">
        <v>2167</v>
      </c>
      <c r="S14" s="33"/>
    </row>
    <row r="15" spans="1:19" s="4" customFormat="1" ht="19.149999999999999" customHeight="1">
      <c r="A15" s="1121" t="s">
        <v>1037</v>
      </c>
      <c r="B15" s="398"/>
      <c r="C15" s="27"/>
      <c r="D15" s="437">
        <f t="shared" ref="D15:D19" si="1">+D14+1</f>
        <v>4</v>
      </c>
      <c r="E15" s="625" t="s">
        <v>1038</v>
      </c>
      <c r="F15" s="625" t="s">
        <v>1038</v>
      </c>
      <c r="G15" s="808" t="s">
        <v>2168</v>
      </c>
      <c r="H15" s="487">
        <v>2</v>
      </c>
      <c r="I15" s="632">
        <v>18500</v>
      </c>
      <c r="J15" s="632">
        <f t="shared" si="0"/>
        <v>37000</v>
      </c>
      <c r="K15" s="87"/>
      <c r="L15" s="73" t="s">
        <v>2169</v>
      </c>
      <c r="M15" s="633" t="s">
        <v>1045</v>
      </c>
      <c r="N15" s="27" t="s">
        <v>2164</v>
      </c>
      <c r="O15" s="32">
        <v>45681</v>
      </c>
      <c r="P15" s="28"/>
      <c r="Q15" s="27" t="s">
        <v>2165</v>
      </c>
      <c r="R15" s="32" t="s">
        <v>2167</v>
      </c>
      <c r="S15" s="33"/>
    </row>
    <row r="16" spans="1:19" s="4" customFormat="1" ht="19.149999999999999" customHeight="1">
      <c r="A16" s="1121" t="s">
        <v>1037</v>
      </c>
      <c r="B16" s="398"/>
      <c r="C16" s="27"/>
      <c r="D16" s="437">
        <f>+D15+1</f>
        <v>5</v>
      </c>
      <c r="E16" s="625" t="s">
        <v>1038</v>
      </c>
      <c r="F16" s="625" t="s">
        <v>1038</v>
      </c>
      <c r="G16" s="631" t="s">
        <v>1046</v>
      </c>
      <c r="H16" s="487">
        <v>2</v>
      </c>
      <c r="I16" s="632">
        <v>13500</v>
      </c>
      <c r="J16" s="632">
        <f t="shared" si="0"/>
        <v>27000</v>
      </c>
      <c r="K16" s="87"/>
      <c r="L16" s="73" t="s">
        <v>1047</v>
      </c>
      <c r="M16" s="634" t="s">
        <v>1048</v>
      </c>
      <c r="N16" s="27" t="s">
        <v>2164</v>
      </c>
      <c r="O16" s="32">
        <v>45681</v>
      </c>
      <c r="P16" s="28"/>
      <c r="Q16" s="27" t="s">
        <v>2165</v>
      </c>
      <c r="R16" s="32" t="s">
        <v>2167</v>
      </c>
      <c r="S16" s="33"/>
    </row>
    <row r="17" spans="1:19" s="4" customFormat="1" ht="19.149999999999999" customHeight="1">
      <c r="A17" s="1121" t="s">
        <v>1037</v>
      </c>
      <c r="B17" s="398"/>
      <c r="C17" s="27"/>
      <c r="D17" s="437">
        <f t="shared" si="1"/>
        <v>6</v>
      </c>
      <c r="E17" s="625" t="s">
        <v>1038</v>
      </c>
      <c r="F17" s="625" t="s">
        <v>1038</v>
      </c>
      <c r="G17" s="631" t="s">
        <v>1049</v>
      </c>
      <c r="H17" s="487">
        <v>2</v>
      </c>
      <c r="I17" s="632">
        <v>23000</v>
      </c>
      <c r="J17" s="632">
        <f t="shared" si="0"/>
        <v>46000</v>
      </c>
      <c r="K17" s="87"/>
      <c r="L17" s="73" t="s">
        <v>1050</v>
      </c>
      <c r="M17" s="635" t="s">
        <v>1051</v>
      </c>
      <c r="N17" s="27" t="s">
        <v>2164</v>
      </c>
      <c r="O17" s="32">
        <v>45681</v>
      </c>
      <c r="P17" s="28"/>
      <c r="Q17" s="27" t="s">
        <v>2165</v>
      </c>
      <c r="R17" s="32" t="s">
        <v>2167</v>
      </c>
      <c r="S17" s="33"/>
    </row>
    <row r="18" spans="1:19" s="4" customFormat="1" ht="19.149999999999999" customHeight="1">
      <c r="A18" s="1121" t="s">
        <v>1037</v>
      </c>
      <c r="B18" s="398"/>
      <c r="C18" s="27"/>
      <c r="D18" s="437">
        <f>+D17+1</f>
        <v>7</v>
      </c>
      <c r="E18" s="625" t="s">
        <v>1038</v>
      </c>
      <c r="F18" s="625" t="s">
        <v>1038</v>
      </c>
      <c r="G18" s="631" t="s">
        <v>1052</v>
      </c>
      <c r="H18" s="487">
        <v>2</v>
      </c>
      <c r="I18" s="632">
        <v>23000</v>
      </c>
      <c r="J18" s="632">
        <f t="shared" si="0"/>
        <v>46000</v>
      </c>
      <c r="K18" s="87"/>
      <c r="L18" s="73" t="s">
        <v>1053</v>
      </c>
      <c r="M18" s="635" t="s">
        <v>1051</v>
      </c>
      <c r="N18" s="27" t="s">
        <v>2164</v>
      </c>
      <c r="O18" s="32">
        <v>45681</v>
      </c>
      <c r="P18" s="28"/>
      <c r="Q18" s="27" t="s">
        <v>2165</v>
      </c>
      <c r="R18" s="32" t="s">
        <v>2167</v>
      </c>
      <c r="S18" s="33"/>
    </row>
    <row r="19" spans="1:19" s="4" customFormat="1" ht="19.149999999999999" customHeight="1">
      <c r="A19" s="1121" t="s">
        <v>1037</v>
      </c>
      <c r="B19" s="398"/>
      <c r="C19" s="27"/>
      <c r="D19" s="437">
        <f t="shared" si="1"/>
        <v>8</v>
      </c>
      <c r="E19" s="625" t="s">
        <v>1038</v>
      </c>
      <c r="F19" s="625" t="s">
        <v>1038</v>
      </c>
      <c r="G19" s="631" t="s">
        <v>1054</v>
      </c>
      <c r="H19" s="487">
        <v>2</v>
      </c>
      <c r="I19" s="632">
        <v>22000</v>
      </c>
      <c r="J19" s="632">
        <f t="shared" si="0"/>
        <v>44000</v>
      </c>
      <c r="K19" s="87"/>
      <c r="L19" s="73" t="s">
        <v>1055</v>
      </c>
      <c r="M19" s="634" t="s">
        <v>1048</v>
      </c>
      <c r="N19" s="27" t="s">
        <v>2164</v>
      </c>
      <c r="O19" s="32">
        <v>45681</v>
      </c>
      <c r="P19" s="28"/>
      <c r="Q19" s="27" t="s">
        <v>2165</v>
      </c>
      <c r="R19" s="32" t="s">
        <v>2167</v>
      </c>
      <c r="S19" s="33"/>
    </row>
    <row r="20" spans="1:19" ht="18" customHeight="1">
      <c r="A20" s="1121" t="s">
        <v>1037</v>
      </c>
      <c r="B20" s="398"/>
      <c r="C20" s="27"/>
      <c r="D20" s="437">
        <f>+D19+1</f>
        <v>9</v>
      </c>
      <c r="E20" s="625" t="s">
        <v>1038</v>
      </c>
      <c r="F20" s="625" t="s">
        <v>1038</v>
      </c>
      <c r="G20" s="631" t="s">
        <v>1610</v>
      </c>
      <c r="H20" s="487">
        <v>2</v>
      </c>
      <c r="I20" s="632">
        <v>10500</v>
      </c>
      <c r="J20" s="632">
        <f t="shared" si="0"/>
        <v>21000</v>
      </c>
      <c r="K20" s="87"/>
      <c r="L20" s="73" t="s">
        <v>2170</v>
      </c>
      <c r="M20" s="634" t="s">
        <v>1048</v>
      </c>
      <c r="N20" s="27" t="s">
        <v>2164</v>
      </c>
      <c r="O20" s="32">
        <v>45681</v>
      </c>
      <c r="P20" s="50"/>
      <c r="Q20" s="50" t="s">
        <v>2165</v>
      </c>
      <c r="R20" s="32" t="s">
        <v>2167</v>
      </c>
      <c r="S20" s="59"/>
    </row>
    <row r="21" spans="1:19" ht="18" customHeight="1">
      <c r="A21" s="4"/>
      <c r="B21" s="4"/>
      <c r="C21" s="4"/>
      <c r="D21" s="1122"/>
      <c r="E21" s="200"/>
      <c r="F21" s="200"/>
      <c r="G21" s="73"/>
      <c r="H21" s="38"/>
      <c r="I21" s="27"/>
      <c r="J21" s="257"/>
      <c r="K21" s="217"/>
      <c r="L21" s="73"/>
      <c r="M21" s="27"/>
      <c r="N21" s="177"/>
      <c r="O21" s="48"/>
      <c r="P21" s="50"/>
      <c r="Q21" s="50"/>
      <c r="R21" s="48"/>
      <c r="S21" s="59"/>
    </row>
    <row r="22" spans="1:19" ht="18" customHeight="1">
      <c r="A22" s="4"/>
      <c r="B22" s="4"/>
      <c r="C22" s="4"/>
      <c r="D22" s="1122"/>
      <c r="E22" s="200"/>
      <c r="F22" s="200"/>
      <c r="G22" s="73"/>
      <c r="H22" s="38"/>
      <c r="I22" s="27"/>
      <c r="J22" s="257"/>
      <c r="K22" s="217"/>
      <c r="L22" s="73"/>
      <c r="M22" s="27"/>
      <c r="N22" s="177"/>
      <c r="O22" s="48"/>
      <c r="P22" s="50"/>
      <c r="Q22" s="50"/>
      <c r="R22" s="48"/>
      <c r="S22" s="59"/>
    </row>
    <row r="23" spans="1:19" ht="18" customHeight="1">
      <c r="A23" s="4"/>
      <c r="B23" s="4"/>
      <c r="C23" s="4"/>
      <c r="D23" s="1122"/>
      <c r="E23" s="200"/>
      <c r="F23" s="200"/>
      <c r="G23" s="73"/>
      <c r="H23" s="38"/>
      <c r="I23" s="27"/>
      <c r="J23" s="257"/>
      <c r="K23" s="217"/>
      <c r="L23" s="73"/>
      <c r="M23" s="27"/>
      <c r="N23" s="177"/>
      <c r="O23" s="48"/>
      <c r="P23" s="50"/>
      <c r="Q23" s="50"/>
      <c r="R23" s="48"/>
      <c r="S23" s="59"/>
    </row>
    <row r="24" spans="1:19" ht="18" customHeight="1">
      <c r="A24" s="1123" t="s">
        <v>2171</v>
      </c>
      <c r="B24" s="4"/>
      <c r="C24" s="4"/>
      <c r="D24" s="1124">
        <f>D20+1</f>
        <v>10</v>
      </c>
      <c r="E24" s="1078" t="s">
        <v>2172</v>
      </c>
      <c r="F24" s="1125" t="s">
        <v>2173</v>
      </c>
      <c r="G24" s="1126" t="s">
        <v>2174</v>
      </c>
      <c r="H24" s="1127">
        <v>1</v>
      </c>
      <c r="I24" s="1128">
        <v>35100</v>
      </c>
      <c r="J24" s="1129">
        <f t="shared" ref="J24:J28" si="2">H24*I24</f>
        <v>35100</v>
      </c>
      <c r="K24" s="217"/>
      <c r="L24" s="73" t="s">
        <v>2175</v>
      </c>
      <c r="M24" s="73" t="s">
        <v>2176</v>
      </c>
      <c r="N24" s="27" t="s">
        <v>2164</v>
      </c>
      <c r="O24" s="48">
        <v>45685</v>
      </c>
      <c r="P24" s="50"/>
      <c r="Q24" s="27" t="s">
        <v>2165</v>
      </c>
      <c r="R24" s="27" t="s">
        <v>2165</v>
      </c>
      <c r="S24" s="59"/>
    </row>
    <row r="25" spans="1:19" ht="18" customHeight="1">
      <c r="A25" s="1123" t="s">
        <v>2171</v>
      </c>
      <c r="B25" s="4"/>
      <c r="C25" s="4"/>
      <c r="D25" s="1124">
        <f t="shared" ref="D25:D27" si="3">D24+1</f>
        <v>11</v>
      </c>
      <c r="E25" s="1078" t="s">
        <v>2172</v>
      </c>
      <c r="F25" s="1125" t="s">
        <v>2173</v>
      </c>
      <c r="G25" s="1126" t="s">
        <v>2177</v>
      </c>
      <c r="H25" s="1127">
        <v>1</v>
      </c>
      <c r="I25" s="1128">
        <v>2000</v>
      </c>
      <c r="J25" s="1129">
        <f t="shared" si="2"/>
        <v>2000</v>
      </c>
      <c r="K25" s="217"/>
      <c r="L25" s="73"/>
      <c r="M25" s="73" t="s">
        <v>2176</v>
      </c>
      <c r="N25" s="27" t="s">
        <v>2164</v>
      </c>
      <c r="O25" s="48">
        <v>45685</v>
      </c>
      <c r="P25" s="50"/>
      <c r="Q25" s="27" t="s">
        <v>2165</v>
      </c>
      <c r="R25" s="27" t="s">
        <v>2165</v>
      </c>
      <c r="S25" s="59"/>
    </row>
    <row r="26" spans="1:19" ht="18" customHeight="1">
      <c r="A26" s="1123" t="s">
        <v>2178</v>
      </c>
      <c r="B26" s="4"/>
      <c r="C26" s="4"/>
      <c r="D26" s="1124">
        <f t="shared" si="3"/>
        <v>12</v>
      </c>
      <c r="E26" s="1078" t="s">
        <v>2179</v>
      </c>
      <c r="F26" s="1125" t="s">
        <v>2173</v>
      </c>
      <c r="G26" s="1126" t="s">
        <v>2180</v>
      </c>
      <c r="H26" s="1127">
        <v>1</v>
      </c>
      <c r="I26" s="1128">
        <v>25000</v>
      </c>
      <c r="J26" s="1129">
        <f t="shared" si="2"/>
        <v>25000</v>
      </c>
      <c r="K26" s="217"/>
      <c r="L26" s="73" t="s">
        <v>2181</v>
      </c>
      <c r="M26" s="73" t="s">
        <v>2176</v>
      </c>
      <c r="N26" s="27" t="s">
        <v>2164</v>
      </c>
      <c r="O26" s="48">
        <v>45685</v>
      </c>
      <c r="P26" s="50"/>
      <c r="Q26" s="27" t="s">
        <v>2165</v>
      </c>
      <c r="R26" s="27" t="s">
        <v>2166</v>
      </c>
      <c r="S26" s="59"/>
    </row>
    <row r="27" spans="1:19" ht="18" customHeight="1">
      <c r="A27" s="1123" t="s">
        <v>2178</v>
      </c>
      <c r="B27" s="4"/>
      <c r="C27" s="4"/>
      <c r="D27" s="1124">
        <f t="shared" si="3"/>
        <v>13</v>
      </c>
      <c r="E27" s="1078" t="s">
        <v>2179</v>
      </c>
      <c r="F27" s="1125" t="s">
        <v>2173</v>
      </c>
      <c r="G27" s="1126" t="s">
        <v>2182</v>
      </c>
      <c r="H27" s="1127">
        <v>1</v>
      </c>
      <c r="I27" s="1128">
        <v>2000</v>
      </c>
      <c r="J27" s="1129">
        <f t="shared" si="2"/>
        <v>2000</v>
      </c>
      <c r="K27" s="217"/>
      <c r="L27" s="73"/>
      <c r="M27" s="73" t="s">
        <v>2176</v>
      </c>
      <c r="N27" s="27" t="s">
        <v>2164</v>
      </c>
      <c r="O27" s="48">
        <v>45685</v>
      </c>
      <c r="P27" s="50"/>
      <c r="Q27" s="27" t="s">
        <v>2165</v>
      </c>
      <c r="R27" s="27" t="s">
        <v>2166</v>
      </c>
      <c r="S27" s="59"/>
    </row>
    <row r="28" spans="1:19" ht="18" customHeight="1">
      <c r="A28" s="4"/>
      <c r="B28" s="4"/>
      <c r="C28" s="4"/>
      <c r="D28" s="28"/>
      <c r="E28" s="28"/>
      <c r="F28" s="28" t="s">
        <v>2173</v>
      </c>
      <c r="G28" s="73" t="s">
        <v>2183</v>
      </c>
      <c r="H28" s="38">
        <v>1</v>
      </c>
      <c r="I28" s="27">
        <v>1300</v>
      </c>
      <c r="J28" s="31">
        <f t="shared" si="2"/>
        <v>1300</v>
      </c>
      <c r="K28" s="217"/>
      <c r="L28" s="38"/>
      <c r="M28" s="27"/>
      <c r="N28" s="177"/>
      <c r="O28" s="48">
        <v>45685</v>
      </c>
      <c r="P28" s="50"/>
      <c r="Q28" s="27" t="s">
        <v>2165</v>
      </c>
      <c r="R28" s="48"/>
      <c r="S28" s="59"/>
    </row>
    <row r="29" spans="1:19" ht="18" customHeight="1">
      <c r="A29" s="4"/>
      <c r="B29" s="4"/>
      <c r="C29" s="4"/>
      <c r="D29" s="28"/>
      <c r="E29" s="28"/>
      <c r="F29" s="28"/>
      <c r="G29" s="306">
        <f>SUM(J11:J28)</f>
        <v>329920</v>
      </c>
      <c r="H29" s="38"/>
      <c r="I29" s="27"/>
      <c r="J29" s="31"/>
      <c r="K29" s="217"/>
      <c r="L29" s="38"/>
      <c r="M29" s="27"/>
      <c r="N29" s="177"/>
      <c r="O29" s="48"/>
      <c r="P29" s="50"/>
      <c r="Q29" s="50"/>
      <c r="R29" s="48"/>
      <c r="S29" s="59"/>
    </row>
    <row r="30" spans="1:19" ht="18" customHeight="1">
      <c r="A30" s="4"/>
      <c r="B30" s="4"/>
      <c r="C30" s="4"/>
      <c r="D30" s="28"/>
      <c r="E30" s="28"/>
      <c r="F30" s="28"/>
      <c r="G30" s="73"/>
      <c r="H30" s="38"/>
      <c r="I30" s="27"/>
      <c r="J30" s="31"/>
      <c r="K30" s="217"/>
      <c r="L30" s="38"/>
      <c r="M30" s="27"/>
      <c r="N30" s="177"/>
      <c r="O30" s="48"/>
      <c r="P30" s="50"/>
      <c r="Q30" s="50"/>
      <c r="R30" s="48"/>
      <c r="S30" s="59"/>
    </row>
    <row r="31" spans="1:19" ht="18" customHeight="1">
      <c r="A31" s="4"/>
      <c r="B31" s="4"/>
      <c r="C31" s="4"/>
      <c r="D31" s="28"/>
      <c r="E31" s="28"/>
      <c r="F31" s="28"/>
      <c r="G31" s="73"/>
      <c r="H31" s="38"/>
      <c r="I31" s="27"/>
      <c r="J31" s="31"/>
      <c r="K31" s="217"/>
      <c r="L31" s="38"/>
      <c r="M31" s="27"/>
      <c r="N31" s="177"/>
      <c r="O31" s="48"/>
      <c r="P31" s="50"/>
      <c r="Q31" s="50"/>
      <c r="R31" s="48"/>
      <c r="S31" s="59"/>
    </row>
    <row r="32" spans="1:19" ht="18" customHeight="1">
      <c r="A32" s="4"/>
      <c r="B32" s="4"/>
      <c r="C32" s="4"/>
      <c r="D32" s="28"/>
      <c r="E32" s="28"/>
      <c r="F32" s="28"/>
      <c r="G32" s="73"/>
      <c r="H32" s="38"/>
      <c r="I32" s="27"/>
      <c r="J32" s="31"/>
      <c r="K32" s="217"/>
      <c r="L32" s="38"/>
      <c r="M32" s="27"/>
      <c r="N32" s="177"/>
      <c r="O32" s="48"/>
      <c r="P32" s="50"/>
      <c r="Q32" s="50"/>
      <c r="R32" s="48"/>
      <c r="S32" s="59"/>
    </row>
    <row r="33" spans="1:19" ht="18" customHeight="1">
      <c r="A33" s="4"/>
      <c r="B33" s="4"/>
      <c r="C33" s="4"/>
      <c r="D33" s="28"/>
      <c r="E33" s="1118" t="s">
        <v>2184</v>
      </c>
      <c r="F33" s="1119"/>
      <c r="G33" s="1120"/>
      <c r="H33" s="38"/>
      <c r="I33" s="27"/>
      <c r="J33" s="31"/>
      <c r="K33" s="217"/>
      <c r="L33" s="38"/>
      <c r="M33" s="27"/>
      <c r="N33" s="177"/>
      <c r="O33" s="48"/>
      <c r="P33" s="50"/>
      <c r="Q33" s="50"/>
      <c r="R33" s="48"/>
      <c r="S33" s="59"/>
    </row>
    <row r="34" spans="1:19" ht="19.5" customHeight="1">
      <c r="A34" s="1123" t="s">
        <v>2185</v>
      </c>
      <c r="B34" s="4"/>
      <c r="C34" s="4"/>
      <c r="D34" s="1124">
        <f>D27+1</f>
        <v>14</v>
      </c>
      <c r="E34" s="1130" t="s">
        <v>376</v>
      </c>
      <c r="F34" s="1111" t="s">
        <v>391</v>
      </c>
      <c r="G34" s="545" t="s">
        <v>2186</v>
      </c>
      <c r="H34" s="1131">
        <v>2</v>
      </c>
      <c r="I34" s="1132">
        <v>4080</v>
      </c>
      <c r="J34" s="39">
        <f t="shared" ref="J34:J36" si="4">H34*I34</f>
        <v>8160</v>
      </c>
      <c r="K34" s="159"/>
      <c r="L34" s="166" t="s">
        <v>2187</v>
      </c>
      <c r="M34" s="38"/>
      <c r="N34" s="27" t="s">
        <v>2164</v>
      </c>
      <c r="O34" s="48">
        <v>45681</v>
      </c>
      <c r="P34" s="50"/>
      <c r="Q34" s="27" t="s">
        <v>2165</v>
      </c>
      <c r="R34" s="27" t="s">
        <v>2166</v>
      </c>
      <c r="S34" s="59"/>
    </row>
    <row r="35" spans="1:19" ht="19.5" customHeight="1">
      <c r="A35" s="1123" t="s">
        <v>2185</v>
      </c>
      <c r="B35" s="4"/>
      <c r="C35" s="4"/>
      <c r="D35" s="1124">
        <f t="shared" ref="D35:D36" si="5">D34+1</f>
        <v>15</v>
      </c>
      <c r="E35" s="1130" t="s">
        <v>376</v>
      </c>
      <c r="F35" s="1111" t="s">
        <v>391</v>
      </c>
      <c r="G35" s="545" t="s">
        <v>2188</v>
      </c>
      <c r="H35" s="1131">
        <v>2</v>
      </c>
      <c r="I35" s="1132">
        <v>4080</v>
      </c>
      <c r="J35" s="39">
        <f t="shared" si="4"/>
        <v>8160</v>
      </c>
      <c r="K35" s="159"/>
      <c r="L35" s="166" t="s">
        <v>2189</v>
      </c>
      <c r="M35" s="38"/>
      <c r="N35" s="27" t="s">
        <v>2164</v>
      </c>
      <c r="O35" s="48">
        <v>45681</v>
      </c>
      <c r="P35" s="50"/>
      <c r="Q35" s="27" t="s">
        <v>2165</v>
      </c>
      <c r="R35" s="27" t="s">
        <v>2166</v>
      </c>
      <c r="S35" s="59"/>
    </row>
    <row r="36" spans="1:19" ht="19.5" customHeight="1">
      <c r="A36" s="1123" t="s">
        <v>2185</v>
      </c>
      <c r="B36" s="4"/>
      <c r="C36" s="4"/>
      <c r="D36" s="1124">
        <f t="shared" si="5"/>
        <v>16</v>
      </c>
      <c r="E36" s="1130" t="s">
        <v>376</v>
      </c>
      <c r="F36" s="1111" t="s">
        <v>391</v>
      </c>
      <c r="G36" s="545" t="s">
        <v>2190</v>
      </c>
      <c r="H36" s="1131">
        <v>4</v>
      </c>
      <c r="I36" s="1132">
        <v>5000</v>
      </c>
      <c r="J36" s="39">
        <f t="shared" si="4"/>
        <v>20000</v>
      </c>
      <c r="K36" s="159"/>
      <c r="L36" s="166" t="s">
        <v>2191</v>
      </c>
      <c r="M36" s="38"/>
      <c r="N36" s="27" t="s">
        <v>2164</v>
      </c>
      <c r="O36" s="48">
        <v>45681</v>
      </c>
      <c r="P36" s="50"/>
      <c r="Q36" s="27" t="s">
        <v>2165</v>
      </c>
      <c r="R36" s="27" t="s">
        <v>2166</v>
      </c>
      <c r="S36" s="59"/>
    </row>
    <row r="37" spans="1:19" ht="19.5" customHeight="1">
      <c r="A37" s="4"/>
      <c r="B37" s="4"/>
      <c r="C37" s="4"/>
      <c r="D37" s="28"/>
      <c r="E37" s="28"/>
      <c r="F37" s="28"/>
      <c r="G37" s="73"/>
      <c r="H37" s="38"/>
      <c r="I37" s="27"/>
      <c r="J37" s="31"/>
      <c r="K37" s="217"/>
      <c r="L37" s="38"/>
      <c r="M37" s="27"/>
      <c r="N37" s="177"/>
      <c r="O37" s="48"/>
      <c r="P37" s="50"/>
      <c r="Q37" s="50"/>
      <c r="R37" s="48"/>
      <c r="S37" s="59"/>
    </row>
    <row r="38" spans="1:19" ht="19.5" customHeight="1">
      <c r="A38" s="4"/>
      <c r="B38" s="4"/>
      <c r="C38" s="4"/>
      <c r="D38" s="28"/>
      <c r="E38" s="28"/>
      <c r="F38" s="28"/>
      <c r="G38" s="1133">
        <f>SUM(J34:J37)</f>
        <v>36320</v>
      </c>
      <c r="H38" s="38"/>
      <c r="I38" s="27"/>
      <c r="J38" s="31"/>
      <c r="K38" s="217"/>
      <c r="L38" s="38"/>
      <c r="M38" s="27"/>
      <c r="N38" s="177"/>
      <c r="O38" s="48"/>
      <c r="P38" s="50"/>
      <c r="Q38" s="50"/>
      <c r="R38" s="48"/>
      <c r="S38" s="59"/>
    </row>
    <row r="39" spans="1:19" ht="18" customHeight="1">
      <c r="A39" s="4"/>
      <c r="B39" s="4"/>
      <c r="C39" s="4"/>
      <c r="D39" s="28"/>
      <c r="E39" s="28"/>
      <c r="F39" s="28"/>
      <c r="G39" s="73"/>
      <c r="H39" s="38"/>
      <c r="I39" s="27"/>
      <c r="J39" s="31"/>
      <c r="K39" s="217"/>
      <c r="L39" s="38"/>
      <c r="M39" s="27"/>
      <c r="N39" s="177"/>
      <c r="O39" s="48"/>
      <c r="P39" s="50"/>
      <c r="Q39" s="50"/>
      <c r="R39" s="48"/>
      <c r="S39" s="59"/>
    </row>
    <row r="40" spans="1:19" ht="18" customHeight="1">
      <c r="A40" s="4"/>
      <c r="B40" s="4"/>
      <c r="C40" s="4"/>
      <c r="D40" s="28"/>
      <c r="E40" s="28"/>
      <c r="F40" s="28"/>
      <c r="G40" s="73"/>
      <c r="H40" s="38"/>
      <c r="I40" s="27"/>
      <c r="J40" s="31"/>
      <c r="K40" s="217"/>
      <c r="L40" s="38"/>
      <c r="M40" s="27"/>
      <c r="N40" s="177"/>
      <c r="O40" s="48"/>
      <c r="P40" s="50"/>
      <c r="Q40" s="50"/>
      <c r="R40" s="48"/>
      <c r="S40" s="59"/>
    </row>
    <row r="41" spans="1:19" ht="18" customHeight="1">
      <c r="A41" s="4"/>
      <c r="B41" s="4"/>
      <c r="C41" s="4"/>
      <c r="D41" s="28"/>
      <c r="E41" s="28"/>
      <c r="F41" s="28"/>
      <c r="G41" s="73"/>
      <c r="H41" s="38"/>
      <c r="I41" s="27"/>
      <c r="J41" s="31"/>
      <c r="K41" s="217"/>
      <c r="L41" s="38"/>
      <c r="M41" s="27"/>
      <c r="N41" s="177"/>
      <c r="O41" s="48"/>
      <c r="P41" s="50"/>
      <c r="Q41" s="50"/>
      <c r="R41" s="48"/>
      <c r="S41" s="59"/>
    </row>
    <row r="42" spans="1:19" ht="18" customHeight="1">
      <c r="A42" s="4"/>
      <c r="B42" s="4"/>
      <c r="C42" s="4"/>
      <c r="D42" s="28"/>
      <c r="E42" s="28"/>
      <c r="F42" s="28"/>
      <c r="G42" s="73"/>
      <c r="H42" s="38"/>
      <c r="I42" s="27"/>
      <c r="J42" s="31"/>
      <c r="K42" s="217"/>
      <c r="L42" s="38"/>
      <c r="M42" s="27"/>
      <c r="N42" s="177"/>
      <c r="O42" s="48"/>
      <c r="P42" s="50"/>
      <c r="Q42" s="50"/>
      <c r="R42" s="48"/>
      <c r="S42" s="59"/>
    </row>
    <row r="43" spans="1:19" ht="18" customHeight="1">
      <c r="D43" s="27"/>
      <c r="E43" s="28"/>
      <c r="F43" s="28"/>
      <c r="G43" s="1134"/>
      <c r="H43" s="77"/>
      <c r="I43" s="77"/>
      <c r="J43" s="77"/>
      <c r="K43" s="135"/>
      <c r="L43" s="136"/>
      <c r="M43" s="69"/>
      <c r="N43" s="177"/>
      <c r="O43" s="48"/>
      <c r="P43" s="50"/>
      <c r="Q43" s="50"/>
      <c r="R43" s="48"/>
      <c r="S43" s="59"/>
    </row>
    <row r="44" spans="1:19" ht="18" customHeight="1">
      <c r="C44" s="1135"/>
      <c r="D44" s="239"/>
      <c r="E44" s="1136" t="s">
        <v>2192</v>
      </c>
      <c r="F44" s="1136"/>
      <c r="G44" s="1136"/>
      <c r="H44" s="1137"/>
      <c r="I44" s="98"/>
      <c r="J44" s="98"/>
      <c r="K44" s="1138"/>
      <c r="L44" s="1139"/>
      <c r="M44" s="101"/>
      <c r="N44" s="177"/>
      <c r="O44" s="48"/>
      <c r="P44" s="50"/>
      <c r="Q44" s="50"/>
      <c r="R44" s="48"/>
      <c r="S44" s="59"/>
    </row>
    <row r="45" spans="1:19" ht="18" customHeight="1">
      <c r="A45" s="1140" t="s">
        <v>42</v>
      </c>
      <c r="B45" s="1141"/>
      <c r="C45" s="27">
        <v>1</v>
      </c>
      <c r="D45" s="1124">
        <f>D36+1</f>
        <v>17</v>
      </c>
      <c r="E45" s="114" t="s">
        <v>381</v>
      </c>
      <c r="F45" s="114" t="s">
        <v>377</v>
      </c>
      <c r="G45" s="1142" t="s">
        <v>43</v>
      </c>
      <c r="H45" s="114">
        <v>1</v>
      </c>
      <c r="I45" s="1143">
        <v>3040</v>
      </c>
      <c r="J45" s="1144">
        <f t="shared" ref="J45" si="6">H45*I45</f>
        <v>3040</v>
      </c>
      <c r="K45" s="116"/>
      <c r="L45" s="73" t="s">
        <v>1790</v>
      </c>
      <c r="M45" s="39"/>
      <c r="N45" s="27" t="s">
        <v>2164</v>
      </c>
      <c r="O45" s="658">
        <v>45681</v>
      </c>
      <c r="P45" s="50"/>
      <c r="Q45" s="27" t="s">
        <v>2165</v>
      </c>
      <c r="R45" s="27" t="s">
        <v>2166</v>
      </c>
      <c r="S45" s="139"/>
    </row>
    <row r="46" spans="1:19" ht="18" customHeight="1">
      <c r="A46" s="27"/>
      <c r="B46" s="313"/>
      <c r="C46" s="93"/>
      <c r="D46" s="241"/>
      <c r="E46" s="28"/>
      <c r="F46" s="28"/>
      <c r="G46" s="166"/>
      <c r="H46" s="157"/>
      <c r="I46" s="168"/>
      <c r="J46" s="154"/>
      <c r="K46" s="31"/>
      <c r="L46" s="38"/>
      <c r="M46" s="101"/>
      <c r="N46" s="177"/>
      <c r="O46" s="40"/>
      <c r="P46" s="50"/>
      <c r="Q46" s="40"/>
      <c r="R46" s="48"/>
      <c r="S46" s="33"/>
    </row>
    <row r="47" spans="1:19" ht="18" customHeight="1">
      <c r="D47" s="47"/>
      <c r="E47" s="49"/>
      <c r="F47" s="49"/>
      <c r="G47" s="1145">
        <f>SUM(J45:J46)</f>
        <v>3040</v>
      </c>
      <c r="H47" s="1146"/>
      <c r="I47" s="1146"/>
      <c r="J47" s="1146"/>
      <c r="K47" s="1147"/>
      <c r="L47" s="124"/>
      <c r="M47" s="101"/>
      <c r="N47" s="177"/>
      <c r="O47" s="48"/>
      <c r="P47" s="50"/>
      <c r="Q47" s="50"/>
      <c r="R47" s="48"/>
      <c r="S47" s="59"/>
    </row>
    <row r="48" spans="1:19" ht="18" customHeight="1">
      <c r="D48" s="47"/>
      <c r="E48" s="49"/>
      <c r="F48" s="49"/>
      <c r="G48" s="100"/>
      <c r="H48" s="97"/>
      <c r="I48" s="97"/>
      <c r="J48" s="98"/>
      <c r="K48" s="649"/>
      <c r="L48" s="100"/>
      <c r="M48" s="101"/>
      <c r="N48" s="177"/>
      <c r="O48" s="48"/>
      <c r="P48" s="50"/>
      <c r="Q48" s="50"/>
      <c r="R48" s="48"/>
      <c r="S48" s="59"/>
    </row>
    <row r="49" spans="3:19" ht="18" customHeight="1">
      <c r="D49" s="47"/>
      <c r="E49" s="49"/>
      <c r="F49" s="49"/>
      <c r="G49" s="100"/>
      <c r="H49" s="97"/>
      <c r="I49" s="97"/>
      <c r="J49" s="98"/>
      <c r="K49" s="649"/>
      <c r="L49" s="100"/>
      <c r="M49" s="101"/>
      <c r="N49" s="177"/>
      <c r="O49" s="48"/>
      <c r="P49" s="50"/>
      <c r="Q49" s="50"/>
      <c r="R49" s="48"/>
      <c r="S49" s="59"/>
    </row>
    <row r="50" spans="3:19" ht="18" customHeight="1">
      <c r="D50" s="47"/>
      <c r="E50" s="49"/>
      <c r="F50" s="49"/>
      <c r="G50" s="100"/>
      <c r="H50" s="97"/>
      <c r="I50" s="97"/>
      <c r="J50" s="98"/>
      <c r="K50" s="649"/>
      <c r="L50" s="100"/>
      <c r="M50" s="101"/>
      <c r="N50" s="177"/>
      <c r="O50" s="48"/>
      <c r="P50" s="50"/>
      <c r="Q50" s="50"/>
      <c r="R50" s="48"/>
      <c r="S50" s="59"/>
    </row>
    <row r="51" spans="3:19" ht="18" customHeight="1">
      <c r="D51" s="47"/>
      <c r="E51" s="49"/>
      <c r="F51" s="49"/>
      <c r="G51" s="100"/>
      <c r="H51" s="97"/>
      <c r="I51" s="97"/>
      <c r="J51" s="98"/>
      <c r="K51" s="649"/>
      <c r="L51" s="100"/>
      <c r="M51" s="101"/>
      <c r="N51" s="177"/>
      <c r="O51" s="48"/>
      <c r="P51" s="50"/>
      <c r="Q51" s="50"/>
      <c r="R51" s="48"/>
      <c r="S51" s="59"/>
    </row>
    <row r="52" spans="3:19" ht="18" customHeight="1">
      <c r="D52" s="47"/>
      <c r="E52" s="49"/>
      <c r="F52" s="49"/>
      <c r="G52" s="100"/>
      <c r="H52" s="97"/>
      <c r="I52" s="97"/>
      <c r="J52" s="98"/>
      <c r="K52" s="649"/>
      <c r="L52" s="100"/>
      <c r="M52" s="101"/>
      <c r="N52" s="177"/>
      <c r="O52" s="48"/>
      <c r="P52" s="50"/>
      <c r="Q52" s="50"/>
      <c r="R52" s="48"/>
      <c r="S52" s="59"/>
    </row>
    <row r="53" spans="3:19" ht="18" customHeight="1">
      <c r="D53" s="47"/>
      <c r="E53" s="49"/>
      <c r="F53" s="49"/>
      <c r="G53" s="100"/>
      <c r="H53" s="97"/>
      <c r="I53" s="97"/>
      <c r="J53" s="98"/>
      <c r="K53" s="649"/>
      <c r="L53" s="100"/>
      <c r="M53" s="101"/>
      <c r="N53" s="177"/>
      <c r="O53" s="48"/>
      <c r="P53" s="50"/>
      <c r="Q53" s="50"/>
      <c r="R53" s="48"/>
      <c r="S53" s="59"/>
    </row>
    <row r="54" spans="3:19" ht="18" customHeight="1">
      <c r="D54" s="47"/>
      <c r="E54" s="49"/>
      <c r="F54" s="49"/>
      <c r="G54" s="100"/>
      <c r="H54" s="97"/>
      <c r="I54" s="97"/>
      <c r="J54" s="98"/>
      <c r="K54" s="649"/>
      <c r="L54" s="100"/>
      <c r="M54" s="101"/>
      <c r="N54" s="177"/>
      <c r="O54" s="48"/>
      <c r="P54" s="50"/>
      <c r="Q54" s="50"/>
      <c r="R54" s="48"/>
      <c r="S54" s="59"/>
    </row>
    <row r="55" spans="3:19" ht="18" customHeight="1">
      <c r="D55" s="47"/>
      <c r="E55" s="47"/>
      <c r="F55" s="47"/>
      <c r="G55" s="101" t="s">
        <v>1089</v>
      </c>
      <c r="H55" s="44"/>
      <c r="I55" s="44"/>
      <c r="J55" s="44">
        <f>H55*I55</f>
        <v>0</v>
      </c>
      <c r="K55" s="45"/>
      <c r="L55" s="100" t="s">
        <v>1090</v>
      </c>
      <c r="M55" s="666"/>
      <c r="N55" s="47"/>
      <c r="O55" s="48"/>
      <c r="P55" s="666"/>
      <c r="Q55" s="47"/>
      <c r="R55" s="48"/>
      <c r="S55" s="59"/>
    </row>
    <row r="56" spans="3:19" ht="18" customHeight="1">
      <c r="C56" s="93">
        <v>4</v>
      </c>
      <c r="D56" s="668"/>
      <c r="E56" s="49"/>
      <c r="F56" s="49"/>
      <c r="G56" s="101" t="s">
        <v>1090</v>
      </c>
      <c r="H56" s="44"/>
      <c r="I56" s="44">
        <v>5000</v>
      </c>
      <c r="J56" s="44">
        <f>H56*I56</f>
        <v>0</v>
      </c>
      <c r="K56" s="45"/>
      <c r="L56" s="100" t="s">
        <v>1091</v>
      </c>
      <c r="M56" s="666"/>
      <c r="N56" s="47"/>
      <c r="O56" s="48"/>
      <c r="P56" s="666"/>
      <c r="Q56" s="47"/>
      <c r="R56" s="48"/>
      <c r="S56" s="50"/>
    </row>
    <row r="57" spans="3:19" ht="18" customHeight="1">
      <c r="D57" s="47"/>
      <c r="E57" s="49"/>
      <c r="F57" s="49"/>
      <c r="G57" s="101" t="s">
        <v>1091</v>
      </c>
      <c r="H57" s="44"/>
      <c r="I57" s="44"/>
      <c r="J57" s="44">
        <f>H57*I57</f>
        <v>0</v>
      </c>
      <c r="K57" s="45"/>
      <c r="L57" s="177"/>
      <c r="M57" s="666"/>
      <c r="N57" s="47"/>
      <c r="O57" s="47"/>
      <c r="P57" s="666"/>
      <c r="Q57" s="47"/>
      <c r="R57" s="50"/>
      <c r="S57" s="50"/>
    </row>
    <row r="58" spans="3:19" ht="18" customHeight="1">
      <c r="D58" s="47"/>
      <c r="E58" s="49"/>
      <c r="F58" s="49"/>
      <c r="G58" s="669"/>
      <c r="H58" s="670"/>
      <c r="I58" s="670"/>
      <c r="J58" s="671"/>
      <c r="K58" s="126"/>
      <c r="L58" s="124"/>
    </row>
    <row r="59" spans="3:19" ht="18" customHeight="1"/>
    <row r="60" spans="3:19" ht="18" customHeight="1"/>
    <row r="61" spans="3:19" ht="18" customHeight="1"/>
  </sheetData>
  <autoFilter ref="D8:Q61" xr:uid="{00000000-0009-0000-0000-000003000000}"/>
  <mergeCells count="12">
    <mergeCell ref="E10:G10"/>
    <mergeCell ref="E33:G33"/>
    <mergeCell ref="E44:G44"/>
    <mergeCell ref="G58:J58"/>
    <mergeCell ref="D2:F2"/>
    <mergeCell ref="I2:K2"/>
    <mergeCell ref="D3:F3"/>
    <mergeCell ref="D4:F4"/>
    <mergeCell ref="J4:M4"/>
    <mergeCell ref="D5:F5"/>
    <mergeCell ref="I5:I6"/>
    <mergeCell ref="D6:F6"/>
  </mergeCells>
  <phoneticPr fontId="2"/>
  <dataValidations count="1">
    <dataValidation imeMode="hiragana" allowBlank="1" showInputMessage="1" showErrorMessage="1" sqref="WVT12 WLX12 WCB12 VSF12 VIJ12 UYN12 UOR12 UEV12 TUZ12 TLD12 TBH12 SRL12 SHP12 RXT12 RNX12 REB12 QUF12 QKJ12 QAN12 PQR12 PGV12 OWZ12 OND12 ODH12 NTL12 NJP12 MZT12 MPX12 MGB12 LWF12 LMJ12 LCN12 KSR12 KIV12 JYZ12 JPD12 JFH12 IVL12 ILP12 IBT12 HRX12 HIB12 GYF12 GOJ12 GEN12 FUR12 FKV12 FAZ12 ERD12 EHH12 DXL12 DNP12 DDT12 CTX12 CKB12 CAF12 BQJ12 BGN12 AWR12 AMV12 ACZ12 TD12 JH12 L12 WVT14:WVT19 WLX14:WLX19 WCB14:WCB19 VSF14:VSF19 VIJ14:VIJ19 UYN14:UYN19 UOR14:UOR19 UEV14:UEV19 TUZ14:TUZ19 TLD14:TLD19 TBH14:TBH19 SRL14:SRL19 SHP14:SHP19 RXT14:RXT19 RNX14:RNX19 REB14:REB19 QUF14:QUF19 QKJ14:QKJ19 QAN14:QAN19 PQR14:PQR19 PGV14:PGV19 OWZ14:OWZ19 OND14:OND19 ODH14:ODH19 NTL14:NTL19 NJP14:NJP19 MZT14:MZT19 MPX14:MPX19 MGB14:MGB19 LWF14:LWF19 LMJ14:LMJ19 LCN14:LCN19 KSR14:KSR19 KIV14:KIV19 JYZ14:JYZ19 JPD14:JPD19 JFH14:JFH19 IVL14:IVL19 ILP14:ILP19 IBT14:IBT19 HRX14:HRX19 HIB14:HIB19 GYF14:GYF19 GOJ14:GOJ19 GEN14:GEN19 FUR14:FUR19 FKV14:FKV19 FAZ14:FAZ19 ERD14:ERD19 EHH14:EHH19 DXL14:DXL19 DNP14:DNP19 DDT14:DDT19 CTX14:CTX19 CKB14:CKB19 CAF14:CAF19 BQJ14:BQJ19 BGN14:BGN19 AWR14:AWR19 AMV14:AMV19 ACZ14:ACZ19 TD14:TD19 JH14:JH19 L14:L20" xr:uid="{069EDFB6-6DF3-4B84-A356-3166B9E081E8}"/>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1F9E-BE72-466A-83CE-C55AFD8B1980}">
  <dimension ref="A1:B5"/>
  <sheetViews>
    <sheetView view="pageBreakPreview" zoomScale="140" zoomScaleNormal="100" zoomScaleSheetLayoutView="140" workbookViewId="0">
      <selection activeCell="B19" sqref="B19"/>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672" t="s">
        <v>1056</v>
      </c>
      <c r="B1" s="639" t="s">
        <v>1092</v>
      </c>
    </row>
    <row r="2" spans="1:2" ht="13.5" customHeight="1">
      <c r="A2" s="672" t="s">
        <v>1059</v>
      </c>
      <c r="B2" s="645" t="s">
        <v>1093</v>
      </c>
    </row>
    <row r="3" spans="1:2" ht="13.5" customHeight="1">
      <c r="A3" s="672" t="s">
        <v>1061</v>
      </c>
      <c r="B3" s="645" t="s">
        <v>1094</v>
      </c>
    </row>
    <row r="4" spans="1:2" ht="13.5" customHeight="1">
      <c r="A4" s="672" t="s">
        <v>1064</v>
      </c>
      <c r="B4" s="647">
        <v>44972</v>
      </c>
    </row>
    <row r="5" spans="1:2" ht="13.5" customHeight="1">
      <c r="A5" s="672" t="s">
        <v>1065</v>
      </c>
      <c r="B5" s="647">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AE12-40BA-4903-A161-D88E449E07E2}">
  <sheetPr>
    <tabColor theme="5" tint="0.59999389629810485"/>
  </sheetPr>
  <dimension ref="A2:S244"/>
  <sheetViews>
    <sheetView zoomScale="85" zoomScaleNormal="85" workbookViewId="0">
      <pane ySplit="8" topLeftCell="A22" activePane="bottomLeft" state="frozen"/>
      <selection activeCell="B1" sqref="B1"/>
      <selection pane="bottomLeft" activeCell="G38" sqref="G38"/>
    </sheetView>
  </sheetViews>
  <sheetFormatPr defaultColWidth="11.75" defaultRowHeight="13.5" customHeight="1"/>
  <cols>
    <col min="1" max="1" width="9.75" style="1" customWidth="1"/>
    <col min="2" max="2" width="4.875" style="1" customWidth="1"/>
    <col min="3" max="3" width="13.125" style="1" customWidth="1"/>
    <col min="4" max="4" width="6.25" style="4" customWidth="1"/>
    <col min="5" max="5" width="15.25" style="1" customWidth="1"/>
    <col min="6" max="6" width="15.5" style="1" customWidth="1"/>
    <col min="7" max="7" width="71.5" style="1" customWidth="1"/>
    <col min="8" max="8" width="10.75" style="4" customWidth="1"/>
    <col min="9" max="10" width="12.125" style="4" customWidth="1"/>
    <col min="11" max="11" width="7.125" style="10" customWidth="1"/>
    <col min="12" max="12" width="50.5" style="1" customWidth="1"/>
    <col min="13" max="13" width="33.25" style="1" customWidth="1"/>
    <col min="14" max="14" width="16.5" style="4" customWidth="1"/>
    <col min="15" max="15" width="17" style="4" customWidth="1"/>
    <col min="16" max="16" width="9.25" style="1" customWidth="1"/>
    <col min="17" max="17" width="16.375" style="4" customWidth="1"/>
    <col min="18" max="18" width="17.875" style="644" customWidth="1"/>
    <col min="19" max="19" width="19.375" style="644" customWidth="1"/>
    <col min="20" max="16384" width="11.75" style="1"/>
  </cols>
  <sheetData>
    <row r="2" spans="1:19" ht="20.100000000000001" customHeight="1">
      <c r="D2" s="638" t="s">
        <v>1056</v>
      </c>
      <c r="E2" s="638"/>
      <c r="F2" s="638"/>
      <c r="G2" s="639" t="s">
        <v>2160</v>
      </c>
      <c r="I2" s="640" t="s">
        <v>1058</v>
      </c>
      <c r="J2" s="641"/>
      <c r="K2" s="642"/>
      <c r="L2" s="643">
        <f>SUM(J:J)</f>
        <v>502853</v>
      </c>
    </row>
    <row r="3" spans="1:19" ht="20.100000000000001" customHeight="1">
      <c r="D3" s="638" t="s">
        <v>1059</v>
      </c>
      <c r="E3" s="638"/>
      <c r="F3" s="638"/>
      <c r="G3" s="645" t="s">
        <v>2193</v>
      </c>
    </row>
    <row r="4" spans="1:19" ht="20.100000000000001" customHeight="1">
      <c r="D4" s="638" t="s">
        <v>1061</v>
      </c>
      <c r="E4" s="638"/>
      <c r="F4" s="638"/>
      <c r="G4" s="645" t="s">
        <v>2161</v>
      </c>
      <c r="I4" s="1113"/>
      <c r="J4" s="1114" t="s">
        <v>2162</v>
      </c>
      <c r="K4" s="1114"/>
      <c r="L4" s="1114"/>
      <c r="M4" s="1114"/>
    </row>
    <row r="5" spans="1:19" ht="20.100000000000001" customHeight="1">
      <c r="D5" s="638" t="s">
        <v>1064</v>
      </c>
      <c r="E5" s="638"/>
      <c r="F5" s="638"/>
      <c r="G5" s="647">
        <v>45700</v>
      </c>
      <c r="I5" s="1148" t="s">
        <v>1360</v>
      </c>
      <c r="J5" s="1113"/>
      <c r="K5" s="1113"/>
      <c r="L5" s="1113"/>
    </row>
    <row r="6" spans="1:19" ht="20.100000000000001" customHeight="1">
      <c r="D6" s="638" t="s">
        <v>1065</v>
      </c>
      <c r="E6" s="638"/>
      <c r="F6" s="638"/>
      <c r="G6" s="647">
        <v>45701</v>
      </c>
      <c r="I6" s="1149"/>
      <c r="J6" s="1117"/>
      <c r="K6" s="1117"/>
      <c r="L6" s="1117"/>
    </row>
    <row r="8" spans="1:19" s="4" customFormat="1" ht="19.5" customHeight="1">
      <c r="C8" s="93" t="s">
        <v>1067</v>
      </c>
      <c r="D8" s="96" t="s">
        <v>1068</v>
      </c>
      <c r="E8" s="49" t="s">
        <v>1069</v>
      </c>
      <c r="F8" s="49" t="s">
        <v>1070</v>
      </c>
      <c r="G8" s="47" t="s">
        <v>1071</v>
      </c>
      <c r="H8" s="47" t="s">
        <v>16</v>
      </c>
      <c r="I8" s="47" t="s">
        <v>17</v>
      </c>
      <c r="J8" s="649" t="s">
        <v>18</v>
      </c>
      <c r="K8" s="649" t="s">
        <v>1072</v>
      </c>
      <c r="L8" s="47" t="s">
        <v>1073</v>
      </c>
      <c r="M8" s="47" t="s">
        <v>1074</v>
      </c>
      <c r="N8" s="47" t="s">
        <v>1075</v>
      </c>
      <c r="O8" s="48" t="s">
        <v>1076</v>
      </c>
      <c r="P8" s="49" t="s">
        <v>1077</v>
      </c>
      <c r="Q8" s="47" t="s">
        <v>1078</v>
      </c>
      <c r="R8" s="48" t="s">
        <v>1079</v>
      </c>
      <c r="S8" s="50" t="s">
        <v>1080</v>
      </c>
    </row>
    <row r="9" spans="1:19" s="4" customFormat="1" ht="19.5" customHeight="1">
      <c r="A9" s="27"/>
      <c r="B9" s="27"/>
      <c r="C9" s="27"/>
      <c r="D9" s="1150"/>
      <c r="E9" s="28"/>
      <c r="F9" s="28"/>
      <c r="G9" s="117"/>
      <c r="H9" s="77"/>
      <c r="I9" s="77"/>
      <c r="J9" s="1151"/>
      <c r="K9" s="45"/>
      <c r="L9" s="46"/>
      <c r="M9" s="47"/>
      <c r="N9" s="47"/>
      <c r="O9" s="48"/>
      <c r="P9" s="49"/>
      <c r="Q9" s="47"/>
      <c r="R9" s="48"/>
      <c r="S9" s="50"/>
    </row>
    <row r="10" spans="1:19" ht="18" customHeight="1">
      <c r="A10" s="38"/>
      <c r="B10" s="38"/>
      <c r="C10" s="38"/>
      <c r="D10" s="1152" t="s">
        <v>35</v>
      </c>
      <c r="E10" s="1152"/>
      <c r="F10" s="1152"/>
      <c r="G10" s="1153"/>
      <c r="H10" s="97"/>
      <c r="I10" s="97"/>
      <c r="J10" s="44"/>
      <c r="K10" s="45"/>
      <c r="L10" s="100"/>
      <c r="M10" s="101"/>
      <c r="N10" s="177"/>
      <c r="O10" s="48"/>
      <c r="P10" s="50"/>
      <c r="Q10" s="50"/>
      <c r="R10" s="48"/>
      <c r="S10" s="59"/>
    </row>
    <row r="11" spans="1:19" ht="18" customHeight="1">
      <c r="A11" s="1121" t="s">
        <v>54</v>
      </c>
      <c r="B11" s="994"/>
      <c r="C11" s="93"/>
      <c r="D11" s="1124">
        <v>1</v>
      </c>
      <c r="E11" s="396" t="s">
        <v>61</v>
      </c>
      <c r="F11" s="396" t="s">
        <v>55</v>
      </c>
      <c r="G11" s="843" t="s">
        <v>2194</v>
      </c>
      <c r="H11" s="844">
        <v>1</v>
      </c>
      <c r="I11" s="844">
        <v>6805</v>
      </c>
      <c r="J11" s="1042">
        <f t="shared" ref="J11:J27" si="0">H11*I11</f>
        <v>6805</v>
      </c>
      <c r="K11" s="135"/>
      <c r="L11" s="136" t="s">
        <v>2195</v>
      </c>
      <c r="M11" s="1003"/>
      <c r="N11" s="1003" t="s">
        <v>2196</v>
      </c>
      <c r="O11" s="40">
        <v>45685</v>
      </c>
      <c r="P11" s="38"/>
      <c r="Q11" s="40">
        <v>45700</v>
      </c>
      <c r="R11" s="40">
        <v>45701</v>
      </c>
      <c r="S11" s="33"/>
    </row>
    <row r="12" spans="1:19" ht="18" customHeight="1">
      <c r="A12" s="1121" t="s">
        <v>42</v>
      </c>
      <c r="B12" s="1121"/>
      <c r="C12" s="93"/>
      <c r="D12" s="1124">
        <f>D11+1</f>
        <v>2</v>
      </c>
      <c r="E12" s="28" t="s">
        <v>55</v>
      </c>
      <c r="F12" s="28" t="s">
        <v>55</v>
      </c>
      <c r="G12" s="843" t="s">
        <v>97</v>
      </c>
      <c r="H12" s="844">
        <v>4</v>
      </c>
      <c r="I12" s="844">
        <v>108</v>
      </c>
      <c r="J12" s="1042">
        <f t="shared" si="0"/>
        <v>432</v>
      </c>
      <c r="K12" s="135"/>
      <c r="L12" s="136" t="s">
        <v>2197</v>
      </c>
      <c r="M12" s="117"/>
      <c r="N12" s="1003" t="s">
        <v>2196</v>
      </c>
      <c r="O12" s="40">
        <v>45685</v>
      </c>
      <c r="P12" s="38"/>
      <c r="Q12" s="40">
        <v>45700</v>
      </c>
      <c r="R12" s="40">
        <v>45701</v>
      </c>
      <c r="S12" s="33"/>
    </row>
    <row r="13" spans="1:19" ht="18" customHeight="1">
      <c r="A13" s="1121" t="s">
        <v>42</v>
      </c>
      <c r="B13" s="1121"/>
      <c r="C13" s="93"/>
      <c r="D13" s="1124">
        <f t="shared" ref="D13:D17" si="1">D12+1</f>
        <v>3</v>
      </c>
      <c r="E13" s="28" t="s">
        <v>55</v>
      </c>
      <c r="F13" s="28" t="s">
        <v>55</v>
      </c>
      <c r="G13" s="843" t="s">
        <v>2198</v>
      </c>
      <c r="H13" s="844">
        <v>2</v>
      </c>
      <c r="I13" s="844">
        <v>168</v>
      </c>
      <c r="J13" s="1042">
        <f t="shared" si="0"/>
        <v>336</v>
      </c>
      <c r="K13" s="135"/>
      <c r="L13" s="136" t="s">
        <v>2199</v>
      </c>
      <c r="M13" s="117"/>
      <c r="N13" s="1003" t="s">
        <v>2196</v>
      </c>
      <c r="O13" s="40">
        <v>45685</v>
      </c>
      <c r="P13" s="38"/>
      <c r="Q13" s="40">
        <v>45700</v>
      </c>
      <c r="R13" s="40">
        <v>45701</v>
      </c>
      <c r="S13" s="33"/>
    </row>
    <row r="14" spans="1:19" ht="18" customHeight="1">
      <c r="A14" s="1121" t="s">
        <v>42</v>
      </c>
      <c r="B14" s="1121"/>
      <c r="C14" s="93"/>
      <c r="D14" s="1124">
        <f t="shared" si="1"/>
        <v>4</v>
      </c>
      <c r="E14" s="28" t="s">
        <v>55</v>
      </c>
      <c r="F14" s="28" t="s">
        <v>55</v>
      </c>
      <c r="G14" s="843" t="s">
        <v>2200</v>
      </c>
      <c r="H14" s="844">
        <v>1</v>
      </c>
      <c r="I14" s="844">
        <v>378</v>
      </c>
      <c r="J14" s="1042">
        <f t="shared" si="0"/>
        <v>378</v>
      </c>
      <c r="K14" s="135"/>
      <c r="L14" s="136" t="s">
        <v>2199</v>
      </c>
      <c r="M14" s="117"/>
      <c r="N14" s="1003" t="s">
        <v>2196</v>
      </c>
      <c r="O14" s="40">
        <v>45685</v>
      </c>
      <c r="P14" s="38"/>
      <c r="Q14" s="40">
        <v>45700</v>
      </c>
      <c r="R14" s="40">
        <v>45701</v>
      </c>
      <c r="S14" s="33"/>
    </row>
    <row r="15" spans="1:19" ht="18" customHeight="1">
      <c r="A15" s="1121" t="s">
        <v>54</v>
      </c>
      <c r="B15" s="994"/>
      <c r="C15" s="27"/>
      <c r="D15" s="1124">
        <f>D14+1</f>
        <v>5</v>
      </c>
      <c r="E15" s="396" t="s">
        <v>61</v>
      </c>
      <c r="F15" s="396" t="s">
        <v>55</v>
      </c>
      <c r="G15" s="1154" t="s">
        <v>2201</v>
      </c>
      <c r="H15" s="1155">
        <v>1</v>
      </c>
      <c r="I15" s="938">
        <v>13504</v>
      </c>
      <c r="J15" s="1042">
        <f t="shared" si="0"/>
        <v>13504</v>
      </c>
      <c r="K15" s="31"/>
      <c r="L15" s="406" t="s">
        <v>2202</v>
      </c>
      <c r="M15" s="117"/>
      <c r="N15" s="1003" t="s">
        <v>2196</v>
      </c>
      <c r="O15" s="40">
        <v>45685</v>
      </c>
      <c r="P15" s="38"/>
      <c r="Q15" s="40">
        <v>45700</v>
      </c>
      <c r="R15" s="40">
        <v>45701</v>
      </c>
      <c r="S15" s="33"/>
    </row>
    <row r="16" spans="1:19" ht="18" customHeight="1">
      <c r="A16" s="1121" t="s">
        <v>77</v>
      </c>
      <c r="B16" s="1121"/>
      <c r="C16" s="93"/>
      <c r="D16" s="1124">
        <f>D15+1</f>
        <v>6</v>
      </c>
      <c r="E16" s="28" t="s">
        <v>55</v>
      </c>
      <c r="F16" s="28" t="s">
        <v>55</v>
      </c>
      <c r="G16" s="843" t="s">
        <v>2203</v>
      </c>
      <c r="H16" s="844">
        <v>2</v>
      </c>
      <c r="I16" s="844">
        <v>490</v>
      </c>
      <c r="J16" s="1042">
        <f t="shared" si="0"/>
        <v>980</v>
      </c>
      <c r="K16" s="135"/>
      <c r="L16" s="136" t="s">
        <v>2204</v>
      </c>
      <c r="M16" s="117"/>
      <c r="N16" s="1003" t="s">
        <v>2196</v>
      </c>
      <c r="O16" s="40">
        <v>45685</v>
      </c>
      <c r="P16" s="38"/>
      <c r="Q16" s="40">
        <v>45700</v>
      </c>
      <c r="R16" s="40">
        <v>45701</v>
      </c>
      <c r="S16" s="33"/>
    </row>
    <row r="17" spans="1:19" ht="18" customHeight="1">
      <c r="A17" s="1121" t="s">
        <v>42</v>
      </c>
      <c r="B17" s="1121"/>
      <c r="C17" s="93"/>
      <c r="D17" s="1124">
        <f t="shared" si="1"/>
        <v>7</v>
      </c>
      <c r="E17" s="28" t="s">
        <v>55</v>
      </c>
      <c r="F17" s="28" t="s">
        <v>55</v>
      </c>
      <c r="G17" s="843" t="s">
        <v>67</v>
      </c>
      <c r="H17" s="844">
        <v>2</v>
      </c>
      <c r="I17" s="844">
        <v>115</v>
      </c>
      <c r="J17" s="1042">
        <f t="shared" si="0"/>
        <v>230</v>
      </c>
      <c r="K17" s="135"/>
      <c r="L17" s="136" t="s">
        <v>72</v>
      </c>
      <c r="M17" s="117"/>
      <c r="N17" s="1003" t="s">
        <v>2196</v>
      </c>
      <c r="O17" s="40">
        <v>45685</v>
      </c>
      <c r="P17" s="38"/>
      <c r="Q17" s="40">
        <v>45700</v>
      </c>
      <c r="R17" s="40">
        <v>45701</v>
      </c>
      <c r="S17" s="33"/>
    </row>
    <row r="18" spans="1:19" ht="18" customHeight="1">
      <c r="A18" s="1121" t="s">
        <v>42</v>
      </c>
      <c r="B18" s="1121"/>
      <c r="C18" s="93"/>
      <c r="D18" s="1124">
        <f>D17+1</f>
        <v>8</v>
      </c>
      <c r="E18" s="28" t="s">
        <v>55</v>
      </c>
      <c r="F18" s="28" t="s">
        <v>55</v>
      </c>
      <c r="G18" s="843" t="s">
        <v>2205</v>
      </c>
      <c r="H18" s="844">
        <v>4</v>
      </c>
      <c r="I18" s="844">
        <v>108</v>
      </c>
      <c r="J18" s="1042">
        <f t="shared" si="0"/>
        <v>432</v>
      </c>
      <c r="K18" s="135"/>
      <c r="L18" s="136" t="s">
        <v>2206</v>
      </c>
      <c r="M18" s="117"/>
      <c r="N18" s="1003" t="s">
        <v>2196</v>
      </c>
      <c r="O18" s="40">
        <v>45685</v>
      </c>
      <c r="P18" s="38"/>
      <c r="Q18" s="40">
        <v>45700</v>
      </c>
      <c r="R18" s="40">
        <v>45701</v>
      </c>
      <c r="S18" s="33"/>
    </row>
    <row r="19" spans="1:19" ht="18" customHeight="1">
      <c r="A19" s="1121" t="s">
        <v>109</v>
      </c>
      <c r="B19" s="994"/>
      <c r="C19" s="27"/>
      <c r="D19" s="1124">
        <f t="shared" ref="D19:D21" si="2">D18+1</f>
        <v>9</v>
      </c>
      <c r="E19" s="396" t="s">
        <v>61</v>
      </c>
      <c r="F19" s="396" t="s">
        <v>55</v>
      </c>
      <c r="G19" s="1154" t="s">
        <v>2207</v>
      </c>
      <c r="H19" s="1155">
        <v>1</v>
      </c>
      <c r="I19" s="938">
        <v>3803</v>
      </c>
      <c r="J19" s="1042">
        <f t="shared" si="0"/>
        <v>3803</v>
      </c>
      <c r="K19" s="31"/>
      <c r="L19" s="406" t="s">
        <v>2208</v>
      </c>
      <c r="M19" s="117"/>
      <c r="N19" s="1003" t="s">
        <v>2196</v>
      </c>
      <c r="O19" s="40">
        <v>45685</v>
      </c>
      <c r="P19" s="38"/>
      <c r="Q19" s="40">
        <v>45700</v>
      </c>
      <c r="R19" s="40">
        <v>45701</v>
      </c>
      <c r="S19" s="33"/>
    </row>
    <row r="20" spans="1:19" ht="18" customHeight="1">
      <c r="A20" s="1121" t="s">
        <v>42</v>
      </c>
      <c r="B20" s="1121"/>
      <c r="C20" s="93"/>
      <c r="D20" s="1124">
        <f t="shared" si="2"/>
        <v>10</v>
      </c>
      <c r="E20" s="28" t="s">
        <v>55</v>
      </c>
      <c r="F20" s="28" t="s">
        <v>55</v>
      </c>
      <c r="G20" s="843" t="s">
        <v>2209</v>
      </c>
      <c r="H20" s="844">
        <v>11</v>
      </c>
      <c r="I20" s="844">
        <v>48</v>
      </c>
      <c r="J20" s="1042">
        <f t="shared" si="0"/>
        <v>528</v>
      </c>
      <c r="K20" s="135"/>
      <c r="L20" s="136" t="s">
        <v>2210</v>
      </c>
      <c r="M20" s="117"/>
      <c r="N20" s="1003" t="s">
        <v>2196</v>
      </c>
      <c r="O20" s="40">
        <v>45685</v>
      </c>
      <c r="P20" s="38"/>
      <c r="Q20" s="40">
        <v>45700</v>
      </c>
      <c r="R20" s="40">
        <v>45701</v>
      </c>
      <c r="S20" s="33"/>
    </row>
    <row r="21" spans="1:19" ht="18" customHeight="1">
      <c r="A21" s="1121" t="s">
        <v>42</v>
      </c>
      <c r="B21" s="1121"/>
      <c r="C21" s="27"/>
      <c r="D21" s="1124">
        <f t="shared" si="2"/>
        <v>11</v>
      </c>
      <c r="E21" s="28" t="s">
        <v>55</v>
      </c>
      <c r="F21" s="28" t="s">
        <v>55</v>
      </c>
      <c r="G21" s="843" t="s">
        <v>2211</v>
      </c>
      <c r="H21" s="844">
        <v>4</v>
      </c>
      <c r="I21" s="844">
        <v>157</v>
      </c>
      <c r="J21" s="1042">
        <f t="shared" si="0"/>
        <v>628</v>
      </c>
      <c r="K21" s="135"/>
      <c r="L21" s="136" t="s">
        <v>2212</v>
      </c>
      <c r="M21" s="117"/>
      <c r="N21" s="1003" t="s">
        <v>2196</v>
      </c>
      <c r="O21" s="40">
        <v>45685</v>
      </c>
      <c r="P21" s="38"/>
      <c r="Q21" s="40">
        <v>45700</v>
      </c>
      <c r="R21" s="40">
        <v>45701</v>
      </c>
      <c r="S21" s="33"/>
    </row>
    <row r="22" spans="1:19" ht="18" customHeight="1">
      <c r="A22" s="1121" t="s">
        <v>54</v>
      </c>
      <c r="B22" s="1121"/>
      <c r="C22" s="27"/>
      <c r="D22" s="1124">
        <f>D21+1</f>
        <v>12</v>
      </c>
      <c r="E22" s="172" t="s">
        <v>2213</v>
      </c>
      <c r="F22" s="172" t="s">
        <v>55</v>
      </c>
      <c r="G22" s="1156" t="s">
        <v>2214</v>
      </c>
      <c r="H22" s="1157">
        <v>1</v>
      </c>
      <c r="I22" s="844">
        <v>1898</v>
      </c>
      <c r="J22" s="1158">
        <f t="shared" si="0"/>
        <v>1898</v>
      </c>
      <c r="K22" s="87"/>
      <c r="L22" s="73" t="s">
        <v>2215</v>
      </c>
      <c r="M22" s="117"/>
      <c r="N22" s="1003" t="s">
        <v>2196</v>
      </c>
      <c r="O22" s="40">
        <v>45685</v>
      </c>
      <c r="P22" s="38"/>
      <c r="Q22" s="40">
        <v>45700</v>
      </c>
      <c r="R22" s="40">
        <v>45701</v>
      </c>
      <c r="S22" s="33"/>
    </row>
    <row r="23" spans="1:19" ht="18" customHeight="1">
      <c r="A23" s="1121" t="s">
        <v>54</v>
      </c>
      <c r="B23" s="1121"/>
      <c r="C23" s="27"/>
      <c r="D23" s="1124">
        <f t="shared" ref="D23:D27" si="3">D22+1</f>
        <v>13</v>
      </c>
      <c r="E23" s="1159" t="s">
        <v>2213</v>
      </c>
      <c r="F23" s="1159" t="s">
        <v>55</v>
      </c>
      <c r="G23" s="1160" t="s">
        <v>2216</v>
      </c>
      <c r="H23" s="1161">
        <v>1</v>
      </c>
      <c r="I23" s="1162">
        <v>2262</v>
      </c>
      <c r="J23" s="1163">
        <f t="shared" si="0"/>
        <v>2262</v>
      </c>
      <c r="K23" s="1164"/>
      <c r="L23" s="1165" t="s">
        <v>2217</v>
      </c>
      <c r="M23" s="117"/>
      <c r="N23" s="1003" t="s">
        <v>2196</v>
      </c>
      <c r="O23" s="40">
        <v>45685</v>
      </c>
      <c r="P23" s="38"/>
      <c r="Q23" s="40">
        <v>45700</v>
      </c>
      <c r="R23" s="40">
        <v>45701</v>
      </c>
      <c r="S23" s="33"/>
    </row>
    <row r="24" spans="1:19" ht="18" customHeight="1">
      <c r="A24" s="1121" t="s">
        <v>1559</v>
      </c>
      <c r="B24" s="1121"/>
      <c r="C24" s="27"/>
      <c r="D24" s="1124">
        <f t="shared" si="3"/>
        <v>14</v>
      </c>
      <c r="E24" s="172" t="s">
        <v>2213</v>
      </c>
      <c r="F24" s="172" t="s">
        <v>55</v>
      </c>
      <c r="G24" s="1156" t="s">
        <v>2218</v>
      </c>
      <c r="H24" s="1157">
        <v>1</v>
      </c>
      <c r="I24" s="844">
        <v>1821</v>
      </c>
      <c r="J24" s="1158">
        <f t="shared" si="0"/>
        <v>1821</v>
      </c>
      <c r="K24" s="87"/>
      <c r="L24" s="73" t="s">
        <v>2219</v>
      </c>
      <c r="M24" s="117"/>
      <c r="N24" s="1003" t="s">
        <v>2196</v>
      </c>
      <c r="O24" s="40">
        <v>45685</v>
      </c>
      <c r="P24" s="38"/>
      <c r="Q24" s="40">
        <v>45700</v>
      </c>
      <c r="R24" s="40">
        <v>45701</v>
      </c>
      <c r="S24" s="33"/>
    </row>
    <row r="25" spans="1:19" ht="18" customHeight="1">
      <c r="A25" s="1121" t="s">
        <v>1559</v>
      </c>
      <c r="B25" s="1121"/>
      <c r="C25" s="27"/>
      <c r="D25" s="1124">
        <f t="shared" si="3"/>
        <v>15</v>
      </c>
      <c r="E25" s="172" t="s">
        <v>2213</v>
      </c>
      <c r="F25" s="172" t="s">
        <v>55</v>
      </c>
      <c r="G25" s="1156" t="s">
        <v>2220</v>
      </c>
      <c r="H25" s="1157">
        <v>1</v>
      </c>
      <c r="I25" s="844">
        <v>2262</v>
      </c>
      <c r="J25" s="1158">
        <f t="shared" si="0"/>
        <v>2262</v>
      </c>
      <c r="K25" s="87"/>
      <c r="L25" s="73" t="s">
        <v>2221</v>
      </c>
      <c r="M25" s="117"/>
      <c r="N25" s="1003" t="s">
        <v>2196</v>
      </c>
      <c r="O25" s="40">
        <v>45685</v>
      </c>
      <c r="P25" s="38"/>
      <c r="Q25" s="40">
        <v>45700</v>
      </c>
      <c r="R25" s="40">
        <v>45701</v>
      </c>
      <c r="S25" s="33"/>
    </row>
    <row r="26" spans="1:19" ht="18" customHeight="1">
      <c r="A26" s="1121" t="s">
        <v>1559</v>
      </c>
      <c r="B26" s="1121"/>
      <c r="C26" s="27"/>
      <c r="D26" s="1124">
        <f t="shared" si="3"/>
        <v>16</v>
      </c>
      <c r="E26" s="172" t="s">
        <v>2213</v>
      </c>
      <c r="F26" s="172" t="s">
        <v>55</v>
      </c>
      <c r="G26" s="1166" t="s">
        <v>2222</v>
      </c>
      <c r="H26" s="824">
        <v>1</v>
      </c>
      <c r="I26" s="704">
        <v>3199</v>
      </c>
      <c r="J26" s="1158">
        <f t="shared" si="0"/>
        <v>3199</v>
      </c>
      <c r="K26" s="1167"/>
      <c r="L26" s="73" t="s">
        <v>2223</v>
      </c>
      <c r="M26" s="117"/>
      <c r="N26" s="1168" t="s">
        <v>2224</v>
      </c>
      <c r="O26" s="40">
        <v>45691</v>
      </c>
      <c r="P26" s="38"/>
      <c r="Q26" s="40">
        <v>45702</v>
      </c>
      <c r="R26" s="40">
        <v>45705</v>
      </c>
      <c r="S26" s="33"/>
    </row>
    <row r="27" spans="1:19" ht="18" customHeight="1">
      <c r="A27" s="1121" t="s">
        <v>54</v>
      </c>
      <c r="B27" s="1121"/>
      <c r="C27" s="27"/>
      <c r="D27" s="1124">
        <f t="shared" si="3"/>
        <v>17</v>
      </c>
      <c r="E27" s="172" t="s">
        <v>2213</v>
      </c>
      <c r="F27" s="172" t="s">
        <v>55</v>
      </c>
      <c r="G27" s="1166" t="s">
        <v>2225</v>
      </c>
      <c r="H27" s="824">
        <v>1</v>
      </c>
      <c r="I27" s="704">
        <v>3199</v>
      </c>
      <c r="J27" s="1158">
        <f t="shared" si="0"/>
        <v>3199</v>
      </c>
      <c r="K27" s="87"/>
      <c r="L27" s="73" t="s">
        <v>2226</v>
      </c>
      <c r="M27" s="117"/>
      <c r="N27" s="1168" t="s">
        <v>2224</v>
      </c>
      <c r="O27" s="40">
        <v>45691</v>
      </c>
      <c r="P27" s="38"/>
      <c r="Q27" s="40">
        <v>45702</v>
      </c>
      <c r="R27" s="40">
        <v>45705</v>
      </c>
      <c r="S27" s="33"/>
    </row>
    <row r="28" spans="1:19" ht="18" customHeight="1">
      <c r="A28" s="27"/>
      <c r="B28" s="27"/>
      <c r="C28" s="27"/>
      <c r="D28" s="1169"/>
      <c r="E28" s="172"/>
      <c r="F28" s="172"/>
      <c r="G28" s="1170"/>
      <c r="H28" s="267"/>
      <c r="I28" s="77"/>
      <c r="J28" s="735"/>
      <c r="K28" s="1167"/>
      <c r="L28" s="73"/>
      <c r="M28" s="117"/>
      <c r="N28" s="1168"/>
      <c r="O28" s="40"/>
      <c r="P28" s="38"/>
      <c r="Q28" s="40"/>
      <c r="R28" s="40"/>
      <c r="S28" s="33"/>
    </row>
    <row r="29" spans="1:19" ht="17.45" customHeight="1">
      <c r="A29" s="1121" t="s">
        <v>54</v>
      </c>
      <c r="B29" s="27"/>
      <c r="C29" s="93"/>
      <c r="D29" s="1171">
        <f>D27+1</f>
        <v>18</v>
      </c>
      <c r="E29" s="396" t="s">
        <v>61</v>
      </c>
      <c r="F29" s="396" t="s">
        <v>55</v>
      </c>
      <c r="G29" s="1172" t="s">
        <v>2227</v>
      </c>
      <c r="H29" s="1173">
        <v>1</v>
      </c>
      <c r="I29" s="1174">
        <v>17132</v>
      </c>
      <c r="J29" s="1042">
        <f t="shared" ref="J29:J40" si="4">H29*I29</f>
        <v>17132</v>
      </c>
      <c r="K29" s="135"/>
      <c r="L29" s="136" t="s">
        <v>2228</v>
      </c>
      <c r="M29" s="117"/>
      <c r="N29" s="1175" t="s">
        <v>2229</v>
      </c>
      <c r="O29" s="598">
        <v>45722</v>
      </c>
      <c r="P29" s="1176"/>
      <c r="Q29" s="598">
        <v>45734</v>
      </c>
      <c r="R29" s="40">
        <v>45735</v>
      </c>
      <c r="S29" s="33"/>
    </row>
    <row r="30" spans="1:19" ht="17.45" customHeight="1">
      <c r="A30" s="1121" t="s">
        <v>42</v>
      </c>
      <c r="B30" s="27"/>
      <c r="C30" s="93"/>
      <c r="D30" s="1171">
        <f t="shared" ref="D30:D40" si="5">D29+1</f>
        <v>19</v>
      </c>
      <c r="E30" s="28" t="s">
        <v>2230</v>
      </c>
      <c r="F30" s="28" t="s">
        <v>55</v>
      </c>
      <c r="G30" s="1172" t="s">
        <v>2231</v>
      </c>
      <c r="H30" s="1173">
        <v>1</v>
      </c>
      <c r="I30" s="1174">
        <v>18441</v>
      </c>
      <c r="J30" s="1042">
        <f t="shared" si="4"/>
        <v>18441</v>
      </c>
      <c r="K30" s="135"/>
      <c r="L30" s="136" t="s">
        <v>2232</v>
      </c>
      <c r="M30" s="117"/>
      <c r="N30" s="1175" t="s">
        <v>2229</v>
      </c>
      <c r="O30" s="40">
        <v>45722</v>
      </c>
      <c r="P30" s="1176"/>
      <c r="Q30" s="40">
        <v>45734</v>
      </c>
      <c r="R30" s="40">
        <v>45735</v>
      </c>
      <c r="S30" s="33"/>
    </row>
    <row r="31" spans="1:19" ht="17.45" customHeight="1">
      <c r="A31" s="1121" t="s">
        <v>42</v>
      </c>
      <c r="B31" s="27"/>
      <c r="C31" s="93"/>
      <c r="D31" s="1171">
        <f t="shared" si="5"/>
        <v>20</v>
      </c>
      <c r="E31" s="28" t="s">
        <v>55</v>
      </c>
      <c r="F31" s="28" t="s">
        <v>55</v>
      </c>
      <c r="G31" s="1172" t="s">
        <v>2205</v>
      </c>
      <c r="H31" s="1177">
        <v>14</v>
      </c>
      <c r="I31" s="1177">
        <v>90</v>
      </c>
      <c r="J31" s="1042">
        <f t="shared" si="4"/>
        <v>1260</v>
      </c>
      <c r="K31" s="135"/>
      <c r="L31" s="136" t="s">
        <v>2233</v>
      </c>
      <c r="M31" s="117"/>
      <c r="N31" s="1175" t="s">
        <v>2229</v>
      </c>
      <c r="O31" s="40">
        <v>45722</v>
      </c>
      <c r="P31" s="1176"/>
      <c r="Q31" s="40">
        <v>45734</v>
      </c>
      <c r="R31" s="40">
        <v>45735</v>
      </c>
      <c r="S31" s="33"/>
    </row>
    <row r="32" spans="1:19" ht="17.45" customHeight="1">
      <c r="A32" s="1121" t="s">
        <v>42</v>
      </c>
      <c r="B32" s="27"/>
      <c r="C32" s="93"/>
      <c r="D32" s="1171">
        <f t="shared" si="5"/>
        <v>21</v>
      </c>
      <c r="E32" s="28" t="s">
        <v>55</v>
      </c>
      <c r="F32" s="28" t="s">
        <v>55</v>
      </c>
      <c r="G32" s="1172" t="s">
        <v>2234</v>
      </c>
      <c r="H32" s="1173">
        <v>2</v>
      </c>
      <c r="I32" s="1174">
        <v>375</v>
      </c>
      <c r="J32" s="1042">
        <f t="shared" si="4"/>
        <v>750</v>
      </c>
      <c r="K32" s="135"/>
      <c r="L32" s="136" t="s">
        <v>2235</v>
      </c>
      <c r="M32" s="117"/>
      <c r="N32" s="1175" t="s">
        <v>2229</v>
      </c>
      <c r="O32" s="40">
        <v>45722</v>
      </c>
      <c r="P32" s="1176"/>
      <c r="Q32" s="40">
        <v>45734</v>
      </c>
      <c r="R32" s="40">
        <v>45735</v>
      </c>
      <c r="S32" s="33"/>
    </row>
    <row r="33" spans="1:19" ht="17.45" customHeight="1">
      <c r="A33" s="1121" t="s">
        <v>42</v>
      </c>
      <c r="B33" s="27"/>
      <c r="C33" s="93"/>
      <c r="D33" s="1171">
        <f t="shared" si="5"/>
        <v>22</v>
      </c>
      <c r="E33" s="28" t="s">
        <v>55</v>
      </c>
      <c r="F33" s="28" t="s">
        <v>55</v>
      </c>
      <c r="G33" s="1172" t="s">
        <v>2236</v>
      </c>
      <c r="H33" s="1173">
        <v>10</v>
      </c>
      <c r="I33" s="1174">
        <v>38</v>
      </c>
      <c r="J33" s="1042">
        <f t="shared" si="4"/>
        <v>380</v>
      </c>
      <c r="K33" s="135"/>
      <c r="L33" s="136" t="s">
        <v>2237</v>
      </c>
      <c r="M33" s="117"/>
      <c r="N33" s="1175" t="s">
        <v>2229</v>
      </c>
      <c r="O33" s="40">
        <v>45722</v>
      </c>
      <c r="P33" s="1176"/>
      <c r="Q33" s="40">
        <v>45734</v>
      </c>
      <c r="R33" s="40">
        <v>45735</v>
      </c>
      <c r="S33" s="33"/>
    </row>
    <row r="34" spans="1:19" ht="17.45" customHeight="1">
      <c r="A34" s="1121" t="s">
        <v>54</v>
      </c>
      <c r="B34" s="27"/>
      <c r="C34" s="93"/>
      <c r="D34" s="1171">
        <f t="shared" si="5"/>
        <v>23</v>
      </c>
      <c r="E34" s="396" t="s">
        <v>61</v>
      </c>
      <c r="F34" s="396" t="s">
        <v>55</v>
      </c>
      <c r="G34" s="1172" t="s">
        <v>2238</v>
      </c>
      <c r="H34" s="1173">
        <v>1</v>
      </c>
      <c r="I34" s="1174">
        <v>13404</v>
      </c>
      <c r="J34" s="1042">
        <f t="shared" si="4"/>
        <v>13404</v>
      </c>
      <c r="K34" s="135"/>
      <c r="L34" s="136" t="s">
        <v>2239</v>
      </c>
      <c r="M34" s="117"/>
      <c r="N34" s="1175" t="s">
        <v>2229</v>
      </c>
      <c r="O34" s="40">
        <v>45722</v>
      </c>
      <c r="P34" s="1176"/>
      <c r="Q34" s="40">
        <v>45734</v>
      </c>
      <c r="R34" s="40">
        <v>45735</v>
      </c>
      <c r="S34" s="33"/>
    </row>
    <row r="35" spans="1:19" ht="17.45" customHeight="1">
      <c r="A35" s="1121" t="s">
        <v>42</v>
      </c>
      <c r="B35" s="27"/>
      <c r="C35" s="93"/>
      <c r="D35" s="1171">
        <f t="shared" si="5"/>
        <v>24</v>
      </c>
      <c r="E35" s="28" t="s">
        <v>55</v>
      </c>
      <c r="F35" s="28" t="s">
        <v>55</v>
      </c>
      <c r="G35" s="1172" t="s">
        <v>2240</v>
      </c>
      <c r="H35" s="1173">
        <v>10</v>
      </c>
      <c r="I35" s="1174">
        <v>50</v>
      </c>
      <c r="J35" s="1042">
        <f t="shared" si="4"/>
        <v>500</v>
      </c>
      <c r="K35" s="135"/>
      <c r="L35" s="136" t="s">
        <v>2241</v>
      </c>
      <c r="M35" s="117"/>
      <c r="N35" s="1175" t="s">
        <v>2229</v>
      </c>
      <c r="O35" s="40">
        <v>45722</v>
      </c>
      <c r="P35" s="1176"/>
      <c r="Q35" s="40">
        <v>45734</v>
      </c>
      <c r="R35" s="40">
        <v>45735</v>
      </c>
      <c r="S35" s="33"/>
    </row>
    <row r="36" spans="1:19" ht="17.45" customHeight="1">
      <c r="A36" s="1121" t="s">
        <v>109</v>
      </c>
      <c r="B36" s="27"/>
      <c r="C36" s="93"/>
      <c r="D36" s="1171">
        <f t="shared" si="5"/>
        <v>25</v>
      </c>
      <c r="E36" s="396" t="s">
        <v>61</v>
      </c>
      <c r="F36" s="396" t="s">
        <v>55</v>
      </c>
      <c r="G36" s="1172" t="s">
        <v>2242</v>
      </c>
      <c r="H36" s="1173">
        <v>1</v>
      </c>
      <c r="I36" s="1174">
        <v>2668</v>
      </c>
      <c r="J36" s="1042">
        <f t="shared" si="4"/>
        <v>2668</v>
      </c>
      <c r="K36" s="135"/>
      <c r="L36" s="136" t="s">
        <v>2243</v>
      </c>
      <c r="M36" s="117"/>
      <c r="N36" s="1175" t="s">
        <v>2229</v>
      </c>
      <c r="O36" s="40">
        <v>45722</v>
      </c>
      <c r="P36" s="1176"/>
      <c r="Q36" s="40">
        <v>45734</v>
      </c>
      <c r="R36" s="40">
        <v>45735</v>
      </c>
      <c r="S36" s="33"/>
    </row>
    <row r="37" spans="1:19" ht="17.45" customHeight="1">
      <c r="A37" s="1121" t="s">
        <v>42</v>
      </c>
      <c r="B37" s="27"/>
      <c r="C37" s="93"/>
      <c r="D37" s="1171">
        <f t="shared" si="5"/>
        <v>26</v>
      </c>
      <c r="E37" s="28" t="s">
        <v>55</v>
      </c>
      <c r="F37" s="28" t="s">
        <v>55</v>
      </c>
      <c r="G37" s="1172" t="s">
        <v>1302</v>
      </c>
      <c r="H37" s="1177">
        <v>4</v>
      </c>
      <c r="I37" s="1177">
        <v>194</v>
      </c>
      <c r="J37" s="1042">
        <f t="shared" si="4"/>
        <v>776</v>
      </c>
      <c r="K37" s="135"/>
      <c r="L37" s="136" t="s">
        <v>2244</v>
      </c>
      <c r="M37" s="117"/>
      <c r="N37" s="1175" t="s">
        <v>2229</v>
      </c>
      <c r="O37" s="40">
        <v>45722</v>
      </c>
      <c r="P37" s="1176"/>
      <c r="Q37" s="40">
        <v>45734</v>
      </c>
      <c r="R37" s="40">
        <v>45735</v>
      </c>
      <c r="S37" s="33"/>
    </row>
    <row r="38" spans="1:19" ht="17.45" customHeight="1">
      <c r="A38" s="1121" t="s">
        <v>42</v>
      </c>
      <c r="B38" s="27"/>
      <c r="C38" s="93"/>
      <c r="D38" s="1171">
        <f t="shared" si="5"/>
        <v>27</v>
      </c>
      <c r="E38" s="28" t="s">
        <v>55</v>
      </c>
      <c r="F38" s="28" t="s">
        <v>55</v>
      </c>
      <c r="G38" s="1172" t="s">
        <v>2211</v>
      </c>
      <c r="H38" s="1173">
        <v>10</v>
      </c>
      <c r="I38" s="1174">
        <v>50</v>
      </c>
      <c r="J38" s="1042">
        <f t="shared" si="4"/>
        <v>500</v>
      </c>
      <c r="K38" s="135"/>
      <c r="L38" s="136" t="s">
        <v>2245</v>
      </c>
      <c r="M38" s="117"/>
      <c r="N38" s="1175" t="s">
        <v>2229</v>
      </c>
      <c r="O38" s="40">
        <v>45722</v>
      </c>
      <c r="P38" s="1176"/>
      <c r="Q38" s="40">
        <v>45734</v>
      </c>
      <c r="R38" s="40">
        <v>45735</v>
      </c>
      <c r="S38" s="33"/>
    </row>
    <row r="39" spans="1:19" ht="17.45" customHeight="1">
      <c r="A39" s="1121" t="s">
        <v>123</v>
      </c>
      <c r="B39" s="27"/>
      <c r="C39" s="93"/>
      <c r="D39" s="1171">
        <f t="shared" si="5"/>
        <v>28</v>
      </c>
      <c r="E39" s="396" t="s">
        <v>61</v>
      </c>
      <c r="F39" s="396" t="s">
        <v>55</v>
      </c>
      <c r="G39" s="1172" t="s">
        <v>2246</v>
      </c>
      <c r="H39" s="1173">
        <v>1</v>
      </c>
      <c r="I39" s="1174">
        <v>4267</v>
      </c>
      <c r="J39" s="1042">
        <f t="shared" si="4"/>
        <v>4267</v>
      </c>
      <c r="K39" s="135"/>
      <c r="L39" s="136" t="s">
        <v>2247</v>
      </c>
      <c r="M39" s="117"/>
      <c r="N39" s="1175" t="s">
        <v>2229</v>
      </c>
      <c r="O39" s="40">
        <v>45722</v>
      </c>
      <c r="P39" s="1176"/>
      <c r="Q39" s="40">
        <v>45734</v>
      </c>
      <c r="R39" s="40">
        <v>45735</v>
      </c>
      <c r="S39" s="33"/>
    </row>
    <row r="40" spans="1:19" ht="17.45" customHeight="1">
      <c r="A40" s="1121" t="s">
        <v>42</v>
      </c>
      <c r="B40" s="27"/>
      <c r="C40" s="93"/>
      <c r="D40" s="1171">
        <f t="shared" si="5"/>
        <v>29</v>
      </c>
      <c r="E40" s="28" t="s">
        <v>55</v>
      </c>
      <c r="F40" s="28" t="s">
        <v>55</v>
      </c>
      <c r="G40" s="1172" t="s">
        <v>2198</v>
      </c>
      <c r="H40" s="1173">
        <v>10</v>
      </c>
      <c r="I40" s="1174">
        <v>58</v>
      </c>
      <c r="J40" s="1042">
        <f t="shared" si="4"/>
        <v>580</v>
      </c>
      <c r="K40" s="135"/>
      <c r="L40" s="136" t="s">
        <v>2248</v>
      </c>
      <c r="M40" s="117"/>
      <c r="N40" s="1175" t="s">
        <v>2229</v>
      </c>
      <c r="O40" s="40">
        <v>45722</v>
      </c>
      <c r="P40" s="1176"/>
      <c r="Q40" s="40">
        <v>45734</v>
      </c>
      <c r="R40" s="40">
        <v>45735</v>
      </c>
      <c r="S40" s="33"/>
    </row>
    <row r="41" spans="1:19" ht="18" customHeight="1">
      <c r="A41" s="27"/>
      <c r="B41" s="27"/>
      <c r="C41" s="27"/>
      <c r="D41" s="1169"/>
      <c r="E41" s="172"/>
      <c r="F41" s="172"/>
      <c r="G41" s="1170"/>
      <c r="H41" s="267"/>
      <c r="I41" s="77"/>
      <c r="J41" s="735"/>
      <c r="K41" s="1167"/>
      <c r="L41" s="73"/>
      <c r="M41" s="117"/>
      <c r="N41" s="1178"/>
      <c r="O41" s="40"/>
      <c r="Q41" s="40"/>
      <c r="R41" s="40"/>
      <c r="S41" s="33"/>
    </row>
    <row r="42" spans="1:19" ht="17.45" customHeight="1">
      <c r="A42" s="27"/>
      <c r="B42" s="27"/>
      <c r="C42" s="93"/>
      <c r="D42" s="1179"/>
      <c r="E42" s="27"/>
      <c r="F42" s="27"/>
      <c r="G42" s="35"/>
      <c r="H42" s="27"/>
      <c r="I42" s="154"/>
      <c r="J42" s="77"/>
      <c r="K42" s="595"/>
      <c r="L42" s="136"/>
      <c r="M42" s="117"/>
      <c r="N42" s="1180"/>
      <c r="O42" s="40"/>
      <c r="P42" s="1176"/>
      <c r="Q42" s="40"/>
      <c r="R42" s="40"/>
      <c r="S42" s="33"/>
    </row>
    <row r="43" spans="1:19" ht="18" customHeight="1">
      <c r="A43" s="27"/>
      <c r="B43" s="27"/>
      <c r="C43" s="93"/>
      <c r="D43" s="1181"/>
      <c r="E43" s="49"/>
      <c r="F43" s="126"/>
      <c r="G43" s="1182">
        <f>SUM(J11:J42)</f>
        <v>103355</v>
      </c>
      <c r="H43" s="1146"/>
      <c r="I43" s="1146"/>
      <c r="J43" s="1146"/>
      <c r="K43" s="1183"/>
      <c r="L43" s="124"/>
      <c r="M43" s="101"/>
      <c r="N43" s="177"/>
      <c r="O43" s="48"/>
      <c r="P43" s="50"/>
      <c r="Q43" s="50"/>
      <c r="R43" s="48"/>
      <c r="S43" s="59"/>
    </row>
    <row r="44" spans="1:19" ht="18" customHeight="1">
      <c r="A44" s="27"/>
      <c r="B44" s="27"/>
      <c r="C44" s="93"/>
      <c r="D44" s="1181"/>
      <c r="E44" s="1184"/>
      <c r="F44" s="1185"/>
      <c r="G44" s="852"/>
      <c r="H44" s="852"/>
      <c r="I44" s="852"/>
      <c r="J44" s="852"/>
      <c r="K44" s="1186"/>
      <c r="L44" s="1187"/>
      <c r="M44" s="101"/>
      <c r="N44" s="177"/>
      <c r="O44" s="48"/>
      <c r="P44" s="50"/>
      <c r="Q44" s="50"/>
      <c r="R44" s="48"/>
      <c r="S44" s="59"/>
    </row>
    <row r="45" spans="1:19" ht="18" customHeight="1">
      <c r="A45" s="27"/>
      <c r="B45" s="27"/>
      <c r="C45" s="93"/>
      <c r="D45" s="1181"/>
      <c r="E45" s="1188"/>
      <c r="F45" s="257"/>
      <c r="G45" s="1189"/>
      <c r="H45" s="1189"/>
      <c r="I45" s="1189"/>
      <c r="J45" s="1189"/>
      <c r="K45" s="135"/>
      <c r="L45" s="73"/>
      <c r="M45" s="69"/>
      <c r="N45" s="177"/>
      <c r="O45" s="48"/>
      <c r="P45" s="50"/>
      <c r="Q45" s="50"/>
      <c r="R45" s="48"/>
      <c r="S45" s="59"/>
    </row>
    <row r="46" spans="1:19" ht="18" customHeight="1">
      <c r="A46" s="27"/>
      <c r="B46" s="27"/>
      <c r="C46" s="93"/>
      <c r="D46" s="27"/>
      <c r="E46" s="172"/>
      <c r="F46" s="172"/>
      <c r="G46" s="833"/>
      <c r="H46" s="164"/>
      <c r="I46" s="165"/>
      <c r="J46" s="77"/>
      <c r="K46" s="27"/>
      <c r="L46" s="166"/>
      <c r="M46" s="69"/>
      <c r="N46" s="177"/>
      <c r="O46" s="48"/>
      <c r="P46" s="50"/>
      <c r="Q46" s="50"/>
      <c r="R46" s="48"/>
      <c r="S46" s="59"/>
    </row>
    <row r="47" spans="1:19" ht="18" customHeight="1">
      <c r="A47" s="27"/>
      <c r="B47" s="27"/>
      <c r="C47" s="27"/>
      <c r="D47" s="28"/>
      <c r="E47" s="161" t="s">
        <v>162</v>
      </c>
      <c r="F47" s="162"/>
      <c r="G47" s="163"/>
      <c r="H47" s="27"/>
      <c r="I47" s="27"/>
      <c r="J47" s="31"/>
      <c r="K47" s="31"/>
      <c r="L47" s="27"/>
      <c r="M47" s="27"/>
      <c r="N47" s="177"/>
      <c r="O47" s="48"/>
      <c r="P47" s="50"/>
      <c r="Q47" s="50"/>
      <c r="R47" s="48"/>
      <c r="S47" s="59"/>
    </row>
    <row r="48" spans="1:19" ht="18" customHeight="1">
      <c r="A48" s="1121" t="s">
        <v>561</v>
      </c>
      <c r="B48" s="994">
        <v>10</v>
      </c>
      <c r="C48" s="27"/>
      <c r="D48" s="1190">
        <f>+D40+1</f>
        <v>30</v>
      </c>
      <c r="E48" s="112" t="s">
        <v>61</v>
      </c>
      <c r="F48" s="28" t="s">
        <v>55</v>
      </c>
      <c r="G48" s="1191" t="s">
        <v>2249</v>
      </c>
      <c r="H48" s="1192">
        <v>1</v>
      </c>
      <c r="I48" s="844">
        <v>3230</v>
      </c>
      <c r="J48" s="1193">
        <f t="shared" ref="J48:J55" si="6">H48*I48</f>
        <v>3230</v>
      </c>
      <c r="K48" s="457"/>
      <c r="L48" s="88" t="s">
        <v>2250</v>
      </c>
      <c r="M48" s="27"/>
      <c r="N48" s="1003" t="s">
        <v>2196</v>
      </c>
      <c r="O48" s="40">
        <v>45685</v>
      </c>
      <c r="P48" s="38"/>
      <c r="Q48" s="40">
        <v>45700</v>
      </c>
      <c r="R48" s="40">
        <v>45701</v>
      </c>
      <c r="S48" s="59"/>
    </row>
    <row r="49" spans="1:19" ht="18" customHeight="1">
      <c r="A49" s="1121" t="s">
        <v>561</v>
      </c>
      <c r="B49" s="994">
        <v>10</v>
      </c>
      <c r="C49" s="27"/>
      <c r="D49" s="1194">
        <f t="shared" ref="D49:D55" si="7">+D48+1</f>
        <v>31</v>
      </c>
      <c r="E49" s="112" t="s">
        <v>61</v>
      </c>
      <c r="F49" s="28" t="s">
        <v>55</v>
      </c>
      <c r="G49" s="1191" t="s">
        <v>2251</v>
      </c>
      <c r="H49" s="1192">
        <v>1</v>
      </c>
      <c r="I49" s="844">
        <v>2600</v>
      </c>
      <c r="J49" s="1193">
        <f t="shared" si="6"/>
        <v>2600</v>
      </c>
      <c r="K49" s="457"/>
      <c r="L49" s="88" t="s">
        <v>2252</v>
      </c>
      <c r="M49" s="27"/>
      <c r="N49" s="1003" t="s">
        <v>2196</v>
      </c>
      <c r="O49" s="40">
        <v>45685</v>
      </c>
      <c r="P49" s="38"/>
      <c r="Q49" s="40">
        <v>45700</v>
      </c>
      <c r="R49" s="40">
        <v>45701</v>
      </c>
      <c r="S49" s="59"/>
    </row>
    <row r="50" spans="1:19" ht="18" customHeight="1">
      <c r="A50" s="1121" t="s">
        <v>566</v>
      </c>
      <c r="B50" s="994">
        <v>10</v>
      </c>
      <c r="C50" s="27"/>
      <c r="D50" s="1194">
        <f t="shared" si="7"/>
        <v>32</v>
      </c>
      <c r="E50" s="146" t="s">
        <v>61</v>
      </c>
      <c r="F50" s="28" t="s">
        <v>55</v>
      </c>
      <c r="G50" s="1195" t="s">
        <v>567</v>
      </c>
      <c r="H50" s="938">
        <v>1</v>
      </c>
      <c r="I50" s="844">
        <v>4500</v>
      </c>
      <c r="J50" s="737">
        <f t="shared" si="6"/>
        <v>4500</v>
      </c>
      <c r="K50" s="87"/>
      <c r="L50" s="136" t="s">
        <v>568</v>
      </c>
      <c r="M50" s="27"/>
      <c r="N50" s="1003" t="s">
        <v>2196</v>
      </c>
      <c r="O50" s="40">
        <v>45685</v>
      </c>
      <c r="P50" s="38"/>
      <c r="Q50" s="40">
        <v>45700</v>
      </c>
      <c r="R50" s="40">
        <v>45701</v>
      </c>
      <c r="S50" s="59"/>
    </row>
    <row r="51" spans="1:19" ht="18" customHeight="1">
      <c r="A51" s="1121" t="s">
        <v>561</v>
      </c>
      <c r="B51" s="994">
        <v>10</v>
      </c>
      <c r="C51" s="27"/>
      <c r="D51" s="1194">
        <f t="shared" si="7"/>
        <v>33</v>
      </c>
      <c r="E51" s="146" t="s">
        <v>61</v>
      </c>
      <c r="F51" s="28" t="s">
        <v>55</v>
      </c>
      <c r="G51" s="1195" t="s">
        <v>2253</v>
      </c>
      <c r="H51" s="938">
        <v>1</v>
      </c>
      <c r="I51" s="844">
        <v>2397</v>
      </c>
      <c r="J51" s="737">
        <f t="shared" si="6"/>
        <v>2397</v>
      </c>
      <c r="K51" s="87"/>
      <c r="L51" s="136" t="s">
        <v>2254</v>
      </c>
      <c r="M51" s="27"/>
      <c r="N51" s="1003" t="s">
        <v>2196</v>
      </c>
      <c r="O51" s="40">
        <v>45685</v>
      </c>
      <c r="P51" s="38"/>
      <c r="Q51" s="40">
        <v>45700</v>
      </c>
      <c r="R51" s="40">
        <v>45701</v>
      </c>
      <c r="S51" s="59"/>
    </row>
    <row r="52" spans="1:19" ht="18" customHeight="1">
      <c r="A52" s="1121" t="s">
        <v>42</v>
      </c>
      <c r="B52" s="1121">
        <v>10</v>
      </c>
      <c r="C52" s="27"/>
      <c r="D52" s="1194">
        <f t="shared" si="7"/>
        <v>34</v>
      </c>
      <c r="E52" s="27" t="s">
        <v>55</v>
      </c>
      <c r="F52" s="27" t="s">
        <v>55</v>
      </c>
      <c r="G52" s="1196" t="s">
        <v>167</v>
      </c>
      <c r="H52" s="1155">
        <v>6</v>
      </c>
      <c r="I52" s="938">
        <v>70</v>
      </c>
      <c r="J52" s="1197">
        <f t="shared" si="6"/>
        <v>420</v>
      </c>
      <c r="K52" s="31"/>
      <c r="L52" s="187" t="s">
        <v>168</v>
      </c>
      <c r="M52" s="27"/>
      <c r="N52" s="1003" t="s">
        <v>2196</v>
      </c>
      <c r="O52" s="40">
        <v>45685</v>
      </c>
      <c r="P52" s="38"/>
      <c r="Q52" s="40">
        <v>45700</v>
      </c>
      <c r="R52" s="40">
        <v>45701</v>
      </c>
      <c r="S52" s="59"/>
    </row>
    <row r="53" spans="1:19" ht="18" customHeight="1">
      <c r="A53" s="1121" t="s">
        <v>42</v>
      </c>
      <c r="B53" s="1121">
        <v>10</v>
      </c>
      <c r="C53" s="27"/>
      <c r="D53" s="1194">
        <f t="shared" si="7"/>
        <v>35</v>
      </c>
      <c r="E53" s="28" t="s">
        <v>55</v>
      </c>
      <c r="F53" s="28" t="s">
        <v>55</v>
      </c>
      <c r="G53" s="1191" t="s">
        <v>570</v>
      </c>
      <c r="H53" s="1192">
        <v>4</v>
      </c>
      <c r="I53" s="844">
        <v>108</v>
      </c>
      <c r="J53" s="1193">
        <f t="shared" si="6"/>
        <v>432</v>
      </c>
      <c r="K53" s="457"/>
      <c r="L53" s="88" t="s">
        <v>571</v>
      </c>
      <c r="M53" s="27"/>
      <c r="N53" s="1003" t="s">
        <v>2196</v>
      </c>
      <c r="O53" s="40">
        <v>45685</v>
      </c>
      <c r="P53" s="38"/>
      <c r="Q53" s="40">
        <v>45700</v>
      </c>
      <c r="R53" s="40">
        <v>45701</v>
      </c>
      <c r="S53" s="59"/>
    </row>
    <row r="54" spans="1:19" ht="18" customHeight="1">
      <c r="A54" s="1121" t="s">
        <v>42</v>
      </c>
      <c r="B54" s="1121">
        <v>10</v>
      </c>
      <c r="C54" s="27"/>
      <c r="D54" s="1194">
        <f t="shared" si="7"/>
        <v>36</v>
      </c>
      <c r="E54" s="28" t="s">
        <v>55</v>
      </c>
      <c r="F54" s="28" t="s">
        <v>55</v>
      </c>
      <c r="G54" s="843" t="s">
        <v>165</v>
      </c>
      <c r="H54" s="1121">
        <v>2</v>
      </c>
      <c r="I54" s="1198">
        <v>72</v>
      </c>
      <c r="J54" s="756">
        <f t="shared" si="6"/>
        <v>144</v>
      </c>
      <c r="K54" s="31"/>
      <c r="L54" s="38" t="s">
        <v>531</v>
      </c>
      <c r="M54" s="221"/>
      <c r="N54" s="1003" t="s">
        <v>2196</v>
      </c>
      <c r="O54" s="40">
        <v>45685</v>
      </c>
      <c r="P54" s="38"/>
      <c r="Q54" s="40">
        <v>45700</v>
      </c>
      <c r="R54" s="40">
        <v>45701</v>
      </c>
      <c r="S54" s="59"/>
    </row>
    <row r="55" spans="1:19" ht="18" customHeight="1">
      <c r="A55" s="1121" t="s">
        <v>42</v>
      </c>
      <c r="B55" s="1121">
        <v>10</v>
      </c>
      <c r="C55" s="27"/>
      <c r="D55" s="1194">
        <f t="shared" si="7"/>
        <v>37</v>
      </c>
      <c r="E55" s="28" t="s">
        <v>55</v>
      </c>
      <c r="F55" s="28" t="s">
        <v>55</v>
      </c>
      <c r="G55" s="843" t="s">
        <v>177</v>
      </c>
      <c r="H55" s="1121">
        <v>2</v>
      </c>
      <c r="I55" s="1198">
        <v>31</v>
      </c>
      <c r="J55" s="756">
        <f t="shared" si="6"/>
        <v>62</v>
      </c>
      <c r="K55" s="31"/>
      <c r="L55" s="38" t="s">
        <v>532</v>
      </c>
      <c r="M55" s="221"/>
      <c r="N55" s="1003" t="s">
        <v>2196</v>
      </c>
      <c r="O55" s="40">
        <v>45685</v>
      </c>
      <c r="P55" s="38"/>
      <c r="Q55" s="40">
        <v>45700</v>
      </c>
      <c r="R55" s="40">
        <v>45701</v>
      </c>
      <c r="S55" s="59"/>
    </row>
    <row r="56" spans="1:19" ht="18" customHeight="1">
      <c r="A56" s="27"/>
      <c r="B56" s="27"/>
      <c r="C56" s="27"/>
      <c r="D56" s="220"/>
      <c r="E56" s="200"/>
      <c r="F56" s="200"/>
      <c r="G56" s="73"/>
      <c r="H56" s="27"/>
      <c r="I56" s="77"/>
      <c r="J56" s="77"/>
      <c r="K56" s="31"/>
      <c r="L56" s="195"/>
      <c r="M56" s="221"/>
      <c r="N56" s="177"/>
      <c r="O56" s="48"/>
      <c r="P56" s="50"/>
      <c r="Q56" s="50"/>
      <c r="R56" s="48"/>
      <c r="S56" s="59"/>
    </row>
    <row r="57" spans="1:19" ht="18" customHeight="1">
      <c r="A57" s="27"/>
      <c r="B57" s="27"/>
      <c r="C57" s="27"/>
      <c r="D57" s="220"/>
      <c r="E57" s="220"/>
      <c r="F57" s="220"/>
      <c r="G57" s="306">
        <f>SUM(J48:J55)</f>
        <v>13785</v>
      </c>
      <c r="H57" s="365"/>
      <c r="I57" s="221"/>
      <c r="J57" s="77"/>
      <c r="K57" s="215"/>
      <c r="L57" s="216"/>
      <c r="M57" s="221"/>
      <c r="N57" s="177"/>
      <c r="O57" s="48"/>
      <c r="P57" s="50"/>
      <c r="Q57" s="50"/>
      <c r="R57" s="48"/>
      <c r="S57" s="59"/>
    </row>
    <row r="58" spans="1:19" ht="18" customHeight="1">
      <c r="A58" s="27"/>
      <c r="B58" s="27"/>
      <c r="C58" s="27"/>
      <c r="D58" s="28"/>
      <c r="E58" s="28"/>
      <c r="F58" s="28"/>
      <c r="G58" s="173"/>
      <c r="H58" s="199"/>
      <c r="I58" s="27"/>
      <c r="J58" s="77"/>
      <c r="K58" s="31"/>
      <c r="L58" s="166"/>
      <c r="M58" s="27"/>
      <c r="N58" s="177"/>
      <c r="O58" s="48"/>
      <c r="P58" s="50"/>
      <c r="Q58" s="50"/>
      <c r="R58" s="48"/>
      <c r="S58" s="59"/>
    </row>
    <row r="59" spans="1:19" ht="18" customHeight="1">
      <c r="D59" s="27"/>
      <c r="E59" s="172"/>
      <c r="F59" s="172"/>
      <c r="G59" s="833"/>
      <c r="H59" s="164"/>
      <c r="I59" s="165"/>
      <c r="J59" s="528"/>
      <c r="K59" s="31"/>
      <c r="L59" s="166"/>
      <c r="M59" s="160"/>
      <c r="N59" s="177"/>
      <c r="O59" s="48"/>
      <c r="P59" s="50"/>
      <c r="Q59" s="50"/>
      <c r="R59" s="48"/>
      <c r="S59" s="59"/>
    </row>
    <row r="60" spans="1:19" ht="18" customHeight="1">
      <c r="D60" s="27"/>
      <c r="E60" s="172"/>
      <c r="F60" s="172"/>
      <c r="G60" s="833"/>
      <c r="H60" s="164"/>
      <c r="I60" s="165"/>
      <c r="J60" s="528"/>
      <c r="K60" s="31"/>
      <c r="L60" s="166"/>
      <c r="M60" s="160"/>
      <c r="N60" s="177"/>
      <c r="O60" s="48"/>
      <c r="P60" s="50"/>
      <c r="Q60" s="50"/>
      <c r="R60" s="48"/>
      <c r="S60" s="59"/>
    </row>
    <row r="61" spans="1:19" s="223" customFormat="1" ht="19.7" customHeight="1">
      <c r="A61" s="27"/>
      <c r="B61" s="27"/>
      <c r="C61" s="27"/>
      <c r="D61" s="28"/>
      <c r="E61" s="161" t="s">
        <v>2255</v>
      </c>
      <c r="F61" s="162"/>
      <c r="G61" s="163"/>
      <c r="H61" s="38"/>
      <c r="I61" s="27"/>
      <c r="J61" s="31"/>
      <c r="K61" s="217"/>
      <c r="L61" s="27"/>
      <c r="M61" s="218"/>
      <c r="N61" s="218"/>
      <c r="O61" s="219"/>
      <c r="P61" s="220"/>
      <c r="Q61" s="221"/>
      <c r="R61" s="219"/>
      <c r="S61" s="222"/>
    </row>
    <row r="62" spans="1:19" s="223" customFormat="1" ht="19.7" customHeight="1">
      <c r="A62" s="1121" t="s">
        <v>195</v>
      </c>
      <c r="B62" s="994"/>
      <c r="C62" s="27"/>
      <c r="D62" s="437">
        <f>+D55+1</f>
        <v>38</v>
      </c>
      <c r="E62" s="224" t="s">
        <v>196</v>
      </c>
      <c r="F62" s="224" t="s">
        <v>196</v>
      </c>
      <c r="G62" s="1199" t="s">
        <v>197</v>
      </c>
      <c r="H62" s="1200">
        <v>4</v>
      </c>
      <c r="I62" s="1201">
        <v>3210</v>
      </c>
      <c r="J62" s="1202">
        <f t="shared" ref="J62:J87" si="8">H62*I62</f>
        <v>12840</v>
      </c>
      <c r="K62" s="31"/>
      <c r="L62" s="218" t="s">
        <v>198</v>
      </c>
      <c r="M62" s="218"/>
      <c r="N62" s="1003" t="s">
        <v>2196</v>
      </c>
      <c r="O62" s="40">
        <v>45685</v>
      </c>
      <c r="P62" s="38"/>
      <c r="Q62" s="40">
        <v>45700</v>
      </c>
      <c r="R62" s="40">
        <v>45701</v>
      </c>
      <c r="S62" s="222"/>
    </row>
    <row r="63" spans="1:19" s="223" customFormat="1" ht="19.7" customHeight="1">
      <c r="A63" s="1121" t="s">
        <v>199</v>
      </c>
      <c r="B63" s="1121"/>
      <c r="C63" s="27"/>
      <c r="D63" s="437">
        <f t="shared" ref="D63:D87" si="9">+D62+1</f>
        <v>39</v>
      </c>
      <c r="E63" s="200" t="s">
        <v>196</v>
      </c>
      <c r="F63" s="200" t="s">
        <v>196</v>
      </c>
      <c r="G63" s="1203" t="s">
        <v>2256</v>
      </c>
      <c r="H63" s="1204">
        <v>4</v>
      </c>
      <c r="I63" s="1205">
        <v>1183</v>
      </c>
      <c r="J63" s="1042">
        <f t="shared" si="8"/>
        <v>4732</v>
      </c>
      <c r="K63" s="31"/>
      <c r="L63" s="73" t="s">
        <v>201</v>
      </c>
      <c r="M63" s="218"/>
      <c r="N63" s="1003" t="s">
        <v>2196</v>
      </c>
      <c r="O63" s="40">
        <v>45685</v>
      </c>
      <c r="P63" s="38"/>
      <c r="Q63" s="40">
        <v>45700</v>
      </c>
      <c r="R63" s="40">
        <v>45701</v>
      </c>
      <c r="S63" s="222"/>
    </row>
    <row r="64" spans="1:19" s="223" customFormat="1" ht="19.7" customHeight="1">
      <c r="A64" s="1121" t="s">
        <v>199</v>
      </c>
      <c r="B64" s="1121"/>
      <c r="C64" s="27"/>
      <c r="D64" s="437">
        <f t="shared" si="9"/>
        <v>40</v>
      </c>
      <c r="E64" s="200" t="s">
        <v>196</v>
      </c>
      <c r="F64" s="200" t="s">
        <v>196</v>
      </c>
      <c r="G64" s="1203" t="s">
        <v>2257</v>
      </c>
      <c r="H64" s="1204">
        <v>10</v>
      </c>
      <c r="I64" s="1121">
        <v>27</v>
      </c>
      <c r="J64" s="1042">
        <f t="shared" si="8"/>
        <v>270</v>
      </c>
      <c r="K64" s="31"/>
      <c r="L64" s="73" t="s">
        <v>204</v>
      </c>
      <c r="M64" s="218"/>
      <c r="N64" s="1003" t="s">
        <v>2196</v>
      </c>
      <c r="O64" s="40">
        <v>45685</v>
      </c>
      <c r="P64" s="38"/>
      <c r="Q64" s="40">
        <v>45700</v>
      </c>
      <c r="R64" s="40">
        <v>45701</v>
      </c>
      <c r="S64" s="222"/>
    </row>
    <row r="65" spans="1:19" s="223" customFormat="1" ht="19.7" customHeight="1">
      <c r="A65" s="1121" t="s">
        <v>42</v>
      </c>
      <c r="B65" s="1121"/>
      <c r="C65" s="27"/>
      <c r="D65" s="437">
        <f t="shared" si="9"/>
        <v>41</v>
      </c>
      <c r="E65" s="200" t="s">
        <v>196</v>
      </c>
      <c r="F65" s="200" t="s">
        <v>196</v>
      </c>
      <c r="G65" s="1203" t="s">
        <v>2258</v>
      </c>
      <c r="H65" s="1204">
        <v>4</v>
      </c>
      <c r="I65" s="1121">
        <v>92</v>
      </c>
      <c r="J65" s="1042">
        <f t="shared" si="8"/>
        <v>368</v>
      </c>
      <c r="K65" s="31"/>
      <c r="L65" s="73" t="s">
        <v>2259</v>
      </c>
      <c r="M65" s="218"/>
      <c r="N65" s="1003" t="s">
        <v>2196</v>
      </c>
      <c r="O65" s="40">
        <v>45685</v>
      </c>
      <c r="P65" s="38"/>
      <c r="Q65" s="40">
        <v>45700</v>
      </c>
      <c r="R65" s="40">
        <v>45701</v>
      </c>
      <c r="S65" s="222"/>
    </row>
    <row r="66" spans="1:19" s="223" customFormat="1" ht="19.7" customHeight="1">
      <c r="A66" s="1121" t="s">
        <v>42</v>
      </c>
      <c r="B66" s="1121"/>
      <c r="C66" s="27"/>
      <c r="D66" s="437">
        <f t="shared" si="9"/>
        <v>42</v>
      </c>
      <c r="E66" s="200" t="s">
        <v>196</v>
      </c>
      <c r="F66" s="200" t="s">
        <v>196</v>
      </c>
      <c r="G66" s="1203" t="s">
        <v>205</v>
      </c>
      <c r="H66" s="1204">
        <v>4</v>
      </c>
      <c r="I66" s="1121">
        <v>182</v>
      </c>
      <c r="J66" s="1042">
        <f t="shared" si="8"/>
        <v>728</v>
      </c>
      <c r="K66" s="31"/>
      <c r="L66" s="73" t="s">
        <v>206</v>
      </c>
      <c r="M66" s="218"/>
      <c r="N66" s="1003" t="s">
        <v>2196</v>
      </c>
      <c r="O66" s="40">
        <v>45685</v>
      </c>
      <c r="P66" s="38"/>
      <c r="Q66" s="40">
        <v>45700</v>
      </c>
      <c r="R66" s="40">
        <v>45701</v>
      </c>
      <c r="S66" s="222"/>
    </row>
    <row r="67" spans="1:19" s="223" customFormat="1" ht="19.7" customHeight="1">
      <c r="A67" s="1121" t="s">
        <v>42</v>
      </c>
      <c r="B67" s="1121"/>
      <c r="C67" s="27"/>
      <c r="D67" s="437">
        <f t="shared" si="9"/>
        <v>43</v>
      </c>
      <c r="E67" s="200" t="s">
        <v>196</v>
      </c>
      <c r="F67" s="200" t="s">
        <v>196</v>
      </c>
      <c r="G67" s="1203" t="s">
        <v>207</v>
      </c>
      <c r="H67" s="1204">
        <v>4</v>
      </c>
      <c r="I67" s="1121">
        <v>46</v>
      </c>
      <c r="J67" s="1042">
        <f t="shared" si="8"/>
        <v>184</v>
      </c>
      <c r="K67" s="31"/>
      <c r="L67" s="218" t="s">
        <v>208</v>
      </c>
      <c r="M67" s="218"/>
      <c r="N67" s="1003" t="s">
        <v>2196</v>
      </c>
      <c r="O67" s="40">
        <v>45685</v>
      </c>
      <c r="P67" s="38"/>
      <c r="Q67" s="40">
        <v>45700</v>
      </c>
      <c r="R67" s="40">
        <v>45701</v>
      </c>
      <c r="S67" s="222"/>
    </row>
    <row r="68" spans="1:19" s="223" customFormat="1" ht="19.7" customHeight="1">
      <c r="A68" s="1121" t="s">
        <v>42</v>
      </c>
      <c r="B68" s="1121"/>
      <c r="C68" s="27"/>
      <c r="D68" s="437">
        <f t="shared" si="9"/>
        <v>44</v>
      </c>
      <c r="E68" s="200" t="s">
        <v>196</v>
      </c>
      <c r="F68" s="200" t="s">
        <v>196</v>
      </c>
      <c r="G68" s="1203" t="s">
        <v>209</v>
      </c>
      <c r="H68" s="1204">
        <v>8</v>
      </c>
      <c r="I68" s="1121">
        <v>53</v>
      </c>
      <c r="J68" s="1042">
        <f t="shared" si="8"/>
        <v>424</v>
      </c>
      <c r="K68" s="31"/>
      <c r="L68" s="218" t="s">
        <v>210</v>
      </c>
      <c r="M68" s="218"/>
      <c r="N68" s="1003" t="s">
        <v>2196</v>
      </c>
      <c r="O68" s="40">
        <v>45685</v>
      </c>
      <c r="P68" s="38"/>
      <c r="Q68" s="40">
        <v>45700</v>
      </c>
      <c r="R68" s="40">
        <v>45701</v>
      </c>
      <c r="S68" s="222"/>
    </row>
    <row r="69" spans="1:19" s="223" customFormat="1" ht="19.7" customHeight="1">
      <c r="A69" s="1121" t="s">
        <v>212</v>
      </c>
      <c r="B69" s="1121"/>
      <c r="C69" s="27"/>
      <c r="D69" s="437">
        <f>+D68+1</f>
        <v>45</v>
      </c>
      <c r="E69" s="200" t="s">
        <v>196</v>
      </c>
      <c r="F69" s="200" t="s">
        <v>196</v>
      </c>
      <c r="G69" s="1203" t="s">
        <v>2260</v>
      </c>
      <c r="H69" s="1204">
        <v>4</v>
      </c>
      <c r="I69" s="1121">
        <v>874</v>
      </c>
      <c r="J69" s="1042">
        <f t="shared" si="8"/>
        <v>3496</v>
      </c>
      <c r="K69" s="31"/>
      <c r="L69" s="218" t="s">
        <v>1760</v>
      </c>
      <c r="M69" s="218"/>
      <c r="N69" s="1003" t="s">
        <v>2196</v>
      </c>
      <c r="O69" s="40">
        <v>45685</v>
      </c>
      <c r="P69" s="38"/>
      <c r="Q69" s="40">
        <v>45700</v>
      </c>
      <c r="R69" s="40">
        <v>45701</v>
      </c>
      <c r="S69" s="222"/>
    </row>
    <row r="70" spans="1:19" s="223" customFormat="1" ht="19.7" customHeight="1">
      <c r="A70" s="1121" t="s">
        <v>42</v>
      </c>
      <c r="B70" s="1121"/>
      <c r="C70" s="27"/>
      <c r="D70" s="437">
        <f t="shared" si="9"/>
        <v>46</v>
      </c>
      <c r="E70" s="200" t="s">
        <v>196</v>
      </c>
      <c r="F70" s="200" t="s">
        <v>196</v>
      </c>
      <c r="G70" s="1203" t="s">
        <v>215</v>
      </c>
      <c r="H70" s="1204">
        <v>6</v>
      </c>
      <c r="I70" s="1121">
        <v>19</v>
      </c>
      <c r="J70" s="1042">
        <f t="shared" si="8"/>
        <v>114</v>
      </c>
      <c r="K70" s="31"/>
      <c r="L70" s="73" t="s">
        <v>216</v>
      </c>
      <c r="M70" s="218"/>
      <c r="N70" s="1003" t="s">
        <v>2196</v>
      </c>
      <c r="O70" s="40">
        <v>45685</v>
      </c>
      <c r="P70" s="38"/>
      <c r="Q70" s="40">
        <v>45700</v>
      </c>
      <c r="R70" s="40">
        <v>45701</v>
      </c>
      <c r="S70" s="222"/>
    </row>
    <row r="71" spans="1:19" s="223" customFormat="1" ht="19.7" customHeight="1">
      <c r="A71" s="1121" t="s">
        <v>42</v>
      </c>
      <c r="B71" s="1121"/>
      <c r="C71" s="27"/>
      <c r="D71" s="437">
        <f t="shared" si="9"/>
        <v>47</v>
      </c>
      <c r="E71" s="200" t="s">
        <v>196</v>
      </c>
      <c r="F71" s="200" t="s">
        <v>196</v>
      </c>
      <c r="G71" s="1203" t="s">
        <v>217</v>
      </c>
      <c r="H71" s="1204">
        <v>8</v>
      </c>
      <c r="I71" s="1121">
        <v>19</v>
      </c>
      <c r="J71" s="1042">
        <f t="shared" si="8"/>
        <v>152</v>
      </c>
      <c r="K71" s="31"/>
      <c r="L71" s="73" t="s">
        <v>2261</v>
      </c>
      <c r="M71" s="218"/>
      <c r="N71" s="1003" t="s">
        <v>2196</v>
      </c>
      <c r="O71" s="40">
        <v>45685</v>
      </c>
      <c r="P71" s="38"/>
      <c r="Q71" s="40">
        <v>45700</v>
      </c>
      <c r="R71" s="40">
        <v>45701</v>
      </c>
      <c r="S71" s="222"/>
    </row>
    <row r="72" spans="1:19" s="223" customFormat="1" ht="19.7" customHeight="1">
      <c r="A72" s="1121" t="s">
        <v>212</v>
      </c>
      <c r="B72" s="1121"/>
      <c r="C72" s="27"/>
      <c r="D72" s="437">
        <f t="shared" si="9"/>
        <v>48</v>
      </c>
      <c r="E72" s="200" t="s">
        <v>196</v>
      </c>
      <c r="F72" s="200" t="s">
        <v>196</v>
      </c>
      <c r="G72" s="1203" t="s">
        <v>1762</v>
      </c>
      <c r="H72" s="1204">
        <v>2</v>
      </c>
      <c r="I72" s="1121">
        <v>729</v>
      </c>
      <c r="J72" s="1042">
        <f t="shared" si="8"/>
        <v>1458</v>
      </c>
      <c r="K72" s="31"/>
      <c r="L72" s="218" t="s">
        <v>1760</v>
      </c>
      <c r="M72" s="218"/>
      <c r="N72" s="1003" t="s">
        <v>2196</v>
      </c>
      <c r="O72" s="40">
        <v>45685</v>
      </c>
      <c r="P72" s="38"/>
      <c r="Q72" s="40">
        <v>45700</v>
      </c>
      <c r="R72" s="40">
        <v>45701</v>
      </c>
      <c r="S72" s="222"/>
    </row>
    <row r="73" spans="1:19" s="223" customFormat="1" ht="19.7" customHeight="1">
      <c r="A73" s="1121" t="s">
        <v>221</v>
      </c>
      <c r="B73" s="1121"/>
      <c r="C73" s="27"/>
      <c r="D73" s="437">
        <f>+D72+1</f>
        <v>49</v>
      </c>
      <c r="E73" s="200" t="s">
        <v>196</v>
      </c>
      <c r="F73" s="200" t="s">
        <v>196</v>
      </c>
      <c r="G73" s="1203" t="s">
        <v>222</v>
      </c>
      <c r="H73" s="1204">
        <v>6</v>
      </c>
      <c r="I73" s="1121">
        <v>529</v>
      </c>
      <c r="J73" s="1042">
        <f t="shared" si="8"/>
        <v>3174</v>
      </c>
      <c r="K73" s="31"/>
      <c r="L73" s="73" t="s">
        <v>223</v>
      </c>
      <c r="M73" s="218"/>
      <c r="N73" s="1003" t="s">
        <v>2196</v>
      </c>
      <c r="O73" s="40">
        <v>45685</v>
      </c>
      <c r="P73" s="38"/>
      <c r="Q73" s="40">
        <v>45700</v>
      </c>
      <c r="R73" s="40">
        <v>45701</v>
      </c>
      <c r="S73" s="222"/>
    </row>
    <row r="74" spans="1:19" s="223" customFormat="1" ht="19.7" customHeight="1">
      <c r="A74" s="1121" t="s">
        <v>42</v>
      </c>
      <c r="B74" s="1121"/>
      <c r="C74" s="27"/>
      <c r="D74" s="437">
        <f t="shared" si="9"/>
        <v>50</v>
      </c>
      <c r="E74" s="200" t="s">
        <v>196</v>
      </c>
      <c r="F74" s="200" t="s">
        <v>196</v>
      </c>
      <c r="G74" s="1203" t="s">
        <v>224</v>
      </c>
      <c r="H74" s="1204">
        <v>10</v>
      </c>
      <c r="I74" s="1121">
        <v>20</v>
      </c>
      <c r="J74" s="1042">
        <f t="shared" si="8"/>
        <v>200</v>
      </c>
      <c r="K74" s="31"/>
      <c r="L74" s="218" t="s">
        <v>225</v>
      </c>
      <c r="M74" s="218"/>
      <c r="N74" s="1003" t="s">
        <v>2196</v>
      </c>
      <c r="O74" s="40">
        <v>45685</v>
      </c>
      <c r="P74" s="38"/>
      <c r="Q74" s="40">
        <v>45700</v>
      </c>
      <c r="R74" s="40">
        <v>45701</v>
      </c>
      <c r="S74" s="222"/>
    </row>
    <row r="75" spans="1:19" s="223" customFormat="1" ht="19.7" customHeight="1">
      <c r="A75" s="1121" t="s">
        <v>42</v>
      </c>
      <c r="B75" s="1121"/>
      <c r="C75" s="27"/>
      <c r="D75" s="437">
        <f t="shared" si="9"/>
        <v>51</v>
      </c>
      <c r="E75" s="79" t="s">
        <v>196</v>
      </c>
      <c r="F75" s="79" t="s">
        <v>196</v>
      </c>
      <c r="G75" s="1206" t="s">
        <v>226</v>
      </c>
      <c r="H75" s="1207">
        <v>10</v>
      </c>
      <c r="I75" s="1208">
        <v>18</v>
      </c>
      <c r="J75" s="1209">
        <f t="shared" si="8"/>
        <v>180</v>
      </c>
      <c r="K75" s="235"/>
      <c r="L75" s="231" t="s">
        <v>227</v>
      </c>
      <c r="M75" s="218"/>
      <c r="N75" s="1003" t="s">
        <v>2196</v>
      </c>
      <c r="O75" s="40">
        <v>45685</v>
      </c>
      <c r="P75" s="38"/>
      <c r="Q75" s="40">
        <v>45700</v>
      </c>
      <c r="R75" s="40">
        <v>45701</v>
      </c>
      <c r="S75" s="222"/>
    </row>
    <row r="76" spans="1:19" s="223" customFormat="1" ht="19.7" customHeight="1">
      <c r="A76" s="1121" t="s">
        <v>42</v>
      </c>
      <c r="B76" s="1121"/>
      <c r="C76" s="27"/>
      <c r="D76" s="437">
        <f t="shared" si="9"/>
        <v>52</v>
      </c>
      <c r="E76" s="200" t="s">
        <v>196</v>
      </c>
      <c r="F76" s="200" t="s">
        <v>196</v>
      </c>
      <c r="G76" s="1210" t="s">
        <v>228</v>
      </c>
      <c r="H76" s="1211">
        <v>12</v>
      </c>
      <c r="I76" s="1205">
        <v>20</v>
      </c>
      <c r="J76" s="1039">
        <f t="shared" si="8"/>
        <v>240</v>
      </c>
      <c r="K76" s="159"/>
      <c r="L76" s="156" t="s">
        <v>229</v>
      </c>
      <c r="M76" s="218"/>
      <c r="N76" s="1003" t="s">
        <v>2196</v>
      </c>
      <c r="O76" s="40">
        <v>45685</v>
      </c>
      <c r="P76" s="38"/>
      <c r="Q76" s="40">
        <v>45700</v>
      </c>
      <c r="R76" s="40">
        <v>45701</v>
      </c>
      <c r="S76" s="222"/>
    </row>
    <row r="77" spans="1:19" s="223" customFormat="1" ht="19.7" customHeight="1">
      <c r="A77" s="1121" t="s">
        <v>212</v>
      </c>
      <c r="B77" s="1121"/>
      <c r="C77" s="27"/>
      <c r="D77" s="437">
        <f>+D76+1</f>
        <v>53</v>
      </c>
      <c r="E77" s="200" t="s">
        <v>196</v>
      </c>
      <c r="F77" s="200" t="s">
        <v>196</v>
      </c>
      <c r="G77" s="1203" t="s">
        <v>230</v>
      </c>
      <c r="H77" s="1204">
        <v>4</v>
      </c>
      <c r="I77" s="1121">
        <v>3775</v>
      </c>
      <c r="J77" s="1042">
        <f t="shared" si="8"/>
        <v>15100</v>
      </c>
      <c r="K77" s="31"/>
      <c r="L77" s="73" t="s">
        <v>231</v>
      </c>
      <c r="M77" s="218"/>
      <c r="N77" s="1003" t="s">
        <v>2196</v>
      </c>
      <c r="O77" s="40">
        <v>45685</v>
      </c>
      <c r="P77" s="38"/>
      <c r="Q77" s="40">
        <v>45700</v>
      </c>
      <c r="R77" s="40">
        <v>45701</v>
      </c>
      <c r="S77" s="222"/>
    </row>
    <row r="78" spans="1:19" s="223" customFormat="1" ht="19.7" customHeight="1">
      <c r="A78" s="1121" t="s">
        <v>212</v>
      </c>
      <c r="B78" s="1121"/>
      <c r="C78" s="27"/>
      <c r="D78" s="437">
        <f t="shared" si="9"/>
        <v>54</v>
      </c>
      <c r="E78" s="200" t="s">
        <v>196</v>
      </c>
      <c r="F78" s="200" t="s">
        <v>196</v>
      </c>
      <c r="G78" s="1203" t="s">
        <v>232</v>
      </c>
      <c r="H78" s="1204">
        <v>2</v>
      </c>
      <c r="I78" s="1121">
        <v>2606</v>
      </c>
      <c r="J78" s="1042">
        <f t="shared" si="8"/>
        <v>5212</v>
      </c>
      <c r="K78" s="31"/>
      <c r="L78" s="73" t="s">
        <v>233</v>
      </c>
      <c r="M78" s="218"/>
      <c r="N78" s="1003" t="s">
        <v>2196</v>
      </c>
      <c r="O78" s="40">
        <v>45685</v>
      </c>
      <c r="P78" s="38"/>
      <c r="Q78" s="40">
        <v>45700</v>
      </c>
      <c r="R78" s="40">
        <v>45701</v>
      </c>
      <c r="S78" s="222"/>
    </row>
    <row r="79" spans="1:19" s="223" customFormat="1" ht="19.7" customHeight="1">
      <c r="A79" s="1121" t="s">
        <v>234</v>
      </c>
      <c r="B79" s="1121"/>
      <c r="C79" s="27"/>
      <c r="D79" s="437">
        <f t="shared" si="9"/>
        <v>55</v>
      </c>
      <c r="E79" s="146" t="s">
        <v>61</v>
      </c>
      <c r="F79" s="28" t="s">
        <v>55</v>
      </c>
      <c r="G79" s="1203" t="s">
        <v>235</v>
      </c>
      <c r="H79" s="1204">
        <v>2</v>
      </c>
      <c r="I79" s="1121">
        <v>7393</v>
      </c>
      <c r="J79" s="1042">
        <f t="shared" si="8"/>
        <v>14786</v>
      </c>
      <c r="K79" s="27"/>
      <c r="L79" s="238" t="s">
        <v>236</v>
      </c>
      <c r="M79" s="218"/>
      <c r="N79" s="1003" t="s">
        <v>2196</v>
      </c>
      <c r="O79" s="40">
        <v>45685</v>
      </c>
      <c r="P79" s="38"/>
      <c r="Q79" s="40">
        <v>45700</v>
      </c>
      <c r="R79" s="40">
        <v>45701</v>
      </c>
      <c r="S79" s="222"/>
    </row>
    <row r="80" spans="1:19" s="223" customFormat="1" ht="19.7" customHeight="1">
      <c r="A80" s="1121" t="s">
        <v>237</v>
      </c>
      <c r="B80" s="1121"/>
      <c r="C80" s="27"/>
      <c r="D80" s="437">
        <f t="shared" si="9"/>
        <v>56</v>
      </c>
      <c r="E80" s="146" t="s">
        <v>61</v>
      </c>
      <c r="F80" s="28" t="s">
        <v>55</v>
      </c>
      <c r="G80" s="1203" t="s">
        <v>2262</v>
      </c>
      <c r="H80" s="1204">
        <v>1</v>
      </c>
      <c r="I80" s="1121">
        <v>43489</v>
      </c>
      <c r="J80" s="1042">
        <f t="shared" si="8"/>
        <v>43489</v>
      </c>
      <c r="K80" s="27"/>
      <c r="L80" s="73" t="s">
        <v>2263</v>
      </c>
      <c r="M80" s="218"/>
      <c r="N80" s="1003" t="s">
        <v>2196</v>
      </c>
      <c r="O80" s="40">
        <v>45685</v>
      </c>
      <c r="P80" s="38"/>
      <c r="Q80" s="40">
        <v>45700</v>
      </c>
      <c r="R80" s="40">
        <v>45701</v>
      </c>
      <c r="S80" s="222"/>
    </row>
    <row r="81" spans="1:19" s="223" customFormat="1" ht="19.7" customHeight="1">
      <c r="A81" s="1121" t="s">
        <v>42</v>
      </c>
      <c r="B81" s="1121"/>
      <c r="C81" s="27"/>
      <c r="D81" s="437">
        <f>+D80+1</f>
        <v>57</v>
      </c>
      <c r="E81" s="239" t="s">
        <v>196</v>
      </c>
      <c r="F81" s="239" t="s">
        <v>196</v>
      </c>
      <c r="G81" s="1212" t="s">
        <v>240</v>
      </c>
      <c r="H81" s="1212">
        <v>10</v>
      </c>
      <c r="I81" s="1213">
        <v>48</v>
      </c>
      <c r="J81" s="1214">
        <f t="shared" si="8"/>
        <v>480</v>
      </c>
      <c r="K81" s="135"/>
      <c r="L81" s="243" t="s">
        <v>241</v>
      </c>
      <c r="M81" s="218"/>
      <c r="N81" s="1003" t="s">
        <v>2196</v>
      </c>
      <c r="O81" s="40">
        <v>45685</v>
      </c>
      <c r="P81" s="38"/>
      <c r="Q81" s="40">
        <v>45700</v>
      </c>
      <c r="R81" s="40">
        <v>45701</v>
      </c>
      <c r="S81" s="222"/>
    </row>
    <row r="82" spans="1:19" s="223" customFormat="1" ht="19.7" customHeight="1">
      <c r="A82" s="1121" t="s">
        <v>42</v>
      </c>
      <c r="B82" s="1121"/>
      <c r="C82" s="27"/>
      <c r="D82" s="437">
        <f t="shared" si="9"/>
        <v>58</v>
      </c>
      <c r="E82" s="239" t="s">
        <v>196</v>
      </c>
      <c r="F82" s="239" t="s">
        <v>196</v>
      </c>
      <c r="G82" s="1212" t="s">
        <v>242</v>
      </c>
      <c r="H82" s="1212">
        <v>4</v>
      </c>
      <c r="I82" s="1213">
        <v>108</v>
      </c>
      <c r="J82" s="1214">
        <f t="shared" si="8"/>
        <v>432</v>
      </c>
      <c r="K82" s="135"/>
      <c r="L82" s="243" t="s">
        <v>243</v>
      </c>
      <c r="M82" s="218"/>
      <c r="N82" s="1003" t="s">
        <v>2196</v>
      </c>
      <c r="O82" s="40">
        <v>45685</v>
      </c>
      <c r="P82" s="38"/>
      <c r="Q82" s="40">
        <v>45700</v>
      </c>
      <c r="R82" s="40">
        <v>45701</v>
      </c>
      <c r="S82" s="222"/>
    </row>
    <row r="83" spans="1:19" s="223" customFormat="1" ht="19.7" customHeight="1">
      <c r="A83" s="1121" t="s">
        <v>42</v>
      </c>
      <c r="B83" s="1121"/>
      <c r="C83" s="27"/>
      <c r="D83" s="437">
        <f t="shared" si="9"/>
        <v>59</v>
      </c>
      <c r="E83" s="224" t="s">
        <v>196</v>
      </c>
      <c r="F83" s="224" t="s">
        <v>196</v>
      </c>
      <c r="G83" s="1215" t="s">
        <v>244</v>
      </c>
      <c r="H83" s="1216">
        <v>10</v>
      </c>
      <c r="I83" s="1217">
        <v>17</v>
      </c>
      <c r="J83" s="1218">
        <f t="shared" si="8"/>
        <v>170</v>
      </c>
      <c r="K83" s="248"/>
      <c r="L83" s="244" t="s">
        <v>245</v>
      </c>
      <c r="M83" s="218"/>
      <c r="N83" s="1003" t="s">
        <v>2196</v>
      </c>
      <c r="O83" s="40">
        <v>45685</v>
      </c>
      <c r="P83" s="38"/>
      <c r="Q83" s="40">
        <v>45700</v>
      </c>
      <c r="R83" s="40">
        <v>45701</v>
      </c>
      <c r="S83" s="222"/>
    </row>
    <row r="84" spans="1:19" s="223" customFormat="1" ht="19.7" customHeight="1">
      <c r="A84" s="1121" t="s">
        <v>42</v>
      </c>
      <c r="B84" s="1121"/>
      <c r="C84" s="27"/>
      <c r="D84" s="437">
        <f>+D83+1</f>
        <v>60</v>
      </c>
      <c r="E84" s="200" t="s">
        <v>196</v>
      </c>
      <c r="F84" s="200" t="s">
        <v>196</v>
      </c>
      <c r="G84" s="1203" t="s">
        <v>246</v>
      </c>
      <c r="H84" s="1204">
        <v>6</v>
      </c>
      <c r="I84" s="1121">
        <v>49</v>
      </c>
      <c r="J84" s="1042">
        <f t="shared" si="8"/>
        <v>294</v>
      </c>
      <c r="K84" s="31"/>
      <c r="L84" s="73" t="s">
        <v>247</v>
      </c>
      <c r="M84" s="218"/>
      <c r="N84" s="1003" t="s">
        <v>2196</v>
      </c>
      <c r="O84" s="40">
        <v>45685</v>
      </c>
      <c r="P84" s="38"/>
      <c r="Q84" s="40">
        <v>45700</v>
      </c>
      <c r="R84" s="40">
        <v>45701</v>
      </c>
      <c r="S84" s="222"/>
    </row>
    <row r="85" spans="1:19" s="223" customFormat="1" ht="19.7" customHeight="1">
      <c r="A85" s="1121" t="s">
        <v>42</v>
      </c>
      <c r="B85" s="1121"/>
      <c r="C85" s="27"/>
      <c r="D85" s="437">
        <f t="shared" si="9"/>
        <v>61</v>
      </c>
      <c r="E85" s="200" t="s">
        <v>196</v>
      </c>
      <c r="F85" s="200" t="s">
        <v>196</v>
      </c>
      <c r="G85" s="1203" t="s">
        <v>248</v>
      </c>
      <c r="H85" s="1204">
        <v>10</v>
      </c>
      <c r="I85" s="1121">
        <v>55</v>
      </c>
      <c r="J85" s="1042">
        <f t="shared" si="8"/>
        <v>550</v>
      </c>
      <c r="K85" s="31"/>
      <c r="L85" s="73" t="s">
        <v>249</v>
      </c>
      <c r="M85" s="218"/>
      <c r="N85" s="1003" t="s">
        <v>2196</v>
      </c>
      <c r="O85" s="40">
        <v>45685</v>
      </c>
      <c r="P85" s="38"/>
      <c r="Q85" s="40">
        <v>45700</v>
      </c>
      <c r="R85" s="40">
        <v>45701</v>
      </c>
      <c r="S85" s="222"/>
    </row>
    <row r="86" spans="1:19" s="223" customFormat="1" ht="19.7" customHeight="1">
      <c r="A86" s="1121" t="s">
        <v>42</v>
      </c>
      <c r="B86" s="1121"/>
      <c r="C86" s="27"/>
      <c r="D86" s="437">
        <f>+D85+1</f>
        <v>62</v>
      </c>
      <c r="E86" s="200" t="s">
        <v>196</v>
      </c>
      <c r="F86" s="200" t="s">
        <v>196</v>
      </c>
      <c r="G86" s="1203" t="s">
        <v>250</v>
      </c>
      <c r="H86" s="1204">
        <v>4</v>
      </c>
      <c r="I86" s="1121">
        <v>63</v>
      </c>
      <c r="J86" s="1042">
        <f t="shared" si="8"/>
        <v>252</v>
      </c>
      <c r="K86" s="31"/>
      <c r="L86" s="73" t="s">
        <v>251</v>
      </c>
      <c r="M86" s="218"/>
      <c r="N86" s="1003" t="s">
        <v>2196</v>
      </c>
      <c r="O86" s="40">
        <v>45685</v>
      </c>
      <c r="P86" s="38"/>
      <c r="Q86" s="40">
        <v>45700</v>
      </c>
      <c r="R86" s="40">
        <v>45701</v>
      </c>
      <c r="S86" s="222"/>
    </row>
    <row r="87" spans="1:19" s="223" customFormat="1" ht="19.7" customHeight="1">
      <c r="A87" s="1121" t="s">
        <v>42</v>
      </c>
      <c r="B87" s="1121"/>
      <c r="C87" s="27"/>
      <c r="D87" s="437">
        <f t="shared" si="9"/>
        <v>63</v>
      </c>
      <c r="E87" s="200" t="s">
        <v>196</v>
      </c>
      <c r="F87" s="200" t="s">
        <v>196</v>
      </c>
      <c r="G87" s="1203" t="s">
        <v>252</v>
      </c>
      <c r="H87" s="1204">
        <v>4</v>
      </c>
      <c r="I87" s="1121">
        <v>63</v>
      </c>
      <c r="J87" s="1042">
        <f t="shared" si="8"/>
        <v>252</v>
      </c>
      <c r="K87" s="31"/>
      <c r="L87" s="217" t="s">
        <v>253</v>
      </c>
      <c r="M87" s="218"/>
      <c r="N87" s="1003" t="s">
        <v>2196</v>
      </c>
      <c r="O87" s="40">
        <v>45685</v>
      </c>
      <c r="P87" s="38"/>
      <c r="Q87" s="40">
        <v>45700</v>
      </c>
      <c r="R87" s="40">
        <v>45701</v>
      </c>
      <c r="S87" s="222"/>
    </row>
    <row r="88" spans="1:19" s="223" customFormat="1" ht="19.7" customHeight="1">
      <c r="A88" s="27"/>
      <c r="B88" s="27"/>
      <c r="C88" s="27"/>
      <c r="D88" s="1122"/>
      <c r="E88" s="28"/>
      <c r="F88" s="28"/>
      <c r="G88" s="35"/>
      <c r="H88" s="77"/>
      <c r="I88" s="77"/>
      <c r="J88" s="77"/>
      <c r="K88" s="217"/>
      <c r="L88" s="27"/>
      <c r="M88" s="218"/>
      <c r="N88" s="218"/>
      <c r="O88" s="219"/>
      <c r="P88" s="220"/>
      <c r="Q88" s="221"/>
      <c r="R88" s="219"/>
      <c r="S88" s="222"/>
    </row>
    <row r="89" spans="1:19" s="223" customFormat="1" ht="19.7" customHeight="1">
      <c r="A89" s="27"/>
      <c r="B89" s="27"/>
      <c r="C89" s="27"/>
      <c r="D89" s="28"/>
      <c r="E89" s="28"/>
      <c r="F89" s="28"/>
      <c r="G89" s="27"/>
      <c r="H89" s="38"/>
      <c r="I89" s="27"/>
      <c r="J89" s="31"/>
      <c r="K89" s="217"/>
      <c r="L89" s="27"/>
      <c r="M89" s="218"/>
      <c r="N89" s="218"/>
      <c r="O89" s="219"/>
      <c r="P89" s="220"/>
      <c r="Q89" s="221"/>
      <c r="R89" s="219"/>
      <c r="S89" s="222"/>
    </row>
    <row r="90" spans="1:19" s="223" customFormat="1" ht="19.7" customHeight="1">
      <c r="A90" s="27"/>
      <c r="B90" s="27"/>
      <c r="C90" s="27"/>
      <c r="D90" s="28"/>
      <c r="E90" s="28"/>
      <c r="F90" s="28"/>
      <c r="G90" s="306">
        <f>SUM(J62:J89)</f>
        <v>109577</v>
      </c>
      <c r="H90" s="38"/>
      <c r="I90" s="27"/>
      <c r="J90" s="31"/>
      <c r="K90" s="217"/>
      <c r="L90" s="27"/>
      <c r="M90" s="218"/>
      <c r="N90" s="218"/>
      <c r="O90" s="219"/>
      <c r="P90" s="220"/>
      <c r="Q90" s="221"/>
      <c r="R90" s="219"/>
      <c r="S90" s="222"/>
    </row>
    <row r="91" spans="1:19" ht="18" customHeight="1">
      <c r="A91" s="4"/>
      <c r="B91" s="4"/>
      <c r="C91" s="4"/>
      <c r="D91" s="28"/>
      <c r="E91" s="28"/>
      <c r="F91" s="28"/>
      <c r="G91" s="27"/>
      <c r="H91" s="38"/>
      <c r="I91" s="27"/>
      <c r="J91" s="31"/>
      <c r="K91" s="217"/>
      <c r="L91" s="27"/>
      <c r="M91" s="27"/>
      <c r="N91" s="177"/>
      <c r="O91" s="48"/>
      <c r="P91" s="50"/>
      <c r="Q91" s="50"/>
      <c r="R91" s="48"/>
      <c r="S91" s="59"/>
    </row>
    <row r="92" spans="1:19" ht="18" customHeight="1">
      <c r="A92" s="4"/>
      <c r="B92" s="4"/>
      <c r="C92" s="4"/>
      <c r="D92" s="28"/>
      <c r="E92" s="28"/>
      <c r="F92" s="28"/>
      <c r="G92" s="27"/>
      <c r="H92" s="38"/>
      <c r="I92" s="27"/>
      <c r="J92" s="31"/>
      <c r="K92" s="217"/>
      <c r="L92" s="27"/>
      <c r="M92" s="27"/>
      <c r="N92" s="177"/>
      <c r="O92" s="48"/>
      <c r="P92" s="50"/>
      <c r="Q92" s="50"/>
      <c r="R92" s="48"/>
      <c r="S92" s="59"/>
    </row>
    <row r="93" spans="1:19" ht="18" customHeight="1">
      <c r="A93" s="4"/>
      <c r="B93" s="4"/>
      <c r="C93" s="4"/>
      <c r="D93" s="28"/>
      <c r="E93" s="28"/>
      <c r="F93" s="28"/>
      <c r="G93" s="27"/>
      <c r="H93" s="38"/>
      <c r="I93" s="27"/>
      <c r="J93" s="31"/>
      <c r="K93" s="217"/>
      <c r="L93" s="27"/>
      <c r="M93" s="27"/>
      <c r="N93" s="177"/>
      <c r="O93" s="48"/>
      <c r="P93" s="50"/>
      <c r="Q93" s="50"/>
      <c r="R93" s="48"/>
      <c r="S93" s="59"/>
    </row>
    <row r="94" spans="1:19" ht="18" customHeight="1">
      <c r="A94" s="4"/>
      <c r="B94" s="4"/>
      <c r="C94" s="4"/>
      <c r="D94" s="28"/>
      <c r="E94" s="1118" t="s">
        <v>2163</v>
      </c>
      <c r="F94" s="1119"/>
      <c r="G94" s="1120"/>
      <c r="H94" s="38"/>
      <c r="I94" s="27"/>
      <c r="J94" s="31"/>
      <c r="K94" s="217"/>
      <c r="L94" s="27"/>
      <c r="M94" s="27"/>
      <c r="N94" s="177"/>
      <c r="O94" s="48"/>
      <c r="P94" s="50"/>
      <c r="Q94" s="50"/>
      <c r="R94" s="48"/>
      <c r="S94" s="59"/>
    </row>
    <row r="95" spans="1:19" s="4" customFormat="1" ht="19.149999999999999" customHeight="1">
      <c r="A95" s="1121" t="s">
        <v>109</v>
      </c>
      <c r="B95" s="1121"/>
      <c r="C95" s="27"/>
      <c r="D95" s="619">
        <f>+D87+1</f>
        <v>64</v>
      </c>
      <c r="E95" s="398" t="s">
        <v>55</v>
      </c>
      <c r="F95" s="398" t="s">
        <v>55</v>
      </c>
      <c r="G95" s="1219" t="s">
        <v>1612</v>
      </c>
      <c r="H95" s="1121">
        <v>4</v>
      </c>
      <c r="I95" s="845">
        <v>870</v>
      </c>
      <c r="J95" s="1042">
        <f t="shared" ref="J95:J110" si="10">H95*I95</f>
        <v>3480</v>
      </c>
      <c r="K95" s="87"/>
      <c r="L95" s="73" t="s">
        <v>2264</v>
      </c>
      <c r="M95" s="630"/>
      <c r="N95" s="1003" t="s">
        <v>2196</v>
      </c>
      <c r="O95" s="40">
        <v>45685</v>
      </c>
      <c r="P95" s="38"/>
      <c r="Q95" s="40">
        <v>45700</v>
      </c>
      <c r="R95" s="40">
        <v>45701</v>
      </c>
      <c r="S95" s="33"/>
    </row>
    <row r="96" spans="1:19" s="4" customFormat="1" ht="19.149999999999999" customHeight="1">
      <c r="A96" s="1121" t="s">
        <v>42</v>
      </c>
      <c r="B96" s="1121"/>
      <c r="C96" s="27"/>
      <c r="D96" s="619">
        <f t="shared" ref="D96:D110" si="11">+D95+1</f>
        <v>65</v>
      </c>
      <c r="E96" s="398" t="s">
        <v>55</v>
      </c>
      <c r="F96" s="398" t="s">
        <v>55</v>
      </c>
      <c r="G96" s="1203" t="s">
        <v>137</v>
      </c>
      <c r="H96" s="1220">
        <v>4</v>
      </c>
      <c r="I96" s="845">
        <v>290</v>
      </c>
      <c r="J96" s="1042">
        <f t="shared" si="10"/>
        <v>1160</v>
      </c>
      <c r="K96" s="257"/>
      <c r="L96" s="136" t="s">
        <v>2265</v>
      </c>
      <c r="M96" s="630"/>
      <c r="N96" s="1003" t="s">
        <v>2196</v>
      </c>
      <c r="O96" s="40">
        <v>45685</v>
      </c>
      <c r="P96" s="38"/>
      <c r="Q96" s="40">
        <v>45700</v>
      </c>
      <c r="R96" s="40">
        <v>45701</v>
      </c>
      <c r="S96" s="33"/>
    </row>
    <row r="97" spans="1:19" s="4" customFormat="1" ht="19.149999999999999" customHeight="1">
      <c r="A97" s="1121" t="s">
        <v>42</v>
      </c>
      <c r="B97" s="1121"/>
      <c r="C97" s="27"/>
      <c r="D97" s="619">
        <f t="shared" si="11"/>
        <v>66</v>
      </c>
      <c r="E97" s="398" t="s">
        <v>55</v>
      </c>
      <c r="F97" s="398" t="s">
        <v>55</v>
      </c>
      <c r="G97" s="1203" t="s">
        <v>1618</v>
      </c>
      <c r="H97" s="1220">
        <v>2</v>
      </c>
      <c r="I97" s="1221">
        <v>320</v>
      </c>
      <c r="J97" s="1042">
        <f t="shared" si="10"/>
        <v>640</v>
      </c>
      <c r="K97" s="257"/>
      <c r="L97" s="1036" t="s">
        <v>1619</v>
      </c>
      <c r="M97" s="630"/>
      <c r="N97" s="1003" t="s">
        <v>2196</v>
      </c>
      <c r="O97" s="40">
        <v>45685</v>
      </c>
      <c r="P97" s="38"/>
      <c r="Q97" s="40">
        <v>45700</v>
      </c>
      <c r="R97" s="40">
        <v>45701</v>
      </c>
      <c r="S97" s="33"/>
    </row>
    <row r="98" spans="1:19" s="4" customFormat="1" ht="19.149999999999999" customHeight="1">
      <c r="A98" s="1121" t="s">
        <v>42</v>
      </c>
      <c r="B98" s="1121"/>
      <c r="C98" s="27"/>
      <c r="D98" s="619">
        <f t="shared" si="11"/>
        <v>67</v>
      </c>
      <c r="E98" s="398" t="s">
        <v>55</v>
      </c>
      <c r="F98" s="398" t="s">
        <v>55</v>
      </c>
      <c r="G98" s="1203" t="s">
        <v>2266</v>
      </c>
      <c r="H98" s="1222">
        <v>2</v>
      </c>
      <c r="I98" s="845">
        <v>56</v>
      </c>
      <c r="J98" s="1223">
        <f t="shared" si="10"/>
        <v>112</v>
      </c>
      <c r="K98" s="135"/>
      <c r="L98" s="136" t="s">
        <v>2267</v>
      </c>
      <c r="M98" s="630"/>
      <c r="N98" s="1003" t="s">
        <v>2196</v>
      </c>
      <c r="O98" s="40">
        <v>45685</v>
      </c>
      <c r="P98" s="38"/>
      <c r="Q98" s="40">
        <v>45700</v>
      </c>
      <c r="R98" s="40">
        <v>45701</v>
      </c>
      <c r="S98" s="33"/>
    </row>
    <row r="99" spans="1:19" s="4" customFormat="1" ht="19.149999999999999" customHeight="1">
      <c r="A99" s="1121" t="s">
        <v>42</v>
      </c>
      <c r="B99" s="1121"/>
      <c r="C99" s="27"/>
      <c r="D99" s="619">
        <f t="shared" si="11"/>
        <v>68</v>
      </c>
      <c r="E99" s="398" t="s">
        <v>55</v>
      </c>
      <c r="F99" s="398" t="s">
        <v>55</v>
      </c>
      <c r="G99" s="1203" t="s">
        <v>2268</v>
      </c>
      <c r="H99" s="1220">
        <v>2</v>
      </c>
      <c r="I99" s="845">
        <v>63</v>
      </c>
      <c r="J99" s="1223">
        <f t="shared" si="10"/>
        <v>126</v>
      </c>
      <c r="K99" s="31"/>
      <c r="L99" s="136" t="s">
        <v>2267</v>
      </c>
      <c r="M99" s="630"/>
      <c r="N99" s="1003" t="s">
        <v>2196</v>
      </c>
      <c r="O99" s="40">
        <v>45685</v>
      </c>
      <c r="P99" s="38"/>
      <c r="Q99" s="40">
        <v>45700</v>
      </c>
      <c r="R99" s="40">
        <v>45701</v>
      </c>
      <c r="S99" s="33"/>
    </row>
    <row r="100" spans="1:19" s="4" customFormat="1" ht="19.149999999999999" customHeight="1">
      <c r="A100" s="1121" t="s">
        <v>123</v>
      </c>
      <c r="B100" s="994"/>
      <c r="C100" s="27"/>
      <c r="D100" s="619">
        <f>+D99+1</f>
        <v>69</v>
      </c>
      <c r="E100" s="410" t="s">
        <v>55</v>
      </c>
      <c r="F100" s="410" t="s">
        <v>55</v>
      </c>
      <c r="G100" s="1219" t="s">
        <v>2269</v>
      </c>
      <c r="H100" s="1224">
        <v>2</v>
      </c>
      <c r="I100" s="1225">
        <v>3838</v>
      </c>
      <c r="J100" s="1042">
        <f t="shared" si="10"/>
        <v>7676</v>
      </c>
      <c r="K100" s="147"/>
      <c r="L100" s="73" t="s">
        <v>2270</v>
      </c>
      <c r="M100" s="630"/>
      <c r="N100" s="1003" t="s">
        <v>2196</v>
      </c>
      <c r="O100" s="40">
        <v>45685</v>
      </c>
      <c r="P100" s="38"/>
      <c r="Q100" s="40">
        <v>45700</v>
      </c>
      <c r="R100" s="40">
        <v>45701</v>
      </c>
      <c r="S100" s="33"/>
    </row>
    <row r="101" spans="1:19" s="4" customFormat="1" ht="19.149999999999999" customHeight="1">
      <c r="A101" s="1121" t="s">
        <v>123</v>
      </c>
      <c r="B101" s="994"/>
      <c r="C101" s="27"/>
      <c r="D101" s="619">
        <f t="shared" si="11"/>
        <v>70</v>
      </c>
      <c r="E101" s="410" t="s">
        <v>55</v>
      </c>
      <c r="F101" s="410" t="s">
        <v>55</v>
      </c>
      <c r="G101" s="1219" t="s">
        <v>1625</v>
      </c>
      <c r="H101" s="1205">
        <v>2</v>
      </c>
      <c r="I101" s="1225">
        <v>1630</v>
      </c>
      <c r="J101" s="1042">
        <f t="shared" si="10"/>
        <v>3260</v>
      </c>
      <c r="K101" s="87"/>
      <c r="L101" s="73" t="s">
        <v>1626</v>
      </c>
      <c r="M101" s="630"/>
      <c r="N101" s="1003" t="s">
        <v>2196</v>
      </c>
      <c r="O101" s="40">
        <v>45685</v>
      </c>
      <c r="P101" s="38"/>
      <c r="Q101" s="40">
        <v>45700</v>
      </c>
      <c r="R101" s="40">
        <v>45701</v>
      </c>
      <c r="S101" s="33"/>
    </row>
    <row r="102" spans="1:19" s="4" customFormat="1" ht="19.149999999999999" customHeight="1">
      <c r="A102" s="1121" t="s">
        <v>42</v>
      </c>
      <c r="B102" s="1121"/>
      <c r="C102" s="27"/>
      <c r="D102" s="619">
        <f t="shared" si="11"/>
        <v>71</v>
      </c>
      <c r="E102" s="410" t="s">
        <v>2271</v>
      </c>
      <c r="F102" s="410" t="s">
        <v>55</v>
      </c>
      <c r="G102" s="1219" t="s">
        <v>1627</v>
      </c>
      <c r="H102" s="1205">
        <v>8</v>
      </c>
      <c r="I102" s="1225">
        <v>50</v>
      </c>
      <c r="J102" s="1042">
        <f t="shared" si="10"/>
        <v>400</v>
      </c>
      <c r="K102" s="87"/>
      <c r="L102" s="73" t="s">
        <v>1628</v>
      </c>
      <c r="M102" s="630"/>
      <c r="N102" s="1003" t="s">
        <v>2196</v>
      </c>
      <c r="O102" s="40">
        <v>45685</v>
      </c>
      <c r="P102" s="38"/>
      <c r="Q102" s="40">
        <v>45700</v>
      </c>
      <c r="R102" s="40">
        <v>45701</v>
      </c>
      <c r="S102" s="33"/>
    </row>
    <row r="103" spans="1:19" s="4" customFormat="1" ht="19.149999999999999" customHeight="1">
      <c r="A103" s="1121" t="s">
        <v>109</v>
      </c>
      <c r="B103" s="1121"/>
      <c r="C103" s="27"/>
      <c r="D103" s="619">
        <f>+D102+1</f>
        <v>72</v>
      </c>
      <c r="E103" s="398" t="s">
        <v>55</v>
      </c>
      <c r="F103" s="398" t="s">
        <v>55</v>
      </c>
      <c r="G103" s="1219" t="s">
        <v>2272</v>
      </c>
      <c r="H103" s="1121">
        <v>2</v>
      </c>
      <c r="I103" s="845">
        <v>280</v>
      </c>
      <c r="J103" s="1042">
        <f t="shared" si="10"/>
        <v>560</v>
      </c>
      <c r="K103" s="87"/>
      <c r="L103" s="73" t="s">
        <v>2264</v>
      </c>
      <c r="M103" s="630"/>
      <c r="N103" s="1003" t="s">
        <v>2196</v>
      </c>
      <c r="O103" s="40">
        <v>45685</v>
      </c>
      <c r="P103" s="38"/>
      <c r="Q103" s="40">
        <v>45700</v>
      </c>
      <c r="R103" s="40">
        <v>45701</v>
      </c>
      <c r="S103" s="33"/>
    </row>
    <row r="104" spans="1:19" s="4" customFormat="1" ht="19.149999999999999" customHeight="1">
      <c r="A104" s="1121" t="s">
        <v>42</v>
      </c>
      <c r="B104" s="1121"/>
      <c r="C104" s="27"/>
      <c r="D104" s="619">
        <f t="shared" si="11"/>
        <v>73</v>
      </c>
      <c r="E104" s="398" t="s">
        <v>55</v>
      </c>
      <c r="F104" s="398" t="s">
        <v>55</v>
      </c>
      <c r="G104" s="1191" t="s">
        <v>1630</v>
      </c>
      <c r="H104" s="1121">
        <v>2</v>
      </c>
      <c r="I104" s="845">
        <v>186</v>
      </c>
      <c r="J104" s="1042">
        <f t="shared" si="10"/>
        <v>372</v>
      </c>
      <c r="K104" s="87"/>
      <c r="L104" s="73" t="s">
        <v>2273</v>
      </c>
      <c r="M104" s="630"/>
      <c r="N104" s="1003" t="s">
        <v>2196</v>
      </c>
      <c r="O104" s="40">
        <v>45685</v>
      </c>
      <c r="P104" s="38"/>
      <c r="Q104" s="40">
        <v>45700</v>
      </c>
      <c r="R104" s="40">
        <v>45701</v>
      </c>
      <c r="S104" s="33"/>
    </row>
    <row r="105" spans="1:19" s="4" customFormat="1" ht="19.149999999999999" customHeight="1">
      <c r="A105" s="1121" t="s">
        <v>42</v>
      </c>
      <c r="B105" s="1121"/>
      <c r="C105" s="27"/>
      <c r="D105" s="619">
        <f>+D104+1</f>
        <v>74</v>
      </c>
      <c r="E105" s="398" t="s">
        <v>55</v>
      </c>
      <c r="F105" s="398" t="s">
        <v>55</v>
      </c>
      <c r="G105" s="1191" t="s">
        <v>1632</v>
      </c>
      <c r="H105" s="1121">
        <v>8</v>
      </c>
      <c r="I105" s="845">
        <v>65</v>
      </c>
      <c r="J105" s="1042">
        <f t="shared" si="10"/>
        <v>520</v>
      </c>
      <c r="K105" s="87"/>
      <c r="L105" s="73" t="s">
        <v>1633</v>
      </c>
      <c r="M105" s="630"/>
      <c r="N105" s="1003" t="s">
        <v>2196</v>
      </c>
      <c r="O105" s="40">
        <v>45685</v>
      </c>
      <c r="P105" s="38"/>
      <c r="Q105" s="40">
        <v>45700</v>
      </c>
      <c r="R105" s="40">
        <v>45701</v>
      </c>
      <c r="S105" s="33"/>
    </row>
    <row r="106" spans="1:19" s="4" customFormat="1" ht="19.149999999999999" customHeight="1">
      <c r="A106" s="1121" t="s">
        <v>42</v>
      </c>
      <c r="B106" s="1121"/>
      <c r="C106" s="27"/>
      <c r="D106" s="619">
        <f>+D105+1</f>
        <v>75</v>
      </c>
      <c r="E106" s="398" t="s">
        <v>55</v>
      </c>
      <c r="F106" s="398" t="s">
        <v>55</v>
      </c>
      <c r="G106" s="1191" t="s">
        <v>1634</v>
      </c>
      <c r="H106" s="1121">
        <v>2</v>
      </c>
      <c r="I106" s="845">
        <v>2510</v>
      </c>
      <c r="J106" s="1042">
        <f t="shared" si="10"/>
        <v>5020</v>
      </c>
      <c r="K106" s="87"/>
      <c r="L106" s="73" t="s">
        <v>1635</v>
      </c>
      <c r="M106" s="630"/>
      <c r="N106" s="1003" t="s">
        <v>2196</v>
      </c>
      <c r="O106" s="40">
        <v>45685</v>
      </c>
      <c r="P106" s="38"/>
      <c r="Q106" s="40">
        <v>45700</v>
      </c>
      <c r="R106" s="40">
        <v>45701</v>
      </c>
      <c r="S106" s="33"/>
    </row>
    <row r="107" spans="1:19" s="4" customFormat="1" ht="19.149999999999999" customHeight="1">
      <c r="A107" s="1121" t="s">
        <v>42</v>
      </c>
      <c r="B107" s="1121"/>
      <c r="C107" s="27"/>
      <c r="D107" s="619">
        <f t="shared" si="11"/>
        <v>76</v>
      </c>
      <c r="E107" s="398" t="s">
        <v>55</v>
      </c>
      <c r="F107" s="398" t="s">
        <v>55</v>
      </c>
      <c r="G107" s="1191" t="s">
        <v>1636</v>
      </c>
      <c r="H107" s="1121">
        <v>2</v>
      </c>
      <c r="I107" s="845">
        <v>300</v>
      </c>
      <c r="J107" s="1042">
        <f t="shared" si="10"/>
        <v>600</v>
      </c>
      <c r="K107" s="87"/>
      <c r="L107" s="73" t="s">
        <v>2274</v>
      </c>
      <c r="M107" s="630"/>
      <c r="N107" s="1003" t="s">
        <v>2196</v>
      </c>
      <c r="O107" s="40">
        <v>45685</v>
      </c>
      <c r="P107" s="38"/>
      <c r="Q107" s="40">
        <v>45700</v>
      </c>
      <c r="R107" s="40">
        <v>45701</v>
      </c>
      <c r="S107" s="33"/>
    </row>
    <row r="108" spans="1:19" s="4" customFormat="1" ht="19.149999999999999" customHeight="1">
      <c r="A108" s="1121" t="s">
        <v>42</v>
      </c>
      <c r="B108" s="1121"/>
      <c r="C108" s="27"/>
      <c r="D108" s="619">
        <f t="shared" si="11"/>
        <v>77</v>
      </c>
      <c r="E108" s="398" t="s">
        <v>55</v>
      </c>
      <c r="F108" s="398" t="s">
        <v>55</v>
      </c>
      <c r="G108" s="1191" t="s">
        <v>1638</v>
      </c>
      <c r="H108" s="1121">
        <v>2</v>
      </c>
      <c r="I108" s="845">
        <v>880</v>
      </c>
      <c r="J108" s="1042">
        <f t="shared" si="10"/>
        <v>1760</v>
      </c>
      <c r="K108" s="87"/>
      <c r="L108" s="73" t="s">
        <v>1639</v>
      </c>
      <c r="M108" s="1003"/>
      <c r="N108" s="1003" t="s">
        <v>2196</v>
      </c>
      <c r="O108" s="40">
        <v>45685</v>
      </c>
      <c r="P108" s="38"/>
      <c r="Q108" s="40">
        <v>45700</v>
      </c>
      <c r="R108" s="40">
        <v>45701</v>
      </c>
      <c r="S108" s="33"/>
    </row>
    <row r="109" spans="1:19" s="4" customFormat="1" ht="19.149999999999999" customHeight="1">
      <c r="A109" s="1121" t="s">
        <v>42</v>
      </c>
      <c r="B109" s="1121"/>
      <c r="C109" s="27"/>
      <c r="D109" s="619">
        <f t="shared" si="11"/>
        <v>78</v>
      </c>
      <c r="E109" s="398" t="s">
        <v>55</v>
      </c>
      <c r="F109" s="398" t="s">
        <v>55</v>
      </c>
      <c r="G109" s="1191" t="s">
        <v>1640</v>
      </c>
      <c r="H109" s="1121">
        <v>4</v>
      </c>
      <c r="I109" s="845">
        <v>460</v>
      </c>
      <c r="J109" s="1042">
        <f t="shared" si="10"/>
        <v>1840</v>
      </c>
      <c r="K109" s="87"/>
      <c r="L109" s="73" t="s">
        <v>1641</v>
      </c>
      <c r="M109" s="1003"/>
      <c r="N109" s="1003" t="s">
        <v>2196</v>
      </c>
      <c r="O109" s="40">
        <v>45685</v>
      </c>
      <c r="P109" s="38"/>
      <c r="Q109" s="40">
        <v>45700</v>
      </c>
      <c r="R109" s="40">
        <v>45701</v>
      </c>
      <c r="S109" s="33"/>
    </row>
    <row r="110" spans="1:19" s="4" customFormat="1" ht="19.149999999999999" customHeight="1">
      <c r="A110" s="1121" t="s">
        <v>54</v>
      </c>
      <c r="B110" s="994"/>
      <c r="C110" s="27"/>
      <c r="D110" s="619">
        <f t="shared" si="11"/>
        <v>79</v>
      </c>
      <c r="E110" s="484" t="s">
        <v>61</v>
      </c>
      <c r="F110" s="398" t="s">
        <v>55</v>
      </c>
      <c r="G110" s="1191" t="s">
        <v>2275</v>
      </c>
      <c r="H110" s="1121">
        <v>2</v>
      </c>
      <c r="I110" s="845">
        <v>5491</v>
      </c>
      <c r="J110" s="1042">
        <f t="shared" si="10"/>
        <v>10982</v>
      </c>
      <c r="K110" s="87"/>
      <c r="L110" s="547" t="s">
        <v>2276</v>
      </c>
      <c r="M110" s="634"/>
      <c r="N110" s="1003" t="s">
        <v>2196</v>
      </c>
      <c r="O110" s="40">
        <v>45685</v>
      </c>
      <c r="P110" s="38"/>
      <c r="Q110" s="40">
        <v>45700</v>
      </c>
      <c r="R110" s="40">
        <v>45701</v>
      </c>
      <c r="S110" s="33"/>
    </row>
    <row r="111" spans="1:19" ht="18" customHeight="1">
      <c r="A111" s="4"/>
      <c r="B111" s="4"/>
      <c r="C111" s="4"/>
      <c r="D111" s="1122"/>
      <c r="E111" s="200"/>
      <c r="F111" s="200"/>
      <c r="G111" s="73"/>
      <c r="H111" s="38"/>
      <c r="I111" s="27"/>
      <c r="J111" s="257"/>
      <c r="K111" s="217"/>
      <c r="L111" s="73"/>
      <c r="M111" s="27"/>
      <c r="N111" s="177"/>
      <c r="O111" s="48"/>
      <c r="P111" s="50"/>
      <c r="Q111" s="50"/>
      <c r="R111" s="48"/>
      <c r="S111" s="59"/>
    </row>
    <row r="112" spans="1:19" ht="18" customHeight="1">
      <c r="A112" s="4"/>
      <c r="B112" s="4"/>
      <c r="C112" s="4"/>
      <c r="D112" s="1122"/>
      <c r="E112" s="200"/>
      <c r="F112" s="200"/>
      <c r="G112" s="73"/>
      <c r="H112" s="38"/>
      <c r="I112" s="27"/>
      <c r="J112" s="257"/>
      <c r="K112" s="217"/>
      <c r="L112" s="73"/>
      <c r="M112" s="27"/>
      <c r="N112" s="177"/>
      <c r="O112" s="48"/>
      <c r="P112" s="50"/>
      <c r="Q112" s="50"/>
      <c r="R112" s="48"/>
      <c r="S112" s="59"/>
    </row>
    <row r="113" spans="1:19" ht="18" customHeight="1">
      <c r="A113" s="4"/>
      <c r="B113" s="4"/>
      <c r="C113" s="4"/>
      <c r="D113" s="1122"/>
      <c r="E113" s="200"/>
      <c r="F113" s="200"/>
      <c r="G113" s="73"/>
      <c r="H113" s="38"/>
      <c r="I113" s="27"/>
      <c r="J113" s="257"/>
      <c r="K113" s="217"/>
      <c r="L113" s="73"/>
      <c r="M113" s="27"/>
      <c r="N113" s="177"/>
      <c r="O113" s="48"/>
      <c r="P113" s="50"/>
      <c r="Q113" s="50"/>
      <c r="R113" s="48"/>
      <c r="S113" s="59"/>
    </row>
    <row r="114" spans="1:19" ht="18" customHeight="1">
      <c r="A114" s="4"/>
      <c r="B114" s="4"/>
      <c r="C114" s="4"/>
      <c r="D114" s="1122"/>
      <c r="E114" s="200"/>
      <c r="F114" s="200"/>
      <c r="G114" s="73"/>
      <c r="H114" s="38"/>
      <c r="I114" s="27"/>
      <c r="J114" s="257"/>
      <c r="K114" s="217"/>
      <c r="L114" s="73"/>
      <c r="M114" s="27"/>
      <c r="N114" s="177"/>
      <c r="O114" s="48"/>
      <c r="P114" s="50"/>
      <c r="Q114" s="50"/>
      <c r="R114" s="48"/>
      <c r="S114" s="59"/>
    </row>
    <row r="115" spans="1:19" ht="18" customHeight="1">
      <c r="A115" s="1123" t="s">
        <v>2277</v>
      </c>
      <c r="B115" s="1123"/>
      <c r="C115" s="4"/>
      <c r="D115" s="1124">
        <f>D110+1</f>
        <v>80</v>
      </c>
      <c r="E115" s="200" t="s">
        <v>196</v>
      </c>
      <c r="F115" s="200" t="s">
        <v>196</v>
      </c>
      <c r="G115" s="1203" t="s">
        <v>2278</v>
      </c>
      <c r="H115" s="1226">
        <v>2</v>
      </c>
      <c r="I115" s="1121">
        <v>390</v>
      </c>
      <c r="J115" s="1042">
        <f t="shared" ref="J115:J169" si="12">H115*I115</f>
        <v>780</v>
      </c>
      <c r="K115" s="217"/>
      <c r="L115" s="73" t="s">
        <v>2279</v>
      </c>
      <c r="M115" s="27"/>
      <c r="N115" s="1003" t="s">
        <v>2196</v>
      </c>
      <c r="O115" s="40">
        <v>45685</v>
      </c>
      <c r="P115" s="38"/>
      <c r="Q115" s="40">
        <v>45700</v>
      </c>
      <c r="R115" s="40">
        <v>45701</v>
      </c>
      <c r="S115" s="59"/>
    </row>
    <row r="116" spans="1:19" ht="18" customHeight="1">
      <c r="A116" s="1123" t="s">
        <v>2277</v>
      </c>
      <c r="B116" s="1123"/>
      <c r="C116" s="4"/>
      <c r="D116" s="1124">
        <f>D115+1</f>
        <v>81</v>
      </c>
      <c r="E116" s="200" t="s">
        <v>196</v>
      </c>
      <c r="F116" s="200" t="s">
        <v>196</v>
      </c>
      <c r="G116" s="1203" t="s">
        <v>2280</v>
      </c>
      <c r="H116" s="1226">
        <v>5</v>
      </c>
      <c r="I116" s="1121">
        <v>1400</v>
      </c>
      <c r="J116" s="1042">
        <f t="shared" si="12"/>
        <v>7000</v>
      </c>
      <c r="K116" s="217"/>
      <c r="L116" s="406" t="s">
        <v>1551</v>
      </c>
      <c r="M116" s="27"/>
      <c r="N116" s="1003" t="s">
        <v>2196</v>
      </c>
      <c r="O116" s="40">
        <v>45685</v>
      </c>
      <c r="P116" s="38"/>
      <c r="Q116" s="40">
        <v>45700</v>
      </c>
      <c r="R116" s="40">
        <v>45701</v>
      </c>
      <c r="S116" s="59"/>
    </row>
    <row r="117" spans="1:19" ht="18" customHeight="1">
      <c r="A117" s="1123" t="s">
        <v>2277</v>
      </c>
      <c r="B117" s="1123"/>
      <c r="C117" s="4"/>
      <c r="D117" s="1124">
        <f t="shared" ref="D117:D169" si="13">D116+1</f>
        <v>82</v>
      </c>
      <c r="E117" s="200" t="s">
        <v>196</v>
      </c>
      <c r="F117" s="200" t="s">
        <v>196</v>
      </c>
      <c r="G117" s="1203" t="s">
        <v>2281</v>
      </c>
      <c r="H117" s="1226">
        <v>3</v>
      </c>
      <c r="I117" s="1121">
        <v>1830</v>
      </c>
      <c r="J117" s="1042">
        <f t="shared" si="12"/>
        <v>5490</v>
      </c>
      <c r="K117" s="217"/>
      <c r="L117" s="406" t="s">
        <v>1551</v>
      </c>
      <c r="M117" s="27"/>
      <c r="N117" s="1003" t="s">
        <v>2196</v>
      </c>
      <c r="O117" s="40">
        <v>45685</v>
      </c>
      <c r="P117" s="38"/>
      <c r="Q117" s="40">
        <v>45700</v>
      </c>
      <c r="R117" s="40">
        <v>45701</v>
      </c>
      <c r="S117" s="59"/>
    </row>
    <row r="118" spans="1:19" ht="18" customHeight="1">
      <c r="A118" s="1123" t="s">
        <v>2277</v>
      </c>
      <c r="B118" s="1123"/>
      <c r="C118" s="4"/>
      <c r="D118" s="1124">
        <f t="shared" si="13"/>
        <v>83</v>
      </c>
      <c r="E118" s="1227" t="s">
        <v>2282</v>
      </c>
      <c r="F118" s="398" t="s">
        <v>55</v>
      </c>
      <c r="G118" s="1154" t="s">
        <v>2283</v>
      </c>
      <c r="H118" s="1228">
        <v>2</v>
      </c>
      <c r="I118" s="938">
        <v>1668</v>
      </c>
      <c r="J118" s="1042">
        <f t="shared" si="12"/>
        <v>3336</v>
      </c>
      <c r="K118" s="31"/>
      <c r="L118" s="406" t="s">
        <v>2284</v>
      </c>
      <c r="M118" s="27"/>
      <c r="N118" s="1003" t="s">
        <v>2196</v>
      </c>
      <c r="O118" s="40">
        <v>45685</v>
      </c>
      <c r="P118" s="38"/>
      <c r="Q118" s="40">
        <v>45700</v>
      </c>
      <c r="R118" s="40">
        <v>45701</v>
      </c>
      <c r="S118" s="59"/>
    </row>
    <row r="119" spans="1:19" ht="18" customHeight="1">
      <c r="A119" s="1123" t="s">
        <v>2277</v>
      </c>
      <c r="B119" s="1123"/>
      <c r="C119" s="4"/>
      <c r="D119" s="1124">
        <f t="shared" si="13"/>
        <v>84</v>
      </c>
      <c r="E119" s="1227" t="s">
        <v>2282</v>
      </c>
      <c r="F119" s="398" t="s">
        <v>55</v>
      </c>
      <c r="G119" s="1154" t="s">
        <v>2285</v>
      </c>
      <c r="H119" s="1228">
        <v>2</v>
      </c>
      <c r="I119" s="938">
        <v>1390</v>
      </c>
      <c r="J119" s="1042">
        <f t="shared" si="12"/>
        <v>2780</v>
      </c>
      <c r="K119" s="31"/>
      <c r="L119" s="406" t="s">
        <v>2286</v>
      </c>
      <c r="M119" s="27"/>
      <c r="N119" s="1003" t="s">
        <v>2196</v>
      </c>
      <c r="O119" s="40">
        <v>45685</v>
      </c>
      <c r="P119" s="38"/>
      <c r="Q119" s="40">
        <v>45700</v>
      </c>
      <c r="R119" s="40">
        <v>45701</v>
      </c>
      <c r="S119" s="59"/>
    </row>
    <row r="120" spans="1:19" ht="18" customHeight="1">
      <c r="A120" s="1123" t="s">
        <v>2277</v>
      </c>
      <c r="B120" s="1123"/>
      <c r="C120" s="4"/>
      <c r="D120" s="1124">
        <f t="shared" si="13"/>
        <v>85</v>
      </c>
      <c r="E120" s="200" t="s">
        <v>196</v>
      </c>
      <c r="F120" s="200" t="s">
        <v>196</v>
      </c>
      <c r="G120" s="1203" t="s">
        <v>2287</v>
      </c>
      <c r="H120" s="1229">
        <v>2</v>
      </c>
      <c r="I120" s="1121">
        <v>97</v>
      </c>
      <c r="J120" s="1042">
        <f t="shared" si="12"/>
        <v>194</v>
      </c>
      <c r="K120" s="217"/>
      <c r="L120" s="73" t="s">
        <v>2288</v>
      </c>
      <c r="M120" s="27"/>
      <c r="N120" s="1003" t="s">
        <v>2196</v>
      </c>
      <c r="O120" s="40">
        <v>45685</v>
      </c>
      <c r="P120" s="38"/>
      <c r="Q120" s="40">
        <v>45700</v>
      </c>
      <c r="R120" s="40">
        <v>45701</v>
      </c>
      <c r="S120" s="59"/>
    </row>
    <row r="121" spans="1:19" ht="18" customHeight="1">
      <c r="A121" s="1123" t="s">
        <v>2277</v>
      </c>
      <c r="B121" s="1123"/>
      <c r="C121" s="4"/>
      <c r="D121" s="1124">
        <f>D120+1</f>
        <v>86</v>
      </c>
      <c r="E121" s="200" t="s">
        <v>196</v>
      </c>
      <c r="F121" s="200" t="s">
        <v>196</v>
      </c>
      <c r="G121" s="1203" t="s">
        <v>2289</v>
      </c>
      <c r="H121" s="1229">
        <v>16</v>
      </c>
      <c r="I121" s="1121">
        <v>223</v>
      </c>
      <c r="J121" s="1042">
        <f t="shared" si="12"/>
        <v>3568</v>
      </c>
      <c r="K121" s="217"/>
      <c r="L121" s="73" t="s">
        <v>2290</v>
      </c>
      <c r="M121" s="27"/>
      <c r="N121" s="1003" t="s">
        <v>2196</v>
      </c>
      <c r="O121" s="40">
        <v>45685</v>
      </c>
      <c r="P121" s="38"/>
      <c r="Q121" s="40">
        <v>45700</v>
      </c>
      <c r="R121" s="40">
        <v>45701</v>
      </c>
      <c r="S121" s="59"/>
    </row>
    <row r="122" spans="1:19" ht="18" customHeight="1">
      <c r="A122" s="1123" t="s">
        <v>2291</v>
      </c>
      <c r="B122" s="1123"/>
      <c r="C122" s="4"/>
      <c r="D122" s="1124">
        <f t="shared" si="13"/>
        <v>87</v>
      </c>
      <c r="E122" s="200" t="s">
        <v>196</v>
      </c>
      <c r="F122" s="200" t="s">
        <v>196</v>
      </c>
      <c r="G122" s="1203" t="s">
        <v>2292</v>
      </c>
      <c r="H122" s="1229">
        <v>2</v>
      </c>
      <c r="I122" s="1121">
        <v>1810</v>
      </c>
      <c r="J122" s="1042">
        <f t="shared" si="12"/>
        <v>3620</v>
      </c>
      <c r="K122" s="217"/>
      <c r="L122" s="73" t="s">
        <v>2293</v>
      </c>
      <c r="M122" s="27"/>
      <c r="N122" s="1003" t="s">
        <v>2196</v>
      </c>
      <c r="O122" s="40">
        <v>45685</v>
      </c>
      <c r="P122" s="38"/>
      <c r="Q122" s="40">
        <v>45700</v>
      </c>
      <c r="R122" s="40">
        <v>45701</v>
      </c>
      <c r="S122" s="59"/>
    </row>
    <row r="123" spans="1:19" ht="18" customHeight="1">
      <c r="A123" s="1123" t="s">
        <v>2277</v>
      </c>
      <c r="B123" s="1123"/>
      <c r="C123" s="4"/>
      <c r="D123" s="1124">
        <f t="shared" si="13"/>
        <v>88</v>
      </c>
      <c r="E123" s="200" t="s">
        <v>196</v>
      </c>
      <c r="F123" s="200" t="s">
        <v>196</v>
      </c>
      <c r="G123" s="1203" t="s">
        <v>2294</v>
      </c>
      <c r="H123" s="1229">
        <v>8</v>
      </c>
      <c r="I123" s="1121">
        <v>46</v>
      </c>
      <c r="J123" s="1042">
        <f t="shared" si="12"/>
        <v>368</v>
      </c>
      <c r="K123" s="217"/>
      <c r="L123" s="73" t="s">
        <v>2295</v>
      </c>
      <c r="M123" s="27"/>
      <c r="N123" s="1003" t="s">
        <v>2196</v>
      </c>
      <c r="O123" s="40">
        <v>45685</v>
      </c>
      <c r="P123" s="38"/>
      <c r="Q123" s="40">
        <v>45700</v>
      </c>
      <c r="R123" s="40">
        <v>45701</v>
      </c>
      <c r="S123" s="59"/>
    </row>
    <row r="124" spans="1:19" ht="18" customHeight="1">
      <c r="A124" s="1123" t="s">
        <v>2277</v>
      </c>
      <c r="B124" s="1123"/>
      <c r="C124" s="4"/>
      <c r="D124" s="1124">
        <f t="shared" si="13"/>
        <v>89</v>
      </c>
      <c r="E124" s="200" t="s">
        <v>196</v>
      </c>
      <c r="F124" s="200" t="s">
        <v>196</v>
      </c>
      <c r="G124" s="1203" t="s">
        <v>2296</v>
      </c>
      <c r="H124" s="1229">
        <v>2</v>
      </c>
      <c r="I124" s="1121">
        <v>256</v>
      </c>
      <c r="J124" s="1042">
        <f t="shared" si="12"/>
        <v>512</v>
      </c>
      <c r="K124" s="217"/>
      <c r="L124" s="73" t="s">
        <v>2297</v>
      </c>
      <c r="M124" s="27"/>
      <c r="N124" s="1003" t="s">
        <v>2196</v>
      </c>
      <c r="O124" s="40">
        <v>45685</v>
      </c>
      <c r="P124" s="38"/>
      <c r="Q124" s="40">
        <v>45700</v>
      </c>
      <c r="R124" s="40">
        <v>45701</v>
      </c>
      <c r="S124" s="59"/>
    </row>
    <row r="125" spans="1:19" ht="18" customHeight="1">
      <c r="A125" s="1123" t="s">
        <v>2277</v>
      </c>
      <c r="B125" s="1123"/>
      <c r="C125" s="4"/>
      <c r="D125" s="1124">
        <f t="shared" si="13"/>
        <v>90</v>
      </c>
      <c r="E125" s="200" t="s">
        <v>196</v>
      </c>
      <c r="F125" s="200" t="s">
        <v>196</v>
      </c>
      <c r="G125" s="1203" t="s">
        <v>2298</v>
      </c>
      <c r="H125" s="1229">
        <v>2</v>
      </c>
      <c r="I125" s="1121">
        <v>256</v>
      </c>
      <c r="J125" s="1042">
        <f t="shared" si="12"/>
        <v>512</v>
      </c>
      <c r="K125" s="217"/>
      <c r="L125" s="73" t="s">
        <v>2297</v>
      </c>
      <c r="M125" s="27"/>
      <c r="N125" s="1003" t="s">
        <v>2196</v>
      </c>
      <c r="O125" s="40">
        <v>45685</v>
      </c>
      <c r="P125" s="38"/>
      <c r="Q125" s="40">
        <v>45700</v>
      </c>
      <c r="R125" s="40">
        <v>45701</v>
      </c>
      <c r="S125" s="59"/>
    </row>
    <row r="126" spans="1:19" ht="18" customHeight="1">
      <c r="A126" s="1123" t="s">
        <v>2277</v>
      </c>
      <c r="B126" s="1123"/>
      <c r="C126" s="4"/>
      <c r="D126" s="1124">
        <f t="shared" si="13"/>
        <v>91</v>
      </c>
      <c r="E126" s="200" t="s">
        <v>196</v>
      </c>
      <c r="F126" s="200" t="s">
        <v>196</v>
      </c>
      <c r="G126" s="1203" t="s">
        <v>2299</v>
      </c>
      <c r="H126" s="1229">
        <v>2</v>
      </c>
      <c r="I126" s="1121">
        <v>256</v>
      </c>
      <c r="J126" s="1042">
        <f t="shared" si="12"/>
        <v>512</v>
      </c>
      <c r="K126" s="217"/>
      <c r="L126" s="73" t="s">
        <v>2297</v>
      </c>
      <c r="M126" s="27"/>
      <c r="N126" s="1003" t="s">
        <v>2196</v>
      </c>
      <c r="O126" s="40">
        <v>45685</v>
      </c>
      <c r="P126" s="38"/>
      <c r="Q126" s="40">
        <v>45700</v>
      </c>
      <c r="R126" s="40">
        <v>45701</v>
      </c>
      <c r="S126" s="59"/>
    </row>
    <row r="127" spans="1:19" ht="18" customHeight="1">
      <c r="A127" s="1123" t="s">
        <v>2277</v>
      </c>
      <c r="B127" s="1123"/>
      <c r="C127" s="4"/>
      <c r="D127" s="1124">
        <f t="shared" si="13"/>
        <v>92</v>
      </c>
      <c r="E127" s="200" t="s">
        <v>196</v>
      </c>
      <c r="F127" s="200" t="s">
        <v>196</v>
      </c>
      <c r="G127" s="1203" t="s">
        <v>2300</v>
      </c>
      <c r="H127" s="1229">
        <v>3</v>
      </c>
      <c r="I127" s="1121">
        <v>256</v>
      </c>
      <c r="J127" s="1042">
        <f t="shared" si="12"/>
        <v>768</v>
      </c>
      <c r="K127" s="217"/>
      <c r="L127" s="73" t="s">
        <v>2297</v>
      </c>
      <c r="M127" s="27"/>
      <c r="N127" s="1003" t="s">
        <v>2196</v>
      </c>
      <c r="O127" s="40">
        <v>45685</v>
      </c>
      <c r="P127" s="38"/>
      <c r="Q127" s="40">
        <v>45700</v>
      </c>
      <c r="R127" s="40">
        <v>45701</v>
      </c>
      <c r="S127" s="59"/>
    </row>
    <row r="128" spans="1:19" ht="18" customHeight="1">
      <c r="A128" s="1123" t="s">
        <v>2277</v>
      </c>
      <c r="B128" s="1123"/>
      <c r="C128" s="4"/>
      <c r="D128" s="1124">
        <f t="shared" si="13"/>
        <v>93</v>
      </c>
      <c r="E128" s="200" t="s">
        <v>196</v>
      </c>
      <c r="F128" s="200" t="s">
        <v>196</v>
      </c>
      <c r="G128" s="1203" t="s">
        <v>2301</v>
      </c>
      <c r="H128" s="1229">
        <v>1</v>
      </c>
      <c r="I128" s="1121">
        <v>303</v>
      </c>
      <c r="J128" s="1042">
        <f t="shared" si="12"/>
        <v>303</v>
      </c>
      <c r="K128" s="217"/>
      <c r="L128" s="73" t="s">
        <v>2297</v>
      </c>
      <c r="M128" s="27"/>
      <c r="N128" s="1003" t="s">
        <v>2196</v>
      </c>
      <c r="O128" s="40">
        <v>45685</v>
      </c>
      <c r="P128" s="38"/>
      <c r="Q128" s="40">
        <v>45700</v>
      </c>
      <c r="R128" s="40">
        <v>45701</v>
      </c>
      <c r="S128" s="59"/>
    </row>
    <row r="129" spans="1:19" ht="18" customHeight="1">
      <c r="A129" s="1123" t="s">
        <v>2302</v>
      </c>
      <c r="B129" s="1123"/>
      <c r="C129" s="4"/>
      <c r="D129" s="1124">
        <f t="shared" si="13"/>
        <v>94</v>
      </c>
      <c r="E129" s="200" t="s">
        <v>196</v>
      </c>
      <c r="F129" s="200" t="s">
        <v>196</v>
      </c>
      <c r="G129" s="1203" t="s">
        <v>2303</v>
      </c>
      <c r="H129" s="1229">
        <v>2</v>
      </c>
      <c r="I129" s="1121">
        <v>4570</v>
      </c>
      <c r="J129" s="1042">
        <f t="shared" si="12"/>
        <v>9140</v>
      </c>
      <c r="K129" s="217"/>
      <c r="L129" s="73" t="s">
        <v>2304</v>
      </c>
      <c r="M129" s="27"/>
      <c r="N129" s="1003" t="s">
        <v>2196</v>
      </c>
      <c r="O129" s="40">
        <v>45685</v>
      </c>
      <c r="P129" s="38"/>
      <c r="Q129" s="40">
        <v>45700</v>
      </c>
      <c r="R129" s="40">
        <v>45701</v>
      </c>
      <c r="S129" s="59"/>
    </row>
    <row r="130" spans="1:19" ht="18" customHeight="1">
      <c r="A130" s="1123" t="s">
        <v>2277</v>
      </c>
      <c r="B130" s="1123"/>
      <c r="C130" s="4"/>
      <c r="D130" s="1124">
        <f t="shared" si="13"/>
        <v>95</v>
      </c>
      <c r="E130" s="200" t="s">
        <v>196</v>
      </c>
      <c r="F130" s="200" t="s">
        <v>196</v>
      </c>
      <c r="G130" s="1203" t="s">
        <v>2305</v>
      </c>
      <c r="H130" s="1229">
        <v>2</v>
      </c>
      <c r="I130" s="1121">
        <v>554</v>
      </c>
      <c r="J130" s="1042">
        <f t="shared" si="12"/>
        <v>1108</v>
      </c>
      <c r="K130" s="217"/>
      <c r="L130" s="73" t="s">
        <v>2306</v>
      </c>
      <c r="M130" s="27"/>
      <c r="N130" s="1003" t="s">
        <v>2196</v>
      </c>
      <c r="O130" s="40">
        <v>45685</v>
      </c>
      <c r="P130" s="38"/>
      <c r="Q130" s="40">
        <v>45700</v>
      </c>
      <c r="R130" s="40">
        <v>45701</v>
      </c>
      <c r="S130" s="59"/>
    </row>
    <row r="131" spans="1:19" ht="18" customHeight="1">
      <c r="A131" s="1123" t="s">
        <v>2277</v>
      </c>
      <c r="B131" s="1123"/>
      <c r="C131" s="4"/>
      <c r="D131" s="1124">
        <f t="shared" si="13"/>
        <v>96</v>
      </c>
      <c r="E131" s="200" t="s">
        <v>196</v>
      </c>
      <c r="F131" s="200" t="s">
        <v>196</v>
      </c>
      <c r="G131" s="1203" t="s">
        <v>2307</v>
      </c>
      <c r="H131" s="1229">
        <v>1</v>
      </c>
      <c r="I131" s="1121">
        <v>1290</v>
      </c>
      <c r="J131" s="1042">
        <f t="shared" si="12"/>
        <v>1290</v>
      </c>
      <c r="K131" s="217"/>
      <c r="L131" s="73" t="s">
        <v>2308</v>
      </c>
      <c r="M131" s="27"/>
      <c r="N131" s="1003" t="s">
        <v>2196</v>
      </c>
      <c r="O131" s="40">
        <v>45685</v>
      </c>
      <c r="P131" s="38"/>
      <c r="Q131" s="40">
        <v>45700</v>
      </c>
      <c r="R131" s="40">
        <v>45701</v>
      </c>
      <c r="S131" s="59"/>
    </row>
    <row r="132" spans="1:19" ht="18" customHeight="1">
      <c r="A132" s="1123" t="s">
        <v>2291</v>
      </c>
      <c r="B132" s="1230"/>
      <c r="C132" s="4"/>
      <c r="D132" s="1124">
        <f t="shared" si="13"/>
        <v>97</v>
      </c>
      <c r="E132" s="484" t="s">
        <v>61</v>
      </c>
      <c r="F132" s="398" t="s">
        <v>55</v>
      </c>
      <c r="G132" s="1203" t="s">
        <v>2309</v>
      </c>
      <c r="H132" s="1229">
        <v>2</v>
      </c>
      <c r="I132" s="1121">
        <v>2079</v>
      </c>
      <c r="J132" s="1042">
        <f t="shared" si="12"/>
        <v>4158</v>
      </c>
      <c r="K132" s="217"/>
      <c r="L132" s="73" t="s">
        <v>2310</v>
      </c>
      <c r="M132" s="27"/>
      <c r="N132" s="1003" t="s">
        <v>2196</v>
      </c>
      <c r="O132" s="40">
        <v>45685</v>
      </c>
      <c r="P132" s="38"/>
      <c r="Q132" s="40">
        <v>45700</v>
      </c>
      <c r="R132" s="40">
        <v>45701</v>
      </c>
      <c r="S132" s="59"/>
    </row>
    <row r="133" spans="1:19" ht="18" customHeight="1">
      <c r="A133" s="1123" t="s">
        <v>2277</v>
      </c>
      <c r="B133" s="1123"/>
      <c r="C133" s="4"/>
      <c r="D133" s="1124">
        <f t="shared" si="13"/>
        <v>98</v>
      </c>
      <c r="E133" s="200" t="s">
        <v>196</v>
      </c>
      <c r="F133" s="200" t="s">
        <v>196</v>
      </c>
      <c r="G133" s="1203" t="s">
        <v>2311</v>
      </c>
      <c r="H133" s="1229">
        <v>4</v>
      </c>
      <c r="I133" s="1121">
        <v>15</v>
      </c>
      <c r="J133" s="1042">
        <f t="shared" si="12"/>
        <v>60</v>
      </c>
      <c r="K133" s="217"/>
      <c r="L133" s="73" t="s">
        <v>2312</v>
      </c>
      <c r="M133" s="27"/>
      <c r="N133" s="1003" t="s">
        <v>2196</v>
      </c>
      <c r="O133" s="40">
        <v>45685</v>
      </c>
      <c r="P133" s="38"/>
      <c r="Q133" s="40">
        <v>45700</v>
      </c>
      <c r="R133" s="40">
        <v>45701</v>
      </c>
      <c r="S133" s="59"/>
    </row>
    <row r="134" spans="1:19" ht="18" customHeight="1">
      <c r="A134" s="1123" t="s">
        <v>2277</v>
      </c>
      <c r="B134" s="1123"/>
      <c r="C134" s="4"/>
      <c r="D134" s="1124">
        <f t="shared" si="13"/>
        <v>99</v>
      </c>
      <c r="E134" s="200" t="s">
        <v>196</v>
      </c>
      <c r="F134" s="200" t="s">
        <v>196</v>
      </c>
      <c r="G134" s="1203" t="s">
        <v>2313</v>
      </c>
      <c r="H134" s="1229">
        <v>4</v>
      </c>
      <c r="I134" s="1121">
        <v>165</v>
      </c>
      <c r="J134" s="1042">
        <f t="shared" si="12"/>
        <v>660</v>
      </c>
      <c r="K134" s="217"/>
      <c r="L134" s="73" t="s">
        <v>2314</v>
      </c>
      <c r="M134" s="27"/>
      <c r="N134" s="1003" t="s">
        <v>2196</v>
      </c>
      <c r="O134" s="40">
        <v>45685</v>
      </c>
      <c r="P134" s="38"/>
      <c r="Q134" s="40">
        <v>45700</v>
      </c>
      <c r="R134" s="40">
        <v>45701</v>
      </c>
      <c r="S134" s="59"/>
    </row>
    <row r="135" spans="1:19" ht="18" customHeight="1">
      <c r="A135" s="1123" t="s">
        <v>2277</v>
      </c>
      <c r="B135" s="1123"/>
      <c r="C135" s="4"/>
      <c r="D135" s="1124">
        <f t="shared" si="13"/>
        <v>100</v>
      </c>
      <c r="E135" s="200" t="s">
        <v>196</v>
      </c>
      <c r="F135" s="200" t="s">
        <v>196</v>
      </c>
      <c r="G135" s="1203" t="s">
        <v>2315</v>
      </c>
      <c r="H135" s="1229">
        <v>4</v>
      </c>
      <c r="I135" s="1121">
        <v>158</v>
      </c>
      <c r="J135" s="1042">
        <f t="shared" si="12"/>
        <v>632</v>
      </c>
      <c r="K135" s="217"/>
      <c r="L135" s="73" t="s">
        <v>2314</v>
      </c>
      <c r="M135" s="27"/>
      <c r="N135" s="1003" t="s">
        <v>2196</v>
      </c>
      <c r="O135" s="40">
        <v>45685</v>
      </c>
      <c r="P135" s="38"/>
      <c r="Q135" s="40">
        <v>45700</v>
      </c>
      <c r="R135" s="40">
        <v>45701</v>
      </c>
      <c r="S135" s="59"/>
    </row>
    <row r="136" spans="1:19" ht="18" customHeight="1">
      <c r="A136" s="1123" t="s">
        <v>2316</v>
      </c>
      <c r="B136" s="1230"/>
      <c r="C136" s="4"/>
      <c r="D136" s="1124">
        <f t="shared" si="13"/>
        <v>101</v>
      </c>
      <c r="E136" s="484" t="s">
        <v>61</v>
      </c>
      <c r="F136" s="398" t="s">
        <v>55</v>
      </c>
      <c r="G136" s="1203" t="s">
        <v>2317</v>
      </c>
      <c r="H136" s="1229">
        <v>2</v>
      </c>
      <c r="I136" s="1121">
        <v>13113</v>
      </c>
      <c r="J136" s="1042">
        <f t="shared" si="12"/>
        <v>26226</v>
      </c>
      <c r="K136" s="217"/>
      <c r="L136" s="73" t="s">
        <v>2318</v>
      </c>
      <c r="M136" s="27"/>
      <c r="N136" s="1003" t="s">
        <v>2196</v>
      </c>
      <c r="O136" s="40">
        <v>45685</v>
      </c>
      <c r="P136" s="38"/>
      <c r="Q136" s="40">
        <v>45700</v>
      </c>
      <c r="R136" s="40">
        <v>45701</v>
      </c>
      <c r="S136" s="59"/>
    </row>
    <row r="137" spans="1:19" ht="18" customHeight="1">
      <c r="A137" s="1123" t="s">
        <v>2316</v>
      </c>
      <c r="B137" s="1230"/>
      <c r="C137" s="4"/>
      <c r="D137" s="1124">
        <f t="shared" si="13"/>
        <v>102</v>
      </c>
      <c r="E137" s="484" t="s">
        <v>61</v>
      </c>
      <c r="F137" s="398" t="s">
        <v>55</v>
      </c>
      <c r="G137" s="1203" t="s">
        <v>2319</v>
      </c>
      <c r="H137" s="1229">
        <v>2</v>
      </c>
      <c r="I137" s="1121">
        <v>11431</v>
      </c>
      <c r="J137" s="1042">
        <f t="shared" si="12"/>
        <v>22862</v>
      </c>
      <c r="K137" s="217"/>
      <c r="L137" s="73" t="s">
        <v>2320</v>
      </c>
      <c r="M137" s="27"/>
      <c r="N137" s="1003" t="s">
        <v>2196</v>
      </c>
      <c r="O137" s="40">
        <v>45685</v>
      </c>
      <c r="P137" s="38"/>
      <c r="Q137" s="40">
        <v>45700</v>
      </c>
      <c r="R137" s="40">
        <v>45701</v>
      </c>
      <c r="S137" s="59"/>
    </row>
    <row r="138" spans="1:19" ht="18" customHeight="1">
      <c r="A138" s="1123" t="s">
        <v>2316</v>
      </c>
      <c r="B138" s="1230"/>
      <c r="C138" s="4"/>
      <c r="D138" s="1124">
        <f t="shared" si="13"/>
        <v>103</v>
      </c>
      <c r="E138" s="484" t="s">
        <v>61</v>
      </c>
      <c r="F138" s="398" t="s">
        <v>55</v>
      </c>
      <c r="G138" s="1203" t="s">
        <v>2321</v>
      </c>
      <c r="H138" s="1229">
        <v>1</v>
      </c>
      <c r="I138" s="1121">
        <v>10374</v>
      </c>
      <c r="J138" s="1042">
        <f t="shared" si="12"/>
        <v>10374</v>
      </c>
      <c r="K138" s="217"/>
      <c r="L138" s="73" t="s">
        <v>2322</v>
      </c>
      <c r="M138" s="27"/>
      <c r="N138" s="1003" t="s">
        <v>2196</v>
      </c>
      <c r="O138" s="40">
        <v>45685</v>
      </c>
      <c r="P138" s="38"/>
      <c r="Q138" s="40">
        <v>45700</v>
      </c>
      <c r="R138" s="40">
        <v>45701</v>
      </c>
      <c r="S138" s="59"/>
    </row>
    <row r="139" spans="1:19" ht="18" customHeight="1">
      <c r="A139" s="1123" t="s">
        <v>2277</v>
      </c>
      <c r="B139" s="1123"/>
      <c r="C139" s="4"/>
      <c r="D139" s="1124">
        <f t="shared" si="13"/>
        <v>104</v>
      </c>
      <c r="E139" s="200" t="s">
        <v>196</v>
      </c>
      <c r="F139" s="200" t="s">
        <v>196</v>
      </c>
      <c r="G139" s="1203" t="s">
        <v>2323</v>
      </c>
      <c r="H139" s="1229">
        <v>4</v>
      </c>
      <c r="I139" s="1121">
        <v>72</v>
      </c>
      <c r="J139" s="1042">
        <f t="shared" si="12"/>
        <v>288</v>
      </c>
      <c r="K139" s="217"/>
      <c r="L139" s="73" t="s">
        <v>2288</v>
      </c>
      <c r="M139" s="27"/>
      <c r="N139" s="1003" t="s">
        <v>2196</v>
      </c>
      <c r="O139" s="40">
        <v>45685</v>
      </c>
      <c r="P139" s="38"/>
      <c r="Q139" s="40">
        <v>45700</v>
      </c>
      <c r="R139" s="40">
        <v>45701</v>
      </c>
      <c r="S139" s="59"/>
    </row>
    <row r="140" spans="1:19" ht="18" customHeight="1">
      <c r="A140" s="1123" t="s">
        <v>2277</v>
      </c>
      <c r="B140" s="1123"/>
      <c r="C140" s="4"/>
      <c r="D140" s="1124">
        <f t="shared" si="13"/>
        <v>105</v>
      </c>
      <c r="E140" s="200" t="s">
        <v>196</v>
      </c>
      <c r="F140" s="200" t="s">
        <v>196</v>
      </c>
      <c r="G140" s="1203" t="s">
        <v>90</v>
      </c>
      <c r="H140" s="1229">
        <v>6</v>
      </c>
      <c r="I140" s="1121">
        <v>108</v>
      </c>
      <c r="J140" s="1042">
        <f t="shared" si="12"/>
        <v>648</v>
      </c>
      <c r="K140" s="217"/>
      <c r="L140" s="73" t="s">
        <v>2324</v>
      </c>
      <c r="M140" s="27"/>
      <c r="N140" s="1003" t="s">
        <v>2196</v>
      </c>
      <c r="O140" s="40">
        <v>45685</v>
      </c>
      <c r="P140" s="38"/>
      <c r="Q140" s="40">
        <v>45700</v>
      </c>
      <c r="R140" s="40">
        <v>45701</v>
      </c>
      <c r="S140" s="59"/>
    </row>
    <row r="141" spans="1:19" ht="18" customHeight="1">
      <c r="A141" s="1123" t="s">
        <v>2277</v>
      </c>
      <c r="B141" s="1123"/>
      <c r="C141" s="4"/>
      <c r="D141" s="1124">
        <f t="shared" si="13"/>
        <v>106</v>
      </c>
      <c r="E141" s="200" t="s">
        <v>196</v>
      </c>
      <c r="F141" s="200" t="s">
        <v>196</v>
      </c>
      <c r="G141" s="1203" t="s">
        <v>2325</v>
      </c>
      <c r="H141" s="1229">
        <v>4</v>
      </c>
      <c r="I141" s="1121">
        <v>31</v>
      </c>
      <c r="J141" s="1042">
        <f t="shared" si="12"/>
        <v>124</v>
      </c>
      <c r="K141" s="217"/>
      <c r="L141" s="73" t="s">
        <v>2326</v>
      </c>
      <c r="M141" s="27"/>
      <c r="N141" s="1003" t="s">
        <v>2196</v>
      </c>
      <c r="O141" s="40">
        <v>45685</v>
      </c>
      <c r="P141" s="38"/>
      <c r="Q141" s="40">
        <v>45700</v>
      </c>
      <c r="R141" s="40">
        <v>45701</v>
      </c>
      <c r="S141" s="59"/>
    </row>
    <row r="142" spans="1:19" ht="18" customHeight="1">
      <c r="A142" s="1123" t="s">
        <v>2277</v>
      </c>
      <c r="B142" s="1123"/>
      <c r="C142" s="4"/>
      <c r="D142" s="1124">
        <f t="shared" si="13"/>
        <v>107</v>
      </c>
      <c r="E142" s="200" t="s">
        <v>196</v>
      </c>
      <c r="F142" s="200" t="s">
        <v>196</v>
      </c>
      <c r="G142" s="1203" t="s">
        <v>2327</v>
      </c>
      <c r="H142" s="1229">
        <v>4</v>
      </c>
      <c r="I142" s="1121">
        <v>96</v>
      </c>
      <c r="J142" s="1042">
        <f t="shared" si="12"/>
        <v>384</v>
      </c>
      <c r="K142" s="217"/>
      <c r="L142" s="73" t="s">
        <v>2328</v>
      </c>
      <c r="M142" s="27"/>
      <c r="N142" s="1003" t="s">
        <v>2196</v>
      </c>
      <c r="O142" s="40">
        <v>45685</v>
      </c>
      <c r="P142" s="38"/>
      <c r="Q142" s="40">
        <v>45700</v>
      </c>
      <c r="R142" s="40">
        <v>45701</v>
      </c>
      <c r="S142" s="59"/>
    </row>
    <row r="143" spans="1:19" ht="18" customHeight="1">
      <c r="A143" s="1123" t="s">
        <v>2291</v>
      </c>
      <c r="B143" s="1230"/>
      <c r="C143" s="4"/>
      <c r="D143" s="1124">
        <f t="shared" si="13"/>
        <v>108</v>
      </c>
      <c r="E143" s="484" t="s">
        <v>61</v>
      </c>
      <c r="F143" s="398" t="s">
        <v>55</v>
      </c>
      <c r="G143" s="1203" t="s">
        <v>2329</v>
      </c>
      <c r="H143" s="1229">
        <v>2</v>
      </c>
      <c r="I143" s="1121">
        <v>2535</v>
      </c>
      <c r="J143" s="1042">
        <f t="shared" si="12"/>
        <v>5070</v>
      </c>
      <c r="K143" s="217"/>
      <c r="L143" s="73" t="s">
        <v>2330</v>
      </c>
      <c r="M143" s="27"/>
      <c r="N143" s="1003" t="s">
        <v>2196</v>
      </c>
      <c r="O143" s="40">
        <v>45685</v>
      </c>
      <c r="P143" s="38"/>
      <c r="Q143" s="40">
        <v>45700</v>
      </c>
      <c r="R143" s="40">
        <v>45701</v>
      </c>
      <c r="S143" s="59"/>
    </row>
    <row r="144" spans="1:19" ht="18" customHeight="1">
      <c r="A144" s="1123" t="s">
        <v>2277</v>
      </c>
      <c r="B144" s="1123"/>
      <c r="C144" s="4"/>
      <c r="D144" s="1124">
        <f t="shared" si="13"/>
        <v>109</v>
      </c>
      <c r="E144" s="200" t="s">
        <v>196</v>
      </c>
      <c r="F144" s="200" t="s">
        <v>196</v>
      </c>
      <c r="G144" s="1203" t="s">
        <v>2311</v>
      </c>
      <c r="H144" s="1229">
        <v>4</v>
      </c>
      <c r="I144" s="1121">
        <v>15</v>
      </c>
      <c r="J144" s="1042">
        <f t="shared" si="12"/>
        <v>60</v>
      </c>
      <c r="K144" s="217"/>
      <c r="L144" s="73" t="s">
        <v>2312</v>
      </c>
      <c r="M144" s="27"/>
      <c r="N144" s="1003" t="s">
        <v>2196</v>
      </c>
      <c r="O144" s="40">
        <v>45685</v>
      </c>
      <c r="P144" s="38"/>
      <c r="Q144" s="40">
        <v>45700</v>
      </c>
      <c r="R144" s="40">
        <v>45701</v>
      </c>
      <c r="S144" s="59"/>
    </row>
    <row r="145" spans="1:19" ht="18" customHeight="1">
      <c r="A145" s="1123" t="s">
        <v>2277</v>
      </c>
      <c r="B145" s="1123"/>
      <c r="C145" s="4"/>
      <c r="D145" s="1124">
        <f t="shared" si="13"/>
        <v>110</v>
      </c>
      <c r="E145" s="200" t="s">
        <v>196</v>
      </c>
      <c r="F145" s="200" t="s">
        <v>196</v>
      </c>
      <c r="G145" s="1203" t="s">
        <v>2313</v>
      </c>
      <c r="H145" s="1229">
        <v>4</v>
      </c>
      <c r="I145" s="1121">
        <v>165</v>
      </c>
      <c r="J145" s="1042">
        <f t="shared" si="12"/>
        <v>660</v>
      </c>
      <c r="K145" s="217"/>
      <c r="L145" s="73" t="s">
        <v>2314</v>
      </c>
      <c r="M145" s="27"/>
      <c r="N145" s="1003" t="s">
        <v>2196</v>
      </c>
      <c r="O145" s="40">
        <v>45685</v>
      </c>
      <c r="P145" s="38"/>
      <c r="Q145" s="40">
        <v>45700</v>
      </c>
      <c r="R145" s="40">
        <v>45701</v>
      </c>
      <c r="S145" s="59"/>
    </row>
    <row r="146" spans="1:19" ht="18" customHeight="1">
      <c r="A146" s="1123" t="s">
        <v>2277</v>
      </c>
      <c r="B146" s="1123"/>
      <c r="C146" s="4"/>
      <c r="D146" s="1124">
        <f t="shared" si="13"/>
        <v>111</v>
      </c>
      <c r="E146" s="200" t="s">
        <v>196</v>
      </c>
      <c r="F146" s="200" t="s">
        <v>196</v>
      </c>
      <c r="G146" s="1203" t="s">
        <v>2331</v>
      </c>
      <c r="H146" s="1229">
        <v>4</v>
      </c>
      <c r="I146" s="1121">
        <v>108</v>
      </c>
      <c r="J146" s="1042">
        <f t="shared" si="12"/>
        <v>432</v>
      </c>
      <c r="K146" s="217"/>
      <c r="L146" s="73" t="s">
        <v>2324</v>
      </c>
      <c r="M146" s="27"/>
      <c r="N146" s="1003" t="s">
        <v>2196</v>
      </c>
      <c r="O146" s="40">
        <v>45685</v>
      </c>
      <c r="P146" s="38"/>
      <c r="Q146" s="40">
        <v>45700</v>
      </c>
      <c r="R146" s="40">
        <v>45701</v>
      </c>
      <c r="S146" s="59"/>
    </row>
    <row r="147" spans="1:19" ht="18" customHeight="1">
      <c r="A147" s="1123" t="s">
        <v>2277</v>
      </c>
      <c r="B147" s="1123"/>
      <c r="C147" s="4"/>
      <c r="D147" s="1124">
        <f t="shared" si="13"/>
        <v>112</v>
      </c>
      <c r="E147" s="200" t="s">
        <v>196</v>
      </c>
      <c r="F147" s="200" t="s">
        <v>196</v>
      </c>
      <c r="G147" s="1203" t="s">
        <v>2211</v>
      </c>
      <c r="H147" s="1229">
        <v>4</v>
      </c>
      <c r="I147" s="1121">
        <v>157</v>
      </c>
      <c r="J147" s="1042">
        <f t="shared" si="12"/>
        <v>628</v>
      </c>
      <c r="K147" s="217"/>
      <c r="L147" s="73" t="s">
        <v>2314</v>
      </c>
      <c r="M147" s="27"/>
      <c r="N147" s="1003" t="s">
        <v>2196</v>
      </c>
      <c r="O147" s="40">
        <v>45685</v>
      </c>
      <c r="P147" s="38"/>
      <c r="Q147" s="40">
        <v>45700</v>
      </c>
      <c r="R147" s="40">
        <v>45701</v>
      </c>
      <c r="S147" s="59"/>
    </row>
    <row r="148" spans="1:19" ht="18" customHeight="1">
      <c r="A148" s="1123" t="s">
        <v>2291</v>
      </c>
      <c r="B148" s="1230"/>
      <c r="C148" s="4"/>
      <c r="D148" s="1124">
        <f t="shared" si="13"/>
        <v>113</v>
      </c>
      <c r="E148" s="484" t="s">
        <v>61</v>
      </c>
      <c r="F148" s="398" t="s">
        <v>55</v>
      </c>
      <c r="G148" s="1203" t="s">
        <v>2332</v>
      </c>
      <c r="H148" s="1229">
        <v>1</v>
      </c>
      <c r="I148" s="1121">
        <v>6371</v>
      </c>
      <c r="J148" s="1042">
        <f t="shared" si="12"/>
        <v>6371</v>
      </c>
      <c r="K148" s="217"/>
      <c r="L148" s="73" t="s">
        <v>2333</v>
      </c>
      <c r="M148" s="27"/>
      <c r="N148" s="1003" t="s">
        <v>2196</v>
      </c>
      <c r="O148" s="40">
        <v>45685</v>
      </c>
      <c r="P148" s="38"/>
      <c r="Q148" s="40">
        <v>45700</v>
      </c>
      <c r="R148" s="40">
        <v>45701</v>
      </c>
      <c r="S148" s="59"/>
    </row>
    <row r="149" spans="1:19" ht="18" customHeight="1">
      <c r="A149" s="1123" t="s">
        <v>2277</v>
      </c>
      <c r="B149" s="1123"/>
      <c r="C149" s="4"/>
      <c r="D149" s="1124">
        <f t="shared" si="13"/>
        <v>114</v>
      </c>
      <c r="E149" s="200" t="s">
        <v>196</v>
      </c>
      <c r="F149" s="200" t="s">
        <v>196</v>
      </c>
      <c r="G149" s="1203" t="s">
        <v>2311</v>
      </c>
      <c r="H149" s="1229">
        <v>4</v>
      </c>
      <c r="I149" s="1121">
        <v>15</v>
      </c>
      <c r="J149" s="1042">
        <f t="shared" si="12"/>
        <v>60</v>
      </c>
      <c r="K149" s="217"/>
      <c r="L149" s="73" t="s">
        <v>2312</v>
      </c>
      <c r="M149" s="27"/>
      <c r="N149" s="1003" t="s">
        <v>2196</v>
      </c>
      <c r="O149" s="40">
        <v>45685</v>
      </c>
      <c r="P149" s="38"/>
      <c r="Q149" s="40">
        <v>45700</v>
      </c>
      <c r="R149" s="40">
        <v>45701</v>
      </c>
      <c r="S149" s="59"/>
    </row>
    <row r="150" spans="1:19" ht="18" customHeight="1">
      <c r="A150" s="1123" t="s">
        <v>2277</v>
      </c>
      <c r="B150" s="1123"/>
      <c r="C150" s="4"/>
      <c r="D150" s="1124">
        <f t="shared" si="13"/>
        <v>115</v>
      </c>
      <c r="E150" s="200" t="s">
        <v>196</v>
      </c>
      <c r="F150" s="200" t="s">
        <v>196</v>
      </c>
      <c r="G150" s="1203" t="s">
        <v>2334</v>
      </c>
      <c r="H150" s="1229">
        <v>4</v>
      </c>
      <c r="I150" s="1121">
        <v>96</v>
      </c>
      <c r="J150" s="1042">
        <f t="shared" si="12"/>
        <v>384</v>
      </c>
      <c r="K150" s="217"/>
      <c r="L150" s="73" t="s">
        <v>2328</v>
      </c>
      <c r="M150" s="27"/>
      <c r="N150" s="1003" t="s">
        <v>2196</v>
      </c>
      <c r="O150" s="40">
        <v>45685</v>
      </c>
      <c r="P150" s="38"/>
      <c r="Q150" s="40">
        <v>45700</v>
      </c>
      <c r="R150" s="40">
        <v>45701</v>
      </c>
      <c r="S150" s="59"/>
    </row>
    <row r="151" spans="1:19" ht="18" customHeight="1">
      <c r="A151" s="1123" t="s">
        <v>2277</v>
      </c>
      <c r="B151" s="1123"/>
      <c r="C151" s="4"/>
      <c r="D151" s="1124">
        <f t="shared" si="13"/>
        <v>116</v>
      </c>
      <c r="E151" s="200" t="s">
        <v>196</v>
      </c>
      <c r="F151" s="200" t="s">
        <v>196</v>
      </c>
      <c r="G151" s="1203" t="s">
        <v>2331</v>
      </c>
      <c r="H151" s="1229">
        <v>4</v>
      </c>
      <c r="I151" s="1121">
        <v>108</v>
      </c>
      <c r="J151" s="1042">
        <f t="shared" si="12"/>
        <v>432</v>
      </c>
      <c r="K151" s="217"/>
      <c r="L151" s="73" t="s">
        <v>2324</v>
      </c>
      <c r="M151" s="27"/>
      <c r="N151" s="1003" t="s">
        <v>2196</v>
      </c>
      <c r="O151" s="40">
        <v>45685</v>
      </c>
      <c r="P151" s="38"/>
      <c r="Q151" s="40">
        <v>45700</v>
      </c>
      <c r="R151" s="40">
        <v>45701</v>
      </c>
      <c r="S151" s="59"/>
    </row>
    <row r="152" spans="1:19" ht="18" customHeight="1">
      <c r="A152" s="1123" t="s">
        <v>2291</v>
      </c>
      <c r="B152" s="1230"/>
      <c r="C152" s="4"/>
      <c r="D152" s="1124">
        <f t="shared" si="13"/>
        <v>117</v>
      </c>
      <c r="E152" s="484" t="s">
        <v>61</v>
      </c>
      <c r="F152" s="398" t="s">
        <v>55</v>
      </c>
      <c r="G152" s="1203" t="s">
        <v>2335</v>
      </c>
      <c r="H152" s="1229">
        <v>1</v>
      </c>
      <c r="I152" s="1121">
        <v>6371</v>
      </c>
      <c r="J152" s="1042">
        <f t="shared" si="12"/>
        <v>6371</v>
      </c>
      <c r="K152" s="217"/>
      <c r="L152" s="73" t="s">
        <v>2336</v>
      </c>
      <c r="M152" s="27"/>
      <c r="N152" s="1003" t="s">
        <v>2196</v>
      </c>
      <c r="O152" s="40">
        <v>45685</v>
      </c>
      <c r="P152" s="38"/>
      <c r="Q152" s="40">
        <v>45700</v>
      </c>
      <c r="R152" s="40">
        <v>45701</v>
      </c>
      <c r="S152" s="59"/>
    </row>
    <row r="153" spans="1:19" ht="18" customHeight="1">
      <c r="A153" s="1123" t="s">
        <v>2277</v>
      </c>
      <c r="B153" s="1123"/>
      <c r="C153" s="4"/>
      <c r="D153" s="1124">
        <f t="shared" si="13"/>
        <v>118</v>
      </c>
      <c r="E153" s="200" t="s">
        <v>196</v>
      </c>
      <c r="F153" s="200" t="s">
        <v>196</v>
      </c>
      <c r="G153" s="1203" t="s">
        <v>2311</v>
      </c>
      <c r="H153" s="1229">
        <v>4</v>
      </c>
      <c r="I153" s="1121">
        <v>15</v>
      </c>
      <c r="J153" s="1042">
        <f t="shared" si="12"/>
        <v>60</v>
      </c>
      <c r="K153" s="217"/>
      <c r="L153" s="73" t="s">
        <v>2312</v>
      </c>
      <c r="M153" s="27"/>
      <c r="N153" s="1003" t="s">
        <v>2196</v>
      </c>
      <c r="O153" s="40">
        <v>45685</v>
      </c>
      <c r="P153" s="38"/>
      <c r="Q153" s="40">
        <v>45700</v>
      </c>
      <c r="R153" s="40">
        <v>45701</v>
      </c>
      <c r="S153" s="59"/>
    </row>
    <row r="154" spans="1:19" ht="18" customHeight="1">
      <c r="A154" s="1123" t="s">
        <v>2277</v>
      </c>
      <c r="B154" s="1123"/>
      <c r="C154" s="4"/>
      <c r="D154" s="1124">
        <f t="shared" si="13"/>
        <v>119</v>
      </c>
      <c r="E154" s="200" t="s">
        <v>196</v>
      </c>
      <c r="F154" s="200" t="s">
        <v>196</v>
      </c>
      <c r="G154" s="1203" t="s">
        <v>2334</v>
      </c>
      <c r="H154" s="1229">
        <v>4</v>
      </c>
      <c r="I154" s="1121">
        <v>96</v>
      </c>
      <c r="J154" s="1042">
        <f t="shared" si="12"/>
        <v>384</v>
      </c>
      <c r="K154" s="217"/>
      <c r="L154" s="73" t="s">
        <v>2328</v>
      </c>
      <c r="M154" s="27"/>
      <c r="N154" s="1003" t="s">
        <v>2196</v>
      </c>
      <c r="O154" s="40">
        <v>45685</v>
      </c>
      <c r="P154" s="38"/>
      <c r="Q154" s="40">
        <v>45700</v>
      </c>
      <c r="R154" s="40">
        <v>45701</v>
      </c>
      <c r="S154" s="59"/>
    </row>
    <row r="155" spans="1:19" ht="18" customHeight="1">
      <c r="A155" s="1123" t="s">
        <v>2277</v>
      </c>
      <c r="B155" s="1123"/>
      <c r="C155" s="4"/>
      <c r="D155" s="1124">
        <f t="shared" si="13"/>
        <v>120</v>
      </c>
      <c r="E155" s="200" t="s">
        <v>196</v>
      </c>
      <c r="F155" s="200" t="s">
        <v>196</v>
      </c>
      <c r="G155" s="1203" t="s">
        <v>2331</v>
      </c>
      <c r="H155" s="1229">
        <v>4</v>
      </c>
      <c r="I155" s="1121">
        <v>108</v>
      </c>
      <c r="J155" s="1042">
        <f t="shared" si="12"/>
        <v>432</v>
      </c>
      <c r="K155" s="217"/>
      <c r="L155" s="73" t="s">
        <v>2324</v>
      </c>
      <c r="M155" s="27"/>
      <c r="N155" s="1003" t="s">
        <v>2196</v>
      </c>
      <c r="O155" s="40">
        <v>45685</v>
      </c>
      <c r="P155" s="38"/>
      <c r="Q155" s="40">
        <v>45700</v>
      </c>
      <c r="R155" s="40">
        <v>45701</v>
      </c>
      <c r="S155" s="59"/>
    </row>
    <row r="156" spans="1:19" ht="18" customHeight="1">
      <c r="A156" s="1123" t="s">
        <v>2277</v>
      </c>
      <c r="B156" s="1123"/>
      <c r="C156" s="4"/>
      <c r="D156" s="1124">
        <f t="shared" si="13"/>
        <v>121</v>
      </c>
      <c r="E156" s="200" t="s">
        <v>196</v>
      </c>
      <c r="F156" s="200" t="s">
        <v>196</v>
      </c>
      <c r="G156" s="1203" t="s">
        <v>2337</v>
      </c>
      <c r="H156" s="1229">
        <v>2</v>
      </c>
      <c r="I156" s="1121">
        <v>256</v>
      </c>
      <c r="J156" s="1042">
        <f t="shared" si="12"/>
        <v>512</v>
      </c>
      <c r="K156" s="217"/>
      <c r="L156" s="73" t="s">
        <v>2338</v>
      </c>
      <c r="M156" s="27"/>
      <c r="N156" s="1003" t="s">
        <v>2196</v>
      </c>
      <c r="O156" s="40">
        <v>45685</v>
      </c>
      <c r="P156" s="38"/>
      <c r="Q156" s="40">
        <v>45700</v>
      </c>
      <c r="R156" s="40">
        <v>45701</v>
      </c>
      <c r="S156" s="59"/>
    </row>
    <row r="157" spans="1:19" ht="18" customHeight="1">
      <c r="A157" s="1123" t="s">
        <v>2277</v>
      </c>
      <c r="B157" s="1123"/>
      <c r="C157" s="4"/>
      <c r="D157" s="1124">
        <f t="shared" si="13"/>
        <v>122</v>
      </c>
      <c r="E157" s="200" t="s">
        <v>196</v>
      </c>
      <c r="F157" s="200" t="s">
        <v>196</v>
      </c>
      <c r="G157" s="1203" t="s">
        <v>2339</v>
      </c>
      <c r="H157" s="1229">
        <v>4</v>
      </c>
      <c r="I157" s="1121">
        <v>55</v>
      </c>
      <c r="J157" s="1042">
        <f t="shared" si="12"/>
        <v>220</v>
      </c>
      <c r="K157" s="217"/>
      <c r="L157" s="73" t="s">
        <v>2340</v>
      </c>
      <c r="M157" s="27"/>
      <c r="N157" s="1003" t="s">
        <v>2196</v>
      </c>
      <c r="O157" s="40">
        <v>45685</v>
      </c>
      <c r="P157" s="38"/>
      <c r="Q157" s="40">
        <v>45700</v>
      </c>
      <c r="R157" s="40">
        <v>45701</v>
      </c>
      <c r="S157" s="59"/>
    </row>
    <row r="158" spans="1:19" ht="18" customHeight="1">
      <c r="A158" s="1123" t="s">
        <v>2277</v>
      </c>
      <c r="B158" s="1123"/>
      <c r="C158" s="4"/>
      <c r="D158" s="1124">
        <f t="shared" si="13"/>
        <v>123</v>
      </c>
      <c r="E158" s="200" t="s">
        <v>196</v>
      </c>
      <c r="F158" s="200" t="s">
        <v>196</v>
      </c>
      <c r="G158" s="1203" t="s">
        <v>2341</v>
      </c>
      <c r="H158" s="1226">
        <v>2</v>
      </c>
      <c r="I158" s="1121">
        <v>270</v>
      </c>
      <c r="J158" s="1042">
        <f t="shared" si="12"/>
        <v>540</v>
      </c>
      <c r="K158" s="217"/>
      <c r="L158" s="73" t="s">
        <v>2279</v>
      </c>
      <c r="M158" s="27"/>
      <c r="N158" s="1003" t="s">
        <v>2196</v>
      </c>
      <c r="O158" s="40">
        <v>45685</v>
      </c>
      <c r="P158" s="38"/>
      <c r="Q158" s="40">
        <v>45700</v>
      </c>
      <c r="R158" s="40">
        <v>45701</v>
      </c>
      <c r="S158" s="59"/>
    </row>
    <row r="159" spans="1:19" ht="18" customHeight="1">
      <c r="A159" s="1123" t="s">
        <v>2342</v>
      </c>
      <c r="B159" s="1123"/>
      <c r="C159" s="4"/>
      <c r="D159" s="1124">
        <f t="shared" si="13"/>
        <v>124</v>
      </c>
      <c r="E159" s="200" t="s">
        <v>196</v>
      </c>
      <c r="F159" s="200" t="s">
        <v>196</v>
      </c>
      <c r="G159" s="1203" t="s">
        <v>2343</v>
      </c>
      <c r="H159" s="1226">
        <v>2</v>
      </c>
      <c r="I159" s="1121">
        <v>620</v>
      </c>
      <c r="J159" s="1042">
        <f t="shared" si="12"/>
        <v>1240</v>
      </c>
      <c r="K159" s="217"/>
      <c r="L159" s="73" t="s">
        <v>2344</v>
      </c>
      <c r="M159" s="27"/>
      <c r="N159" s="1003" t="s">
        <v>2196</v>
      </c>
      <c r="O159" s="40">
        <v>45685</v>
      </c>
      <c r="P159" s="38"/>
      <c r="Q159" s="40">
        <v>45700</v>
      </c>
      <c r="R159" s="40">
        <v>45701</v>
      </c>
      <c r="S159" s="59"/>
    </row>
    <row r="160" spans="1:19" ht="18" customHeight="1">
      <c r="A160" s="1123" t="s">
        <v>2277</v>
      </c>
      <c r="B160" s="1123"/>
      <c r="C160" s="4"/>
      <c r="D160" s="1124">
        <f t="shared" si="13"/>
        <v>125</v>
      </c>
      <c r="E160" s="200" t="s">
        <v>196</v>
      </c>
      <c r="F160" s="200" t="s">
        <v>196</v>
      </c>
      <c r="G160" s="1203" t="s">
        <v>2345</v>
      </c>
      <c r="H160" s="1229">
        <v>2</v>
      </c>
      <c r="I160" s="1121">
        <v>1030</v>
      </c>
      <c r="J160" s="1042">
        <f t="shared" si="12"/>
        <v>2060</v>
      </c>
      <c r="K160" s="217"/>
      <c r="L160" s="73" t="s">
        <v>2346</v>
      </c>
      <c r="M160" s="27"/>
      <c r="N160" s="1003" t="s">
        <v>2196</v>
      </c>
      <c r="O160" s="40">
        <v>45685</v>
      </c>
      <c r="P160" s="38"/>
      <c r="Q160" s="40">
        <v>45700</v>
      </c>
      <c r="R160" s="40">
        <v>45701</v>
      </c>
      <c r="S160" s="59"/>
    </row>
    <row r="161" spans="1:19" ht="18" customHeight="1">
      <c r="A161" s="1123" t="s">
        <v>2277</v>
      </c>
      <c r="B161" s="1123"/>
      <c r="C161" s="4"/>
      <c r="D161" s="1124">
        <f t="shared" si="13"/>
        <v>126</v>
      </c>
      <c r="E161" s="398" t="s">
        <v>727</v>
      </c>
      <c r="F161" s="200" t="s">
        <v>196</v>
      </c>
      <c r="G161" s="1154" t="s">
        <v>2347</v>
      </c>
      <c r="H161" s="1231">
        <v>10</v>
      </c>
      <c r="I161" s="938">
        <v>24</v>
      </c>
      <c r="J161" s="1042">
        <f t="shared" si="12"/>
        <v>240</v>
      </c>
      <c r="K161" s="31"/>
      <c r="L161" s="406" t="s">
        <v>2348</v>
      </c>
      <c r="M161" s="27"/>
      <c r="N161" s="1003" t="s">
        <v>2196</v>
      </c>
      <c r="O161" s="40">
        <v>45685</v>
      </c>
      <c r="P161" s="38"/>
      <c r="Q161" s="40">
        <v>45700</v>
      </c>
      <c r="R161" s="40">
        <v>45701</v>
      </c>
      <c r="S161" s="59"/>
    </row>
    <row r="162" spans="1:19" ht="18" customHeight="1">
      <c r="A162" s="1123" t="s">
        <v>2291</v>
      </c>
      <c r="B162" s="1230"/>
      <c r="C162" s="4"/>
      <c r="D162" s="1124">
        <f t="shared" si="13"/>
        <v>127</v>
      </c>
      <c r="E162" s="484" t="s">
        <v>61</v>
      </c>
      <c r="F162" s="398" t="s">
        <v>55</v>
      </c>
      <c r="G162" s="1203" t="s">
        <v>2349</v>
      </c>
      <c r="H162" s="1229">
        <v>1</v>
      </c>
      <c r="I162" s="1121">
        <v>3602</v>
      </c>
      <c r="J162" s="1232">
        <f t="shared" si="12"/>
        <v>3602</v>
      </c>
      <c r="K162" s="217"/>
      <c r="L162" s="38" t="s">
        <v>2350</v>
      </c>
      <c r="M162" s="27"/>
      <c r="N162" s="1003" t="s">
        <v>2196</v>
      </c>
      <c r="O162" s="40">
        <v>45685</v>
      </c>
      <c r="P162" s="38"/>
      <c r="Q162" s="40">
        <v>45700</v>
      </c>
      <c r="R162" s="40">
        <v>45701</v>
      </c>
      <c r="S162" s="59"/>
    </row>
    <row r="163" spans="1:19" ht="18" customHeight="1">
      <c r="A163" s="1123" t="s">
        <v>2351</v>
      </c>
      <c r="B163" s="1123"/>
      <c r="C163" s="4"/>
      <c r="D163" s="1124">
        <f t="shared" si="13"/>
        <v>128</v>
      </c>
      <c r="E163" s="28" t="s">
        <v>2352</v>
      </c>
      <c r="F163" s="200" t="s">
        <v>196</v>
      </c>
      <c r="G163" s="1203" t="s">
        <v>2353</v>
      </c>
      <c r="H163" s="1229">
        <v>2</v>
      </c>
      <c r="I163" s="1121">
        <v>479</v>
      </c>
      <c r="J163" s="1232">
        <f t="shared" si="12"/>
        <v>958</v>
      </c>
      <c r="K163" s="217"/>
      <c r="L163" s="38" t="s">
        <v>2354</v>
      </c>
      <c r="M163" s="27"/>
      <c r="N163" s="1003" t="s">
        <v>2196</v>
      </c>
      <c r="O163" s="40">
        <v>45685</v>
      </c>
      <c r="P163" s="38"/>
      <c r="Q163" s="40">
        <v>45700</v>
      </c>
      <c r="R163" s="40">
        <v>45701</v>
      </c>
      <c r="S163" s="59"/>
    </row>
    <row r="164" spans="1:19" ht="18" customHeight="1">
      <c r="A164" s="1123" t="s">
        <v>2277</v>
      </c>
      <c r="B164" s="1123"/>
      <c r="C164" s="4"/>
      <c r="D164" s="1124">
        <f t="shared" si="13"/>
        <v>129</v>
      </c>
      <c r="E164" s="200" t="s">
        <v>196</v>
      </c>
      <c r="F164" s="200" t="s">
        <v>196</v>
      </c>
      <c r="G164" s="1203" t="s">
        <v>2355</v>
      </c>
      <c r="H164" s="1229">
        <v>2</v>
      </c>
      <c r="I164" s="1121">
        <v>339</v>
      </c>
      <c r="J164" s="1232">
        <f t="shared" si="12"/>
        <v>678</v>
      </c>
      <c r="K164" s="217"/>
      <c r="L164" s="38" t="s">
        <v>2356</v>
      </c>
      <c r="M164" s="27"/>
      <c r="N164" s="1003" t="s">
        <v>2196</v>
      </c>
      <c r="O164" s="40">
        <v>45685</v>
      </c>
      <c r="P164" s="38"/>
      <c r="Q164" s="40">
        <v>45700</v>
      </c>
      <c r="R164" s="40">
        <v>45701</v>
      </c>
      <c r="S164" s="59"/>
    </row>
    <row r="165" spans="1:19" ht="18" customHeight="1">
      <c r="A165" s="1123" t="s">
        <v>2277</v>
      </c>
      <c r="B165" s="1123"/>
      <c r="C165" s="4"/>
      <c r="D165" s="1124">
        <f t="shared" si="13"/>
        <v>130</v>
      </c>
      <c r="E165" s="200" t="s">
        <v>196</v>
      </c>
      <c r="F165" s="200" t="s">
        <v>196</v>
      </c>
      <c r="G165" s="1203" t="s">
        <v>90</v>
      </c>
      <c r="H165" s="1229">
        <v>2</v>
      </c>
      <c r="I165" s="1121">
        <v>262</v>
      </c>
      <c r="J165" s="1232">
        <f t="shared" si="12"/>
        <v>524</v>
      </c>
      <c r="K165" s="217"/>
      <c r="L165" s="38" t="s">
        <v>2324</v>
      </c>
      <c r="M165" s="27"/>
      <c r="N165" s="1003" t="s">
        <v>2196</v>
      </c>
      <c r="O165" s="40">
        <v>45685</v>
      </c>
      <c r="P165" s="38"/>
      <c r="Q165" s="40">
        <v>45700</v>
      </c>
      <c r="R165" s="40">
        <v>45701</v>
      </c>
      <c r="S165" s="59"/>
    </row>
    <row r="166" spans="1:19" ht="18" customHeight="1">
      <c r="A166" s="1123" t="s">
        <v>2277</v>
      </c>
      <c r="B166" s="1123"/>
      <c r="C166" s="4"/>
      <c r="D166" s="1124">
        <f t="shared" si="13"/>
        <v>131</v>
      </c>
      <c r="E166" s="200" t="s">
        <v>196</v>
      </c>
      <c r="F166" s="200" t="s">
        <v>196</v>
      </c>
      <c r="G166" s="1203" t="s">
        <v>2357</v>
      </c>
      <c r="H166" s="1229">
        <v>4</v>
      </c>
      <c r="I166" s="1121">
        <v>157</v>
      </c>
      <c r="J166" s="1232">
        <f t="shared" si="12"/>
        <v>628</v>
      </c>
      <c r="K166" s="217"/>
      <c r="L166" s="38" t="s">
        <v>2314</v>
      </c>
      <c r="M166" s="27"/>
      <c r="N166" s="1003" t="s">
        <v>2196</v>
      </c>
      <c r="O166" s="40">
        <v>45685</v>
      </c>
      <c r="P166" s="38"/>
      <c r="Q166" s="40">
        <v>45700</v>
      </c>
      <c r="R166" s="40">
        <v>45701</v>
      </c>
      <c r="S166" s="59"/>
    </row>
    <row r="167" spans="1:19" ht="18" customHeight="1">
      <c r="A167" s="1123" t="s">
        <v>2277</v>
      </c>
      <c r="B167" s="1123"/>
      <c r="C167" s="4"/>
      <c r="D167" s="1124">
        <f t="shared" si="13"/>
        <v>132</v>
      </c>
      <c r="E167" s="200" t="s">
        <v>196</v>
      </c>
      <c r="F167" s="200" t="s">
        <v>196</v>
      </c>
      <c r="G167" s="1203" t="s">
        <v>2313</v>
      </c>
      <c r="H167" s="1229">
        <v>2</v>
      </c>
      <c r="I167" s="1121">
        <v>165</v>
      </c>
      <c r="J167" s="1232">
        <f t="shared" si="12"/>
        <v>330</v>
      </c>
      <c r="K167" s="217"/>
      <c r="L167" s="38" t="s">
        <v>2314</v>
      </c>
      <c r="M167" s="27"/>
      <c r="N167" s="1003" t="s">
        <v>2196</v>
      </c>
      <c r="O167" s="40">
        <v>45685</v>
      </c>
      <c r="P167" s="38"/>
      <c r="Q167" s="40">
        <v>45700</v>
      </c>
      <c r="R167" s="40">
        <v>45701</v>
      </c>
      <c r="S167" s="59"/>
    </row>
    <row r="168" spans="1:19" ht="18" customHeight="1">
      <c r="A168" s="1123" t="s">
        <v>2291</v>
      </c>
      <c r="B168" s="1230"/>
      <c r="C168" s="4"/>
      <c r="D168" s="1124">
        <f t="shared" si="13"/>
        <v>133</v>
      </c>
      <c r="E168" s="484" t="s">
        <v>61</v>
      </c>
      <c r="F168" s="398" t="s">
        <v>55</v>
      </c>
      <c r="G168" s="1203" t="s">
        <v>2358</v>
      </c>
      <c r="H168" s="1229">
        <v>1</v>
      </c>
      <c r="I168" s="1121">
        <v>1968</v>
      </c>
      <c r="J168" s="1232">
        <f t="shared" si="12"/>
        <v>1968</v>
      </c>
      <c r="K168" s="217"/>
      <c r="L168" s="38" t="s">
        <v>2359</v>
      </c>
      <c r="M168" s="27"/>
      <c r="N168" s="1003" t="s">
        <v>2196</v>
      </c>
      <c r="O168" s="40">
        <v>45685</v>
      </c>
      <c r="P168" s="38"/>
      <c r="Q168" s="40">
        <v>45700</v>
      </c>
      <c r="R168" s="40">
        <v>45701</v>
      </c>
      <c r="S168" s="59"/>
    </row>
    <row r="169" spans="1:19" ht="18" customHeight="1">
      <c r="A169" s="1123" t="s">
        <v>2277</v>
      </c>
      <c r="B169" s="1123"/>
      <c r="C169" s="4"/>
      <c r="D169" s="1124">
        <f t="shared" si="13"/>
        <v>134</v>
      </c>
      <c r="E169" s="200" t="s">
        <v>196</v>
      </c>
      <c r="F169" s="200" t="s">
        <v>196</v>
      </c>
      <c r="G169" s="1203" t="s">
        <v>2360</v>
      </c>
      <c r="H169" s="1229">
        <v>2</v>
      </c>
      <c r="I169" s="1121">
        <v>29</v>
      </c>
      <c r="J169" s="1232">
        <f t="shared" si="12"/>
        <v>58</v>
      </c>
      <c r="K169" s="217"/>
      <c r="L169" s="38" t="s">
        <v>2361</v>
      </c>
      <c r="M169" s="27"/>
      <c r="N169" s="1003" t="s">
        <v>2196</v>
      </c>
      <c r="O169" s="40">
        <v>45685</v>
      </c>
      <c r="P169" s="38"/>
      <c r="Q169" s="40">
        <v>45700</v>
      </c>
      <c r="R169" s="40">
        <v>45701</v>
      </c>
      <c r="S169" s="59"/>
    </row>
    <row r="170" spans="1:19" ht="18" customHeight="1">
      <c r="A170" s="4"/>
      <c r="B170" s="4"/>
      <c r="C170" s="4"/>
      <c r="D170" s="28"/>
      <c r="E170" s="28"/>
      <c r="F170" s="28"/>
      <c r="G170" s="73"/>
      <c r="H170" s="38"/>
      <c r="I170" s="27"/>
      <c r="J170" s="31"/>
      <c r="K170" s="217"/>
      <c r="L170" s="38"/>
      <c r="M170" s="27"/>
      <c r="N170" s="177"/>
      <c r="O170" s="48"/>
      <c r="P170" s="50"/>
      <c r="Q170" s="50"/>
      <c r="R170" s="48"/>
      <c r="S170" s="59"/>
    </row>
    <row r="171" spans="1:19" ht="18" customHeight="1">
      <c r="A171" s="1123" t="s">
        <v>2277</v>
      </c>
      <c r="B171" s="4"/>
      <c r="C171" s="4"/>
      <c r="D171" s="1233">
        <f>D169+1</f>
        <v>135</v>
      </c>
      <c r="E171" s="200" t="s">
        <v>196</v>
      </c>
      <c r="F171" s="200" t="s">
        <v>196</v>
      </c>
      <c r="G171" s="626" t="s">
        <v>2362</v>
      </c>
      <c r="H171" s="475">
        <v>2</v>
      </c>
      <c r="I171" s="487">
        <v>279</v>
      </c>
      <c r="J171" s="1042">
        <f t="shared" ref="J171:J177" si="14">H171*I171</f>
        <v>558</v>
      </c>
      <c r="K171" s="217"/>
      <c r="L171" s="73" t="s">
        <v>2297</v>
      </c>
      <c r="M171" s="27"/>
      <c r="N171" s="1234" t="s">
        <v>2363</v>
      </c>
      <c r="O171" s="48">
        <v>45712</v>
      </c>
      <c r="P171" s="50"/>
      <c r="Q171" s="40">
        <v>45713</v>
      </c>
      <c r="R171" s="48">
        <v>45714</v>
      </c>
      <c r="S171" s="59"/>
    </row>
    <row r="172" spans="1:19" ht="18" customHeight="1">
      <c r="A172" s="1123" t="s">
        <v>2277</v>
      </c>
      <c r="B172" s="4"/>
      <c r="C172" s="4"/>
      <c r="D172" s="1233">
        <f t="shared" ref="D172:D174" si="15">D171+1</f>
        <v>136</v>
      </c>
      <c r="E172" s="200" t="s">
        <v>196</v>
      </c>
      <c r="F172" s="200" t="s">
        <v>196</v>
      </c>
      <c r="G172" s="626" t="s">
        <v>2364</v>
      </c>
      <c r="H172" s="475">
        <v>2</v>
      </c>
      <c r="I172" s="487">
        <v>279</v>
      </c>
      <c r="J172" s="1042">
        <f t="shared" si="14"/>
        <v>558</v>
      </c>
      <c r="K172" s="217"/>
      <c r="L172" s="73" t="s">
        <v>2297</v>
      </c>
      <c r="M172" s="27"/>
      <c r="N172" s="1234" t="s">
        <v>2363</v>
      </c>
      <c r="O172" s="48">
        <v>45712</v>
      </c>
      <c r="P172" s="50"/>
      <c r="Q172" s="40">
        <v>45713</v>
      </c>
      <c r="R172" s="48">
        <v>45714</v>
      </c>
      <c r="S172" s="59"/>
    </row>
    <row r="173" spans="1:19" ht="18" customHeight="1">
      <c r="A173" s="1123" t="s">
        <v>2277</v>
      </c>
      <c r="B173" s="4"/>
      <c r="C173" s="4"/>
      <c r="D173" s="1233">
        <f t="shared" si="15"/>
        <v>137</v>
      </c>
      <c r="E173" s="200" t="s">
        <v>196</v>
      </c>
      <c r="F173" s="200" t="s">
        <v>196</v>
      </c>
      <c r="G173" s="626" t="s">
        <v>2365</v>
      </c>
      <c r="H173" s="475">
        <v>2</v>
      </c>
      <c r="I173" s="487">
        <v>160</v>
      </c>
      <c r="J173" s="1042">
        <f t="shared" si="14"/>
        <v>320</v>
      </c>
      <c r="K173" s="217"/>
      <c r="L173" s="73" t="s">
        <v>2297</v>
      </c>
      <c r="M173" s="27"/>
      <c r="N173" s="1234" t="s">
        <v>2363</v>
      </c>
      <c r="O173" s="48">
        <v>45712</v>
      </c>
      <c r="P173" s="50"/>
      <c r="Q173" s="40">
        <v>45713</v>
      </c>
      <c r="R173" s="48">
        <v>45714</v>
      </c>
      <c r="S173" s="59"/>
    </row>
    <row r="174" spans="1:19" ht="18" customHeight="1">
      <c r="A174" s="1123" t="s">
        <v>2277</v>
      </c>
      <c r="B174" s="4"/>
      <c r="C174" s="4"/>
      <c r="D174" s="1233">
        <f t="shared" si="15"/>
        <v>138</v>
      </c>
      <c r="E174" s="200" t="s">
        <v>196</v>
      </c>
      <c r="F174" s="200" t="s">
        <v>196</v>
      </c>
      <c r="G174" s="626" t="s">
        <v>2366</v>
      </c>
      <c r="H174" s="475">
        <v>2</v>
      </c>
      <c r="I174" s="487">
        <v>320</v>
      </c>
      <c r="J174" s="1042">
        <f t="shared" si="14"/>
        <v>640</v>
      </c>
      <c r="K174" s="217"/>
      <c r="L174" s="73" t="s">
        <v>2297</v>
      </c>
      <c r="M174" s="27"/>
      <c r="N174" s="1234" t="s">
        <v>2363</v>
      </c>
      <c r="O174" s="48">
        <v>45712</v>
      </c>
      <c r="P174" s="50"/>
      <c r="Q174" s="40">
        <v>45713</v>
      </c>
      <c r="R174" s="48">
        <v>45714</v>
      </c>
      <c r="S174" s="59"/>
    </row>
    <row r="175" spans="1:19" ht="18" customHeight="1">
      <c r="A175" s="1123" t="s">
        <v>2277</v>
      </c>
      <c r="B175" s="4"/>
      <c r="C175" s="4"/>
      <c r="D175" s="1233">
        <f>D174+1</f>
        <v>139</v>
      </c>
      <c r="E175" s="200" t="s">
        <v>196</v>
      </c>
      <c r="F175" s="200" t="s">
        <v>196</v>
      </c>
      <c r="G175" s="626" t="s">
        <v>2289</v>
      </c>
      <c r="H175" s="475">
        <v>14</v>
      </c>
      <c r="I175" s="487">
        <v>230</v>
      </c>
      <c r="J175" s="1042">
        <f t="shared" si="14"/>
        <v>3220</v>
      </c>
      <c r="K175" s="217"/>
      <c r="L175" s="73" t="s">
        <v>2290</v>
      </c>
      <c r="M175" s="27"/>
      <c r="N175" s="1234" t="s">
        <v>2363</v>
      </c>
      <c r="O175" s="48">
        <v>45712</v>
      </c>
      <c r="P175" s="50"/>
      <c r="Q175" s="40">
        <v>45713</v>
      </c>
      <c r="R175" s="48">
        <v>45714</v>
      </c>
      <c r="S175" s="59"/>
    </row>
    <row r="176" spans="1:19" ht="18" customHeight="1">
      <c r="A176" s="1123" t="s">
        <v>2277</v>
      </c>
      <c r="B176" s="4"/>
      <c r="C176" s="4"/>
      <c r="D176" s="1233">
        <f>D175+1</f>
        <v>140</v>
      </c>
      <c r="E176" s="200" t="s">
        <v>196</v>
      </c>
      <c r="F176" s="200" t="s">
        <v>196</v>
      </c>
      <c r="G176" s="626" t="s">
        <v>2367</v>
      </c>
      <c r="H176" s="475">
        <v>4</v>
      </c>
      <c r="I176" s="487">
        <v>204</v>
      </c>
      <c r="J176" s="1042">
        <f t="shared" si="14"/>
        <v>816</v>
      </c>
      <c r="K176" s="217"/>
      <c r="L176" s="38" t="s">
        <v>2368</v>
      </c>
      <c r="M176" s="27"/>
      <c r="N176" s="1234" t="s">
        <v>2363</v>
      </c>
      <c r="O176" s="48">
        <v>45712</v>
      </c>
      <c r="P176" s="50"/>
      <c r="Q176" s="40">
        <v>45713</v>
      </c>
      <c r="R176" s="48">
        <v>45714</v>
      </c>
      <c r="S176" s="59"/>
    </row>
    <row r="177" spans="1:19" ht="18" customHeight="1">
      <c r="A177" s="1123" t="s">
        <v>2277</v>
      </c>
      <c r="B177" s="4"/>
      <c r="C177" s="4"/>
      <c r="D177" s="1233">
        <f t="shared" ref="D177" si="16">D176+1</f>
        <v>141</v>
      </c>
      <c r="E177" s="200" t="s">
        <v>196</v>
      </c>
      <c r="F177" s="200" t="s">
        <v>196</v>
      </c>
      <c r="G177" s="626" t="s">
        <v>2294</v>
      </c>
      <c r="H177" s="475">
        <v>4</v>
      </c>
      <c r="I177" s="487">
        <v>156</v>
      </c>
      <c r="J177" s="1042">
        <f t="shared" si="14"/>
        <v>624</v>
      </c>
      <c r="K177" s="217"/>
      <c r="L177" s="73" t="s">
        <v>2295</v>
      </c>
      <c r="M177" s="27"/>
      <c r="N177" s="1234" t="s">
        <v>2363</v>
      </c>
      <c r="O177" s="48">
        <v>45712</v>
      </c>
      <c r="P177" s="50"/>
      <c r="Q177" s="40">
        <v>45713</v>
      </c>
      <c r="R177" s="48">
        <v>45714</v>
      </c>
      <c r="S177" s="59"/>
    </row>
    <row r="178" spans="1:19" ht="18" customHeight="1">
      <c r="A178" s="4"/>
      <c r="B178" s="4"/>
      <c r="C178" s="4"/>
      <c r="D178" s="28"/>
      <c r="E178" s="28"/>
      <c r="F178" s="28"/>
      <c r="G178" s="73"/>
      <c r="H178" s="38"/>
      <c r="I178" s="27"/>
      <c r="J178" s="31"/>
      <c r="K178" s="217"/>
      <c r="L178" s="38"/>
      <c r="M178" s="27"/>
      <c r="N178" s="177"/>
      <c r="O178" s="48"/>
      <c r="P178" s="50"/>
      <c r="Q178" s="50"/>
      <c r="R178" s="48"/>
      <c r="S178" s="59"/>
    </row>
    <row r="179" spans="1:19" ht="18" customHeight="1">
      <c r="A179" s="4"/>
      <c r="B179" s="4"/>
      <c r="C179" s="4"/>
      <c r="D179" s="28"/>
      <c r="E179" s="28"/>
      <c r="F179" s="28"/>
      <c r="G179" s="306">
        <f>SUM(J95:J178)</f>
        <v>187843</v>
      </c>
      <c r="H179" s="38"/>
      <c r="I179" s="27"/>
      <c r="J179" s="31"/>
      <c r="K179" s="217"/>
      <c r="L179" s="38"/>
      <c r="M179" s="27"/>
      <c r="N179" s="177"/>
      <c r="O179" s="48"/>
      <c r="P179" s="50"/>
      <c r="Q179" s="50"/>
      <c r="R179" s="48"/>
      <c r="S179" s="59"/>
    </row>
    <row r="180" spans="1:19" ht="18" customHeight="1">
      <c r="A180" s="4"/>
      <c r="B180" s="4"/>
      <c r="C180" s="4"/>
      <c r="D180" s="28"/>
      <c r="E180" s="28"/>
      <c r="F180" s="28"/>
      <c r="G180" s="73"/>
      <c r="H180" s="38"/>
      <c r="I180" s="27"/>
      <c r="J180" s="31"/>
      <c r="K180" s="217"/>
      <c r="L180" s="38"/>
      <c r="M180" s="27"/>
      <c r="N180" s="177"/>
      <c r="O180" s="48"/>
      <c r="P180" s="50"/>
      <c r="Q180" s="50"/>
      <c r="R180" s="48"/>
      <c r="S180" s="59"/>
    </row>
    <row r="181" spans="1:19" ht="18" customHeight="1">
      <c r="A181" s="4"/>
      <c r="B181" s="4"/>
      <c r="C181" s="4"/>
      <c r="D181" s="28"/>
      <c r="E181" s="28"/>
      <c r="F181" s="28"/>
      <c r="G181" s="73"/>
      <c r="H181" s="38"/>
      <c r="I181" s="27"/>
      <c r="J181" s="31"/>
      <c r="K181" s="217"/>
      <c r="L181" s="38"/>
      <c r="M181" s="27"/>
      <c r="N181" s="177"/>
      <c r="O181" s="48"/>
      <c r="P181" s="50"/>
      <c r="Q181" s="50"/>
      <c r="R181" s="48"/>
      <c r="S181" s="59"/>
    </row>
    <row r="182" spans="1:19" ht="18" customHeight="1">
      <c r="A182" s="4"/>
      <c r="B182" s="4"/>
      <c r="C182" s="4"/>
      <c r="D182" s="28"/>
      <c r="E182" s="28"/>
      <c r="F182" s="28"/>
      <c r="G182" s="73"/>
      <c r="H182" s="38"/>
      <c r="I182" s="27"/>
      <c r="J182" s="31"/>
      <c r="K182" s="217"/>
      <c r="L182" s="38"/>
      <c r="M182" s="27"/>
      <c r="N182" s="177"/>
      <c r="O182" s="48"/>
      <c r="P182" s="50"/>
      <c r="Q182" s="50"/>
      <c r="R182" s="48"/>
      <c r="S182" s="59"/>
    </row>
    <row r="183" spans="1:19" ht="18" customHeight="1">
      <c r="A183" s="4"/>
      <c r="B183" s="4"/>
      <c r="C183" s="4"/>
      <c r="D183" s="28"/>
      <c r="E183" s="1118" t="s">
        <v>2184</v>
      </c>
      <c r="F183" s="1119"/>
      <c r="G183" s="1120"/>
      <c r="H183" s="38"/>
      <c r="I183" s="27"/>
      <c r="J183" s="31"/>
      <c r="K183" s="217"/>
      <c r="L183" s="38"/>
      <c r="M183" s="27"/>
      <c r="N183" s="177"/>
      <c r="O183" s="48"/>
      <c r="P183" s="50"/>
      <c r="Q183" s="50"/>
      <c r="R183" s="48"/>
      <c r="S183" s="59"/>
    </row>
    <row r="184" spans="1:19" ht="19.5" customHeight="1">
      <c r="A184" s="1123" t="s">
        <v>2291</v>
      </c>
      <c r="B184" s="1230"/>
      <c r="C184" s="4"/>
      <c r="D184" s="762">
        <f>+D177+1</f>
        <v>142</v>
      </c>
      <c r="E184" s="484" t="s">
        <v>61</v>
      </c>
      <c r="F184" s="1235" t="s">
        <v>196</v>
      </c>
      <c r="G184" s="1236" t="s">
        <v>2369</v>
      </c>
      <c r="H184" s="1237">
        <v>2</v>
      </c>
      <c r="I184" s="1238">
        <v>3510</v>
      </c>
      <c r="J184" s="1239">
        <f t="shared" ref="J184:J192" si="17">H184*I184</f>
        <v>7020</v>
      </c>
      <c r="K184" s="159"/>
      <c r="L184" s="166" t="s">
        <v>2370</v>
      </c>
      <c r="M184" s="38"/>
      <c r="N184" s="1003" t="s">
        <v>2196</v>
      </c>
      <c r="O184" s="40">
        <v>45685</v>
      </c>
      <c r="P184" s="38"/>
      <c r="Q184" s="40">
        <v>45700</v>
      </c>
      <c r="R184" s="40">
        <v>45701</v>
      </c>
      <c r="S184" s="59"/>
    </row>
    <row r="185" spans="1:19" ht="19.5" customHeight="1">
      <c r="A185" s="1123" t="s">
        <v>2277</v>
      </c>
      <c r="B185" s="1123"/>
      <c r="C185" s="4"/>
      <c r="D185" s="762">
        <f>+D184+1</f>
        <v>143</v>
      </c>
      <c r="E185" s="848" t="s">
        <v>55</v>
      </c>
      <c r="F185" s="848" t="s">
        <v>55</v>
      </c>
      <c r="G185" s="843" t="s">
        <v>165</v>
      </c>
      <c r="H185" s="1121">
        <v>2</v>
      </c>
      <c r="I185" s="1238">
        <v>72</v>
      </c>
      <c r="J185" s="1239">
        <f t="shared" si="17"/>
        <v>144</v>
      </c>
      <c r="K185" s="31"/>
      <c r="L185" s="38" t="s">
        <v>531</v>
      </c>
      <c r="M185" s="38"/>
      <c r="N185" s="1003" t="s">
        <v>2196</v>
      </c>
      <c r="O185" s="40">
        <v>45685</v>
      </c>
      <c r="P185" s="38"/>
      <c r="Q185" s="40">
        <v>45700</v>
      </c>
      <c r="R185" s="40">
        <v>45701</v>
      </c>
      <c r="S185" s="59"/>
    </row>
    <row r="186" spans="1:19" ht="19.5" customHeight="1">
      <c r="A186" s="1123" t="s">
        <v>2277</v>
      </c>
      <c r="B186" s="1123"/>
      <c r="C186" s="4"/>
      <c r="D186" s="762">
        <f>+D185+1</f>
        <v>144</v>
      </c>
      <c r="E186" s="848" t="s">
        <v>55</v>
      </c>
      <c r="F186" s="848" t="s">
        <v>55</v>
      </c>
      <c r="G186" s="1236" t="s">
        <v>2371</v>
      </c>
      <c r="H186" s="1237">
        <v>8</v>
      </c>
      <c r="I186" s="1238">
        <v>250</v>
      </c>
      <c r="J186" s="1239">
        <f t="shared" si="17"/>
        <v>2000</v>
      </c>
      <c r="K186" s="159"/>
      <c r="L186" s="1240" t="s">
        <v>879</v>
      </c>
      <c r="M186" s="38"/>
      <c r="N186" s="1003" t="s">
        <v>2196</v>
      </c>
      <c r="O186" s="40">
        <v>45685</v>
      </c>
      <c r="P186" s="38"/>
      <c r="Q186" s="40">
        <v>45700</v>
      </c>
      <c r="R186" s="40">
        <v>45701</v>
      </c>
      <c r="S186" s="59"/>
    </row>
    <row r="187" spans="1:19" ht="19.5" customHeight="1">
      <c r="A187" s="1123" t="s">
        <v>2277</v>
      </c>
      <c r="B187" s="1123"/>
      <c r="C187" s="4"/>
      <c r="D187" s="762">
        <f t="shared" ref="D187:D192" si="18">+D186+1</f>
        <v>145</v>
      </c>
      <c r="E187" s="848" t="s">
        <v>55</v>
      </c>
      <c r="F187" s="848" t="s">
        <v>55</v>
      </c>
      <c r="G187" s="1236" t="s">
        <v>2372</v>
      </c>
      <c r="H187" s="1237">
        <v>4</v>
      </c>
      <c r="I187" s="1238">
        <v>290</v>
      </c>
      <c r="J187" s="1239">
        <f t="shared" si="17"/>
        <v>1160</v>
      </c>
      <c r="K187" s="159"/>
      <c r="L187" s="1240" t="s">
        <v>879</v>
      </c>
      <c r="M187" s="38"/>
      <c r="N187" s="1003" t="s">
        <v>2196</v>
      </c>
      <c r="O187" s="40">
        <v>45685</v>
      </c>
      <c r="P187" s="38"/>
      <c r="Q187" s="40">
        <v>45700</v>
      </c>
      <c r="R187" s="40">
        <v>45701</v>
      </c>
      <c r="S187" s="59"/>
    </row>
    <row r="188" spans="1:19" ht="19.5" customHeight="1">
      <c r="A188" s="1123" t="s">
        <v>2277</v>
      </c>
      <c r="B188" s="1123"/>
      <c r="C188" s="4"/>
      <c r="D188" s="762">
        <f t="shared" si="18"/>
        <v>146</v>
      </c>
      <c r="E188" s="848" t="s">
        <v>55</v>
      </c>
      <c r="F188" s="848" t="s">
        <v>55</v>
      </c>
      <c r="G188" s="1236" t="s">
        <v>2373</v>
      </c>
      <c r="H188" s="1237">
        <v>4</v>
      </c>
      <c r="I188" s="1238">
        <v>210</v>
      </c>
      <c r="J188" s="1239">
        <f t="shared" si="17"/>
        <v>840</v>
      </c>
      <c r="K188" s="159"/>
      <c r="L188" s="166" t="s">
        <v>2374</v>
      </c>
      <c r="M188" s="38"/>
      <c r="N188" s="1003" t="s">
        <v>2196</v>
      </c>
      <c r="O188" s="40">
        <v>45685</v>
      </c>
      <c r="P188" s="38"/>
      <c r="Q188" s="40">
        <v>45700</v>
      </c>
      <c r="R188" s="40">
        <v>45701</v>
      </c>
      <c r="S188" s="59"/>
    </row>
    <row r="189" spans="1:19" ht="19.5" customHeight="1">
      <c r="A189" s="1123" t="s">
        <v>2277</v>
      </c>
      <c r="B189" s="1123"/>
      <c r="C189" s="4"/>
      <c r="D189" s="762">
        <f t="shared" si="18"/>
        <v>147</v>
      </c>
      <c r="E189" s="848" t="s">
        <v>55</v>
      </c>
      <c r="F189" s="848" t="s">
        <v>55</v>
      </c>
      <c r="G189" s="1236" t="s">
        <v>2375</v>
      </c>
      <c r="H189" s="1237">
        <v>4</v>
      </c>
      <c r="I189" s="1238">
        <v>2970</v>
      </c>
      <c r="J189" s="1239">
        <f t="shared" si="17"/>
        <v>11880</v>
      </c>
      <c r="K189" s="159"/>
      <c r="L189" s="166" t="s">
        <v>2376</v>
      </c>
      <c r="M189" s="38"/>
      <c r="N189" s="1003" t="s">
        <v>2196</v>
      </c>
      <c r="O189" s="40">
        <v>45685</v>
      </c>
      <c r="P189" s="38"/>
      <c r="Q189" s="40">
        <v>45700</v>
      </c>
      <c r="R189" s="40">
        <v>45701</v>
      </c>
      <c r="S189" s="59"/>
    </row>
    <row r="190" spans="1:19" ht="19.5" customHeight="1">
      <c r="A190" s="1123" t="s">
        <v>2277</v>
      </c>
      <c r="B190" s="1123"/>
      <c r="C190" s="4"/>
      <c r="D190" s="762">
        <f t="shared" si="18"/>
        <v>148</v>
      </c>
      <c r="E190" s="848" t="s">
        <v>55</v>
      </c>
      <c r="F190" s="848" t="s">
        <v>55</v>
      </c>
      <c r="G190" s="1236" t="s">
        <v>2377</v>
      </c>
      <c r="H190" s="1237">
        <v>4</v>
      </c>
      <c r="I190" s="1238">
        <v>300</v>
      </c>
      <c r="J190" s="1239">
        <f t="shared" si="17"/>
        <v>1200</v>
      </c>
      <c r="K190" s="159"/>
      <c r="L190" s="166" t="s">
        <v>2378</v>
      </c>
      <c r="M190" s="38"/>
      <c r="N190" s="1003" t="s">
        <v>2196</v>
      </c>
      <c r="O190" s="40">
        <v>45685</v>
      </c>
      <c r="P190" s="38"/>
      <c r="Q190" s="40">
        <v>45700</v>
      </c>
      <c r="R190" s="40">
        <v>45701</v>
      </c>
      <c r="S190" s="59"/>
    </row>
    <row r="191" spans="1:19" ht="19.5" customHeight="1">
      <c r="A191" s="1123" t="s">
        <v>2277</v>
      </c>
      <c r="B191" s="1123"/>
      <c r="C191" s="4"/>
      <c r="D191" s="762">
        <f t="shared" si="18"/>
        <v>149</v>
      </c>
      <c r="E191" s="848" t="s">
        <v>55</v>
      </c>
      <c r="F191" s="848" t="s">
        <v>55</v>
      </c>
      <c r="G191" s="843" t="s">
        <v>177</v>
      </c>
      <c r="H191" s="1121">
        <v>2</v>
      </c>
      <c r="I191" s="1238">
        <v>31</v>
      </c>
      <c r="J191" s="1239">
        <f t="shared" si="17"/>
        <v>62</v>
      </c>
      <c r="K191" s="31"/>
      <c r="L191" s="38" t="s">
        <v>532</v>
      </c>
      <c r="M191" s="38"/>
      <c r="N191" s="1003" t="s">
        <v>2196</v>
      </c>
      <c r="O191" s="40">
        <v>45685</v>
      </c>
      <c r="P191" s="38"/>
      <c r="Q191" s="40">
        <v>45700</v>
      </c>
      <c r="R191" s="40">
        <v>45701</v>
      </c>
      <c r="S191" s="59"/>
    </row>
    <row r="192" spans="1:19" ht="19.5" customHeight="1">
      <c r="A192" s="1123" t="s">
        <v>2277</v>
      </c>
      <c r="B192" s="1123"/>
      <c r="C192" s="4"/>
      <c r="D192" s="762">
        <f t="shared" si="18"/>
        <v>150</v>
      </c>
      <c r="E192" s="848" t="s">
        <v>55</v>
      </c>
      <c r="F192" s="848" t="s">
        <v>55</v>
      </c>
      <c r="G192" s="1236" t="s">
        <v>2379</v>
      </c>
      <c r="H192" s="1237">
        <v>4</v>
      </c>
      <c r="I192" s="1238">
        <v>270</v>
      </c>
      <c r="J192" s="1239">
        <f t="shared" si="17"/>
        <v>1080</v>
      </c>
      <c r="K192" s="159"/>
      <c r="L192" s="166" t="s">
        <v>2380</v>
      </c>
      <c r="M192" s="38"/>
      <c r="N192" s="1003" t="s">
        <v>2196</v>
      </c>
      <c r="O192" s="40">
        <v>45685</v>
      </c>
      <c r="P192" s="38"/>
      <c r="Q192" s="40">
        <v>45700</v>
      </c>
      <c r="R192" s="40">
        <v>45701</v>
      </c>
      <c r="S192" s="59"/>
    </row>
    <row r="193" spans="1:19" ht="19.5" customHeight="1">
      <c r="A193" s="4"/>
      <c r="B193" s="4"/>
      <c r="C193" s="4"/>
      <c r="D193" s="28"/>
      <c r="E193" s="28"/>
      <c r="F193" s="28"/>
      <c r="G193" s="73"/>
      <c r="H193" s="38"/>
      <c r="I193" s="27"/>
      <c r="J193" s="31"/>
      <c r="K193" s="217"/>
      <c r="L193" s="38"/>
      <c r="M193" s="27"/>
      <c r="N193" s="177"/>
      <c r="O193" s="48"/>
      <c r="P193" s="50"/>
      <c r="Q193" s="50"/>
      <c r="R193" s="48"/>
      <c r="S193" s="59"/>
    </row>
    <row r="194" spans="1:19" ht="19.5" customHeight="1">
      <c r="A194" s="4"/>
      <c r="B194" s="4"/>
      <c r="C194" s="4"/>
      <c r="D194" s="28"/>
      <c r="E194" s="28"/>
      <c r="F194" s="28"/>
      <c r="G194" s="1133">
        <f>SUM(J184:J193)</f>
        <v>25386</v>
      </c>
      <c r="H194" s="38"/>
      <c r="I194" s="27"/>
      <c r="J194" s="31"/>
      <c r="K194" s="217"/>
      <c r="L194" s="38"/>
      <c r="M194" s="27"/>
      <c r="N194" s="177"/>
      <c r="O194" s="48"/>
      <c r="P194" s="50"/>
      <c r="Q194" s="50"/>
      <c r="R194" s="48"/>
      <c r="S194" s="59"/>
    </row>
    <row r="195" spans="1:19" ht="18" customHeight="1">
      <c r="A195" s="4"/>
      <c r="B195" s="4"/>
      <c r="C195" s="4"/>
      <c r="D195" s="28"/>
      <c r="E195" s="28"/>
      <c r="F195" s="28"/>
      <c r="G195" s="73"/>
      <c r="H195" s="38"/>
      <c r="I195" s="27"/>
      <c r="J195" s="31"/>
      <c r="K195" s="217"/>
      <c r="L195" s="38"/>
      <c r="M195" s="27"/>
      <c r="N195" s="177"/>
      <c r="O195" s="48"/>
      <c r="P195" s="50"/>
      <c r="Q195" s="50"/>
      <c r="R195" s="48"/>
      <c r="S195" s="59"/>
    </row>
    <row r="196" spans="1:19" ht="18" customHeight="1">
      <c r="A196" s="4"/>
      <c r="B196" s="4"/>
      <c r="C196" s="4"/>
      <c r="D196" s="28"/>
      <c r="E196" s="28"/>
      <c r="F196" s="28"/>
      <c r="G196" s="73"/>
      <c r="H196" s="38"/>
      <c r="I196" s="27"/>
      <c r="J196" s="31"/>
      <c r="K196" s="217"/>
      <c r="L196" s="38"/>
      <c r="M196" s="27"/>
      <c r="N196" s="177"/>
      <c r="O196" s="48"/>
      <c r="P196" s="50"/>
      <c r="Q196" s="50"/>
      <c r="R196" s="48"/>
      <c r="S196" s="59"/>
    </row>
    <row r="197" spans="1:19" ht="18" customHeight="1">
      <c r="A197" s="4"/>
      <c r="B197" s="4"/>
      <c r="C197" s="4"/>
      <c r="D197" s="28"/>
      <c r="E197" s="28"/>
      <c r="F197" s="28"/>
      <c r="G197" s="73"/>
      <c r="H197" s="38"/>
      <c r="I197" s="27"/>
      <c r="J197" s="31"/>
      <c r="K197" s="217"/>
      <c r="L197" s="38"/>
      <c r="M197" s="27"/>
      <c r="N197" s="177"/>
      <c r="O197" s="48"/>
      <c r="P197" s="50"/>
      <c r="Q197" s="50"/>
      <c r="R197" s="48"/>
      <c r="S197" s="59"/>
    </row>
    <row r="198" spans="1:19" ht="18" customHeight="1">
      <c r="A198" s="4"/>
      <c r="B198" s="4"/>
      <c r="C198" s="4"/>
      <c r="D198" s="28"/>
      <c r="E198" s="28"/>
      <c r="F198" s="28"/>
      <c r="G198" s="73"/>
      <c r="H198" s="38"/>
      <c r="I198" s="27"/>
      <c r="J198" s="31"/>
      <c r="K198" s="217"/>
      <c r="L198" s="38"/>
      <c r="M198" s="27"/>
      <c r="N198" s="177"/>
      <c r="O198" s="48"/>
      <c r="P198" s="50"/>
      <c r="Q198" s="50"/>
      <c r="R198" s="48"/>
      <c r="S198" s="59"/>
    </row>
    <row r="199" spans="1:19" ht="18" customHeight="1">
      <c r="D199" s="27"/>
      <c r="E199" s="28"/>
      <c r="F199" s="28"/>
      <c r="G199" s="1134"/>
      <c r="H199" s="77"/>
      <c r="I199" s="77"/>
      <c r="J199" s="77"/>
      <c r="K199" s="135"/>
      <c r="L199" s="136"/>
      <c r="M199" s="69"/>
      <c r="N199" s="177"/>
      <c r="O199" s="48"/>
      <c r="P199" s="50"/>
      <c r="Q199" s="50"/>
      <c r="R199" s="48"/>
      <c r="S199" s="59"/>
    </row>
    <row r="200" spans="1:19" ht="18" customHeight="1">
      <c r="C200" s="1135"/>
      <c r="D200" s="239"/>
      <c r="E200" s="1241" t="s">
        <v>2192</v>
      </c>
      <c r="F200" s="1241"/>
      <c r="G200" s="1241"/>
      <c r="H200" s="1137"/>
      <c r="I200" s="98"/>
      <c r="J200" s="98"/>
      <c r="K200" s="1138"/>
      <c r="L200" s="1139"/>
      <c r="M200" s="101"/>
      <c r="N200" s="177"/>
      <c r="O200" s="48"/>
      <c r="P200" s="50"/>
      <c r="Q200" s="50"/>
      <c r="R200" s="48"/>
      <c r="S200" s="59"/>
    </row>
    <row r="201" spans="1:19" ht="18" customHeight="1">
      <c r="A201" s="1140" t="s">
        <v>109</v>
      </c>
      <c r="B201" s="1242"/>
      <c r="C201" s="27">
        <v>1</v>
      </c>
      <c r="D201" s="437">
        <f>+D192+1</f>
        <v>151</v>
      </c>
      <c r="E201" s="146" t="s">
        <v>61</v>
      </c>
      <c r="F201" s="28" t="s">
        <v>55</v>
      </c>
      <c r="G201" s="843" t="s">
        <v>2381</v>
      </c>
      <c r="H201" s="1121">
        <v>1</v>
      </c>
      <c r="I201" s="1243">
        <v>8317</v>
      </c>
      <c r="J201" s="1244">
        <f t="shared" ref="J201:J228" si="19">H201*I201</f>
        <v>8317</v>
      </c>
      <c r="K201" s="31"/>
      <c r="L201" s="399" t="s">
        <v>2382</v>
      </c>
      <c r="M201" s="39"/>
      <c r="N201" s="1003" t="s">
        <v>2196</v>
      </c>
      <c r="O201" s="40">
        <v>45685</v>
      </c>
      <c r="P201" s="38"/>
      <c r="Q201" s="40">
        <v>45700</v>
      </c>
      <c r="R201" s="40">
        <v>45701</v>
      </c>
      <c r="S201" s="59"/>
    </row>
    <row r="202" spans="1:19" ht="18" customHeight="1">
      <c r="A202" s="1140" t="s">
        <v>42</v>
      </c>
      <c r="B202" s="1245"/>
      <c r="C202" s="27">
        <v>1</v>
      </c>
      <c r="D202" s="437">
        <f t="shared" ref="D202:D215" si="20">+D201+1</f>
        <v>152</v>
      </c>
      <c r="E202" s="200" t="s">
        <v>55</v>
      </c>
      <c r="F202" s="200" t="s">
        <v>55</v>
      </c>
      <c r="G202" s="843" t="s">
        <v>1778</v>
      </c>
      <c r="H202" s="1121">
        <v>16</v>
      </c>
      <c r="I202" s="1243">
        <v>71</v>
      </c>
      <c r="J202" s="1244">
        <f t="shared" si="19"/>
        <v>1136</v>
      </c>
      <c r="K202" s="31"/>
      <c r="L202" s="399" t="s">
        <v>1779</v>
      </c>
      <c r="M202" s="39"/>
      <c r="N202" s="1003" t="s">
        <v>2196</v>
      </c>
      <c r="O202" s="40">
        <v>45685</v>
      </c>
      <c r="P202" s="38"/>
      <c r="Q202" s="40">
        <v>45700</v>
      </c>
      <c r="R202" s="40">
        <v>45701</v>
      </c>
      <c r="S202" s="59"/>
    </row>
    <row r="203" spans="1:19" ht="18" customHeight="1">
      <c r="A203" s="1140" t="s">
        <v>42</v>
      </c>
      <c r="B203" s="1245"/>
      <c r="C203" s="27">
        <v>1</v>
      </c>
      <c r="D203" s="437">
        <f t="shared" si="20"/>
        <v>153</v>
      </c>
      <c r="E203" s="131" t="s">
        <v>55</v>
      </c>
      <c r="F203" s="131" t="s">
        <v>55</v>
      </c>
      <c r="G203" s="1219" t="s">
        <v>160</v>
      </c>
      <c r="H203" s="1157">
        <v>10</v>
      </c>
      <c r="I203" s="1225">
        <v>92</v>
      </c>
      <c r="J203" s="1039">
        <f t="shared" si="19"/>
        <v>920</v>
      </c>
      <c r="K203" s="464"/>
      <c r="L203" s="1082" t="s">
        <v>2383</v>
      </c>
      <c r="M203" s="156"/>
      <c r="N203" s="1003" t="s">
        <v>2196</v>
      </c>
      <c r="O203" s="40">
        <v>45685</v>
      </c>
      <c r="P203" s="38"/>
      <c r="Q203" s="40">
        <v>45700</v>
      </c>
      <c r="R203" s="40">
        <v>45701</v>
      </c>
      <c r="S203" s="59"/>
    </row>
    <row r="204" spans="1:19" ht="18" customHeight="1">
      <c r="A204" s="1140" t="s">
        <v>42</v>
      </c>
      <c r="B204" s="1245"/>
      <c r="C204" s="27">
        <v>1</v>
      </c>
      <c r="D204" s="437">
        <f t="shared" si="20"/>
        <v>154</v>
      </c>
      <c r="E204" s="131" t="s">
        <v>55</v>
      </c>
      <c r="F204" s="131" t="s">
        <v>55</v>
      </c>
      <c r="G204" s="1219" t="s">
        <v>616</v>
      </c>
      <c r="H204" s="1157">
        <v>4</v>
      </c>
      <c r="I204" s="1225">
        <v>76</v>
      </c>
      <c r="J204" s="1039">
        <f t="shared" si="19"/>
        <v>304</v>
      </c>
      <c r="K204" s="260"/>
      <c r="L204" s="1082" t="s">
        <v>483</v>
      </c>
      <c r="M204" s="156"/>
      <c r="N204" s="1003" t="s">
        <v>2196</v>
      </c>
      <c r="O204" s="40">
        <v>45685</v>
      </c>
      <c r="P204" s="38"/>
      <c r="Q204" s="40">
        <v>45700</v>
      </c>
      <c r="R204" s="40">
        <v>45701</v>
      </c>
      <c r="S204" s="59"/>
    </row>
    <row r="205" spans="1:19" ht="18" customHeight="1">
      <c r="A205" s="1140" t="s">
        <v>42</v>
      </c>
      <c r="B205" s="1245"/>
      <c r="C205" s="27">
        <v>1</v>
      </c>
      <c r="D205" s="437">
        <f t="shared" si="20"/>
        <v>155</v>
      </c>
      <c r="E205" s="200" t="s">
        <v>55</v>
      </c>
      <c r="F205" s="200" t="s">
        <v>55</v>
      </c>
      <c r="G205" s="843" t="s">
        <v>1782</v>
      </c>
      <c r="H205" s="1121">
        <v>6</v>
      </c>
      <c r="I205" s="1243">
        <v>261</v>
      </c>
      <c r="J205" s="1244">
        <f t="shared" si="19"/>
        <v>1566</v>
      </c>
      <c r="K205" s="31"/>
      <c r="L205" s="399" t="s">
        <v>1783</v>
      </c>
      <c r="M205" s="39"/>
      <c r="N205" s="1003" t="s">
        <v>2196</v>
      </c>
      <c r="O205" s="40">
        <v>45685</v>
      </c>
      <c r="P205" s="38"/>
      <c r="Q205" s="40">
        <v>45700</v>
      </c>
      <c r="R205" s="40">
        <v>45701</v>
      </c>
      <c r="S205" s="59"/>
    </row>
    <row r="206" spans="1:19" ht="18" customHeight="1">
      <c r="A206" s="1140" t="s">
        <v>42</v>
      </c>
      <c r="B206" s="1245"/>
      <c r="C206" s="27">
        <v>1</v>
      </c>
      <c r="D206" s="437">
        <f>+D205+1</f>
        <v>156</v>
      </c>
      <c r="E206" s="200" t="s">
        <v>55</v>
      </c>
      <c r="F206" s="200" t="s">
        <v>55</v>
      </c>
      <c r="G206" s="843" t="s">
        <v>158</v>
      </c>
      <c r="H206" s="1121">
        <v>10</v>
      </c>
      <c r="I206" s="1243">
        <v>24</v>
      </c>
      <c r="J206" s="1244">
        <f t="shared" si="19"/>
        <v>240</v>
      </c>
      <c r="K206" s="31"/>
      <c r="L206" s="1246" t="s">
        <v>615</v>
      </c>
      <c r="M206" s="39"/>
      <c r="N206" s="1003" t="s">
        <v>2196</v>
      </c>
      <c r="O206" s="40">
        <v>45685</v>
      </c>
      <c r="P206" s="38"/>
      <c r="Q206" s="40">
        <v>45700</v>
      </c>
      <c r="R206" s="40">
        <v>45701</v>
      </c>
      <c r="S206" s="59"/>
    </row>
    <row r="207" spans="1:19" ht="18" customHeight="1">
      <c r="A207" s="1140" t="s">
        <v>42</v>
      </c>
      <c r="B207" s="1245"/>
      <c r="C207" s="27">
        <v>1</v>
      </c>
      <c r="D207" s="437">
        <f>+D206+1</f>
        <v>157</v>
      </c>
      <c r="E207" s="200" t="s">
        <v>55</v>
      </c>
      <c r="F207" s="200" t="s">
        <v>55</v>
      </c>
      <c r="G207" s="843" t="s">
        <v>2384</v>
      </c>
      <c r="H207" s="1121">
        <v>6</v>
      </c>
      <c r="I207" s="1243">
        <v>33</v>
      </c>
      <c r="J207" s="1244">
        <f t="shared" si="19"/>
        <v>198</v>
      </c>
      <c r="K207" s="31"/>
      <c r="L207" s="1246" t="s">
        <v>2385</v>
      </c>
      <c r="M207" s="39"/>
      <c r="N207" s="1003" t="s">
        <v>2196</v>
      </c>
      <c r="O207" s="40">
        <v>45685</v>
      </c>
      <c r="P207" s="38"/>
      <c r="Q207" s="40">
        <v>45700</v>
      </c>
      <c r="R207" s="40">
        <v>45701</v>
      </c>
      <c r="S207" s="59"/>
    </row>
    <row r="208" spans="1:19" ht="18" customHeight="1">
      <c r="A208" s="1140" t="s">
        <v>64</v>
      </c>
      <c r="B208" s="1245"/>
      <c r="C208" s="27">
        <v>1</v>
      </c>
      <c r="D208" s="437">
        <f>+D207+1</f>
        <v>158</v>
      </c>
      <c r="E208" s="28" t="s">
        <v>55</v>
      </c>
      <c r="F208" s="28" t="s">
        <v>55</v>
      </c>
      <c r="G208" s="1247" t="s">
        <v>2386</v>
      </c>
      <c r="H208" s="1205">
        <v>1</v>
      </c>
      <c r="I208" s="1248">
        <v>2211</v>
      </c>
      <c r="J208" s="1214">
        <f>H208*I208</f>
        <v>2211</v>
      </c>
      <c r="K208" s="257"/>
      <c r="L208" s="744" t="s">
        <v>262</v>
      </c>
      <c r="M208" s="39"/>
      <c r="N208" s="1003" t="s">
        <v>2196</v>
      </c>
      <c r="O208" s="40">
        <v>45685</v>
      </c>
      <c r="P208" s="38"/>
      <c r="Q208" s="40">
        <v>45700</v>
      </c>
      <c r="R208" s="40">
        <v>45701</v>
      </c>
      <c r="S208" s="59"/>
    </row>
    <row r="209" spans="1:19" ht="18" customHeight="1">
      <c r="A209" s="1140" t="s">
        <v>64</v>
      </c>
      <c r="B209" s="1245"/>
      <c r="C209" s="27">
        <v>1</v>
      </c>
      <c r="D209" s="437">
        <f t="shared" si="20"/>
        <v>159</v>
      </c>
      <c r="E209" s="28" t="s">
        <v>55</v>
      </c>
      <c r="F209" s="28" t="s">
        <v>55</v>
      </c>
      <c r="G209" s="1247" t="s">
        <v>1149</v>
      </c>
      <c r="H209" s="1205">
        <v>1</v>
      </c>
      <c r="I209" s="1248">
        <v>4705</v>
      </c>
      <c r="J209" s="1214">
        <f t="shared" si="19"/>
        <v>4705</v>
      </c>
      <c r="K209" s="257"/>
      <c r="L209" s="399" t="s">
        <v>1019</v>
      </c>
      <c r="M209" s="39"/>
      <c r="N209" s="1003" t="s">
        <v>2196</v>
      </c>
      <c r="O209" s="40">
        <v>45685</v>
      </c>
      <c r="P209" s="38"/>
      <c r="Q209" s="40">
        <v>45700</v>
      </c>
      <c r="R209" s="40">
        <v>45701</v>
      </c>
      <c r="S209" s="59"/>
    </row>
    <row r="210" spans="1:19" ht="18" customHeight="1">
      <c r="A210" s="1140" t="s">
        <v>42</v>
      </c>
      <c r="B210" s="1245"/>
      <c r="C210" s="27">
        <v>1</v>
      </c>
      <c r="D210" s="437">
        <f t="shared" si="20"/>
        <v>160</v>
      </c>
      <c r="E210" s="28" t="s">
        <v>55</v>
      </c>
      <c r="F210" s="28" t="s">
        <v>55</v>
      </c>
      <c r="G210" s="1210" t="s">
        <v>268</v>
      </c>
      <c r="H210" s="1205">
        <v>1</v>
      </c>
      <c r="I210" s="1248">
        <v>5117</v>
      </c>
      <c r="J210" s="1214">
        <f t="shared" si="19"/>
        <v>5117</v>
      </c>
      <c r="K210" s="257"/>
      <c r="L210" s="399" t="s">
        <v>269</v>
      </c>
      <c r="M210" s="39"/>
      <c r="N210" s="1003" t="s">
        <v>2196</v>
      </c>
      <c r="O210" s="40">
        <v>45685</v>
      </c>
      <c r="P210" s="38"/>
      <c r="Q210" s="40">
        <v>45700</v>
      </c>
      <c r="R210" s="40">
        <v>45701</v>
      </c>
      <c r="S210" s="59"/>
    </row>
    <row r="211" spans="1:19" ht="18" customHeight="1">
      <c r="A211" s="1140" t="s">
        <v>42</v>
      </c>
      <c r="B211" s="1245"/>
      <c r="C211" s="27">
        <v>1</v>
      </c>
      <c r="D211" s="437">
        <f t="shared" si="20"/>
        <v>161</v>
      </c>
      <c r="E211" s="28" t="s">
        <v>55</v>
      </c>
      <c r="F211" s="28" t="s">
        <v>55</v>
      </c>
      <c r="G211" s="1210" t="s">
        <v>270</v>
      </c>
      <c r="H211" s="1205">
        <v>1</v>
      </c>
      <c r="I211" s="1248">
        <v>4239</v>
      </c>
      <c r="J211" s="1214">
        <f t="shared" si="19"/>
        <v>4239</v>
      </c>
      <c r="K211" s="682"/>
      <c r="L211" s="399" t="s">
        <v>639</v>
      </c>
      <c r="M211" s="39"/>
      <c r="N211" s="1003" t="s">
        <v>2196</v>
      </c>
      <c r="O211" s="40">
        <v>45685</v>
      </c>
      <c r="P211" s="38"/>
      <c r="Q211" s="40">
        <v>45700</v>
      </c>
      <c r="R211" s="40">
        <v>45701</v>
      </c>
      <c r="S211" s="59"/>
    </row>
    <row r="212" spans="1:19" ht="18" customHeight="1">
      <c r="A212" s="1140" t="s">
        <v>109</v>
      </c>
      <c r="B212" s="1245"/>
      <c r="C212" s="27">
        <v>1</v>
      </c>
      <c r="D212" s="437">
        <f t="shared" si="20"/>
        <v>162</v>
      </c>
      <c r="E212" s="28" t="s">
        <v>55</v>
      </c>
      <c r="F212" s="28" t="s">
        <v>55</v>
      </c>
      <c r="G212" s="1210" t="s">
        <v>2387</v>
      </c>
      <c r="H212" s="1205">
        <v>1</v>
      </c>
      <c r="I212" s="1248">
        <v>1536</v>
      </c>
      <c r="J212" s="1214">
        <f t="shared" si="19"/>
        <v>1536</v>
      </c>
      <c r="K212" s="87"/>
      <c r="L212" s="399" t="s">
        <v>273</v>
      </c>
      <c r="M212" s="39"/>
      <c r="N212" s="1003" t="s">
        <v>2196</v>
      </c>
      <c r="O212" s="40">
        <v>45685</v>
      </c>
      <c r="P212" s="38"/>
      <c r="Q212" s="40">
        <v>45700</v>
      </c>
      <c r="R212" s="40">
        <v>45701</v>
      </c>
      <c r="S212" s="59"/>
    </row>
    <row r="213" spans="1:19" ht="18" customHeight="1">
      <c r="A213" s="1140" t="s">
        <v>42</v>
      </c>
      <c r="B213" s="1245"/>
      <c r="C213" s="27">
        <v>1</v>
      </c>
      <c r="D213" s="437">
        <f>+D212+1</f>
        <v>163</v>
      </c>
      <c r="E213" s="200" t="s">
        <v>55</v>
      </c>
      <c r="F213" s="200" t="s">
        <v>55</v>
      </c>
      <c r="G213" s="1219" t="s">
        <v>292</v>
      </c>
      <c r="H213" s="1249">
        <v>1</v>
      </c>
      <c r="I213" s="1250">
        <v>860</v>
      </c>
      <c r="J213" s="1251">
        <f>H213*I213</f>
        <v>860</v>
      </c>
      <c r="K213" s="205"/>
      <c r="L213" s="1252" t="s">
        <v>1155</v>
      </c>
      <c r="M213" s="39"/>
      <c r="N213" s="1003" t="s">
        <v>2196</v>
      </c>
      <c r="O213" s="40">
        <v>45685</v>
      </c>
      <c r="P213" s="38"/>
      <c r="Q213" s="40">
        <v>45700</v>
      </c>
      <c r="R213" s="40">
        <v>45701</v>
      </c>
      <c r="S213" s="59"/>
    </row>
    <row r="214" spans="1:19" ht="18" customHeight="1">
      <c r="A214" s="1140" t="s">
        <v>77</v>
      </c>
      <c r="B214" s="1245"/>
      <c r="C214" s="27">
        <v>1</v>
      </c>
      <c r="D214" s="437">
        <f>+D213+1</f>
        <v>164</v>
      </c>
      <c r="E214" s="200" t="s">
        <v>629</v>
      </c>
      <c r="F214" s="200" t="s">
        <v>55</v>
      </c>
      <c r="G214" s="1219" t="s">
        <v>304</v>
      </c>
      <c r="H214" s="1157">
        <v>1</v>
      </c>
      <c r="I214" s="1250">
        <v>1611</v>
      </c>
      <c r="J214" s="1253">
        <f>H214*I214</f>
        <v>1611</v>
      </c>
      <c r="K214" s="269"/>
      <c r="L214" s="1254" t="s">
        <v>630</v>
      </c>
      <c r="M214" s="39"/>
      <c r="N214" s="1003" t="s">
        <v>2196</v>
      </c>
      <c r="O214" s="40">
        <v>45685</v>
      </c>
      <c r="P214" s="38"/>
      <c r="Q214" s="40">
        <v>45700</v>
      </c>
      <c r="R214" s="40">
        <v>45701</v>
      </c>
      <c r="S214" s="59"/>
    </row>
    <row r="215" spans="1:19" ht="18" customHeight="1">
      <c r="A215" s="1140" t="s">
        <v>42</v>
      </c>
      <c r="B215" s="1245"/>
      <c r="C215" s="27">
        <v>1</v>
      </c>
      <c r="D215" s="437">
        <f t="shared" si="20"/>
        <v>165</v>
      </c>
      <c r="E215" s="28" t="s">
        <v>55</v>
      </c>
      <c r="F215" s="28" t="s">
        <v>55</v>
      </c>
      <c r="G215" s="1255" t="s">
        <v>637</v>
      </c>
      <c r="H215" s="1205">
        <v>1</v>
      </c>
      <c r="I215" s="1256">
        <v>881</v>
      </c>
      <c r="J215" s="1257">
        <f>H215*I215</f>
        <v>881</v>
      </c>
      <c r="K215" s="501"/>
      <c r="L215" s="429" t="s">
        <v>638</v>
      </c>
      <c r="M215" s="39"/>
      <c r="N215" s="1003" t="s">
        <v>2196</v>
      </c>
      <c r="O215" s="40">
        <v>45685</v>
      </c>
      <c r="P215" s="38"/>
      <c r="Q215" s="40">
        <v>45700</v>
      </c>
      <c r="R215" s="40">
        <v>45701</v>
      </c>
      <c r="S215" s="59"/>
    </row>
    <row r="216" spans="1:19" ht="18" customHeight="1">
      <c r="A216" s="1140" t="s">
        <v>42</v>
      </c>
      <c r="B216" s="1245"/>
      <c r="C216" s="27">
        <v>1</v>
      </c>
      <c r="D216" s="437">
        <f>+D215+1</f>
        <v>166</v>
      </c>
      <c r="E216" s="28" t="s">
        <v>55</v>
      </c>
      <c r="F216" s="28" t="s">
        <v>55</v>
      </c>
      <c r="G216" s="1203" t="s">
        <v>137</v>
      </c>
      <c r="H216" s="1121">
        <v>2</v>
      </c>
      <c r="I216" s="1226">
        <v>290</v>
      </c>
      <c r="J216" s="1244">
        <f t="shared" si="19"/>
        <v>580</v>
      </c>
      <c r="K216" s="31"/>
      <c r="L216" s="297" t="s">
        <v>1193</v>
      </c>
      <c r="M216" s="73"/>
      <c r="N216" s="1003" t="s">
        <v>2196</v>
      </c>
      <c r="O216" s="40">
        <v>45685</v>
      </c>
      <c r="P216" s="38"/>
      <c r="Q216" s="40">
        <v>45700</v>
      </c>
      <c r="R216" s="40">
        <v>45701</v>
      </c>
      <c r="S216" s="59"/>
    </row>
    <row r="217" spans="1:19" ht="18" customHeight="1">
      <c r="A217" s="1140" t="s">
        <v>42</v>
      </c>
      <c r="B217" s="1245"/>
      <c r="C217" s="27">
        <v>1</v>
      </c>
      <c r="D217" s="1124">
        <f>D216+1</f>
        <v>167</v>
      </c>
      <c r="E217" s="71" t="s">
        <v>2388</v>
      </c>
      <c r="F217" s="200" t="s">
        <v>55</v>
      </c>
      <c r="G217" s="1247" t="s">
        <v>2389</v>
      </c>
      <c r="H217" s="1155">
        <v>1</v>
      </c>
      <c r="I217" s="1155">
        <v>622</v>
      </c>
      <c r="J217" s="1258">
        <f t="shared" si="19"/>
        <v>622</v>
      </c>
      <c r="K217" s="31"/>
      <c r="L217" s="1259" t="s">
        <v>2390</v>
      </c>
      <c r="M217" s="39"/>
      <c r="N217" s="1003" t="s">
        <v>2196</v>
      </c>
      <c r="O217" s="40">
        <v>45685</v>
      </c>
      <c r="P217" s="38"/>
      <c r="Q217" s="40">
        <v>45700</v>
      </c>
      <c r="R217" s="40">
        <v>45701</v>
      </c>
      <c r="S217" s="59"/>
    </row>
    <row r="218" spans="1:19" ht="18" customHeight="1">
      <c r="A218" s="1140" t="s">
        <v>42</v>
      </c>
      <c r="B218" s="1245"/>
      <c r="C218" s="27">
        <v>1</v>
      </c>
      <c r="D218" s="1124">
        <f t="shared" ref="D218:D228" si="21">D217+1</f>
        <v>168</v>
      </c>
      <c r="E218" s="200" t="s">
        <v>55</v>
      </c>
      <c r="F218" s="200" t="s">
        <v>55</v>
      </c>
      <c r="G218" s="1229" t="s">
        <v>606</v>
      </c>
      <c r="H218" s="1121">
        <v>2</v>
      </c>
      <c r="I218" s="1121">
        <v>130</v>
      </c>
      <c r="J218" s="1258">
        <f t="shared" si="19"/>
        <v>260</v>
      </c>
      <c r="K218" s="29"/>
      <c r="L218" s="399" t="s">
        <v>607</v>
      </c>
      <c r="M218" s="39"/>
      <c r="N218" s="1003" t="s">
        <v>2196</v>
      </c>
      <c r="O218" s="40">
        <v>45685</v>
      </c>
      <c r="P218" s="38"/>
      <c r="Q218" s="40">
        <v>45700</v>
      </c>
      <c r="R218" s="40">
        <v>45701</v>
      </c>
      <c r="S218" s="59"/>
    </row>
    <row r="219" spans="1:19" ht="18" customHeight="1">
      <c r="A219" s="1140" t="s">
        <v>42</v>
      </c>
      <c r="B219" s="1245"/>
      <c r="C219" s="27">
        <v>1</v>
      </c>
      <c r="D219" s="1124">
        <f t="shared" si="21"/>
        <v>169</v>
      </c>
      <c r="E219" s="133" t="s">
        <v>55</v>
      </c>
      <c r="F219" s="133" t="s">
        <v>55</v>
      </c>
      <c r="G219" s="1260" t="s">
        <v>601</v>
      </c>
      <c r="H219" s="938">
        <v>2</v>
      </c>
      <c r="I219" s="938">
        <v>270</v>
      </c>
      <c r="J219" s="737">
        <f t="shared" si="19"/>
        <v>540</v>
      </c>
      <c r="K219" s="147"/>
      <c r="L219" s="496" t="s">
        <v>602</v>
      </c>
      <c r="M219" s="39"/>
      <c r="N219" s="1003" t="s">
        <v>2196</v>
      </c>
      <c r="O219" s="40">
        <v>45685</v>
      </c>
      <c r="P219" s="38"/>
      <c r="Q219" s="40">
        <v>45700</v>
      </c>
      <c r="R219" s="40">
        <v>45701</v>
      </c>
      <c r="S219" s="59"/>
    </row>
    <row r="220" spans="1:19" ht="18" customHeight="1">
      <c r="A220" s="1140" t="s">
        <v>42</v>
      </c>
      <c r="B220" s="1245"/>
      <c r="C220" s="27">
        <v>1</v>
      </c>
      <c r="D220" s="1124">
        <f t="shared" si="21"/>
        <v>170</v>
      </c>
      <c r="E220" s="133" t="s">
        <v>55</v>
      </c>
      <c r="F220" s="133" t="s">
        <v>55</v>
      </c>
      <c r="G220" s="1260" t="s">
        <v>299</v>
      </c>
      <c r="H220" s="938">
        <v>2</v>
      </c>
      <c r="I220" s="938">
        <v>210</v>
      </c>
      <c r="J220" s="737">
        <f t="shared" si="19"/>
        <v>420</v>
      </c>
      <c r="K220" s="147"/>
      <c r="L220" s="496" t="s">
        <v>605</v>
      </c>
      <c r="M220" s="39"/>
      <c r="N220" s="1003" t="s">
        <v>2196</v>
      </c>
      <c r="O220" s="40">
        <v>45685</v>
      </c>
      <c r="P220" s="38"/>
      <c r="Q220" s="40">
        <v>45700</v>
      </c>
      <c r="R220" s="40">
        <v>45701</v>
      </c>
      <c r="S220" s="59"/>
    </row>
    <row r="221" spans="1:19" ht="18" customHeight="1">
      <c r="A221" s="1140" t="s">
        <v>42</v>
      </c>
      <c r="B221" s="1245"/>
      <c r="C221" s="27"/>
      <c r="D221" s="1124">
        <f t="shared" si="21"/>
        <v>171</v>
      </c>
      <c r="E221" s="71" t="s">
        <v>55</v>
      </c>
      <c r="F221" s="71" t="s">
        <v>55</v>
      </c>
      <c r="G221" s="1154" t="s">
        <v>1156</v>
      </c>
      <c r="H221" s="1261">
        <v>3</v>
      </c>
      <c r="I221" s="1248">
        <v>290</v>
      </c>
      <c r="J221" s="1262">
        <f t="shared" si="19"/>
        <v>870</v>
      </c>
      <c r="K221" s="466"/>
      <c r="L221" s="406" t="s">
        <v>604</v>
      </c>
      <c r="M221" s="39"/>
      <c r="N221" s="1003" t="s">
        <v>2196</v>
      </c>
      <c r="O221" s="40">
        <v>45685</v>
      </c>
      <c r="P221" s="38"/>
      <c r="Q221" s="40">
        <v>45700</v>
      </c>
      <c r="R221" s="40">
        <v>45701</v>
      </c>
      <c r="S221" s="59"/>
    </row>
    <row r="222" spans="1:19" ht="18" customHeight="1">
      <c r="A222" s="1140" t="s">
        <v>42</v>
      </c>
      <c r="B222" s="1245"/>
      <c r="C222" s="27"/>
      <c r="D222" s="1124">
        <f t="shared" si="21"/>
        <v>172</v>
      </c>
      <c r="E222" s="71" t="s">
        <v>55</v>
      </c>
      <c r="F222" s="71" t="s">
        <v>55</v>
      </c>
      <c r="G222" s="1263" t="s">
        <v>297</v>
      </c>
      <c r="H222" s="1261">
        <v>2</v>
      </c>
      <c r="I222" s="1248">
        <v>130</v>
      </c>
      <c r="J222" s="1262">
        <f t="shared" si="19"/>
        <v>260</v>
      </c>
      <c r="K222" s="1264"/>
      <c r="L222" s="406" t="s">
        <v>2391</v>
      </c>
      <c r="M222" s="39"/>
      <c r="N222" s="1003" t="s">
        <v>2196</v>
      </c>
      <c r="O222" s="40">
        <v>45685</v>
      </c>
      <c r="P222" s="38"/>
      <c r="Q222" s="40">
        <v>45700</v>
      </c>
      <c r="R222" s="40">
        <v>45701</v>
      </c>
      <c r="S222" s="59"/>
    </row>
    <row r="223" spans="1:19" ht="18" customHeight="1">
      <c r="A223" s="1140" t="s">
        <v>64</v>
      </c>
      <c r="B223" s="1245"/>
      <c r="C223" s="27">
        <v>1</v>
      </c>
      <c r="D223" s="1124">
        <f t="shared" si="21"/>
        <v>173</v>
      </c>
      <c r="E223" s="28" t="s">
        <v>55</v>
      </c>
      <c r="F223" s="28" t="s">
        <v>55</v>
      </c>
      <c r="G223" s="1265" t="s">
        <v>2392</v>
      </c>
      <c r="H223" s="1121">
        <v>1</v>
      </c>
      <c r="I223" s="844">
        <v>16470</v>
      </c>
      <c r="J223" s="737">
        <f t="shared" si="19"/>
        <v>16470</v>
      </c>
      <c r="K223" s="217"/>
      <c r="L223" s="297" t="s">
        <v>2393</v>
      </c>
      <c r="M223" s="39"/>
      <c r="N223" s="1003" t="s">
        <v>2196</v>
      </c>
      <c r="O223" s="40">
        <v>45685</v>
      </c>
      <c r="P223" s="38"/>
      <c r="Q223" s="40">
        <v>45700</v>
      </c>
      <c r="R223" s="40">
        <v>45701</v>
      </c>
      <c r="S223" s="59"/>
    </row>
    <row r="224" spans="1:19" ht="18" customHeight="1">
      <c r="A224" s="1140" t="s">
        <v>42</v>
      </c>
      <c r="B224" s="1245"/>
      <c r="C224" s="27">
        <v>1</v>
      </c>
      <c r="D224" s="1124">
        <f t="shared" si="21"/>
        <v>174</v>
      </c>
      <c r="E224" s="157" t="s">
        <v>2352</v>
      </c>
      <c r="F224" s="28" t="s">
        <v>196</v>
      </c>
      <c r="G224" s="1266" t="s">
        <v>2394</v>
      </c>
      <c r="H224" s="1267">
        <v>2</v>
      </c>
      <c r="I224" s="1268">
        <v>1450</v>
      </c>
      <c r="J224" s="756">
        <f t="shared" si="19"/>
        <v>2900</v>
      </c>
      <c r="K224" s="278"/>
      <c r="L224" s="279" t="s">
        <v>2395</v>
      </c>
      <c r="M224" s="39" t="s">
        <v>2396</v>
      </c>
      <c r="N224" s="1003" t="s">
        <v>2196</v>
      </c>
      <c r="O224" s="40">
        <v>45685</v>
      </c>
      <c r="P224" s="38"/>
      <c r="Q224" s="40">
        <v>45700</v>
      </c>
      <c r="R224" s="40">
        <v>45701</v>
      </c>
      <c r="S224" s="59"/>
    </row>
    <row r="225" spans="1:19" ht="18" customHeight="1">
      <c r="A225" s="1140" t="s">
        <v>42</v>
      </c>
      <c r="B225" s="1245"/>
      <c r="C225" s="27">
        <v>1</v>
      </c>
      <c r="D225" s="1124">
        <f t="shared" si="21"/>
        <v>175</v>
      </c>
      <c r="E225" s="157" t="s">
        <v>2352</v>
      </c>
      <c r="F225" s="28" t="s">
        <v>196</v>
      </c>
      <c r="G225" s="1266" t="s">
        <v>2397</v>
      </c>
      <c r="H225" s="1267">
        <v>2</v>
      </c>
      <c r="I225" s="1268">
        <v>422</v>
      </c>
      <c r="J225" s="820">
        <f t="shared" si="19"/>
        <v>844</v>
      </c>
      <c r="K225" s="278"/>
      <c r="L225" s="279" t="s">
        <v>2398</v>
      </c>
      <c r="M225" s="39" t="s">
        <v>2396</v>
      </c>
      <c r="N225" s="1003" t="s">
        <v>2196</v>
      </c>
      <c r="O225" s="40">
        <v>45685</v>
      </c>
      <c r="P225" s="38"/>
      <c r="Q225" s="40">
        <v>45700</v>
      </c>
      <c r="R225" s="40">
        <v>45701</v>
      </c>
      <c r="S225" s="59"/>
    </row>
    <row r="226" spans="1:19" ht="18" customHeight="1">
      <c r="A226" s="1140" t="s">
        <v>42</v>
      </c>
      <c r="B226" s="1245"/>
      <c r="C226" s="27">
        <v>1</v>
      </c>
      <c r="D226" s="1124">
        <f t="shared" si="21"/>
        <v>176</v>
      </c>
      <c r="E226" s="157" t="s">
        <v>2352</v>
      </c>
      <c r="F226" s="28" t="s">
        <v>196</v>
      </c>
      <c r="G226" s="1266" t="s">
        <v>2399</v>
      </c>
      <c r="H226" s="1267">
        <v>2</v>
      </c>
      <c r="I226" s="1268">
        <v>45</v>
      </c>
      <c r="J226" s="820">
        <f t="shared" si="19"/>
        <v>90</v>
      </c>
      <c r="K226" s="278"/>
      <c r="L226" s="279" t="s">
        <v>2400</v>
      </c>
      <c r="M226" s="39" t="s">
        <v>2396</v>
      </c>
      <c r="N226" s="1003" t="s">
        <v>2196</v>
      </c>
      <c r="O226" s="40">
        <v>45685</v>
      </c>
      <c r="P226" s="38"/>
      <c r="Q226" s="40">
        <v>45700</v>
      </c>
      <c r="R226" s="40">
        <v>45701</v>
      </c>
      <c r="S226" s="59"/>
    </row>
    <row r="227" spans="1:19" ht="18" customHeight="1">
      <c r="A227" s="1121" t="s">
        <v>255</v>
      </c>
      <c r="B227" s="1121"/>
      <c r="C227" s="93">
        <v>3</v>
      </c>
      <c r="D227" s="1124">
        <f>D226+1</f>
        <v>177</v>
      </c>
      <c r="E227" s="133" t="s">
        <v>55</v>
      </c>
      <c r="F227" s="133" t="s">
        <v>55</v>
      </c>
      <c r="G227" s="1269" t="s">
        <v>256</v>
      </c>
      <c r="H227" s="844">
        <v>1</v>
      </c>
      <c r="I227" s="844">
        <v>4400</v>
      </c>
      <c r="J227" s="737">
        <f t="shared" si="19"/>
        <v>4400</v>
      </c>
      <c r="K227" s="135"/>
      <c r="L227" s="136" t="s">
        <v>257</v>
      </c>
      <c r="M227" s="39"/>
      <c r="N227" s="1003" t="s">
        <v>2196</v>
      </c>
      <c r="O227" s="40">
        <v>45685</v>
      </c>
      <c r="P227" s="38"/>
      <c r="Q227" s="40">
        <v>45700</v>
      </c>
      <c r="R227" s="40">
        <v>45701</v>
      </c>
      <c r="S227" s="59"/>
    </row>
    <row r="228" spans="1:19" ht="18" customHeight="1">
      <c r="A228" s="1270" t="s">
        <v>1559</v>
      </c>
      <c r="B228" s="1271"/>
      <c r="C228" s="27">
        <v>14</v>
      </c>
      <c r="D228" s="1124">
        <f t="shared" si="21"/>
        <v>178</v>
      </c>
      <c r="E228" s="398" t="s">
        <v>2401</v>
      </c>
      <c r="F228" s="27" t="s">
        <v>196</v>
      </c>
      <c r="G228" s="1272" t="s">
        <v>2402</v>
      </c>
      <c r="H228" s="1273">
        <v>10</v>
      </c>
      <c r="I228" s="1274">
        <v>81</v>
      </c>
      <c r="J228" s="1275">
        <f t="shared" si="19"/>
        <v>810</v>
      </c>
      <c r="K228" s="147"/>
      <c r="L228" s="136" t="s">
        <v>1779</v>
      </c>
      <c r="M228" s="186"/>
      <c r="N228" s="1003" t="s">
        <v>2196</v>
      </c>
      <c r="O228" s="40">
        <v>45685</v>
      </c>
      <c r="P228" s="38"/>
      <c r="Q228" s="40">
        <v>45700</v>
      </c>
      <c r="R228" s="40">
        <v>45701</v>
      </c>
      <c r="S228" s="59"/>
    </row>
    <row r="229" spans="1:19" ht="18" customHeight="1">
      <c r="A229" s="27"/>
      <c r="B229" s="27"/>
      <c r="C229" s="93"/>
      <c r="D229" s="241"/>
      <c r="E229" s="28"/>
      <c r="F229" s="28"/>
      <c r="G229" s="166"/>
      <c r="H229" s="157"/>
      <c r="I229" s="168"/>
      <c r="J229" s="154"/>
      <c r="K229" s="31"/>
      <c r="L229" s="38"/>
      <c r="M229" s="101"/>
      <c r="N229" s="177"/>
      <c r="O229" s="40"/>
      <c r="P229" s="50"/>
      <c r="Q229" s="40"/>
      <c r="R229" s="48"/>
      <c r="S229" s="59"/>
    </row>
    <row r="230" spans="1:19" ht="18" customHeight="1">
      <c r="D230" s="47"/>
      <c r="E230" s="49"/>
      <c r="F230" s="49"/>
      <c r="G230" s="1145">
        <f>SUM(J201:J229)</f>
        <v>62907</v>
      </c>
      <c r="H230" s="1146"/>
      <c r="I230" s="1146"/>
      <c r="J230" s="1146"/>
      <c r="K230" s="1147"/>
      <c r="L230" s="124"/>
      <c r="M230" s="101"/>
      <c r="N230" s="177"/>
      <c r="O230" s="48"/>
      <c r="P230" s="50"/>
      <c r="Q230" s="50"/>
      <c r="R230" s="48"/>
      <c r="S230" s="59"/>
    </row>
    <row r="231" spans="1:19" ht="18" customHeight="1">
      <c r="D231" s="47"/>
      <c r="E231" s="49"/>
      <c r="F231" s="49"/>
      <c r="G231" s="100"/>
      <c r="H231" s="97"/>
      <c r="I231" s="97"/>
      <c r="J231" s="98"/>
      <c r="K231" s="649"/>
      <c r="L231" s="100"/>
      <c r="M231" s="101"/>
      <c r="N231" s="177"/>
      <c r="O231" s="48"/>
      <c r="P231" s="50"/>
      <c r="Q231" s="50"/>
      <c r="R231" s="48"/>
      <c r="S231" s="59"/>
    </row>
    <row r="232" spans="1:19" ht="18" customHeight="1">
      <c r="D232" s="47"/>
      <c r="E232" s="49"/>
      <c r="F232" s="49"/>
      <c r="G232" s="100"/>
      <c r="H232" s="97"/>
      <c r="I232" s="97"/>
      <c r="J232" s="98"/>
      <c r="K232" s="649"/>
      <c r="L232" s="100"/>
      <c r="M232" s="101"/>
      <c r="N232" s="177"/>
      <c r="O232" s="48"/>
      <c r="P232" s="50"/>
      <c r="Q232" s="50"/>
      <c r="R232" s="48"/>
      <c r="S232" s="59"/>
    </row>
    <row r="233" spans="1:19" ht="18" customHeight="1">
      <c r="D233" s="47"/>
      <c r="E233" s="49"/>
      <c r="F233" s="49"/>
      <c r="G233" s="100"/>
      <c r="H233" s="97"/>
      <c r="I233" s="97"/>
      <c r="J233" s="98"/>
      <c r="K233" s="649"/>
      <c r="L233" s="100"/>
      <c r="M233" s="101"/>
      <c r="N233" s="177"/>
      <c r="O233" s="48"/>
      <c r="P233" s="50"/>
      <c r="Q233" s="50"/>
      <c r="R233" s="48"/>
      <c r="S233" s="59"/>
    </row>
    <row r="234" spans="1:19" ht="18" customHeight="1">
      <c r="D234" s="47"/>
      <c r="E234" s="49"/>
      <c r="F234" s="49"/>
      <c r="G234" s="100"/>
      <c r="H234" s="97"/>
      <c r="I234" s="97"/>
      <c r="J234" s="98"/>
      <c r="K234" s="649"/>
      <c r="L234" s="100"/>
      <c r="M234" s="101"/>
      <c r="N234" s="177"/>
      <c r="O234" s="48"/>
      <c r="P234" s="50"/>
      <c r="Q234" s="50"/>
      <c r="R234" s="48"/>
      <c r="S234" s="59"/>
    </row>
    <row r="235" spans="1:19" ht="18" customHeight="1">
      <c r="D235" s="47"/>
      <c r="E235" s="49"/>
      <c r="F235" s="49"/>
      <c r="G235" s="100"/>
      <c r="H235" s="97"/>
      <c r="I235" s="97"/>
      <c r="J235" s="98"/>
      <c r="K235" s="649"/>
      <c r="L235" s="100"/>
      <c r="M235" s="101"/>
      <c r="N235" s="177"/>
      <c r="O235" s="48"/>
      <c r="P235" s="50"/>
      <c r="Q235" s="50"/>
      <c r="R235" s="48"/>
      <c r="S235" s="59"/>
    </row>
    <row r="236" spans="1:19" ht="18" customHeight="1">
      <c r="D236" s="47"/>
      <c r="E236" s="49"/>
      <c r="F236" s="49"/>
      <c r="G236" s="100"/>
      <c r="H236" s="97"/>
      <c r="I236" s="97"/>
      <c r="J236" s="98"/>
      <c r="K236" s="649"/>
      <c r="L236" s="100"/>
      <c r="M236" s="101"/>
      <c r="N236" s="177"/>
      <c r="O236" s="48"/>
      <c r="P236" s="50"/>
      <c r="Q236" s="50"/>
      <c r="R236" s="48"/>
      <c r="S236" s="59"/>
    </row>
    <row r="237" spans="1:19" ht="18" customHeight="1">
      <c r="D237" s="47"/>
      <c r="E237" s="49"/>
      <c r="F237" s="49"/>
      <c r="G237" s="100"/>
      <c r="H237" s="97"/>
      <c r="I237" s="97"/>
      <c r="J237" s="98"/>
      <c r="K237" s="649"/>
      <c r="L237" s="100"/>
      <c r="M237" s="101"/>
      <c r="N237" s="177"/>
      <c r="O237" s="48"/>
      <c r="P237" s="50"/>
      <c r="Q237" s="50"/>
      <c r="R237" s="48"/>
      <c r="S237" s="59"/>
    </row>
    <row r="238" spans="1:19" ht="18" customHeight="1">
      <c r="D238" s="47"/>
      <c r="E238" s="47"/>
      <c r="F238" s="47"/>
      <c r="G238" s="101" t="s">
        <v>1089</v>
      </c>
      <c r="H238" s="44"/>
      <c r="I238" s="44"/>
      <c r="J238" s="44">
        <f>H238*I238</f>
        <v>0</v>
      </c>
      <c r="K238" s="45"/>
      <c r="L238" s="100" t="s">
        <v>1090</v>
      </c>
      <c r="M238" s="666"/>
      <c r="N238" s="47"/>
      <c r="O238" s="48"/>
      <c r="P238" s="666"/>
      <c r="Q238" s="47"/>
      <c r="R238" s="48"/>
      <c r="S238" s="59"/>
    </row>
    <row r="239" spans="1:19" ht="18" customHeight="1">
      <c r="C239" s="93">
        <v>4</v>
      </c>
      <c r="D239" s="668"/>
      <c r="E239" s="49"/>
      <c r="F239" s="49"/>
      <c r="G239" s="101" t="s">
        <v>1090</v>
      </c>
      <c r="H239" s="44"/>
      <c r="I239" s="44">
        <v>5000</v>
      </c>
      <c r="J239" s="44">
        <f>H239*I239</f>
        <v>0</v>
      </c>
      <c r="K239" s="45"/>
      <c r="L239" s="100" t="s">
        <v>1091</v>
      </c>
      <c r="M239" s="666"/>
      <c r="N239" s="47"/>
      <c r="O239" s="48"/>
      <c r="P239" s="666"/>
      <c r="Q239" s="47"/>
      <c r="R239" s="48"/>
      <c r="S239" s="50"/>
    </row>
    <row r="240" spans="1:19" ht="18" customHeight="1">
      <c r="D240" s="47"/>
      <c r="E240" s="49"/>
      <c r="F240" s="49"/>
      <c r="G240" s="101" t="s">
        <v>1091</v>
      </c>
      <c r="H240" s="44"/>
      <c r="I240" s="44"/>
      <c r="J240" s="44">
        <f>H240*I240</f>
        <v>0</v>
      </c>
      <c r="K240" s="45"/>
      <c r="L240" s="177"/>
      <c r="M240" s="666"/>
      <c r="N240" s="47"/>
      <c r="O240" s="47"/>
      <c r="P240" s="666"/>
      <c r="Q240" s="47"/>
      <c r="R240" s="50"/>
      <c r="S240" s="50"/>
    </row>
    <row r="241" spans="4:12" ht="18" customHeight="1">
      <c r="D241" s="47"/>
      <c r="E241" s="49"/>
      <c r="F241" s="49"/>
      <c r="G241" s="669"/>
      <c r="H241" s="670"/>
      <c r="I241" s="670"/>
      <c r="J241" s="671"/>
      <c r="K241" s="126"/>
      <c r="L241" s="124"/>
    </row>
    <row r="242" spans="4:12" ht="18" customHeight="1"/>
    <row r="243" spans="4:12" ht="18" customHeight="1"/>
    <row r="244" spans="4:12" ht="18" customHeight="1"/>
  </sheetData>
  <autoFilter ref="D8:Q244" xr:uid="{00000000-0009-0000-0000-000003000000}"/>
  <mergeCells count="15">
    <mergeCell ref="G241:J241"/>
    <mergeCell ref="D10:G10"/>
    <mergeCell ref="E47:G47"/>
    <mergeCell ref="E61:G61"/>
    <mergeCell ref="E94:G94"/>
    <mergeCell ref="E183:G183"/>
    <mergeCell ref="E200:G200"/>
    <mergeCell ref="D2:F2"/>
    <mergeCell ref="I2:K2"/>
    <mergeCell ref="D3:F3"/>
    <mergeCell ref="D4:F4"/>
    <mergeCell ref="J4:M4"/>
    <mergeCell ref="D5:F5"/>
    <mergeCell ref="I5:I6"/>
    <mergeCell ref="D6:F6"/>
  </mergeCells>
  <phoneticPr fontId="2"/>
  <dataValidations count="2">
    <dataValidation imeMode="hiragana" allowBlank="1" showInputMessage="1" showErrorMessage="1" sqref="L52 L203:L204 L95 JH95 TD95 ACZ95 AMV95 AWR95 BGN95 BQJ95 CAF95 CKB95 CTX95 DDT95 DNP95 DXL95 EHH95 ERD95 FAZ95 FKV95 FUR95 GEN95 GOJ95 GYF95 HIB95 HRX95 IBT95 ILP95 IVL95 JFH95 JPD95 JYZ95 KIV95 KSR95 LCN95 LMJ95 LWF95 MGB95 MPX95 MZT95 NJP95 NTL95 ODH95 OND95 OWZ95 PGV95 PQR95 QAN95 QKJ95 QUF95 REB95 RNX95 RXT95 SHP95 SRL95 TBH95 TLD95 TUZ95 UEV95 UOR95 UYN95 VIJ95 VSF95 WCB95 WLX95 WVT95 L97:L110 WVT97:WVT110 WLX97:WLX110 WCB97:WCB110 VSF97:VSF110 VIJ97:VIJ110 UYN97:UYN110 UOR97:UOR110 UEV97:UEV110 TUZ97:TUZ110 TLD97:TLD110 TBH97:TBH110 SRL97:SRL110 SHP97:SHP110 RXT97:RXT110 RNX97:RNX110 REB97:REB110 QUF97:QUF110 QKJ97:QKJ110 QAN97:QAN110 PQR97:PQR110 PGV97:PGV110 OWZ97:OWZ110 OND97:OND110 ODH97:ODH110 NTL97:NTL110 NJP97:NJP110 MZT97:MZT110 MPX97:MPX110 MGB97:MGB110 LWF97:LWF110 LMJ97:LMJ110 LCN97:LCN110 KSR97:KSR110 KIV97:KIV110 JYZ97:JYZ110 JPD97:JPD110 JFH97:JFH110 IVL97:IVL110 ILP97:ILP110 IBT97:IBT110 HRX97:HRX110 HIB97:HIB110 GYF97:GYF110 GOJ97:GOJ110 GEN97:GEN110 FUR97:FUR110 FKV97:FKV110 FAZ97:FAZ110 ERD97:ERD110 EHH97:EHH110 DXL97:DXL110 DNP97:DNP110 DDT97:DDT110 CTX97:CTX110 CKB97:CKB110 CAF97:CAF110 BQJ97:BQJ110 BGN97:BGN110 AWR97:AWR110 AMV97:AMV110 ACZ97:ACZ110 TD97:TD110 JH97:JH110 L22:L28 L41" xr:uid="{CE81F803-162B-4379-8C9A-440D2AB06BD2}"/>
    <dataValidation allowBlank="1" showInputMessage="1" showErrorMessage="1" sqref="L43:L45" xr:uid="{5DB912C6-A66F-4263-AFAB-D9AB421AA54E}"/>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DE78-F9FA-42BB-ADB5-A647514B2860}">
  <dimension ref="A2:R80"/>
  <sheetViews>
    <sheetView zoomScale="78" zoomScaleNormal="78" workbookViewId="0">
      <pane xSplit="11" ySplit="8" topLeftCell="N50" activePane="bottomRight" state="frozen"/>
      <selection pane="topRight" activeCell="K1" sqref="K1"/>
      <selection pane="bottomLeft" activeCell="A9" sqref="A9"/>
      <selection pane="bottomRight" activeCell="R62" sqref="R62:R64"/>
    </sheetView>
  </sheetViews>
  <sheetFormatPr defaultColWidth="8.875" defaultRowHeight="18.75"/>
  <cols>
    <col min="1" max="1" width="10.875" style="1" customWidth="1"/>
    <col min="2" max="2" width="12.625" style="1" customWidth="1"/>
    <col min="3" max="3" width="5.875" style="4" customWidth="1"/>
    <col min="4" max="5" width="15.875" style="1" customWidth="1"/>
    <col min="6" max="6" width="67.125" style="1" customWidth="1"/>
    <col min="7" max="7" width="6.125" style="4" customWidth="1"/>
    <col min="8" max="9" width="9.875" style="4" bestFit="1" customWidth="1"/>
    <col min="10" max="10" width="5.875" style="10" customWidth="1"/>
    <col min="11" max="11" width="50.5" style="1" customWidth="1"/>
    <col min="12" max="12" width="36.875" style="1" customWidth="1"/>
    <col min="13" max="13" width="22.5" style="4" customWidth="1"/>
    <col min="14" max="14" width="13.875" style="9" customWidth="1"/>
    <col min="15" max="15" width="11.125" style="1" customWidth="1"/>
    <col min="16" max="16" width="13.125" style="10" customWidth="1"/>
    <col min="17" max="17" width="18.125" style="11" customWidth="1"/>
    <col min="18" max="18" width="15.625" style="12" customWidth="1"/>
    <col min="19" max="256" width="8.875" style="1"/>
    <col min="257" max="257" width="10.875" style="1" customWidth="1"/>
    <col min="258" max="258" width="12.625" style="1" customWidth="1"/>
    <col min="259" max="259" width="5.875" style="1" customWidth="1"/>
    <col min="260" max="261" width="15.875" style="1" customWidth="1"/>
    <col min="262" max="262" width="67.125" style="1" customWidth="1"/>
    <col min="263" max="263" width="6.125" style="1" customWidth="1"/>
    <col min="264" max="265" width="9.875" style="1" bestFit="1" customWidth="1"/>
    <col min="266" max="266" width="5.875" style="1" customWidth="1"/>
    <col min="267" max="267" width="50.5" style="1" customWidth="1"/>
    <col min="268" max="268" width="36.875" style="1" customWidth="1"/>
    <col min="269" max="269" width="22.5" style="1" customWidth="1"/>
    <col min="270" max="270" width="13.875" style="1" customWidth="1"/>
    <col min="271" max="271" width="11.125" style="1" customWidth="1"/>
    <col min="272" max="272" width="13.125" style="1" customWidth="1"/>
    <col min="273" max="273" width="18.125" style="1" customWidth="1"/>
    <col min="274" max="274" width="15.625" style="1" customWidth="1"/>
    <col min="275" max="512" width="8.875" style="1"/>
    <col min="513" max="513" width="10.875" style="1" customWidth="1"/>
    <col min="514" max="514" width="12.625" style="1" customWidth="1"/>
    <col min="515" max="515" width="5.875" style="1" customWidth="1"/>
    <col min="516" max="517" width="15.875" style="1" customWidth="1"/>
    <col min="518" max="518" width="67.125" style="1" customWidth="1"/>
    <col min="519" max="519" width="6.125" style="1" customWidth="1"/>
    <col min="520" max="521" width="9.875" style="1" bestFit="1" customWidth="1"/>
    <col min="522" max="522" width="5.875" style="1" customWidth="1"/>
    <col min="523" max="523" width="50.5" style="1" customWidth="1"/>
    <col min="524" max="524" width="36.875" style="1" customWidth="1"/>
    <col min="525" max="525" width="22.5" style="1" customWidth="1"/>
    <col min="526" max="526" width="13.875" style="1" customWidth="1"/>
    <col min="527" max="527" width="11.125" style="1" customWidth="1"/>
    <col min="528" max="528" width="13.125" style="1" customWidth="1"/>
    <col min="529" max="529" width="18.125" style="1" customWidth="1"/>
    <col min="530" max="530" width="15.625" style="1" customWidth="1"/>
    <col min="531" max="768" width="8.875" style="1"/>
    <col min="769" max="769" width="10.875" style="1" customWidth="1"/>
    <col min="770" max="770" width="12.625" style="1" customWidth="1"/>
    <col min="771" max="771" width="5.875" style="1" customWidth="1"/>
    <col min="772" max="773" width="15.875" style="1" customWidth="1"/>
    <col min="774" max="774" width="67.125" style="1" customWidth="1"/>
    <col min="775" max="775" width="6.125" style="1" customWidth="1"/>
    <col min="776" max="777" width="9.875" style="1" bestFit="1" customWidth="1"/>
    <col min="778" max="778" width="5.875" style="1" customWidth="1"/>
    <col min="779" max="779" width="50.5" style="1" customWidth="1"/>
    <col min="780" max="780" width="36.875" style="1" customWidth="1"/>
    <col min="781" max="781" width="22.5" style="1" customWidth="1"/>
    <col min="782" max="782" width="13.875" style="1" customWidth="1"/>
    <col min="783" max="783" width="11.125" style="1" customWidth="1"/>
    <col min="784" max="784" width="13.125" style="1" customWidth="1"/>
    <col min="785" max="785" width="18.125" style="1" customWidth="1"/>
    <col min="786" max="786" width="15.625" style="1" customWidth="1"/>
    <col min="787" max="1024" width="8.875" style="1"/>
    <col min="1025" max="1025" width="10.875" style="1" customWidth="1"/>
    <col min="1026" max="1026" width="12.625" style="1" customWidth="1"/>
    <col min="1027" max="1027" width="5.875" style="1" customWidth="1"/>
    <col min="1028" max="1029" width="15.875" style="1" customWidth="1"/>
    <col min="1030" max="1030" width="67.125" style="1" customWidth="1"/>
    <col min="1031" max="1031" width="6.125" style="1" customWidth="1"/>
    <col min="1032" max="1033" width="9.875" style="1" bestFit="1" customWidth="1"/>
    <col min="1034" max="1034" width="5.875" style="1" customWidth="1"/>
    <col min="1035" max="1035" width="50.5" style="1" customWidth="1"/>
    <col min="1036" max="1036" width="36.875" style="1" customWidth="1"/>
    <col min="1037" max="1037" width="22.5" style="1" customWidth="1"/>
    <col min="1038" max="1038" width="13.875" style="1" customWidth="1"/>
    <col min="1039" max="1039" width="11.125" style="1" customWidth="1"/>
    <col min="1040" max="1040" width="13.125" style="1" customWidth="1"/>
    <col min="1041" max="1041" width="18.125" style="1" customWidth="1"/>
    <col min="1042" max="1042" width="15.625" style="1" customWidth="1"/>
    <col min="1043" max="1280" width="8.875" style="1"/>
    <col min="1281" max="1281" width="10.875" style="1" customWidth="1"/>
    <col min="1282" max="1282" width="12.625" style="1" customWidth="1"/>
    <col min="1283" max="1283" width="5.875" style="1" customWidth="1"/>
    <col min="1284" max="1285" width="15.875" style="1" customWidth="1"/>
    <col min="1286" max="1286" width="67.125" style="1" customWidth="1"/>
    <col min="1287" max="1287" width="6.125" style="1" customWidth="1"/>
    <col min="1288" max="1289" width="9.875" style="1" bestFit="1" customWidth="1"/>
    <col min="1290" max="1290" width="5.875" style="1" customWidth="1"/>
    <col min="1291" max="1291" width="50.5" style="1" customWidth="1"/>
    <col min="1292" max="1292" width="36.875" style="1" customWidth="1"/>
    <col min="1293" max="1293" width="22.5" style="1" customWidth="1"/>
    <col min="1294" max="1294" width="13.875" style="1" customWidth="1"/>
    <col min="1295" max="1295" width="11.125" style="1" customWidth="1"/>
    <col min="1296" max="1296" width="13.125" style="1" customWidth="1"/>
    <col min="1297" max="1297" width="18.125" style="1" customWidth="1"/>
    <col min="1298" max="1298" width="15.625" style="1" customWidth="1"/>
    <col min="1299" max="1536" width="8.875" style="1"/>
    <col min="1537" max="1537" width="10.875" style="1" customWidth="1"/>
    <col min="1538" max="1538" width="12.625" style="1" customWidth="1"/>
    <col min="1539" max="1539" width="5.875" style="1" customWidth="1"/>
    <col min="1540" max="1541" width="15.875" style="1" customWidth="1"/>
    <col min="1542" max="1542" width="67.125" style="1" customWidth="1"/>
    <col min="1543" max="1543" width="6.125" style="1" customWidth="1"/>
    <col min="1544" max="1545" width="9.875" style="1" bestFit="1" customWidth="1"/>
    <col min="1546" max="1546" width="5.875" style="1" customWidth="1"/>
    <col min="1547" max="1547" width="50.5" style="1" customWidth="1"/>
    <col min="1548" max="1548" width="36.875" style="1" customWidth="1"/>
    <col min="1549" max="1549" width="22.5" style="1" customWidth="1"/>
    <col min="1550" max="1550" width="13.875" style="1" customWidth="1"/>
    <col min="1551" max="1551" width="11.125" style="1" customWidth="1"/>
    <col min="1552" max="1552" width="13.125" style="1" customWidth="1"/>
    <col min="1553" max="1553" width="18.125" style="1" customWidth="1"/>
    <col min="1554" max="1554" width="15.625" style="1" customWidth="1"/>
    <col min="1555" max="1792" width="8.875" style="1"/>
    <col min="1793" max="1793" width="10.875" style="1" customWidth="1"/>
    <col min="1794" max="1794" width="12.625" style="1" customWidth="1"/>
    <col min="1795" max="1795" width="5.875" style="1" customWidth="1"/>
    <col min="1796" max="1797" width="15.875" style="1" customWidth="1"/>
    <col min="1798" max="1798" width="67.125" style="1" customWidth="1"/>
    <col min="1799" max="1799" width="6.125" style="1" customWidth="1"/>
    <col min="1800" max="1801" width="9.875" style="1" bestFit="1" customWidth="1"/>
    <col min="1802" max="1802" width="5.875" style="1" customWidth="1"/>
    <col min="1803" max="1803" width="50.5" style="1" customWidth="1"/>
    <col min="1804" max="1804" width="36.875" style="1" customWidth="1"/>
    <col min="1805" max="1805" width="22.5" style="1" customWidth="1"/>
    <col min="1806" max="1806" width="13.875" style="1" customWidth="1"/>
    <col min="1807" max="1807" width="11.125" style="1" customWidth="1"/>
    <col min="1808" max="1808" width="13.125" style="1" customWidth="1"/>
    <col min="1809" max="1809" width="18.125" style="1" customWidth="1"/>
    <col min="1810" max="1810" width="15.625" style="1" customWidth="1"/>
    <col min="1811" max="2048" width="8.875" style="1"/>
    <col min="2049" max="2049" width="10.875" style="1" customWidth="1"/>
    <col min="2050" max="2050" width="12.625" style="1" customWidth="1"/>
    <col min="2051" max="2051" width="5.875" style="1" customWidth="1"/>
    <col min="2052" max="2053" width="15.875" style="1" customWidth="1"/>
    <col min="2054" max="2054" width="67.125" style="1" customWidth="1"/>
    <col min="2055" max="2055" width="6.125" style="1" customWidth="1"/>
    <col min="2056" max="2057" width="9.875" style="1" bestFit="1" customWidth="1"/>
    <col min="2058" max="2058" width="5.875" style="1" customWidth="1"/>
    <col min="2059" max="2059" width="50.5" style="1" customWidth="1"/>
    <col min="2060" max="2060" width="36.875" style="1" customWidth="1"/>
    <col min="2061" max="2061" width="22.5" style="1" customWidth="1"/>
    <col min="2062" max="2062" width="13.875" style="1" customWidth="1"/>
    <col min="2063" max="2063" width="11.125" style="1" customWidth="1"/>
    <col min="2064" max="2064" width="13.125" style="1" customWidth="1"/>
    <col min="2065" max="2065" width="18.125" style="1" customWidth="1"/>
    <col min="2066" max="2066" width="15.625" style="1" customWidth="1"/>
    <col min="2067" max="2304" width="8.875" style="1"/>
    <col min="2305" max="2305" width="10.875" style="1" customWidth="1"/>
    <col min="2306" max="2306" width="12.625" style="1" customWidth="1"/>
    <col min="2307" max="2307" width="5.875" style="1" customWidth="1"/>
    <col min="2308" max="2309" width="15.875" style="1" customWidth="1"/>
    <col min="2310" max="2310" width="67.125" style="1" customWidth="1"/>
    <col min="2311" max="2311" width="6.125" style="1" customWidth="1"/>
    <col min="2312" max="2313" width="9.875" style="1" bestFit="1" customWidth="1"/>
    <col min="2314" max="2314" width="5.875" style="1" customWidth="1"/>
    <col min="2315" max="2315" width="50.5" style="1" customWidth="1"/>
    <col min="2316" max="2316" width="36.875" style="1" customWidth="1"/>
    <col min="2317" max="2317" width="22.5" style="1" customWidth="1"/>
    <col min="2318" max="2318" width="13.875" style="1" customWidth="1"/>
    <col min="2319" max="2319" width="11.125" style="1" customWidth="1"/>
    <col min="2320" max="2320" width="13.125" style="1" customWidth="1"/>
    <col min="2321" max="2321" width="18.125" style="1" customWidth="1"/>
    <col min="2322" max="2322" width="15.625" style="1" customWidth="1"/>
    <col min="2323" max="2560" width="8.875" style="1"/>
    <col min="2561" max="2561" width="10.875" style="1" customWidth="1"/>
    <col min="2562" max="2562" width="12.625" style="1" customWidth="1"/>
    <col min="2563" max="2563" width="5.875" style="1" customWidth="1"/>
    <col min="2564" max="2565" width="15.875" style="1" customWidth="1"/>
    <col min="2566" max="2566" width="67.125" style="1" customWidth="1"/>
    <col min="2567" max="2567" width="6.125" style="1" customWidth="1"/>
    <col min="2568" max="2569" width="9.875" style="1" bestFit="1" customWidth="1"/>
    <col min="2570" max="2570" width="5.875" style="1" customWidth="1"/>
    <col min="2571" max="2571" width="50.5" style="1" customWidth="1"/>
    <col min="2572" max="2572" width="36.875" style="1" customWidth="1"/>
    <col min="2573" max="2573" width="22.5" style="1" customWidth="1"/>
    <col min="2574" max="2574" width="13.875" style="1" customWidth="1"/>
    <col min="2575" max="2575" width="11.125" style="1" customWidth="1"/>
    <col min="2576" max="2576" width="13.125" style="1" customWidth="1"/>
    <col min="2577" max="2577" width="18.125" style="1" customWidth="1"/>
    <col min="2578" max="2578" width="15.625" style="1" customWidth="1"/>
    <col min="2579" max="2816" width="8.875" style="1"/>
    <col min="2817" max="2817" width="10.875" style="1" customWidth="1"/>
    <col min="2818" max="2818" width="12.625" style="1" customWidth="1"/>
    <col min="2819" max="2819" width="5.875" style="1" customWidth="1"/>
    <col min="2820" max="2821" width="15.875" style="1" customWidth="1"/>
    <col min="2822" max="2822" width="67.125" style="1" customWidth="1"/>
    <col min="2823" max="2823" width="6.125" style="1" customWidth="1"/>
    <col min="2824" max="2825" width="9.875" style="1" bestFit="1" customWidth="1"/>
    <col min="2826" max="2826" width="5.875" style="1" customWidth="1"/>
    <col min="2827" max="2827" width="50.5" style="1" customWidth="1"/>
    <col min="2828" max="2828" width="36.875" style="1" customWidth="1"/>
    <col min="2829" max="2829" width="22.5" style="1" customWidth="1"/>
    <col min="2830" max="2830" width="13.875" style="1" customWidth="1"/>
    <col min="2831" max="2831" width="11.125" style="1" customWidth="1"/>
    <col min="2832" max="2832" width="13.125" style="1" customWidth="1"/>
    <col min="2833" max="2833" width="18.125" style="1" customWidth="1"/>
    <col min="2834" max="2834" width="15.625" style="1" customWidth="1"/>
    <col min="2835" max="3072" width="8.875" style="1"/>
    <col min="3073" max="3073" width="10.875" style="1" customWidth="1"/>
    <col min="3074" max="3074" width="12.625" style="1" customWidth="1"/>
    <col min="3075" max="3075" width="5.875" style="1" customWidth="1"/>
    <col min="3076" max="3077" width="15.875" style="1" customWidth="1"/>
    <col min="3078" max="3078" width="67.125" style="1" customWidth="1"/>
    <col min="3079" max="3079" width="6.125" style="1" customWidth="1"/>
    <col min="3080" max="3081" width="9.875" style="1" bestFit="1" customWidth="1"/>
    <col min="3082" max="3082" width="5.875" style="1" customWidth="1"/>
    <col min="3083" max="3083" width="50.5" style="1" customWidth="1"/>
    <col min="3084" max="3084" width="36.875" style="1" customWidth="1"/>
    <col min="3085" max="3085" width="22.5" style="1" customWidth="1"/>
    <col min="3086" max="3086" width="13.875" style="1" customWidth="1"/>
    <col min="3087" max="3087" width="11.125" style="1" customWidth="1"/>
    <col min="3088" max="3088" width="13.125" style="1" customWidth="1"/>
    <col min="3089" max="3089" width="18.125" style="1" customWidth="1"/>
    <col min="3090" max="3090" width="15.625" style="1" customWidth="1"/>
    <col min="3091" max="3328" width="8.875" style="1"/>
    <col min="3329" max="3329" width="10.875" style="1" customWidth="1"/>
    <col min="3330" max="3330" width="12.625" style="1" customWidth="1"/>
    <col min="3331" max="3331" width="5.875" style="1" customWidth="1"/>
    <col min="3332" max="3333" width="15.875" style="1" customWidth="1"/>
    <col min="3334" max="3334" width="67.125" style="1" customWidth="1"/>
    <col min="3335" max="3335" width="6.125" style="1" customWidth="1"/>
    <col min="3336" max="3337" width="9.875" style="1" bestFit="1" customWidth="1"/>
    <col min="3338" max="3338" width="5.875" style="1" customWidth="1"/>
    <col min="3339" max="3339" width="50.5" style="1" customWidth="1"/>
    <col min="3340" max="3340" width="36.875" style="1" customWidth="1"/>
    <col min="3341" max="3341" width="22.5" style="1" customWidth="1"/>
    <col min="3342" max="3342" width="13.875" style="1" customWidth="1"/>
    <col min="3343" max="3343" width="11.125" style="1" customWidth="1"/>
    <col min="3344" max="3344" width="13.125" style="1" customWidth="1"/>
    <col min="3345" max="3345" width="18.125" style="1" customWidth="1"/>
    <col min="3346" max="3346" width="15.625" style="1" customWidth="1"/>
    <col min="3347" max="3584" width="8.875" style="1"/>
    <col min="3585" max="3585" width="10.875" style="1" customWidth="1"/>
    <col min="3586" max="3586" width="12.625" style="1" customWidth="1"/>
    <col min="3587" max="3587" width="5.875" style="1" customWidth="1"/>
    <col min="3588" max="3589" width="15.875" style="1" customWidth="1"/>
    <col min="3590" max="3590" width="67.125" style="1" customWidth="1"/>
    <col min="3591" max="3591" width="6.125" style="1" customWidth="1"/>
    <col min="3592" max="3593" width="9.875" style="1" bestFit="1" customWidth="1"/>
    <col min="3594" max="3594" width="5.875" style="1" customWidth="1"/>
    <col min="3595" max="3595" width="50.5" style="1" customWidth="1"/>
    <col min="3596" max="3596" width="36.875" style="1" customWidth="1"/>
    <col min="3597" max="3597" width="22.5" style="1" customWidth="1"/>
    <col min="3598" max="3598" width="13.875" style="1" customWidth="1"/>
    <col min="3599" max="3599" width="11.125" style="1" customWidth="1"/>
    <col min="3600" max="3600" width="13.125" style="1" customWidth="1"/>
    <col min="3601" max="3601" width="18.125" style="1" customWidth="1"/>
    <col min="3602" max="3602" width="15.625" style="1" customWidth="1"/>
    <col min="3603" max="3840" width="8.875" style="1"/>
    <col min="3841" max="3841" width="10.875" style="1" customWidth="1"/>
    <col min="3842" max="3842" width="12.625" style="1" customWidth="1"/>
    <col min="3843" max="3843" width="5.875" style="1" customWidth="1"/>
    <col min="3844" max="3845" width="15.875" style="1" customWidth="1"/>
    <col min="3846" max="3846" width="67.125" style="1" customWidth="1"/>
    <col min="3847" max="3847" width="6.125" style="1" customWidth="1"/>
    <col min="3848" max="3849" width="9.875" style="1" bestFit="1" customWidth="1"/>
    <col min="3850" max="3850" width="5.875" style="1" customWidth="1"/>
    <col min="3851" max="3851" width="50.5" style="1" customWidth="1"/>
    <col min="3852" max="3852" width="36.875" style="1" customWidth="1"/>
    <col min="3853" max="3853" width="22.5" style="1" customWidth="1"/>
    <col min="3854" max="3854" width="13.875" style="1" customWidth="1"/>
    <col min="3855" max="3855" width="11.125" style="1" customWidth="1"/>
    <col min="3856" max="3856" width="13.125" style="1" customWidth="1"/>
    <col min="3857" max="3857" width="18.125" style="1" customWidth="1"/>
    <col min="3858" max="3858" width="15.625" style="1" customWidth="1"/>
    <col min="3859" max="4096" width="8.875" style="1"/>
    <col min="4097" max="4097" width="10.875" style="1" customWidth="1"/>
    <col min="4098" max="4098" width="12.625" style="1" customWidth="1"/>
    <col min="4099" max="4099" width="5.875" style="1" customWidth="1"/>
    <col min="4100" max="4101" width="15.875" style="1" customWidth="1"/>
    <col min="4102" max="4102" width="67.125" style="1" customWidth="1"/>
    <col min="4103" max="4103" width="6.125" style="1" customWidth="1"/>
    <col min="4104" max="4105" width="9.875" style="1" bestFit="1" customWidth="1"/>
    <col min="4106" max="4106" width="5.875" style="1" customWidth="1"/>
    <col min="4107" max="4107" width="50.5" style="1" customWidth="1"/>
    <col min="4108" max="4108" width="36.875" style="1" customWidth="1"/>
    <col min="4109" max="4109" width="22.5" style="1" customWidth="1"/>
    <col min="4110" max="4110" width="13.875" style="1" customWidth="1"/>
    <col min="4111" max="4111" width="11.125" style="1" customWidth="1"/>
    <col min="4112" max="4112" width="13.125" style="1" customWidth="1"/>
    <col min="4113" max="4113" width="18.125" style="1" customWidth="1"/>
    <col min="4114" max="4114" width="15.625" style="1" customWidth="1"/>
    <col min="4115" max="4352" width="8.875" style="1"/>
    <col min="4353" max="4353" width="10.875" style="1" customWidth="1"/>
    <col min="4354" max="4354" width="12.625" style="1" customWidth="1"/>
    <col min="4355" max="4355" width="5.875" style="1" customWidth="1"/>
    <col min="4356" max="4357" width="15.875" style="1" customWidth="1"/>
    <col min="4358" max="4358" width="67.125" style="1" customWidth="1"/>
    <col min="4359" max="4359" width="6.125" style="1" customWidth="1"/>
    <col min="4360" max="4361" width="9.875" style="1" bestFit="1" customWidth="1"/>
    <col min="4362" max="4362" width="5.875" style="1" customWidth="1"/>
    <col min="4363" max="4363" width="50.5" style="1" customWidth="1"/>
    <col min="4364" max="4364" width="36.875" style="1" customWidth="1"/>
    <col min="4365" max="4365" width="22.5" style="1" customWidth="1"/>
    <col min="4366" max="4366" width="13.875" style="1" customWidth="1"/>
    <col min="4367" max="4367" width="11.125" style="1" customWidth="1"/>
    <col min="4368" max="4368" width="13.125" style="1" customWidth="1"/>
    <col min="4369" max="4369" width="18.125" style="1" customWidth="1"/>
    <col min="4370" max="4370" width="15.625" style="1" customWidth="1"/>
    <col min="4371" max="4608" width="8.875" style="1"/>
    <col min="4609" max="4609" width="10.875" style="1" customWidth="1"/>
    <col min="4610" max="4610" width="12.625" style="1" customWidth="1"/>
    <col min="4611" max="4611" width="5.875" style="1" customWidth="1"/>
    <col min="4612" max="4613" width="15.875" style="1" customWidth="1"/>
    <col min="4614" max="4614" width="67.125" style="1" customWidth="1"/>
    <col min="4615" max="4615" width="6.125" style="1" customWidth="1"/>
    <col min="4616" max="4617" width="9.875" style="1" bestFit="1" customWidth="1"/>
    <col min="4618" max="4618" width="5.875" style="1" customWidth="1"/>
    <col min="4619" max="4619" width="50.5" style="1" customWidth="1"/>
    <col min="4620" max="4620" width="36.875" style="1" customWidth="1"/>
    <col min="4621" max="4621" width="22.5" style="1" customWidth="1"/>
    <col min="4622" max="4622" width="13.875" style="1" customWidth="1"/>
    <col min="4623" max="4623" width="11.125" style="1" customWidth="1"/>
    <col min="4624" max="4624" width="13.125" style="1" customWidth="1"/>
    <col min="4625" max="4625" width="18.125" style="1" customWidth="1"/>
    <col min="4626" max="4626" width="15.625" style="1" customWidth="1"/>
    <col min="4627" max="4864" width="8.875" style="1"/>
    <col min="4865" max="4865" width="10.875" style="1" customWidth="1"/>
    <col min="4866" max="4866" width="12.625" style="1" customWidth="1"/>
    <col min="4867" max="4867" width="5.875" style="1" customWidth="1"/>
    <col min="4868" max="4869" width="15.875" style="1" customWidth="1"/>
    <col min="4870" max="4870" width="67.125" style="1" customWidth="1"/>
    <col min="4871" max="4871" width="6.125" style="1" customWidth="1"/>
    <col min="4872" max="4873" width="9.875" style="1" bestFit="1" customWidth="1"/>
    <col min="4874" max="4874" width="5.875" style="1" customWidth="1"/>
    <col min="4875" max="4875" width="50.5" style="1" customWidth="1"/>
    <col min="4876" max="4876" width="36.875" style="1" customWidth="1"/>
    <col min="4877" max="4877" width="22.5" style="1" customWidth="1"/>
    <col min="4878" max="4878" width="13.875" style="1" customWidth="1"/>
    <col min="4879" max="4879" width="11.125" style="1" customWidth="1"/>
    <col min="4880" max="4880" width="13.125" style="1" customWidth="1"/>
    <col min="4881" max="4881" width="18.125" style="1" customWidth="1"/>
    <col min="4882" max="4882" width="15.625" style="1" customWidth="1"/>
    <col min="4883" max="5120" width="8.875" style="1"/>
    <col min="5121" max="5121" width="10.875" style="1" customWidth="1"/>
    <col min="5122" max="5122" width="12.625" style="1" customWidth="1"/>
    <col min="5123" max="5123" width="5.875" style="1" customWidth="1"/>
    <col min="5124" max="5125" width="15.875" style="1" customWidth="1"/>
    <col min="5126" max="5126" width="67.125" style="1" customWidth="1"/>
    <col min="5127" max="5127" width="6.125" style="1" customWidth="1"/>
    <col min="5128" max="5129" width="9.875" style="1" bestFit="1" customWidth="1"/>
    <col min="5130" max="5130" width="5.875" style="1" customWidth="1"/>
    <col min="5131" max="5131" width="50.5" style="1" customWidth="1"/>
    <col min="5132" max="5132" width="36.875" style="1" customWidth="1"/>
    <col min="5133" max="5133" width="22.5" style="1" customWidth="1"/>
    <col min="5134" max="5134" width="13.875" style="1" customWidth="1"/>
    <col min="5135" max="5135" width="11.125" style="1" customWidth="1"/>
    <col min="5136" max="5136" width="13.125" style="1" customWidth="1"/>
    <col min="5137" max="5137" width="18.125" style="1" customWidth="1"/>
    <col min="5138" max="5138" width="15.625" style="1" customWidth="1"/>
    <col min="5139" max="5376" width="8.875" style="1"/>
    <col min="5377" max="5377" width="10.875" style="1" customWidth="1"/>
    <col min="5378" max="5378" width="12.625" style="1" customWidth="1"/>
    <col min="5379" max="5379" width="5.875" style="1" customWidth="1"/>
    <col min="5380" max="5381" width="15.875" style="1" customWidth="1"/>
    <col min="5382" max="5382" width="67.125" style="1" customWidth="1"/>
    <col min="5383" max="5383" width="6.125" style="1" customWidth="1"/>
    <col min="5384" max="5385" width="9.875" style="1" bestFit="1" customWidth="1"/>
    <col min="5386" max="5386" width="5.875" style="1" customWidth="1"/>
    <col min="5387" max="5387" width="50.5" style="1" customWidth="1"/>
    <col min="5388" max="5388" width="36.875" style="1" customWidth="1"/>
    <col min="5389" max="5389" width="22.5" style="1" customWidth="1"/>
    <col min="5390" max="5390" width="13.875" style="1" customWidth="1"/>
    <col min="5391" max="5391" width="11.125" style="1" customWidth="1"/>
    <col min="5392" max="5392" width="13.125" style="1" customWidth="1"/>
    <col min="5393" max="5393" width="18.125" style="1" customWidth="1"/>
    <col min="5394" max="5394" width="15.625" style="1" customWidth="1"/>
    <col min="5395" max="5632" width="8.875" style="1"/>
    <col min="5633" max="5633" width="10.875" style="1" customWidth="1"/>
    <col min="5634" max="5634" width="12.625" style="1" customWidth="1"/>
    <col min="5635" max="5635" width="5.875" style="1" customWidth="1"/>
    <col min="5636" max="5637" width="15.875" style="1" customWidth="1"/>
    <col min="5638" max="5638" width="67.125" style="1" customWidth="1"/>
    <col min="5639" max="5639" width="6.125" style="1" customWidth="1"/>
    <col min="5640" max="5641" width="9.875" style="1" bestFit="1" customWidth="1"/>
    <col min="5642" max="5642" width="5.875" style="1" customWidth="1"/>
    <col min="5643" max="5643" width="50.5" style="1" customWidth="1"/>
    <col min="5644" max="5644" width="36.875" style="1" customWidth="1"/>
    <col min="5645" max="5645" width="22.5" style="1" customWidth="1"/>
    <col min="5646" max="5646" width="13.875" style="1" customWidth="1"/>
    <col min="5647" max="5647" width="11.125" style="1" customWidth="1"/>
    <col min="5648" max="5648" width="13.125" style="1" customWidth="1"/>
    <col min="5649" max="5649" width="18.125" style="1" customWidth="1"/>
    <col min="5650" max="5650" width="15.625" style="1" customWidth="1"/>
    <col min="5651" max="5888" width="8.875" style="1"/>
    <col min="5889" max="5889" width="10.875" style="1" customWidth="1"/>
    <col min="5890" max="5890" width="12.625" style="1" customWidth="1"/>
    <col min="5891" max="5891" width="5.875" style="1" customWidth="1"/>
    <col min="5892" max="5893" width="15.875" style="1" customWidth="1"/>
    <col min="5894" max="5894" width="67.125" style="1" customWidth="1"/>
    <col min="5895" max="5895" width="6.125" style="1" customWidth="1"/>
    <col min="5896" max="5897" width="9.875" style="1" bestFit="1" customWidth="1"/>
    <col min="5898" max="5898" width="5.875" style="1" customWidth="1"/>
    <col min="5899" max="5899" width="50.5" style="1" customWidth="1"/>
    <col min="5900" max="5900" width="36.875" style="1" customWidth="1"/>
    <col min="5901" max="5901" width="22.5" style="1" customWidth="1"/>
    <col min="5902" max="5902" width="13.875" style="1" customWidth="1"/>
    <col min="5903" max="5903" width="11.125" style="1" customWidth="1"/>
    <col min="5904" max="5904" width="13.125" style="1" customWidth="1"/>
    <col min="5905" max="5905" width="18.125" style="1" customWidth="1"/>
    <col min="5906" max="5906" width="15.625" style="1" customWidth="1"/>
    <col min="5907" max="6144" width="8.875" style="1"/>
    <col min="6145" max="6145" width="10.875" style="1" customWidth="1"/>
    <col min="6146" max="6146" width="12.625" style="1" customWidth="1"/>
    <col min="6147" max="6147" width="5.875" style="1" customWidth="1"/>
    <col min="6148" max="6149" width="15.875" style="1" customWidth="1"/>
    <col min="6150" max="6150" width="67.125" style="1" customWidth="1"/>
    <col min="6151" max="6151" width="6.125" style="1" customWidth="1"/>
    <col min="6152" max="6153" width="9.875" style="1" bestFit="1" customWidth="1"/>
    <col min="6154" max="6154" width="5.875" style="1" customWidth="1"/>
    <col min="6155" max="6155" width="50.5" style="1" customWidth="1"/>
    <col min="6156" max="6156" width="36.875" style="1" customWidth="1"/>
    <col min="6157" max="6157" width="22.5" style="1" customWidth="1"/>
    <col min="6158" max="6158" width="13.875" style="1" customWidth="1"/>
    <col min="6159" max="6159" width="11.125" style="1" customWidth="1"/>
    <col min="6160" max="6160" width="13.125" style="1" customWidth="1"/>
    <col min="6161" max="6161" width="18.125" style="1" customWidth="1"/>
    <col min="6162" max="6162" width="15.625" style="1" customWidth="1"/>
    <col min="6163" max="6400" width="8.875" style="1"/>
    <col min="6401" max="6401" width="10.875" style="1" customWidth="1"/>
    <col min="6402" max="6402" width="12.625" style="1" customWidth="1"/>
    <col min="6403" max="6403" width="5.875" style="1" customWidth="1"/>
    <col min="6404" max="6405" width="15.875" style="1" customWidth="1"/>
    <col min="6406" max="6406" width="67.125" style="1" customWidth="1"/>
    <col min="6407" max="6407" width="6.125" style="1" customWidth="1"/>
    <col min="6408" max="6409" width="9.875" style="1" bestFit="1" customWidth="1"/>
    <col min="6410" max="6410" width="5.875" style="1" customWidth="1"/>
    <col min="6411" max="6411" width="50.5" style="1" customWidth="1"/>
    <col min="6412" max="6412" width="36.875" style="1" customWidth="1"/>
    <col min="6413" max="6413" width="22.5" style="1" customWidth="1"/>
    <col min="6414" max="6414" width="13.875" style="1" customWidth="1"/>
    <col min="6415" max="6415" width="11.125" style="1" customWidth="1"/>
    <col min="6416" max="6416" width="13.125" style="1" customWidth="1"/>
    <col min="6417" max="6417" width="18.125" style="1" customWidth="1"/>
    <col min="6418" max="6418" width="15.625" style="1" customWidth="1"/>
    <col min="6419" max="6656" width="8.875" style="1"/>
    <col min="6657" max="6657" width="10.875" style="1" customWidth="1"/>
    <col min="6658" max="6658" width="12.625" style="1" customWidth="1"/>
    <col min="6659" max="6659" width="5.875" style="1" customWidth="1"/>
    <col min="6660" max="6661" width="15.875" style="1" customWidth="1"/>
    <col min="6662" max="6662" width="67.125" style="1" customWidth="1"/>
    <col min="6663" max="6663" width="6.125" style="1" customWidth="1"/>
    <col min="6664" max="6665" width="9.875" style="1" bestFit="1" customWidth="1"/>
    <col min="6666" max="6666" width="5.875" style="1" customWidth="1"/>
    <col min="6667" max="6667" width="50.5" style="1" customWidth="1"/>
    <col min="6668" max="6668" width="36.875" style="1" customWidth="1"/>
    <col min="6669" max="6669" width="22.5" style="1" customWidth="1"/>
    <col min="6670" max="6670" width="13.875" style="1" customWidth="1"/>
    <col min="6671" max="6671" width="11.125" style="1" customWidth="1"/>
    <col min="6672" max="6672" width="13.125" style="1" customWidth="1"/>
    <col min="6673" max="6673" width="18.125" style="1" customWidth="1"/>
    <col min="6674" max="6674" width="15.625" style="1" customWidth="1"/>
    <col min="6675" max="6912" width="8.875" style="1"/>
    <col min="6913" max="6913" width="10.875" style="1" customWidth="1"/>
    <col min="6914" max="6914" width="12.625" style="1" customWidth="1"/>
    <col min="6915" max="6915" width="5.875" style="1" customWidth="1"/>
    <col min="6916" max="6917" width="15.875" style="1" customWidth="1"/>
    <col min="6918" max="6918" width="67.125" style="1" customWidth="1"/>
    <col min="6919" max="6919" width="6.125" style="1" customWidth="1"/>
    <col min="6920" max="6921" width="9.875" style="1" bestFit="1" customWidth="1"/>
    <col min="6922" max="6922" width="5.875" style="1" customWidth="1"/>
    <col min="6923" max="6923" width="50.5" style="1" customWidth="1"/>
    <col min="6924" max="6924" width="36.875" style="1" customWidth="1"/>
    <col min="6925" max="6925" width="22.5" style="1" customWidth="1"/>
    <col min="6926" max="6926" width="13.875" style="1" customWidth="1"/>
    <col min="6927" max="6927" width="11.125" style="1" customWidth="1"/>
    <col min="6928" max="6928" width="13.125" style="1" customWidth="1"/>
    <col min="6929" max="6929" width="18.125" style="1" customWidth="1"/>
    <col min="6930" max="6930" width="15.625" style="1" customWidth="1"/>
    <col min="6931" max="7168" width="8.875" style="1"/>
    <col min="7169" max="7169" width="10.875" style="1" customWidth="1"/>
    <col min="7170" max="7170" width="12.625" style="1" customWidth="1"/>
    <col min="7171" max="7171" width="5.875" style="1" customWidth="1"/>
    <col min="7172" max="7173" width="15.875" style="1" customWidth="1"/>
    <col min="7174" max="7174" width="67.125" style="1" customWidth="1"/>
    <col min="7175" max="7175" width="6.125" style="1" customWidth="1"/>
    <col min="7176" max="7177" width="9.875" style="1" bestFit="1" customWidth="1"/>
    <col min="7178" max="7178" width="5.875" style="1" customWidth="1"/>
    <col min="7179" max="7179" width="50.5" style="1" customWidth="1"/>
    <col min="7180" max="7180" width="36.875" style="1" customWidth="1"/>
    <col min="7181" max="7181" width="22.5" style="1" customWidth="1"/>
    <col min="7182" max="7182" width="13.875" style="1" customWidth="1"/>
    <col min="7183" max="7183" width="11.125" style="1" customWidth="1"/>
    <col min="7184" max="7184" width="13.125" style="1" customWidth="1"/>
    <col min="7185" max="7185" width="18.125" style="1" customWidth="1"/>
    <col min="7186" max="7186" width="15.625" style="1" customWidth="1"/>
    <col min="7187" max="7424" width="8.875" style="1"/>
    <col min="7425" max="7425" width="10.875" style="1" customWidth="1"/>
    <col min="7426" max="7426" width="12.625" style="1" customWidth="1"/>
    <col min="7427" max="7427" width="5.875" style="1" customWidth="1"/>
    <col min="7428" max="7429" width="15.875" style="1" customWidth="1"/>
    <col min="7430" max="7430" width="67.125" style="1" customWidth="1"/>
    <col min="7431" max="7431" width="6.125" style="1" customWidth="1"/>
    <col min="7432" max="7433" width="9.875" style="1" bestFit="1" customWidth="1"/>
    <col min="7434" max="7434" width="5.875" style="1" customWidth="1"/>
    <col min="7435" max="7435" width="50.5" style="1" customWidth="1"/>
    <col min="7436" max="7436" width="36.875" style="1" customWidth="1"/>
    <col min="7437" max="7437" width="22.5" style="1" customWidth="1"/>
    <col min="7438" max="7438" width="13.875" style="1" customWidth="1"/>
    <col min="7439" max="7439" width="11.125" style="1" customWidth="1"/>
    <col min="7440" max="7440" width="13.125" style="1" customWidth="1"/>
    <col min="7441" max="7441" width="18.125" style="1" customWidth="1"/>
    <col min="7442" max="7442" width="15.625" style="1" customWidth="1"/>
    <col min="7443" max="7680" width="8.875" style="1"/>
    <col min="7681" max="7681" width="10.875" style="1" customWidth="1"/>
    <col min="7682" max="7682" width="12.625" style="1" customWidth="1"/>
    <col min="7683" max="7683" width="5.875" style="1" customWidth="1"/>
    <col min="7684" max="7685" width="15.875" style="1" customWidth="1"/>
    <col min="7686" max="7686" width="67.125" style="1" customWidth="1"/>
    <col min="7687" max="7687" width="6.125" style="1" customWidth="1"/>
    <col min="7688" max="7689" width="9.875" style="1" bestFit="1" customWidth="1"/>
    <col min="7690" max="7690" width="5.875" style="1" customWidth="1"/>
    <col min="7691" max="7691" width="50.5" style="1" customWidth="1"/>
    <col min="7692" max="7692" width="36.875" style="1" customWidth="1"/>
    <col min="7693" max="7693" width="22.5" style="1" customWidth="1"/>
    <col min="7694" max="7694" width="13.875" style="1" customWidth="1"/>
    <col min="7695" max="7695" width="11.125" style="1" customWidth="1"/>
    <col min="7696" max="7696" width="13.125" style="1" customWidth="1"/>
    <col min="7697" max="7697" width="18.125" style="1" customWidth="1"/>
    <col min="7698" max="7698" width="15.625" style="1" customWidth="1"/>
    <col min="7699" max="7936" width="8.875" style="1"/>
    <col min="7937" max="7937" width="10.875" style="1" customWidth="1"/>
    <col min="7938" max="7938" width="12.625" style="1" customWidth="1"/>
    <col min="7939" max="7939" width="5.875" style="1" customWidth="1"/>
    <col min="7940" max="7941" width="15.875" style="1" customWidth="1"/>
    <col min="7942" max="7942" width="67.125" style="1" customWidth="1"/>
    <col min="7943" max="7943" width="6.125" style="1" customWidth="1"/>
    <col min="7944" max="7945" width="9.875" style="1" bestFit="1" customWidth="1"/>
    <col min="7946" max="7946" width="5.875" style="1" customWidth="1"/>
    <col min="7947" max="7947" width="50.5" style="1" customWidth="1"/>
    <col min="7948" max="7948" width="36.875" style="1" customWidth="1"/>
    <col min="7949" max="7949" width="22.5" style="1" customWidth="1"/>
    <col min="7950" max="7950" width="13.875" style="1" customWidth="1"/>
    <col min="7951" max="7951" width="11.125" style="1" customWidth="1"/>
    <col min="7952" max="7952" width="13.125" style="1" customWidth="1"/>
    <col min="7953" max="7953" width="18.125" style="1" customWidth="1"/>
    <col min="7954" max="7954" width="15.625" style="1" customWidth="1"/>
    <col min="7955" max="8192" width="8.875" style="1"/>
    <col min="8193" max="8193" width="10.875" style="1" customWidth="1"/>
    <col min="8194" max="8194" width="12.625" style="1" customWidth="1"/>
    <col min="8195" max="8195" width="5.875" style="1" customWidth="1"/>
    <col min="8196" max="8197" width="15.875" style="1" customWidth="1"/>
    <col min="8198" max="8198" width="67.125" style="1" customWidth="1"/>
    <col min="8199" max="8199" width="6.125" style="1" customWidth="1"/>
    <col min="8200" max="8201" width="9.875" style="1" bestFit="1" customWidth="1"/>
    <col min="8202" max="8202" width="5.875" style="1" customWidth="1"/>
    <col min="8203" max="8203" width="50.5" style="1" customWidth="1"/>
    <col min="8204" max="8204" width="36.875" style="1" customWidth="1"/>
    <col min="8205" max="8205" width="22.5" style="1" customWidth="1"/>
    <col min="8206" max="8206" width="13.875" style="1" customWidth="1"/>
    <col min="8207" max="8207" width="11.125" style="1" customWidth="1"/>
    <col min="8208" max="8208" width="13.125" style="1" customWidth="1"/>
    <col min="8209" max="8209" width="18.125" style="1" customWidth="1"/>
    <col min="8210" max="8210" width="15.625" style="1" customWidth="1"/>
    <col min="8211" max="8448" width="8.875" style="1"/>
    <col min="8449" max="8449" width="10.875" style="1" customWidth="1"/>
    <col min="8450" max="8450" width="12.625" style="1" customWidth="1"/>
    <col min="8451" max="8451" width="5.875" style="1" customWidth="1"/>
    <col min="8452" max="8453" width="15.875" style="1" customWidth="1"/>
    <col min="8454" max="8454" width="67.125" style="1" customWidth="1"/>
    <col min="8455" max="8455" width="6.125" style="1" customWidth="1"/>
    <col min="8456" max="8457" width="9.875" style="1" bestFit="1" customWidth="1"/>
    <col min="8458" max="8458" width="5.875" style="1" customWidth="1"/>
    <col min="8459" max="8459" width="50.5" style="1" customWidth="1"/>
    <col min="8460" max="8460" width="36.875" style="1" customWidth="1"/>
    <col min="8461" max="8461" width="22.5" style="1" customWidth="1"/>
    <col min="8462" max="8462" width="13.875" style="1" customWidth="1"/>
    <col min="8463" max="8463" width="11.125" style="1" customWidth="1"/>
    <col min="8464" max="8464" width="13.125" style="1" customWidth="1"/>
    <col min="8465" max="8465" width="18.125" style="1" customWidth="1"/>
    <col min="8466" max="8466" width="15.625" style="1" customWidth="1"/>
    <col min="8467" max="8704" width="8.875" style="1"/>
    <col min="8705" max="8705" width="10.875" style="1" customWidth="1"/>
    <col min="8706" max="8706" width="12.625" style="1" customWidth="1"/>
    <col min="8707" max="8707" width="5.875" style="1" customWidth="1"/>
    <col min="8708" max="8709" width="15.875" style="1" customWidth="1"/>
    <col min="8710" max="8710" width="67.125" style="1" customWidth="1"/>
    <col min="8711" max="8711" width="6.125" style="1" customWidth="1"/>
    <col min="8712" max="8713" width="9.875" style="1" bestFit="1" customWidth="1"/>
    <col min="8714" max="8714" width="5.875" style="1" customWidth="1"/>
    <col min="8715" max="8715" width="50.5" style="1" customWidth="1"/>
    <col min="8716" max="8716" width="36.875" style="1" customWidth="1"/>
    <col min="8717" max="8717" width="22.5" style="1" customWidth="1"/>
    <col min="8718" max="8718" width="13.875" style="1" customWidth="1"/>
    <col min="8719" max="8719" width="11.125" style="1" customWidth="1"/>
    <col min="8720" max="8720" width="13.125" style="1" customWidth="1"/>
    <col min="8721" max="8721" width="18.125" style="1" customWidth="1"/>
    <col min="8722" max="8722" width="15.625" style="1" customWidth="1"/>
    <col min="8723" max="8960" width="8.875" style="1"/>
    <col min="8961" max="8961" width="10.875" style="1" customWidth="1"/>
    <col min="8962" max="8962" width="12.625" style="1" customWidth="1"/>
    <col min="8963" max="8963" width="5.875" style="1" customWidth="1"/>
    <col min="8964" max="8965" width="15.875" style="1" customWidth="1"/>
    <col min="8966" max="8966" width="67.125" style="1" customWidth="1"/>
    <col min="8967" max="8967" width="6.125" style="1" customWidth="1"/>
    <col min="8968" max="8969" width="9.875" style="1" bestFit="1" customWidth="1"/>
    <col min="8970" max="8970" width="5.875" style="1" customWidth="1"/>
    <col min="8971" max="8971" width="50.5" style="1" customWidth="1"/>
    <col min="8972" max="8972" width="36.875" style="1" customWidth="1"/>
    <col min="8973" max="8973" width="22.5" style="1" customWidth="1"/>
    <col min="8974" max="8974" width="13.875" style="1" customWidth="1"/>
    <col min="8975" max="8975" width="11.125" style="1" customWidth="1"/>
    <col min="8976" max="8976" width="13.125" style="1" customWidth="1"/>
    <col min="8977" max="8977" width="18.125" style="1" customWidth="1"/>
    <col min="8978" max="8978" width="15.625" style="1" customWidth="1"/>
    <col min="8979" max="9216" width="8.875" style="1"/>
    <col min="9217" max="9217" width="10.875" style="1" customWidth="1"/>
    <col min="9218" max="9218" width="12.625" style="1" customWidth="1"/>
    <col min="9219" max="9219" width="5.875" style="1" customWidth="1"/>
    <col min="9220" max="9221" width="15.875" style="1" customWidth="1"/>
    <col min="9222" max="9222" width="67.125" style="1" customWidth="1"/>
    <col min="9223" max="9223" width="6.125" style="1" customWidth="1"/>
    <col min="9224" max="9225" width="9.875" style="1" bestFit="1" customWidth="1"/>
    <col min="9226" max="9226" width="5.875" style="1" customWidth="1"/>
    <col min="9227" max="9227" width="50.5" style="1" customWidth="1"/>
    <col min="9228" max="9228" width="36.875" style="1" customWidth="1"/>
    <col min="9229" max="9229" width="22.5" style="1" customWidth="1"/>
    <col min="9230" max="9230" width="13.875" style="1" customWidth="1"/>
    <col min="9231" max="9231" width="11.125" style="1" customWidth="1"/>
    <col min="9232" max="9232" width="13.125" style="1" customWidth="1"/>
    <col min="9233" max="9233" width="18.125" style="1" customWidth="1"/>
    <col min="9234" max="9234" width="15.625" style="1" customWidth="1"/>
    <col min="9235" max="9472" width="8.875" style="1"/>
    <col min="9473" max="9473" width="10.875" style="1" customWidth="1"/>
    <col min="9474" max="9474" width="12.625" style="1" customWidth="1"/>
    <col min="9475" max="9475" width="5.875" style="1" customWidth="1"/>
    <col min="9476" max="9477" width="15.875" style="1" customWidth="1"/>
    <col min="9478" max="9478" width="67.125" style="1" customWidth="1"/>
    <col min="9479" max="9479" width="6.125" style="1" customWidth="1"/>
    <col min="9480" max="9481" width="9.875" style="1" bestFit="1" customWidth="1"/>
    <col min="9482" max="9482" width="5.875" style="1" customWidth="1"/>
    <col min="9483" max="9483" width="50.5" style="1" customWidth="1"/>
    <col min="9484" max="9484" width="36.875" style="1" customWidth="1"/>
    <col min="9485" max="9485" width="22.5" style="1" customWidth="1"/>
    <col min="9486" max="9486" width="13.875" style="1" customWidth="1"/>
    <col min="9487" max="9487" width="11.125" style="1" customWidth="1"/>
    <col min="9488" max="9488" width="13.125" style="1" customWidth="1"/>
    <col min="9489" max="9489" width="18.125" style="1" customWidth="1"/>
    <col min="9490" max="9490" width="15.625" style="1" customWidth="1"/>
    <col min="9491" max="9728" width="8.875" style="1"/>
    <col min="9729" max="9729" width="10.875" style="1" customWidth="1"/>
    <col min="9730" max="9730" width="12.625" style="1" customWidth="1"/>
    <col min="9731" max="9731" width="5.875" style="1" customWidth="1"/>
    <col min="9732" max="9733" width="15.875" style="1" customWidth="1"/>
    <col min="9734" max="9734" width="67.125" style="1" customWidth="1"/>
    <col min="9735" max="9735" width="6.125" style="1" customWidth="1"/>
    <col min="9736" max="9737" width="9.875" style="1" bestFit="1" customWidth="1"/>
    <col min="9738" max="9738" width="5.875" style="1" customWidth="1"/>
    <col min="9739" max="9739" width="50.5" style="1" customWidth="1"/>
    <col min="9740" max="9740" width="36.875" style="1" customWidth="1"/>
    <col min="9741" max="9741" width="22.5" style="1" customWidth="1"/>
    <col min="9742" max="9742" width="13.875" style="1" customWidth="1"/>
    <col min="9743" max="9743" width="11.125" style="1" customWidth="1"/>
    <col min="9744" max="9744" width="13.125" style="1" customWidth="1"/>
    <col min="9745" max="9745" width="18.125" style="1" customWidth="1"/>
    <col min="9746" max="9746" width="15.625" style="1" customWidth="1"/>
    <col min="9747" max="9984" width="8.875" style="1"/>
    <col min="9985" max="9985" width="10.875" style="1" customWidth="1"/>
    <col min="9986" max="9986" width="12.625" style="1" customWidth="1"/>
    <col min="9987" max="9987" width="5.875" style="1" customWidth="1"/>
    <col min="9988" max="9989" width="15.875" style="1" customWidth="1"/>
    <col min="9990" max="9990" width="67.125" style="1" customWidth="1"/>
    <col min="9991" max="9991" width="6.125" style="1" customWidth="1"/>
    <col min="9992" max="9993" width="9.875" style="1" bestFit="1" customWidth="1"/>
    <col min="9994" max="9994" width="5.875" style="1" customWidth="1"/>
    <col min="9995" max="9995" width="50.5" style="1" customWidth="1"/>
    <col min="9996" max="9996" width="36.875" style="1" customWidth="1"/>
    <col min="9997" max="9997" width="22.5" style="1" customWidth="1"/>
    <col min="9998" max="9998" width="13.875" style="1" customWidth="1"/>
    <col min="9999" max="9999" width="11.125" style="1" customWidth="1"/>
    <col min="10000" max="10000" width="13.125" style="1" customWidth="1"/>
    <col min="10001" max="10001" width="18.125" style="1" customWidth="1"/>
    <col min="10002" max="10002" width="15.625" style="1" customWidth="1"/>
    <col min="10003" max="10240" width="8.875" style="1"/>
    <col min="10241" max="10241" width="10.875" style="1" customWidth="1"/>
    <col min="10242" max="10242" width="12.625" style="1" customWidth="1"/>
    <col min="10243" max="10243" width="5.875" style="1" customWidth="1"/>
    <col min="10244" max="10245" width="15.875" style="1" customWidth="1"/>
    <col min="10246" max="10246" width="67.125" style="1" customWidth="1"/>
    <col min="10247" max="10247" width="6.125" style="1" customWidth="1"/>
    <col min="10248" max="10249" width="9.875" style="1" bestFit="1" customWidth="1"/>
    <col min="10250" max="10250" width="5.875" style="1" customWidth="1"/>
    <col min="10251" max="10251" width="50.5" style="1" customWidth="1"/>
    <col min="10252" max="10252" width="36.875" style="1" customWidth="1"/>
    <col min="10253" max="10253" width="22.5" style="1" customWidth="1"/>
    <col min="10254" max="10254" width="13.875" style="1" customWidth="1"/>
    <col min="10255" max="10255" width="11.125" style="1" customWidth="1"/>
    <col min="10256" max="10256" width="13.125" style="1" customWidth="1"/>
    <col min="10257" max="10257" width="18.125" style="1" customWidth="1"/>
    <col min="10258" max="10258" width="15.625" style="1" customWidth="1"/>
    <col min="10259" max="10496" width="8.875" style="1"/>
    <col min="10497" max="10497" width="10.875" style="1" customWidth="1"/>
    <col min="10498" max="10498" width="12.625" style="1" customWidth="1"/>
    <col min="10499" max="10499" width="5.875" style="1" customWidth="1"/>
    <col min="10500" max="10501" width="15.875" style="1" customWidth="1"/>
    <col min="10502" max="10502" width="67.125" style="1" customWidth="1"/>
    <col min="10503" max="10503" width="6.125" style="1" customWidth="1"/>
    <col min="10504" max="10505" width="9.875" style="1" bestFit="1" customWidth="1"/>
    <col min="10506" max="10506" width="5.875" style="1" customWidth="1"/>
    <col min="10507" max="10507" width="50.5" style="1" customWidth="1"/>
    <col min="10508" max="10508" width="36.875" style="1" customWidth="1"/>
    <col min="10509" max="10509" width="22.5" style="1" customWidth="1"/>
    <col min="10510" max="10510" width="13.875" style="1" customWidth="1"/>
    <col min="10511" max="10511" width="11.125" style="1" customWidth="1"/>
    <col min="10512" max="10512" width="13.125" style="1" customWidth="1"/>
    <col min="10513" max="10513" width="18.125" style="1" customWidth="1"/>
    <col min="10514" max="10514" width="15.625" style="1" customWidth="1"/>
    <col min="10515" max="10752" width="8.875" style="1"/>
    <col min="10753" max="10753" width="10.875" style="1" customWidth="1"/>
    <col min="10754" max="10754" width="12.625" style="1" customWidth="1"/>
    <col min="10755" max="10755" width="5.875" style="1" customWidth="1"/>
    <col min="10756" max="10757" width="15.875" style="1" customWidth="1"/>
    <col min="10758" max="10758" width="67.125" style="1" customWidth="1"/>
    <col min="10759" max="10759" width="6.125" style="1" customWidth="1"/>
    <col min="10760" max="10761" width="9.875" style="1" bestFit="1" customWidth="1"/>
    <col min="10762" max="10762" width="5.875" style="1" customWidth="1"/>
    <col min="10763" max="10763" width="50.5" style="1" customWidth="1"/>
    <col min="10764" max="10764" width="36.875" style="1" customWidth="1"/>
    <col min="10765" max="10765" width="22.5" style="1" customWidth="1"/>
    <col min="10766" max="10766" width="13.875" style="1" customWidth="1"/>
    <col min="10767" max="10767" width="11.125" style="1" customWidth="1"/>
    <col min="10768" max="10768" width="13.125" style="1" customWidth="1"/>
    <col min="10769" max="10769" width="18.125" style="1" customWidth="1"/>
    <col min="10770" max="10770" width="15.625" style="1" customWidth="1"/>
    <col min="10771" max="11008" width="8.875" style="1"/>
    <col min="11009" max="11009" width="10.875" style="1" customWidth="1"/>
    <col min="11010" max="11010" width="12.625" style="1" customWidth="1"/>
    <col min="11011" max="11011" width="5.875" style="1" customWidth="1"/>
    <col min="11012" max="11013" width="15.875" style="1" customWidth="1"/>
    <col min="11014" max="11014" width="67.125" style="1" customWidth="1"/>
    <col min="11015" max="11015" width="6.125" style="1" customWidth="1"/>
    <col min="11016" max="11017" width="9.875" style="1" bestFit="1" customWidth="1"/>
    <col min="11018" max="11018" width="5.875" style="1" customWidth="1"/>
    <col min="11019" max="11019" width="50.5" style="1" customWidth="1"/>
    <col min="11020" max="11020" width="36.875" style="1" customWidth="1"/>
    <col min="11021" max="11021" width="22.5" style="1" customWidth="1"/>
    <col min="11022" max="11022" width="13.875" style="1" customWidth="1"/>
    <col min="11023" max="11023" width="11.125" style="1" customWidth="1"/>
    <col min="11024" max="11024" width="13.125" style="1" customWidth="1"/>
    <col min="11025" max="11025" width="18.125" style="1" customWidth="1"/>
    <col min="11026" max="11026" width="15.625" style="1" customWidth="1"/>
    <col min="11027" max="11264" width="8.875" style="1"/>
    <col min="11265" max="11265" width="10.875" style="1" customWidth="1"/>
    <col min="11266" max="11266" width="12.625" style="1" customWidth="1"/>
    <col min="11267" max="11267" width="5.875" style="1" customWidth="1"/>
    <col min="11268" max="11269" width="15.875" style="1" customWidth="1"/>
    <col min="11270" max="11270" width="67.125" style="1" customWidth="1"/>
    <col min="11271" max="11271" width="6.125" style="1" customWidth="1"/>
    <col min="11272" max="11273" width="9.875" style="1" bestFit="1" customWidth="1"/>
    <col min="11274" max="11274" width="5.875" style="1" customWidth="1"/>
    <col min="11275" max="11275" width="50.5" style="1" customWidth="1"/>
    <col min="11276" max="11276" width="36.875" style="1" customWidth="1"/>
    <col min="11277" max="11277" width="22.5" style="1" customWidth="1"/>
    <col min="11278" max="11278" width="13.875" style="1" customWidth="1"/>
    <col min="11279" max="11279" width="11.125" style="1" customWidth="1"/>
    <col min="11280" max="11280" width="13.125" style="1" customWidth="1"/>
    <col min="11281" max="11281" width="18.125" style="1" customWidth="1"/>
    <col min="11282" max="11282" width="15.625" style="1" customWidth="1"/>
    <col min="11283" max="11520" width="8.875" style="1"/>
    <col min="11521" max="11521" width="10.875" style="1" customWidth="1"/>
    <col min="11522" max="11522" width="12.625" style="1" customWidth="1"/>
    <col min="11523" max="11523" width="5.875" style="1" customWidth="1"/>
    <col min="11524" max="11525" width="15.875" style="1" customWidth="1"/>
    <col min="11526" max="11526" width="67.125" style="1" customWidth="1"/>
    <col min="11527" max="11527" width="6.125" style="1" customWidth="1"/>
    <col min="11528" max="11529" width="9.875" style="1" bestFit="1" customWidth="1"/>
    <col min="11530" max="11530" width="5.875" style="1" customWidth="1"/>
    <col min="11531" max="11531" width="50.5" style="1" customWidth="1"/>
    <col min="11532" max="11532" width="36.875" style="1" customWidth="1"/>
    <col min="11533" max="11533" width="22.5" style="1" customWidth="1"/>
    <col min="11534" max="11534" width="13.875" style="1" customWidth="1"/>
    <col min="11535" max="11535" width="11.125" style="1" customWidth="1"/>
    <col min="11536" max="11536" width="13.125" style="1" customWidth="1"/>
    <col min="11537" max="11537" width="18.125" style="1" customWidth="1"/>
    <col min="11538" max="11538" width="15.625" style="1" customWidth="1"/>
    <col min="11539" max="11776" width="8.875" style="1"/>
    <col min="11777" max="11777" width="10.875" style="1" customWidth="1"/>
    <col min="11778" max="11778" width="12.625" style="1" customWidth="1"/>
    <col min="11779" max="11779" width="5.875" style="1" customWidth="1"/>
    <col min="11780" max="11781" width="15.875" style="1" customWidth="1"/>
    <col min="11782" max="11782" width="67.125" style="1" customWidth="1"/>
    <col min="11783" max="11783" width="6.125" style="1" customWidth="1"/>
    <col min="11784" max="11785" width="9.875" style="1" bestFit="1" customWidth="1"/>
    <col min="11786" max="11786" width="5.875" style="1" customWidth="1"/>
    <col min="11787" max="11787" width="50.5" style="1" customWidth="1"/>
    <col min="11788" max="11788" width="36.875" style="1" customWidth="1"/>
    <col min="11789" max="11789" width="22.5" style="1" customWidth="1"/>
    <col min="11790" max="11790" width="13.875" style="1" customWidth="1"/>
    <col min="11791" max="11791" width="11.125" style="1" customWidth="1"/>
    <col min="11792" max="11792" width="13.125" style="1" customWidth="1"/>
    <col min="11793" max="11793" width="18.125" style="1" customWidth="1"/>
    <col min="11794" max="11794" width="15.625" style="1" customWidth="1"/>
    <col min="11795" max="12032" width="8.875" style="1"/>
    <col min="12033" max="12033" width="10.875" style="1" customWidth="1"/>
    <col min="12034" max="12034" width="12.625" style="1" customWidth="1"/>
    <col min="12035" max="12035" width="5.875" style="1" customWidth="1"/>
    <col min="12036" max="12037" width="15.875" style="1" customWidth="1"/>
    <col min="12038" max="12038" width="67.125" style="1" customWidth="1"/>
    <col min="12039" max="12039" width="6.125" style="1" customWidth="1"/>
    <col min="12040" max="12041" width="9.875" style="1" bestFit="1" customWidth="1"/>
    <col min="12042" max="12042" width="5.875" style="1" customWidth="1"/>
    <col min="12043" max="12043" width="50.5" style="1" customWidth="1"/>
    <col min="12044" max="12044" width="36.875" style="1" customWidth="1"/>
    <col min="12045" max="12045" width="22.5" style="1" customWidth="1"/>
    <col min="12046" max="12046" width="13.875" style="1" customWidth="1"/>
    <col min="12047" max="12047" width="11.125" style="1" customWidth="1"/>
    <col min="12048" max="12048" width="13.125" style="1" customWidth="1"/>
    <col min="12049" max="12049" width="18.125" style="1" customWidth="1"/>
    <col min="12050" max="12050" width="15.625" style="1" customWidth="1"/>
    <col min="12051" max="12288" width="8.875" style="1"/>
    <col min="12289" max="12289" width="10.875" style="1" customWidth="1"/>
    <col min="12290" max="12290" width="12.625" style="1" customWidth="1"/>
    <col min="12291" max="12291" width="5.875" style="1" customWidth="1"/>
    <col min="12292" max="12293" width="15.875" style="1" customWidth="1"/>
    <col min="12294" max="12294" width="67.125" style="1" customWidth="1"/>
    <col min="12295" max="12295" width="6.125" style="1" customWidth="1"/>
    <col min="12296" max="12297" width="9.875" style="1" bestFit="1" customWidth="1"/>
    <col min="12298" max="12298" width="5.875" style="1" customWidth="1"/>
    <col min="12299" max="12299" width="50.5" style="1" customWidth="1"/>
    <col min="12300" max="12300" width="36.875" style="1" customWidth="1"/>
    <col min="12301" max="12301" width="22.5" style="1" customWidth="1"/>
    <col min="12302" max="12302" width="13.875" style="1" customWidth="1"/>
    <col min="12303" max="12303" width="11.125" style="1" customWidth="1"/>
    <col min="12304" max="12304" width="13.125" style="1" customWidth="1"/>
    <col min="12305" max="12305" width="18.125" style="1" customWidth="1"/>
    <col min="12306" max="12306" width="15.625" style="1" customWidth="1"/>
    <col min="12307" max="12544" width="8.875" style="1"/>
    <col min="12545" max="12545" width="10.875" style="1" customWidth="1"/>
    <col min="12546" max="12546" width="12.625" style="1" customWidth="1"/>
    <col min="12547" max="12547" width="5.875" style="1" customWidth="1"/>
    <col min="12548" max="12549" width="15.875" style="1" customWidth="1"/>
    <col min="12550" max="12550" width="67.125" style="1" customWidth="1"/>
    <col min="12551" max="12551" width="6.125" style="1" customWidth="1"/>
    <col min="12552" max="12553" width="9.875" style="1" bestFit="1" customWidth="1"/>
    <col min="12554" max="12554" width="5.875" style="1" customWidth="1"/>
    <col min="12555" max="12555" width="50.5" style="1" customWidth="1"/>
    <col min="12556" max="12556" width="36.875" style="1" customWidth="1"/>
    <col min="12557" max="12557" width="22.5" style="1" customWidth="1"/>
    <col min="12558" max="12558" width="13.875" style="1" customWidth="1"/>
    <col min="12559" max="12559" width="11.125" style="1" customWidth="1"/>
    <col min="12560" max="12560" width="13.125" style="1" customWidth="1"/>
    <col min="12561" max="12561" width="18.125" style="1" customWidth="1"/>
    <col min="12562" max="12562" width="15.625" style="1" customWidth="1"/>
    <col min="12563" max="12800" width="8.875" style="1"/>
    <col min="12801" max="12801" width="10.875" style="1" customWidth="1"/>
    <col min="12802" max="12802" width="12.625" style="1" customWidth="1"/>
    <col min="12803" max="12803" width="5.875" style="1" customWidth="1"/>
    <col min="12804" max="12805" width="15.875" style="1" customWidth="1"/>
    <col min="12806" max="12806" width="67.125" style="1" customWidth="1"/>
    <col min="12807" max="12807" width="6.125" style="1" customWidth="1"/>
    <col min="12808" max="12809" width="9.875" style="1" bestFit="1" customWidth="1"/>
    <col min="12810" max="12810" width="5.875" style="1" customWidth="1"/>
    <col min="12811" max="12811" width="50.5" style="1" customWidth="1"/>
    <col min="12812" max="12812" width="36.875" style="1" customWidth="1"/>
    <col min="12813" max="12813" width="22.5" style="1" customWidth="1"/>
    <col min="12814" max="12814" width="13.875" style="1" customWidth="1"/>
    <col min="12815" max="12815" width="11.125" style="1" customWidth="1"/>
    <col min="12816" max="12816" width="13.125" style="1" customWidth="1"/>
    <col min="12817" max="12817" width="18.125" style="1" customWidth="1"/>
    <col min="12818" max="12818" width="15.625" style="1" customWidth="1"/>
    <col min="12819" max="13056" width="8.875" style="1"/>
    <col min="13057" max="13057" width="10.875" style="1" customWidth="1"/>
    <col min="13058" max="13058" width="12.625" style="1" customWidth="1"/>
    <col min="13059" max="13059" width="5.875" style="1" customWidth="1"/>
    <col min="13060" max="13061" width="15.875" style="1" customWidth="1"/>
    <col min="13062" max="13062" width="67.125" style="1" customWidth="1"/>
    <col min="13063" max="13063" width="6.125" style="1" customWidth="1"/>
    <col min="13064" max="13065" width="9.875" style="1" bestFit="1" customWidth="1"/>
    <col min="13066" max="13066" width="5.875" style="1" customWidth="1"/>
    <col min="13067" max="13067" width="50.5" style="1" customWidth="1"/>
    <col min="13068" max="13068" width="36.875" style="1" customWidth="1"/>
    <col min="13069" max="13069" width="22.5" style="1" customWidth="1"/>
    <col min="13070" max="13070" width="13.875" style="1" customWidth="1"/>
    <col min="13071" max="13071" width="11.125" style="1" customWidth="1"/>
    <col min="13072" max="13072" width="13.125" style="1" customWidth="1"/>
    <col min="13073" max="13073" width="18.125" style="1" customWidth="1"/>
    <col min="13074" max="13074" width="15.625" style="1" customWidth="1"/>
    <col min="13075" max="13312" width="8.875" style="1"/>
    <col min="13313" max="13313" width="10.875" style="1" customWidth="1"/>
    <col min="13314" max="13314" width="12.625" style="1" customWidth="1"/>
    <col min="13315" max="13315" width="5.875" style="1" customWidth="1"/>
    <col min="13316" max="13317" width="15.875" style="1" customWidth="1"/>
    <col min="13318" max="13318" width="67.125" style="1" customWidth="1"/>
    <col min="13319" max="13319" width="6.125" style="1" customWidth="1"/>
    <col min="13320" max="13321" width="9.875" style="1" bestFit="1" customWidth="1"/>
    <col min="13322" max="13322" width="5.875" style="1" customWidth="1"/>
    <col min="13323" max="13323" width="50.5" style="1" customWidth="1"/>
    <col min="13324" max="13324" width="36.875" style="1" customWidth="1"/>
    <col min="13325" max="13325" width="22.5" style="1" customWidth="1"/>
    <col min="13326" max="13326" width="13.875" style="1" customWidth="1"/>
    <col min="13327" max="13327" width="11.125" style="1" customWidth="1"/>
    <col min="13328" max="13328" width="13.125" style="1" customWidth="1"/>
    <col min="13329" max="13329" width="18.125" style="1" customWidth="1"/>
    <col min="13330" max="13330" width="15.625" style="1" customWidth="1"/>
    <col min="13331" max="13568" width="8.875" style="1"/>
    <col min="13569" max="13569" width="10.875" style="1" customWidth="1"/>
    <col min="13570" max="13570" width="12.625" style="1" customWidth="1"/>
    <col min="13571" max="13571" width="5.875" style="1" customWidth="1"/>
    <col min="13572" max="13573" width="15.875" style="1" customWidth="1"/>
    <col min="13574" max="13574" width="67.125" style="1" customWidth="1"/>
    <col min="13575" max="13575" width="6.125" style="1" customWidth="1"/>
    <col min="13576" max="13577" width="9.875" style="1" bestFit="1" customWidth="1"/>
    <col min="13578" max="13578" width="5.875" style="1" customWidth="1"/>
    <col min="13579" max="13579" width="50.5" style="1" customWidth="1"/>
    <col min="13580" max="13580" width="36.875" style="1" customWidth="1"/>
    <col min="13581" max="13581" width="22.5" style="1" customWidth="1"/>
    <col min="13582" max="13582" width="13.875" style="1" customWidth="1"/>
    <col min="13583" max="13583" width="11.125" style="1" customWidth="1"/>
    <col min="13584" max="13584" width="13.125" style="1" customWidth="1"/>
    <col min="13585" max="13585" width="18.125" style="1" customWidth="1"/>
    <col min="13586" max="13586" width="15.625" style="1" customWidth="1"/>
    <col min="13587" max="13824" width="8.875" style="1"/>
    <col min="13825" max="13825" width="10.875" style="1" customWidth="1"/>
    <col min="13826" max="13826" width="12.625" style="1" customWidth="1"/>
    <col min="13827" max="13827" width="5.875" style="1" customWidth="1"/>
    <col min="13828" max="13829" width="15.875" style="1" customWidth="1"/>
    <col min="13830" max="13830" width="67.125" style="1" customWidth="1"/>
    <col min="13831" max="13831" width="6.125" style="1" customWidth="1"/>
    <col min="13832" max="13833" width="9.875" style="1" bestFit="1" customWidth="1"/>
    <col min="13834" max="13834" width="5.875" style="1" customWidth="1"/>
    <col min="13835" max="13835" width="50.5" style="1" customWidth="1"/>
    <col min="13836" max="13836" width="36.875" style="1" customWidth="1"/>
    <col min="13837" max="13837" width="22.5" style="1" customWidth="1"/>
    <col min="13838" max="13838" width="13.875" style="1" customWidth="1"/>
    <col min="13839" max="13839" width="11.125" style="1" customWidth="1"/>
    <col min="13840" max="13840" width="13.125" style="1" customWidth="1"/>
    <col min="13841" max="13841" width="18.125" style="1" customWidth="1"/>
    <col min="13842" max="13842" width="15.625" style="1" customWidth="1"/>
    <col min="13843" max="14080" width="8.875" style="1"/>
    <col min="14081" max="14081" width="10.875" style="1" customWidth="1"/>
    <col min="14082" max="14082" width="12.625" style="1" customWidth="1"/>
    <col min="14083" max="14083" width="5.875" style="1" customWidth="1"/>
    <col min="14084" max="14085" width="15.875" style="1" customWidth="1"/>
    <col min="14086" max="14086" width="67.125" style="1" customWidth="1"/>
    <col min="14087" max="14087" width="6.125" style="1" customWidth="1"/>
    <col min="14088" max="14089" width="9.875" style="1" bestFit="1" customWidth="1"/>
    <col min="14090" max="14090" width="5.875" style="1" customWidth="1"/>
    <col min="14091" max="14091" width="50.5" style="1" customWidth="1"/>
    <col min="14092" max="14092" width="36.875" style="1" customWidth="1"/>
    <col min="14093" max="14093" width="22.5" style="1" customWidth="1"/>
    <col min="14094" max="14094" width="13.875" style="1" customWidth="1"/>
    <col min="14095" max="14095" width="11.125" style="1" customWidth="1"/>
    <col min="14096" max="14096" width="13.125" style="1" customWidth="1"/>
    <col min="14097" max="14097" width="18.125" style="1" customWidth="1"/>
    <col min="14098" max="14098" width="15.625" style="1" customWidth="1"/>
    <col min="14099" max="14336" width="8.875" style="1"/>
    <col min="14337" max="14337" width="10.875" style="1" customWidth="1"/>
    <col min="14338" max="14338" width="12.625" style="1" customWidth="1"/>
    <col min="14339" max="14339" width="5.875" style="1" customWidth="1"/>
    <col min="14340" max="14341" width="15.875" style="1" customWidth="1"/>
    <col min="14342" max="14342" width="67.125" style="1" customWidth="1"/>
    <col min="14343" max="14343" width="6.125" style="1" customWidth="1"/>
    <col min="14344" max="14345" width="9.875" style="1" bestFit="1" customWidth="1"/>
    <col min="14346" max="14346" width="5.875" style="1" customWidth="1"/>
    <col min="14347" max="14347" width="50.5" style="1" customWidth="1"/>
    <col min="14348" max="14348" width="36.875" style="1" customWidth="1"/>
    <col min="14349" max="14349" width="22.5" style="1" customWidth="1"/>
    <col min="14350" max="14350" width="13.875" style="1" customWidth="1"/>
    <col min="14351" max="14351" width="11.125" style="1" customWidth="1"/>
    <col min="14352" max="14352" width="13.125" style="1" customWidth="1"/>
    <col min="14353" max="14353" width="18.125" style="1" customWidth="1"/>
    <col min="14354" max="14354" width="15.625" style="1" customWidth="1"/>
    <col min="14355" max="14592" width="8.875" style="1"/>
    <col min="14593" max="14593" width="10.875" style="1" customWidth="1"/>
    <col min="14594" max="14594" width="12.625" style="1" customWidth="1"/>
    <col min="14595" max="14595" width="5.875" style="1" customWidth="1"/>
    <col min="14596" max="14597" width="15.875" style="1" customWidth="1"/>
    <col min="14598" max="14598" width="67.125" style="1" customWidth="1"/>
    <col min="14599" max="14599" width="6.125" style="1" customWidth="1"/>
    <col min="14600" max="14601" width="9.875" style="1" bestFit="1" customWidth="1"/>
    <col min="14602" max="14602" width="5.875" style="1" customWidth="1"/>
    <col min="14603" max="14603" width="50.5" style="1" customWidth="1"/>
    <col min="14604" max="14604" width="36.875" style="1" customWidth="1"/>
    <col min="14605" max="14605" width="22.5" style="1" customWidth="1"/>
    <col min="14606" max="14606" width="13.875" style="1" customWidth="1"/>
    <col min="14607" max="14607" width="11.125" style="1" customWidth="1"/>
    <col min="14608" max="14608" width="13.125" style="1" customWidth="1"/>
    <col min="14609" max="14609" width="18.125" style="1" customWidth="1"/>
    <col min="14610" max="14610" width="15.625" style="1" customWidth="1"/>
    <col min="14611" max="14848" width="8.875" style="1"/>
    <col min="14849" max="14849" width="10.875" style="1" customWidth="1"/>
    <col min="14850" max="14850" width="12.625" style="1" customWidth="1"/>
    <col min="14851" max="14851" width="5.875" style="1" customWidth="1"/>
    <col min="14852" max="14853" width="15.875" style="1" customWidth="1"/>
    <col min="14854" max="14854" width="67.125" style="1" customWidth="1"/>
    <col min="14855" max="14855" width="6.125" style="1" customWidth="1"/>
    <col min="14856" max="14857" width="9.875" style="1" bestFit="1" customWidth="1"/>
    <col min="14858" max="14858" width="5.875" style="1" customWidth="1"/>
    <col min="14859" max="14859" width="50.5" style="1" customWidth="1"/>
    <col min="14860" max="14860" width="36.875" style="1" customWidth="1"/>
    <col min="14861" max="14861" width="22.5" style="1" customWidth="1"/>
    <col min="14862" max="14862" width="13.875" style="1" customWidth="1"/>
    <col min="14863" max="14863" width="11.125" style="1" customWidth="1"/>
    <col min="14864" max="14864" width="13.125" style="1" customWidth="1"/>
    <col min="14865" max="14865" width="18.125" style="1" customWidth="1"/>
    <col min="14866" max="14866" width="15.625" style="1" customWidth="1"/>
    <col min="14867" max="15104" width="8.875" style="1"/>
    <col min="15105" max="15105" width="10.875" style="1" customWidth="1"/>
    <col min="15106" max="15106" width="12.625" style="1" customWidth="1"/>
    <col min="15107" max="15107" width="5.875" style="1" customWidth="1"/>
    <col min="15108" max="15109" width="15.875" style="1" customWidth="1"/>
    <col min="15110" max="15110" width="67.125" style="1" customWidth="1"/>
    <col min="15111" max="15111" width="6.125" style="1" customWidth="1"/>
    <col min="15112" max="15113" width="9.875" style="1" bestFit="1" customWidth="1"/>
    <col min="15114" max="15114" width="5.875" style="1" customWidth="1"/>
    <col min="15115" max="15115" width="50.5" style="1" customWidth="1"/>
    <col min="15116" max="15116" width="36.875" style="1" customWidth="1"/>
    <col min="15117" max="15117" width="22.5" style="1" customWidth="1"/>
    <col min="15118" max="15118" width="13.875" style="1" customWidth="1"/>
    <col min="15119" max="15119" width="11.125" style="1" customWidth="1"/>
    <col min="15120" max="15120" width="13.125" style="1" customWidth="1"/>
    <col min="15121" max="15121" width="18.125" style="1" customWidth="1"/>
    <col min="15122" max="15122" width="15.625" style="1" customWidth="1"/>
    <col min="15123" max="15360" width="8.875" style="1"/>
    <col min="15361" max="15361" width="10.875" style="1" customWidth="1"/>
    <col min="15362" max="15362" width="12.625" style="1" customWidth="1"/>
    <col min="15363" max="15363" width="5.875" style="1" customWidth="1"/>
    <col min="15364" max="15365" width="15.875" style="1" customWidth="1"/>
    <col min="15366" max="15366" width="67.125" style="1" customWidth="1"/>
    <col min="15367" max="15367" width="6.125" style="1" customWidth="1"/>
    <col min="15368" max="15369" width="9.875" style="1" bestFit="1" customWidth="1"/>
    <col min="15370" max="15370" width="5.875" style="1" customWidth="1"/>
    <col min="15371" max="15371" width="50.5" style="1" customWidth="1"/>
    <col min="15372" max="15372" width="36.875" style="1" customWidth="1"/>
    <col min="15373" max="15373" width="22.5" style="1" customWidth="1"/>
    <col min="15374" max="15374" width="13.875" style="1" customWidth="1"/>
    <col min="15375" max="15375" width="11.125" style="1" customWidth="1"/>
    <col min="15376" max="15376" width="13.125" style="1" customWidth="1"/>
    <col min="15377" max="15377" width="18.125" style="1" customWidth="1"/>
    <col min="15378" max="15378" width="15.625" style="1" customWidth="1"/>
    <col min="15379" max="15616" width="8.875" style="1"/>
    <col min="15617" max="15617" width="10.875" style="1" customWidth="1"/>
    <col min="15618" max="15618" width="12.625" style="1" customWidth="1"/>
    <col min="15619" max="15619" width="5.875" style="1" customWidth="1"/>
    <col min="15620" max="15621" width="15.875" style="1" customWidth="1"/>
    <col min="15622" max="15622" width="67.125" style="1" customWidth="1"/>
    <col min="15623" max="15623" width="6.125" style="1" customWidth="1"/>
    <col min="15624" max="15625" width="9.875" style="1" bestFit="1" customWidth="1"/>
    <col min="15626" max="15626" width="5.875" style="1" customWidth="1"/>
    <col min="15627" max="15627" width="50.5" style="1" customWidth="1"/>
    <col min="15628" max="15628" width="36.875" style="1" customWidth="1"/>
    <col min="15629" max="15629" width="22.5" style="1" customWidth="1"/>
    <col min="15630" max="15630" width="13.875" style="1" customWidth="1"/>
    <col min="15631" max="15631" width="11.125" style="1" customWidth="1"/>
    <col min="15632" max="15632" width="13.125" style="1" customWidth="1"/>
    <col min="15633" max="15633" width="18.125" style="1" customWidth="1"/>
    <col min="15634" max="15634" width="15.625" style="1" customWidth="1"/>
    <col min="15635" max="15872" width="8.875" style="1"/>
    <col min="15873" max="15873" width="10.875" style="1" customWidth="1"/>
    <col min="15874" max="15874" width="12.625" style="1" customWidth="1"/>
    <col min="15875" max="15875" width="5.875" style="1" customWidth="1"/>
    <col min="15876" max="15877" width="15.875" style="1" customWidth="1"/>
    <col min="15878" max="15878" width="67.125" style="1" customWidth="1"/>
    <col min="15879" max="15879" width="6.125" style="1" customWidth="1"/>
    <col min="15880" max="15881" width="9.875" style="1" bestFit="1" customWidth="1"/>
    <col min="15882" max="15882" width="5.875" style="1" customWidth="1"/>
    <col min="15883" max="15883" width="50.5" style="1" customWidth="1"/>
    <col min="15884" max="15884" width="36.875" style="1" customWidth="1"/>
    <col min="15885" max="15885" width="22.5" style="1" customWidth="1"/>
    <col min="15886" max="15886" width="13.875" style="1" customWidth="1"/>
    <col min="15887" max="15887" width="11.125" style="1" customWidth="1"/>
    <col min="15888" max="15888" width="13.125" style="1" customWidth="1"/>
    <col min="15889" max="15889" width="18.125" style="1" customWidth="1"/>
    <col min="15890" max="15890" width="15.625" style="1" customWidth="1"/>
    <col min="15891" max="16128" width="8.875" style="1"/>
    <col min="16129" max="16129" width="10.875" style="1" customWidth="1"/>
    <col min="16130" max="16130" width="12.625" style="1" customWidth="1"/>
    <col min="16131" max="16131" width="5.875" style="1" customWidth="1"/>
    <col min="16132" max="16133" width="15.875" style="1" customWidth="1"/>
    <col min="16134" max="16134" width="67.125" style="1" customWidth="1"/>
    <col min="16135" max="16135" width="6.125" style="1" customWidth="1"/>
    <col min="16136" max="16137" width="9.875" style="1" bestFit="1" customWidth="1"/>
    <col min="16138" max="16138" width="5.875" style="1" customWidth="1"/>
    <col min="16139" max="16139" width="50.5" style="1" customWidth="1"/>
    <col min="16140" max="16140" width="36.875" style="1" customWidth="1"/>
    <col min="16141" max="16141" width="22.5" style="1" customWidth="1"/>
    <col min="16142" max="16142" width="13.875" style="1" customWidth="1"/>
    <col min="16143" max="16143" width="11.12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2403</v>
      </c>
      <c r="H2" s="5" t="s">
        <v>2</v>
      </c>
      <c r="I2" s="6"/>
      <c r="J2" s="7"/>
      <c r="K2" s="8">
        <f>SUM(I:I)</f>
        <v>613782</v>
      </c>
    </row>
    <row r="3" spans="1:18" ht="20.100000000000001" customHeight="1">
      <c r="C3" s="2" t="s">
        <v>3</v>
      </c>
      <c r="D3" s="2"/>
      <c r="E3" s="2"/>
      <c r="F3" s="13" t="s">
        <v>2404</v>
      </c>
    </row>
    <row r="4" spans="1:18" ht="20.100000000000001" customHeight="1">
      <c r="C4" s="2" t="s">
        <v>1516</v>
      </c>
      <c r="D4" s="2"/>
      <c r="E4" s="2"/>
      <c r="F4" s="13" t="s">
        <v>2405</v>
      </c>
    </row>
    <row r="5" spans="1:18" ht="20.100000000000001" customHeight="1">
      <c r="C5" s="2" t="s">
        <v>8</v>
      </c>
      <c r="D5" s="2"/>
      <c r="E5" s="2"/>
      <c r="F5" s="18">
        <v>45713</v>
      </c>
      <c r="I5" s="1276"/>
      <c r="K5" s="1277" t="s">
        <v>2406</v>
      </c>
    </row>
    <row r="6" spans="1:18" ht="20.100000000000001" customHeight="1">
      <c r="C6" s="2" t="s">
        <v>10</v>
      </c>
      <c r="D6" s="2"/>
      <c r="E6" s="2"/>
      <c r="F6" s="18">
        <v>45714</v>
      </c>
      <c r="I6" s="1276"/>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A9" s="27" t="s">
        <v>2407</v>
      </c>
      <c r="B9" s="27" t="s">
        <v>1099</v>
      </c>
      <c r="C9" s="28"/>
      <c r="D9" s="467" t="s">
        <v>2408</v>
      </c>
      <c r="E9" s="162"/>
      <c r="F9" s="163"/>
      <c r="G9" s="27"/>
      <c r="H9" s="27"/>
      <c r="I9" s="31"/>
      <c r="J9" s="31"/>
      <c r="K9" s="27"/>
      <c r="L9" s="27"/>
      <c r="M9" s="27"/>
      <c r="N9" s="32"/>
      <c r="O9" s="28"/>
      <c r="P9" s="27"/>
      <c r="Q9" s="32"/>
      <c r="R9" s="33"/>
    </row>
    <row r="10" spans="1:18" s="4" customFormat="1" ht="19.7" customHeight="1">
      <c r="A10" s="917" t="s">
        <v>2409</v>
      </c>
      <c r="B10" s="1278">
        <v>1</v>
      </c>
      <c r="C10" s="28">
        <v>1</v>
      </c>
      <c r="D10" s="28" t="s">
        <v>309</v>
      </c>
      <c r="E10" s="28" t="s">
        <v>309</v>
      </c>
      <c r="F10" s="73" t="s">
        <v>2410</v>
      </c>
      <c r="G10" s="27">
        <v>1</v>
      </c>
      <c r="H10" s="28">
        <v>465000</v>
      </c>
      <c r="I10" s="636">
        <f>G10*H10</f>
        <v>465000</v>
      </c>
      <c r="J10" s="31"/>
      <c r="K10" s="73" t="s">
        <v>2411</v>
      </c>
      <c r="L10" s="27"/>
      <c r="M10" s="27"/>
      <c r="N10" s="32"/>
      <c r="O10" s="28"/>
      <c r="P10" s="27"/>
      <c r="Q10" s="32"/>
      <c r="R10" s="33"/>
    </row>
    <row r="11" spans="1:18" s="4" customFormat="1" ht="19.7" customHeight="1">
      <c r="A11" s="917" t="s">
        <v>2409</v>
      </c>
      <c r="B11" s="1121">
        <v>3</v>
      </c>
      <c r="C11" s="28">
        <f>+C10+1</f>
        <v>2</v>
      </c>
      <c r="D11" s="28" t="s">
        <v>309</v>
      </c>
      <c r="E11" s="28" t="s">
        <v>309</v>
      </c>
      <c r="F11" s="73" t="s">
        <v>317</v>
      </c>
      <c r="G11" s="27">
        <v>1</v>
      </c>
      <c r="H11" s="28">
        <v>50000</v>
      </c>
      <c r="I11" s="636">
        <f>G11*H11</f>
        <v>50000</v>
      </c>
      <c r="J11" s="31"/>
      <c r="K11" s="73" t="s">
        <v>2412</v>
      </c>
      <c r="L11" s="27"/>
      <c r="M11" s="27"/>
      <c r="N11" s="32"/>
      <c r="O11" s="28"/>
      <c r="P11" s="27"/>
      <c r="Q11" s="32"/>
      <c r="R11" s="33"/>
    </row>
    <row r="12" spans="1:18" s="4" customFormat="1" ht="19.7" customHeight="1">
      <c r="A12" s="917"/>
      <c r="B12" s="112">
        <v>5</v>
      </c>
      <c r="C12" s="28">
        <f>+C11+1</f>
        <v>3</v>
      </c>
      <c r="D12" s="28" t="s">
        <v>309</v>
      </c>
      <c r="E12" s="28" t="s">
        <v>309</v>
      </c>
      <c r="F12" s="73" t="s">
        <v>319</v>
      </c>
      <c r="G12" s="27">
        <v>1</v>
      </c>
      <c r="H12" s="28">
        <v>38000</v>
      </c>
      <c r="I12" s="636">
        <f>G12*H12</f>
        <v>38000</v>
      </c>
      <c r="J12" s="31"/>
      <c r="K12" s="73" t="s">
        <v>2413</v>
      </c>
      <c r="L12" s="27"/>
      <c r="M12" s="27"/>
      <c r="N12" s="32"/>
      <c r="O12" s="28"/>
      <c r="P12" s="27"/>
      <c r="Q12" s="32"/>
      <c r="R12" s="33"/>
    </row>
    <row r="13" spans="1:18" s="4" customFormat="1" ht="19.7" customHeight="1">
      <c r="A13" s="917"/>
      <c r="B13" s="1026">
        <v>7</v>
      </c>
      <c r="C13" s="28">
        <f>+C12+1</f>
        <v>4</v>
      </c>
      <c r="D13" s="299" t="s">
        <v>309</v>
      </c>
      <c r="E13" s="299" t="s">
        <v>309</v>
      </c>
      <c r="F13" s="187" t="s">
        <v>2414</v>
      </c>
      <c r="G13" s="256">
        <v>1</v>
      </c>
      <c r="H13" s="1279">
        <v>3500</v>
      </c>
      <c r="I13" s="1280">
        <f>G13*H13</f>
        <v>3500</v>
      </c>
      <c r="J13" s="301"/>
      <c r="K13" s="187" t="s">
        <v>2415</v>
      </c>
      <c r="L13" s="1281" t="s">
        <v>1356</v>
      </c>
      <c r="M13" s="27"/>
      <c r="N13" s="32"/>
      <c r="O13" s="28"/>
      <c r="P13" s="27"/>
      <c r="Q13" s="32"/>
      <c r="R13" s="33"/>
    </row>
    <row r="14" spans="1:18" s="4" customFormat="1" ht="19.7" customHeight="1">
      <c r="C14" s="28"/>
      <c r="D14" s="28"/>
      <c r="E14" s="28"/>
      <c r="F14" s="393"/>
      <c r="G14" s="27"/>
      <c r="H14" s="27"/>
      <c r="J14" s="31"/>
      <c r="K14" s="27"/>
      <c r="L14" s="27"/>
      <c r="M14" s="27"/>
      <c r="N14" s="32"/>
      <c r="O14" s="28"/>
      <c r="P14" s="27"/>
      <c r="Q14" s="32"/>
      <c r="R14" s="33"/>
    </row>
    <row r="15" spans="1:18" s="4" customFormat="1" ht="19.7" customHeight="1">
      <c r="C15" s="28"/>
      <c r="D15" s="28"/>
      <c r="E15" s="28"/>
      <c r="F15" s="1282">
        <f>SUM(I10:I14)</f>
        <v>556500</v>
      </c>
      <c r="G15" s="27"/>
      <c r="H15" s="27"/>
      <c r="I15" s="31"/>
      <c r="J15" s="31"/>
      <c r="K15" s="27"/>
      <c r="L15" s="27"/>
      <c r="M15" s="27"/>
      <c r="N15" s="32"/>
      <c r="O15" s="28"/>
      <c r="P15" s="27"/>
      <c r="Q15" s="32"/>
      <c r="R15" s="33"/>
    </row>
    <row r="16" spans="1:18" s="4" customFormat="1" ht="19.7" customHeight="1">
      <c r="C16" s="28"/>
      <c r="D16" s="28"/>
      <c r="E16" s="28"/>
      <c r="F16" s="393"/>
      <c r="G16" s="27"/>
      <c r="H16" s="27"/>
      <c r="I16" s="31"/>
      <c r="J16" s="31"/>
      <c r="K16" s="27"/>
      <c r="L16" s="27"/>
      <c r="M16" s="27"/>
      <c r="N16" s="32"/>
      <c r="O16" s="28"/>
      <c r="P16" s="27"/>
      <c r="Q16" s="32"/>
      <c r="R16" s="33"/>
    </row>
    <row r="17" spans="1:18" s="4" customFormat="1" ht="19.7" customHeight="1">
      <c r="C17" s="28"/>
      <c r="D17" s="299"/>
      <c r="E17" s="299"/>
      <c r="F17" s="304"/>
      <c r="G17" s="256"/>
      <c r="H17" s="256"/>
      <c r="I17" s="305"/>
      <c r="J17" s="31"/>
      <c r="K17" s="73"/>
      <c r="L17" s="27"/>
      <c r="M17" s="27"/>
      <c r="N17" s="32"/>
      <c r="O17" s="28"/>
      <c r="P17" s="27"/>
      <c r="Q17" s="32"/>
      <c r="R17" s="33"/>
    </row>
    <row r="18" spans="1:18" s="4" customFormat="1" ht="19.7" customHeight="1">
      <c r="C18" s="28"/>
      <c r="D18" s="467" t="s">
        <v>406</v>
      </c>
      <c r="E18" s="468"/>
      <c r="F18" s="469"/>
      <c r="G18" s="27"/>
      <c r="H18" s="27"/>
      <c r="I18" s="31"/>
      <c r="J18" s="31"/>
      <c r="K18" s="27"/>
      <c r="L18" s="27"/>
      <c r="M18" s="27"/>
      <c r="N18" s="32"/>
      <c r="O18" s="28"/>
      <c r="P18" s="27"/>
      <c r="Q18" s="32"/>
      <c r="R18" s="33"/>
    </row>
    <row r="19" spans="1:18" s="4" customFormat="1" ht="19.7" customHeight="1">
      <c r="A19" s="917" t="s">
        <v>2416</v>
      </c>
      <c r="B19" s="313">
        <v>6</v>
      </c>
      <c r="C19" s="28">
        <f>+C13+1</f>
        <v>5</v>
      </c>
      <c r="D19" s="146" t="s">
        <v>61</v>
      </c>
      <c r="E19" s="131" t="s">
        <v>55</v>
      </c>
      <c r="F19" s="1260" t="s">
        <v>2417</v>
      </c>
      <c r="G19" s="938">
        <v>1</v>
      </c>
      <c r="H19" s="938">
        <v>7754</v>
      </c>
      <c r="I19" s="844">
        <f t="shared" ref="I19:I25" si="0">G19*H19</f>
        <v>7754</v>
      </c>
      <c r="J19" s="135"/>
      <c r="K19" s="78" t="s">
        <v>2418</v>
      </c>
      <c r="L19" s="27"/>
      <c r="M19" s="1283" t="s">
        <v>2419</v>
      </c>
      <c r="N19" s="32">
        <v>45691</v>
      </c>
      <c r="O19" s="28"/>
      <c r="P19" s="40">
        <v>45702</v>
      </c>
      <c r="Q19" s="32">
        <v>45705</v>
      </c>
      <c r="R19" s="33">
        <v>45705</v>
      </c>
    </row>
    <row r="20" spans="1:18" s="4" customFormat="1" ht="19.7" customHeight="1">
      <c r="A20" s="917" t="s">
        <v>573</v>
      </c>
      <c r="B20" s="313">
        <v>6</v>
      </c>
      <c r="C20" s="28">
        <f t="shared" ref="C20:C25" si="1">+C19+1</f>
        <v>6</v>
      </c>
      <c r="D20" s="131" t="s">
        <v>55</v>
      </c>
      <c r="E20" s="131" t="s">
        <v>55</v>
      </c>
      <c r="F20" s="1260" t="s">
        <v>1743</v>
      </c>
      <c r="G20" s="938">
        <v>2</v>
      </c>
      <c r="H20" s="938">
        <v>460</v>
      </c>
      <c r="I20" s="844">
        <f t="shared" si="0"/>
        <v>920</v>
      </c>
      <c r="J20" s="147"/>
      <c r="K20" s="78" t="s">
        <v>1641</v>
      </c>
      <c r="L20" s="27"/>
      <c r="M20" s="1283" t="s">
        <v>2419</v>
      </c>
      <c r="N20" s="32">
        <v>45691</v>
      </c>
      <c r="O20" s="28"/>
      <c r="P20" s="40">
        <v>45702</v>
      </c>
      <c r="Q20" s="32">
        <v>45705</v>
      </c>
      <c r="R20" s="33">
        <v>45705</v>
      </c>
    </row>
    <row r="21" spans="1:18" s="4" customFormat="1" ht="19.7" customHeight="1">
      <c r="A21" s="917" t="s">
        <v>573</v>
      </c>
      <c r="B21" s="313">
        <v>6</v>
      </c>
      <c r="C21" s="28">
        <f t="shared" si="1"/>
        <v>7</v>
      </c>
      <c r="D21" s="131" t="s">
        <v>55</v>
      </c>
      <c r="E21" s="131" t="s">
        <v>55</v>
      </c>
      <c r="F21" s="1260" t="s">
        <v>2420</v>
      </c>
      <c r="G21" s="938">
        <v>4</v>
      </c>
      <c r="H21" s="1284">
        <v>108</v>
      </c>
      <c r="I21" s="844">
        <f t="shared" si="0"/>
        <v>432</v>
      </c>
      <c r="J21" s="147"/>
      <c r="K21" s="78" t="s">
        <v>1633</v>
      </c>
      <c r="L21" s="27"/>
      <c r="M21" s="1283" t="s">
        <v>2419</v>
      </c>
      <c r="N21" s="32">
        <v>45691</v>
      </c>
      <c r="O21" s="28"/>
      <c r="P21" s="40">
        <v>45702</v>
      </c>
      <c r="Q21" s="32">
        <v>45705</v>
      </c>
      <c r="R21" s="33">
        <v>45705</v>
      </c>
    </row>
    <row r="22" spans="1:18" s="4" customFormat="1" ht="19.7" customHeight="1">
      <c r="A22" s="917" t="s">
        <v>2416</v>
      </c>
      <c r="B22" s="313">
        <v>6</v>
      </c>
      <c r="C22" s="28">
        <f t="shared" si="1"/>
        <v>8</v>
      </c>
      <c r="D22" s="146" t="s">
        <v>61</v>
      </c>
      <c r="E22" s="131" t="s">
        <v>55</v>
      </c>
      <c r="F22" s="1260" t="s">
        <v>2421</v>
      </c>
      <c r="G22" s="938">
        <v>1</v>
      </c>
      <c r="H22" s="938">
        <v>12457</v>
      </c>
      <c r="I22" s="844">
        <f t="shared" si="0"/>
        <v>12457</v>
      </c>
      <c r="J22" s="147"/>
      <c r="K22" s="78" t="s">
        <v>2422</v>
      </c>
      <c r="L22" s="27"/>
      <c r="M22" s="1283" t="s">
        <v>2419</v>
      </c>
      <c r="N22" s="32">
        <v>45691</v>
      </c>
      <c r="O22" s="28"/>
      <c r="P22" s="40">
        <v>45702</v>
      </c>
      <c r="Q22" s="32">
        <v>45705</v>
      </c>
      <c r="R22" s="33">
        <v>45705</v>
      </c>
    </row>
    <row r="23" spans="1:18" s="4" customFormat="1" ht="19.7" customHeight="1">
      <c r="A23" s="917" t="s">
        <v>195</v>
      </c>
      <c r="B23" s="313">
        <v>6</v>
      </c>
      <c r="C23" s="28">
        <f t="shared" si="1"/>
        <v>9</v>
      </c>
      <c r="D23" s="131" t="s">
        <v>55</v>
      </c>
      <c r="E23" s="131" t="s">
        <v>55</v>
      </c>
      <c r="F23" s="1260" t="s">
        <v>2423</v>
      </c>
      <c r="G23" s="938">
        <v>2</v>
      </c>
      <c r="H23" s="938">
        <v>511</v>
      </c>
      <c r="I23" s="844">
        <f t="shared" si="0"/>
        <v>1022</v>
      </c>
      <c r="J23" s="147"/>
      <c r="K23" s="78" t="s">
        <v>2424</v>
      </c>
      <c r="L23" s="27"/>
      <c r="M23" s="1283" t="s">
        <v>2419</v>
      </c>
      <c r="N23" s="32">
        <v>45691</v>
      </c>
      <c r="O23" s="28"/>
      <c r="P23" s="40">
        <v>45702</v>
      </c>
      <c r="Q23" s="32">
        <v>45705</v>
      </c>
      <c r="R23" s="33">
        <v>45705</v>
      </c>
    </row>
    <row r="24" spans="1:18" s="4" customFormat="1" ht="19.7" customHeight="1">
      <c r="A24" s="917" t="s">
        <v>573</v>
      </c>
      <c r="B24" s="313">
        <v>6</v>
      </c>
      <c r="C24" s="28">
        <f t="shared" si="1"/>
        <v>10</v>
      </c>
      <c r="D24" s="131" t="s">
        <v>55</v>
      </c>
      <c r="E24" s="131" t="s">
        <v>55</v>
      </c>
      <c r="F24" s="1219" t="s">
        <v>2425</v>
      </c>
      <c r="G24" s="1157">
        <v>2</v>
      </c>
      <c r="H24" s="1274">
        <v>168</v>
      </c>
      <c r="I24" s="1274">
        <f t="shared" si="0"/>
        <v>336</v>
      </c>
      <c r="J24" s="413"/>
      <c r="K24" s="156" t="s">
        <v>2426</v>
      </c>
      <c r="L24" s="27"/>
      <c r="M24" s="1283" t="s">
        <v>2419</v>
      </c>
      <c r="N24" s="32">
        <v>45691</v>
      </c>
      <c r="O24" s="28"/>
      <c r="P24" s="40">
        <v>45702</v>
      </c>
      <c r="Q24" s="32">
        <v>45705</v>
      </c>
      <c r="R24" s="33">
        <v>45705</v>
      </c>
    </row>
    <row r="25" spans="1:18" s="4" customFormat="1" ht="19.7" customHeight="1">
      <c r="A25" s="917" t="s">
        <v>573</v>
      </c>
      <c r="B25" s="313">
        <v>6</v>
      </c>
      <c r="C25" s="28">
        <f t="shared" si="1"/>
        <v>11</v>
      </c>
      <c r="D25" s="131" t="s">
        <v>55</v>
      </c>
      <c r="E25" s="131" t="s">
        <v>55</v>
      </c>
      <c r="F25" s="1219" t="s">
        <v>614</v>
      </c>
      <c r="G25" s="1157">
        <v>2</v>
      </c>
      <c r="H25" s="1285">
        <v>157</v>
      </c>
      <c r="I25" s="1274">
        <f t="shared" si="0"/>
        <v>314</v>
      </c>
      <c r="J25" s="413"/>
      <c r="K25" s="156" t="s">
        <v>2427</v>
      </c>
      <c r="L25" s="27"/>
      <c r="M25" s="1283" t="s">
        <v>2419</v>
      </c>
      <c r="N25" s="32">
        <v>45691</v>
      </c>
      <c r="O25" s="28"/>
      <c r="P25" s="40">
        <v>45702</v>
      </c>
      <c r="Q25" s="32">
        <v>45705</v>
      </c>
      <c r="R25" s="33">
        <v>45705</v>
      </c>
    </row>
    <row r="26" spans="1:18" s="4" customFormat="1" ht="19.7" customHeight="1">
      <c r="A26" s="917"/>
      <c r="B26" s="27"/>
      <c r="C26" s="28"/>
      <c r="D26" s="28"/>
      <c r="E26" s="131"/>
      <c r="F26" s="78"/>
      <c r="G26" s="256"/>
      <c r="H26" s="256"/>
      <c r="I26" s="77"/>
      <c r="J26" s="147"/>
      <c r="K26" s="78"/>
      <c r="L26" s="27"/>
      <c r="M26" s="27"/>
      <c r="N26" s="32"/>
      <c r="O26" s="28"/>
      <c r="P26" s="27"/>
      <c r="Q26" s="32"/>
      <c r="R26" s="33"/>
    </row>
    <row r="27" spans="1:18" s="4" customFormat="1" ht="19.7" customHeight="1">
      <c r="B27" s="27"/>
      <c r="C27" s="28"/>
      <c r="D27" s="603"/>
      <c r="E27" s="603"/>
      <c r="F27" s="705"/>
      <c r="G27" s="706"/>
      <c r="H27" s="707"/>
      <c r="I27" s="707"/>
      <c r="J27" s="708"/>
      <c r="K27" s="709"/>
      <c r="L27" s="709"/>
      <c r="M27" s="27"/>
      <c r="N27" s="32"/>
      <c r="O27" s="28"/>
      <c r="P27" s="40"/>
      <c r="Q27" s="32"/>
      <c r="R27" s="33"/>
    </row>
    <row r="28" spans="1:18" s="4" customFormat="1" ht="19.7" customHeight="1">
      <c r="C28" s="28"/>
      <c r="D28" s="28"/>
      <c r="E28" s="28"/>
      <c r="F28" s="1286">
        <f>SUM(I19:I27)</f>
        <v>23235</v>
      </c>
      <c r="G28" s="27"/>
      <c r="H28" s="27"/>
      <c r="I28" s="31"/>
      <c r="J28" s="31"/>
      <c r="K28" s="27"/>
      <c r="L28" s="27"/>
      <c r="M28" s="27"/>
      <c r="N28" s="32"/>
      <c r="O28" s="28"/>
      <c r="P28" s="27"/>
      <c r="Q28" s="32"/>
      <c r="R28" s="33"/>
    </row>
    <row r="29" spans="1:18" s="4" customFormat="1" ht="19.7" customHeight="1">
      <c r="C29" s="28"/>
      <c r="D29" s="28"/>
      <c r="E29" s="28"/>
      <c r="F29" s="173"/>
      <c r="G29" s="27"/>
      <c r="H29" s="27"/>
      <c r="I29" s="31"/>
      <c r="J29" s="31"/>
      <c r="K29" s="27"/>
      <c r="L29" s="27"/>
      <c r="M29" s="27"/>
      <c r="N29" s="32"/>
      <c r="O29" s="28"/>
      <c r="P29" s="27"/>
      <c r="Q29" s="32"/>
      <c r="R29" s="33"/>
    </row>
    <row r="30" spans="1:18" s="4" customFormat="1" ht="19.7" customHeight="1">
      <c r="C30" s="28"/>
      <c r="D30" s="28"/>
      <c r="E30" s="28"/>
      <c r="F30" s="173"/>
      <c r="G30" s="27"/>
      <c r="H30" s="27"/>
      <c r="I30" s="31"/>
      <c r="J30" s="31"/>
      <c r="K30" s="27"/>
      <c r="L30" s="27"/>
      <c r="M30" s="27"/>
      <c r="N30" s="32"/>
      <c r="O30" s="28"/>
      <c r="P30" s="27"/>
      <c r="Q30" s="32"/>
      <c r="R30" s="33"/>
    </row>
    <row r="31" spans="1:18" s="4" customFormat="1" ht="19.7" customHeight="1">
      <c r="C31" s="28"/>
      <c r="D31" s="467" t="s">
        <v>2428</v>
      </c>
      <c r="E31" s="468"/>
      <c r="F31" s="469"/>
      <c r="G31" s="1287"/>
      <c r="H31" s="27"/>
      <c r="I31" s="77"/>
      <c r="J31" s="31"/>
      <c r="K31" s="73"/>
      <c r="L31" s="27"/>
      <c r="M31" s="27"/>
      <c r="N31" s="32"/>
      <c r="O31" s="28"/>
      <c r="P31" s="27"/>
      <c r="Q31" s="32"/>
      <c r="R31" s="33"/>
    </row>
    <row r="32" spans="1:18" s="4" customFormat="1" ht="19.7" customHeight="1">
      <c r="A32" s="917" t="s">
        <v>561</v>
      </c>
      <c r="B32" s="1278">
        <v>1</v>
      </c>
      <c r="C32" s="28">
        <f>+C25+1</f>
        <v>12</v>
      </c>
      <c r="D32" s="446" t="s">
        <v>61</v>
      </c>
      <c r="E32" s="28" t="s">
        <v>55</v>
      </c>
      <c r="F32" s="1203" t="s">
        <v>2429</v>
      </c>
      <c r="G32" s="1121">
        <v>1</v>
      </c>
      <c r="H32" s="844">
        <v>5300</v>
      </c>
      <c r="I32" s="77">
        <f t="shared" ref="I32:I42" si="2">G32*H32</f>
        <v>5300</v>
      </c>
      <c r="J32" s="31"/>
      <c r="K32" s="195" t="s">
        <v>2430</v>
      </c>
      <c r="L32" s="27"/>
      <c r="M32" s="1283" t="s">
        <v>2419</v>
      </c>
      <c r="N32" s="32">
        <v>45691</v>
      </c>
      <c r="O32" s="28"/>
      <c r="P32" s="40">
        <v>45702</v>
      </c>
      <c r="Q32" s="32">
        <v>45705</v>
      </c>
      <c r="R32" s="33">
        <v>45705</v>
      </c>
    </row>
    <row r="33" spans="1:18" s="4" customFormat="1" ht="19.7" customHeight="1">
      <c r="A33" s="917" t="s">
        <v>561</v>
      </c>
      <c r="B33" s="1278">
        <v>1</v>
      </c>
      <c r="C33" s="28">
        <f t="shared" ref="C33:C42" si="3">+C32+1</f>
        <v>13</v>
      </c>
      <c r="D33" s="446" t="s">
        <v>61</v>
      </c>
      <c r="E33" s="28" t="s">
        <v>55</v>
      </c>
      <c r="F33" s="1203" t="s">
        <v>2431</v>
      </c>
      <c r="G33" s="1121">
        <v>1</v>
      </c>
      <c r="H33" s="844">
        <v>2700</v>
      </c>
      <c r="I33" s="77">
        <f t="shared" si="2"/>
        <v>2700</v>
      </c>
      <c r="J33" s="31"/>
      <c r="K33" s="195" t="s">
        <v>2432</v>
      </c>
      <c r="L33" s="27"/>
      <c r="M33" s="1283" t="s">
        <v>2419</v>
      </c>
      <c r="N33" s="32">
        <v>45691</v>
      </c>
      <c r="O33" s="28"/>
      <c r="P33" s="40">
        <v>45702</v>
      </c>
      <c r="Q33" s="32">
        <v>45705</v>
      </c>
      <c r="R33" s="33">
        <v>45705</v>
      </c>
    </row>
    <row r="34" spans="1:18" s="4" customFormat="1" ht="19.7" customHeight="1">
      <c r="A34" s="917" t="s">
        <v>573</v>
      </c>
      <c r="B34" s="1278">
        <v>1</v>
      </c>
      <c r="C34" s="28">
        <f t="shared" si="3"/>
        <v>14</v>
      </c>
      <c r="D34" s="28" t="s">
        <v>55</v>
      </c>
      <c r="E34" s="28" t="s">
        <v>55</v>
      </c>
      <c r="F34" s="1203" t="s">
        <v>2433</v>
      </c>
      <c r="G34" s="1121">
        <v>2</v>
      </c>
      <c r="H34" s="844">
        <v>171</v>
      </c>
      <c r="I34" s="77">
        <f t="shared" si="2"/>
        <v>342</v>
      </c>
      <c r="J34" s="31"/>
      <c r="K34" s="195" t="s">
        <v>2434</v>
      </c>
      <c r="L34" s="27"/>
      <c r="M34" s="1283" t="s">
        <v>2419</v>
      </c>
      <c r="N34" s="32">
        <v>45691</v>
      </c>
      <c r="O34" s="28"/>
      <c r="P34" s="40">
        <v>45702</v>
      </c>
      <c r="Q34" s="32">
        <v>45705</v>
      </c>
      <c r="R34" s="33">
        <v>45705</v>
      </c>
    </row>
    <row r="35" spans="1:18" s="4" customFormat="1" ht="19.7" customHeight="1">
      <c r="A35" s="917" t="s">
        <v>573</v>
      </c>
      <c r="B35" s="1278">
        <v>1</v>
      </c>
      <c r="C35" s="28">
        <f t="shared" si="3"/>
        <v>15</v>
      </c>
      <c r="D35" s="28" t="s">
        <v>55</v>
      </c>
      <c r="E35" s="28" t="s">
        <v>55</v>
      </c>
      <c r="F35" s="1203" t="s">
        <v>2435</v>
      </c>
      <c r="G35" s="1121">
        <v>1</v>
      </c>
      <c r="H35" s="844">
        <v>3860</v>
      </c>
      <c r="I35" s="77">
        <f t="shared" si="2"/>
        <v>3860</v>
      </c>
      <c r="J35" s="31"/>
      <c r="K35" s="195" t="s">
        <v>2436</v>
      </c>
      <c r="L35" s="27"/>
      <c r="M35" s="1283" t="s">
        <v>2419</v>
      </c>
      <c r="N35" s="32">
        <v>45691</v>
      </c>
      <c r="O35" s="28"/>
      <c r="P35" s="40">
        <v>45702</v>
      </c>
      <c r="Q35" s="32">
        <v>45705</v>
      </c>
      <c r="R35" s="33">
        <v>45705</v>
      </c>
    </row>
    <row r="36" spans="1:18" s="4" customFormat="1" ht="19.7" customHeight="1">
      <c r="A36" s="917" t="s">
        <v>573</v>
      </c>
      <c r="B36" s="1278">
        <v>1</v>
      </c>
      <c r="C36" s="28">
        <f t="shared" si="3"/>
        <v>16</v>
      </c>
      <c r="D36" s="28" t="s">
        <v>55</v>
      </c>
      <c r="E36" s="28" t="s">
        <v>55</v>
      </c>
      <c r="F36" s="1288" t="s">
        <v>2437</v>
      </c>
      <c r="G36" s="1270">
        <v>2</v>
      </c>
      <c r="H36" s="1289">
        <v>60</v>
      </c>
      <c r="I36" s="77">
        <f t="shared" si="2"/>
        <v>120</v>
      </c>
      <c r="J36" s="87"/>
      <c r="K36" s="38" t="s">
        <v>2438</v>
      </c>
      <c r="L36" s="27"/>
      <c r="M36" s="1283" t="s">
        <v>2419</v>
      </c>
      <c r="N36" s="32">
        <v>45691</v>
      </c>
      <c r="O36" s="28"/>
      <c r="P36" s="40">
        <v>45702</v>
      </c>
      <c r="Q36" s="32">
        <v>45705</v>
      </c>
      <c r="R36" s="33">
        <v>45705</v>
      </c>
    </row>
    <row r="37" spans="1:18" s="4" customFormat="1" ht="19.7" customHeight="1">
      <c r="A37" s="917" t="s">
        <v>573</v>
      </c>
      <c r="B37" s="1278">
        <v>1</v>
      </c>
      <c r="C37" s="28">
        <f t="shared" si="3"/>
        <v>17</v>
      </c>
      <c r="D37" s="28" t="s">
        <v>55</v>
      </c>
      <c r="E37" s="28" t="s">
        <v>55</v>
      </c>
      <c r="F37" s="1288" t="s">
        <v>2439</v>
      </c>
      <c r="G37" s="1270">
        <v>2</v>
      </c>
      <c r="H37" s="1289">
        <v>20</v>
      </c>
      <c r="I37" s="77">
        <f t="shared" si="2"/>
        <v>40</v>
      </c>
      <c r="J37" s="87"/>
      <c r="K37" s="38" t="s">
        <v>1575</v>
      </c>
      <c r="L37" s="27"/>
      <c r="M37" s="1283" t="s">
        <v>2419</v>
      </c>
      <c r="N37" s="32">
        <v>45691</v>
      </c>
      <c r="O37" s="28"/>
      <c r="P37" s="40">
        <v>45702</v>
      </c>
      <c r="Q37" s="32">
        <v>45705</v>
      </c>
      <c r="R37" s="33">
        <v>45705</v>
      </c>
    </row>
    <row r="38" spans="1:18" s="4" customFormat="1" ht="19.7" customHeight="1">
      <c r="A38" s="917" t="s">
        <v>573</v>
      </c>
      <c r="B38" s="1278">
        <v>1</v>
      </c>
      <c r="C38" s="28">
        <f t="shared" si="3"/>
        <v>18</v>
      </c>
      <c r="D38" s="28" t="s">
        <v>55</v>
      </c>
      <c r="E38" s="28" t="s">
        <v>55</v>
      </c>
      <c r="F38" s="1229" t="s">
        <v>2440</v>
      </c>
      <c r="G38" s="1270">
        <v>4</v>
      </c>
      <c r="H38" s="1121">
        <v>105</v>
      </c>
      <c r="I38" s="221">
        <f t="shared" si="2"/>
        <v>420</v>
      </c>
      <c r="J38" s="970"/>
      <c r="K38" s="477" t="s">
        <v>2441</v>
      </c>
      <c r="L38" s="27"/>
      <c r="M38" s="1283" t="s">
        <v>2419</v>
      </c>
      <c r="N38" s="32">
        <v>45691</v>
      </c>
      <c r="O38" s="28"/>
      <c r="P38" s="40">
        <v>45702</v>
      </c>
      <c r="Q38" s="32">
        <v>45705</v>
      </c>
      <c r="R38" s="33">
        <v>45705</v>
      </c>
    </row>
    <row r="39" spans="1:18" s="4" customFormat="1" ht="19.7" customHeight="1">
      <c r="A39" s="917" t="s">
        <v>573</v>
      </c>
      <c r="B39" s="1278">
        <v>1</v>
      </c>
      <c r="C39" s="28">
        <f t="shared" si="3"/>
        <v>19</v>
      </c>
      <c r="D39" s="28" t="s">
        <v>55</v>
      </c>
      <c r="E39" s="28" t="s">
        <v>55</v>
      </c>
      <c r="F39" s="1229" t="s">
        <v>2442</v>
      </c>
      <c r="G39" s="1270">
        <v>4</v>
      </c>
      <c r="H39" s="1121">
        <v>94</v>
      </c>
      <c r="I39" s="221">
        <f t="shared" si="2"/>
        <v>376</v>
      </c>
      <c r="J39" s="970"/>
      <c r="K39" s="477" t="s">
        <v>2443</v>
      </c>
      <c r="L39" s="27"/>
      <c r="M39" s="1283" t="s">
        <v>2419</v>
      </c>
      <c r="N39" s="32">
        <v>45691</v>
      </c>
      <c r="O39" s="28"/>
      <c r="P39" s="40">
        <v>45702</v>
      </c>
      <c r="Q39" s="32">
        <v>45705</v>
      </c>
      <c r="R39" s="33">
        <v>45705</v>
      </c>
    </row>
    <row r="40" spans="1:18" s="4" customFormat="1" ht="19.7" customHeight="1">
      <c r="A40" s="917" t="s">
        <v>573</v>
      </c>
      <c r="B40" s="1278">
        <v>1</v>
      </c>
      <c r="C40" s="28">
        <f t="shared" si="3"/>
        <v>20</v>
      </c>
      <c r="D40" s="28" t="s">
        <v>55</v>
      </c>
      <c r="E40" s="28" t="s">
        <v>55</v>
      </c>
      <c r="F40" s="1229" t="s">
        <v>2444</v>
      </c>
      <c r="G40" s="1270">
        <v>2</v>
      </c>
      <c r="H40" s="1026">
        <v>143</v>
      </c>
      <c r="I40" s="221">
        <f t="shared" si="2"/>
        <v>286</v>
      </c>
      <c r="J40" s="970"/>
      <c r="K40" s="477" t="s">
        <v>2445</v>
      </c>
      <c r="L40" s="27"/>
      <c r="M40" s="1283" t="s">
        <v>2419</v>
      </c>
      <c r="N40" s="32">
        <v>45691</v>
      </c>
      <c r="O40" s="28"/>
      <c r="P40" s="40">
        <v>45702</v>
      </c>
      <c r="Q40" s="32">
        <v>45705</v>
      </c>
      <c r="R40" s="33">
        <v>45705</v>
      </c>
    </row>
    <row r="41" spans="1:18" s="4" customFormat="1" ht="19.7" customHeight="1">
      <c r="A41" s="917" t="s">
        <v>573</v>
      </c>
      <c r="B41" s="1278">
        <v>1</v>
      </c>
      <c r="C41" s="28">
        <f t="shared" si="3"/>
        <v>21</v>
      </c>
      <c r="D41" s="131" t="s">
        <v>55</v>
      </c>
      <c r="E41" s="131" t="s">
        <v>55</v>
      </c>
      <c r="F41" s="1236" t="s">
        <v>160</v>
      </c>
      <c r="G41" s="1290">
        <v>2</v>
      </c>
      <c r="H41" s="1205">
        <v>92</v>
      </c>
      <c r="I41" s="157">
        <f t="shared" si="2"/>
        <v>184</v>
      </c>
      <c r="J41" s="1291"/>
      <c r="K41" s="166" t="s">
        <v>485</v>
      </c>
      <c r="L41" s="156" t="s">
        <v>2446</v>
      </c>
      <c r="M41" s="1283" t="s">
        <v>2419</v>
      </c>
      <c r="N41" s="32">
        <v>45691</v>
      </c>
      <c r="O41" s="28"/>
      <c r="P41" s="40">
        <v>45702</v>
      </c>
      <c r="Q41" s="32">
        <v>45705</v>
      </c>
      <c r="R41" s="33">
        <v>45705</v>
      </c>
    </row>
    <row r="42" spans="1:18" s="4" customFormat="1" ht="19.7" customHeight="1">
      <c r="A42" s="917" t="s">
        <v>573</v>
      </c>
      <c r="B42" s="1278">
        <v>1</v>
      </c>
      <c r="C42" s="28">
        <f t="shared" si="3"/>
        <v>22</v>
      </c>
      <c r="D42" s="131" t="s">
        <v>55</v>
      </c>
      <c r="E42" s="131" t="s">
        <v>55</v>
      </c>
      <c r="F42" s="1292" t="s">
        <v>2447</v>
      </c>
      <c r="G42" s="1290">
        <v>2</v>
      </c>
      <c r="H42" s="1293">
        <v>76</v>
      </c>
      <c r="I42" s="157">
        <f t="shared" si="2"/>
        <v>152</v>
      </c>
      <c r="J42" s="159"/>
      <c r="K42" s="166" t="s">
        <v>2448</v>
      </c>
      <c r="L42" s="156" t="s">
        <v>2449</v>
      </c>
      <c r="M42" s="1283" t="s">
        <v>2419</v>
      </c>
      <c r="N42" s="32">
        <v>45691</v>
      </c>
      <c r="O42" s="28"/>
      <c r="P42" s="40">
        <v>45702</v>
      </c>
      <c r="Q42" s="32">
        <v>45705</v>
      </c>
      <c r="R42" s="33">
        <v>45705</v>
      </c>
    </row>
    <row r="43" spans="1:18" s="4" customFormat="1" ht="19.7" customHeight="1">
      <c r="C43" s="28"/>
      <c r="D43" s="28"/>
      <c r="E43" s="28"/>
      <c r="F43" s="201"/>
      <c r="G43" s="267"/>
      <c r="H43" s="149"/>
      <c r="I43" s="149"/>
      <c r="J43" s="31"/>
      <c r="K43" s="195"/>
      <c r="L43" s="27"/>
      <c r="M43" s="27"/>
      <c r="N43" s="32"/>
      <c r="O43" s="28"/>
      <c r="P43" s="27"/>
      <c r="Q43" s="32"/>
      <c r="R43" s="33"/>
    </row>
    <row r="44" spans="1:18" s="4" customFormat="1" ht="19.7" customHeight="1">
      <c r="C44" s="28"/>
      <c r="D44" s="28"/>
      <c r="E44" s="28"/>
      <c r="F44" s="1286">
        <f>SUM(I32:I43)</f>
        <v>13780</v>
      </c>
      <c r="G44" s="27"/>
      <c r="H44" s="77"/>
      <c r="I44" s="77"/>
      <c r="J44" s="31"/>
      <c r="K44" s="195"/>
      <c r="L44" s="27"/>
      <c r="M44" s="27"/>
      <c r="N44" s="32"/>
      <c r="O44" s="28"/>
      <c r="P44" s="27"/>
      <c r="Q44" s="32"/>
      <c r="R44" s="33"/>
    </row>
    <row r="45" spans="1:18" s="4" customFormat="1" ht="19.7" customHeight="1">
      <c r="C45" s="28"/>
      <c r="D45" s="28"/>
      <c r="E45" s="28"/>
      <c r="F45" s="173"/>
      <c r="G45" s="27"/>
      <c r="H45" s="27"/>
      <c r="I45" s="31"/>
      <c r="J45" s="31"/>
      <c r="K45" s="27"/>
      <c r="L45" s="27"/>
      <c r="M45" s="27"/>
      <c r="N45" s="32"/>
      <c r="O45" s="28"/>
      <c r="P45" s="27"/>
      <c r="Q45" s="32"/>
      <c r="R45" s="33"/>
    </row>
    <row r="46" spans="1:18" s="4" customFormat="1" ht="19.7" customHeight="1">
      <c r="C46" s="28"/>
      <c r="D46" s="28"/>
      <c r="E46" s="28"/>
      <c r="F46" s="173"/>
      <c r="G46" s="27"/>
      <c r="H46" s="27"/>
      <c r="I46" s="31"/>
      <c r="J46" s="31"/>
      <c r="K46" s="27"/>
      <c r="L46" s="27"/>
      <c r="M46" s="27"/>
      <c r="N46" s="32"/>
      <c r="O46" s="28"/>
      <c r="P46" s="27"/>
      <c r="Q46" s="32"/>
      <c r="R46" s="33"/>
    </row>
    <row r="47" spans="1:18" s="4" customFormat="1" ht="19.7" customHeight="1">
      <c r="C47" s="28"/>
      <c r="D47" s="1294" t="s">
        <v>2450</v>
      </c>
      <c r="E47" s="1294"/>
      <c r="F47" s="1294"/>
      <c r="G47" s="27"/>
      <c r="H47" s="27"/>
      <c r="I47" s="77"/>
      <c r="J47" s="31"/>
      <c r="K47" s="27"/>
      <c r="L47" s="27"/>
      <c r="M47" s="27"/>
      <c r="N47" s="32"/>
      <c r="O47" s="28"/>
      <c r="P47" s="27"/>
      <c r="Q47" s="32"/>
      <c r="R47" s="33"/>
    </row>
    <row r="48" spans="1:18" s="4" customFormat="1" ht="19.7" customHeight="1">
      <c r="A48" s="1295" t="s">
        <v>109</v>
      </c>
      <c r="B48" s="1278">
        <v>1</v>
      </c>
      <c r="C48" s="28">
        <f>+C42+1</f>
        <v>23</v>
      </c>
      <c r="D48" s="146" t="s">
        <v>61</v>
      </c>
      <c r="E48" s="28" t="s">
        <v>55</v>
      </c>
      <c r="F48" s="1203" t="s">
        <v>529</v>
      </c>
      <c r="G48" s="1121">
        <v>1</v>
      </c>
      <c r="H48" s="1121">
        <v>2320</v>
      </c>
      <c r="I48" s="77">
        <f t="shared" ref="I48:I54" si="4">G48*H48</f>
        <v>2320</v>
      </c>
      <c r="J48" s="31"/>
      <c r="K48" s="73" t="s">
        <v>595</v>
      </c>
      <c r="L48" s="27"/>
      <c r="M48" s="1283" t="s">
        <v>2419</v>
      </c>
      <c r="N48" s="32">
        <v>45691</v>
      </c>
      <c r="O48" s="28"/>
      <c r="P48" s="40">
        <v>45702</v>
      </c>
      <c r="Q48" s="32">
        <v>45705</v>
      </c>
      <c r="R48" s="33">
        <v>45705</v>
      </c>
    </row>
    <row r="49" spans="1:18" s="4" customFormat="1" ht="19.7" customHeight="1">
      <c r="A49" s="917" t="s">
        <v>573</v>
      </c>
      <c r="B49" s="1278">
        <v>1</v>
      </c>
      <c r="C49" s="28">
        <f t="shared" ref="C49:C55" si="5">+C48+1</f>
        <v>24</v>
      </c>
      <c r="D49" s="28" t="s">
        <v>55</v>
      </c>
      <c r="E49" s="28" t="s">
        <v>55</v>
      </c>
      <c r="F49" s="1203" t="s">
        <v>596</v>
      </c>
      <c r="G49" s="1121">
        <v>1</v>
      </c>
      <c r="H49" s="1121">
        <v>990</v>
      </c>
      <c r="I49" s="77">
        <f t="shared" si="4"/>
        <v>990</v>
      </c>
      <c r="J49" s="31"/>
      <c r="K49" s="73" t="s">
        <v>597</v>
      </c>
      <c r="L49" s="27"/>
      <c r="M49" s="1283" t="s">
        <v>2419</v>
      </c>
      <c r="N49" s="32">
        <v>45691</v>
      </c>
      <c r="O49" s="28"/>
      <c r="P49" s="40">
        <v>45702</v>
      </c>
      <c r="Q49" s="32">
        <v>45705</v>
      </c>
      <c r="R49" s="33">
        <v>45705</v>
      </c>
    </row>
    <row r="50" spans="1:18" s="4" customFormat="1" ht="19.7" customHeight="1">
      <c r="A50" s="917" t="s">
        <v>2451</v>
      </c>
      <c r="B50" s="1278">
        <v>1</v>
      </c>
      <c r="C50" s="28">
        <f t="shared" si="5"/>
        <v>25</v>
      </c>
      <c r="D50" s="27" t="s">
        <v>381</v>
      </c>
      <c r="E50" s="28" t="s">
        <v>55</v>
      </c>
      <c r="F50" s="1247" t="s">
        <v>2452</v>
      </c>
      <c r="G50" s="1121">
        <v>1</v>
      </c>
      <c r="H50" s="1121">
        <v>13369</v>
      </c>
      <c r="I50" s="77">
        <f t="shared" si="4"/>
        <v>13369</v>
      </c>
      <c r="J50" s="31"/>
      <c r="K50" s="73" t="s">
        <v>2453</v>
      </c>
      <c r="L50" s="27"/>
      <c r="M50" s="1283" t="s">
        <v>2419</v>
      </c>
      <c r="N50" s="32">
        <v>45691</v>
      </c>
      <c r="O50" s="28"/>
      <c r="P50" s="40">
        <v>45702</v>
      </c>
      <c r="Q50" s="32">
        <v>45705</v>
      </c>
      <c r="R50" s="33">
        <v>45705</v>
      </c>
    </row>
    <row r="51" spans="1:18" s="4" customFormat="1" ht="19.7" customHeight="1">
      <c r="A51" s="917" t="s">
        <v>573</v>
      </c>
      <c r="B51" s="1278">
        <v>1</v>
      </c>
      <c r="C51" s="28">
        <f t="shared" si="5"/>
        <v>26</v>
      </c>
      <c r="D51" s="28" t="s">
        <v>55</v>
      </c>
      <c r="E51" s="131" t="s">
        <v>55</v>
      </c>
      <c r="F51" s="1210" t="s">
        <v>2454</v>
      </c>
      <c r="G51" s="1121">
        <v>1</v>
      </c>
      <c r="H51" s="1121">
        <v>180</v>
      </c>
      <c r="I51" s="77">
        <f t="shared" si="4"/>
        <v>180</v>
      </c>
      <c r="J51" s="31"/>
      <c r="K51" s="73" t="s">
        <v>2455</v>
      </c>
      <c r="L51" s="27"/>
      <c r="M51" s="1283" t="s">
        <v>2419</v>
      </c>
      <c r="N51" s="32">
        <v>45691</v>
      </c>
      <c r="O51" s="28"/>
      <c r="P51" s="40">
        <v>45702</v>
      </c>
      <c r="Q51" s="32">
        <v>45705</v>
      </c>
      <c r="R51" s="33">
        <v>45705</v>
      </c>
    </row>
    <row r="52" spans="1:18" s="4" customFormat="1" ht="19.7" customHeight="1">
      <c r="A52" s="917" t="s">
        <v>573</v>
      </c>
      <c r="B52" s="1278">
        <v>1</v>
      </c>
      <c r="C52" s="28">
        <f t="shared" si="5"/>
        <v>27</v>
      </c>
      <c r="D52" s="28" t="s">
        <v>55</v>
      </c>
      <c r="E52" s="131" t="s">
        <v>55</v>
      </c>
      <c r="F52" s="843" t="s">
        <v>165</v>
      </c>
      <c r="G52" s="1121">
        <v>2</v>
      </c>
      <c r="H52" s="1198">
        <v>72</v>
      </c>
      <c r="I52" s="154">
        <f t="shared" si="4"/>
        <v>144</v>
      </c>
      <c r="J52" s="31"/>
      <c r="K52" s="38" t="s">
        <v>531</v>
      </c>
      <c r="L52" s="27"/>
      <c r="M52" s="1283" t="s">
        <v>2419</v>
      </c>
      <c r="N52" s="32">
        <v>45691</v>
      </c>
      <c r="O52" s="28"/>
      <c r="P52" s="40">
        <v>45702</v>
      </c>
      <c r="Q52" s="32">
        <v>45705</v>
      </c>
      <c r="R52" s="33">
        <v>45705</v>
      </c>
    </row>
    <row r="53" spans="1:18" s="4" customFormat="1" ht="19.7" customHeight="1">
      <c r="A53" s="917" t="s">
        <v>573</v>
      </c>
      <c r="B53" s="1278">
        <v>1</v>
      </c>
      <c r="C53" s="28">
        <f t="shared" si="5"/>
        <v>28</v>
      </c>
      <c r="D53" s="28" t="s">
        <v>2456</v>
      </c>
      <c r="E53" s="131" t="s">
        <v>55</v>
      </c>
      <c r="F53" s="843" t="s">
        <v>2457</v>
      </c>
      <c r="G53" s="1121">
        <v>1</v>
      </c>
      <c r="H53" s="1198">
        <v>145</v>
      </c>
      <c r="I53" s="154">
        <f t="shared" si="4"/>
        <v>145</v>
      </c>
      <c r="J53" s="31"/>
      <c r="K53" s="38" t="s">
        <v>2458</v>
      </c>
      <c r="L53" s="27"/>
      <c r="M53" s="1283" t="s">
        <v>2419</v>
      </c>
      <c r="N53" s="32">
        <v>45691</v>
      </c>
      <c r="O53" s="28"/>
      <c r="P53" s="40">
        <v>45702</v>
      </c>
      <c r="Q53" s="32">
        <v>45705</v>
      </c>
      <c r="R53" s="33">
        <v>45705</v>
      </c>
    </row>
    <row r="54" spans="1:18" s="4" customFormat="1" ht="19.7" customHeight="1">
      <c r="A54" s="917" t="s">
        <v>573</v>
      </c>
      <c r="B54" s="1278">
        <v>1</v>
      </c>
      <c r="C54" s="28">
        <f t="shared" si="5"/>
        <v>29</v>
      </c>
      <c r="D54" s="131" t="s">
        <v>55</v>
      </c>
      <c r="E54" s="131" t="s">
        <v>55</v>
      </c>
      <c r="F54" s="1292" t="s">
        <v>177</v>
      </c>
      <c r="G54" s="1205">
        <v>2</v>
      </c>
      <c r="H54" s="1237">
        <v>31</v>
      </c>
      <c r="I54" s="168">
        <f t="shared" si="4"/>
        <v>62</v>
      </c>
      <c r="J54" s="159"/>
      <c r="K54" s="166" t="s">
        <v>532</v>
      </c>
      <c r="L54" s="157"/>
      <c r="M54" s="1283" t="s">
        <v>2419</v>
      </c>
      <c r="N54" s="32">
        <v>45691</v>
      </c>
      <c r="O54" s="28"/>
      <c r="P54" s="40">
        <v>45702</v>
      </c>
      <c r="Q54" s="32">
        <v>45705</v>
      </c>
      <c r="R54" s="33">
        <v>45705</v>
      </c>
    </row>
    <row r="55" spans="1:18" s="4" customFormat="1" ht="19.7" customHeight="1">
      <c r="A55" s="917" t="s">
        <v>573</v>
      </c>
      <c r="B55" s="1278">
        <v>1</v>
      </c>
      <c r="C55" s="28">
        <f t="shared" si="5"/>
        <v>30</v>
      </c>
      <c r="D55" s="131" t="s">
        <v>55</v>
      </c>
      <c r="E55" s="131" t="s">
        <v>55</v>
      </c>
      <c r="F55" s="1219" t="s">
        <v>608</v>
      </c>
      <c r="G55" s="1157">
        <v>2</v>
      </c>
      <c r="H55" s="1274">
        <v>157</v>
      </c>
      <c r="I55" s="149">
        <f>G55*H55</f>
        <v>314</v>
      </c>
      <c r="J55" s="413"/>
      <c r="K55" s="156" t="s">
        <v>2459</v>
      </c>
      <c r="L55" s="156" t="s">
        <v>2460</v>
      </c>
      <c r="M55" s="1283" t="s">
        <v>2419</v>
      </c>
      <c r="N55" s="32">
        <v>45691</v>
      </c>
      <c r="O55" s="28"/>
      <c r="P55" s="40">
        <v>45702</v>
      </c>
      <c r="Q55" s="32">
        <v>45705</v>
      </c>
      <c r="R55" s="33">
        <v>45705</v>
      </c>
    </row>
    <row r="56" spans="1:18" s="4" customFormat="1" ht="19.7" customHeight="1">
      <c r="C56" s="28"/>
      <c r="D56" s="28"/>
      <c r="E56" s="28"/>
      <c r="F56" s="201"/>
      <c r="G56" s="267"/>
      <c r="H56" s="149"/>
      <c r="I56" s="149"/>
      <c r="J56" s="31"/>
      <c r="K56" s="27"/>
      <c r="L56" s="27"/>
      <c r="M56" s="27"/>
      <c r="N56" s="32"/>
      <c r="O56" s="28"/>
      <c r="P56" s="27"/>
      <c r="Q56" s="32"/>
      <c r="R56" s="33"/>
    </row>
    <row r="57" spans="1:18" s="4" customFormat="1" ht="19.7" customHeight="1">
      <c r="C57" s="28"/>
      <c r="D57" s="592"/>
      <c r="E57" s="592"/>
      <c r="F57" s="1286">
        <f>SUM(I48:I56)</f>
        <v>17524</v>
      </c>
      <c r="G57" s="27"/>
      <c r="H57" s="27"/>
      <c r="J57" s="31"/>
      <c r="K57" s="27"/>
      <c r="L57" s="27"/>
      <c r="M57" s="27"/>
      <c r="N57" s="32"/>
      <c r="O57" s="28"/>
      <c r="P57" s="27"/>
      <c r="Q57" s="32"/>
      <c r="R57" s="33"/>
    </row>
    <row r="58" spans="1:18" s="4" customFormat="1" ht="19.7" customHeight="1">
      <c r="C58" s="28"/>
      <c r="D58" s="28"/>
      <c r="E58" s="28"/>
      <c r="F58" s="173"/>
      <c r="G58" s="199"/>
      <c r="H58" s="27"/>
      <c r="I58" s="77"/>
      <c r="J58" s="31"/>
      <c r="K58" s="166"/>
      <c r="L58" s="27"/>
      <c r="M58" s="27"/>
      <c r="N58" s="32"/>
      <c r="O58" s="28"/>
      <c r="P58" s="27"/>
      <c r="Q58" s="32"/>
      <c r="R58" s="33"/>
    </row>
    <row r="59" spans="1:18" s="4" customFormat="1" ht="19.7" customHeight="1">
      <c r="C59" s="28"/>
      <c r="D59" s="28"/>
      <c r="E59" s="28"/>
      <c r="F59" s="173"/>
      <c r="G59" s="27"/>
      <c r="H59" s="27"/>
      <c r="I59" s="31"/>
      <c r="J59" s="31"/>
      <c r="K59" s="27"/>
      <c r="L59" s="27"/>
      <c r="M59" s="27"/>
      <c r="N59" s="32"/>
      <c r="O59" s="28"/>
      <c r="P59" s="27"/>
      <c r="Q59" s="32"/>
      <c r="R59" s="33"/>
    </row>
    <row r="60" spans="1:18" s="4" customFormat="1" ht="19.7" customHeight="1">
      <c r="C60" s="28"/>
      <c r="D60" s="28"/>
      <c r="E60" s="28"/>
      <c r="F60" s="173"/>
      <c r="G60" s="27"/>
      <c r="H60" s="27"/>
      <c r="I60" s="31"/>
      <c r="J60" s="31"/>
      <c r="K60" s="27"/>
      <c r="L60" s="27"/>
      <c r="M60" s="27"/>
      <c r="N60" s="32"/>
      <c r="O60" s="28"/>
      <c r="P60" s="27"/>
      <c r="Q60" s="32"/>
      <c r="R60" s="33"/>
    </row>
    <row r="61" spans="1:18" s="4" customFormat="1" ht="19.7" customHeight="1">
      <c r="C61" s="28"/>
      <c r="D61" s="161" t="s">
        <v>1582</v>
      </c>
      <c r="E61" s="162"/>
      <c r="F61" s="163"/>
      <c r="G61" s="365"/>
      <c r="H61" s="221"/>
      <c r="I61" s="77"/>
      <c r="J61" s="215"/>
      <c r="K61" s="216"/>
      <c r="L61" s="27"/>
      <c r="M61" s="27"/>
      <c r="N61" s="32"/>
      <c r="O61" s="28"/>
      <c r="P61" s="27"/>
      <c r="Q61" s="32"/>
      <c r="R61" s="33"/>
    </row>
    <row r="62" spans="1:18" s="4" customFormat="1" ht="19.7" customHeight="1">
      <c r="A62" s="917" t="s">
        <v>573</v>
      </c>
      <c r="B62" s="431">
        <v>4</v>
      </c>
      <c r="C62" s="28">
        <f>+C55+1</f>
        <v>31</v>
      </c>
      <c r="D62" s="28" t="s">
        <v>55</v>
      </c>
      <c r="E62" s="28" t="s">
        <v>55</v>
      </c>
      <c r="F62" s="1296" t="s">
        <v>2461</v>
      </c>
      <c r="G62" s="844">
        <v>1</v>
      </c>
      <c r="H62" s="844">
        <v>342</v>
      </c>
      <c r="I62" s="77">
        <f>G62*H62</f>
        <v>342</v>
      </c>
      <c r="J62" s="135"/>
      <c r="K62" s="136" t="s">
        <v>2462</v>
      </c>
      <c r="L62" s="27"/>
      <c r="M62" s="1283" t="s">
        <v>2419</v>
      </c>
      <c r="N62" s="32">
        <v>45691</v>
      </c>
      <c r="O62" s="28"/>
      <c r="P62" s="40">
        <v>45702</v>
      </c>
      <c r="Q62" s="32">
        <v>45705</v>
      </c>
      <c r="R62" s="33">
        <v>45705</v>
      </c>
    </row>
    <row r="63" spans="1:18" s="4" customFormat="1" ht="19.7" customHeight="1">
      <c r="A63" s="917" t="s">
        <v>573</v>
      </c>
      <c r="B63" s="431">
        <v>4</v>
      </c>
      <c r="C63" s="28">
        <f>+C62+1</f>
        <v>32</v>
      </c>
      <c r="D63" s="28" t="s">
        <v>55</v>
      </c>
      <c r="E63" s="28" t="s">
        <v>55</v>
      </c>
      <c r="F63" s="1296" t="s">
        <v>2463</v>
      </c>
      <c r="G63" s="844">
        <v>1</v>
      </c>
      <c r="H63" s="844">
        <v>418</v>
      </c>
      <c r="I63" s="77">
        <f>G63*H63</f>
        <v>418</v>
      </c>
      <c r="J63" s="135"/>
      <c r="K63" s="136" t="s">
        <v>2464</v>
      </c>
      <c r="L63" s="27"/>
      <c r="M63" s="1283" t="s">
        <v>2419</v>
      </c>
      <c r="N63" s="32">
        <v>45691</v>
      </c>
      <c r="O63" s="28"/>
      <c r="P63" s="40">
        <v>45702</v>
      </c>
      <c r="Q63" s="32">
        <v>45705</v>
      </c>
      <c r="R63" s="33">
        <v>45705</v>
      </c>
    </row>
    <row r="64" spans="1:18" s="4" customFormat="1" ht="19.7" customHeight="1">
      <c r="A64" s="917" t="s">
        <v>2465</v>
      </c>
      <c r="B64" s="431">
        <v>4</v>
      </c>
      <c r="C64" s="28">
        <f>+C63+1</f>
        <v>33</v>
      </c>
      <c r="D64" s="28" t="s">
        <v>55</v>
      </c>
      <c r="E64" s="28" t="s">
        <v>55</v>
      </c>
      <c r="F64" s="1210" t="s">
        <v>2466</v>
      </c>
      <c r="G64" s="1205">
        <v>1</v>
      </c>
      <c r="H64" s="938">
        <v>1983</v>
      </c>
      <c r="I64" s="77">
        <f>G64*H64</f>
        <v>1983</v>
      </c>
      <c r="J64" s="257"/>
      <c r="K64" s="117" t="s">
        <v>262</v>
      </c>
      <c r="L64" s="27"/>
      <c r="M64" s="1283" t="s">
        <v>2419</v>
      </c>
      <c r="N64" s="32">
        <v>45691</v>
      </c>
      <c r="O64" s="28"/>
      <c r="P64" s="40">
        <v>45702</v>
      </c>
      <c r="Q64" s="32">
        <v>45705</v>
      </c>
      <c r="R64" s="33">
        <v>45705</v>
      </c>
    </row>
    <row r="65" spans="2:18" s="4" customFormat="1" ht="19.7" customHeight="1">
      <c r="C65" s="28"/>
      <c r="D65" s="28"/>
      <c r="E65" s="28"/>
      <c r="F65" s="201"/>
      <c r="G65" s="267"/>
      <c r="H65" s="149"/>
      <c r="I65" s="149"/>
      <c r="J65" s="31"/>
      <c r="K65" s="38"/>
      <c r="L65" s="27"/>
      <c r="M65" s="27"/>
      <c r="N65" s="32"/>
      <c r="O65" s="28"/>
      <c r="P65" s="27"/>
      <c r="Q65" s="32"/>
      <c r="R65" s="33"/>
    </row>
    <row r="66" spans="2:18" s="4" customFormat="1" ht="19.7" customHeight="1">
      <c r="C66" s="28"/>
      <c r="D66" s="28"/>
      <c r="E66" s="28"/>
      <c r="F66" s="166"/>
      <c r="G66" s="157"/>
      <c r="H66" s="168"/>
      <c r="I66" s="154"/>
      <c r="J66" s="31"/>
      <c r="K66" s="38"/>
      <c r="L66" s="27"/>
      <c r="M66" s="27"/>
      <c r="N66" s="32"/>
      <c r="O66" s="28"/>
      <c r="P66" s="27"/>
      <c r="Q66" s="32"/>
      <c r="R66" s="33"/>
    </row>
    <row r="67" spans="2:18" s="4" customFormat="1" ht="19.7" customHeight="1">
      <c r="C67" s="28"/>
      <c r="D67" s="220"/>
      <c r="E67" s="220"/>
      <c r="F67" s="1286">
        <f>SUM(I62:I65)</f>
        <v>2743</v>
      </c>
      <c r="G67" s="365"/>
      <c r="H67" s="221"/>
      <c r="I67" s="77"/>
      <c r="J67" s="215"/>
      <c r="K67" s="216"/>
      <c r="L67" s="27"/>
      <c r="M67" s="27"/>
      <c r="N67" s="32"/>
      <c r="O67" s="28"/>
      <c r="P67" s="27"/>
      <c r="Q67" s="32"/>
      <c r="R67" s="33"/>
    </row>
    <row r="68" spans="2:18" s="4" customFormat="1" ht="19.7" customHeight="1">
      <c r="C68" s="28"/>
      <c r="D68" s="28"/>
      <c r="E68" s="28"/>
      <c r="F68" s="173"/>
      <c r="G68" s="27"/>
      <c r="H68" s="27"/>
      <c r="I68" s="31"/>
      <c r="J68" s="31"/>
      <c r="K68" s="27"/>
      <c r="L68" s="27"/>
      <c r="M68" s="27"/>
      <c r="N68" s="32"/>
      <c r="O68" s="28"/>
      <c r="P68" s="27"/>
      <c r="Q68" s="32"/>
      <c r="R68" s="33"/>
    </row>
    <row r="69" spans="2:18" s="4" customFormat="1" ht="19.7" customHeight="1">
      <c r="C69" s="28"/>
      <c r="D69" s="28"/>
      <c r="E69" s="28"/>
      <c r="F69" s="173"/>
      <c r="G69" s="27"/>
      <c r="H69" s="27"/>
      <c r="I69" s="31"/>
      <c r="J69" s="31"/>
      <c r="K69" s="27"/>
      <c r="L69" s="27"/>
      <c r="M69" s="27"/>
      <c r="N69" s="32"/>
      <c r="O69" s="28"/>
      <c r="P69" s="27"/>
      <c r="Q69" s="32"/>
      <c r="R69" s="33"/>
    </row>
    <row r="70" spans="2:18" s="4" customFormat="1" ht="19.7" customHeight="1">
      <c r="C70" s="28"/>
      <c r="D70" s="28"/>
      <c r="E70" s="28"/>
      <c r="F70" s="173"/>
      <c r="G70" s="27"/>
      <c r="H70" s="27"/>
      <c r="I70" s="31"/>
      <c r="J70" s="31"/>
      <c r="K70" s="27"/>
      <c r="L70" s="27"/>
      <c r="M70" s="27"/>
      <c r="N70" s="32"/>
      <c r="O70" s="28"/>
      <c r="P70" s="27"/>
      <c r="Q70" s="32"/>
      <c r="R70" s="33"/>
    </row>
    <row r="71" spans="2:18" s="4" customFormat="1" ht="19.7" customHeight="1">
      <c r="C71" s="28"/>
      <c r="D71" s="28"/>
      <c r="E71" s="28"/>
      <c r="F71" s="173"/>
      <c r="G71" s="27"/>
      <c r="H71" s="27"/>
      <c r="I71" s="31"/>
      <c r="J71" s="31"/>
      <c r="K71" s="27"/>
      <c r="L71" s="27"/>
      <c r="M71" s="27"/>
      <c r="N71" s="32"/>
      <c r="O71" s="28"/>
      <c r="P71" s="27"/>
      <c r="Q71" s="32"/>
      <c r="R71" s="33"/>
    </row>
    <row r="72" spans="2:18" s="4" customFormat="1" ht="19.7" customHeight="1">
      <c r="C72" s="28"/>
      <c r="D72" s="28"/>
      <c r="E72" s="28"/>
      <c r="F72" s="173"/>
      <c r="G72" s="27"/>
      <c r="H72" s="27"/>
      <c r="I72" s="31"/>
      <c r="J72" s="31"/>
      <c r="K72" s="27"/>
      <c r="L72" s="27"/>
      <c r="M72" s="27"/>
      <c r="N72" s="32"/>
      <c r="O72" s="28"/>
      <c r="P72" s="27"/>
      <c r="Q72" s="32"/>
      <c r="R72" s="33"/>
    </row>
    <row r="73" spans="2:18" s="4" customFormat="1" ht="19.7" customHeight="1">
      <c r="C73" s="28"/>
      <c r="D73" s="28"/>
      <c r="E73" s="28"/>
      <c r="F73" s="173"/>
      <c r="G73" s="27"/>
      <c r="H73" s="27"/>
      <c r="I73" s="31"/>
      <c r="J73" s="31"/>
      <c r="K73" s="27"/>
      <c r="L73" s="27"/>
      <c r="M73" s="27"/>
      <c r="N73" s="32"/>
      <c r="O73" s="28"/>
      <c r="P73" s="27"/>
      <c r="Q73" s="32"/>
      <c r="R73" s="33"/>
    </row>
    <row r="74" spans="2:18" s="4" customFormat="1" ht="19.7" customHeight="1">
      <c r="C74" s="28"/>
      <c r="D74" s="28"/>
      <c r="E74" s="28"/>
      <c r="F74" s="173"/>
      <c r="G74" s="27"/>
      <c r="H74" s="27"/>
      <c r="I74" s="31"/>
      <c r="J74" s="31"/>
      <c r="K74" s="27"/>
      <c r="L74" s="27"/>
      <c r="M74" s="27"/>
      <c r="N74" s="32"/>
      <c r="O74" s="28"/>
      <c r="P74" s="27"/>
      <c r="Q74" s="32"/>
      <c r="R74" s="33"/>
    </row>
    <row r="75" spans="2:18" s="4" customFormat="1" ht="19.7" customHeight="1">
      <c r="C75" s="28"/>
      <c r="D75" s="28"/>
      <c r="E75" s="28"/>
      <c r="F75" s="173"/>
      <c r="G75" s="27"/>
      <c r="H75" s="27"/>
      <c r="I75" s="31"/>
      <c r="J75" s="31"/>
      <c r="K75" s="27"/>
      <c r="L75" s="27"/>
      <c r="M75" s="27"/>
      <c r="N75" s="32"/>
      <c r="O75" s="28"/>
      <c r="P75" s="27"/>
      <c r="Q75" s="32"/>
      <c r="R75" s="33"/>
    </row>
    <row r="76" spans="2:18" s="4" customFormat="1" ht="19.350000000000001" customHeight="1">
      <c r="C76" s="28"/>
      <c r="D76" s="28"/>
      <c r="E76" s="28"/>
      <c r="F76" s="27"/>
      <c r="G76" s="27"/>
      <c r="H76" s="27"/>
      <c r="I76" s="31"/>
      <c r="J76" s="31"/>
      <c r="K76" s="27"/>
      <c r="L76" s="27"/>
      <c r="M76" s="27"/>
      <c r="N76" s="32"/>
      <c r="O76" s="28"/>
      <c r="P76" s="27"/>
      <c r="Q76" s="32"/>
      <c r="R76" s="33"/>
    </row>
    <row r="77" spans="2:18" s="223" customFormat="1" ht="19.7" customHeight="1">
      <c r="B77" s="4"/>
      <c r="C77" s="28"/>
      <c r="D77" s="220"/>
      <c r="E77" s="220"/>
      <c r="F77" s="73"/>
      <c r="G77" s="365"/>
      <c r="H77" s="221"/>
      <c r="I77" s="77"/>
      <c r="J77" s="215"/>
      <c r="K77" s="216"/>
      <c r="L77" s="221"/>
      <c r="M77" s="218"/>
      <c r="N77" s="219"/>
      <c r="O77" s="220"/>
      <c r="P77" s="221"/>
      <c r="Q77" s="219"/>
      <c r="R77" s="222"/>
    </row>
    <row r="78" spans="2:18" s="223" customFormat="1" ht="19.7" customHeight="1">
      <c r="B78" s="4"/>
      <c r="C78" s="28"/>
      <c r="D78" s="220"/>
      <c r="E78" s="220"/>
      <c r="F78" s="73"/>
      <c r="G78" s="365"/>
      <c r="H78" s="221"/>
      <c r="I78" s="77"/>
      <c r="J78" s="215"/>
      <c r="K78" s="216"/>
      <c r="L78" s="221"/>
      <c r="M78" s="218"/>
      <c r="N78" s="219"/>
      <c r="O78" s="220"/>
      <c r="P78" s="221"/>
      <c r="Q78" s="219"/>
      <c r="R78" s="222"/>
    </row>
    <row r="79" spans="2:18" s="4" customFormat="1" ht="19.7" customHeight="1">
      <c r="C79" s="28"/>
      <c r="D79" s="28"/>
      <c r="E79" s="28"/>
      <c r="F79" s="73"/>
      <c r="G79" s="826"/>
      <c r="H79" s="27"/>
      <c r="I79" s="77"/>
      <c r="J79" s="31"/>
      <c r="K79" s="73"/>
      <c r="L79" s="73"/>
      <c r="M79" s="27"/>
      <c r="N79" s="32"/>
      <c r="O79" s="28"/>
      <c r="P79" s="27"/>
      <c r="Q79" s="32"/>
      <c r="R79" s="33"/>
    </row>
    <row r="80" spans="2:18" s="4" customFormat="1" ht="19.7" customHeight="1">
      <c r="C80" s="28"/>
      <c r="D80" s="28"/>
      <c r="E80" s="28"/>
      <c r="F80" s="73"/>
      <c r="G80" s="826"/>
      <c r="H80" s="27"/>
      <c r="I80" s="77"/>
      <c r="J80" s="31"/>
      <c r="K80" s="73"/>
      <c r="L80" s="27"/>
      <c r="M80" s="27"/>
      <c r="N80" s="32"/>
      <c r="O80" s="28"/>
      <c r="P80" s="27"/>
      <c r="Q80" s="32"/>
      <c r="R80" s="33"/>
    </row>
  </sheetData>
  <autoFilter ref="C8:P80" xr:uid="{4C3BCDD7-A8DA-45A4-BE1A-C93BD0C259A9}"/>
  <mergeCells count="11">
    <mergeCell ref="D9:F9"/>
    <mergeCell ref="D18:F18"/>
    <mergeCell ref="D31:F31"/>
    <mergeCell ref="D47:F47"/>
    <mergeCell ref="D61:F61"/>
    <mergeCell ref="C2:E2"/>
    <mergeCell ref="H2:J2"/>
    <mergeCell ref="C3:E3"/>
    <mergeCell ref="C4:E4"/>
    <mergeCell ref="C5:E5"/>
    <mergeCell ref="C6:E6"/>
  </mergeCells>
  <phoneticPr fontId="2"/>
  <dataValidations count="1">
    <dataValidation imeMode="hiragana" allowBlank="1" showInputMessage="1" showErrorMessage="1" sqref="K55 JG55 TC55 ACY55 AMU55 AWQ55 BGM55 BQI55 CAE55 CKA55 CTW55 DDS55 DNO55 DXK55 EHG55 ERC55 FAY55 FKU55 FUQ55 GEM55 GOI55 GYE55 HIA55 HRW55 IBS55 ILO55 IVK55 JFG55 JPC55 JYY55 KIU55 KSQ55 LCM55 LMI55 LWE55 MGA55 MPW55 MZS55 NJO55 NTK55 ODG55 ONC55 OWY55 PGU55 PQQ55 QAM55 QKI55 QUE55 REA55 RNW55 RXS55 SHO55 SRK55 TBG55 TLC55 TUY55 UEU55 UOQ55 UYM55 VII55 VSE55 WCA55 WLW55 WVS55 K65591 JG65591 TC65591 ACY65591 AMU65591 AWQ65591 BGM65591 BQI65591 CAE65591 CKA65591 CTW65591 DDS65591 DNO65591 DXK65591 EHG65591 ERC65591 FAY65591 FKU65591 FUQ65591 GEM65591 GOI65591 GYE65591 HIA65591 HRW65591 IBS65591 ILO65591 IVK65591 JFG65591 JPC65591 JYY65591 KIU65591 KSQ65591 LCM65591 LMI65591 LWE65591 MGA65591 MPW65591 MZS65591 NJO65591 NTK65591 ODG65591 ONC65591 OWY65591 PGU65591 PQQ65591 QAM65591 QKI65591 QUE65591 REA65591 RNW65591 RXS65591 SHO65591 SRK65591 TBG65591 TLC65591 TUY65591 UEU65591 UOQ65591 UYM65591 VII65591 VSE65591 WCA65591 WLW65591 WVS65591 K131127 JG131127 TC131127 ACY131127 AMU131127 AWQ131127 BGM131127 BQI131127 CAE131127 CKA131127 CTW131127 DDS131127 DNO131127 DXK131127 EHG131127 ERC131127 FAY131127 FKU131127 FUQ131127 GEM131127 GOI131127 GYE131127 HIA131127 HRW131127 IBS131127 ILO131127 IVK131127 JFG131127 JPC131127 JYY131127 KIU131127 KSQ131127 LCM131127 LMI131127 LWE131127 MGA131127 MPW131127 MZS131127 NJO131127 NTK131127 ODG131127 ONC131127 OWY131127 PGU131127 PQQ131127 QAM131127 QKI131127 QUE131127 REA131127 RNW131127 RXS131127 SHO131127 SRK131127 TBG131127 TLC131127 TUY131127 UEU131127 UOQ131127 UYM131127 VII131127 VSE131127 WCA131127 WLW131127 WVS131127 K196663 JG196663 TC196663 ACY196663 AMU196663 AWQ196663 BGM196663 BQI196663 CAE196663 CKA196663 CTW196663 DDS196663 DNO196663 DXK196663 EHG196663 ERC196663 FAY196663 FKU196663 FUQ196663 GEM196663 GOI196663 GYE196663 HIA196663 HRW196663 IBS196663 ILO196663 IVK196663 JFG196663 JPC196663 JYY196663 KIU196663 KSQ196663 LCM196663 LMI196663 LWE196663 MGA196663 MPW196663 MZS196663 NJO196663 NTK196663 ODG196663 ONC196663 OWY196663 PGU196663 PQQ196663 QAM196663 QKI196663 QUE196663 REA196663 RNW196663 RXS196663 SHO196663 SRK196663 TBG196663 TLC196663 TUY196663 UEU196663 UOQ196663 UYM196663 VII196663 VSE196663 WCA196663 WLW196663 WVS196663 K262199 JG262199 TC262199 ACY262199 AMU262199 AWQ262199 BGM262199 BQI262199 CAE262199 CKA262199 CTW262199 DDS262199 DNO262199 DXK262199 EHG262199 ERC262199 FAY262199 FKU262199 FUQ262199 GEM262199 GOI262199 GYE262199 HIA262199 HRW262199 IBS262199 ILO262199 IVK262199 JFG262199 JPC262199 JYY262199 KIU262199 KSQ262199 LCM262199 LMI262199 LWE262199 MGA262199 MPW262199 MZS262199 NJO262199 NTK262199 ODG262199 ONC262199 OWY262199 PGU262199 PQQ262199 QAM262199 QKI262199 QUE262199 REA262199 RNW262199 RXS262199 SHO262199 SRK262199 TBG262199 TLC262199 TUY262199 UEU262199 UOQ262199 UYM262199 VII262199 VSE262199 WCA262199 WLW262199 WVS262199 K327735 JG327735 TC327735 ACY327735 AMU327735 AWQ327735 BGM327735 BQI327735 CAE327735 CKA327735 CTW327735 DDS327735 DNO327735 DXK327735 EHG327735 ERC327735 FAY327735 FKU327735 FUQ327735 GEM327735 GOI327735 GYE327735 HIA327735 HRW327735 IBS327735 ILO327735 IVK327735 JFG327735 JPC327735 JYY327735 KIU327735 KSQ327735 LCM327735 LMI327735 LWE327735 MGA327735 MPW327735 MZS327735 NJO327735 NTK327735 ODG327735 ONC327735 OWY327735 PGU327735 PQQ327735 QAM327735 QKI327735 QUE327735 REA327735 RNW327735 RXS327735 SHO327735 SRK327735 TBG327735 TLC327735 TUY327735 UEU327735 UOQ327735 UYM327735 VII327735 VSE327735 WCA327735 WLW327735 WVS327735 K393271 JG393271 TC393271 ACY393271 AMU393271 AWQ393271 BGM393271 BQI393271 CAE393271 CKA393271 CTW393271 DDS393271 DNO393271 DXK393271 EHG393271 ERC393271 FAY393271 FKU393271 FUQ393271 GEM393271 GOI393271 GYE393271 HIA393271 HRW393271 IBS393271 ILO393271 IVK393271 JFG393271 JPC393271 JYY393271 KIU393271 KSQ393271 LCM393271 LMI393271 LWE393271 MGA393271 MPW393271 MZS393271 NJO393271 NTK393271 ODG393271 ONC393271 OWY393271 PGU393271 PQQ393271 QAM393271 QKI393271 QUE393271 REA393271 RNW393271 RXS393271 SHO393271 SRK393271 TBG393271 TLC393271 TUY393271 UEU393271 UOQ393271 UYM393271 VII393271 VSE393271 WCA393271 WLW393271 WVS393271 K458807 JG458807 TC458807 ACY458807 AMU458807 AWQ458807 BGM458807 BQI458807 CAE458807 CKA458807 CTW458807 DDS458807 DNO458807 DXK458807 EHG458807 ERC458807 FAY458807 FKU458807 FUQ458807 GEM458807 GOI458807 GYE458807 HIA458807 HRW458807 IBS458807 ILO458807 IVK458807 JFG458807 JPC458807 JYY458807 KIU458807 KSQ458807 LCM458807 LMI458807 LWE458807 MGA458807 MPW458807 MZS458807 NJO458807 NTK458807 ODG458807 ONC458807 OWY458807 PGU458807 PQQ458807 QAM458807 QKI458807 QUE458807 REA458807 RNW458807 RXS458807 SHO458807 SRK458807 TBG458807 TLC458807 TUY458807 UEU458807 UOQ458807 UYM458807 VII458807 VSE458807 WCA458807 WLW458807 WVS458807 K524343 JG524343 TC524343 ACY524343 AMU524343 AWQ524343 BGM524343 BQI524343 CAE524343 CKA524343 CTW524343 DDS524343 DNO524343 DXK524343 EHG524343 ERC524343 FAY524343 FKU524343 FUQ524343 GEM524343 GOI524343 GYE524343 HIA524343 HRW524343 IBS524343 ILO524343 IVK524343 JFG524343 JPC524343 JYY524343 KIU524343 KSQ524343 LCM524343 LMI524343 LWE524343 MGA524343 MPW524343 MZS524343 NJO524343 NTK524343 ODG524343 ONC524343 OWY524343 PGU524343 PQQ524343 QAM524343 QKI524343 QUE524343 REA524343 RNW524343 RXS524343 SHO524343 SRK524343 TBG524343 TLC524343 TUY524343 UEU524343 UOQ524343 UYM524343 VII524343 VSE524343 WCA524343 WLW524343 WVS524343 K589879 JG589879 TC589879 ACY589879 AMU589879 AWQ589879 BGM589879 BQI589879 CAE589879 CKA589879 CTW589879 DDS589879 DNO589879 DXK589879 EHG589879 ERC589879 FAY589879 FKU589879 FUQ589879 GEM589879 GOI589879 GYE589879 HIA589879 HRW589879 IBS589879 ILO589879 IVK589879 JFG589879 JPC589879 JYY589879 KIU589879 KSQ589879 LCM589879 LMI589879 LWE589879 MGA589879 MPW589879 MZS589879 NJO589879 NTK589879 ODG589879 ONC589879 OWY589879 PGU589879 PQQ589879 QAM589879 QKI589879 QUE589879 REA589879 RNW589879 RXS589879 SHO589879 SRK589879 TBG589879 TLC589879 TUY589879 UEU589879 UOQ589879 UYM589879 VII589879 VSE589879 WCA589879 WLW589879 WVS589879 K655415 JG655415 TC655415 ACY655415 AMU655415 AWQ655415 BGM655415 BQI655415 CAE655415 CKA655415 CTW655415 DDS655415 DNO655415 DXK655415 EHG655415 ERC655415 FAY655415 FKU655415 FUQ655415 GEM655415 GOI655415 GYE655415 HIA655415 HRW655415 IBS655415 ILO655415 IVK655415 JFG655415 JPC655415 JYY655415 KIU655415 KSQ655415 LCM655415 LMI655415 LWE655415 MGA655415 MPW655415 MZS655415 NJO655415 NTK655415 ODG655415 ONC655415 OWY655415 PGU655415 PQQ655415 QAM655415 QKI655415 QUE655415 REA655415 RNW655415 RXS655415 SHO655415 SRK655415 TBG655415 TLC655415 TUY655415 UEU655415 UOQ655415 UYM655415 VII655415 VSE655415 WCA655415 WLW655415 WVS655415 K720951 JG720951 TC720951 ACY720951 AMU720951 AWQ720951 BGM720951 BQI720951 CAE720951 CKA720951 CTW720951 DDS720951 DNO720951 DXK720951 EHG720951 ERC720951 FAY720951 FKU720951 FUQ720951 GEM720951 GOI720951 GYE720951 HIA720951 HRW720951 IBS720951 ILO720951 IVK720951 JFG720951 JPC720951 JYY720951 KIU720951 KSQ720951 LCM720951 LMI720951 LWE720951 MGA720951 MPW720951 MZS720951 NJO720951 NTK720951 ODG720951 ONC720951 OWY720951 PGU720951 PQQ720951 QAM720951 QKI720951 QUE720951 REA720951 RNW720951 RXS720951 SHO720951 SRK720951 TBG720951 TLC720951 TUY720951 UEU720951 UOQ720951 UYM720951 VII720951 VSE720951 WCA720951 WLW720951 WVS720951 K786487 JG786487 TC786487 ACY786487 AMU786487 AWQ786487 BGM786487 BQI786487 CAE786487 CKA786487 CTW786487 DDS786487 DNO786487 DXK786487 EHG786487 ERC786487 FAY786487 FKU786487 FUQ786487 GEM786487 GOI786487 GYE786487 HIA786487 HRW786487 IBS786487 ILO786487 IVK786487 JFG786487 JPC786487 JYY786487 KIU786487 KSQ786487 LCM786487 LMI786487 LWE786487 MGA786487 MPW786487 MZS786487 NJO786487 NTK786487 ODG786487 ONC786487 OWY786487 PGU786487 PQQ786487 QAM786487 QKI786487 QUE786487 REA786487 RNW786487 RXS786487 SHO786487 SRK786487 TBG786487 TLC786487 TUY786487 UEU786487 UOQ786487 UYM786487 VII786487 VSE786487 WCA786487 WLW786487 WVS786487 K852023 JG852023 TC852023 ACY852023 AMU852023 AWQ852023 BGM852023 BQI852023 CAE852023 CKA852023 CTW852023 DDS852023 DNO852023 DXK852023 EHG852023 ERC852023 FAY852023 FKU852023 FUQ852023 GEM852023 GOI852023 GYE852023 HIA852023 HRW852023 IBS852023 ILO852023 IVK852023 JFG852023 JPC852023 JYY852023 KIU852023 KSQ852023 LCM852023 LMI852023 LWE852023 MGA852023 MPW852023 MZS852023 NJO852023 NTK852023 ODG852023 ONC852023 OWY852023 PGU852023 PQQ852023 QAM852023 QKI852023 QUE852023 REA852023 RNW852023 RXS852023 SHO852023 SRK852023 TBG852023 TLC852023 TUY852023 UEU852023 UOQ852023 UYM852023 VII852023 VSE852023 WCA852023 WLW852023 WVS852023 K917559 JG917559 TC917559 ACY917559 AMU917559 AWQ917559 BGM917559 BQI917559 CAE917559 CKA917559 CTW917559 DDS917559 DNO917559 DXK917559 EHG917559 ERC917559 FAY917559 FKU917559 FUQ917559 GEM917559 GOI917559 GYE917559 HIA917559 HRW917559 IBS917559 ILO917559 IVK917559 JFG917559 JPC917559 JYY917559 KIU917559 KSQ917559 LCM917559 LMI917559 LWE917559 MGA917559 MPW917559 MZS917559 NJO917559 NTK917559 ODG917559 ONC917559 OWY917559 PGU917559 PQQ917559 QAM917559 QKI917559 QUE917559 REA917559 RNW917559 RXS917559 SHO917559 SRK917559 TBG917559 TLC917559 TUY917559 UEU917559 UOQ917559 UYM917559 VII917559 VSE917559 WCA917559 WLW917559 WVS917559 K983095 JG983095 TC983095 ACY983095 AMU983095 AWQ983095 BGM983095 BQI983095 CAE983095 CKA983095 CTW983095 DDS983095 DNO983095 DXK983095 EHG983095 ERC983095 FAY983095 FKU983095 FUQ983095 GEM983095 GOI983095 GYE983095 HIA983095 HRW983095 IBS983095 ILO983095 IVK983095 JFG983095 JPC983095 JYY983095 KIU983095 KSQ983095 LCM983095 LMI983095 LWE983095 MGA983095 MPW983095 MZS983095 NJO983095 NTK983095 ODG983095 ONC983095 OWY983095 PGU983095 PQQ983095 QAM983095 QKI983095 QUE983095 REA983095 RNW983095 RXS983095 SHO983095 SRK983095 TBG983095 TLC983095 TUY983095 UEU983095 UOQ983095 UYM983095 VII983095 VSE983095 WCA983095 WLW983095 WVS983095 K27 JG27 TC27 ACY27 AMU27 AWQ27 BGM27 BQI27 CAE27 CKA27 CTW27 DDS27 DNO27 DXK27 EHG27 ERC27 FAY27 FKU27 FUQ27 GEM27 GOI27 GYE27 HIA27 HRW27 IBS27 ILO27 IVK27 JFG27 JPC27 JYY27 KIU27 KSQ27 LCM27 LMI27 LWE27 MGA27 MPW27 MZS27 NJO27 NTK27 ODG27 ONC27 OWY27 PGU27 PQQ27 QAM27 QKI27 QUE27 REA27 RNW27 RXS27 SHO27 SRK27 TBG27 TLC27 TUY27 UEU27 UOQ27 UYM27 VII27 VSE27 WCA27 WLW27 WVS27 K65563 JG65563 TC65563 ACY65563 AMU65563 AWQ65563 BGM65563 BQI65563 CAE65563 CKA65563 CTW65563 DDS65563 DNO65563 DXK65563 EHG65563 ERC65563 FAY65563 FKU65563 FUQ65563 GEM65563 GOI65563 GYE65563 HIA65563 HRW65563 IBS65563 ILO65563 IVK65563 JFG65563 JPC65563 JYY65563 KIU65563 KSQ65563 LCM65563 LMI65563 LWE65563 MGA65563 MPW65563 MZS65563 NJO65563 NTK65563 ODG65563 ONC65563 OWY65563 PGU65563 PQQ65563 QAM65563 QKI65563 QUE65563 REA65563 RNW65563 RXS65563 SHO65563 SRK65563 TBG65563 TLC65563 TUY65563 UEU65563 UOQ65563 UYM65563 VII65563 VSE65563 WCA65563 WLW65563 WVS65563 K131099 JG131099 TC131099 ACY131099 AMU131099 AWQ131099 BGM131099 BQI131099 CAE131099 CKA131099 CTW131099 DDS131099 DNO131099 DXK131099 EHG131099 ERC131099 FAY131099 FKU131099 FUQ131099 GEM131099 GOI131099 GYE131099 HIA131099 HRW131099 IBS131099 ILO131099 IVK131099 JFG131099 JPC131099 JYY131099 KIU131099 KSQ131099 LCM131099 LMI131099 LWE131099 MGA131099 MPW131099 MZS131099 NJO131099 NTK131099 ODG131099 ONC131099 OWY131099 PGU131099 PQQ131099 QAM131099 QKI131099 QUE131099 REA131099 RNW131099 RXS131099 SHO131099 SRK131099 TBG131099 TLC131099 TUY131099 UEU131099 UOQ131099 UYM131099 VII131099 VSE131099 WCA131099 WLW131099 WVS131099 K196635 JG196635 TC196635 ACY196635 AMU196635 AWQ196635 BGM196635 BQI196635 CAE196635 CKA196635 CTW196635 DDS196635 DNO196635 DXK196635 EHG196635 ERC196635 FAY196635 FKU196635 FUQ196635 GEM196635 GOI196635 GYE196635 HIA196635 HRW196635 IBS196635 ILO196635 IVK196635 JFG196635 JPC196635 JYY196635 KIU196635 KSQ196635 LCM196635 LMI196635 LWE196635 MGA196635 MPW196635 MZS196635 NJO196635 NTK196635 ODG196635 ONC196635 OWY196635 PGU196635 PQQ196635 QAM196635 QKI196635 QUE196635 REA196635 RNW196635 RXS196635 SHO196635 SRK196635 TBG196635 TLC196635 TUY196635 UEU196635 UOQ196635 UYM196635 VII196635 VSE196635 WCA196635 WLW196635 WVS196635 K262171 JG262171 TC262171 ACY262171 AMU262171 AWQ262171 BGM262171 BQI262171 CAE262171 CKA262171 CTW262171 DDS262171 DNO262171 DXK262171 EHG262171 ERC262171 FAY262171 FKU262171 FUQ262171 GEM262171 GOI262171 GYE262171 HIA262171 HRW262171 IBS262171 ILO262171 IVK262171 JFG262171 JPC262171 JYY262171 KIU262171 KSQ262171 LCM262171 LMI262171 LWE262171 MGA262171 MPW262171 MZS262171 NJO262171 NTK262171 ODG262171 ONC262171 OWY262171 PGU262171 PQQ262171 QAM262171 QKI262171 QUE262171 REA262171 RNW262171 RXS262171 SHO262171 SRK262171 TBG262171 TLC262171 TUY262171 UEU262171 UOQ262171 UYM262171 VII262171 VSE262171 WCA262171 WLW262171 WVS262171 K327707 JG327707 TC327707 ACY327707 AMU327707 AWQ327707 BGM327707 BQI327707 CAE327707 CKA327707 CTW327707 DDS327707 DNO327707 DXK327707 EHG327707 ERC327707 FAY327707 FKU327707 FUQ327707 GEM327707 GOI327707 GYE327707 HIA327707 HRW327707 IBS327707 ILO327707 IVK327707 JFG327707 JPC327707 JYY327707 KIU327707 KSQ327707 LCM327707 LMI327707 LWE327707 MGA327707 MPW327707 MZS327707 NJO327707 NTK327707 ODG327707 ONC327707 OWY327707 PGU327707 PQQ327707 QAM327707 QKI327707 QUE327707 REA327707 RNW327707 RXS327707 SHO327707 SRK327707 TBG327707 TLC327707 TUY327707 UEU327707 UOQ327707 UYM327707 VII327707 VSE327707 WCA327707 WLW327707 WVS327707 K393243 JG393243 TC393243 ACY393243 AMU393243 AWQ393243 BGM393243 BQI393243 CAE393243 CKA393243 CTW393243 DDS393243 DNO393243 DXK393243 EHG393243 ERC393243 FAY393243 FKU393243 FUQ393243 GEM393243 GOI393243 GYE393243 HIA393243 HRW393243 IBS393243 ILO393243 IVK393243 JFG393243 JPC393243 JYY393243 KIU393243 KSQ393243 LCM393243 LMI393243 LWE393243 MGA393243 MPW393243 MZS393243 NJO393243 NTK393243 ODG393243 ONC393243 OWY393243 PGU393243 PQQ393243 QAM393243 QKI393243 QUE393243 REA393243 RNW393243 RXS393243 SHO393243 SRK393243 TBG393243 TLC393243 TUY393243 UEU393243 UOQ393243 UYM393243 VII393243 VSE393243 WCA393243 WLW393243 WVS393243 K458779 JG458779 TC458779 ACY458779 AMU458779 AWQ458779 BGM458779 BQI458779 CAE458779 CKA458779 CTW458779 DDS458779 DNO458779 DXK458779 EHG458779 ERC458779 FAY458779 FKU458779 FUQ458779 GEM458779 GOI458779 GYE458779 HIA458779 HRW458779 IBS458779 ILO458779 IVK458779 JFG458779 JPC458779 JYY458779 KIU458779 KSQ458779 LCM458779 LMI458779 LWE458779 MGA458779 MPW458779 MZS458779 NJO458779 NTK458779 ODG458779 ONC458779 OWY458779 PGU458779 PQQ458779 QAM458779 QKI458779 QUE458779 REA458779 RNW458779 RXS458779 SHO458779 SRK458779 TBG458779 TLC458779 TUY458779 UEU458779 UOQ458779 UYM458779 VII458779 VSE458779 WCA458779 WLW458779 WVS458779 K524315 JG524315 TC524315 ACY524315 AMU524315 AWQ524315 BGM524315 BQI524315 CAE524315 CKA524315 CTW524315 DDS524315 DNO524315 DXK524315 EHG524315 ERC524315 FAY524315 FKU524315 FUQ524315 GEM524315 GOI524315 GYE524315 HIA524315 HRW524315 IBS524315 ILO524315 IVK524315 JFG524315 JPC524315 JYY524315 KIU524315 KSQ524315 LCM524315 LMI524315 LWE524315 MGA524315 MPW524315 MZS524315 NJO524315 NTK524315 ODG524315 ONC524315 OWY524315 PGU524315 PQQ524315 QAM524315 QKI524315 QUE524315 REA524315 RNW524315 RXS524315 SHO524315 SRK524315 TBG524315 TLC524315 TUY524315 UEU524315 UOQ524315 UYM524315 VII524315 VSE524315 WCA524315 WLW524315 WVS524315 K589851 JG589851 TC589851 ACY589851 AMU589851 AWQ589851 BGM589851 BQI589851 CAE589851 CKA589851 CTW589851 DDS589851 DNO589851 DXK589851 EHG589851 ERC589851 FAY589851 FKU589851 FUQ589851 GEM589851 GOI589851 GYE589851 HIA589851 HRW589851 IBS589851 ILO589851 IVK589851 JFG589851 JPC589851 JYY589851 KIU589851 KSQ589851 LCM589851 LMI589851 LWE589851 MGA589851 MPW589851 MZS589851 NJO589851 NTK589851 ODG589851 ONC589851 OWY589851 PGU589851 PQQ589851 QAM589851 QKI589851 QUE589851 REA589851 RNW589851 RXS589851 SHO589851 SRK589851 TBG589851 TLC589851 TUY589851 UEU589851 UOQ589851 UYM589851 VII589851 VSE589851 WCA589851 WLW589851 WVS589851 K655387 JG655387 TC655387 ACY655387 AMU655387 AWQ655387 BGM655387 BQI655387 CAE655387 CKA655387 CTW655387 DDS655387 DNO655387 DXK655387 EHG655387 ERC655387 FAY655387 FKU655387 FUQ655387 GEM655387 GOI655387 GYE655387 HIA655387 HRW655387 IBS655387 ILO655387 IVK655387 JFG655387 JPC655387 JYY655387 KIU655387 KSQ655387 LCM655387 LMI655387 LWE655387 MGA655387 MPW655387 MZS655387 NJO655387 NTK655387 ODG655387 ONC655387 OWY655387 PGU655387 PQQ655387 QAM655387 QKI655387 QUE655387 REA655387 RNW655387 RXS655387 SHO655387 SRK655387 TBG655387 TLC655387 TUY655387 UEU655387 UOQ655387 UYM655387 VII655387 VSE655387 WCA655387 WLW655387 WVS655387 K720923 JG720923 TC720923 ACY720923 AMU720923 AWQ720923 BGM720923 BQI720923 CAE720923 CKA720923 CTW720923 DDS720923 DNO720923 DXK720923 EHG720923 ERC720923 FAY720923 FKU720923 FUQ720923 GEM720923 GOI720923 GYE720923 HIA720923 HRW720923 IBS720923 ILO720923 IVK720923 JFG720923 JPC720923 JYY720923 KIU720923 KSQ720923 LCM720923 LMI720923 LWE720923 MGA720923 MPW720923 MZS720923 NJO720923 NTK720923 ODG720923 ONC720923 OWY720923 PGU720923 PQQ720923 QAM720923 QKI720923 QUE720923 REA720923 RNW720923 RXS720923 SHO720923 SRK720923 TBG720923 TLC720923 TUY720923 UEU720923 UOQ720923 UYM720923 VII720923 VSE720923 WCA720923 WLW720923 WVS720923 K786459 JG786459 TC786459 ACY786459 AMU786459 AWQ786459 BGM786459 BQI786459 CAE786459 CKA786459 CTW786459 DDS786459 DNO786459 DXK786459 EHG786459 ERC786459 FAY786459 FKU786459 FUQ786459 GEM786459 GOI786459 GYE786459 HIA786459 HRW786459 IBS786459 ILO786459 IVK786459 JFG786459 JPC786459 JYY786459 KIU786459 KSQ786459 LCM786459 LMI786459 LWE786459 MGA786459 MPW786459 MZS786459 NJO786459 NTK786459 ODG786459 ONC786459 OWY786459 PGU786459 PQQ786459 QAM786459 QKI786459 QUE786459 REA786459 RNW786459 RXS786459 SHO786459 SRK786459 TBG786459 TLC786459 TUY786459 UEU786459 UOQ786459 UYM786459 VII786459 VSE786459 WCA786459 WLW786459 WVS786459 K851995 JG851995 TC851995 ACY851995 AMU851995 AWQ851995 BGM851995 BQI851995 CAE851995 CKA851995 CTW851995 DDS851995 DNO851995 DXK851995 EHG851995 ERC851995 FAY851995 FKU851995 FUQ851995 GEM851995 GOI851995 GYE851995 HIA851995 HRW851995 IBS851995 ILO851995 IVK851995 JFG851995 JPC851995 JYY851995 KIU851995 KSQ851995 LCM851995 LMI851995 LWE851995 MGA851995 MPW851995 MZS851995 NJO851995 NTK851995 ODG851995 ONC851995 OWY851995 PGU851995 PQQ851995 QAM851995 QKI851995 QUE851995 REA851995 RNW851995 RXS851995 SHO851995 SRK851995 TBG851995 TLC851995 TUY851995 UEU851995 UOQ851995 UYM851995 VII851995 VSE851995 WCA851995 WLW851995 WVS851995 K917531 JG917531 TC917531 ACY917531 AMU917531 AWQ917531 BGM917531 BQI917531 CAE917531 CKA917531 CTW917531 DDS917531 DNO917531 DXK917531 EHG917531 ERC917531 FAY917531 FKU917531 FUQ917531 GEM917531 GOI917531 GYE917531 HIA917531 HRW917531 IBS917531 ILO917531 IVK917531 JFG917531 JPC917531 JYY917531 KIU917531 KSQ917531 LCM917531 LMI917531 LWE917531 MGA917531 MPW917531 MZS917531 NJO917531 NTK917531 ODG917531 ONC917531 OWY917531 PGU917531 PQQ917531 QAM917531 QKI917531 QUE917531 REA917531 RNW917531 RXS917531 SHO917531 SRK917531 TBG917531 TLC917531 TUY917531 UEU917531 UOQ917531 UYM917531 VII917531 VSE917531 WCA917531 WLW917531 WVS917531 K983067 JG983067 TC983067 ACY983067 AMU983067 AWQ983067 BGM983067 BQI983067 CAE983067 CKA983067 CTW983067 DDS983067 DNO983067 DXK983067 EHG983067 ERC983067 FAY983067 FKU983067 FUQ983067 GEM983067 GOI983067 GYE983067 HIA983067 HRW983067 IBS983067 ILO983067 IVK983067 JFG983067 JPC983067 JYY983067 KIU983067 KSQ983067 LCM983067 LMI983067 LWE983067 MGA983067 MPW983067 MZS983067 NJO983067 NTK983067 ODG983067 ONC983067 OWY983067 PGU983067 PQQ983067 QAM983067 QKI983067 QUE983067 REA983067 RNW983067 RXS983067 SHO983067 SRK983067 TBG983067 TLC983067 TUY983067 UEU983067 UOQ983067 UYM983067 VII983067 VSE983067 WCA983067 WLW983067 WVS983067 K24:K25 JG24:JG25 TC24:TC25 ACY24:ACY25 AMU24:AMU25 AWQ24:AWQ25 BGM24:BGM25 BQI24:BQI25 CAE24:CAE25 CKA24:CKA25 CTW24:CTW25 DDS24:DDS25 DNO24:DNO25 DXK24:DXK25 EHG24:EHG25 ERC24:ERC25 FAY24:FAY25 FKU24:FKU25 FUQ24:FUQ25 GEM24:GEM25 GOI24:GOI25 GYE24:GYE25 HIA24:HIA25 HRW24:HRW25 IBS24:IBS25 ILO24:ILO25 IVK24:IVK25 JFG24:JFG25 JPC24:JPC25 JYY24:JYY25 KIU24:KIU25 KSQ24:KSQ25 LCM24:LCM25 LMI24:LMI25 LWE24:LWE25 MGA24:MGA25 MPW24:MPW25 MZS24:MZS25 NJO24:NJO25 NTK24:NTK25 ODG24:ODG25 ONC24:ONC25 OWY24:OWY25 PGU24:PGU25 PQQ24:PQQ25 QAM24:QAM25 QKI24:QKI25 QUE24:QUE25 REA24:REA25 RNW24:RNW25 RXS24:RXS25 SHO24:SHO25 SRK24:SRK25 TBG24:TBG25 TLC24:TLC25 TUY24:TUY25 UEU24:UEU25 UOQ24:UOQ25 UYM24:UYM25 VII24:VII25 VSE24:VSE25 WCA24:WCA25 WLW24:WLW25 WVS24:WVS25 K65560:K65561 JG65560:JG65561 TC65560:TC65561 ACY65560:ACY65561 AMU65560:AMU65561 AWQ65560:AWQ65561 BGM65560:BGM65561 BQI65560:BQI65561 CAE65560:CAE65561 CKA65560:CKA65561 CTW65560:CTW65561 DDS65560:DDS65561 DNO65560:DNO65561 DXK65560:DXK65561 EHG65560:EHG65561 ERC65560:ERC65561 FAY65560:FAY65561 FKU65560:FKU65561 FUQ65560:FUQ65561 GEM65560:GEM65561 GOI65560:GOI65561 GYE65560:GYE65561 HIA65560:HIA65561 HRW65560:HRW65561 IBS65560:IBS65561 ILO65560:ILO65561 IVK65560:IVK65561 JFG65560:JFG65561 JPC65560:JPC65561 JYY65560:JYY65561 KIU65560:KIU65561 KSQ65560:KSQ65561 LCM65560:LCM65561 LMI65560:LMI65561 LWE65560:LWE65561 MGA65560:MGA65561 MPW65560:MPW65561 MZS65560:MZS65561 NJO65560:NJO65561 NTK65560:NTK65561 ODG65560:ODG65561 ONC65560:ONC65561 OWY65560:OWY65561 PGU65560:PGU65561 PQQ65560:PQQ65561 QAM65560:QAM65561 QKI65560:QKI65561 QUE65560:QUE65561 REA65560:REA65561 RNW65560:RNW65561 RXS65560:RXS65561 SHO65560:SHO65561 SRK65560:SRK65561 TBG65560:TBG65561 TLC65560:TLC65561 TUY65560:TUY65561 UEU65560:UEU65561 UOQ65560:UOQ65561 UYM65560:UYM65561 VII65560:VII65561 VSE65560:VSE65561 WCA65560:WCA65561 WLW65560:WLW65561 WVS65560:WVS65561 K131096:K131097 JG131096:JG131097 TC131096:TC131097 ACY131096:ACY131097 AMU131096:AMU131097 AWQ131096:AWQ131097 BGM131096:BGM131097 BQI131096:BQI131097 CAE131096:CAE131097 CKA131096:CKA131097 CTW131096:CTW131097 DDS131096:DDS131097 DNO131096:DNO131097 DXK131096:DXK131097 EHG131096:EHG131097 ERC131096:ERC131097 FAY131096:FAY131097 FKU131096:FKU131097 FUQ131096:FUQ131097 GEM131096:GEM131097 GOI131096:GOI131097 GYE131096:GYE131097 HIA131096:HIA131097 HRW131096:HRW131097 IBS131096:IBS131097 ILO131096:ILO131097 IVK131096:IVK131097 JFG131096:JFG131097 JPC131096:JPC131097 JYY131096:JYY131097 KIU131096:KIU131097 KSQ131096:KSQ131097 LCM131096:LCM131097 LMI131096:LMI131097 LWE131096:LWE131097 MGA131096:MGA131097 MPW131096:MPW131097 MZS131096:MZS131097 NJO131096:NJO131097 NTK131096:NTK131097 ODG131096:ODG131097 ONC131096:ONC131097 OWY131096:OWY131097 PGU131096:PGU131097 PQQ131096:PQQ131097 QAM131096:QAM131097 QKI131096:QKI131097 QUE131096:QUE131097 REA131096:REA131097 RNW131096:RNW131097 RXS131096:RXS131097 SHO131096:SHO131097 SRK131096:SRK131097 TBG131096:TBG131097 TLC131096:TLC131097 TUY131096:TUY131097 UEU131096:UEU131097 UOQ131096:UOQ131097 UYM131096:UYM131097 VII131096:VII131097 VSE131096:VSE131097 WCA131096:WCA131097 WLW131096:WLW131097 WVS131096:WVS131097 K196632:K196633 JG196632:JG196633 TC196632:TC196633 ACY196632:ACY196633 AMU196632:AMU196633 AWQ196632:AWQ196633 BGM196632:BGM196633 BQI196632:BQI196633 CAE196632:CAE196633 CKA196632:CKA196633 CTW196632:CTW196633 DDS196632:DDS196633 DNO196632:DNO196633 DXK196632:DXK196633 EHG196632:EHG196633 ERC196632:ERC196633 FAY196632:FAY196633 FKU196632:FKU196633 FUQ196632:FUQ196633 GEM196632:GEM196633 GOI196632:GOI196633 GYE196632:GYE196633 HIA196632:HIA196633 HRW196632:HRW196633 IBS196632:IBS196633 ILO196632:ILO196633 IVK196632:IVK196633 JFG196632:JFG196633 JPC196632:JPC196633 JYY196632:JYY196633 KIU196632:KIU196633 KSQ196632:KSQ196633 LCM196632:LCM196633 LMI196632:LMI196633 LWE196632:LWE196633 MGA196632:MGA196633 MPW196632:MPW196633 MZS196632:MZS196633 NJO196632:NJO196633 NTK196632:NTK196633 ODG196632:ODG196633 ONC196632:ONC196633 OWY196632:OWY196633 PGU196632:PGU196633 PQQ196632:PQQ196633 QAM196632:QAM196633 QKI196632:QKI196633 QUE196632:QUE196633 REA196632:REA196633 RNW196632:RNW196633 RXS196632:RXS196633 SHO196632:SHO196633 SRK196632:SRK196633 TBG196632:TBG196633 TLC196632:TLC196633 TUY196632:TUY196633 UEU196632:UEU196633 UOQ196632:UOQ196633 UYM196632:UYM196633 VII196632:VII196633 VSE196632:VSE196633 WCA196632:WCA196633 WLW196632:WLW196633 WVS196632:WVS196633 K262168:K262169 JG262168:JG262169 TC262168:TC262169 ACY262168:ACY262169 AMU262168:AMU262169 AWQ262168:AWQ262169 BGM262168:BGM262169 BQI262168:BQI262169 CAE262168:CAE262169 CKA262168:CKA262169 CTW262168:CTW262169 DDS262168:DDS262169 DNO262168:DNO262169 DXK262168:DXK262169 EHG262168:EHG262169 ERC262168:ERC262169 FAY262168:FAY262169 FKU262168:FKU262169 FUQ262168:FUQ262169 GEM262168:GEM262169 GOI262168:GOI262169 GYE262168:GYE262169 HIA262168:HIA262169 HRW262168:HRW262169 IBS262168:IBS262169 ILO262168:ILO262169 IVK262168:IVK262169 JFG262168:JFG262169 JPC262168:JPC262169 JYY262168:JYY262169 KIU262168:KIU262169 KSQ262168:KSQ262169 LCM262168:LCM262169 LMI262168:LMI262169 LWE262168:LWE262169 MGA262168:MGA262169 MPW262168:MPW262169 MZS262168:MZS262169 NJO262168:NJO262169 NTK262168:NTK262169 ODG262168:ODG262169 ONC262168:ONC262169 OWY262168:OWY262169 PGU262168:PGU262169 PQQ262168:PQQ262169 QAM262168:QAM262169 QKI262168:QKI262169 QUE262168:QUE262169 REA262168:REA262169 RNW262168:RNW262169 RXS262168:RXS262169 SHO262168:SHO262169 SRK262168:SRK262169 TBG262168:TBG262169 TLC262168:TLC262169 TUY262168:TUY262169 UEU262168:UEU262169 UOQ262168:UOQ262169 UYM262168:UYM262169 VII262168:VII262169 VSE262168:VSE262169 WCA262168:WCA262169 WLW262168:WLW262169 WVS262168:WVS262169 K327704:K327705 JG327704:JG327705 TC327704:TC327705 ACY327704:ACY327705 AMU327704:AMU327705 AWQ327704:AWQ327705 BGM327704:BGM327705 BQI327704:BQI327705 CAE327704:CAE327705 CKA327704:CKA327705 CTW327704:CTW327705 DDS327704:DDS327705 DNO327704:DNO327705 DXK327704:DXK327705 EHG327704:EHG327705 ERC327704:ERC327705 FAY327704:FAY327705 FKU327704:FKU327705 FUQ327704:FUQ327705 GEM327704:GEM327705 GOI327704:GOI327705 GYE327704:GYE327705 HIA327704:HIA327705 HRW327704:HRW327705 IBS327704:IBS327705 ILO327704:ILO327705 IVK327704:IVK327705 JFG327704:JFG327705 JPC327704:JPC327705 JYY327704:JYY327705 KIU327704:KIU327705 KSQ327704:KSQ327705 LCM327704:LCM327705 LMI327704:LMI327705 LWE327704:LWE327705 MGA327704:MGA327705 MPW327704:MPW327705 MZS327704:MZS327705 NJO327704:NJO327705 NTK327704:NTK327705 ODG327704:ODG327705 ONC327704:ONC327705 OWY327704:OWY327705 PGU327704:PGU327705 PQQ327704:PQQ327705 QAM327704:QAM327705 QKI327704:QKI327705 QUE327704:QUE327705 REA327704:REA327705 RNW327704:RNW327705 RXS327704:RXS327705 SHO327704:SHO327705 SRK327704:SRK327705 TBG327704:TBG327705 TLC327704:TLC327705 TUY327704:TUY327705 UEU327704:UEU327705 UOQ327704:UOQ327705 UYM327704:UYM327705 VII327704:VII327705 VSE327704:VSE327705 WCA327704:WCA327705 WLW327704:WLW327705 WVS327704:WVS327705 K393240:K393241 JG393240:JG393241 TC393240:TC393241 ACY393240:ACY393241 AMU393240:AMU393241 AWQ393240:AWQ393241 BGM393240:BGM393241 BQI393240:BQI393241 CAE393240:CAE393241 CKA393240:CKA393241 CTW393240:CTW393241 DDS393240:DDS393241 DNO393240:DNO393241 DXK393240:DXK393241 EHG393240:EHG393241 ERC393240:ERC393241 FAY393240:FAY393241 FKU393240:FKU393241 FUQ393240:FUQ393241 GEM393240:GEM393241 GOI393240:GOI393241 GYE393240:GYE393241 HIA393240:HIA393241 HRW393240:HRW393241 IBS393240:IBS393241 ILO393240:ILO393241 IVK393240:IVK393241 JFG393240:JFG393241 JPC393240:JPC393241 JYY393240:JYY393241 KIU393240:KIU393241 KSQ393240:KSQ393241 LCM393240:LCM393241 LMI393240:LMI393241 LWE393240:LWE393241 MGA393240:MGA393241 MPW393240:MPW393241 MZS393240:MZS393241 NJO393240:NJO393241 NTK393240:NTK393241 ODG393240:ODG393241 ONC393240:ONC393241 OWY393240:OWY393241 PGU393240:PGU393241 PQQ393240:PQQ393241 QAM393240:QAM393241 QKI393240:QKI393241 QUE393240:QUE393241 REA393240:REA393241 RNW393240:RNW393241 RXS393240:RXS393241 SHO393240:SHO393241 SRK393240:SRK393241 TBG393240:TBG393241 TLC393240:TLC393241 TUY393240:TUY393241 UEU393240:UEU393241 UOQ393240:UOQ393241 UYM393240:UYM393241 VII393240:VII393241 VSE393240:VSE393241 WCA393240:WCA393241 WLW393240:WLW393241 WVS393240:WVS393241 K458776:K458777 JG458776:JG458777 TC458776:TC458777 ACY458776:ACY458777 AMU458776:AMU458777 AWQ458776:AWQ458777 BGM458776:BGM458777 BQI458776:BQI458777 CAE458776:CAE458777 CKA458776:CKA458777 CTW458776:CTW458777 DDS458776:DDS458777 DNO458776:DNO458777 DXK458776:DXK458777 EHG458776:EHG458777 ERC458776:ERC458777 FAY458776:FAY458777 FKU458776:FKU458777 FUQ458776:FUQ458777 GEM458776:GEM458777 GOI458776:GOI458777 GYE458776:GYE458777 HIA458776:HIA458777 HRW458776:HRW458777 IBS458776:IBS458777 ILO458776:ILO458777 IVK458776:IVK458777 JFG458776:JFG458777 JPC458776:JPC458777 JYY458776:JYY458777 KIU458776:KIU458777 KSQ458776:KSQ458777 LCM458776:LCM458777 LMI458776:LMI458777 LWE458776:LWE458777 MGA458776:MGA458777 MPW458776:MPW458777 MZS458776:MZS458777 NJO458776:NJO458777 NTK458776:NTK458777 ODG458776:ODG458777 ONC458776:ONC458777 OWY458776:OWY458777 PGU458776:PGU458777 PQQ458776:PQQ458777 QAM458776:QAM458777 QKI458776:QKI458777 QUE458776:QUE458777 REA458776:REA458777 RNW458776:RNW458777 RXS458776:RXS458777 SHO458776:SHO458777 SRK458776:SRK458777 TBG458776:TBG458777 TLC458776:TLC458777 TUY458776:TUY458777 UEU458776:UEU458777 UOQ458776:UOQ458777 UYM458776:UYM458777 VII458776:VII458777 VSE458776:VSE458777 WCA458776:WCA458777 WLW458776:WLW458777 WVS458776:WVS458777 K524312:K524313 JG524312:JG524313 TC524312:TC524313 ACY524312:ACY524313 AMU524312:AMU524313 AWQ524312:AWQ524313 BGM524312:BGM524313 BQI524312:BQI524313 CAE524312:CAE524313 CKA524312:CKA524313 CTW524312:CTW524313 DDS524312:DDS524313 DNO524312:DNO524313 DXK524312:DXK524313 EHG524312:EHG524313 ERC524312:ERC524313 FAY524312:FAY524313 FKU524312:FKU524313 FUQ524312:FUQ524313 GEM524312:GEM524313 GOI524312:GOI524313 GYE524312:GYE524313 HIA524312:HIA524313 HRW524312:HRW524313 IBS524312:IBS524313 ILO524312:ILO524313 IVK524312:IVK524313 JFG524312:JFG524313 JPC524312:JPC524313 JYY524312:JYY524313 KIU524312:KIU524313 KSQ524312:KSQ524313 LCM524312:LCM524313 LMI524312:LMI524313 LWE524312:LWE524313 MGA524312:MGA524313 MPW524312:MPW524313 MZS524312:MZS524313 NJO524312:NJO524313 NTK524312:NTK524313 ODG524312:ODG524313 ONC524312:ONC524313 OWY524312:OWY524313 PGU524312:PGU524313 PQQ524312:PQQ524313 QAM524312:QAM524313 QKI524312:QKI524313 QUE524312:QUE524313 REA524312:REA524313 RNW524312:RNW524313 RXS524312:RXS524313 SHO524312:SHO524313 SRK524312:SRK524313 TBG524312:TBG524313 TLC524312:TLC524313 TUY524312:TUY524313 UEU524312:UEU524313 UOQ524312:UOQ524313 UYM524312:UYM524313 VII524312:VII524313 VSE524312:VSE524313 WCA524312:WCA524313 WLW524312:WLW524313 WVS524312:WVS524313 K589848:K589849 JG589848:JG589849 TC589848:TC589849 ACY589848:ACY589849 AMU589848:AMU589849 AWQ589848:AWQ589849 BGM589848:BGM589849 BQI589848:BQI589849 CAE589848:CAE589849 CKA589848:CKA589849 CTW589848:CTW589849 DDS589848:DDS589849 DNO589848:DNO589849 DXK589848:DXK589849 EHG589848:EHG589849 ERC589848:ERC589849 FAY589848:FAY589849 FKU589848:FKU589849 FUQ589848:FUQ589849 GEM589848:GEM589849 GOI589848:GOI589849 GYE589848:GYE589849 HIA589848:HIA589849 HRW589848:HRW589849 IBS589848:IBS589849 ILO589848:ILO589849 IVK589848:IVK589849 JFG589848:JFG589849 JPC589848:JPC589849 JYY589848:JYY589849 KIU589848:KIU589849 KSQ589848:KSQ589849 LCM589848:LCM589849 LMI589848:LMI589849 LWE589848:LWE589849 MGA589848:MGA589849 MPW589848:MPW589849 MZS589848:MZS589849 NJO589848:NJO589849 NTK589848:NTK589849 ODG589848:ODG589849 ONC589848:ONC589849 OWY589848:OWY589849 PGU589848:PGU589849 PQQ589848:PQQ589849 QAM589848:QAM589849 QKI589848:QKI589849 QUE589848:QUE589849 REA589848:REA589849 RNW589848:RNW589849 RXS589848:RXS589849 SHO589848:SHO589849 SRK589848:SRK589849 TBG589848:TBG589849 TLC589848:TLC589849 TUY589848:TUY589849 UEU589848:UEU589849 UOQ589848:UOQ589849 UYM589848:UYM589849 VII589848:VII589849 VSE589848:VSE589849 WCA589848:WCA589849 WLW589848:WLW589849 WVS589848:WVS589849 K655384:K655385 JG655384:JG655385 TC655384:TC655385 ACY655384:ACY655385 AMU655384:AMU655385 AWQ655384:AWQ655385 BGM655384:BGM655385 BQI655384:BQI655385 CAE655384:CAE655385 CKA655384:CKA655385 CTW655384:CTW655385 DDS655384:DDS655385 DNO655384:DNO655385 DXK655384:DXK655385 EHG655384:EHG655385 ERC655384:ERC655385 FAY655384:FAY655385 FKU655384:FKU655385 FUQ655384:FUQ655385 GEM655384:GEM655385 GOI655384:GOI655385 GYE655384:GYE655385 HIA655384:HIA655385 HRW655384:HRW655385 IBS655384:IBS655385 ILO655384:ILO655385 IVK655384:IVK655385 JFG655384:JFG655385 JPC655384:JPC655385 JYY655384:JYY655385 KIU655384:KIU655385 KSQ655384:KSQ655385 LCM655384:LCM655385 LMI655384:LMI655385 LWE655384:LWE655385 MGA655384:MGA655385 MPW655384:MPW655385 MZS655384:MZS655385 NJO655384:NJO655385 NTK655384:NTK655385 ODG655384:ODG655385 ONC655384:ONC655385 OWY655384:OWY655385 PGU655384:PGU655385 PQQ655384:PQQ655385 QAM655384:QAM655385 QKI655384:QKI655385 QUE655384:QUE655385 REA655384:REA655385 RNW655384:RNW655385 RXS655384:RXS655385 SHO655384:SHO655385 SRK655384:SRK655385 TBG655384:TBG655385 TLC655384:TLC655385 TUY655384:TUY655385 UEU655384:UEU655385 UOQ655384:UOQ655385 UYM655384:UYM655385 VII655384:VII655385 VSE655384:VSE655385 WCA655384:WCA655385 WLW655384:WLW655385 WVS655384:WVS655385 K720920:K720921 JG720920:JG720921 TC720920:TC720921 ACY720920:ACY720921 AMU720920:AMU720921 AWQ720920:AWQ720921 BGM720920:BGM720921 BQI720920:BQI720921 CAE720920:CAE720921 CKA720920:CKA720921 CTW720920:CTW720921 DDS720920:DDS720921 DNO720920:DNO720921 DXK720920:DXK720921 EHG720920:EHG720921 ERC720920:ERC720921 FAY720920:FAY720921 FKU720920:FKU720921 FUQ720920:FUQ720921 GEM720920:GEM720921 GOI720920:GOI720921 GYE720920:GYE720921 HIA720920:HIA720921 HRW720920:HRW720921 IBS720920:IBS720921 ILO720920:ILO720921 IVK720920:IVK720921 JFG720920:JFG720921 JPC720920:JPC720921 JYY720920:JYY720921 KIU720920:KIU720921 KSQ720920:KSQ720921 LCM720920:LCM720921 LMI720920:LMI720921 LWE720920:LWE720921 MGA720920:MGA720921 MPW720920:MPW720921 MZS720920:MZS720921 NJO720920:NJO720921 NTK720920:NTK720921 ODG720920:ODG720921 ONC720920:ONC720921 OWY720920:OWY720921 PGU720920:PGU720921 PQQ720920:PQQ720921 QAM720920:QAM720921 QKI720920:QKI720921 QUE720920:QUE720921 REA720920:REA720921 RNW720920:RNW720921 RXS720920:RXS720921 SHO720920:SHO720921 SRK720920:SRK720921 TBG720920:TBG720921 TLC720920:TLC720921 TUY720920:TUY720921 UEU720920:UEU720921 UOQ720920:UOQ720921 UYM720920:UYM720921 VII720920:VII720921 VSE720920:VSE720921 WCA720920:WCA720921 WLW720920:WLW720921 WVS720920:WVS720921 K786456:K786457 JG786456:JG786457 TC786456:TC786457 ACY786456:ACY786457 AMU786456:AMU786457 AWQ786456:AWQ786457 BGM786456:BGM786457 BQI786456:BQI786457 CAE786456:CAE786457 CKA786456:CKA786457 CTW786456:CTW786457 DDS786456:DDS786457 DNO786456:DNO786457 DXK786456:DXK786457 EHG786456:EHG786457 ERC786456:ERC786457 FAY786456:FAY786457 FKU786456:FKU786457 FUQ786456:FUQ786457 GEM786456:GEM786457 GOI786456:GOI786457 GYE786456:GYE786457 HIA786456:HIA786457 HRW786456:HRW786457 IBS786456:IBS786457 ILO786456:ILO786457 IVK786456:IVK786457 JFG786456:JFG786457 JPC786456:JPC786457 JYY786456:JYY786457 KIU786456:KIU786457 KSQ786456:KSQ786457 LCM786456:LCM786457 LMI786456:LMI786457 LWE786456:LWE786457 MGA786456:MGA786457 MPW786456:MPW786457 MZS786456:MZS786457 NJO786456:NJO786457 NTK786456:NTK786457 ODG786456:ODG786457 ONC786456:ONC786457 OWY786456:OWY786457 PGU786456:PGU786457 PQQ786456:PQQ786457 QAM786456:QAM786457 QKI786456:QKI786457 QUE786456:QUE786457 REA786456:REA786457 RNW786456:RNW786457 RXS786456:RXS786457 SHO786456:SHO786457 SRK786456:SRK786457 TBG786456:TBG786457 TLC786456:TLC786457 TUY786456:TUY786457 UEU786456:UEU786457 UOQ786456:UOQ786457 UYM786456:UYM786457 VII786456:VII786457 VSE786456:VSE786457 WCA786456:WCA786457 WLW786456:WLW786457 WVS786456:WVS786457 K851992:K851993 JG851992:JG851993 TC851992:TC851993 ACY851992:ACY851993 AMU851992:AMU851993 AWQ851992:AWQ851993 BGM851992:BGM851993 BQI851992:BQI851993 CAE851992:CAE851993 CKA851992:CKA851993 CTW851992:CTW851993 DDS851992:DDS851993 DNO851992:DNO851993 DXK851992:DXK851993 EHG851992:EHG851993 ERC851992:ERC851993 FAY851992:FAY851993 FKU851992:FKU851993 FUQ851992:FUQ851993 GEM851992:GEM851993 GOI851992:GOI851993 GYE851992:GYE851993 HIA851992:HIA851993 HRW851992:HRW851993 IBS851992:IBS851993 ILO851992:ILO851993 IVK851992:IVK851993 JFG851992:JFG851993 JPC851992:JPC851993 JYY851992:JYY851993 KIU851992:KIU851993 KSQ851992:KSQ851993 LCM851992:LCM851993 LMI851992:LMI851993 LWE851992:LWE851993 MGA851992:MGA851993 MPW851992:MPW851993 MZS851992:MZS851993 NJO851992:NJO851993 NTK851992:NTK851993 ODG851992:ODG851993 ONC851992:ONC851993 OWY851992:OWY851993 PGU851992:PGU851993 PQQ851992:PQQ851993 QAM851992:QAM851993 QKI851992:QKI851993 QUE851992:QUE851993 REA851992:REA851993 RNW851992:RNW851993 RXS851992:RXS851993 SHO851992:SHO851993 SRK851992:SRK851993 TBG851992:TBG851993 TLC851992:TLC851993 TUY851992:TUY851993 UEU851992:UEU851993 UOQ851992:UOQ851993 UYM851992:UYM851993 VII851992:VII851993 VSE851992:VSE851993 WCA851992:WCA851993 WLW851992:WLW851993 WVS851992:WVS851993 K917528:K917529 JG917528:JG917529 TC917528:TC917529 ACY917528:ACY917529 AMU917528:AMU917529 AWQ917528:AWQ917529 BGM917528:BGM917529 BQI917528:BQI917529 CAE917528:CAE917529 CKA917528:CKA917529 CTW917528:CTW917529 DDS917528:DDS917529 DNO917528:DNO917529 DXK917528:DXK917529 EHG917528:EHG917529 ERC917528:ERC917529 FAY917528:FAY917529 FKU917528:FKU917529 FUQ917528:FUQ917529 GEM917528:GEM917529 GOI917528:GOI917529 GYE917528:GYE917529 HIA917528:HIA917529 HRW917528:HRW917529 IBS917528:IBS917529 ILO917528:ILO917529 IVK917528:IVK917529 JFG917528:JFG917529 JPC917528:JPC917529 JYY917528:JYY917529 KIU917528:KIU917529 KSQ917528:KSQ917529 LCM917528:LCM917529 LMI917528:LMI917529 LWE917528:LWE917529 MGA917528:MGA917529 MPW917528:MPW917529 MZS917528:MZS917529 NJO917528:NJO917529 NTK917528:NTK917529 ODG917528:ODG917529 ONC917528:ONC917529 OWY917528:OWY917529 PGU917528:PGU917529 PQQ917528:PQQ917529 QAM917528:QAM917529 QKI917528:QKI917529 QUE917528:QUE917529 REA917528:REA917529 RNW917528:RNW917529 RXS917528:RXS917529 SHO917528:SHO917529 SRK917528:SRK917529 TBG917528:TBG917529 TLC917528:TLC917529 TUY917528:TUY917529 UEU917528:UEU917529 UOQ917528:UOQ917529 UYM917528:UYM917529 VII917528:VII917529 VSE917528:VSE917529 WCA917528:WCA917529 WLW917528:WLW917529 WVS917528:WVS917529 K983064:K983065 JG983064:JG983065 TC983064:TC983065 ACY983064:ACY983065 AMU983064:AMU983065 AWQ983064:AWQ983065 BGM983064:BGM983065 BQI983064:BQI983065 CAE983064:CAE983065 CKA983064:CKA983065 CTW983064:CTW983065 DDS983064:DDS983065 DNO983064:DNO983065 DXK983064:DXK983065 EHG983064:EHG983065 ERC983064:ERC983065 FAY983064:FAY983065 FKU983064:FKU983065 FUQ983064:FUQ983065 GEM983064:GEM983065 GOI983064:GOI983065 GYE983064:GYE983065 HIA983064:HIA983065 HRW983064:HRW983065 IBS983064:IBS983065 ILO983064:ILO983065 IVK983064:IVK983065 JFG983064:JFG983065 JPC983064:JPC983065 JYY983064:JYY983065 KIU983064:KIU983065 KSQ983064:KSQ983065 LCM983064:LCM983065 LMI983064:LMI983065 LWE983064:LWE983065 MGA983064:MGA983065 MPW983064:MPW983065 MZS983064:MZS983065 NJO983064:NJO983065 NTK983064:NTK983065 ODG983064:ODG983065 ONC983064:ONC983065 OWY983064:OWY983065 PGU983064:PGU983065 PQQ983064:PQQ983065 QAM983064:QAM983065 QKI983064:QKI983065 QUE983064:QUE983065 REA983064:REA983065 RNW983064:RNW983065 RXS983064:RXS983065 SHO983064:SHO983065 SRK983064:SRK983065 TBG983064:TBG983065 TLC983064:TLC983065 TUY983064:TUY983065 UEU983064:UEU983065 UOQ983064:UOQ983065 UYM983064:UYM983065 VII983064:VII983065 VSE983064:VSE983065 WCA983064:WCA983065 WLW983064:WLW983065 WVS983064:WVS983065" xr:uid="{AD9C4545-DC18-4988-9CBD-3FF664486572}"/>
  </dataValidations>
  <pageMargins left="0" right="0" top="0" bottom="0" header="0" footer="0"/>
  <pageSetup paperSize="8" scale="65"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180A-8C8F-4527-A7BC-7C3CE86F7C35}">
  <dimension ref="A1:B5"/>
  <sheetViews>
    <sheetView view="pageBreakPreview" zoomScale="60" zoomScaleNormal="100" workbookViewId="0">
      <selection activeCell="B97" sqref="B97"/>
    </sheetView>
  </sheetViews>
  <sheetFormatPr defaultRowHeight="18.75"/>
  <cols>
    <col min="1" max="1" width="13.25" style="1" bestFit="1" customWidth="1"/>
    <col min="2" max="2" width="22.125" style="1" bestFit="1" customWidth="1"/>
    <col min="3" max="256" width="9" style="1"/>
    <col min="257" max="257" width="13.25" style="1" bestFit="1" customWidth="1"/>
    <col min="258" max="258" width="22.125" style="1" bestFit="1" customWidth="1"/>
    <col min="259" max="512" width="9" style="1"/>
    <col min="513" max="513" width="13.25" style="1" bestFit="1" customWidth="1"/>
    <col min="514" max="514" width="22.125" style="1" bestFit="1" customWidth="1"/>
    <col min="515" max="768" width="9" style="1"/>
    <col min="769" max="769" width="13.25" style="1" bestFit="1" customWidth="1"/>
    <col min="770" max="770" width="22.125" style="1" bestFit="1" customWidth="1"/>
    <col min="771" max="1024" width="9" style="1"/>
    <col min="1025" max="1025" width="13.25" style="1" bestFit="1" customWidth="1"/>
    <col min="1026" max="1026" width="22.125" style="1" bestFit="1" customWidth="1"/>
    <col min="1027" max="1280" width="9" style="1"/>
    <col min="1281" max="1281" width="13.25" style="1" bestFit="1" customWidth="1"/>
    <col min="1282" max="1282" width="22.125" style="1" bestFit="1" customWidth="1"/>
    <col min="1283" max="1536" width="9" style="1"/>
    <col min="1537" max="1537" width="13.25" style="1" bestFit="1" customWidth="1"/>
    <col min="1538" max="1538" width="22.125" style="1" bestFit="1" customWidth="1"/>
    <col min="1539" max="1792" width="9" style="1"/>
    <col min="1793" max="1793" width="13.25" style="1" bestFit="1" customWidth="1"/>
    <col min="1794" max="1794" width="22.125" style="1" bestFit="1" customWidth="1"/>
    <col min="1795" max="2048" width="9" style="1"/>
    <col min="2049" max="2049" width="13.25" style="1" bestFit="1" customWidth="1"/>
    <col min="2050" max="2050" width="22.125" style="1" bestFit="1" customWidth="1"/>
    <col min="2051" max="2304" width="9" style="1"/>
    <col min="2305" max="2305" width="13.25" style="1" bestFit="1" customWidth="1"/>
    <col min="2306" max="2306" width="22.125" style="1" bestFit="1" customWidth="1"/>
    <col min="2307" max="2560" width="9" style="1"/>
    <col min="2561" max="2561" width="13.25" style="1" bestFit="1" customWidth="1"/>
    <col min="2562" max="2562" width="22.125" style="1" bestFit="1" customWidth="1"/>
    <col min="2563" max="2816" width="9" style="1"/>
    <col min="2817" max="2817" width="13.25" style="1" bestFit="1" customWidth="1"/>
    <col min="2818" max="2818" width="22.125" style="1" bestFit="1" customWidth="1"/>
    <col min="2819" max="3072" width="9" style="1"/>
    <col min="3073" max="3073" width="13.25" style="1" bestFit="1" customWidth="1"/>
    <col min="3074" max="3074" width="22.125" style="1" bestFit="1" customWidth="1"/>
    <col min="3075" max="3328" width="9" style="1"/>
    <col min="3329" max="3329" width="13.25" style="1" bestFit="1" customWidth="1"/>
    <col min="3330" max="3330" width="22.125" style="1" bestFit="1" customWidth="1"/>
    <col min="3331" max="3584" width="9" style="1"/>
    <col min="3585" max="3585" width="13.25" style="1" bestFit="1" customWidth="1"/>
    <col min="3586" max="3586" width="22.125" style="1" bestFit="1" customWidth="1"/>
    <col min="3587" max="3840" width="9" style="1"/>
    <col min="3841" max="3841" width="13.25" style="1" bestFit="1" customWidth="1"/>
    <col min="3842" max="3842" width="22.125" style="1" bestFit="1" customWidth="1"/>
    <col min="3843" max="4096" width="9" style="1"/>
    <col min="4097" max="4097" width="13.25" style="1" bestFit="1" customWidth="1"/>
    <col min="4098" max="4098" width="22.125" style="1" bestFit="1" customWidth="1"/>
    <col min="4099" max="4352" width="9" style="1"/>
    <col min="4353" max="4353" width="13.25" style="1" bestFit="1" customWidth="1"/>
    <col min="4354" max="4354" width="22.125" style="1" bestFit="1" customWidth="1"/>
    <col min="4355" max="4608" width="9" style="1"/>
    <col min="4609" max="4609" width="13.25" style="1" bestFit="1" customWidth="1"/>
    <col min="4610" max="4610" width="22.125" style="1" bestFit="1" customWidth="1"/>
    <col min="4611" max="4864" width="9" style="1"/>
    <col min="4865" max="4865" width="13.25" style="1" bestFit="1" customWidth="1"/>
    <col min="4866" max="4866" width="22.125" style="1" bestFit="1" customWidth="1"/>
    <col min="4867" max="5120" width="9" style="1"/>
    <col min="5121" max="5121" width="13.25" style="1" bestFit="1" customWidth="1"/>
    <col min="5122" max="5122" width="22.125" style="1" bestFit="1" customWidth="1"/>
    <col min="5123" max="5376" width="9" style="1"/>
    <col min="5377" max="5377" width="13.25" style="1" bestFit="1" customWidth="1"/>
    <col min="5378" max="5378" width="22.125" style="1" bestFit="1" customWidth="1"/>
    <col min="5379" max="5632" width="9" style="1"/>
    <col min="5633" max="5633" width="13.25" style="1" bestFit="1" customWidth="1"/>
    <col min="5634" max="5634" width="22.125" style="1" bestFit="1" customWidth="1"/>
    <col min="5635" max="5888" width="9" style="1"/>
    <col min="5889" max="5889" width="13.25" style="1" bestFit="1" customWidth="1"/>
    <col min="5890" max="5890" width="22.125" style="1" bestFit="1" customWidth="1"/>
    <col min="5891" max="6144" width="9" style="1"/>
    <col min="6145" max="6145" width="13.25" style="1" bestFit="1" customWidth="1"/>
    <col min="6146" max="6146" width="22.125" style="1" bestFit="1" customWidth="1"/>
    <col min="6147" max="6400" width="9" style="1"/>
    <col min="6401" max="6401" width="13.25" style="1" bestFit="1" customWidth="1"/>
    <col min="6402" max="6402" width="22.125" style="1" bestFit="1" customWidth="1"/>
    <col min="6403" max="6656" width="9" style="1"/>
    <col min="6657" max="6657" width="13.25" style="1" bestFit="1" customWidth="1"/>
    <col min="6658" max="6658" width="22.125" style="1" bestFit="1" customWidth="1"/>
    <col min="6659" max="6912" width="9" style="1"/>
    <col min="6913" max="6913" width="13.25" style="1" bestFit="1" customWidth="1"/>
    <col min="6914" max="6914" width="22.125" style="1" bestFit="1" customWidth="1"/>
    <col min="6915" max="7168" width="9" style="1"/>
    <col min="7169" max="7169" width="13.25" style="1" bestFit="1" customWidth="1"/>
    <col min="7170" max="7170" width="22.125" style="1" bestFit="1" customWidth="1"/>
    <col min="7171" max="7424" width="9" style="1"/>
    <col min="7425" max="7425" width="13.25" style="1" bestFit="1" customWidth="1"/>
    <col min="7426" max="7426" width="22.125" style="1" bestFit="1" customWidth="1"/>
    <col min="7427" max="7680" width="9" style="1"/>
    <col min="7681" max="7681" width="13.25" style="1" bestFit="1" customWidth="1"/>
    <col min="7682" max="7682" width="22.125" style="1" bestFit="1" customWidth="1"/>
    <col min="7683" max="7936" width="9" style="1"/>
    <col min="7937" max="7937" width="13.25" style="1" bestFit="1" customWidth="1"/>
    <col min="7938" max="7938" width="22.125" style="1" bestFit="1" customWidth="1"/>
    <col min="7939" max="8192" width="9" style="1"/>
    <col min="8193" max="8193" width="13.25" style="1" bestFit="1" customWidth="1"/>
    <col min="8194" max="8194" width="22.125" style="1" bestFit="1" customWidth="1"/>
    <col min="8195" max="8448" width="9" style="1"/>
    <col min="8449" max="8449" width="13.25" style="1" bestFit="1" customWidth="1"/>
    <col min="8450" max="8450" width="22.125" style="1" bestFit="1" customWidth="1"/>
    <col min="8451" max="8704" width="9" style="1"/>
    <col min="8705" max="8705" width="13.25" style="1" bestFit="1" customWidth="1"/>
    <col min="8706" max="8706" width="22.125" style="1" bestFit="1" customWidth="1"/>
    <col min="8707" max="8960" width="9" style="1"/>
    <col min="8961" max="8961" width="13.25" style="1" bestFit="1" customWidth="1"/>
    <col min="8962" max="8962" width="22.125" style="1" bestFit="1" customWidth="1"/>
    <col min="8963" max="9216" width="9" style="1"/>
    <col min="9217" max="9217" width="13.25" style="1" bestFit="1" customWidth="1"/>
    <col min="9218" max="9218" width="22.125" style="1" bestFit="1" customWidth="1"/>
    <col min="9219" max="9472" width="9" style="1"/>
    <col min="9473" max="9473" width="13.25" style="1" bestFit="1" customWidth="1"/>
    <col min="9474" max="9474" width="22.125" style="1" bestFit="1" customWidth="1"/>
    <col min="9475" max="9728" width="9" style="1"/>
    <col min="9729" max="9729" width="13.25" style="1" bestFit="1" customWidth="1"/>
    <col min="9730" max="9730" width="22.125" style="1" bestFit="1" customWidth="1"/>
    <col min="9731" max="9984" width="9" style="1"/>
    <col min="9985" max="9985" width="13.25" style="1" bestFit="1" customWidth="1"/>
    <col min="9986" max="9986" width="22.125" style="1" bestFit="1" customWidth="1"/>
    <col min="9987" max="10240" width="9" style="1"/>
    <col min="10241" max="10241" width="13.25" style="1" bestFit="1" customWidth="1"/>
    <col min="10242" max="10242" width="22.125" style="1" bestFit="1" customWidth="1"/>
    <col min="10243" max="10496" width="9" style="1"/>
    <col min="10497" max="10497" width="13.25" style="1" bestFit="1" customWidth="1"/>
    <col min="10498" max="10498" width="22.125" style="1" bestFit="1" customWidth="1"/>
    <col min="10499" max="10752" width="9" style="1"/>
    <col min="10753" max="10753" width="13.25" style="1" bestFit="1" customWidth="1"/>
    <col min="10754" max="10754" width="22.125" style="1" bestFit="1" customWidth="1"/>
    <col min="10755" max="11008" width="9" style="1"/>
    <col min="11009" max="11009" width="13.25" style="1" bestFit="1" customWidth="1"/>
    <col min="11010" max="11010" width="22.125" style="1" bestFit="1" customWidth="1"/>
    <col min="11011" max="11264" width="9" style="1"/>
    <col min="11265" max="11265" width="13.25" style="1" bestFit="1" customWidth="1"/>
    <col min="11266" max="11266" width="22.125" style="1" bestFit="1" customWidth="1"/>
    <col min="11267" max="11520" width="9" style="1"/>
    <col min="11521" max="11521" width="13.25" style="1" bestFit="1" customWidth="1"/>
    <col min="11522" max="11522" width="22.125" style="1" bestFit="1" customWidth="1"/>
    <col min="11523" max="11776" width="9" style="1"/>
    <col min="11777" max="11777" width="13.25" style="1" bestFit="1" customWidth="1"/>
    <col min="11778" max="11778" width="22.125" style="1" bestFit="1" customWidth="1"/>
    <col min="11779" max="12032" width="9" style="1"/>
    <col min="12033" max="12033" width="13.25" style="1" bestFit="1" customWidth="1"/>
    <col min="12034" max="12034" width="22.125" style="1" bestFit="1" customWidth="1"/>
    <col min="12035" max="12288" width="9" style="1"/>
    <col min="12289" max="12289" width="13.25" style="1" bestFit="1" customWidth="1"/>
    <col min="12290" max="12290" width="22.125" style="1" bestFit="1" customWidth="1"/>
    <col min="12291" max="12544" width="9" style="1"/>
    <col min="12545" max="12545" width="13.25" style="1" bestFit="1" customWidth="1"/>
    <col min="12546" max="12546" width="22.125" style="1" bestFit="1" customWidth="1"/>
    <col min="12547" max="12800" width="9" style="1"/>
    <col min="12801" max="12801" width="13.25" style="1" bestFit="1" customWidth="1"/>
    <col min="12802" max="12802" width="22.125" style="1" bestFit="1" customWidth="1"/>
    <col min="12803" max="13056" width="9" style="1"/>
    <col min="13057" max="13057" width="13.25" style="1" bestFit="1" customWidth="1"/>
    <col min="13058" max="13058" width="22.125" style="1" bestFit="1" customWidth="1"/>
    <col min="13059" max="13312" width="9" style="1"/>
    <col min="13313" max="13313" width="13.25" style="1" bestFit="1" customWidth="1"/>
    <col min="13314" max="13314" width="22.125" style="1" bestFit="1" customWidth="1"/>
    <col min="13315" max="13568" width="9" style="1"/>
    <col min="13569" max="13569" width="13.25" style="1" bestFit="1" customWidth="1"/>
    <col min="13570" max="13570" width="22.125" style="1" bestFit="1" customWidth="1"/>
    <col min="13571" max="13824" width="9" style="1"/>
    <col min="13825" max="13825" width="13.25" style="1" bestFit="1" customWidth="1"/>
    <col min="13826" max="13826" width="22.125" style="1" bestFit="1" customWidth="1"/>
    <col min="13827" max="14080" width="9" style="1"/>
    <col min="14081" max="14081" width="13.25" style="1" bestFit="1" customWidth="1"/>
    <col min="14082" max="14082" width="22.125" style="1" bestFit="1" customWidth="1"/>
    <col min="14083" max="14336" width="9" style="1"/>
    <col min="14337" max="14337" width="13.25" style="1" bestFit="1" customWidth="1"/>
    <col min="14338" max="14338" width="22.125" style="1" bestFit="1" customWidth="1"/>
    <col min="14339" max="14592" width="9" style="1"/>
    <col min="14593" max="14593" width="13.25" style="1" bestFit="1" customWidth="1"/>
    <col min="14594" max="14594" width="22.125" style="1" bestFit="1" customWidth="1"/>
    <col min="14595" max="14848" width="9" style="1"/>
    <col min="14849" max="14849" width="13.25" style="1" bestFit="1" customWidth="1"/>
    <col min="14850" max="14850" width="22.125" style="1" bestFit="1" customWidth="1"/>
    <col min="14851" max="15104" width="9" style="1"/>
    <col min="15105" max="15105" width="13.25" style="1" bestFit="1" customWidth="1"/>
    <col min="15106" max="15106" width="22.125" style="1" bestFit="1" customWidth="1"/>
    <col min="15107" max="15360" width="9" style="1"/>
    <col min="15361" max="15361" width="13.25" style="1" bestFit="1" customWidth="1"/>
    <col min="15362" max="15362" width="22.125" style="1" bestFit="1" customWidth="1"/>
    <col min="15363" max="15616" width="9" style="1"/>
    <col min="15617" max="15617" width="13.25" style="1" bestFit="1" customWidth="1"/>
    <col min="15618" max="15618" width="22.125" style="1" bestFit="1" customWidth="1"/>
    <col min="15619" max="15872" width="9" style="1"/>
    <col min="15873" max="15873" width="13.25" style="1" bestFit="1" customWidth="1"/>
    <col min="15874" max="15874" width="22.125" style="1" bestFit="1" customWidth="1"/>
    <col min="15875" max="16128" width="9" style="1"/>
    <col min="16129" max="16129" width="13.25" style="1" bestFit="1" customWidth="1"/>
    <col min="16130" max="16130" width="22.125" style="1" bestFit="1" customWidth="1"/>
    <col min="16131" max="16384" width="9" style="1"/>
  </cols>
  <sheetData>
    <row r="1" spans="1:2">
      <c r="A1" s="552" t="s">
        <v>0</v>
      </c>
      <c r="B1" s="3" t="s">
        <v>2467</v>
      </c>
    </row>
    <row r="2" spans="1:2">
      <c r="A2" s="552" t="s">
        <v>3</v>
      </c>
      <c r="B2" s="13" t="s">
        <v>1096</v>
      </c>
    </row>
    <row r="3" spans="1:2">
      <c r="A3" s="552" t="s">
        <v>1516</v>
      </c>
      <c r="B3" s="13" t="s">
        <v>2468</v>
      </c>
    </row>
    <row r="4" spans="1:2">
      <c r="A4" s="552" t="s">
        <v>8</v>
      </c>
      <c r="B4" s="18">
        <v>44873</v>
      </c>
    </row>
    <row r="5" spans="1:2">
      <c r="A5" s="552" t="s">
        <v>10</v>
      </c>
      <c r="B5" s="18">
        <v>44874</v>
      </c>
    </row>
  </sheetData>
  <phoneticPr fontId="2"/>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5BFD-79AA-4C0A-99F9-4DAE9ED9A5A4}">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2469</v>
      </c>
      <c r="G2" s="5" t="s">
        <v>2</v>
      </c>
      <c r="H2" s="6"/>
      <c r="I2" s="7"/>
      <c r="J2" s="8">
        <f>SUM(H:H)</f>
        <v>113376</v>
      </c>
    </row>
    <row r="3" spans="2:17" ht="20.100000000000001" customHeight="1">
      <c r="B3" s="2" t="s">
        <v>3</v>
      </c>
      <c r="C3" s="2"/>
      <c r="D3" s="2"/>
      <c r="E3" s="13" t="s">
        <v>1586</v>
      </c>
    </row>
    <row r="4" spans="2:17" ht="20.100000000000001" customHeight="1">
      <c r="B4" s="2" t="s">
        <v>5</v>
      </c>
      <c r="C4" s="2"/>
      <c r="D4" s="2"/>
      <c r="E4" s="13">
        <v>221510</v>
      </c>
    </row>
    <row r="5" spans="2:17" ht="20.100000000000001" customHeight="1">
      <c r="B5" s="2" t="s">
        <v>8</v>
      </c>
      <c r="C5" s="2"/>
      <c r="D5" s="2"/>
      <c r="E5" s="18">
        <v>45715</v>
      </c>
    </row>
    <row r="6" spans="2:17" ht="20.100000000000001" customHeight="1">
      <c r="B6" s="2" t="s">
        <v>10</v>
      </c>
      <c r="C6" s="2"/>
      <c r="D6" s="2"/>
      <c r="E6" s="18">
        <v>45720</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33" si="0">F9*G9</f>
        <v>0</v>
      </c>
      <c r="I9" s="31"/>
      <c r="J9" s="73"/>
      <c r="K9" s="73"/>
      <c r="L9" s="27"/>
      <c r="M9" s="32"/>
      <c r="N9" s="28"/>
      <c r="O9" s="27"/>
      <c r="P9" s="32"/>
      <c r="Q9" s="33"/>
    </row>
    <row r="10" spans="2:17" s="4" customFormat="1" ht="19.7" customHeight="1">
      <c r="B10" s="131">
        <v>8</v>
      </c>
      <c r="C10" s="131" t="s">
        <v>55</v>
      </c>
      <c r="D10" s="131" t="s">
        <v>55</v>
      </c>
      <c r="E10" s="148" t="s">
        <v>505</v>
      </c>
      <c r="F10" s="1297">
        <v>0</v>
      </c>
      <c r="G10" s="389">
        <v>50</v>
      </c>
      <c r="H10" s="827">
        <f>F10*G10</f>
        <v>0</v>
      </c>
      <c r="I10" s="828"/>
      <c r="J10" s="73" t="s">
        <v>2470</v>
      </c>
      <c r="K10" s="114" t="s">
        <v>2471</v>
      </c>
      <c r="L10" s="27"/>
      <c r="M10" s="32"/>
      <c r="N10" s="28"/>
      <c r="O10" s="27"/>
      <c r="P10" s="32"/>
      <c r="Q10" s="33"/>
    </row>
    <row r="11" spans="2:17" s="4" customFormat="1" ht="19.7" customHeight="1">
      <c r="B11" s="131">
        <v>8</v>
      </c>
      <c r="C11" s="131" t="s">
        <v>832</v>
      </c>
      <c r="D11" s="131" t="s">
        <v>55</v>
      </c>
      <c r="E11" s="562" t="s">
        <v>2472</v>
      </c>
      <c r="F11" s="563">
        <v>2</v>
      </c>
      <c r="G11" s="389">
        <v>4064</v>
      </c>
      <c r="H11" s="827">
        <f t="shared" si="0"/>
        <v>8128</v>
      </c>
      <c r="I11" s="828"/>
      <c r="J11" s="829" t="s">
        <v>1690</v>
      </c>
      <c r="K11" s="73" t="s">
        <v>2473</v>
      </c>
      <c r="L11" s="27"/>
      <c r="M11" s="32">
        <v>45701</v>
      </c>
      <c r="N11" s="28"/>
      <c r="O11" s="27"/>
      <c r="P11" s="32">
        <v>45715</v>
      </c>
      <c r="Q11" s="33"/>
    </row>
    <row r="12" spans="2:17" s="4" customFormat="1" ht="19.7" customHeight="1">
      <c r="B12" s="131">
        <v>8</v>
      </c>
      <c r="C12" s="131" t="s">
        <v>832</v>
      </c>
      <c r="D12" s="131" t="s">
        <v>55</v>
      </c>
      <c r="E12" s="562" t="s">
        <v>1692</v>
      </c>
      <c r="F12" s="563">
        <v>3</v>
      </c>
      <c r="G12" s="389">
        <v>9802</v>
      </c>
      <c r="H12" s="827">
        <f t="shared" si="0"/>
        <v>29406</v>
      </c>
      <c r="I12" s="828"/>
      <c r="J12" s="829" t="s">
        <v>1693</v>
      </c>
      <c r="K12" s="73" t="s">
        <v>2473</v>
      </c>
      <c r="L12" s="27"/>
      <c r="M12" s="32">
        <v>45701</v>
      </c>
      <c r="N12" s="28"/>
      <c r="O12" s="27"/>
      <c r="P12" s="32">
        <v>45715</v>
      </c>
      <c r="Q12" s="33"/>
    </row>
    <row r="13" spans="2:17" s="4" customFormat="1" ht="19.7" customHeight="1">
      <c r="B13" s="131"/>
      <c r="C13" s="131"/>
      <c r="D13" s="131"/>
      <c r="E13" s="148"/>
      <c r="F13" s="157"/>
      <c r="G13" s="36">
        <v>0</v>
      </c>
      <c r="H13" s="36">
        <f>F13*G13</f>
        <v>0</v>
      </c>
      <c r="I13" s="31"/>
      <c r="J13" s="38"/>
      <c r="K13" s="27"/>
      <c r="L13" s="27"/>
      <c r="M13" s="32"/>
      <c r="N13" s="28"/>
      <c r="O13" s="27"/>
      <c r="P13" s="32"/>
      <c r="Q13" s="33"/>
    </row>
    <row r="14" spans="2:17" s="4" customFormat="1" ht="19.7" customHeight="1">
      <c r="B14" s="131">
        <v>9</v>
      </c>
      <c r="C14" s="131" t="s">
        <v>369</v>
      </c>
      <c r="D14" s="131" t="s">
        <v>960</v>
      </c>
      <c r="E14" s="148" t="s">
        <v>961</v>
      </c>
      <c r="F14" s="1111">
        <v>0</v>
      </c>
      <c r="G14" s="36">
        <v>2080</v>
      </c>
      <c r="H14" s="36">
        <f>F14*G14</f>
        <v>0</v>
      </c>
      <c r="I14" s="31"/>
      <c r="J14" s="38" t="s">
        <v>2474</v>
      </c>
      <c r="K14" s="547" t="s">
        <v>2475</v>
      </c>
      <c r="L14" s="27"/>
      <c r="M14" s="32"/>
      <c r="N14" s="28"/>
      <c r="O14" s="27"/>
      <c r="P14" s="32"/>
      <c r="Q14" s="33"/>
    </row>
    <row r="15" spans="2:17" s="4" customFormat="1" ht="19.7" customHeight="1">
      <c r="B15" s="131">
        <v>9</v>
      </c>
      <c r="C15" s="131" t="s">
        <v>55</v>
      </c>
      <c r="D15" s="131" t="s">
        <v>55</v>
      </c>
      <c r="E15" s="148" t="s">
        <v>413</v>
      </c>
      <c r="F15" s="157">
        <v>10</v>
      </c>
      <c r="G15" s="36">
        <v>17</v>
      </c>
      <c r="H15" s="36">
        <f>F15*G15</f>
        <v>170</v>
      </c>
      <c r="I15" s="31"/>
      <c r="J15" s="38" t="s">
        <v>2476</v>
      </c>
      <c r="K15" s="73" t="s">
        <v>2473</v>
      </c>
      <c r="L15" s="27"/>
      <c r="M15" s="32">
        <v>45701</v>
      </c>
      <c r="N15" s="28"/>
      <c r="O15" s="27"/>
      <c r="P15" s="32">
        <v>45715</v>
      </c>
      <c r="Q15" s="33"/>
    </row>
    <row r="16" spans="2:17" s="4" customFormat="1" ht="19.7" customHeight="1">
      <c r="B16" s="131">
        <v>9</v>
      </c>
      <c r="C16" s="131" t="s">
        <v>55</v>
      </c>
      <c r="D16" s="131" t="s">
        <v>55</v>
      </c>
      <c r="E16" s="148" t="s">
        <v>2477</v>
      </c>
      <c r="F16" s="157">
        <v>6</v>
      </c>
      <c r="G16" s="36">
        <v>230</v>
      </c>
      <c r="H16" s="36">
        <f t="shared" si="0"/>
        <v>1380</v>
      </c>
      <c r="I16" s="31"/>
      <c r="J16" s="38" t="s">
        <v>2003</v>
      </c>
      <c r="K16" s="73" t="s">
        <v>2473</v>
      </c>
      <c r="L16" s="27"/>
      <c r="M16" s="32">
        <v>45701</v>
      </c>
      <c r="N16" s="28"/>
      <c r="O16" s="27"/>
      <c r="P16" s="32">
        <v>45715</v>
      </c>
      <c r="Q16" s="33"/>
    </row>
    <row r="17" spans="2:17" s="4" customFormat="1" ht="19.7" customHeight="1">
      <c r="B17" s="131">
        <v>9</v>
      </c>
      <c r="C17" s="131" t="s">
        <v>55</v>
      </c>
      <c r="D17" s="131" t="s">
        <v>55</v>
      </c>
      <c r="E17" s="148" t="s">
        <v>2478</v>
      </c>
      <c r="F17" s="157">
        <v>12</v>
      </c>
      <c r="G17" s="36">
        <v>269</v>
      </c>
      <c r="H17" s="36">
        <f t="shared" si="0"/>
        <v>3228</v>
      </c>
      <c r="I17" s="31"/>
      <c r="J17" s="38" t="s">
        <v>2005</v>
      </c>
      <c r="K17" s="73" t="s">
        <v>2473</v>
      </c>
      <c r="L17" s="27"/>
      <c r="M17" s="32">
        <v>45701</v>
      </c>
      <c r="N17" s="28"/>
      <c r="O17" s="27"/>
      <c r="P17" s="32">
        <v>45715</v>
      </c>
      <c r="Q17" s="33"/>
    </row>
    <row r="18" spans="2:17" s="4" customFormat="1" ht="19.7" customHeight="1">
      <c r="B18" s="131">
        <v>9</v>
      </c>
      <c r="C18" s="131" t="s">
        <v>169</v>
      </c>
      <c r="D18" s="131" t="s">
        <v>55</v>
      </c>
      <c r="E18" s="148" t="s">
        <v>2479</v>
      </c>
      <c r="F18" s="157">
        <v>24</v>
      </c>
      <c r="G18" s="36">
        <v>27</v>
      </c>
      <c r="H18" s="36">
        <f t="shared" si="0"/>
        <v>648</v>
      </c>
      <c r="I18" s="31"/>
      <c r="J18" s="38" t="s">
        <v>2480</v>
      </c>
      <c r="K18" s="73" t="s">
        <v>2473</v>
      </c>
      <c r="L18" s="27"/>
      <c r="M18" s="32">
        <v>45701</v>
      </c>
      <c r="N18" s="28"/>
      <c r="O18" s="27"/>
      <c r="P18" s="32">
        <v>45715</v>
      </c>
      <c r="Q18" s="33"/>
    </row>
    <row r="19" spans="2:17" s="4" customFormat="1" ht="19.7" customHeight="1">
      <c r="B19" s="131">
        <v>9</v>
      </c>
      <c r="C19" s="131" t="s">
        <v>55</v>
      </c>
      <c r="D19" s="131" t="s">
        <v>55</v>
      </c>
      <c r="E19" s="148" t="s">
        <v>2017</v>
      </c>
      <c r="F19" s="157">
        <v>24</v>
      </c>
      <c r="G19" s="36">
        <v>33</v>
      </c>
      <c r="H19" s="36">
        <f t="shared" si="0"/>
        <v>792</v>
      </c>
      <c r="I19" s="31"/>
      <c r="J19" s="38" t="s">
        <v>2008</v>
      </c>
      <c r="K19" s="73" t="s">
        <v>2473</v>
      </c>
      <c r="L19" s="27"/>
      <c r="M19" s="32">
        <v>45701</v>
      </c>
      <c r="N19" s="28"/>
      <c r="O19" s="27"/>
      <c r="P19" s="32">
        <v>45715</v>
      </c>
      <c r="Q19" s="33"/>
    </row>
    <row r="20" spans="2:17" s="4" customFormat="1" ht="19.7" customHeight="1">
      <c r="B20" s="131">
        <v>9</v>
      </c>
      <c r="C20" s="131" t="s">
        <v>472</v>
      </c>
      <c r="D20" s="131" t="s">
        <v>55</v>
      </c>
      <c r="E20" s="148" t="s">
        <v>996</v>
      </c>
      <c r="F20" s="157">
        <v>18</v>
      </c>
      <c r="G20" s="36">
        <v>183</v>
      </c>
      <c r="H20" s="36">
        <f t="shared" si="0"/>
        <v>3294</v>
      </c>
      <c r="I20" s="31"/>
      <c r="J20" s="38" t="s">
        <v>2481</v>
      </c>
      <c r="K20" s="73" t="s">
        <v>2473</v>
      </c>
      <c r="L20" s="27"/>
      <c r="M20" s="32">
        <v>45701</v>
      </c>
      <c r="N20" s="28"/>
      <c r="O20" s="27"/>
      <c r="P20" s="32">
        <v>45715</v>
      </c>
      <c r="Q20" s="33"/>
    </row>
    <row r="21" spans="2:17" s="4" customFormat="1" ht="19.7" customHeight="1">
      <c r="B21" s="131">
        <v>9</v>
      </c>
      <c r="C21" s="131" t="s">
        <v>55</v>
      </c>
      <c r="D21" s="131" t="s">
        <v>55</v>
      </c>
      <c r="E21" s="148" t="s">
        <v>998</v>
      </c>
      <c r="F21" s="157">
        <v>18</v>
      </c>
      <c r="G21" s="36">
        <v>46</v>
      </c>
      <c r="H21" s="36">
        <f t="shared" si="0"/>
        <v>828</v>
      </c>
      <c r="I21" s="31"/>
      <c r="J21" s="38" t="s">
        <v>2482</v>
      </c>
      <c r="K21" s="73" t="s">
        <v>2473</v>
      </c>
      <c r="L21" s="27"/>
      <c r="M21" s="32">
        <v>45701</v>
      </c>
      <c r="N21" s="28"/>
      <c r="O21" s="27"/>
      <c r="P21" s="32">
        <v>45715</v>
      </c>
      <c r="Q21" s="33"/>
    </row>
    <row r="22" spans="2:17" s="4" customFormat="1" ht="19.7" customHeight="1">
      <c r="B22" s="131">
        <v>9</v>
      </c>
      <c r="C22" s="131" t="s">
        <v>55</v>
      </c>
      <c r="D22" s="131" t="s">
        <v>55</v>
      </c>
      <c r="E22" s="148" t="s">
        <v>2483</v>
      </c>
      <c r="F22" s="157">
        <v>6</v>
      </c>
      <c r="G22" s="36">
        <v>158</v>
      </c>
      <c r="H22" s="36">
        <f t="shared" si="0"/>
        <v>948</v>
      </c>
      <c r="I22" s="31"/>
      <c r="J22" s="38" t="s">
        <v>1437</v>
      </c>
      <c r="K22" s="73" t="s">
        <v>2473</v>
      </c>
      <c r="L22" s="27"/>
      <c r="M22" s="32">
        <v>45701</v>
      </c>
      <c r="N22" s="28"/>
      <c r="O22" s="27"/>
      <c r="P22" s="32">
        <v>45715</v>
      </c>
      <c r="Q22" s="33"/>
    </row>
    <row r="23" spans="2:17" s="4" customFormat="1" ht="19.7" customHeight="1">
      <c r="B23" s="131">
        <v>9</v>
      </c>
      <c r="C23" s="131" t="s">
        <v>169</v>
      </c>
      <c r="D23" s="131" t="s">
        <v>55</v>
      </c>
      <c r="E23" s="148" t="s">
        <v>2484</v>
      </c>
      <c r="F23" s="157">
        <v>6</v>
      </c>
      <c r="G23" s="36">
        <v>23</v>
      </c>
      <c r="H23" s="36">
        <f t="shared" si="0"/>
        <v>138</v>
      </c>
      <c r="I23" s="31"/>
      <c r="J23" s="38" t="s">
        <v>2485</v>
      </c>
      <c r="K23" s="73" t="s">
        <v>2473</v>
      </c>
      <c r="L23" s="27"/>
      <c r="M23" s="32">
        <v>45701</v>
      </c>
      <c r="N23" s="28"/>
      <c r="O23" s="27"/>
      <c r="P23" s="32">
        <v>45715</v>
      </c>
      <c r="Q23" s="33"/>
    </row>
    <row r="24" spans="2:17" s="4" customFormat="1" ht="19.7" customHeight="1">
      <c r="B24" s="131">
        <v>9</v>
      </c>
      <c r="C24" s="131" t="s">
        <v>55</v>
      </c>
      <c r="D24" s="131" t="s">
        <v>55</v>
      </c>
      <c r="E24" s="148" t="s">
        <v>2486</v>
      </c>
      <c r="F24" s="157">
        <v>6</v>
      </c>
      <c r="G24" s="36">
        <v>15</v>
      </c>
      <c r="H24" s="36">
        <f t="shared" si="0"/>
        <v>90</v>
      </c>
      <c r="I24" s="31"/>
      <c r="J24" s="38" t="s">
        <v>2008</v>
      </c>
      <c r="K24" s="73" t="s">
        <v>2473</v>
      </c>
      <c r="L24" s="27"/>
      <c r="M24" s="32">
        <v>45701</v>
      </c>
      <c r="N24" s="28"/>
      <c r="O24" s="27"/>
      <c r="P24" s="32">
        <v>45715</v>
      </c>
      <c r="Q24" s="33"/>
    </row>
    <row r="25" spans="2:17" s="4" customFormat="1" ht="19.7" customHeight="1">
      <c r="B25" s="131">
        <v>9</v>
      </c>
      <c r="C25" s="131" t="s">
        <v>832</v>
      </c>
      <c r="D25" s="131" t="s">
        <v>55</v>
      </c>
      <c r="E25" s="148" t="s">
        <v>2487</v>
      </c>
      <c r="F25" s="157">
        <v>3</v>
      </c>
      <c r="G25" s="36">
        <v>3102</v>
      </c>
      <c r="H25" s="36">
        <f t="shared" si="0"/>
        <v>9306</v>
      </c>
      <c r="I25" s="31"/>
      <c r="J25" s="35" t="s">
        <v>2488</v>
      </c>
      <c r="K25" s="73" t="s">
        <v>2473</v>
      </c>
      <c r="L25" s="27"/>
      <c r="M25" s="32">
        <v>45701</v>
      </c>
      <c r="N25" s="28"/>
      <c r="O25" s="27"/>
      <c r="P25" s="32">
        <v>45715</v>
      </c>
      <c r="Q25" s="33"/>
    </row>
    <row r="26" spans="2:17" s="4" customFormat="1" ht="19.7" customHeight="1">
      <c r="B26" s="131">
        <v>9</v>
      </c>
      <c r="C26" s="131" t="s">
        <v>832</v>
      </c>
      <c r="D26" s="131" t="s">
        <v>55</v>
      </c>
      <c r="E26" s="148" t="s">
        <v>2489</v>
      </c>
      <c r="F26" s="157">
        <v>6</v>
      </c>
      <c r="G26" s="36">
        <v>4170</v>
      </c>
      <c r="H26" s="36">
        <f t="shared" si="0"/>
        <v>25020</v>
      </c>
      <c r="I26" s="31"/>
      <c r="J26" s="35" t="s">
        <v>2490</v>
      </c>
      <c r="K26" s="73" t="s">
        <v>2473</v>
      </c>
      <c r="L26" s="27"/>
      <c r="M26" s="32">
        <v>45701</v>
      </c>
      <c r="N26" s="28"/>
      <c r="O26" s="27"/>
      <c r="P26" s="32">
        <v>45715</v>
      </c>
      <c r="Q26" s="33"/>
    </row>
    <row r="27" spans="2:17" s="4" customFormat="1" ht="19.7" customHeight="1">
      <c r="B27" s="28"/>
      <c r="C27" s="28"/>
      <c r="D27" s="28"/>
      <c r="E27" s="35"/>
      <c r="F27" s="27"/>
      <c r="G27" s="36">
        <v>0</v>
      </c>
      <c r="H27" s="36">
        <f t="shared" si="0"/>
        <v>0</v>
      </c>
      <c r="I27" s="31"/>
      <c r="J27" s="38"/>
      <c r="K27" s="27"/>
      <c r="L27" s="27"/>
      <c r="M27" s="32"/>
      <c r="N27" s="28"/>
      <c r="O27" s="27"/>
      <c r="P27" s="32"/>
      <c r="Q27" s="33"/>
    </row>
    <row r="28" spans="2:17" s="4" customFormat="1" ht="19.7" customHeight="1">
      <c r="B28" s="28"/>
      <c r="C28" s="28"/>
      <c r="D28" s="28"/>
      <c r="E28" s="35"/>
      <c r="F28" s="27"/>
      <c r="G28" s="36">
        <v>0</v>
      </c>
      <c r="H28" s="36">
        <f t="shared" si="0"/>
        <v>0</v>
      </c>
      <c r="I28" s="31"/>
      <c r="J28" s="38"/>
      <c r="K28" s="27"/>
      <c r="L28" s="27"/>
      <c r="M28" s="32"/>
      <c r="N28" s="28"/>
      <c r="O28" s="27"/>
      <c r="P28" s="32"/>
      <c r="Q28" s="33"/>
    </row>
    <row r="29" spans="2:17" s="571" customFormat="1" ht="19.7" customHeight="1">
      <c r="B29" s="302">
        <v>9</v>
      </c>
      <c r="C29" s="200"/>
      <c r="D29" s="200"/>
      <c r="E29" s="148" t="s">
        <v>870</v>
      </c>
      <c r="F29" s="199">
        <v>6</v>
      </c>
      <c r="G29" s="554">
        <v>5000</v>
      </c>
      <c r="H29" s="566">
        <f>F29*G29</f>
        <v>30000</v>
      </c>
      <c r="I29" s="194"/>
      <c r="J29" s="156"/>
      <c r="K29" s="71"/>
      <c r="L29" s="71"/>
      <c r="M29" s="567"/>
      <c r="N29" s="302"/>
      <c r="O29" s="568"/>
      <c r="P29" s="569"/>
      <c r="Q29" s="570"/>
    </row>
    <row r="30" spans="2:17" s="4" customFormat="1" ht="19.7" customHeight="1">
      <c r="B30" s="28"/>
      <c r="C30" s="28"/>
      <c r="D30" s="28"/>
      <c r="E30" s="35"/>
      <c r="F30" s="27"/>
      <c r="G30" s="36">
        <v>0</v>
      </c>
      <c r="H30" s="36">
        <f t="shared" si="0"/>
        <v>0</v>
      </c>
      <c r="I30" s="31"/>
      <c r="J30" s="38"/>
      <c r="K30" s="27"/>
      <c r="L30" s="27"/>
      <c r="M30" s="32"/>
      <c r="N30" s="28"/>
      <c r="O30" s="27"/>
      <c r="P30" s="32"/>
      <c r="Q30" s="33"/>
    </row>
    <row r="31" spans="2:17" s="4" customFormat="1" ht="19.7" customHeight="1">
      <c r="B31" s="28"/>
      <c r="C31" s="28"/>
      <c r="D31" s="28"/>
      <c r="E31" s="35"/>
      <c r="F31" s="27"/>
      <c r="G31" s="36">
        <v>0</v>
      </c>
      <c r="H31" s="36">
        <f t="shared" si="0"/>
        <v>0</v>
      </c>
      <c r="I31" s="31"/>
      <c r="J31" s="38"/>
      <c r="K31" s="27"/>
      <c r="L31" s="27"/>
      <c r="M31" s="32"/>
      <c r="N31" s="28"/>
      <c r="O31" s="27"/>
      <c r="P31" s="32"/>
      <c r="Q31" s="33"/>
    </row>
    <row r="32" spans="2:17" s="4" customFormat="1" ht="19.7" customHeight="1">
      <c r="B32" s="28"/>
      <c r="C32" s="28"/>
      <c r="D32" s="28"/>
      <c r="E32" s="35"/>
      <c r="F32" s="27"/>
      <c r="G32" s="36">
        <v>0</v>
      </c>
      <c r="H32" s="36">
        <f t="shared" si="0"/>
        <v>0</v>
      </c>
      <c r="I32" s="31"/>
      <c r="J32" s="38"/>
      <c r="K32" s="27"/>
      <c r="L32" s="27"/>
      <c r="M32" s="32"/>
      <c r="N32" s="28"/>
      <c r="O32" s="27"/>
      <c r="P32" s="32"/>
      <c r="Q32" s="33"/>
    </row>
    <row r="33" spans="2:17" s="4" customFormat="1" ht="19.7" customHeight="1">
      <c r="B33" s="28"/>
      <c r="C33" s="28"/>
      <c r="D33" s="28"/>
      <c r="E33" s="35"/>
      <c r="F33" s="27"/>
      <c r="G33" s="36">
        <v>0</v>
      </c>
      <c r="H33" s="36">
        <f t="shared" si="0"/>
        <v>0</v>
      </c>
      <c r="I33" s="31"/>
      <c r="J33" s="38"/>
      <c r="K33" s="27"/>
      <c r="L33" s="27"/>
      <c r="M33" s="32"/>
      <c r="N33" s="28"/>
      <c r="O33" s="27"/>
      <c r="P33" s="32"/>
      <c r="Q33" s="33"/>
    </row>
    <row r="34" spans="2:17">
      <c r="G34" s="10"/>
      <c r="H34" s="10"/>
    </row>
  </sheetData>
  <autoFilter ref="B8:O33" xr:uid="{6F203E3B-DA6B-4DA8-8A27-5F0349AD86EE}"/>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6FCE-ABBF-4355-B9AB-D01011C4C1F0}">
  <dimension ref="B2:Q14"/>
  <sheetViews>
    <sheetView zoomScale="85" zoomScaleNormal="85" workbookViewId="0">
      <pane xSplit="10" ySplit="8" topLeftCell="K9" activePane="bottomRight" state="frozen"/>
      <selection pane="topRight" activeCell="K1" sqref="K1"/>
      <selection pane="bottomLeft" activeCell="A9" sqref="A9"/>
      <selection pane="bottomRight" activeCell="C12" sqref="C1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1278</v>
      </c>
      <c r="G2" s="5" t="s">
        <v>2</v>
      </c>
      <c r="H2" s="6"/>
      <c r="I2" s="7"/>
      <c r="J2" s="8">
        <f>SUM(H:H)</f>
        <v>5200</v>
      </c>
    </row>
    <row r="3" spans="2:17" ht="20.100000000000001" customHeight="1">
      <c r="B3" s="2" t="s">
        <v>3</v>
      </c>
      <c r="C3" s="2"/>
      <c r="D3" s="2"/>
      <c r="E3" s="13" t="s">
        <v>1221</v>
      </c>
    </row>
    <row r="4" spans="2:17" ht="20.100000000000001" customHeight="1">
      <c r="B4" s="2" t="s">
        <v>5</v>
      </c>
      <c r="C4" s="2"/>
      <c r="D4" s="2"/>
      <c r="E4" s="13">
        <v>222320</v>
      </c>
    </row>
    <row r="5" spans="2:17" ht="20.100000000000001" customHeight="1">
      <c r="B5" s="2" t="s">
        <v>8</v>
      </c>
      <c r="C5" s="2"/>
      <c r="D5" s="2"/>
      <c r="E5" s="18">
        <v>45743</v>
      </c>
    </row>
    <row r="6" spans="2:17" ht="20.100000000000001" customHeight="1">
      <c r="B6" s="2" t="s">
        <v>10</v>
      </c>
      <c r="C6" s="2"/>
      <c r="D6" s="2"/>
      <c r="E6" s="18">
        <v>45744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36"/>
      <c r="H9" s="39"/>
      <c r="I9" s="31"/>
      <c r="J9" s="73"/>
      <c r="K9" s="73"/>
      <c r="L9" s="27"/>
      <c r="M9" s="32"/>
      <c r="N9" s="28"/>
      <c r="O9" s="27"/>
      <c r="P9" s="32"/>
      <c r="Q9" s="33"/>
    </row>
    <row r="10" spans="2:17" s="4" customFormat="1" ht="19.7" customHeight="1">
      <c r="B10" s="28">
        <v>1</v>
      </c>
      <c r="C10" s="28" t="s">
        <v>1280</v>
      </c>
      <c r="D10" s="28" t="s">
        <v>1280</v>
      </c>
      <c r="E10" s="35" t="s">
        <v>1281</v>
      </c>
      <c r="F10" s="27">
        <v>1</v>
      </c>
      <c r="G10" s="36">
        <v>5200</v>
      </c>
      <c r="H10" s="39">
        <f>F10*G10</f>
        <v>5200</v>
      </c>
      <c r="I10" s="31"/>
      <c r="J10" s="38" t="s">
        <v>1282</v>
      </c>
      <c r="K10" s="73" t="s">
        <v>2491</v>
      </c>
      <c r="L10" s="27"/>
      <c r="M10" s="32">
        <v>45734</v>
      </c>
      <c r="N10" s="28"/>
      <c r="O10" s="40">
        <v>45743</v>
      </c>
      <c r="P10" s="32">
        <v>45744</v>
      </c>
      <c r="Q10" s="33">
        <v>45743</v>
      </c>
    </row>
    <row r="11" spans="2:17" s="4" customFormat="1" ht="19.7" customHeight="1">
      <c r="B11" s="28"/>
      <c r="C11" s="28"/>
      <c r="D11" s="28"/>
      <c r="E11" s="35"/>
      <c r="F11" s="27"/>
      <c r="G11" s="36"/>
      <c r="H11" s="39">
        <f>F11*G11</f>
        <v>0</v>
      </c>
      <c r="I11" s="31"/>
      <c r="J11" s="38"/>
      <c r="K11" s="27"/>
      <c r="L11" s="27"/>
      <c r="M11" s="32"/>
      <c r="N11" s="28"/>
      <c r="O11" s="27"/>
      <c r="P11" s="32"/>
      <c r="Q11" s="33"/>
    </row>
    <row r="12" spans="2:17" s="4" customFormat="1" ht="19.7" customHeight="1">
      <c r="B12" s="28"/>
      <c r="C12" s="28"/>
      <c r="D12" s="28"/>
      <c r="E12" s="35"/>
      <c r="F12" s="27"/>
      <c r="G12" s="36"/>
      <c r="H12" s="39">
        <f>F12*G12</f>
        <v>0</v>
      </c>
      <c r="I12" s="31"/>
      <c r="J12" s="38"/>
      <c r="K12" s="27"/>
      <c r="L12" s="27"/>
      <c r="M12" s="32"/>
      <c r="N12" s="28"/>
      <c r="O12" s="27"/>
      <c r="P12" s="32"/>
      <c r="Q12" s="33"/>
    </row>
    <row r="13" spans="2:17" s="4" customFormat="1" ht="19.7" customHeight="1">
      <c r="B13" s="28"/>
      <c r="C13" s="28"/>
      <c r="D13" s="28"/>
      <c r="E13" s="35"/>
      <c r="F13" s="27"/>
      <c r="G13" s="36"/>
      <c r="H13" s="39">
        <f>F13*G13</f>
        <v>0</v>
      </c>
      <c r="I13" s="31"/>
      <c r="J13" s="38"/>
      <c r="K13" s="27"/>
      <c r="L13" s="27"/>
      <c r="M13" s="32"/>
      <c r="N13" s="28"/>
      <c r="O13" s="27"/>
      <c r="P13" s="32"/>
      <c r="Q13" s="33"/>
    </row>
    <row r="14" spans="2:17" s="4" customFormat="1" ht="19.7" customHeight="1">
      <c r="B14" s="28"/>
      <c r="C14" s="28"/>
      <c r="D14" s="28"/>
      <c r="E14" s="35"/>
      <c r="F14" s="27"/>
      <c r="G14" s="36"/>
      <c r="H14" s="39">
        <f>F14*G14</f>
        <v>0</v>
      </c>
      <c r="I14" s="31"/>
      <c r="J14" s="38"/>
      <c r="K14" s="27"/>
      <c r="L14" s="27"/>
      <c r="M14" s="32"/>
      <c r="N14" s="28"/>
      <c r="O14" s="27"/>
      <c r="P14" s="32"/>
      <c r="Q14" s="33"/>
    </row>
  </sheetData>
  <autoFilter ref="B8:O14" xr:uid="{AEF0FF79-7C17-4E4C-BFEE-93D5BD6D3FF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C1BF-840D-48C9-987A-BE1E9037392A}">
  <dimension ref="B2:Q107"/>
  <sheetViews>
    <sheetView zoomScale="85" zoomScaleNormal="85" workbookViewId="0">
      <pane xSplit="10" ySplit="8" topLeftCell="K94" activePane="bottomRight" state="frozen"/>
      <selection pane="topRight" activeCell="K1" sqref="K1"/>
      <selection pane="bottomLeft" activeCell="A9" sqref="A9"/>
      <selection pane="bottomRight" activeCell="E103" sqref="E103"/>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2492</v>
      </c>
      <c r="G2" s="5" t="s">
        <v>2</v>
      </c>
      <c r="H2" s="6"/>
      <c r="I2" s="7"/>
      <c r="J2" s="8">
        <f>SUM(H:H)</f>
        <v>1597685</v>
      </c>
    </row>
    <row r="3" spans="2:17" ht="20.100000000000001" customHeight="1">
      <c r="B3" s="2" t="s">
        <v>3</v>
      </c>
      <c r="C3" s="2"/>
      <c r="D3" s="2"/>
      <c r="E3" s="13" t="s">
        <v>1221</v>
      </c>
    </row>
    <row r="4" spans="2:17" ht="20.100000000000001" customHeight="1">
      <c r="B4" s="2" t="s">
        <v>5</v>
      </c>
      <c r="C4" s="2"/>
      <c r="D4" s="2"/>
      <c r="E4" s="13">
        <v>220456</v>
      </c>
    </row>
    <row r="5" spans="2:17" ht="20.100000000000001" customHeight="1">
      <c r="B5" s="2" t="s">
        <v>8</v>
      </c>
      <c r="C5" s="2"/>
      <c r="D5" s="2"/>
      <c r="E5" s="18">
        <v>45706</v>
      </c>
    </row>
    <row r="6" spans="2:17" ht="20.100000000000001" customHeight="1">
      <c r="B6" s="2" t="s">
        <v>10</v>
      </c>
      <c r="C6" s="2"/>
      <c r="D6" s="2"/>
      <c r="E6" s="18">
        <v>45765</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1</v>
      </c>
      <c r="C10" s="28" t="s">
        <v>309</v>
      </c>
      <c r="D10" s="28" t="s">
        <v>309</v>
      </c>
      <c r="E10" s="35" t="s">
        <v>2493</v>
      </c>
      <c r="F10" s="826">
        <v>1</v>
      </c>
      <c r="G10" s="389">
        <v>643000</v>
      </c>
      <c r="H10" s="827">
        <f t="shared" ref="H10:H73" si="0">F10*G10</f>
        <v>643000</v>
      </c>
      <c r="I10" s="828"/>
      <c r="J10" s="73" t="s">
        <v>2494</v>
      </c>
      <c r="K10" s="73" t="s">
        <v>2495</v>
      </c>
      <c r="L10" s="27"/>
      <c r="M10" s="32">
        <v>45650</v>
      </c>
      <c r="N10" s="28"/>
      <c r="O10" s="40">
        <v>45706</v>
      </c>
      <c r="P10" s="32"/>
      <c r="Q10" s="33">
        <v>45706</v>
      </c>
    </row>
    <row r="11" spans="2:17" s="4" customFormat="1" ht="19.7" customHeight="1">
      <c r="B11" s="28">
        <v>1</v>
      </c>
      <c r="C11" s="28" t="s">
        <v>309</v>
      </c>
      <c r="D11" s="28" t="s">
        <v>309</v>
      </c>
      <c r="E11" s="829" t="s">
        <v>2496</v>
      </c>
      <c r="F11" s="830">
        <v>1</v>
      </c>
      <c r="G11" s="389">
        <v>12000</v>
      </c>
      <c r="H11" s="827">
        <f t="shared" si="0"/>
        <v>12000</v>
      </c>
      <c r="I11" s="828"/>
      <c r="J11" s="238"/>
      <c r="K11" s="73" t="s">
        <v>2495</v>
      </c>
      <c r="L11" s="27"/>
      <c r="M11" s="32">
        <v>45650</v>
      </c>
      <c r="N11" s="28"/>
      <c r="O11" s="40">
        <v>45706</v>
      </c>
      <c r="P11" s="32"/>
      <c r="Q11" s="33">
        <v>45706</v>
      </c>
    </row>
    <row r="12" spans="2:17" s="4" customFormat="1" ht="19.7" customHeight="1">
      <c r="B12" s="28">
        <v>4</v>
      </c>
      <c r="C12" s="28" t="s">
        <v>309</v>
      </c>
      <c r="D12" s="28" t="s">
        <v>309</v>
      </c>
      <c r="E12" s="35" t="s">
        <v>2497</v>
      </c>
      <c r="F12" s="826">
        <v>1</v>
      </c>
      <c r="G12" s="389">
        <v>25000</v>
      </c>
      <c r="H12" s="827">
        <f t="shared" si="0"/>
        <v>25000</v>
      </c>
      <c r="I12" s="828"/>
      <c r="J12" s="73"/>
      <c r="K12" s="73" t="s">
        <v>2495</v>
      </c>
      <c r="L12" s="27"/>
      <c r="M12" s="32">
        <v>45650</v>
      </c>
      <c r="N12" s="28"/>
      <c r="O12" s="40">
        <v>45706</v>
      </c>
      <c r="P12" s="32"/>
      <c r="Q12" s="33">
        <v>45706</v>
      </c>
    </row>
    <row r="13" spans="2:17" s="4" customFormat="1" ht="19.7" customHeight="1">
      <c r="B13" s="28">
        <v>7</v>
      </c>
      <c r="C13" s="28" t="s">
        <v>309</v>
      </c>
      <c r="D13" s="28" t="s">
        <v>309</v>
      </c>
      <c r="E13" s="829" t="s">
        <v>2498</v>
      </c>
      <c r="F13" s="830">
        <v>1</v>
      </c>
      <c r="G13" s="389">
        <v>14000</v>
      </c>
      <c r="H13" s="827">
        <f t="shared" si="0"/>
        <v>14000</v>
      </c>
      <c r="I13" s="828"/>
      <c r="J13" s="238"/>
      <c r="K13" s="73" t="s">
        <v>2495</v>
      </c>
      <c r="L13" s="27"/>
      <c r="M13" s="32">
        <v>45650</v>
      </c>
      <c r="N13" s="28"/>
      <c r="O13" s="40">
        <v>45706</v>
      </c>
      <c r="P13" s="32"/>
      <c r="Q13" s="33">
        <v>45706</v>
      </c>
    </row>
    <row r="14" spans="2:17" s="4" customFormat="1" ht="19.7" customHeight="1">
      <c r="B14" s="28">
        <v>2</v>
      </c>
      <c r="C14" s="28" t="s">
        <v>309</v>
      </c>
      <c r="D14" s="28" t="s">
        <v>309</v>
      </c>
      <c r="E14" s="829" t="s">
        <v>923</v>
      </c>
      <c r="F14" s="830">
        <v>1</v>
      </c>
      <c r="G14" s="389">
        <v>50000</v>
      </c>
      <c r="H14" s="827">
        <f t="shared" si="0"/>
        <v>50000</v>
      </c>
      <c r="I14" s="828"/>
      <c r="J14" s="238"/>
      <c r="K14" s="73" t="s">
        <v>2495</v>
      </c>
      <c r="L14" s="27"/>
      <c r="M14" s="32">
        <v>45650</v>
      </c>
      <c r="N14" s="28"/>
      <c r="O14" s="40">
        <v>45706</v>
      </c>
      <c r="P14" s="32"/>
      <c r="Q14" s="33">
        <v>45706</v>
      </c>
    </row>
    <row r="15" spans="2:17" s="4" customFormat="1" ht="19.7" customHeight="1">
      <c r="B15" s="28">
        <v>3</v>
      </c>
      <c r="C15" s="28" t="s">
        <v>309</v>
      </c>
      <c r="D15" s="28" t="s">
        <v>309</v>
      </c>
      <c r="E15" s="829" t="s">
        <v>2499</v>
      </c>
      <c r="F15" s="830">
        <v>1</v>
      </c>
      <c r="G15" s="389">
        <v>40000</v>
      </c>
      <c r="H15" s="827">
        <f t="shared" si="0"/>
        <v>40000</v>
      </c>
      <c r="I15" s="828"/>
      <c r="J15" s="238" t="s">
        <v>2500</v>
      </c>
      <c r="K15" s="38" t="s">
        <v>2495</v>
      </c>
      <c r="L15" s="27"/>
      <c r="M15" s="32">
        <v>45650</v>
      </c>
      <c r="N15" s="28"/>
      <c r="O15" s="40">
        <v>45706</v>
      </c>
      <c r="P15" s="32"/>
      <c r="Q15" s="33">
        <v>45706</v>
      </c>
    </row>
    <row r="16" spans="2:17" s="4" customFormat="1" ht="19.7" customHeight="1">
      <c r="B16" s="28">
        <v>6</v>
      </c>
      <c r="C16" s="28" t="s">
        <v>309</v>
      </c>
      <c r="D16" s="28" t="s">
        <v>309</v>
      </c>
      <c r="E16" s="35" t="s">
        <v>1842</v>
      </c>
      <c r="F16" s="826">
        <v>1</v>
      </c>
      <c r="G16" s="389">
        <v>38000</v>
      </c>
      <c r="H16" s="827">
        <f t="shared" si="0"/>
        <v>38000</v>
      </c>
      <c r="I16" s="828"/>
      <c r="J16" s="73" t="s">
        <v>2501</v>
      </c>
      <c r="K16" s="38" t="s">
        <v>2495</v>
      </c>
      <c r="L16" s="27"/>
      <c r="M16" s="32">
        <v>45650</v>
      </c>
      <c r="N16" s="28"/>
      <c r="O16" s="40">
        <v>45706</v>
      </c>
      <c r="P16" s="32"/>
      <c r="Q16" s="33">
        <v>45706</v>
      </c>
    </row>
    <row r="17" spans="2:17" s="4" customFormat="1" ht="19.7" customHeight="1">
      <c r="B17" s="28"/>
      <c r="C17" s="28"/>
      <c r="D17" s="28"/>
      <c r="E17" s="35"/>
      <c r="F17" s="27"/>
      <c r="G17" s="36">
        <v>0</v>
      </c>
      <c r="H17" s="36">
        <f t="shared" si="0"/>
        <v>0</v>
      </c>
      <c r="I17" s="31"/>
      <c r="J17" s="38"/>
      <c r="K17" s="38"/>
      <c r="L17" s="27"/>
      <c r="M17" s="32"/>
      <c r="N17" s="28"/>
      <c r="O17" s="27"/>
      <c r="P17" s="32"/>
      <c r="Q17" s="33"/>
    </row>
    <row r="18" spans="2:17" s="4" customFormat="1" ht="19.7" customHeight="1">
      <c r="B18" s="28">
        <v>20</v>
      </c>
      <c r="C18" s="692" t="s">
        <v>2502</v>
      </c>
      <c r="D18" s="692" t="s">
        <v>2503</v>
      </c>
      <c r="E18" s="35" t="s">
        <v>2504</v>
      </c>
      <c r="F18" s="826">
        <v>1</v>
      </c>
      <c r="G18" s="36">
        <v>45440</v>
      </c>
      <c r="H18" s="827">
        <f t="shared" si="0"/>
        <v>45440</v>
      </c>
      <c r="I18" s="828"/>
      <c r="J18" s="73" t="s">
        <v>2505</v>
      </c>
      <c r="K18" s="38" t="s">
        <v>2506</v>
      </c>
      <c r="L18" s="27"/>
      <c r="M18" s="32">
        <v>45650</v>
      </c>
      <c r="N18" s="28"/>
      <c r="O18" s="40">
        <v>45706</v>
      </c>
      <c r="P18" s="32">
        <v>45340</v>
      </c>
      <c r="Q18" s="33">
        <v>45706</v>
      </c>
    </row>
    <row r="19" spans="2:17" s="4" customFormat="1" ht="19.7" customHeight="1">
      <c r="B19" s="28">
        <v>21</v>
      </c>
      <c r="C19" s="692" t="s">
        <v>2502</v>
      </c>
      <c r="D19" s="692" t="s">
        <v>2503</v>
      </c>
      <c r="E19" s="599" t="s">
        <v>948</v>
      </c>
      <c r="F19" s="830">
        <v>1</v>
      </c>
      <c r="G19" s="36">
        <v>29920</v>
      </c>
      <c r="H19" s="827">
        <f t="shared" si="0"/>
        <v>29920</v>
      </c>
      <c r="I19" s="828"/>
      <c r="J19" s="238" t="s">
        <v>2507</v>
      </c>
      <c r="K19" s="38" t="s">
        <v>2506</v>
      </c>
      <c r="L19" s="27"/>
      <c r="M19" s="32">
        <v>45650</v>
      </c>
      <c r="N19" s="28"/>
      <c r="O19" s="40">
        <v>45706</v>
      </c>
      <c r="P19" s="32">
        <v>45340</v>
      </c>
      <c r="Q19" s="33">
        <v>45706</v>
      </c>
    </row>
    <row r="20" spans="2:17" s="4" customFormat="1" ht="19.7" customHeight="1">
      <c r="B20" s="28">
        <v>21</v>
      </c>
      <c r="C20" s="692" t="s">
        <v>2502</v>
      </c>
      <c r="D20" s="692" t="s">
        <v>2503</v>
      </c>
      <c r="E20" s="931" t="s">
        <v>2508</v>
      </c>
      <c r="F20" s="830">
        <v>1</v>
      </c>
      <c r="G20" s="36">
        <v>7760</v>
      </c>
      <c r="H20" s="827">
        <f t="shared" si="0"/>
        <v>7760</v>
      </c>
      <c r="I20" s="828"/>
      <c r="J20" s="238" t="s">
        <v>2509</v>
      </c>
      <c r="K20" s="38" t="s">
        <v>2506</v>
      </c>
      <c r="L20" s="27"/>
      <c r="M20" s="32">
        <v>45650</v>
      </c>
      <c r="N20" s="28"/>
      <c r="O20" s="40">
        <v>45706</v>
      </c>
      <c r="P20" s="32">
        <v>45340</v>
      </c>
      <c r="Q20" s="33">
        <v>45706</v>
      </c>
    </row>
    <row r="21" spans="2:17" s="4" customFormat="1" ht="19.7" customHeight="1">
      <c r="B21" s="28"/>
      <c r="C21" s="28"/>
      <c r="D21" s="28"/>
      <c r="E21" s="35"/>
      <c r="F21" s="27"/>
      <c r="G21" s="36">
        <v>0</v>
      </c>
      <c r="H21" s="36">
        <f t="shared" si="0"/>
        <v>0</v>
      </c>
      <c r="I21" s="31"/>
      <c r="J21" s="38"/>
      <c r="K21" s="38"/>
      <c r="L21" s="27"/>
      <c r="M21" s="32"/>
      <c r="N21" s="28"/>
      <c r="O21" s="27"/>
      <c r="P21" s="32"/>
      <c r="Q21" s="33"/>
    </row>
    <row r="22" spans="2:17" s="4" customFormat="1" ht="19.7" customHeight="1">
      <c r="B22" s="28">
        <v>21</v>
      </c>
      <c r="C22" s="692" t="s">
        <v>955</v>
      </c>
      <c r="D22" s="692" t="s">
        <v>956</v>
      </c>
      <c r="E22" s="35" t="s">
        <v>957</v>
      </c>
      <c r="F22" s="826">
        <v>1</v>
      </c>
      <c r="G22" s="389">
        <v>340</v>
      </c>
      <c r="H22" s="827">
        <f t="shared" si="0"/>
        <v>340</v>
      </c>
      <c r="I22" s="828"/>
      <c r="J22" s="73" t="s">
        <v>2510</v>
      </c>
      <c r="K22" s="1298" t="s">
        <v>2511</v>
      </c>
      <c r="L22" s="27"/>
      <c r="M22" s="32">
        <v>45691</v>
      </c>
      <c r="N22" s="28"/>
      <c r="O22" s="40">
        <v>45706</v>
      </c>
      <c r="P22" s="32">
        <v>45693</v>
      </c>
      <c r="Q22" s="33">
        <v>45692</v>
      </c>
    </row>
    <row r="23" spans="2:17" s="4" customFormat="1" ht="19.7" customHeight="1">
      <c r="B23" s="28">
        <v>21</v>
      </c>
      <c r="C23" s="692" t="s">
        <v>955</v>
      </c>
      <c r="D23" s="692" t="s">
        <v>956</v>
      </c>
      <c r="E23" s="829" t="s">
        <v>374</v>
      </c>
      <c r="F23" s="830">
        <v>1</v>
      </c>
      <c r="G23" s="389">
        <v>500</v>
      </c>
      <c r="H23" s="827">
        <f t="shared" si="0"/>
        <v>500</v>
      </c>
      <c r="I23" s="828"/>
      <c r="J23" s="238"/>
      <c r="K23" s="38"/>
      <c r="L23" s="27"/>
      <c r="M23" s="32">
        <v>45691</v>
      </c>
      <c r="N23" s="28"/>
      <c r="O23" s="40">
        <v>45706</v>
      </c>
      <c r="P23" s="32">
        <v>45693</v>
      </c>
      <c r="Q23" s="33">
        <v>45692</v>
      </c>
    </row>
    <row r="24" spans="2:17" s="4" customFormat="1" ht="19.7" customHeight="1">
      <c r="B24" s="28"/>
      <c r="C24" s="28"/>
      <c r="D24" s="28"/>
      <c r="E24" s="35"/>
      <c r="F24" s="27"/>
      <c r="G24" s="36">
        <v>0</v>
      </c>
      <c r="H24" s="36">
        <f t="shared" si="0"/>
        <v>0</v>
      </c>
      <c r="I24" s="31"/>
      <c r="J24" s="38"/>
      <c r="K24" s="38"/>
      <c r="L24" s="27"/>
      <c r="M24" s="32"/>
      <c r="N24" s="28"/>
      <c r="O24" s="27"/>
      <c r="P24" s="32"/>
      <c r="Q24" s="33"/>
    </row>
    <row r="25" spans="2:17" s="4" customFormat="1" ht="19.7" customHeight="1">
      <c r="B25" s="28">
        <v>21</v>
      </c>
      <c r="C25" s="692" t="s">
        <v>2512</v>
      </c>
      <c r="D25" s="692" t="s">
        <v>391</v>
      </c>
      <c r="E25" s="829" t="s">
        <v>931</v>
      </c>
      <c r="F25" s="830">
        <v>1</v>
      </c>
      <c r="G25" s="36">
        <v>2100</v>
      </c>
      <c r="H25" s="827">
        <f t="shared" si="0"/>
        <v>2100</v>
      </c>
      <c r="I25" s="828"/>
      <c r="J25" s="238" t="s">
        <v>2513</v>
      </c>
      <c r="K25" s="38" t="s">
        <v>2514</v>
      </c>
      <c r="L25" s="27"/>
      <c r="M25" s="32">
        <v>45653</v>
      </c>
      <c r="N25" s="28"/>
      <c r="O25" s="40">
        <v>45706</v>
      </c>
      <c r="P25" s="32">
        <v>45702</v>
      </c>
      <c r="Q25" s="33">
        <v>45701</v>
      </c>
    </row>
    <row r="26" spans="2:17" s="4" customFormat="1" ht="19.7" customHeight="1">
      <c r="B26" s="28">
        <v>20</v>
      </c>
      <c r="C26" s="692" t="s">
        <v>399</v>
      </c>
      <c r="D26" s="692" t="s">
        <v>391</v>
      </c>
      <c r="E26" s="829" t="s">
        <v>2515</v>
      </c>
      <c r="F26" s="830">
        <v>1</v>
      </c>
      <c r="G26" s="36">
        <v>1810</v>
      </c>
      <c r="H26" s="827">
        <f t="shared" si="0"/>
        <v>1810</v>
      </c>
      <c r="I26" s="828"/>
      <c r="J26" s="238" t="s">
        <v>2516</v>
      </c>
      <c r="K26" s="38" t="s">
        <v>2514</v>
      </c>
      <c r="L26" s="27"/>
      <c r="M26" s="32">
        <v>45653</v>
      </c>
      <c r="N26" s="28"/>
      <c r="O26" s="40">
        <v>45706</v>
      </c>
      <c r="P26" s="32">
        <v>45702</v>
      </c>
      <c r="Q26" s="33">
        <v>45701</v>
      </c>
    </row>
    <row r="27" spans="2:17" s="4" customFormat="1" ht="19.7" customHeight="1">
      <c r="B27" s="28">
        <v>21</v>
      </c>
      <c r="C27" s="692" t="s">
        <v>399</v>
      </c>
      <c r="D27" s="692" t="s">
        <v>391</v>
      </c>
      <c r="E27" s="829" t="s">
        <v>864</v>
      </c>
      <c r="F27" s="830">
        <v>2</v>
      </c>
      <c r="G27" s="36">
        <v>40</v>
      </c>
      <c r="H27" s="827">
        <f t="shared" si="0"/>
        <v>80</v>
      </c>
      <c r="I27" s="828"/>
      <c r="J27" s="238" t="s">
        <v>2517</v>
      </c>
      <c r="K27" s="38" t="s">
        <v>2514</v>
      </c>
      <c r="L27" s="27"/>
      <c r="M27" s="32">
        <v>45653</v>
      </c>
      <c r="N27" s="28"/>
      <c r="O27" s="40">
        <v>45706</v>
      </c>
      <c r="P27" s="32">
        <v>45702</v>
      </c>
      <c r="Q27" s="33">
        <v>45701</v>
      </c>
    </row>
    <row r="28" spans="2:17" s="4" customFormat="1" ht="19.7" customHeight="1">
      <c r="B28" s="28">
        <v>21</v>
      </c>
      <c r="C28" s="692" t="s">
        <v>399</v>
      </c>
      <c r="D28" s="692" t="s">
        <v>391</v>
      </c>
      <c r="E28" s="35" t="s">
        <v>932</v>
      </c>
      <c r="F28" s="826">
        <v>1</v>
      </c>
      <c r="G28" s="36">
        <v>9580</v>
      </c>
      <c r="H28" s="827">
        <f t="shared" si="0"/>
        <v>9580</v>
      </c>
      <c r="I28" s="828"/>
      <c r="J28" s="73" t="s">
        <v>2518</v>
      </c>
      <c r="K28" s="38" t="s">
        <v>2514</v>
      </c>
      <c r="L28" s="27"/>
      <c r="M28" s="32">
        <v>45653</v>
      </c>
      <c r="N28" s="28"/>
      <c r="O28" s="40">
        <v>45706</v>
      </c>
      <c r="P28" s="32">
        <v>45702</v>
      </c>
      <c r="Q28" s="33">
        <v>45701</v>
      </c>
    </row>
    <row r="29" spans="2:17" s="4" customFormat="1" ht="19.7" customHeight="1">
      <c r="B29" s="28">
        <v>21</v>
      </c>
      <c r="C29" s="692" t="s">
        <v>399</v>
      </c>
      <c r="D29" s="692" t="s">
        <v>391</v>
      </c>
      <c r="E29" s="599" t="s">
        <v>939</v>
      </c>
      <c r="F29" s="830">
        <v>20</v>
      </c>
      <c r="G29" s="36">
        <v>70</v>
      </c>
      <c r="H29" s="827">
        <f t="shared" si="0"/>
        <v>1400</v>
      </c>
      <c r="I29" s="828"/>
      <c r="J29" s="238" t="s">
        <v>2519</v>
      </c>
      <c r="K29" s="38" t="s">
        <v>2514</v>
      </c>
      <c r="L29" s="27"/>
      <c r="M29" s="32">
        <v>45653</v>
      </c>
      <c r="N29" s="28"/>
      <c r="O29" s="40">
        <v>45706</v>
      </c>
      <c r="P29" s="32">
        <v>45702</v>
      </c>
      <c r="Q29" s="33">
        <v>45701</v>
      </c>
    </row>
    <row r="30" spans="2:17" s="4" customFormat="1" ht="19.7" customHeight="1">
      <c r="B30" s="28">
        <v>21</v>
      </c>
      <c r="C30" s="692" t="s">
        <v>399</v>
      </c>
      <c r="D30" s="692" t="s">
        <v>391</v>
      </c>
      <c r="E30" s="35" t="s">
        <v>941</v>
      </c>
      <c r="F30" s="27">
        <v>4</v>
      </c>
      <c r="G30" s="36">
        <v>100</v>
      </c>
      <c r="H30" s="39">
        <f t="shared" si="0"/>
        <v>400</v>
      </c>
      <c r="I30" s="31"/>
      <c r="J30" s="38" t="s">
        <v>942</v>
      </c>
      <c r="K30" s="38" t="s">
        <v>2514</v>
      </c>
      <c r="L30" s="27"/>
      <c r="M30" s="32">
        <v>45653</v>
      </c>
      <c r="N30" s="28"/>
      <c r="O30" s="40">
        <v>45706</v>
      </c>
      <c r="P30" s="32">
        <v>45702</v>
      </c>
      <c r="Q30" s="33">
        <v>45701</v>
      </c>
    </row>
    <row r="31" spans="2:17" s="4" customFormat="1" ht="19.7" customHeight="1">
      <c r="B31" s="28">
        <v>21</v>
      </c>
      <c r="C31" s="692" t="s">
        <v>399</v>
      </c>
      <c r="D31" s="692" t="s">
        <v>391</v>
      </c>
      <c r="E31" s="35" t="s">
        <v>943</v>
      </c>
      <c r="F31" s="27">
        <v>2</v>
      </c>
      <c r="G31" s="36">
        <v>35</v>
      </c>
      <c r="H31" s="39">
        <f t="shared" si="0"/>
        <v>70</v>
      </c>
      <c r="I31" s="31"/>
      <c r="J31" s="38" t="s">
        <v>944</v>
      </c>
      <c r="K31" s="38" t="s">
        <v>2514</v>
      </c>
      <c r="L31" s="27"/>
      <c r="M31" s="32">
        <v>45653</v>
      </c>
      <c r="N31" s="28"/>
      <c r="O31" s="40">
        <v>45706</v>
      </c>
      <c r="P31" s="32">
        <v>45702</v>
      </c>
      <c r="Q31" s="33">
        <v>45701</v>
      </c>
    </row>
    <row r="32" spans="2:17" s="4" customFormat="1" ht="19.7" customHeight="1">
      <c r="B32" s="28">
        <v>20</v>
      </c>
      <c r="C32" s="692" t="s">
        <v>2520</v>
      </c>
      <c r="D32" s="692" t="s">
        <v>391</v>
      </c>
      <c r="E32" s="35" t="s">
        <v>2521</v>
      </c>
      <c r="F32" s="826">
        <v>1</v>
      </c>
      <c r="G32" s="36">
        <v>65</v>
      </c>
      <c r="H32" s="827">
        <f>F32*G32</f>
        <v>65</v>
      </c>
      <c r="I32" s="828"/>
      <c r="J32" s="73" t="s">
        <v>2522</v>
      </c>
      <c r="K32" s="38" t="s">
        <v>2514</v>
      </c>
      <c r="L32" s="27"/>
      <c r="M32" s="32">
        <v>45653</v>
      </c>
      <c r="N32" s="28"/>
      <c r="O32" s="40">
        <v>45706</v>
      </c>
      <c r="P32" s="32">
        <v>45702</v>
      </c>
      <c r="Q32" s="33">
        <v>45701</v>
      </c>
    </row>
    <row r="33" spans="2:17" s="4" customFormat="1" ht="19.7" customHeight="1">
      <c r="B33" s="28">
        <v>21</v>
      </c>
      <c r="C33" s="692" t="s">
        <v>2520</v>
      </c>
      <c r="D33" s="692" t="s">
        <v>391</v>
      </c>
      <c r="E33" s="931" t="s">
        <v>728</v>
      </c>
      <c r="F33" s="826">
        <v>2</v>
      </c>
      <c r="G33" s="36">
        <v>160</v>
      </c>
      <c r="H33" s="827">
        <f>F33*G33</f>
        <v>320</v>
      </c>
      <c r="I33" s="828"/>
      <c r="J33" s="238" t="s">
        <v>2523</v>
      </c>
      <c r="K33" s="38" t="s">
        <v>2514</v>
      </c>
      <c r="L33" s="27"/>
      <c r="M33" s="32">
        <v>45653</v>
      </c>
      <c r="N33" s="28"/>
      <c r="O33" s="40">
        <v>45706</v>
      </c>
      <c r="P33" s="32">
        <v>45702</v>
      </c>
      <c r="Q33" s="33">
        <v>45701</v>
      </c>
    </row>
    <row r="34" spans="2:17" s="4" customFormat="1" ht="19.7" customHeight="1">
      <c r="B34" s="28">
        <v>21</v>
      </c>
      <c r="C34" s="692" t="s">
        <v>2524</v>
      </c>
      <c r="D34" s="692" t="s">
        <v>391</v>
      </c>
      <c r="E34" s="829" t="s">
        <v>936</v>
      </c>
      <c r="F34" s="830">
        <v>1</v>
      </c>
      <c r="G34" s="36">
        <v>3330</v>
      </c>
      <c r="H34" s="827">
        <f t="shared" si="0"/>
        <v>3330</v>
      </c>
      <c r="I34" s="828"/>
      <c r="J34" s="238" t="s">
        <v>2525</v>
      </c>
      <c r="K34" s="38" t="s">
        <v>2514</v>
      </c>
      <c r="L34" s="27"/>
      <c r="M34" s="32">
        <v>45653</v>
      </c>
      <c r="N34" s="28"/>
      <c r="O34" s="40">
        <v>45706</v>
      </c>
      <c r="P34" s="32">
        <v>45702</v>
      </c>
      <c r="Q34" s="33">
        <v>45701</v>
      </c>
    </row>
    <row r="35" spans="2:17" s="4" customFormat="1" ht="19.7" customHeight="1">
      <c r="B35" s="28">
        <v>21</v>
      </c>
      <c r="C35" s="692" t="s">
        <v>2524</v>
      </c>
      <c r="D35" s="692" t="s">
        <v>391</v>
      </c>
      <c r="E35" s="931" t="s">
        <v>938</v>
      </c>
      <c r="F35" s="826">
        <v>1</v>
      </c>
      <c r="G35" s="36">
        <v>4270</v>
      </c>
      <c r="H35" s="827">
        <f t="shared" si="0"/>
        <v>4270</v>
      </c>
      <c r="I35" s="828"/>
      <c r="J35" s="73" t="s">
        <v>2526</v>
      </c>
      <c r="K35" s="38" t="s">
        <v>2514</v>
      </c>
      <c r="L35" s="27"/>
      <c r="M35" s="32">
        <v>45653</v>
      </c>
      <c r="N35" s="28"/>
      <c r="O35" s="40">
        <v>45706</v>
      </c>
      <c r="P35" s="32">
        <v>45702</v>
      </c>
      <c r="Q35" s="33">
        <v>45701</v>
      </c>
    </row>
    <row r="36" spans="2:17" s="4" customFormat="1" ht="19.7" customHeight="1">
      <c r="B36" s="28">
        <v>16</v>
      </c>
      <c r="C36" s="692" t="s">
        <v>376</v>
      </c>
      <c r="D36" s="692" t="s">
        <v>391</v>
      </c>
      <c r="E36" s="599" t="s">
        <v>2527</v>
      </c>
      <c r="F36" s="830">
        <v>1</v>
      </c>
      <c r="G36" s="36">
        <v>5620</v>
      </c>
      <c r="H36" s="827">
        <f t="shared" si="0"/>
        <v>5620</v>
      </c>
      <c r="I36" s="828"/>
      <c r="J36" s="238" t="s">
        <v>2528</v>
      </c>
      <c r="K36" s="38" t="s">
        <v>2514</v>
      </c>
      <c r="L36" s="27"/>
      <c r="M36" s="32">
        <v>45653</v>
      </c>
      <c r="N36" s="28"/>
      <c r="O36" s="40">
        <v>45706</v>
      </c>
      <c r="P36" s="32">
        <v>45702</v>
      </c>
      <c r="Q36" s="33">
        <v>45701</v>
      </c>
    </row>
    <row r="37" spans="2:17" s="4" customFormat="1" ht="19.7" customHeight="1">
      <c r="B37" s="28">
        <v>16</v>
      </c>
      <c r="C37" s="692" t="s">
        <v>376</v>
      </c>
      <c r="D37" s="692" t="s">
        <v>391</v>
      </c>
      <c r="E37" s="599" t="s">
        <v>2529</v>
      </c>
      <c r="F37" s="830">
        <v>1</v>
      </c>
      <c r="G37" s="36">
        <v>220</v>
      </c>
      <c r="H37" s="827">
        <f t="shared" si="0"/>
        <v>220</v>
      </c>
      <c r="I37" s="828"/>
      <c r="J37" s="238" t="s">
        <v>1873</v>
      </c>
      <c r="K37" s="38" t="s">
        <v>2514</v>
      </c>
      <c r="L37" s="27"/>
      <c r="M37" s="32">
        <v>45653</v>
      </c>
      <c r="N37" s="28"/>
      <c r="O37" s="40">
        <v>45706</v>
      </c>
      <c r="P37" s="32">
        <v>45702</v>
      </c>
      <c r="Q37" s="33">
        <v>45701</v>
      </c>
    </row>
    <row r="38" spans="2:17" s="4" customFormat="1" ht="19.7" customHeight="1">
      <c r="B38" s="28">
        <v>16</v>
      </c>
      <c r="C38" s="692" t="s">
        <v>376</v>
      </c>
      <c r="D38" s="692" t="s">
        <v>391</v>
      </c>
      <c r="E38" s="829" t="s">
        <v>2530</v>
      </c>
      <c r="F38" s="830">
        <v>1</v>
      </c>
      <c r="G38" s="36">
        <v>4080</v>
      </c>
      <c r="H38" s="827">
        <f t="shared" si="0"/>
        <v>4080</v>
      </c>
      <c r="I38" s="828"/>
      <c r="J38" s="238" t="s">
        <v>2531</v>
      </c>
      <c r="K38" s="38" t="s">
        <v>2514</v>
      </c>
      <c r="L38" s="27"/>
      <c r="M38" s="32">
        <v>45653</v>
      </c>
      <c r="N38" s="28"/>
      <c r="O38" s="40">
        <v>45706</v>
      </c>
      <c r="P38" s="32">
        <v>45702</v>
      </c>
      <c r="Q38" s="33">
        <v>45701</v>
      </c>
    </row>
    <row r="39" spans="2:17" s="4" customFormat="1" ht="19.7" customHeight="1">
      <c r="B39" s="28">
        <v>16</v>
      </c>
      <c r="C39" s="692" t="s">
        <v>376</v>
      </c>
      <c r="D39" s="692" t="s">
        <v>391</v>
      </c>
      <c r="E39" s="931" t="s">
        <v>2532</v>
      </c>
      <c r="F39" s="826">
        <v>2</v>
      </c>
      <c r="G39" s="36">
        <v>140</v>
      </c>
      <c r="H39" s="827">
        <f t="shared" si="0"/>
        <v>280</v>
      </c>
      <c r="I39" s="828"/>
      <c r="J39" s="73" t="s">
        <v>1873</v>
      </c>
      <c r="K39" s="38" t="s">
        <v>2514</v>
      </c>
      <c r="L39" s="27"/>
      <c r="M39" s="32">
        <v>45653</v>
      </c>
      <c r="N39" s="28"/>
      <c r="O39" s="40">
        <v>45706</v>
      </c>
      <c r="P39" s="32">
        <v>45702</v>
      </c>
      <c r="Q39" s="33">
        <v>45701</v>
      </c>
    </row>
    <row r="40" spans="2:17" s="4" customFormat="1" ht="19.7" customHeight="1">
      <c r="B40" s="28">
        <v>16</v>
      </c>
      <c r="C40" s="692" t="s">
        <v>376</v>
      </c>
      <c r="D40" s="692" t="s">
        <v>391</v>
      </c>
      <c r="E40" s="35" t="s">
        <v>2533</v>
      </c>
      <c r="F40" s="826">
        <v>1</v>
      </c>
      <c r="G40" s="36">
        <v>175</v>
      </c>
      <c r="H40" s="827">
        <f t="shared" si="0"/>
        <v>175</v>
      </c>
      <c r="I40" s="828"/>
      <c r="J40" s="73" t="s">
        <v>1873</v>
      </c>
      <c r="K40" s="38" t="s">
        <v>2514</v>
      </c>
      <c r="L40" s="27"/>
      <c r="M40" s="32">
        <v>45653</v>
      </c>
      <c r="N40" s="28"/>
      <c r="O40" s="40">
        <v>45706</v>
      </c>
      <c r="P40" s="32">
        <v>45702</v>
      </c>
      <c r="Q40" s="33">
        <v>45701</v>
      </c>
    </row>
    <row r="41" spans="2:17" s="4" customFormat="1" ht="19.7" customHeight="1">
      <c r="B41" s="28">
        <v>16</v>
      </c>
      <c r="C41" s="692" t="s">
        <v>376</v>
      </c>
      <c r="D41" s="692" t="s">
        <v>391</v>
      </c>
      <c r="E41" s="829" t="s">
        <v>2534</v>
      </c>
      <c r="F41" s="830">
        <v>1</v>
      </c>
      <c r="G41" s="36">
        <v>130</v>
      </c>
      <c r="H41" s="827">
        <f t="shared" si="0"/>
        <v>130</v>
      </c>
      <c r="I41" s="828"/>
      <c r="J41" s="238" t="s">
        <v>1873</v>
      </c>
      <c r="K41" s="38" t="s">
        <v>2514</v>
      </c>
      <c r="L41" s="27"/>
      <c r="M41" s="32">
        <v>45653</v>
      </c>
      <c r="N41" s="28"/>
      <c r="O41" s="40">
        <v>45706</v>
      </c>
      <c r="P41" s="32">
        <v>45702</v>
      </c>
      <c r="Q41" s="33">
        <v>45701</v>
      </c>
    </row>
    <row r="42" spans="2:17" s="4" customFormat="1" ht="19.7" customHeight="1">
      <c r="B42" s="28">
        <v>16</v>
      </c>
      <c r="C42" s="692" t="s">
        <v>376</v>
      </c>
      <c r="D42" s="692" t="s">
        <v>391</v>
      </c>
      <c r="E42" s="829" t="s">
        <v>1874</v>
      </c>
      <c r="F42" s="830">
        <v>1</v>
      </c>
      <c r="G42" s="36">
        <v>230</v>
      </c>
      <c r="H42" s="827">
        <f t="shared" si="0"/>
        <v>230</v>
      </c>
      <c r="I42" s="828"/>
      <c r="J42" s="238" t="s">
        <v>1873</v>
      </c>
      <c r="K42" s="38" t="s">
        <v>2514</v>
      </c>
      <c r="L42" s="27"/>
      <c r="M42" s="32">
        <v>45653</v>
      </c>
      <c r="N42" s="28"/>
      <c r="O42" s="40">
        <v>45706</v>
      </c>
      <c r="P42" s="32">
        <v>45702</v>
      </c>
      <c r="Q42" s="33">
        <v>45701</v>
      </c>
    </row>
    <row r="43" spans="2:17" s="4" customFormat="1" ht="19.7" customHeight="1">
      <c r="B43" s="28"/>
      <c r="C43" s="28"/>
      <c r="D43" s="28"/>
      <c r="E43" s="35"/>
      <c r="F43" s="27"/>
      <c r="G43" s="36">
        <v>0</v>
      </c>
      <c r="H43" s="36">
        <f t="shared" si="0"/>
        <v>0</v>
      </c>
      <c r="I43" s="31"/>
      <c r="J43" s="38"/>
      <c r="K43" s="38"/>
      <c r="L43" s="27"/>
      <c r="M43" s="32"/>
      <c r="N43" s="28"/>
      <c r="O43" s="27"/>
      <c r="P43" s="32"/>
      <c r="Q43" s="33"/>
    </row>
    <row r="44" spans="2:17" s="4" customFormat="1" ht="19.7" customHeight="1">
      <c r="B44" s="131">
        <v>17</v>
      </c>
      <c r="C44" s="131" t="s">
        <v>472</v>
      </c>
      <c r="D44" s="200" t="s">
        <v>55</v>
      </c>
      <c r="E44" s="565" t="s">
        <v>824</v>
      </c>
      <c r="F44" s="199">
        <v>2</v>
      </c>
      <c r="G44" s="930">
        <v>161</v>
      </c>
      <c r="H44" s="566">
        <f t="shared" si="0"/>
        <v>322</v>
      </c>
      <c r="I44" s="194"/>
      <c r="J44" s="156" t="s">
        <v>2535</v>
      </c>
      <c r="K44" s="1299" t="s">
        <v>2536</v>
      </c>
      <c r="L44" s="27"/>
      <c r="M44" s="32">
        <v>45720</v>
      </c>
      <c r="N44" s="28"/>
      <c r="O44" s="27"/>
      <c r="P44" s="32">
        <v>45741</v>
      </c>
      <c r="Q44" s="33">
        <v>45741</v>
      </c>
    </row>
    <row r="45" spans="2:17" s="4" customFormat="1" ht="19.7" customHeight="1">
      <c r="B45" s="131">
        <v>17</v>
      </c>
      <c r="C45" s="200" t="s">
        <v>55</v>
      </c>
      <c r="D45" s="200" t="s">
        <v>55</v>
      </c>
      <c r="E45" s="148" t="s">
        <v>2537</v>
      </c>
      <c r="F45" s="199">
        <v>2</v>
      </c>
      <c r="G45" s="930">
        <v>355</v>
      </c>
      <c r="H45" s="566">
        <f t="shared" si="0"/>
        <v>710</v>
      </c>
      <c r="I45" s="194"/>
      <c r="J45" s="195" t="s">
        <v>2538</v>
      </c>
      <c r="K45" s="1299" t="s">
        <v>2536</v>
      </c>
      <c r="L45" s="27"/>
      <c r="M45" s="32">
        <v>45720</v>
      </c>
      <c r="N45" s="28"/>
      <c r="O45" s="27"/>
      <c r="P45" s="32">
        <v>45741</v>
      </c>
      <c r="Q45" s="33">
        <v>45741</v>
      </c>
    </row>
    <row r="46" spans="2:17" s="4" customFormat="1" ht="19.7" customHeight="1">
      <c r="B46" s="131">
        <v>17</v>
      </c>
      <c r="C46" s="131" t="s">
        <v>169</v>
      </c>
      <c r="D46" s="200" t="s">
        <v>55</v>
      </c>
      <c r="E46" s="148" t="s">
        <v>2539</v>
      </c>
      <c r="F46" s="199">
        <v>4</v>
      </c>
      <c r="G46" s="930">
        <v>19</v>
      </c>
      <c r="H46" s="566">
        <f>F46*G46</f>
        <v>76</v>
      </c>
      <c r="I46" s="194"/>
      <c r="J46" s="156" t="s">
        <v>2540</v>
      </c>
      <c r="K46" s="1299" t="s">
        <v>2536</v>
      </c>
      <c r="L46" s="27"/>
      <c r="M46" s="32">
        <v>45720</v>
      </c>
      <c r="N46" s="28"/>
      <c r="O46" s="27"/>
      <c r="P46" s="32">
        <v>45741</v>
      </c>
      <c r="Q46" s="33">
        <v>45741</v>
      </c>
    </row>
    <row r="47" spans="2:17" s="4" customFormat="1" ht="19.7" customHeight="1">
      <c r="B47" s="131">
        <v>17</v>
      </c>
      <c r="C47" s="200" t="s">
        <v>832</v>
      </c>
      <c r="D47" s="200" t="s">
        <v>55</v>
      </c>
      <c r="E47" s="562" t="s">
        <v>2541</v>
      </c>
      <c r="F47" s="563">
        <v>1</v>
      </c>
      <c r="G47" s="930">
        <v>11984</v>
      </c>
      <c r="H47" s="566">
        <f>F47*G47</f>
        <v>11984</v>
      </c>
      <c r="I47" s="194"/>
      <c r="J47" s="190" t="s">
        <v>2542</v>
      </c>
      <c r="K47" s="1299" t="s">
        <v>2536</v>
      </c>
      <c r="L47" s="27"/>
      <c r="M47" s="32">
        <v>45720</v>
      </c>
      <c r="N47" s="28"/>
      <c r="O47" s="27"/>
      <c r="P47" s="32">
        <v>45741</v>
      </c>
      <c r="Q47" s="33">
        <v>45741</v>
      </c>
    </row>
    <row r="48" spans="2:17" s="4" customFormat="1" ht="19.7" customHeight="1">
      <c r="B48" s="131">
        <v>17</v>
      </c>
      <c r="C48" s="200" t="s">
        <v>832</v>
      </c>
      <c r="D48" s="200" t="s">
        <v>55</v>
      </c>
      <c r="E48" s="562" t="s">
        <v>2543</v>
      </c>
      <c r="F48" s="563">
        <v>1</v>
      </c>
      <c r="G48" s="930">
        <v>6288</v>
      </c>
      <c r="H48" s="566">
        <f>F48*G48</f>
        <v>6288</v>
      </c>
      <c r="I48" s="194"/>
      <c r="J48" s="190" t="s">
        <v>2544</v>
      </c>
      <c r="K48" s="1299" t="s">
        <v>2536</v>
      </c>
      <c r="L48" s="27"/>
      <c r="M48" s="32">
        <v>45720</v>
      </c>
      <c r="N48" s="28"/>
      <c r="O48" s="27"/>
      <c r="P48" s="32">
        <v>45741</v>
      </c>
      <c r="Q48" s="33">
        <v>45741</v>
      </c>
    </row>
    <row r="49" spans="2:17" s="4" customFormat="1" ht="19.7" customHeight="1">
      <c r="B49" s="131">
        <v>17</v>
      </c>
      <c r="C49" s="200" t="s">
        <v>832</v>
      </c>
      <c r="D49" s="200" t="s">
        <v>55</v>
      </c>
      <c r="E49" s="148" t="s">
        <v>2545</v>
      </c>
      <c r="F49" s="199">
        <v>2</v>
      </c>
      <c r="G49" s="930">
        <v>1957</v>
      </c>
      <c r="H49" s="566">
        <f>F49*G49</f>
        <v>3914</v>
      </c>
      <c r="I49" s="194"/>
      <c r="J49" s="148" t="s">
        <v>2546</v>
      </c>
      <c r="K49" s="1299" t="s">
        <v>2536</v>
      </c>
      <c r="L49" s="27"/>
      <c r="M49" s="32">
        <v>45720</v>
      </c>
      <c r="N49" s="28"/>
      <c r="O49" s="27"/>
      <c r="P49" s="32">
        <v>45741</v>
      </c>
      <c r="Q49" s="33">
        <v>45741</v>
      </c>
    </row>
    <row r="50" spans="2:17" s="4" customFormat="1" ht="19.7" customHeight="1">
      <c r="B50" s="131">
        <v>5</v>
      </c>
      <c r="C50" s="200" t="s">
        <v>55</v>
      </c>
      <c r="D50" s="200" t="s">
        <v>55</v>
      </c>
      <c r="E50" s="562" t="s">
        <v>2547</v>
      </c>
      <c r="F50" s="563">
        <v>1</v>
      </c>
      <c r="G50" s="930">
        <v>4093</v>
      </c>
      <c r="H50" s="566">
        <f t="shared" si="0"/>
        <v>4093</v>
      </c>
      <c r="I50" s="194"/>
      <c r="J50" s="195" t="s">
        <v>1480</v>
      </c>
      <c r="K50" s="1299" t="s">
        <v>2536</v>
      </c>
      <c r="L50" s="27"/>
      <c r="M50" s="32">
        <v>45720</v>
      </c>
      <c r="N50" s="28"/>
      <c r="O50" s="27"/>
      <c r="P50" s="32">
        <v>45741</v>
      </c>
      <c r="Q50" s="33">
        <v>45741</v>
      </c>
    </row>
    <row r="51" spans="2:17" s="4" customFormat="1" ht="19.7" customHeight="1">
      <c r="B51" s="131">
        <v>5</v>
      </c>
      <c r="C51" s="131" t="s">
        <v>169</v>
      </c>
      <c r="D51" s="200" t="s">
        <v>55</v>
      </c>
      <c r="E51" s="565" t="s">
        <v>1481</v>
      </c>
      <c r="F51" s="199">
        <v>4</v>
      </c>
      <c r="G51" s="930">
        <v>28</v>
      </c>
      <c r="H51" s="566">
        <f t="shared" si="0"/>
        <v>112</v>
      </c>
      <c r="I51" s="194"/>
      <c r="J51" s="156" t="s">
        <v>2548</v>
      </c>
      <c r="K51" s="1299" t="s">
        <v>2536</v>
      </c>
      <c r="L51" s="27"/>
      <c r="M51" s="32">
        <v>45720</v>
      </c>
      <c r="N51" s="28"/>
      <c r="O51" s="27"/>
      <c r="P51" s="32">
        <v>45741</v>
      </c>
      <c r="Q51" s="33">
        <v>45741</v>
      </c>
    </row>
    <row r="52" spans="2:17" s="4" customFormat="1" ht="19.7" customHeight="1">
      <c r="B52" s="131">
        <v>5</v>
      </c>
      <c r="C52" s="200" t="s">
        <v>832</v>
      </c>
      <c r="D52" s="200" t="s">
        <v>55</v>
      </c>
      <c r="E52" s="148" t="s">
        <v>2549</v>
      </c>
      <c r="F52" s="199">
        <v>1</v>
      </c>
      <c r="G52" s="930">
        <v>8584</v>
      </c>
      <c r="H52" s="566">
        <f t="shared" si="0"/>
        <v>8584</v>
      </c>
      <c r="I52" s="194"/>
      <c r="J52" s="148" t="s">
        <v>2550</v>
      </c>
      <c r="K52" s="1299" t="s">
        <v>2536</v>
      </c>
      <c r="L52" s="27"/>
      <c r="M52" s="32">
        <v>45720</v>
      </c>
      <c r="N52" s="28"/>
      <c r="O52" s="27"/>
      <c r="P52" s="32">
        <v>45741</v>
      </c>
      <c r="Q52" s="33">
        <v>45741</v>
      </c>
    </row>
    <row r="53" spans="2:17" s="4" customFormat="1" ht="19.7" customHeight="1">
      <c r="B53" s="131">
        <v>5</v>
      </c>
      <c r="C53" s="200" t="s">
        <v>832</v>
      </c>
      <c r="D53" s="200" t="s">
        <v>55</v>
      </c>
      <c r="E53" s="562" t="s">
        <v>2551</v>
      </c>
      <c r="F53" s="563">
        <v>1</v>
      </c>
      <c r="G53" s="930">
        <v>2590</v>
      </c>
      <c r="H53" s="566">
        <f t="shared" si="0"/>
        <v>2590</v>
      </c>
      <c r="I53" s="194"/>
      <c r="J53" s="190" t="s">
        <v>2552</v>
      </c>
      <c r="K53" s="1299" t="s">
        <v>2536</v>
      </c>
      <c r="L53" s="27"/>
      <c r="M53" s="32">
        <v>45720</v>
      </c>
      <c r="N53" s="28"/>
      <c r="O53" s="27"/>
      <c r="P53" s="32">
        <v>45741</v>
      </c>
      <c r="Q53" s="33">
        <v>45741</v>
      </c>
    </row>
    <row r="54" spans="2:17" s="4" customFormat="1" ht="19.7" customHeight="1">
      <c r="B54" s="131">
        <v>5</v>
      </c>
      <c r="C54" s="200" t="s">
        <v>832</v>
      </c>
      <c r="D54" s="200" t="s">
        <v>55</v>
      </c>
      <c r="E54" s="562" t="s">
        <v>2553</v>
      </c>
      <c r="F54" s="563">
        <v>1</v>
      </c>
      <c r="G54" s="930">
        <v>4559</v>
      </c>
      <c r="H54" s="566">
        <f t="shared" si="0"/>
        <v>4559</v>
      </c>
      <c r="I54" s="194"/>
      <c r="J54" s="190" t="s">
        <v>2554</v>
      </c>
      <c r="K54" s="1299" t="s">
        <v>2536</v>
      </c>
      <c r="L54" s="27"/>
      <c r="M54" s="32">
        <v>45720</v>
      </c>
      <c r="N54" s="28"/>
      <c r="O54" s="27"/>
      <c r="P54" s="32">
        <v>45741</v>
      </c>
      <c r="Q54" s="33">
        <v>45741</v>
      </c>
    </row>
    <row r="55" spans="2:17" s="4" customFormat="1" ht="19.7" customHeight="1">
      <c r="B55" s="131">
        <v>19</v>
      </c>
      <c r="C55" s="200" t="s">
        <v>55</v>
      </c>
      <c r="D55" s="200" t="s">
        <v>55</v>
      </c>
      <c r="E55" s="564" t="s">
        <v>2555</v>
      </c>
      <c r="F55" s="563">
        <v>1</v>
      </c>
      <c r="G55" s="930">
        <v>8004</v>
      </c>
      <c r="H55" s="566">
        <f t="shared" si="0"/>
        <v>8004</v>
      </c>
      <c r="I55" s="194"/>
      <c r="J55" s="195" t="s">
        <v>2556</v>
      </c>
      <c r="K55" s="1299" t="s">
        <v>2536</v>
      </c>
      <c r="L55" s="27"/>
      <c r="M55" s="32">
        <v>45720</v>
      </c>
      <c r="N55" s="28"/>
      <c r="O55" s="27"/>
      <c r="P55" s="32">
        <v>45741</v>
      </c>
      <c r="Q55" s="33">
        <v>45741</v>
      </c>
    </row>
    <row r="56" spans="2:17" s="4" customFormat="1" ht="19.7" customHeight="1">
      <c r="B56" s="131">
        <v>19</v>
      </c>
      <c r="C56" s="200" t="s">
        <v>55</v>
      </c>
      <c r="D56" s="200" t="s">
        <v>55</v>
      </c>
      <c r="E56" s="148" t="s">
        <v>2557</v>
      </c>
      <c r="F56" s="157">
        <v>1</v>
      </c>
      <c r="G56" s="930">
        <v>358</v>
      </c>
      <c r="H56" s="601">
        <f t="shared" si="0"/>
        <v>358</v>
      </c>
      <c r="I56" s="159"/>
      <c r="J56" s="166" t="s">
        <v>2003</v>
      </c>
      <c r="K56" s="1299" t="s">
        <v>2536</v>
      </c>
      <c r="L56" s="27"/>
      <c r="M56" s="32">
        <v>45720</v>
      </c>
      <c r="N56" s="28"/>
      <c r="O56" s="27"/>
      <c r="P56" s="32">
        <v>45741</v>
      </c>
      <c r="Q56" s="33">
        <v>45741</v>
      </c>
    </row>
    <row r="57" spans="2:17" s="4" customFormat="1" ht="19.7" customHeight="1">
      <c r="B57" s="131">
        <v>19</v>
      </c>
      <c r="C57" s="200" t="s">
        <v>55</v>
      </c>
      <c r="D57" s="200" t="s">
        <v>55</v>
      </c>
      <c r="E57" s="148" t="s">
        <v>211</v>
      </c>
      <c r="F57" s="157">
        <v>2</v>
      </c>
      <c r="G57" s="930">
        <v>194</v>
      </c>
      <c r="H57" s="601">
        <f t="shared" si="0"/>
        <v>388</v>
      </c>
      <c r="I57" s="159"/>
      <c r="J57" s="166" t="s">
        <v>2005</v>
      </c>
      <c r="K57" s="1299" t="s">
        <v>2536</v>
      </c>
      <c r="L57" s="27"/>
      <c r="M57" s="32">
        <v>45720</v>
      </c>
      <c r="N57" s="28"/>
      <c r="O57" s="27"/>
      <c r="P57" s="32">
        <v>45741</v>
      </c>
      <c r="Q57" s="33">
        <v>45741</v>
      </c>
    </row>
    <row r="58" spans="2:17" s="4" customFormat="1" ht="19.7" customHeight="1">
      <c r="B58" s="131">
        <v>19</v>
      </c>
      <c r="C58" s="200" t="s">
        <v>55</v>
      </c>
      <c r="D58" s="200" t="s">
        <v>55</v>
      </c>
      <c r="E58" s="564" t="s">
        <v>2017</v>
      </c>
      <c r="F58" s="563">
        <v>4</v>
      </c>
      <c r="G58" s="930">
        <v>33</v>
      </c>
      <c r="H58" s="566">
        <f t="shared" si="0"/>
        <v>132</v>
      </c>
      <c r="I58" s="194"/>
      <c r="J58" s="195" t="s">
        <v>2008</v>
      </c>
      <c r="K58" s="1299" t="s">
        <v>2536</v>
      </c>
      <c r="L58" s="27"/>
      <c r="M58" s="32">
        <v>45720</v>
      </c>
      <c r="N58" s="28"/>
      <c r="O58" s="27"/>
      <c r="P58" s="32">
        <v>45741</v>
      </c>
      <c r="Q58" s="33">
        <v>45741</v>
      </c>
    </row>
    <row r="59" spans="2:17" s="4" customFormat="1" ht="19.7" customHeight="1">
      <c r="B59" s="131">
        <v>19</v>
      </c>
      <c r="C59" s="200" t="s">
        <v>55</v>
      </c>
      <c r="D59" s="200" t="s">
        <v>55</v>
      </c>
      <c r="E59" s="565" t="s">
        <v>2483</v>
      </c>
      <c r="F59" s="563">
        <v>1</v>
      </c>
      <c r="G59" s="930">
        <v>153</v>
      </c>
      <c r="H59" s="566">
        <f t="shared" si="0"/>
        <v>153</v>
      </c>
      <c r="I59" s="194"/>
      <c r="J59" s="195" t="s">
        <v>1437</v>
      </c>
      <c r="K59" s="1299" t="s">
        <v>2536</v>
      </c>
      <c r="L59" s="27"/>
      <c r="M59" s="32">
        <v>45720</v>
      </c>
      <c r="N59" s="28"/>
      <c r="O59" s="27"/>
      <c r="P59" s="32">
        <v>45741</v>
      </c>
      <c r="Q59" s="33">
        <v>45741</v>
      </c>
    </row>
    <row r="60" spans="2:17" s="4" customFormat="1" ht="19.7" customHeight="1">
      <c r="B60" s="131">
        <v>19</v>
      </c>
      <c r="C60" s="200" t="s">
        <v>55</v>
      </c>
      <c r="D60" s="200" t="s">
        <v>55</v>
      </c>
      <c r="E60" s="562" t="s">
        <v>2558</v>
      </c>
      <c r="F60" s="563">
        <v>1</v>
      </c>
      <c r="G60" s="930">
        <v>56</v>
      </c>
      <c r="H60" s="566">
        <f t="shared" si="0"/>
        <v>56</v>
      </c>
      <c r="I60" s="194"/>
      <c r="J60" s="195" t="s">
        <v>1915</v>
      </c>
      <c r="K60" s="1299" t="s">
        <v>2536</v>
      </c>
      <c r="L60" s="27"/>
      <c r="M60" s="32">
        <v>45720</v>
      </c>
      <c r="N60" s="28"/>
      <c r="O60" s="27"/>
      <c r="P60" s="32">
        <v>45741</v>
      </c>
      <c r="Q60" s="33">
        <v>45741</v>
      </c>
    </row>
    <row r="61" spans="2:17" s="4" customFormat="1" ht="19.7" customHeight="1">
      <c r="B61" s="131">
        <v>19</v>
      </c>
      <c r="C61" s="200" t="s">
        <v>55</v>
      </c>
      <c r="D61" s="200" t="s">
        <v>55</v>
      </c>
      <c r="E61" s="565" t="s">
        <v>2486</v>
      </c>
      <c r="F61" s="199">
        <v>1</v>
      </c>
      <c r="G61" s="930">
        <v>15</v>
      </c>
      <c r="H61" s="566">
        <f t="shared" si="0"/>
        <v>15</v>
      </c>
      <c r="I61" s="194"/>
      <c r="J61" s="156" t="s">
        <v>2008</v>
      </c>
      <c r="K61" s="1299" t="s">
        <v>2536</v>
      </c>
      <c r="L61" s="27"/>
      <c r="M61" s="32">
        <v>45720</v>
      </c>
      <c r="N61" s="28"/>
      <c r="O61" s="27"/>
      <c r="P61" s="32">
        <v>45741</v>
      </c>
      <c r="Q61" s="33">
        <v>45741</v>
      </c>
    </row>
    <row r="62" spans="2:17" s="4" customFormat="1" ht="19.7" customHeight="1">
      <c r="B62" s="131">
        <v>19</v>
      </c>
      <c r="C62" s="200" t="s">
        <v>472</v>
      </c>
      <c r="D62" s="200" t="s">
        <v>55</v>
      </c>
      <c r="E62" s="148" t="s">
        <v>824</v>
      </c>
      <c r="F62" s="199">
        <v>2</v>
      </c>
      <c r="G62" s="930">
        <v>161</v>
      </c>
      <c r="H62" s="566">
        <f t="shared" si="0"/>
        <v>322</v>
      </c>
      <c r="I62" s="194"/>
      <c r="J62" s="156" t="s">
        <v>825</v>
      </c>
      <c r="K62" s="1299" t="s">
        <v>2536</v>
      </c>
      <c r="L62" s="27"/>
      <c r="M62" s="32">
        <v>45720</v>
      </c>
      <c r="N62" s="28"/>
      <c r="O62" s="27"/>
      <c r="P62" s="32">
        <v>45741</v>
      </c>
      <c r="Q62" s="33">
        <v>45741</v>
      </c>
    </row>
    <row r="63" spans="2:17" s="4" customFormat="1" ht="19.7" customHeight="1">
      <c r="B63" s="131">
        <v>19</v>
      </c>
      <c r="C63" s="200" t="s">
        <v>55</v>
      </c>
      <c r="D63" s="200" t="s">
        <v>55</v>
      </c>
      <c r="E63" s="562" t="s">
        <v>2559</v>
      </c>
      <c r="F63" s="563">
        <v>2</v>
      </c>
      <c r="G63" s="930">
        <v>49</v>
      </c>
      <c r="H63" s="566">
        <f t="shared" si="0"/>
        <v>98</v>
      </c>
      <c r="I63" s="194"/>
      <c r="J63" s="195" t="s">
        <v>2482</v>
      </c>
      <c r="K63" s="1299" t="s">
        <v>2536</v>
      </c>
      <c r="L63" s="27"/>
      <c r="M63" s="32">
        <v>45720</v>
      </c>
      <c r="N63" s="28"/>
      <c r="O63" s="27"/>
      <c r="P63" s="32">
        <v>45741</v>
      </c>
      <c r="Q63" s="33">
        <v>45741</v>
      </c>
    </row>
    <row r="64" spans="2:17" s="4" customFormat="1" ht="19.7" customHeight="1">
      <c r="B64" s="131">
        <v>19</v>
      </c>
      <c r="C64" s="200" t="s">
        <v>832</v>
      </c>
      <c r="D64" s="200" t="s">
        <v>55</v>
      </c>
      <c r="E64" s="564" t="s">
        <v>2560</v>
      </c>
      <c r="F64" s="563">
        <v>1</v>
      </c>
      <c r="G64" s="930">
        <v>2991</v>
      </c>
      <c r="H64" s="566">
        <f t="shared" si="0"/>
        <v>2991</v>
      </c>
      <c r="I64" s="194"/>
      <c r="J64" s="1110" t="s">
        <v>2561</v>
      </c>
      <c r="K64" s="1299" t="s">
        <v>2536</v>
      </c>
      <c r="L64" s="27"/>
      <c r="M64" s="32">
        <v>45720</v>
      </c>
      <c r="N64" s="28"/>
      <c r="O64" s="27"/>
      <c r="P64" s="32">
        <v>45741</v>
      </c>
      <c r="Q64" s="33">
        <v>45741</v>
      </c>
    </row>
    <row r="65" spans="2:17" s="4" customFormat="1" ht="19.7" customHeight="1">
      <c r="B65" s="131">
        <v>19</v>
      </c>
      <c r="C65" s="200" t="s">
        <v>832</v>
      </c>
      <c r="D65" s="200" t="s">
        <v>55</v>
      </c>
      <c r="E65" s="564" t="s">
        <v>2562</v>
      </c>
      <c r="F65" s="563">
        <v>1</v>
      </c>
      <c r="G65" s="930">
        <v>5070</v>
      </c>
      <c r="H65" s="566">
        <f t="shared" si="0"/>
        <v>5070</v>
      </c>
      <c r="I65" s="194"/>
      <c r="J65" s="1110" t="s">
        <v>2563</v>
      </c>
      <c r="K65" s="1299" t="s">
        <v>2536</v>
      </c>
      <c r="L65" s="27"/>
      <c r="M65" s="32">
        <v>45720</v>
      </c>
      <c r="N65" s="28"/>
      <c r="O65" s="27"/>
      <c r="P65" s="32">
        <v>45741</v>
      </c>
      <c r="Q65" s="33">
        <v>45741</v>
      </c>
    </row>
    <row r="66" spans="2:17" s="4" customFormat="1" ht="19.7" customHeight="1">
      <c r="B66" s="131">
        <v>20</v>
      </c>
      <c r="C66" s="200" t="s">
        <v>55</v>
      </c>
      <c r="D66" s="200" t="s">
        <v>55</v>
      </c>
      <c r="E66" s="148" t="s">
        <v>461</v>
      </c>
      <c r="F66" s="199">
        <v>4</v>
      </c>
      <c r="G66" s="930">
        <v>142</v>
      </c>
      <c r="H66" s="566">
        <f t="shared" si="0"/>
        <v>568</v>
      </c>
      <c r="I66" s="194"/>
      <c r="J66" s="156" t="s">
        <v>2480</v>
      </c>
      <c r="K66" s="1299" t="s">
        <v>2536</v>
      </c>
      <c r="L66" s="27"/>
      <c r="M66" s="32">
        <v>45720</v>
      </c>
      <c r="N66" s="28"/>
      <c r="O66" s="27"/>
      <c r="P66" s="32">
        <v>45741</v>
      </c>
      <c r="Q66" s="33">
        <v>45741</v>
      </c>
    </row>
    <row r="67" spans="2:17" s="4" customFormat="1" ht="19.7" customHeight="1">
      <c r="B67" s="131">
        <v>20</v>
      </c>
      <c r="C67" s="200" t="s">
        <v>169</v>
      </c>
      <c r="D67" s="200" t="s">
        <v>55</v>
      </c>
      <c r="E67" s="148" t="s">
        <v>2564</v>
      </c>
      <c r="F67" s="199">
        <v>5</v>
      </c>
      <c r="G67" s="930">
        <v>21</v>
      </c>
      <c r="H67" s="566">
        <f>F67*G67</f>
        <v>105</v>
      </c>
      <c r="I67" s="194"/>
      <c r="J67" s="195" t="s">
        <v>2565</v>
      </c>
      <c r="K67" s="1299" t="s">
        <v>2536</v>
      </c>
      <c r="L67" s="27"/>
      <c r="M67" s="32">
        <v>45720</v>
      </c>
      <c r="N67" s="28"/>
      <c r="O67" s="27"/>
      <c r="P67" s="32">
        <v>45741</v>
      </c>
      <c r="Q67" s="33">
        <v>45741</v>
      </c>
    </row>
    <row r="68" spans="2:17" s="4" customFormat="1" ht="19.7" customHeight="1">
      <c r="B68" s="131">
        <v>20</v>
      </c>
      <c r="C68" s="200" t="s">
        <v>55</v>
      </c>
      <c r="D68" s="200" t="s">
        <v>55</v>
      </c>
      <c r="E68" s="148" t="s">
        <v>2566</v>
      </c>
      <c r="F68" s="199">
        <v>4</v>
      </c>
      <c r="G68" s="930">
        <v>799</v>
      </c>
      <c r="H68" s="566">
        <f t="shared" si="0"/>
        <v>3196</v>
      </c>
      <c r="I68" s="194"/>
      <c r="J68" s="156" t="s">
        <v>417</v>
      </c>
      <c r="K68" s="1299" t="s">
        <v>2536</v>
      </c>
      <c r="L68" s="27"/>
      <c r="M68" s="32">
        <v>45720</v>
      </c>
      <c r="N68" s="28"/>
      <c r="O68" s="27"/>
      <c r="P68" s="32">
        <v>45741</v>
      </c>
      <c r="Q68" s="33">
        <v>45741</v>
      </c>
    </row>
    <row r="69" spans="2:17" s="4" customFormat="1" ht="19.7" customHeight="1">
      <c r="B69" s="131">
        <v>20</v>
      </c>
      <c r="C69" s="200" t="s">
        <v>55</v>
      </c>
      <c r="D69" s="200" t="s">
        <v>55</v>
      </c>
      <c r="E69" s="565" t="s">
        <v>2567</v>
      </c>
      <c r="F69" s="199">
        <v>100</v>
      </c>
      <c r="G69" s="930">
        <v>11</v>
      </c>
      <c r="H69" s="566">
        <f>F69*G69</f>
        <v>1100</v>
      </c>
      <c r="I69" s="194"/>
      <c r="J69" s="156" t="s">
        <v>2568</v>
      </c>
      <c r="K69" s="1299" t="s">
        <v>2536</v>
      </c>
      <c r="L69" s="27"/>
      <c r="M69" s="32">
        <v>45720</v>
      </c>
      <c r="N69" s="28"/>
      <c r="O69" s="27"/>
      <c r="P69" s="32">
        <v>45741</v>
      </c>
      <c r="Q69" s="33">
        <v>45741</v>
      </c>
    </row>
    <row r="70" spans="2:17" s="4" customFormat="1" ht="19.7" customHeight="1">
      <c r="B70" s="131">
        <v>20</v>
      </c>
      <c r="C70" s="200" t="s">
        <v>55</v>
      </c>
      <c r="D70" s="200" t="s">
        <v>55</v>
      </c>
      <c r="E70" s="565" t="s">
        <v>2569</v>
      </c>
      <c r="F70" s="199">
        <v>100</v>
      </c>
      <c r="G70" s="930">
        <v>13</v>
      </c>
      <c r="H70" s="566">
        <f>F70*G70</f>
        <v>1300</v>
      </c>
      <c r="I70" s="194"/>
      <c r="J70" s="156" t="s">
        <v>2568</v>
      </c>
      <c r="K70" s="1299" t="s">
        <v>2536</v>
      </c>
      <c r="L70" s="27"/>
      <c r="M70" s="32">
        <v>45720</v>
      </c>
      <c r="N70" s="28"/>
      <c r="O70" s="27"/>
      <c r="P70" s="32">
        <v>45741</v>
      </c>
      <c r="Q70" s="33">
        <v>45741</v>
      </c>
    </row>
    <row r="71" spans="2:17" s="4" customFormat="1" ht="19.7" customHeight="1">
      <c r="B71" s="131">
        <v>20</v>
      </c>
      <c r="C71" s="200" t="s">
        <v>55</v>
      </c>
      <c r="D71" s="200" t="s">
        <v>55</v>
      </c>
      <c r="E71" s="565" t="s">
        <v>2570</v>
      </c>
      <c r="F71" s="199">
        <v>100</v>
      </c>
      <c r="G71" s="930">
        <v>13</v>
      </c>
      <c r="H71" s="566">
        <f>F71*G71</f>
        <v>1300</v>
      </c>
      <c r="I71" s="194"/>
      <c r="J71" s="156" t="s">
        <v>2571</v>
      </c>
      <c r="K71" s="1299" t="s">
        <v>2536</v>
      </c>
      <c r="L71" s="27"/>
      <c r="M71" s="32">
        <v>45720</v>
      </c>
      <c r="N71" s="28"/>
      <c r="O71" s="27"/>
      <c r="P71" s="32">
        <v>45741</v>
      </c>
      <c r="Q71" s="33">
        <v>45741</v>
      </c>
    </row>
    <row r="72" spans="2:17" s="4" customFormat="1" ht="19.7" customHeight="1">
      <c r="B72" s="131">
        <v>20</v>
      </c>
      <c r="C72" s="200" t="s">
        <v>55</v>
      </c>
      <c r="D72" s="200" t="s">
        <v>55</v>
      </c>
      <c r="E72" s="562" t="s">
        <v>2572</v>
      </c>
      <c r="F72" s="563">
        <v>1</v>
      </c>
      <c r="G72" s="930">
        <v>3162</v>
      </c>
      <c r="H72" s="566">
        <f t="shared" si="0"/>
        <v>3162</v>
      </c>
      <c r="I72" s="194"/>
      <c r="J72" s="195" t="s">
        <v>1480</v>
      </c>
      <c r="K72" s="1299" t="s">
        <v>2536</v>
      </c>
      <c r="L72" s="27"/>
      <c r="M72" s="32">
        <v>45720</v>
      </c>
      <c r="N72" s="28"/>
      <c r="O72" s="27"/>
      <c r="P72" s="32">
        <v>45741</v>
      </c>
      <c r="Q72" s="33">
        <v>45741</v>
      </c>
    </row>
    <row r="73" spans="2:17" s="4" customFormat="1" ht="19.7" customHeight="1">
      <c r="B73" s="131">
        <v>20</v>
      </c>
      <c r="C73" s="131" t="s">
        <v>169</v>
      </c>
      <c r="D73" s="200" t="s">
        <v>55</v>
      </c>
      <c r="E73" s="565" t="s">
        <v>1481</v>
      </c>
      <c r="F73" s="199">
        <v>4</v>
      </c>
      <c r="G73" s="930">
        <v>28</v>
      </c>
      <c r="H73" s="566">
        <f t="shared" si="0"/>
        <v>112</v>
      </c>
      <c r="I73" s="194"/>
      <c r="J73" s="156" t="s">
        <v>2548</v>
      </c>
      <c r="K73" s="1299" t="s">
        <v>2536</v>
      </c>
      <c r="L73" s="27"/>
      <c r="M73" s="32">
        <v>45720</v>
      </c>
      <c r="N73" s="28"/>
      <c r="O73" s="27"/>
      <c r="P73" s="32">
        <v>45741</v>
      </c>
      <c r="Q73" s="33">
        <v>45741</v>
      </c>
    </row>
    <row r="74" spans="2:17" s="4" customFormat="1" ht="19.7" customHeight="1">
      <c r="B74" s="131">
        <v>20</v>
      </c>
      <c r="C74" s="200" t="s">
        <v>832</v>
      </c>
      <c r="D74" s="200" t="s">
        <v>55</v>
      </c>
      <c r="E74" s="565" t="s">
        <v>2573</v>
      </c>
      <c r="F74" s="199">
        <v>1</v>
      </c>
      <c r="G74" s="930">
        <v>10972</v>
      </c>
      <c r="H74" s="566">
        <f t="shared" ref="H74:H140" si="1">F74*G74</f>
        <v>10972</v>
      </c>
      <c r="I74" s="194"/>
      <c r="J74" s="931" t="s">
        <v>2574</v>
      </c>
      <c r="K74" s="1299" t="s">
        <v>2536</v>
      </c>
      <c r="L74" s="27"/>
      <c r="M74" s="32">
        <v>45720</v>
      </c>
      <c r="N74" s="28"/>
      <c r="O74" s="27"/>
      <c r="P74" s="32">
        <v>45741</v>
      </c>
      <c r="Q74" s="33">
        <v>45741</v>
      </c>
    </row>
    <row r="75" spans="2:17" s="4" customFormat="1" ht="19.7" customHeight="1">
      <c r="B75" s="131">
        <v>20</v>
      </c>
      <c r="C75" s="200" t="s">
        <v>832</v>
      </c>
      <c r="D75" s="200" t="s">
        <v>55</v>
      </c>
      <c r="E75" s="565" t="s">
        <v>2575</v>
      </c>
      <c r="F75" s="199">
        <v>1</v>
      </c>
      <c r="G75" s="930">
        <v>3336</v>
      </c>
      <c r="H75" s="566">
        <f t="shared" si="1"/>
        <v>3336</v>
      </c>
      <c r="I75" s="194"/>
      <c r="J75" s="148" t="s">
        <v>2576</v>
      </c>
      <c r="K75" s="1299" t="s">
        <v>2536</v>
      </c>
      <c r="L75" s="27"/>
      <c r="M75" s="32">
        <v>45720</v>
      </c>
      <c r="N75" s="28"/>
      <c r="O75" s="27"/>
      <c r="P75" s="32">
        <v>45741</v>
      </c>
      <c r="Q75" s="33">
        <v>45741</v>
      </c>
    </row>
    <row r="76" spans="2:17" s="4" customFormat="1" ht="19.7" customHeight="1">
      <c r="B76" s="131">
        <v>20</v>
      </c>
      <c r="C76" s="200" t="s">
        <v>832</v>
      </c>
      <c r="D76" s="200" t="s">
        <v>55</v>
      </c>
      <c r="E76" s="565" t="s">
        <v>2577</v>
      </c>
      <c r="F76" s="563">
        <v>1</v>
      </c>
      <c r="G76" s="930">
        <v>3992</v>
      </c>
      <c r="H76" s="566">
        <f t="shared" si="1"/>
        <v>3992</v>
      </c>
      <c r="I76" s="194"/>
      <c r="J76" s="190" t="s">
        <v>2578</v>
      </c>
      <c r="K76" s="1299" t="s">
        <v>2536</v>
      </c>
      <c r="L76" s="27"/>
      <c r="M76" s="32">
        <v>45720</v>
      </c>
      <c r="N76" s="28"/>
      <c r="O76" s="27"/>
      <c r="P76" s="32">
        <v>45741</v>
      </c>
      <c r="Q76" s="33">
        <v>45741</v>
      </c>
    </row>
    <row r="77" spans="2:17" s="4" customFormat="1" ht="19.7" customHeight="1">
      <c r="B77" s="131">
        <v>20</v>
      </c>
      <c r="C77" s="200" t="s">
        <v>832</v>
      </c>
      <c r="D77" s="200" t="s">
        <v>55</v>
      </c>
      <c r="E77" s="148" t="s">
        <v>2579</v>
      </c>
      <c r="F77" s="563">
        <v>1</v>
      </c>
      <c r="G77" s="930">
        <v>4470</v>
      </c>
      <c r="H77" s="566">
        <f>F77*G77</f>
        <v>4470</v>
      </c>
      <c r="I77" s="194"/>
      <c r="J77" s="148" t="s">
        <v>2580</v>
      </c>
      <c r="K77" s="1299" t="s">
        <v>2536</v>
      </c>
      <c r="L77" s="27"/>
      <c r="M77" s="32">
        <v>45720</v>
      </c>
      <c r="N77" s="28"/>
      <c r="O77" s="27"/>
      <c r="P77" s="32">
        <v>45741</v>
      </c>
      <c r="Q77" s="33">
        <v>45741</v>
      </c>
    </row>
    <row r="78" spans="2:17" s="4" customFormat="1" ht="19.7" customHeight="1">
      <c r="B78" s="131">
        <v>20</v>
      </c>
      <c r="C78" s="200" t="s">
        <v>832</v>
      </c>
      <c r="D78" s="200" t="s">
        <v>55</v>
      </c>
      <c r="E78" s="565" t="s">
        <v>2581</v>
      </c>
      <c r="F78" s="563">
        <v>1</v>
      </c>
      <c r="G78" s="930">
        <v>2679</v>
      </c>
      <c r="H78" s="566">
        <f t="shared" si="1"/>
        <v>2679</v>
      </c>
      <c r="I78" s="194"/>
      <c r="J78" s="190" t="s">
        <v>2582</v>
      </c>
      <c r="K78" s="1299" t="s">
        <v>2536</v>
      </c>
      <c r="L78" s="27"/>
      <c r="M78" s="32">
        <v>45720</v>
      </c>
      <c r="N78" s="28"/>
      <c r="O78" s="27"/>
      <c r="P78" s="32">
        <v>45741</v>
      </c>
      <c r="Q78" s="33">
        <v>45741</v>
      </c>
    </row>
    <row r="79" spans="2:17" s="4" customFormat="1" ht="19.7" customHeight="1">
      <c r="B79" s="131">
        <v>20</v>
      </c>
      <c r="C79" s="200" t="s">
        <v>832</v>
      </c>
      <c r="D79" s="200" t="s">
        <v>55</v>
      </c>
      <c r="E79" s="565" t="s">
        <v>2583</v>
      </c>
      <c r="F79" s="199">
        <v>1</v>
      </c>
      <c r="G79" s="930">
        <v>3113</v>
      </c>
      <c r="H79" s="566">
        <f t="shared" si="1"/>
        <v>3113</v>
      </c>
      <c r="I79" s="194"/>
      <c r="J79" s="148" t="s">
        <v>2584</v>
      </c>
      <c r="K79" s="1299" t="s">
        <v>2536</v>
      </c>
      <c r="L79" s="27"/>
      <c r="M79" s="32">
        <v>45720</v>
      </c>
      <c r="N79" s="28"/>
      <c r="O79" s="27"/>
      <c r="P79" s="32">
        <v>45741</v>
      </c>
      <c r="Q79" s="33">
        <v>45741</v>
      </c>
    </row>
    <row r="80" spans="2:17" s="4" customFormat="1" ht="19.7" customHeight="1">
      <c r="B80" s="131">
        <v>20</v>
      </c>
      <c r="C80" s="200" t="s">
        <v>832</v>
      </c>
      <c r="D80" s="200" t="s">
        <v>55</v>
      </c>
      <c r="E80" s="562" t="s">
        <v>2585</v>
      </c>
      <c r="F80" s="199">
        <v>1</v>
      </c>
      <c r="G80" s="930">
        <v>11590</v>
      </c>
      <c r="H80" s="566">
        <f t="shared" si="1"/>
        <v>11590</v>
      </c>
      <c r="I80" s="194"/>
      <c r="J80" s="190" t="s">
        <v>2586</v>
      </c>
      <c r="K80" s="1299" t="s">
        <v>2536</v>
      </c>
      <c r="L80" s="27"/>
      <c r="M80" s="32">
        <v>45720</v>
      </c>
      <c r="N80" s="28"/>
      <c r="O80" s="27"/>
      <c r="P80" s="32">
        <v>45741</v>
      </c>
      <c r="Q80" s="33">
        <v>45741</v>
      </c>
    </row>
    <row r="81" spans="2:17" s="4" customFormat="1" ht="19.7" customHeight="1">
      <c r="B81" s="131">
        <v>20</v>
      </c>
      <c r="C81" s="200" t="s">
        <v>832</v>
      </c>
      <c r="D81" s="200" t="s">
        <v>55</v>
      </c>
      <c r="E81" s="562" t="s">
        <v>2587</v>
      </c>
      <c r="F81" s="199">
        <v>1</v>
      </c>
      <c r="G81" s="930">
        <v>1879</v>
      </c>
      <c r="H81" s="566">
        <f>F81*G81</f>
        <v>1879</v>
      </c>
      <c r="I81" s="194"/>
      <c r="J81" s="190" t="s">
        <v>2588</v>
      </c>
      <c r="K81" s="1299" t="s">
        <v>2536</v>
      </c>
      <c r="L81" s="27"/>
      <c r="M81" s="32">
        <v>45720</v>
      </c>
      <c r="N81" s="28"/>
      <c r="O81" s="27"/>
      <c r="P81" s="32">
        <v>45741</v>
      </c>
      <c r="Q81" s="33">
        <v>45741</v>
      </c>
    </row>
    <row r="82" spans="2:17" s="4" customFormat="1" ht="19.7" customHeight="1">
      <c r="B82" s="131">
        <v>20</v>
      </c>
      <c r="C82" s="200" t="s">
        <v>832</v>
      </c>
      <c r="D82" s="200" t="s">
        <v>55</v>
      </c>
      <c r="E82" s="562" t="s">
        <v>2589</v>
      </c>
      <c r="F82" s="199">
        <v>1</v>
      </c>
      <c r="G82" s="930">
        <v>8427</v>
      </c>
      <c r="H82" s="566">
        <f>F82*G82</f>
        <v>8427</v>
      </c>
      <c r="I82" s="194"/>
      <c r="J82" s="190" t="s">
        <v>2590</v>
      </c>
      <c r="K82" s="1299" t="s">
        <v>2536</v>
      </c>
      <c r="L82" s="27"/>
      <c r="M82" s="32">
        <v>45720</v>
      </c>
      <c r="N82" s="28"/>
      <c r="O82" s="27"/>
      <c r="P82" s="32">
        <v>45741</v>
      </c>
      <c r="Q82" s="33">
        <v>45741</v>
      </c>
    </row>
    <row r="83" spans="2:17" s="4" customFormat="1" ht="19.7" customHeight="1">
      <c r="B83" s="131">
        <v>20</v>
      </c>
      <c r="C83" s="200" t="s">
        <v>832</v>
      </c>
      <c r="D83" s="200" t="s">
        <v>55</v>
      </c>
      <c r="E83" s="562" t="s">
        <v>2591</v>
      </c>
      <c r="F83" s="199">
        <v>1</v>
      </c>
      <c r="G83" s="930">
        <v>5992</v>
      </c>
      <c r="H83" s="566">
        <f>F83*G83</f>
        <v>5992</v>
      </c>
      <c r="I83" s="194"/>
      <c r="J83" s="190" t="s">
        <v>2592</v>
      </c>
      <c r="K83" s="1299" t="s">
        <v>2536</v>
      </c>
      <c r="L83" s="27"/>
      <c r="M83" s="32">
        <v>45720</v>
      </c>
      <c r="N83" s="28"/>
      <c r="O83" s="27"/>
      <c r="P83" s="32">
        <v>45741</v>
      </c>
      <c r="Q83" s="33">
        <v>45741</v>
      </c>
    </row>
    <row r="84" spans="2:17" s="4" customFormat="1" ht="19.7" customHeight="1">
      <c r="B84" s="131">
        <v>21</v>
      </c>
      <c r="C84" s="200" t="s">
        <v>55</v>
      </c>
      <c r="D84" s="200" t="s">
        <v>55</v>
      </c>
      <c r="E84" s="564" t="s">
        <v>2593</v>
      </c>
      <c r="F84" s="563">
        <v>1</v>
      </c>
      <c r="G84" s="930">
        <v>1360</v>
      </c>
      <c r="H84" s="566">
        <f t="shared" si="1"/>
        <v>1360</v>
      </c>
      <c r="I84" s="194"/>
      <c r="J84" s="195" t="s">
        <v>1989</v>
      </c>
      <c r="K84" s="1299" t="s">
        <v>2536</v>
      </c>
      <c r="L84" s="27"/>
      <c r="M84" s="32">
        <v>45720</v>
      </c>
      <c r="N84" s="28"/>
      <c r="O84" s="27"/>
      <c r="P84" s="32">
        <v>45741</v>
      </c>
      <c r="Q84" s="33">
        <v>45741</v>
      </c>
    </row>
    <row r="85" spans="2:17" s="4" customFormat="1" ht="19.7" customHeight="1">
      <c r="B85" s="131">
        <v>21</v>
      </c>
      <c r="C85" s="200" t="s">
        <v>55</v>
      </c>
      <c r="D85" s="200" t="s">
        <v>55</v>
      </c>
      <c r="E85" s="148" t="s">
        <v>2594</v>
      </c>
      <c r="F85" s="199">
        <v>1</v>
      </c>
      <c r="G85" s="930">
        <v>24378</v>
      </c>
      <c r="H85" s="566">
        <f t="shared" si="1"/>
        <v>24378</v>
      </c>
      <c r="I85" s="194"/>
      <c r="J85" s="156" t="s">
        <v>2595</v>
      </c>
      <c r="K85" s="1299" t="s">
        <v>2536</v>
      </c>
      <c r="L85" s="27"/>
      <c r="M85" s="32">
        <v>45720</v>
      </c>
      <c r="N85" s="28"/>
      <c r="O85" s="27"/>
      <c r="P85" s="32">
        <v>45741</v>
      </c>
      <c r="Q85" s="222">
        <v>45741</v>
      </c>
    </row>
    <row r="86" spans="2:17" s="4" customFormat="1" ht="19.7" customHeight="1">
      <c r="B86" s="131">
        <v>21</v>
      </c>
      <c r="C86" s="200" t="s">
        <v>55</v>
      </c>
      <c r="D86" s="200" t="s">
        <v>55</v>
      </c>
      <c r="E86" s="564" t="s">
        <v>1509</v>
      </c>
      <c r="F86" s="563">
        <v>1</v>
      </c>
      <c r="G86" s="930">
        <v>7496</v>
      </c>
      <c r="H86" s="566">
        <f t="shared" si="1"/>
        <v>7496</v>
      </c>
      <c r="I86" s="194"/>
      <c r="J86" s="195" t="s">
        <v>1510</v>
      </c>
      <c r="K86" s="1299" t="s">
        <v>2536</v>
      </c>
      <c r="L86" s="27"/>
      <c r="M86" s="32">
        <v>45720</v>
      </c>
      <c r="N86" s="28"/>
      <c r="O86" s="27"/>
      <c r="P86" s="32">
        <v>45741</v>
      </c>
      <c r="Q86" s="33">
        <v>45741</v>
      </c>
    </row>
    <row r="87" spans="2:17" s="4" customFormat="1" ht="19.7" customHeight="1">
      <c r="B87" s="131">
        <v>21</v>
      </c>
      <c r="C87" s="200" t="s">
        <v>55</v>
      </c>
      <c r="D87" s="200" t="s">
        <v>55</v>
      </c>
      <c r="E87" s="564" t="s">
        <v>2596</v>
      </c>
      <c r="F87" s="563">
        <v>1</v>
      </c>
      <c r="G87" s="930">
        <v>3111</v>
      </c>
      <c r="H87" s="566">
        <f t="shared" si="1"/>
        <v>3111</v>
      </c>
      <c r="I87" s="194"/>
      <c r="J87" s="195" t="s">
        <v>2597</v>
      </c>
      <c r="K87" s="1299" t="s">
        <v>2536</v>
      </c>
      <c r="L87" s="27"/>
      <c r="M87" s="32">
        <v>45720</v>
      </c>
      <c r="N87" s="28"/>
      <c r="O87" s="27"/>
      <c r="P87" s="32">
        <v>45741</v>
      </c>
      <c r="Q87" s="33">
        <v>45741</v>
      </c>
    </row>
    <row r="88" spans="2:17" s="4" customFormat="1" ht="19.7" customHeight="1">
      <c r="B88" s="131">
        <v>21</v>
      </c>
      <c r="C88" s="200" t="s">
        <v>55</v>
      </c>
      <c r="D88" s="200" t="s">
        <v>55</v>
      </c>
      <c r="E88" s="148" t="s">
        <v>1023</v>
      </c>
      <c r="F88" s="199">
        <v>1</v>
      </c>
      <c r="G88" s="930">
        <v>434</v>
      </c>
      <c r="H88" s="566">
        <f>F88*G88</f>
        <v>434</v>
      </c>
      <c r="I88" s="194"/>
      <c r="J88" s="156" t="s">
        <v>2598</v>
      </c>
      <c r="K88" s="1299" t="s">
        <v>2536</v>
      </c>
      <c r="L88" s="27"/>
      <c r="M88" s="32">
        <v>45720</v>
      </c>
      <c r="N88" s="28"/>
      <c r="O88" s="27"/>
      <c r="P88" s="32">
        <v>45741</v>
      </c>
      <c r="Q88" s="33">
        <v>45741</v>
      </c>
    </row>
    <row r="89" spans="2:17" s="4" customFormat="1" ht="19.7" customHeight="1">
      <c r="B89" s="131">
        <v>21</v>
      </c>
      <c r="C89" s="200" t="s">
        <v>55</v>
      </c>
      <c r="D89" s="200" t="s">
        <v>55</v>
      </c>
      <c r="E89" s="562" t="s">
        <v>861</v>
      </c>
      <c r="F89" s="563">
        <v>1</v>
      </c>
      <c r="G89" s="930">
        <v>1179</v>
      </c>
      <c r="H89" s="566">
        <f t="shared" si="1"/>
        <v>1179</v>
      </c>
      <c r="I89" s="194"/>
      <c r="J89" s="195" t="s">
        <v>788</v>
      </c>
      <c r="K89" s="1299" t="s">
        <v>2536</v>
      </c>
      <c r="L89" s="27"/>
      <c r="M89" s="32">
        <v>45720</v>
      </c>
      <c r="N89" s="28"/>
      <c r="O89" s="27"/>
      <c r="P89" s="32">
        <v>45741</v>
      </c>
      <c r="Q89" s="33">
        <v>45741</v>
      </c>
    </row>
    <row r="90" spans="2:17" s="4" customFormat="1" ht="19.7" customHeight="1">
      <c r="B90" s="131">
        <v>21</v>
      </c>
      <c r="C90" s="200" t="s">
        <v>303</v>
      </c>
      <c r="D90" s="200" t="s">
        <v>55</v>
      </c>
      <c r="E90" s="148" t="s">
        <v>2599</v>
      </c>
      <c r="F90" s="199">
        <v>2</v>
      </c>
      <c r="G90" s="930">
        <v>1611</v>
      </c>
      <c r="H90" s="566">
        <f t="shared" si="1"/>
        <v>3222</v>
      </c>
      <c r="I90" s="194"/>
      <c r="J90" s="156" t="s">
        <v>2600</v>
      </c>
      <c r="K90" s="1299" t="s">
        <v>2536</v>
      </c>
      <c r="L90" s="27"/>
      <c r="M90" s="32">
        <v>45720</v>
      </c>
      <c r="N90" s="28"/>
      <c r="O90" s="27"/>
      <c r="P90" s="32">
        <v>45741</v>
      </c>
      <c r="Q90" s="33">
        <v>45741</v>
      </c>
    </row>
    <row r="91" spans="2:17" s="4" customFormat="1" ht="19.7" customHeight="1">
      <c r="B91" s="131">
        <v>21</v>
      </c>
      <c r="C91" s="200" t="s">
        <v>2520</v>
      </c>
      <c r="D91" s="200" t="s">
        <v>55</v>
      </c>
      <c r="E91" s="565" t="s">
        <v>728</v>
      </c>
      <c r="F91" s="199">
        <v>5</v>
      </c>
      <c r="G91" s="36">
        <v>177</v>
      </c>
      <c r="H91" s="566">
        <f>F91*G91</f>
        <v>885</v>
      </c>
      <c r="I91" s="194"/>
      <c r="J91" s="195" t="s">
        <v>2601</v>
      </c>
      <c r="K91" s="1299" t="s">
        <v>2536</v>
      </c>
      <c r="L91" s="27"/>
      <c r="M91" s="32">
        <v>45720</v>
      </c>
      <c r="N91" s="28"/>
      <c r="O91" s="27"/>
      <c r="P91" s="32">
        <v>45741</v>
      </c>
      <c r="Q91" s="33">
        <v>45741</v>
      </c>
    </row>
    <row r="92" spans="2:17" s="4" customFormat="1" ht="19.7" customHeight="1">
      <c r="B92" s="131">
        <v>16</v>
      </c>
      <c r="C92" s="200" t="s">
        <v>55</v>
      </c>
      <c r="D92" s="200" t="s">
        <v>55</v>
      </c>
      <c r="E92" s="565" t="s">
        <v>2602</v>
      </c>
      <c r="F92" s="199">
        <v>1</v>
      </c>
      <c r="G92" s="930">
        <v>2880</v>
      </c>
      <c r="H92" s="566">
        <f t="shared" si="1"/>
        <v>2880</v>
      </c>
      <c r="I92" s="194"/>
      <c r="J92" s="156" t="s">
        <v>2603</v>
      </c>
      <c r="K92" s="1299" t="s">
        <v>2536</v>
      </c>
      <c r="L92" s="27"/>
      <c r="M92" s="32">
        <v>45720</v>
      </c>
      <c r="N92" s="28"/>
      <c r="O92" s="27"/>
      <c r="P92" s="32">
        <v>45741</v>
      </c>
      <c r="Q92" s="33">
        <v>45741</v>
      </c>
    </row>
    <row r="93" spans="2:17" s="4" customFormat="1" ht="19.7" customHeight="1">
      <c r="B93" s="131">
        <v>16</v>
      </c>
      <c r="C93" s="200" t="s">
        <v>832</v>
      </c>
      <c r="D93" s="200" t="s">
        <v>55</v>
      </c>
      <c r="E93" s="148" t="s">
        <v>2604</v>
      </c>
      <c r="F93" s="199">
        <v>1</v>
      </c>
      <c r="G93" s="930">
        <v>3725</v>
      </c>
      <c r="H93" s="566">
        <f t="shared" si="1"/>
        <v>3725</v>
      </c>
      <c r="I93" s="194"/>
      <c r="J93" s="148" t="s">
        <v>2605</v>
      </c>
      <c r="K93" s="1299" t="s">
        <v>2536</v>
      </c>
      <c r="L93" s="27"/>
      <c r="M93" s="32">
        <v>45720</v>
      </c>
      <c r="N93" s="28"/>
      <c r="O93" s="27"/>
      <c r="P93" s="32">
        <v>45741</v>
      </c>
      <c r="Q93" s="33">
        <v>45741</v>
      </c>
    </row>
    <row r="94" spans="2:17" s="4" customFormat="1" ht="19.7" customHeight="1">
      <c r="B94" s="131">
        <v>21</v>
      </c>
      <c r="C94" s="200" t="s">
        <v>55</v>
      </c>
      <c r="D94" s="200" t="s">
        <v>55</v>
      </c>
      <c r="E94" s="148" t="s">
        <v>2606</v>
      </c>
      <c r="F94" s="1297">
        <v>0</v>
      </c>
      <c r="G94" s="930">
        <v>18500</v>
      </c>
      <c r="H94" s="566">
        <f t="shared" si="1"/>
        <v>0</v>
      </c>
      <c r="I94" s="194"/>
      <c r="J94" s="156" t="s">
        <v>2607</v>
      </c>
      <c r="K94" s="1300" t="s">
        <v>2608</v>
      </c>
      <c r="L94" s="27"/>
      <c r="M94" s="32">
        <v>45720</v>
      </c>
      <c r="N94" s="28"/>
      <c r="O94" s="27"/>
      <c r="P94" s="32">
        <v>45741</v>
      </c>
      <c r="Q94" s="33"/>
    </row>
    <row r="95" spans="2:17" s="4" customFormat="1" ht="19.7" customHeight="1">
      <c r="B95" s="131">
        <v>21</v>
      </c>
      <c r="C95" s="200" t="s">
        <v>55</v>
      </c>
      <c r="D95" s="200" t="s">
        <v>55</v>
      </c>
      <c r="E95" s="148" t="s">
        <v>2609</v>
      </c>
      <c r="F95" s="1297">
        <v>1</v>
      </c>
      <c r="G95" s="930">
        <v>21900</v>
      </c>
      <c r="H95" s="566">
        <f>F95*G95</f>
        <v>21900</v>
      </c>
      <c r="I95" s="194"/>
      <c r="J95" s="156" t="s">
        <v>2607</v>
      </c>
      <c r="K95" s="1300" t="s">
        <v>2610</v>
      </c>
      <c r="L95" s="27"/>
      <c r="M95" s="32">
        <v>45721</v>
      </c>
      <c r="N95" s="28"/>
      <c r="O95" s="27"/>
      <c r="P95" s="32">
        <v>45741</v>
      </c>
      <c r="Q95" s="33">
        <v>45741</v>
      </c>
    </row>
    <row r="96" spans="2:17" s="557" customFormat="1" ht="19.7" customHeight="1">
      <c r="B96" s="131">
        <v>17</v>
      </c>
      <c r="C96" s="131" t="s">
        <v>472</v>
      </c>
      <c r="D96" s="200" t="s">
        <v>55</v>
      </c>
      <c r="E96" s="565" t="s">
        <v>1427</v>
      </c>
      <c r="F96" s="199">
        <v>2</v>
      </c>
      <c r="G96" s="559">
        <v>145</v>
      </c>
      <c r="H96" s="560">
        <f>F96*G96</f>
        <v>290</v>
      </c>
      <c r="I96" s="561"/>
      <c r="J96" s="156" t="s">
        <v>2535</v>
      </c>
      <c r="K96" s="1301" t="s">
        <v>2536</v>
      </c>
      <c r="L96" s="157"/>
      <c r="M96" s="555">
        <v>45741</v>
      </c>
      <c r="N96" s="131"/>
      <c r="O96" s="157"/>
      <c r="P96" s="555">
        <v>45743</v>
      </c>
      <c r="Q96" s="556">
        <v>45743</v>
      </c>
    </row>
    <row r="97" spans="2:17" s="557" customFormat="1" ht="19.7" customHeight="1">
      <c r="B97" s="131">
        <v>20</v>
      </c>
      <c r="C97" s="200" t="s">
        <v>832</v>
      </c>
      <c r="D97" s="200" t="s">
        <v>55</v>
      </c>
      <c r="E97" s="148" t="s">
        <v>2611</v>
      </c>
      <c r="F97" s="157">
        <v>1</v>
      </c>
      <c r="G97" s="554">
        <v>21093</v>
      </c>
      <c r="H97" s="554">
        <f>F97*G97</f>
        <v>21093</v>
      </c>
      <c r="I97" s="159"/>
      <c r="J97" s="562" t="s">
        <v>2612</v>
      </c>
      <c r="K97" s="1301" t="s">
        <v>2536</v>
      </c>
      <c r="L97" s="157"/>
      <c r="M97" s="555">
        <v>45750</v>
      </c>
      <c r="N97" s="131"/>
      <c r="O97" s="157"/>
      <c r="P97" s="555">
        <v>45757</v>
      </c>
      <c r="Q97" s="556">
        <v>45757</v>
      </c>
    </row>
    <row r="98" spans="2:17" s="4" customFormat="1" ht="19.7" customHeight="1">
      <c r="B98" s="28"/>
      <c r="C98" s="28"/>
      <c r="D98" s="28"/>
      <c r="E98" s="35"/>
      <c r="F98" s="27"/>
      <c r="G98" s="36">
        <v>0</v>
      </c>
      <c r="H98" s="36">
        <f>F98*G98</f>
        <v>0</v>
      </c>
      <c r="I98" s="31"/>
      <c r="J98" s="38"/>
      <c r="K98" s="38"/>
      <c r="L98" s="27"/>
      <c r="M98" s="32"/>
      <c r="N98" s="28"/>
      <c r="O98" s="27"/>
      <c r="P98" s="32"/>
      <c r="Q98" s="33"/>
    </row>
    <row r="99" spans="2:17" s="4" customFormat="1" ht="19.7" customHeight="1">
      <c r="B99" s="28"/>
      <c r="C99" s="200"/>
      <c r="D99" s="200"/>
      <c r="E99" s="148"/>
      <c r="F99" s="199"/>
      <c r="G99" s="930">
        <v>0</v>
      </c>
      <c r="H99" s="566">
        <f t="shared" si="1"/>
        <v>0</v>
      </c>
      <c r="I99" s="194"/>
      <c r="J99" s="156"/>
      <c r="K99" s="38"/>
      <c r="L99" s="27"/>
      <c r="M99" s="32"/>
      <c r="N99" s="28"/>
      <c r="O99" s="27"/>
      <c r="P99" s="32"/>
      <c r="Q99" s="33"/>
    </row>
    <row r="100" spans="2:17" s="4" customFormat="1" ht="19.7" customHeight="1">
      <c r="B100" s="28">
        <v>22</v>
      </c>
      <c r="C100" s="200"/>
      <c r="D100" s="200"/>
      <c r="E100" s="148" t="s">
        <v>870</v>
      </c>
      <c r="F100" s="199">
        <v>59</v>
      </c>
      <c r="G100" s="554">
        <v>5000</v>
      </c>
      <c r="H100" s="566">
        <f t="shared" si="1"/>
        <v>295000</v>
      </c>
      <c r="I100" s="194"/>
      <c r="J100" s="156"/>
      <c r="K100" s="38"/>
      <c r="L100" s="27"/>
      <c r="M100" s="32"/>
      <c r="N100" s="28"/>
      <c r="O100" s="27"/>
      <c r="P100" s="32"/>
      <c r="Q100" s="33"/>
    </row>
    <row r="101" spans="2:17" s="4" customFormat="1" ht="19.7" customHeight="1">
      <c r="B101" s="28">
        <v>23</v>
      </c>
      <c r="C101" s="302"/>
      <c r="D101" s="302"/>
      <c r="E101" s="148" t="s">
        <v>871</v>
      </c>
      <c r="F101" s="199">
        <v>28.5</v>
      </c>
      <c r="G101" s="554">
        <v>5000</v>
      </c>
      <c r="H101" s="566">
        <f t="shared" si="1"/>
        <v>142500</v>
      </c>
      <c r="I101" s="194"/>
      <c r="J101" s="156"/>
      <c r="K101" s="38"/>
      <c r="L101" s="27"/>
      <c r="M101" s="32"/>
      <c r="N101" s="28"/>
      <c r="O101" s="27"/>
      <c r="P101" s="32"/>
      <c r="Q101" s="33"/>
    </row>
    <row r="102" spans="2:17" s="4" customFormat="1" ht="19.7" customHeight="1">
      <c r="B102" s="28"/>
      <c r="C102" s="28"/>
      <c r="D102" s="28"/>
      <c r="E102" s="35"/>
      <c r="F102" s="27"/>
      <c r="G102" s="36">
        <v>0</v>
      </c>
      <c r="H102" s="36">
        <f t="shared" si="1"/>
        <v>0</v>
      </c>
      <c r="I102" s="31"/>
      <c r="J102" s="38"/>
      <c r="K102" s="38"/>
      <c r="L102" s="27"/>
      <c r="M102" s="32"/>
      <c r="N102" s="28"/>
      <c r="O102" s="27"/>
      <c r="P102" s="32"/>
      <c r="Q102" s="33"/>
    </row>
    <row r="103" spans="2:17" s="4" customFormat="1" ht="19.7" customHeight="1">
      <c r="B103" s="28"/>
      <c r="C103" s="28"/>
      <c r="D103" s="28"/>
      <c r="E103" s="35"/>
      <c r="F103" s="27"/>
      <c r="G103" s="36">
        <v>0</v>
      </c>
      <c r="H103" s="36">
        <f>F103*G103</f>
        <v>0</v>
      </c>
      <c r="I103" s="31"/>
      <c r="J103" s="38"/>
      <c r="K103" s="38"/>
      <c r="L103" s="27"/>
      <c r="M103" s="32"/>
      <c r="N103" s="28"/>
      <c r="O103" s="27"/>
      <c r="P103" s="32"/>
      <c r="Q103" s="33"/>
    </row>
    <row r="104" spans="2:17" s="4" customFormat="1" ht="19.7" customHeight="1">
      <c r="B104" s="28"/>
      <c r="C104" s="28"/>
      <c r="D104" s="28"/>
      <c r="E104" s="35"/>
      <c r="F104" s="27"/>
      <c r="G104" s="36">
        <v>0</v>
      </c>
      <c r="H104" s="36">
        <f>F104*G104</f>
        <v>0</v>
      </c>
      <c r="I104" s="31"/>
      <c r="J104" s="38"/>
      <c r="K104" s="38"/>
      <c r="L104" s="27"/>
      <c r="M104" s="32"/>
      <c r="N104" s="28"/>
      <c r="O104" s="27"/>
      <c r="P104" s="32"/>
      <c r="Q104" s="33"/>
    </row>
    <row r="105" spans="2:17" s="4" customFormat="1" ht="19.7" customHeight="1">
      <c r="B105" s="28"/>
      <c r="C105" s="28"/>
      <c r="D105" s="28"/>
      <c r="E105" s="35"/>
      <c r="F105" s="27"/>
      <c r="G105" s="36">
        <v>0</v>
      </c>
      <c r="H105" s="36">
        <f>F105*G105</f>
        <v>0</v>
      </c>
      <c r="I105" s="31"/>
      <c r="J105" s="38"/>
      <c r="K105" s="38"/>
      <c r="L105" s="27"/>
      <c r="M105" s="32"/>
      <c r="N105" s="28"/>
      <c r="O105" s="27"/>
      <c r="P105" s="32"/>
      <c r="Q105" s="33"/>
    </row>
    <row r="106" spans="2:17" s="4" customFormat="1" ht="19.7" customHeight="1">
      <c r="B106" s="28"/>
      <c r="C106" s="28"/>
      <c r="D106" s="28"/>
      <c r="E106" s="35"/>
      <c r="F106" s="27"/>
      <c r="G106" s="36">
        <v>0</v>
      </c>
      <c r="H106" s="36">
        <f>F106*G106</f>
        <v>0</v>
      </c>
      <c r="I106" s="31"/>
      <c r="J106" s="38"/>
      <c r="K106" s="38"/>
      <c r="L106" s="27"/>
      <c r="M106" s="32"/>
      <c r="N106" s="28"/>
      <c r="O106" s="27"/>
      <c r="P106" s="32"/>
      <c r="Q106" s="33"/>
    </row>
    <row r="107" spans="2:17">
      <c r="G107" s="10"/>
      <c r="H107" s="10"/>
    </row>
  </sheetData>
  <autoFilter ref="B8:O106" xr:uid="{68583E03-B310-43A3-BF21-853314C22CD5}"/>
  <mergeCells count="6">
    <mergeCell ref="B2:D2"/>
    <mergeCell ref="G2:I2"/>
    <mergeCell ref="B3:D3"/>
    <mergeCell ref="B4:D4"/>
    <mergeCell ref="B5:D5"/>
    <mergeCell ref="B6:D6"/>
  </mergeCells>
  <phoneticPr fontId="2"/>
  <hyperlinks>
    <hyperlink ref="K22" r:id="rId1" xr:uid="{5B3709D1-8615-4825-9C8F-F8D955CC6A0F}"/>
  </hyperlinks>
  <pageMargins left="0.2" right="0.2" top="0.36" bottom="0.41" header="0.3" footer="0.3"/>
  <pageSetup paperSize="9" scale="70" orientation="landscape"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4863-DECF-4016-A774-73450DE1F4F0}">
  <dimension ref="B2:Q36"/>
  <sheetViews>
    <sheetView zoomScale="85" zoomScaleNormal="85" workbookViewId="0">
      <pane xSplit="10" ySplit="8" topLeftCell="K9" activePane="bottomRight" state="frozen"/>
      <selection pane="topRight" activeCell="K1" sqref="K1"/>
      <selection pane="bottomLeft" activeCell="A9" sqref="A9"/>
      <selection pane="bottomRight" activeCell="Q32" sqref="Q3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2613</v>
      </c>
      <c r="G2" s="5" t="s">
        <v>2</v>
      </c>
      <c r="H2" s="6"/>
      <c r="I2" s="7"/>
      <c r="J2" s="8">
        <f>SUM(H:H)</f>
        <v>829959</v>
      </c>
    </row>
    <row r="3" spans="2:17" ht="20.100000000000001" customHeight="1">
      <c r="B3" s="2" t="s">
        <v>3</v>
      </c>
      <c r="C3" s="2"/>
      <c r="D3" s="2"/>
      <c r="E3" s="13" t="s">
        <v>2614</v>
      </c>
    </row>
    <row r="4" spans="2:17" ht="20.100000000000001" customHeight="1">
      <c r="B4" s="2" t="s">
        <v>5</v>
      </c>
      <c r="C4" s="2"/>
      <c r="D4" s="2"/>
      <c r="E4" s="13">
        <v>221885</v>
      </c>
    </row>
    <row r="5" spans="2:17" ht="20.100000000000001" customHeight="1">
      <c r="B5" s="2" t="s">
        <v>8</v>
      </c>
      <c r="C5" s="2"/>
      <c r="D5" s="2"/>
      <c r="E5" s="18">
        <v>45749</v>
      </c>
    </row>
    <row r="6" spans="2:17" ht="20.100000000000001" customHeight="1">
      <c r="B6" s="2" t="s">
        <v>10</v>
      </c>
      <c r="C6" s="2"/>
      <c r="D6" s="2"/>
      <c r="E6" s="18">
        <v>45771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4</v>
      </c>
      <c r="C10" s="28" t="s">
        <v>309</v>
      </c>
      <c r="D10" s="28" t="s">
        <v>309</v>
      </c>
      <c r="E10" s="35" t="s">
        <v>2493</v>
      </c>
      <c r="F10" s="27">
        <v>1</v>
      </c>
      <c r="G10" s="36">
        <v>643000</v>
      </c>
      <c r="H10" s="36">
        <f>F10*G10</f>
        <v>643000</v>
      </c>
      <c r="I10" s="31"/>
      <c r="J10" s="38" t="s">
        <v>2615</v>
      </c>
      <c r="K10" s="27"/>
      <c r="L10" s="27"/>
      <c r="M10" s="32">
        <v>45716</v>
      </c>
      <c r="N10" s="28"/>
      <c r="O10" s="40">
        <v>45749</v>
      </c>
      <c r="P10" s="32">
        <v>45763</v>
      </c>
      <c r="Q10" s="33">
        <v>45763</v>
      </c>
    </row>
    <row r="11" spans="2:17" s="4" customFormat="1" ht="19.7" customHeight="1">
      <c r="B11" s="28">
        <v>4</v>
      </c>
      <c r="C11" s="28" t="s">
        <v>309</v>
      </c>
      <c r="D11" s="28" t="s">
        <v>309</v>
      </c>
      <c r="E11" s="35" t="s">
        <v>2616</v>
      </c>
      <c r="F11" s="27">
        <v>1</v>
      </c>
      <c r="G11" s="36">
        <v>12000</v>
      </c>
      <c r="H11" s="36">
        <f>F11*G11</f>
        <v>12000</v>
      </c>
      <c r="I11" s="31"/>
      <c r="J11" s="38"/>
      <c r="K11" s="27"/>
      <c r="L11" s="27"/>
      <c r="M11" s="32">
        <v>45716</v>
      </c>
      <c r="N11" s="28"/>
      <c r="O11" s="40">
        <v>45749</v>
      </c>
      <c r="P11" s="32">
        <v>45763</v>
      </c>
      <c r="Q11" s="33">
        <v>45763</v>
      </c>
    </row>
    <row r="12" spans="2:17" s="4" customFormat="1" ht="19.7" customHeight="1">
      <c r="B12" s="28">
        <v>5</v>
      </c>
      <c r="C12" s="28" t="s">
        <v>309</v>
      </c>
      <c r="D12" s="28" t="s">
        <v>309</v>
      </c>
      <c r="E12" s="35" t="s">
        <v>2617</v>
      </c>
      <c r="F12" s="27">
        <v>1</v>
      </c>
      <c r="G12" s="36">
        <v>50000</v>
      </c>
      <c r="H12" s="36">
        <f>F12*G12</f>
        <v>50000</v>
      </c>
      <c r="I12" s="31"/>
      <c r="J12" s="38"/>
      <c r="K12" s="73"/>
      <c r="L12" s="27"/>
      <c r="M12" s="32">
        <v>45716</v>
      </c>
      <c r="N12" s="28"/>
      <c r="O12" s="40">
        <v>45749</v>
      </c>
      <c r="P12" s="32">
        <v>45763</v>
      </c>
      <c r="Q12" s="33">
        <v>45763</v>
      </c>
    </row>
    <row r="13" spans="2:17" s="4" customFormat="1" ht="19.7" customHeight="1">
      <c r="B13" s="28"/>
      <c r="C13" s="28"/>
      <c r="D13" s="28"/>
      <c r="E13" s="35"/>
      <c r="F13" s="27"/>
      <c r="G13" s="36">
        <v>0</v>
      </c>
      <c r="H13" s="36">
        <f>F13*G13</f>
        <v>0</v>
      </c>
      <c r="I13" s="31"/>
      <c r="J13" s="38"/>
      <c r="K13" s="73"/>
      <c r="L13" s="27"/>
      <c r="M13" s="32"/>
      <c r="N13" s="28"/>
      <c r="O13" s="27"/>
      <c r="P13" s="32"/>
      <c r="Q13" s="33"/>
    </row>
    <row r="14" spans="2:17" s="4" customFormat="1" ht="19.7" customHeight="1">
      <c r="B14" s="131">
        <v>7</v>
      </c>
      <c r="C14" s="131" t="s">
        <v>309</v>
      </c>
      <c r="D14" s="131" t="s">
        <v>807</v>
      </c>
      <c r="E14" s="148" t="s">
        <v>2618</v>
      </c>
      <c r="F14" s="358">
        <v>1</v>
      </c>
      <c r="G14" s="36">
        <v>3500</v>
      </c>
      <c r="H14" s="36">
        <f t="shared" ref="H14:H35" si="0">F14*G14</f>
        <v>3500</v>
      </c>
      <c r="I14" s="31"/>
      <c r="J14" s="38" t="s">
        <v>2619</v>
      </c>
      <c r="K14" s="73"/>
      <c r="L14" s="27"/>
      <c r="M14" s="32"/>
      <c r="N14" s="28"/>
      <c r="O14" s="27"/>
      <c r="P14" s="32"/>
      <c r="Q14" s="33"/>
    </row>
    <row r="15" spans="2:17" s="4" customFormat="1" ht="19.7" customHeight="1">
      <c r="B15" s="603"/>
      <c r="C15" s="603"/>
      <c r="D15" s="603"/>
      <c r="E15" s="604"/>
      <c r="F15" s="358"/>
      <c r="G15" s="36">
        <v>0</v>
      </c>
      <c r="H15" s="36">
        <f>F15*G15</f>
        <v>0</v>
      </c>
      <c r="I15" s="31"/>
      <c r="J15" s="38"/>
      <c r="K15" s="73"/>
      <c r="L15" s="27"/>
      <c r="M15" s="32"/>
      <c r="N15" s="28"/>
      <c r="O15" s="27"/>
      <c r="P15" s="32"/>
      <c r="Q15" s="33"/>
    </row>
    <row r="16" spans="2:17" s="4" customFormat="1" ht="19.7" customHeight="1">
      <c r="B16" s="28">
        <v>6</v>
      </c>
      <c r="C16" s="28" t="s">
        <v>55</v>
      </c>
      <c r="D16" s="28" t="s">
        <v>55</v>
      </c>
      <c r="E16" s="35" t="s">
        <v>1505</v>
      </c>
      <c r="F16" s="27">
        <v>1</v>
      </c>
      <c r="G16" s="36">
        <v>8500</v>
      </c>
      <c r="H16" s="36">
        <f t="shared" si="0"/>
        <v>8500</v>
      </c>
      <c r="I16" s="31"/>
      <c r="J16" s="38" t="s">
        <v>2620</v>
      </c>
      <c r="K16" s="73" t="s">
        <v>2621</v>
      </c>
      <c r="L16" s="27"/>
      <c r="M16" s="32">
        <v>45715</v>
      </c>
      <c r="N16" s="28"/>
      <c r="O16" s="27"/>
      <c r="P16" s="32">
        <v>45749</v>
      </c>
      <c r="Q16" s="33">
        <v>45749</v>
      </c>
    </row>
    <row r="17" spans="2:17" s="4" customFormat="1" ht="19.7" customHeight="1">
      <c r="B17" s="28">
        <v>8</v>
      </c>
      <c r="C17" s="28" t="s">
        <v>472</v>
      </c>
      <c r="D17" s="28" t="s">
        <v>55</v>
      </c>
      <c r="E17" s="35" t="s">
        <v>824</v>
      </c>
      <c r="F17" s="27">
        <v>4</v>
      </c>
      <c r="G17" s="36">
        <v>161</v>
      </c>
      <c r="H17" s="36">
        <f t="shared" si="0"/>
        <v>644</v>
      </c>
      <c r="I17" s="31"/>
      <c r="J17" s="38" t="s">
        <v>825</v>
      </c>
      <c r="K17" s="73" t="s">
        <v>2621</v>
      </c>
      <c r="L17" s="27"/>
      <c r="M17" s="32">
        <v>45715</v>
      </c>
      <c r="N17" s="28"/>
      <c r="O17" s="27"/>
      <c r="P17" s="32">
        <v>45749</v>
      </c>
      <c r="Q17" s="33">
        <v>45749</v>
      </c>
    </row>
    <row r="18" spans="2:17" s="4" customFormat="1" ht="19.7" customHeight="1">
      <c r="B18" s="28">
        <v>8</v>
      </c>
      <c r="C18" s="28" t="s">
        <v>169</v>
      </c>
      <c r="D18" s="28" t="s">
        <v>55</v>
      </c>
      <c r="E18" s="35" t="s">
        <v>2622</v>
      </c>
      <c r="F18" s="27">
        <v>1</v>
      </c>
      <c r="G18" s="36">
        <v>341</v>
      </c>
      <c r="H18" s="36">
        <f t="shared" si="0"/>
        <v>341</v>
      </c>
      <c r="I18" s="31"/>
      <c r="J18" s="38" t="s">
        <v>1437</v>
      </c>
      <c r="K18" s="73" t="s">
        <v>2621</v>
      </c>
      <c r="L18" s="27"/>
      <c r="M18" s="32">
        <v>45715</v>
      </c>
      <c r="N18" s="28"/>
      <c r="O18" s="27"/>
      <c r="P18" s="32">
        <v>45749</v>
      </c>
      <c r="Q18" s="33">
        <v>45749</v>
      </c>
    </row>
    <row r="19" spans="2:17" s="4" customFormat="1" ht="19.7" customHeight="1">
      <c r="B19" s="28">
        <v>8</v>
      </c>
      <c r="C19" s="28" t="s">
        <v>55</v>
      </c>
      <c r="D19" s="28" t="s">
        <v>55</v>
      </c>
      <c r="E19" s="35" t="s">
        <v>2623</v>
      </c>
      <c r="F19" s="27">
        <v>1</v>
      </c>
      <c r="G19" s="36">
        <v>9351</v>
      </c>
      <c r="H19" s="36">
        <f t="shared" si="0"/>
        <v>9351</v>
      </c>
      <c r="I19" s="31"/>
      <c r="J19" s="35" t="s">
        <v>2624</v>
      </c>
      <c r="K19" s="73" t="s">
        <v>2621</v>
      </c>
      <c r="L19" s="27"/>
      <c r="M19" s="32">
        <v>45715</v>
      </c>
      <c r="N19" s="28"/>
      <c r="O19" s="27"/>
      <c r="P19" s="32">
        <v>45749</v>
      </c>
      <c r="Q19" s="33">
        <v>45749</v>
      </c>
    </row>
    <row r="20" spans="2:17" s="4" customFormat="1" ht="19.7" customHeight="1">
      <c r="B20" s="28">
        <v>8</v>
      </c>
      <c r="C20" s="28" t="s">
        <v>55</v>
      </c>
      <c r="D20" s="28" t="s">
        <v>55</v>
      </c>
      <c r="E20" s="35" t="s">
        <v>2625</v>
      </c>
      <c r="F20" s="27">
        <v>1</v>
      </c>
      <c r="G20" s="36">
        <v>7923</v>
      </c>
      <c r="H20" s="36">
        <f t="shared" si="0"/>
        <v>7923</v>
      </c>
      <c r="I20" s="31"/>
      <c r="J20" s="35" t="s">
        <v>2626</v>
      </c>
      <c r="K20" s="73" t="s">
        <v>2621</v>
      </c>
      <c r="L20" s="27"/>
      <c r="M20" s="32">
        <v>45715</v>
      </c>
      <c r="N20" s="28"/>
      <c r="O20" s="27"/>
      <c r="P20" s="32">
        <v>45749</v>
      </c>
      <c r="Q20" s="33">
        <v>45749</v>
      </c>
    </row>
    <row r="21" spans="2:17" s="4" customFormat="1" ht="19.7" customHeight="1">
      <c r="B21" s="28">
        <v>8</v>
      </c>
      <c r="C21" s="28" t="s">
        <v>55</v>
      </c>
      <c r="D21" s="28" t="s">
        <v>55</v>
      </c>
      <c r="E21" s="35" t="s">
        <v>2627</v>
      </c>
      <c r="F21" s="27">
        <v>1</v>
      </c>
      <c r="G21" s="36">
        <v>4700</v>
      </c>
      <c r="H21" s="36">
        <f t="shared" si="0"/>
        <v>4700</v>
      </c>
      <c r="I21" s="31"/>
      <c r="J21" s="38" t="s">
        <v>2628</v>
      </c>
      <c r="K21" s="73" t="s">
        <v>2621</v>
      </c>
      <c r="L21" s="27"/>
      <c r="M21" s="32">
        <v>45715</v>
      </c>
      <c r="N21" s="28"/>
      <c r="O21" s="27"/>
      <c r="P21" s="32">
        <v>45749</v>
      </c>
      <c r="Q21" s="33">
        <v>45749</v>
      </c>
    </row>
    <row r="22" spans="2:17" s="4" customFormat="1" ht="19.7" customHeight="1">
      <c r="B22" s="28">
        <v>8</v>
      </c>
      <c r="C22" s="28" t="s">
        <v>55</v>
      </c>
      <c r="D22" s="28" t="s">
        <v>55</v>
      </c>
      <c r="E22" s="35" t="s">
        <v>2629</v>
      </c>
      <c r="F22" s="27">
        <v>1</v>
      </c>
      <c r="G22" s="36">
        <v>3380</v>
      </c>
      <c r="H22" s="36">
        <f t="shared" si="0"/>
        <v>3380</v>
      </c>
      <c r="I22" s="31"/>
      <c r="J22" s="35" t="s">
        <v>2630</v>
      </c>
      <c r="K22" s="73" t="s">
        <v>2621</v>
      </c>
      <c r="L22" s="27"/>
      <c r="M22" s="32">
        <v>45715</v>
      </c>
      <c r="N22" s="28"/>
      <c r="O22" s="27"/>
      <c r="P22" s="32">
        <v>45749</v>
      </c>
      <c r="Q22" s="33">
        <v>45749</v>
      </c>
    </row>
    <row r="23" spans="2:17" s="4" customFormat="1" ht="19.7" customHeight="1">
      <c r="B23" s="28">
        <v>8</v>
      </c>
      <c r="C23" s="28" t="s">
        <v>55</v>
      </c>
      <c r="D23" s="28" t="s">
        <v>55</v>
      </c>
      <c r="E23" s="35" t="s">
        <v>2631</v>
      </c>
      <c r="F23" s="27">
        <v>1</v>
      </c>
      <c r="G23" s="36">
        <v>2000</v>
      </c>
      <c r="H23" s="36">
        <f t="shared" si="0"/>
        <v>2000</v>
      </c>
      <c r="I23" s="31"/>
      <c r="J23" s="35" t="s">
        <v>2632</v>
      </c>
      <c r="K23" s="73" t="s">
        <v>2621</v>
      </c>
      <c r="L23" s="27"/>
      <c r="M23" s="32">
        <v>45715</v>
      </c>
      <c r="N23" s="28"/>
      <c r="O23" s="27"/>
      <c r="P23" s="32">
        <v>45749</v>
      </c>
      <c r="Q23" s="33">
        <v>45749</v>
      </c>
    </row>
    <row r="24" spans="2:17" s="4" customFormat="1" ht="19.7" customHeight="1">
      <c r="B24" s="28">
        <v>8</v>
      </c>
      <c r="C24" s="28" t="s">
        <v>55</v>
      </c>
      <c r="D24" s="28" t="s">
        <v>55</v>
      </c>
      <c r="E24" s="35" t="s">
        <v>2633</v>
      </c>
      <c r="F24" s="27">
        <v>1</v>
      </c>
      <c r="G24" s="36">
        <v>3170</v>
      </c>
      <c r="H24" s="36">
        <f t="shared" si="0"/>
        <v>3170</v>
      </c>
      <c r="I24" s="31"/>
      <c r="J24" s="35" t="s">
        <v>2634</v>
      </c>
      <c r="K24" s="73" t="s">
        <v>2621</v>
      </c>
      <c r="L24" s="27"/>
      <c r="M24" s="32">
        <v>45715</v>
      </c>
      <c r="N24" s="28"/>
      <c r="O24" s="27"/>
      <c r="P24" s="32">
        <v>45749</v>
      </c>
      <c r="Q24" s="33">
        <v>45749</v>
      </c>
    </row>
    <row r="25" spans="2:17" s="4" customFormat="1" ht="19.7" customHeight="1">
      <c r="B25" s="28"/>
      <c r="C25" s="28"/>
      <c r="D25" s="28"/>
      <c r="E25" s="35"/>
      <c r="F25" s="27"/>
      <c r="G25" s="36">
        <v>0</v>
      </c>
      <c r="H25" s="36">
        <f t="shared" si="0"/>
        <v>0</v>
      </c>
      <c r="I25" s="31"/>
      <c r="J25" s="38"/>
      <c r="K25" s="27"/>
      <c r="L25" s="27"/>
      <c r="M25" s="32"/>
      <c r="N25" s="28"/>
      <c r="O25" s="27"/>
      <c r="P25" s="32"/>
      <c r="Q25" s="33"/>
    </row>
    <row r="26" spans="2:17" s="4" customFormat="1" ht="19.7" customHeight="1">
      <c r="B26" s="28"/>
      <c r="C26" s="28"/>
      <c r="D26" s="28"/>
      <c r="E26" s="35"/>
      <c r="F26" s="27"/>
      <c r="G26" s="36">
        <v>0</v>
      </c>
      <c r="H26" s="36">
        <f t="shared" si="0"/>
        <v>0</v>
      </c>
      <c r="I26" s="31"/>
      <c r="J26" s="38"/>
      <c r="K26" s="27"/>
      <c r="L26" s="27"/>
      <c r="M26" s="32"/>
      <c r="N26" s="28"/>
      <c r="O26" s="27"/>
      <c r="P26" s="32"/>
      <c r="Q26" s="33"/>
    </row>
    <row r="27" spans="2:17" s="4" customFormat="1" ht="19.7" customHeight="1">
      <c r="B27" s="28">
        <v>8</v>
      </c>
      <c r="C27" s="28"/>
      <c r="D27" s="28"/>
      <c r="E27" s="35" t="s">
        <v>1264</v>
      </c>
      <c r="F27" s="27">
        <v>0</v>
      </c>
      <c r="G27" s="36">
        <v>5000</v>
      </c>
      <c r="H27" s="36">
        <f t="shared" si="0"/>
        <v>0</v>
      </c>
      <c r="I27" s="31"/>
      <c r="J27" s="38"/>
      <c r="K27" s="27"/>
      <c r="L27" s="27"/>
      <c r="M27" s="32"/>
      <c r="N27" s="28"/>
      <c r="O27" s="27"/>
      <c r="P27" s="32"/>
      <c r="Q27" s="33"/>
    </row>
    <row r="28" spans="2:17" s="4" customFormat="1" ht="19.7" customHeight="1">
      <c r="B28" s="28">
        <v>8</v>
      </c>
      <c r="C28" s="28"/>
      <c r="D28" s="28"/>
      <c r="E28" s="35" t="s">
        <v>1265</v>
      </c>
      <c r="F28" s="27">
        <v>16</v>
      </c>
      <c r="G28" s="36">
        <v>5000</v>
      </c>
      <c r="H28" s="36">
        <f t="shared" si="0"/>
        <v>80000</v>
      </c>
      <c r="I28" s="31"/>
      <c r="J28" s="38"/>
      <c r="K28" s="73"/>
      <c r="L28" s="27"/>
      <c r="M28" s="32"/>
      <c r="N28" s="28"/>
      <c r="O28" s="27"/>
      <c r="P28" s="32"/>
      <c r="Q28" s="33"/>
    </row>
    <row r="29" spans="2:17" s="4" customFormat="1" ht="19.7" customHeight="1">
      <c r="B29" s="28"/>
      <c r="C29" s="28"/>
      <c r="D29" s="28"/>
      <c r="E29" s="35"/>
      <c r="F29" s="27"/>
      <c r="G29" s="36">
        <v>0</v>
      </c>
      <c r="H29" s="36">
        <f t="shared" si="0"/>
        <v>0</v>
      </c>
      <c r="I29" s="31"/>
      <c r="J29" s="38"/>
      <c r="K29" s="73"/>
      <c r="L29" s="27"/>
      <c r="M29" s="32"/>
      <c r="N29" s="28"/>
      <c r="O29" s="27"/>
      <c r="P29" s="32"/>
      <c r="Q29" s="33"/>
    </row>
    <row r="30" spans="2:17" s="550" customFormat="1" ht="19.7" customHeight="1">
      <c r="B30" s="105"/>
      <c r="C30" s="105"/>
      <c r="D30" s="105"/>
      <c r="E30" s="106"/>
      <c r="F30" s="114"/>
      <c r="G30" s="1302">
        <v>0</v>
      </c>
      <c r="H30" s="1302">
        <f t="shared" si="0"/>
        <v>0</v>
      </c>
      <c r="I30" s="116"/>
      <c r="J30" s="543"/>
      <c r="K30" s="547"/>
      <c r="L30" s="114"/>
      <c r="M30" s="548"/>
      <c r="N30" s="105"/>
      <c r="O30" s="114"/>
      <c r="P30" s="548"/>
      <c r="Q30" s="549"/>
    </row>
    <row r="31" spans="2:17" s="223" customFormat="1" ht="19.7" customHeight="1">
      <c r="B31" s="220">
        <v>8</v>
      </c>
      <c r="C31" s="220" t="s">
        <v>55</v>
      </c>
      <c r="D31" s="220" t="s">
        <v>55</v>
      </c>
      <c r="E31" s="926" t="s">
        <v>2635</v>
      </c>
      <c r="F31" s="221">
        <v>1</v>
      </c>
      <c r="G31" s="1303">
        <v>1450</v>
      </c>
      <c r="H31" s="1303">
        <f t="shared" si="0"/>
        <v>1450</v>
      </c>
      <c r="I31" s="215"/>
      <c r="J31" s="477" t="s">
        <v>2636</v>
      </c>
      <c r="K31" s="218" t="s">
        <v>2621</v>
      </c>
      <c r="L31" s="221"/>
      <c r="M31" s="219">
        <v>45768</v>
      </c>
      <c r="N31" s="220"/>
      <c r="O31" s="221"/>
      <c r="P31" s="219">
        <v>45770</v>
      </c>
      <c r="Q31" s="222">
        <v>45770</v>
      </c>
    </row>
    <row r="32" spans="2:17" s="4" customFormat="1" ht="19.7" customHeight="1">
      <c r="B32" s="28"/>
      <c r="C32" s="28"/>
      <c r="D32" s="28"/>
      <c r="E32" s="35"/>
      <c r="F32" s="27"/>
      <c r="G32" s="36">
        <v>0</v>
      </c>
      <c r="H32" s="36">
        <f t="shared" si="0"/>
        <v>0</v>
      </c>
      <c r="I32" s="31"/>
      <c r="J32" s="38"/>
      <c r="K32" s="27"/>
      <c r="L32" s="27"/>
      <c r="M32" s="32"/>
      <c r="N32" s="28"/>
      <c r="O32" s="27"/>
      <c r="P32" s="32"/>
      <c r="Q32" s="33"/>
    </row>
    <row r="33" spans="2:17" s="4" customFormat="1" ht="19.7" customHeight="1">
      <c r="B33" s="28"/>
      <c r="C33" s="28"/>
      <c r="D33" s="28"/>
      <c r="E33" s="35"/>
      <c r="F33" s="27"/>
      <c r="G33" s="36">
        <v>0</v>
      </c>
      <c r="H33" s="36">
        <f t="shared" si="0"/>
        <v>0</v>
      </c>
      <c r="I33" s="31"/>
      <c r="J33" s="38"/>
      <c r="K33" s="27"/>
      <c r="L33" s="27"/>
      <c r="M33" s="32"/>
      <c r="N33" s="28"/>
      <c r="O33" s="27"/>
      <c r="P33" s="32"/>
      <c r="Q33" s="33"/>
    </row>
    <row r="34" spans="2:17" s="4" customFormat="1" ht="19.7" customHeight="1">
      <c r="B34" s="28"/>
      <c r="C34" s="28"/>
      <c r="D34" s="28"/>
      <c r="E34" s="35"/>
      <c r="F34" s="27"/>
      <c r="G34" s="36">
        <v>0</v>
      </c>
      <c r="H34" s="36">
        <f t="shared" si="0"/>
        <v>0</v>
      </c>
      <c r="I34" s="31"/>
      <c r="J34" s="38"/>
      <c r="K34" s="27"/>
      <c r="L34" s="27"/>
      <c r="M34" s="32"/>
      <c r="N34" s="28"/>
      <c r="O34" s="27"/>
      <c r="P34" s="32"/>
      <c r="Q34" s="33"/>
    </row>
    <row r="35" spans="2:17" s="4" customFormat="1" ht="19.7" customHeight="1">
      <c r="B35" s="28"/>
      <c r="C35" s="28"/>
      <c r="D35" s="28"/>
      <c r="E35" s="35"/>
      <c r="F35" s="27"/>
      <c r="G35" s="36">
        <v>0</v>
      </c>
      <c r="H35" s="36">
        <f t="shared" si="0"/>
        <v>0</v>
      </c>
      <c r="I35" s="31"/>
      <c r="J35" s="38"/>
      <c r="K35" s="27"/>
      <c r="L35" s="27"/>
      <c r="M35" s="32"/>
      <c r="N35" s="28"/>
      <c r="O35" s="27"/>
      <c r="P35" s="32"/>
      <c r="Q35" s="33"/>
    </row>
    <row r="36" spans="2:17">
      <c r="G36" s="10"/>
      <c r="H36" s="10"/>
    </row>
  </sheetData>
  <autoFilter ref="B8:O35" xr:uid="{63F38399-F6ED-4796-9BCB-1CF441426806}"/>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B5AE-2DED-4EF6-86B6-9014089659D0}">
  <sheetPr>
    <tabColor rgb="FF00B0F0"/>
  </sheetPr>
  <dimension ref="A2:R137"/>
  <sheetViews>
    <sheetView zoomScale="85" zoomScaleNormal="85" workbookViewId="0">
      <pane xSplit="9" ySplit="8" topLeftCell="M10" activePane="bottomRight" state="frozen"/>
      <selection pane="topRight" activeCell="J1" sqref="J1"/>
      <selection pane="bottomLeft" activeCell="A19" sqref="A19"/>
      <selection pane="bottomRight" activeCell="R15" sqref="R15"/>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203800</v>
      </c>
    </row>
    <row r="3" spans="1:18" ht="20.100000000000001" customHeight="1">
      <c r="C3" s="2" t="s">
        <v>3</v>
      </c>
      <c r="D3" s="2"/>
      <c r="E3" s="2"/>
      <c r="F3" s="13" t="s">
        <v>2638</v>
      </c>
      <c r="I3" s="1304" t="s">
        <v>2639</v>
      </c>
      <c r="J3" s="1304"/>
      <c r="K3" s="1304"/>
      <c r="L3" s="1304"/>
    </row>
    <row r="4" spans="1:18" ht="20.100000000000001" customHeight="1">
      <c r="C4" s="2" t="s">
        <v>1516</v>
      </c>
      <c r="D4" s="2"/>
      <c r="E4" s="2"/>
      <c r="F4" s="13" t="s">
        <v>2640</v>
      </c>
      <c r="I4" s="1304"/>
      <c r="J4" s="1304"/>
      <c r="K4" s="1304"/>
      <c r="L4" s="1304"/>
    </row>
    <row r="5" spans="1:18" ht="20.100000000000001" customHeight="1">
      <c r="C5" s="2" t="s">
        <v>8</v>
      </c>
      <c r="D5" s="2"/>
      <c r="E5" s="2"/>
      <c r="F5" s="18">
        <v>45734</v>
      </c>
      <c r="H5" s="1305" t="s">
        <v>34</v>
      </c>
      <c r="I5" s="1306"/>
      <c r="J5" s="1307"/>
      <c r="K5" s="38" t="s">
        <v>2641</v>
      </c>
    </row>
    <row r="6" spans="1:18" ht="20.100000000000001" customHeight="1">
      <c r="C6" s="2" t="s">
        <v>10</v>
      </c>
      <c r="D6" s="2"/>
      <c r="E6" s="2"/>
      <c r="F6" s="18">
        <v>45735</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28"/>
      <c r="D10" s="28"/>
      <c r="E10" s="28"/>
      <c r="F10" s="27"/>
      <c r="G10" s="27"/>
      <c r="H10" s="27"/>
      <c r="I10" s="31"/>
      <c r="J10" s="217"/>
      <c r="K10" s="27"/>
      <c r="L10" s="27"/>
      <c r="M10" s="27"/>
      <c r="N10" s="32"/>
      <c r="O10" s="28"/>
      <c r="P10" s="27"/>
      <c r="Q10" s="32"/>
      <c r="R10" s="33"/>
    </row>
    <row r="11" spans="1:18" s="4" customFormat="1" ht="19.7" customHeight="1">
      <c r="A11" s="27"/>
      <c r="B11" s="27"/>
      <c r="C11" s="28"/>
      <c r="D11" s="1312"/>
      <c r="E11" s="1313"/>
      <c r="F11" s="1314" t="s">
        <v>2642</v>
      </c>
      <c r="G11" s="27"/>
      <c r="H11" s="27"/>
      <c r="I11" s="31"/>
      <c r="J11" s="217"/>
      <c r="K11" s="27"/>
      <c r="L11" s="27"/>
      <c r="M11" s="27"/>
      <c r="N11" s="32"/>
      <c r="O11" s="28"/>
      <c r="P11" s="27"/>
      <c r="Q11" s="32"/>
      <c r="R11" s="33"/>
    </row>
    <row r="12" spans="1:18" s="4" customFormat="1" ht="19.7" customHeight="1">
      <c r="A12" s="398" t="s">
        <v>2643</v>
      </c>
      <c r="B12" s="112">
        <v>10</v>
      </c>
      <c r="C12" s="1078">
        <v>1</v>
      </c>
      <c r="D12" s="105" t="s">
        <v>946</v>
      </c>
      <c r="E12" s="105" t="s">
        <v>947</v>
      </c>
      <c r="F12" s="1315" t="s">
        <v>948</v>
      </c>
      <c r="G12" s="114">
        <v>2</v>
      </c>
      <c r="H12" s="115">
        <v>29920</v>
      </c>
      <c r="I12" s="154">
        <f>G12*H12</f>
        <v>59840</v>
      </c>
      <c r="J12" s="31"/>
      <c r="K12" s="38" t="s">
        <v>2644</v>
      </c>
      <c r="L12" s="27"/>
      <c r="M12" s="27"/>
      <c r="N12" s="32">
        <v>45721</v>
      </c>
      <c r="O12" s="28"/>
      <c r="P12" s="40">
        <v>45734</v>
      </c>
      <c r="Q12" s="32">
        <v>45735</v>
      </c>
      <c r="R12" s="33">
        <v>45735</v>
      </c>
    </row>
    <row r="13" spans="1:18" s="4" customFormat="1" ht="19.7" customHeight="1">
      <c r="A13" s="398" t="s">
        <v>2645</v>
      </c>
      <c r="B13" s="112">
        <v>10</v>
      </c>
      <c r="C13" s="1078">
        <f>+C12+1</f>
        <v>2</v>
      </c>
      <c r="D13" s="105" t="s">
        <v>946</v>
      </c>
      <c r="E13" s="105" t="s">
        <v>947</v>
      </c>
      <c r="F13" s="1316" t="s">
        <v>2646</v>
      </c>
      <c r="G13" s="114">
        <v>2</v>
      </c>
      <c r="H13" s="115">
        <v>13800</v>
      </c>
      <c r="I13" s="154">
        <f>G13*H13</f>
        <v>27600</v>
      </c>
      <c r="J13" s="31"/>
      <c r="K13" s="38" t="s">
        <v>2647</v>
      </c>
      <c r="L13" s="27"/>
      <c r="M13" s="27"/>
      <c r="N13" s="32">
        <v>45721</v>
      </c>
      <c r="O13" s="28"/>
      <c r="P13" s="40">
        <v>45734</v>
      </c>
      <c r="Q13" s="32">
        <v>45735</v>
      </c>
      <c r="R13" s="33">
        <v>45735</v>
      </c>
    </row>
    <row r="14" spans="1:18" s="4" customFormat="1" ht="19.7" customHeight="1">
      <c r="A14" s="398" t="s">
        <v>2643</v>
      </c>
      <c r="B14" s="112">
        <v>10</v>
      </c>
      <c r="C14" s="1078">
        <f>+C13+1</f>
        <v>3</v>
      </c>
      <c r="D14" s="105" t="s">
        <v>946</v>
      </c>
      <c r="E14" s="105" t="s">
        <v>947</v>
      </c>
      <c r="F14" s="1315" t="s">
        <v>2648</v>
      </c>
      <c r="G14" s="114">
        <v>2</v>
      </c>
      <c r="H14" s="115">
        <v>57760</v>
      </c>
      <c r="I14" s="154">
        <f>G14*H14</f>
        <v>115520</v>
      </c>
      <c r="J14" s="31"/>
      <c r="K14" s="38" t="s">
        <v>2649</v>
      </c>
      <c r="L14" s="27"/>
      <c r="M14" s="27"/>
      <c r="N14" s="32">
        <v>45721</v>
      </c>
      <c r="O14" s="28"/>
      <c r="P14" s="40">
        <v>45734</v>
      </c>
      <c r="Q14" s="32">
        <v>45735</v>
      </c>
      <c r="R14" s="33">
        <v>45735</v>
      </c>
    </row>
    <row r="15" spans="1:18" s="4" customFormat="1" ht="19.7" customHeight="1">
      <c r="A15" s="398" t="s">
        <v>42</v>
      </c>
      <c r="B15" s="112">
        <v>10</v>
      </c>
      <c r="C15" s="1078">
        <f>+C14+1</f>
        <v>4</v>
      </c>
      <c r="D15" s="131" t="s">
        <v>956</v>
      </c>
      <c r="E15" s="131" t="s">
        <v>956</v>
      </c>
      <c r="F15" s="148" t="s">
        <v>2650</v>
      </c>
      <c r="G15" s="157">
        <v>1</v>
      </c>
      <c r="H15" s="168">
        <v>340</v>
      </c>
      <c r="I15" s="168">
        <f>G15*H15</f>
        <v>340</v>
      </c>
      <c r="J15" s="159"/>
      <c r="K15" s="166" t="s">
        <v>2651</v>
      </c>
      <c r="L15" s="110" t="s">
        <v>2652</v>
      </c>
      <c r="M15" s="27"/>
      <c r="N15" s="32">
        <v>45720</v>
      </c>
      <c r="O15" s="28"/>
      <c r="P15" s="40">
        <v>45734</v>
      </c>
      <c r="Q15" s="32">
        <v>45722</v>
      </c>
      <c r="R15" s="33">
        <v>45721</v>
      </c>
    </row>
    <row r="16" spans="1:18" s="4" customFormat="1" ht="19.7" customHeight="1">
      <c r="A16" s="27"/>
      <c r="B16" s="27"/>
      <c r="C16" s="28"/>
      <c r="D16" s="131" t="s">
        <v>956</v>
      </c>
      <c r="E16" s="131" t="s">
        <v>956</v>
      </c>
      <c r="F16" s="35" t="s">
        <v>374</v>
      </c>
      <c r="G16" s="27">
        <v>1</v>
      </c>
      <c r="H16" s="154">
        <v>500</v>
      </c>
      <c r="I16" s="1317">
        <f>G16*H16</f>
        <v>500</v>
      </c>
      <c r="J16" s="31"/>
      <c r="K16" s="38"/>
      <c r="L16" s="27"/>
      <c r="M16" s="27"/>
      <c r="N16" s="32">
        <v>45720</v>
      </c>
      <c r="O16" s="28"/>
      <c r="P16" s="40">
        <v>45734</v>
      </c>
      <c r="Q16" s="32">
        <v>45722</v>
      </c>
      <c r="R16" s="33">
        <v>45721</v>
      </c>
    </row>
    <row r="17" spans="1:18" s="4" customFormat="1" ht="19.7" customHeight="1">
      <c r="A17" s="27"/>
      <c r="B17" s="27"/>
      <c r="C17" s="28"/>
      <c r="D17" s="28"/>
      <c r="E17" s="28"/>
      <c r="F17" s="306">
        <f>SUM(I12:I16)</f>
        <v>203800</v>
      </c>
      <c r="G17" s="27"/>
      <c r="H17" s="27"/>
      <c r="I17" s="31"/>
      <c r="J17" s="217"/>
      <c r="K17" s="27"/>
      <c r="L17" s="27"/>
      <c r="M17" s="27"/>
      <c r="N17" s="32"/>
      <c r="O17" s="28"/>
      <c r="P17" s="27"/>
      <c r="Q17" s="32"/>
      <c r="R17" s="33"/>
    </row>
    <row r="18" spans="1:18" s="4" customFormat="1" ht="19.7" customHeight="1">
      <c r="A18" s="27"/>
      <c r="B18" s="27"/>
      <c r="C18" s="28"/>
      <c r="D18" s="28"/>
      <c r="E18" s="28"/>
      <c r="F18" s="27"/>
      <c r="G18" s="27"/>
      <c r="H18" s="27"/>
      <c r="I18" s="31"/>
      <c r="J18" s="217"/>
      <c r="K18" s="27"/>
      <c r="L18" s="27"/>
      <c r="M18" s="27"/>
      <c r="N18" s="32"/>
      <c r="O18" s="28"/>
      <c r="P18" s="27"/>
      <c r="Q18" s="32"/>
      <c r="R18" s="33"/>
    </row>
    <row r="19" spans="1:18" s="4" customFormat="1" ht="19.7" customHeight="1">
      <c r="A19" s="27"/>
      <c r="B19" s="27"/>
      <c r="C19" s="28"/>
      <c r="D19" s="28"/>
      <c r="E19" s="28"/>
      <c r="F19" s="27"/>
      <c r="G19" s="27"/>
      <c r="H19" s="27"/>
      <c r="I19" s="31"/>
      <c r="J19" s="217"/>
      <c r="K19" s="27"/>
      <c r="L19" s="27"/>
      <c r="M19" s="27"/>
      <c r="N19" s="32"/>
      <c r="O19" s="28"/>
      <c r="P19" s="27"/>
      <c r="Q19" s="32"/>
      <c r="R19" s="33"/>
    </row>
    <row r="20" spans="1:18" s="4" customFormat="1" ht="19.7" customHeight="1">
      <c r="A20" s="27"/>
      <c r="B20" s="27"/>
      <c r="C20" s="28"/>
      <c r="D20" s="28"/>
      <c r="E20" s="28"/>
      <c r="F20" s="27"/>
      <c r="G20" s="27"/>
      <c r="H20" s="27"/>
      <c r="I20" s="31"/>
      <c r="J20" s="217"/>
      <c r="K20" s="27"/>
      <c r="L20" s="27"/>
      <c r="M20" s="27"/>
      <c r="N20" s="32"/>
      <c r="O20" s="28"/>
      <c r="P20" s="27"/>
      <c r="Q20" s="32"/>
      <c r="R20" s="33"/>
    </row>
    <row r="21" spans="1:18" s="4" customFormat="1" ht="19.7" customHeight="1">
      <c r="A21" s="27"/>
      <c r="B21" s="27"/>
      <c r="C21" s="28"/>
      <c r="D21" s="1318"/>
      <c r="E21" s="1318"/>
      <c r="F21" s="1319" t="s">
        <v>2653</v>
      </c>
      <c r="G21" s="1320"/>
      <c r="H21" s="1321">
        <v>70000</v>
      </c>
      <c r="I21" s="1322">
        <f>G21*H21</f>
        <v>0</v>
      </c>
      <c r="J21" s="217"/>
      <c r="K21" s="27"/>
      <c r="L21" s="27"/>
      <c r="M21" s="27"/>
      <c r="N21" s="32"/>
      <c r="O21" s="28"/>
      <c r="P21" s="27"/>
      <c r="Q21" s="32"/>
      <c r="R21" s="33"/>
    </row>
    <row r="22" spans="1:18" s="4" customFormat="1" ht="19.7" customHeight="1">
      <c r="A22" s="27"/>
      <c r="B22" s="27"/>
      <c r="C22" s="28"/>
      <c r="D22" s="28"/>
      <c r="E22" s="28"/>
      <c r="F22" s="73" t="s">
        <v>808</v>
      </c>
      <c r="G22" s="27"/>
      <c r="H22" s="27"/>
      <c r="I22" s="31"/>
      <c r="J22" s="217"/>
      <c r="K22" s="27"/>
      <c r="L22" s="27"/>
      <c r="M22" s="27"/>
      <c r="N22" s="32"/>
      <c r="O22" s="28"/>
      <c r="P22" s="27"/>
      <c r="Q22" s="32"/>
      <c r="R22" s="33"/>
    </row>
    <row r="23" spans="1:18" s="4" customFormat="1" ht="19.7" customHeight="1">
      <c r="A23" s="27"/>
      <c r="B23" s="27"/>
      <c r="C23" s="28"/>
      <c r="D23" s="28"/>
      <c r="E23" s="28"/>
      <c r="F23" s="27"/>
      <c r="G23" s="27"/>
      <c r="H23" s="27"/>
      <c r="I23" s="31"/>
      <c r="J23" s="217"/>
      <c r="K23" s="27"/>
      <c r="L23" s="27"/>
      <c r="M23" s="27"/>
      <c r="N23" s="32"/>
      <c r="O23" s="28"/>
      <c r="P23" s="27"/>
      <c r="Q23" s="32"/>
      <c r="R23" s="33"/>
    </row>
    <row r="24" spans="1:18" s="4" customFormat="1" ht="19.7" customHeight="1">
      <c r="A24" s="27"/>
      <c r="B24" s="27"/>
      <c r="C24" s="28"/>
      <c r="D24" s="28"/>
      <c r="E24" s="28"/>
      <c r="F24" s="27"/>
      <c r="G24" s="27"/>
      <c r="H24" s="27"/>
      <c r="I24" s="31"/>
      <c r="J24" s="217"/>
      <c r="K24" s="27"/>
      <c r="L24" s="27"/>
      <c r="M24" s="27"/>
      <c r="N24" s="32"/>
      <c r="O24" s="28"/>
      <c r="P24" s="27"/>
      <c r="Q24" s="32"/>
      <c r="R24" s="33"/>
    </row>
    <row r="25" spans="1:18" s="4" customFormat="1" ht="19.7" customHeight="1">
      <c r="A25" s="27"/>
      <c r="B25" s="27"/>
      <c r="C25" s="28"/>
      <c r="D25" s="28"/>
      <c r="E25" s="28"/>
      <c r="F25" s="27"/>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C41" s="28"/>
      <c r="D41" s="28"/>
      <c r="E41" s="28"/>
      <c r="F41" s="27"/>
      <c r="G41" s="27"/>
      <c r="H41" s="27"/>
      <c r="I41" s="31"/>
      <c r="J41" s="217"/>
      <c r="K41" s="27"/>
      <c r="L41" s="27"/>
      <c r="M41" s="27"/>
      <c r="N41" s="32"/>
      <c r="O41" s="28"/>
      <c r="P41" s="27"/>
      <c r="Q41" s="32"/>
      <c r="R41" s="33"/>
    </row>
    <row r="42" spans="1:18" s="4" customFormat="1" ht="19.7" customHeight="1">
      <c r="C42" s="28"/>
      <c r="D42" s="28"/>
      <c r="E42" s="28"/>
      <c r="F42" s="27"/>
      <c r="G42" s="27"/>
      <c r="H42" s="27"/>
      <c r="I42" s="31"/>
      <c r="J42" s="217"/>
      <c r="K42" s="27"/>
      <c r="L42" s="27"/>
      <c r="M42" s="27"/>
      <c r="N42" s="32"/>
      <c r="O42" s="28"/>
      <c r="P42" s="27"/>
      <c r="Q42" s="32"/>
      <c r="R42" s="33"/>
    </row>
    <row r="43" spans="1:18" s="4" customFormat="1" ht="19.7" customHeight="1">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131"/>
      <c r="E82" s="131"/>
      <c r="F82" s="73"/>
      <c r="G82" s="199"/>
      <c r="H82" s="27"/>
      <c r="I82" s="77"/>
      <c r="J82" s="217"/>
      <c r="K82" s="166"/>
      <c r="L82" s="27"/>
      <c r="M82" s="73"/>
      <c r="N82" s="32"/>
      <c r="O82" s="28"/>
      <c r="P82" s="27"/>
      <c r="Q82" s="32"/>
      <c r="R82" s="33"/>
    </row>
    <row r="83" spans="3:18" s="4" customFormat="1" ht="19.7" customHeight="1">
      <c r="C83" s="28"/>
      <c r="D83" s="28"/>
      <c r="E83" s="131"/>
      <c r="F83" s="73"/>
      <c r="G83" s="199"/>
      <c r="H83" s="27"/>
      <c r="I83" s="77"/>
      <c r="J83" s="217"/>
      <c r="K83" s="166"/>
      <c r="L83" s="27"/>
      <c r="M83" s="73"/>
      <c r="N83" s="32"/>
      <c r="O83" s="28"/>
      <c r="P83" s="27"/>
      <c r="Q83" s="32"/>
      <c r="R83" s="33"/>
    </row>
    <row r="84" spans="3:18" s="4" customFormat="1" ht="19.7" customHeight="1">
      <c r="C84" s="28"/>
      <c r="D84" s="28"/>
      <c r="E84" s="131"/>
      <c r="F84" s="73"/>
      <c r="G84" s="199"/>
      <c r="H84" s="27"/>
      <c r="I84" s="77"/>
      <c r="J84" s="217"/>
      <c r="K84" s="166"/>
      <c r="L84" s="27"/>
      <c r="M84" s="73"/>
      <c r="N84" s="32"/>
      <c r="O84" s="28"/>
      <c r="P84" s="27"/>
      <c r="Q84" s="32"/>
      <c r="R84" s="33"/>
    </row>
    <row r="85" spans="3:18" s="4" customFormat="1" ht="19.7" customHeight="1">
      <c r="C85" s="28"/>
      <c r="D85" s="28"/>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350000000000001" customHeight="1">
      <c r="C88" s="28"/>
      <c r="D88" s="131"/>
      <c r="E88" s="131"/>
      <c r="F88" s="73"/>
      <c r="G88" s="199"/>
      <c r="H88" s="27"/>
      <c r="I88" s="77"/>
      <c r="J88" s="217"/>
      <c r="K88" s="166"/>
      <c r="L88" s="27"/>
      <c r="M88" s="73"/>
      <c r="N88" s="32"/>
      <c r="O88" s="28"/>
      <c r="P88" s="27"/>
      <c r="Q88" s="32"/>
      <c r="R88" s="33"/>
    </row>
    <row r="89" spans="3:18" s="4" customFormat="1" ht="19.350000000000001" customHeight="1">
      <c r="C89" s="28"/>
      <c r="D89" s="131"/>
      <c r="E89" s="131"/>
      <c r="F89" s="156"/>
      <c r="G89" s="199"/>
      <c r="H89" s="27"/>
      <c r="I89" s="77"/>
      <c r="J89" s="217"/>
      <c r="K89" s="166"/>
      <c r="L89" s="27"/>
      <c r="M89" s="73"/>
      <c r="N89" s="32"/>
      <c r="O89" s="28"/>
      <c r="P89" s="27"/>
      <c r="Q89" s="32"/>
      <c r="R89" s="33"/>
    </row>
    <row r="90" spans="3:18" s="4" customFormat="1" ht="19.350000000000001" customHeight="1">
      <c r="C90" s="28"/>
      <c r="D90" s="131"/>
      <c r="E90" s="131"/>
      <c r="F90" s="264"/>
      <c r="G90" s="199"/>
      <c r="H90" s="27"/>
      <c r="I90" s="77"/>
      <c r="J90" s="217"/>
      <c r="K90" s="166"/>
      <c r="L90" s="27"/>
      <c r="M90" s="73"/>
      <c r="N90" s="32"/>
      <c r="O90" s="28"/>
      <c r="P90" s="27"/>
      <c r="Q90" s="32"/>
      <c r="R90" s="33"/>
    </row>
    <row r="91" spans="3:18" s="4" customFormat="1" ht="19.7" customHeight="1">
      <c r="C91" s="28"/>
      <c r="D91" s="131"/>
      <c r="E91" s="131"/>
      <c r="F91" s="264"/>
      <c r="G91" s="199"/>
      <c r="H91" s="27"/>
      <c r="I91" s="77"/>
      <c r="J91" s="217"/>
      <c r="K91" s="166"/>
      <c r="L91" s="27"/>
      <c r="M91" s="73"/>
      <c r="N91" s="32"/>
      <c r="O91" s="28"/>
      <c r="P91" s="27"/>
      <c r="Q91" s="32"/>
      <c r="R91" s="33"/>
    </row>
    <row r="92" spans="3:18" s="4" customFormat="1" ht="19.7" customHeight="1">
      <c r="C92" s="28"/>
      <c r="D92" s="131"/>
      <c r="E92" s="131"/>
      <c r="F92" s="264"/>
      <c r="G92" s="199"/>
      <c r="H92" s="27"/>
      <c r="I92" s="77"/>
      <c r="J92" s="217"/>
      <c r="K92" s="166"/>
      <c r="L92" s="27"/>
      <c r="M92" s="73"/>
      <c r="N92" s="32"/>
      <c r="O92" s="28"/>
      <c r="P92" s="27"/>
      <c r="Q92" s="32"/>
      <c r="R92" s="33"/>
    </row>
    <row r="93" spans="3:18" s="4" customFormat="1" ht="19.7"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28"/>
      <c r="E96" s="28"/>
      <c r="F96" s="73"/>
      <c r="G96" s="27"/>
      <c r="H96" s="77"/>
      <c r="I96" s="44"/>
      <c r="J96" s="377"/>
      <c r="K96" s="682"/>
      <c r="L96" s="27"/>
      <c r="M96" s="73"/>
      <c r="N96" s="32"/>
      <c r="O96" s="28"/>
      <c r="P96" s="27"/>
      <c r="Q96" s="32"/>
      <c r="R96" s="33"/>
    </row>
    <row r="97" spans="3:18" s="4" customFormat="1" ht="19.7" customHeight="1">
      <c r="C97" s="28"/>
      <c r="D97" s="28"/>
      <c r="E97" s="28"/>
      <c r="F97" s="73"/>
      <c r="G97" s="27"/>
      <c r="H97" s="77"/>
      <c r="I97" s="1323"/>
      <c r="J97" s="517"/>
      <c r="K97" s="682"/>
      <c r="L97" s="27"/>
      <c r="M97" s="73"/>
      <c r="N97" s="32"/>
      <c r="O97" s="28"/>
      <c r="P97" s="27"/>
      <c r="Q97" s="32"/>
      <c r="R97" s="33"/>
    </row>
    <row r="98" spans="3:18" s="4" customFormat="1" ht="19.7" customHeight="1">
      <c r="C98" s="28"/>
      <c r="D98" s="131"/>
      <c r="E98" s="131"/>
      <c r="F98" s="1324"/>
      <c r="G98" s="199"/>
      <c r="H98" s="27"/>
      <c r="I98" s="77"/>
      <c r="J98" s="217"/>
      <c r="K98" s="166"/>
      <c r="L98" s="27"/>
      <c r="M98" s="73"/>
      <c r="N98" s="32"/>
      <c r="O98" s="28"/>
      <c r="P98" s="27"/>
      <c r="Q98" s="32"/>
      <c r="R98" s="33"/>
    </row>
    <row r="99" spans="3:18" s="4" customFormat="1" ht="19.7" customHeight="1">
      <c r="C99" s="28"/>
      <c r="D99" s="131"/>
      <c r="E99" s="131"/>
      <c r="F99" s="264"/>
      <c r="G99" s="199"/>
      <c r="H99" s="27"/>
      <c r="I99" s="77"/>
      <c r="J99" s="217"/>
      <c r="K99" s="166"/>
      <c r="L99" s="27"/>
      <c r="M99" s="73"/>
      <c r="N99" s="32"/>
      <c r="O99" s="28"/>
      <c r="P99" s="27"/>
      <c r="Q99" s="32"/>
      <c r="R99" s="33"/>
    </row>
    <row r="100" spans="3:18" s="4" customFormat="1" ht="19.7" customHeight="1">
      <c r="C100" s="28"/>
      <c r="D100" s="131"/>
      <c r="E100" s="131"/>
      <c r="F100" s="26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325"/>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325"/>
      <c r="L126" s="27"/>
      <c r="M126" s="73"/>
      <c r="N126" s="32"/>
      <c r="O126" s="28"/>
      <c r="P126" s="27"/>
      <c r="Q126" s="32"/>
      <c r="R126" s="33"/>
    </row>
    <row r="127" spans="3:18" s="4" customFormat="1" ht="19.7" customHeight="1">
      <c r="C127" s="28"/>
      <c r="D127" s="28"/>
      <c r="E127" s="28"/>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66"/>
      <c r="L129" s="27"/>
      <c r="M129" s="73"/>
      <c r="N129" s="32"/>
      <c r="O129" s="28"/>
      <c r="P129" s="27"/>
      <c r="Q129" s="32"/>
      <c r="R129" s="33"/>
    </row>
    <row r="130" spans="1:18" s="4" customFormat="1" ht="19.7" customHeight="1">
      <c r="C130" s="28"/>
      <c r="D130" s="28"/>
      <c r="E130" s="28"/>
      <c r="F130" s="264"/>
      <c r="G130" s="199"/>
      <c r="H130" s="27"/>
      <c r="I130" s="77"/>
      <c r="J130" s="217"/>
      <c r="K130" s="166"/>
      <c r="L130" s="27"/>
      <c r="M130" s="73"/>
      <c r="N130" s="32"/>
      <c r="O130" s="28"/>
      <c r="P130" s="27"/>
      <c r="Q130" s="32"/>
      <c r="R130" s="33"/>
    </row>
    <row r="131" spans="1:18" s="4" customFormat="1" ht="19.350000000000001"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28"/>
      <c r="E132" s="28"/>
      <c r="F132" s="201"/>
      <c r="G132" s="826"/>
      <c r="H132" s="27"/>
      <c r="I132" s="77"/>
      <c r="J132" s="217"/>
      <c r="K132" s="134"/>
      <c r="L132" s="27"/>
      <c r="M132" s="27"/>
      <c r="N132" s="32"/>
      <c r="O132" s="28"/>
      <c r="P132" s="27"/>
      <c r="Q132" s="32"/>
      <c r="R132" s="33"/>
    </row>
    <row r="133" spans="1:18" s="4" customFormat="1" ht="19.7" customHeight="1">
      <c r="C133" s="28"/>
      <c r="D133" s="28"/>
      <c r="E133" s="28"/>
      <c r="F133" s="1326">
        <f>SUM(I82:I132)</f>
        <v>0</v>
      </c>
      <c r="G133" s="826"/>
      <c r="H133" s="27"/>
      <c r="I133" s="77"/>
      <c r="J133" s="217"/>
      <c r="K133" s="73"/>
      <c r="L133" s="27"/>
      <c r="M133" s="27"/>
      <c r="N133" s="32"/>
      <c r="O133" s="28"/>
      <c r="P133" s="27"/>
      <c r="Q133" s="32"/>
      <c r="R133" s="33"/>
    </row>
    <row r="134" spans="1:18" s="4" customFormat="1" ht="19.7" customHeight="1">
      <c r="C134" s="28"/>
      <c r="D134" s="28"/>
      <c r="E134" s="28"/>
      <c r="F134" s="73"/>
      <c r="G134" s="826"/>
      <c r="H134" s="27"/>
      <c r="I134" s="77"/>
      <c r="J134" s="217"/>
      <c r="K134" s="73"/>
      <c r="L134" s="27"/>
      <c r="M134" s="27"/>
      <c r="N134" s="32"/>
      <c r="O134" s="28"/>
      <c r="P134" s="27"/>
      <c r="Q134" s="32"/>
      <c r="R134" s="33"/>
    </row>
    <row r="135" spans="1:18" s="4" customFormat="1" ht="19.7" customHeight="1">
      <c r="C135" s="28"/>
      <c r="D135" s="28"/>
      <c r="E135" s="28"/>
      <c r="F135" s="73"/>
      <c r="G135" s="826"/>
      <c r="H135" s="27"/>
      <c r="I135" s="77"/>
      <c r="J135" s="217"/>
      <c r="K135" s="73"/>
      <c r="L135" s="73"/>
      <c r="M135" s="27"/>
      <c r="N135" s="32"/>
      <c r="O135" s="28"/>
      <c r="P135" s="27"/>
      <c r="Q135" s="32"/>
      <c r="R135" s="33"/>
    </row>
    <row r="136" spans="1:18">
      <c r="A136" s="4"/>
      <c r="B136" s="4"/>
      <c r="C136" s="28"/>
      <c r="D136" s="28"/>
      <c r="E136" s="28"/>
      <c r="F136" s="73"/>
      <c r="G136" s="826"/>
      <c r="H136" s="27"/>
      <c r="I136" s="77"/>
      <c r="J136" s="217"/>
      <c r="K136" s="73"/>
      <c r="L136" s="27"/>
      <c r="M136" s="27"/>
      <c r="N136" s="32"/>
      <c r="O136" s="28"/>
      <c r="P136" s="27"/>
      <c r="Q136" s="32"/>
      <c r="R136" s="33"/>
    </row>
    <row r="137" spans="1:18">
      <c r="I137" s="1327"/>
    </row>
  </sheetData>
  <autoFilter ref="A8:R21" xr:uid="{B96EE74E-83CC-42AF-BAB1-6D85082391D6}"/>
  <mergeCells count="9">
    <mergeCell ref="C2:E2"/>
    <mergeCell ref="H2:J2"/>
    <mergeCell ref="C3:E3"/>
    <mergeCell ref="I3:L4"/>
    <mergeCell ref="C4:E4"/>
    <mergeCell ref="C5:E5"/>
    <mergeCell ref="H5:H6"/>
    <mergeCell ref="I5:I6"/>
    <mergeCell ref="C6:E6"/>
  </mergeCells>
  <phoneticPr fontId="2"/>
  <hyperlinks>
    <hyperlink ref="L15" r:id="rId1" display="https://www.monotaro.com/g/04256341/" xr:uid="{C64CB94F-E00C-4045-9ED8-11717A5F2A92}"/>
  </hyperlinks>
  <pageMargins left="0" right="0" top="0" bottom="0" header="0" footer="0"/>
  <pageSetup paperSize="8" scale="65" orientation="portrait" r:id="rId2"/>
  <legacy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52F4-1D41-4DCE-9FF3-E25469F55A20}">
  <dimension ref="B2:Q60"/>
  <sheetViews>
    <sheetView zoomScale="85" zoomScaleNormal="85" workbookViewId="0">
      <pane xSplit="10" ySplit="8" topLeftCell="K9" activePane="bottomRight" state="frozen"/>
      <selection pane="topRight" activeCell="K1" sqref="K1"/>
      <selection pane="bottomLeft" activeCell="A9" sqref="A9"/>
      <selection pane="bottomRight" activeCell="E21" sqref="E21"/>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1418</v>
      </c>
      <c r="G2" s="5" t="s">
        <v>2</v>
      </c>
      <c r="H2" s="6"/>
      <c r="I2" s="7"/>
      <c r="J2" s="8">
        <f>SUM(H:H)</f>
        <v>402133</v>
      </c>
    </row>
    <row r="3" spans="2:17" ht="20.100000000000001" customHeight="1">
      <c r="B3" s="2" t="s">
        <v>3</v>
      </c>
      <c r="C3" s="2"/>
      <c r="D3" s="2"/>
      <c r="E3" s="13" t="s">
        <v>1419</v>
      </c>
    </row>
    <row r="4" spans="2:17" ht="20.100000000000001" customHeight="1">
      <c r="B4" s="2" t="s">
        <v>5</v>
      </c>
      <c r="C4" s="2"/>
      <c r="D4" s="2"/>
      <c r="E4" s="13">
        <v>222215</v>
      </c>
    </row>
    <row r="5" spans="2:17" ht="20.100000000000001" customHeight="1">
      <c r="B5" s="2" t="s">
        <v>8</v>
      </c>
      <c r="C5" s="2"/>
      <c r="D5" s="2"/>
      <c r="E5" s="18">
        <v>45749</v>
      </c>
    </row>
    <row r="6" spans="2:17" ht="20.100000000000001" customHeight="1">
      <c r="B6" s="2" t="s">
        <v>10</v>
      </c>
      <c r="C6" s="2"/>
      <c r="D6" s="2"/>
      <c r="E6" s="18">
        <v>45762</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2</v>
      </c>
      <c r="C10" s="692" t="s">
        <v>1311</v>
      </c>
      <c r="D10" s="692" t="s">
        <v>1311</v>
      </c>
      <c r="E10" s="38" t="s">
        <v>2654</v>
      </c>
      <c r="F10" s="830">
        <v>1</v>
      </c>
      <c r="G10" s="39">
        <v>15500</v>
      </c>
      <c r="H10" s="566">
        <f t="shared" ref="H10:H21" si="0">F10*G10</f>
        <v>15500</v>
      </c>
      <c r="I10" s="31"/>
      <c r="J10" s="225" t="s">
        <v>2655</v>
      </c>
      <c r="K10" s="73" t="s">
        <v>2656</v>
      </c>
      <c r="L10" s="27"/>
      <c r="M10" s="32">
        <v>45729</v>
      </c>
      <c r="N10" s="28"/>
      <c r="O10" s="40">
        <v>45749</v>
      </c>
      <c r="P10" s="32">
        <v>45750</v>
      </c>
      <c r="Q10" s="33">
        <v>45750</v>
      </c>
    </row>
    <row r="11" spans="2:17" s="4" customFormat="1" ht="19.7" customHeight="1">
      <c r="B11" s="28">
        <v>2</v>
      </c>
      <c r="C11" s="692" t="s">
        <v>1311</v>
      </c>
      <c r="D11" s="692" t="s">
        <v>1311</v>
      </c>
      <c r="E11" s="38" t="s">
        <v>2657</v>
      </c>
      <c r="F11" s="830">
        <v>1</v>
      </c>
      <c r="G11" s="39">
        <v>18500</v>
      </c>
      <c r="H11" s="566">
        <f t="shared" si="0"/>
        <v>18500</v>
      </c>
      <c r="I11" s="31"/>
      <c r="J11" s="225" t="s">
        <v>2658</v>
      </c>
      <c r="K11" s="73" t="s">
        <v>2656</v>
      </c>
      <c r="L11" s="27"/>
      <c r="M11" s="32">
        <v>45729</v>
      </c>
      <c r="N11" s="28"/>
      <c r="O11" s="40">
        <v>45749</v>
      </c>
      <c r="P11" s="32">
        <v>45750</v>
      </c>
      <c r="Q11" s="33">
        <v>45750</v>
      </c>
    </row>
    <row r="12" spans="2:17" s="4" customFormat="1" ht="19.7" customHeight="1">
      <c r="B12" s="28">
        <v>2</v>
      </c>
      <c r="C12" s="692" t="s">
        <v>1311</v>
      </c>
      <c r="D12" s="692" t="s">
        <v>1311</v>
      </c>
      <c r="E12" s="38" t="s">
        <v>2659</v>
      </c>
      <c r="F12" s="830">
        <v>1</v>
      </c>
      <c r="G12" s="39">
        <v>7500</v>
      </c>
      <c r="H12" s="566">
        <f t="shared" si="0"/>
        <v>7500</v>
      </c>
      <c r="I12" s="31"/>
      <c r="J12" s="225" t="s">
        <v>2660</v>
      </c>
      <c r="K12" s="73" t="s">
        <v>2656</v>
      </c>
      <c r="L12" s="27"/>
      <c r="M12" s="32">
        <v>45729</v>
      </c>
      <c r="N12" s="28"/>
      <c r="O12" s="40">
        <v>45749</v>
      </c>
      <c r="P12" s="32">
        <v>45750</v>
      </c>
      <c r="Q12" s="33">
        <v>45750</v>
      </c>
    </row>
    <row r="13" spans="2:17" s="4" customFormat="1" ht="19.7" customHeight="1">
      <c r="B13" s="28">
        <v>2</v>
      </c>
      <c r="C13" s="692" t="s">
        <v>1311</v>
      </c>
      <c r="D13" s="692" t="s">
        <v>1311</v>
      </c>
      <c r="E13" s="38" t="s">
        <v>2661</v>
      </c>
      <c r="F13" s="830">
        <v>1</v>
      </c>
      <c r="G13" s="39">
        <v>16500</v>
      </c>
      <c r="H13" s="566">
        <f t="shared" si="0"/>
        <v>16500</v>
      </c>
      <c r="I13" s="31"/>
      <c r="J13" s="225" t="s">
        <v>2662</v>
      </c>
      <c r="K13" s="73" t="s">
        <v>2656</v>
      </c>
      <c r="L13" s="27"/>
      <c r="M13" s="32">
        <v>45729</v>
      </c>
      <c r="N13" s="28"/>
      <c r="O13" s="40">
        <v>45749</v>
      </c>
      <c r="P13" s="32">
        <v>45750</v>
      </c>
      <c r="Q13" s="33">
        <v>45750</v>
      </c>
    </row>
    <row r="14" spans="2:17" s="4" customFormat="1" ht="19.7" customHeight="1">
      <c r="B14" s="28">
        <v>2</v>
      </c>
      <c r="C14" s="692" t="s">
        <v>1311</v>
      </c>
      <c r="D14" s="692" t="s">
        <v>1311</v>
      </c>
      <c r="E14" s="38" t="s">
        <v>2663</v>
      </c>
      <c r="F14" s="830">
        <v>1</v>
      </c>
      <c r="G14" s="39">
        <v>4500</v>
      </c>
      <c r="H14" s="566">
        <f t="shared" si="0"/>
        <v>4500</v>
      </c>
      <c r="I14" s="31"/>
      <c r="J14" s="225" t="s">
        <v>2664</v>
      </c>
      <c r="K14" s="73" t="s">
        <v>2656</v>
      </c>
      <c r="L14" s="27"/>
      <c r="M14" s="32">
        <v>45729</v>
      </c>
      <c r="N14" s="28"/>
      <c r="O14" s="40">
        <v>45749</v>
      </c>
      <c r="P14" s="32">
        <v>45750</v>
      </c>
      <c r="Q14" s="33">
        <v>45750</v>
      </c>
    </row>
    <row r="15" spans="2:17" s="4" customFormat="1" ht="19.7" customHeight="1">
      <c r="B15" s="28">
        <v>2</v>
      </c>
      <c r="C15" s="692" t="s">
        <v>1311</v>
      </c>
      <c r="D15" s="692" t="s">
        <v>1311</v>
      </c>
      <c r="E15" s="38" t="s">
        <v>2665</v>
      </c>
      <c r="F15" s="830">
        <v>1</v>
      </c>
      <c r="G15" s="39">
        <v>4000</v>
      </c>
      <c r="H15" s="566">
        <f t="shared" si="0"/>
        <v>4000</v>
      </c>
      <c r="I15" s="31"/>
      <c r="J15" s="225" t="s">
        <v>2666</v>
      </c>
      <c r="K15" s="73" t="s">
        <v>2656</v>
      </c>
      <c r="L15" s="27"/>
      <c r="M15" s="32">
        <v>45729</v>
      </c>
      <c r="N15" s="28"/>
      <c r="O15" s="40">
        <v>45749</v>
      </c>
      <c r="P15" s="32">
        <v>45750</v>
      </c>
      <c r="Q15" s="33">
        <v>45750</v>
      </c>
    </row>
    <row r="16" spans="2:17" s="4" customFormat="1" ht="19.7" customHeight="1">
      <c r="B16" s="28">
        <v>2</v>
      </c>
      <c r="C16" s="692" t="s">
        <v>1311</v>
      </c>
      <c r="D16" s="692" t="s">
        <v>1311</v>
      </c>
      <c r="E16" s="38" t="s">
        <v>2667</v>
      </c>
      <c r="F16" s="830">
        <v>1</v>
      </c>
      <c r="G16" s="39">
        <v>4500</v>
      </c>
      <c r="H16" s="566">
        <f t="shared" si="0"/>
        <v>4500</v>
      </c>
      <c r="I16" s="27"/>
      <c r="J16" s="73" t="s">
        <v>2668</v>
      </c>
      <c r="K16" s="73" t="s">
        <v>2656</v>
      </c>
      <c r="L16" s="27"/>
      <c r="M16" s="32">
        <v>45729</v>
      </c>
      <c r="N16" s="28"/>
      <c r="O16" s="40">
        <v>45749</v>
      </c>
      <c r="P16" s="32">
        <v>45750</v>
      </c>
      <c r="Q16" s="33">
        <v>45750</v>
      </c>
    </row>
    <row r="17" spans="2:17" s="4" customFormat="1" ht="19.7" customHeight="1">
      <c r="B17" s="28">
        <v>2</v>
      </c>
      <c r="C17" s="692" t="s">
        <v>1311</v>
      </c>
      <c r="D17" s="692" t="s">
        <v>1311</v>
      </c>
      <c r="E17" s="38" t="s">
        <v>2669</v>
      </c>
      <c r="F17" s="830">
        <v>1</v>
      </c>
      <c r="G17" s="39">
        <v>5000</v>
      </c>
      <c r="H17" s="566">
        <f t="shared" si="0"/>
        <v>5000</v>
      </c>
      <c r="I17" s="27"/>
      <c r="J17" s="73" t="s">
        <v>2670</v>
      </c>
      <c r="K17" s="73" t="s">
        <v>2656</v>
      </c>
      <c r="L17" s="27"/>
      <c r="M17" s="32">
        <v>45729</v>
      </c>
      <c r="N17" s="28"/>
      <c r="O17" s="40">
        <v>45749</v>
      </c>
      <c r="P17" s="32">
        <v>45750</v>
      </c>
      <c r="Q17" s="33">
        <v>45750</v>
      </c>
    </row>
    <row r="18" spans="2:17" s="4" customFormat="1" ht="19.7" customHeight="1">
      <c r="B18" s="28">
        <v>2</v>
      </c>
      <c r="C18" s="692" t="s">
        <v>1311</v>
      </c>
      <c r="D18" s="692" t="s">
        <v>1311</v>
      </c>
      <c r="E18" s="38" t="s">
        <v>2671</v>
      </c>
      <c r="F18" s="830">
        <v>1</v>
      </c>
      <c r="G18" s="39">
        <v>2500</v>
      </c>
      <c r="H18" s="566">
        <f t="shared" si="0"/>
        <v>2500</v>
      </c>
      <c r="I18" s="31"/>
      <c r="J18" s="225" t="s">
        <v>2672</v>
      </c>
      <c r="K18" s="73" t="s">
        <v>2656</v>
      </c>
      <c r="L18" s="27"/>
      <c r="M18" s="32">
        <v>45729</v>
      </c>
      <c r="N18" s="28"/>
      <c r="O18" s="40">
        <v>45749</v>
      </c>
      <c r="P18" s="32">
        <v>45750</v>
      </c>
      <c r="Q18" s="33">
        <v>45750</v>
      </c>
    </row>
    <row r="19" spans="2:17" s="4" customFormat="1" ht="19.7" customHeight="1">
      <c r="B19" s="28">
        <v>2</v>
      </c>
      <c r="C19" s="692" t="s">
        <v>1311</v>
      </c>
      <c r="D19" s="692" t="s">
        <v>1311</v>
      </c>
      <c r="E19" s="38" t="s">
        <v>2673</v>
      </c>
      <c r="F19" s="1329">
        <v>0</v>
      </c>
      <c r="G19" s="39">
        <v>3000</v>
      </c>
      <c r="H19" s="566">
        <f t="shared" si="0"/>
        <v>0</v>
      </c>
      <c r="I19" s="31"/>
      <c r="J19" s="225" t="s">
        <v>2674</v>
      </c>
      <c r="K19" s="547" t="s">
        <v>2675</v>
      </c>
      <c r="L19" s="27"/>
      <c r="M19" s="32"/>
      <c r="N19" s="28"/>
      <c r="O19" s="40"/>
      <c r="P19" s="32"/>
      <c r="Q19" s="33"/>
    </row>
    <row r="20" spans="2:17" s="4" customFormat="1" ht="19.7" customHeight="1">
      <c r="B20" s="28"/>
      <c r="C20" s="692"/>
      <c r="D20" s="692"/>
      <c r="E20" s="599"/>
      <c r="F20" s="830"/>
      <c r="G20" s="930">
        <v>0</v>
      </c>
      <c r="H20" s="566">
        <f>F20*G20</f>
        <v>0</v>
      </c>
      <c r="I20" s="194"/>
      <c r="J20" s="195"/>
      <c r="K20" s="27"/>
      <c r="L20" s="27"/>
      <c r="M20" s="32"/>
      <c r="N20" s="28"/>
      <c r="O20" s="27"/>
      <c r="P20" s="32"/>
      <c r="Q20" s="33"/>
    </row>
    <row r="21" spans="2:17" s="4" customFormat="1" ht="19.7" customHeight="1">
      <c r="B21" s="28">
        <v>2</v>
      </c>
      <c r="C21" s="28" t="s">
        <v>376</v>
      </c>
      <c r="D21" s="28" t="s">
        <v>391</v>
      </c>
      <c r="E21" s="1330" t="s">
        <v>2676</v>
      </c>
      <c r="F21" s="830">
        <v>1</v>
      </c>
      <c r="G21" s="39">
        <v>6140</v>
      </c>
      <c r="H21" s="566">
        <f t="shared" si="0"/>
        <v>6140</v>
      </c>
      <c r="I21" s="31"/>
      <c r="J21" s="225" t="s">
        <v>2677</v>
      </c>
      <c r="K21" s="73" t="s">
        <v>2678</v>
      </c>
      <c r="L21" s="27"/>
      <c r="M21" s="32">
        <v>45730</v>
      </c>
      <c r="N21" s="28"/>
      <c r="O21" s="40">
        <v>45749</v>
      </c>
      <c r="P21" s="555" t="s">
        <v>2679</v>
      </c>
      <c r="Q21" s="33">
        <v>45777</v>
      </c>
    </row>
    <row r="22" spans="2:17" s="4" customFormat="1" ht="19.7" customHeight="1">
      <c r="B22" s="28">
        <v>2</v>
      </c>
      <c r="C22" s="692" t="s">
        <v>376</v>
      </c>
      <c r="D22" s="28" t="s">
        <v>391</v>
      </c>
      <c r="E22" s="829" t="s">
        <v>2680</v>
      </c>
      <c r="F22" s="830">
        <v>2</v>
      </c>
      <c r="G22" s="930">
        <v>3310</v>
      </c>
      <c r="H22" s="566">
        <f>F22*G22</f>
        <v>6620</v>
      </c>
      <c r="I22" s="194"/>
      <c r="J22" s="195" t="s">
        <v>2681</v>
      </c>
      <c r="K22" s="73" t="s">
        <v>2678</v>
      </c>
      <c r="L22" s="27"/>
      <c r="M22" s="32">
        <v>45730</v>
      </c>
      <c r="N22" s="28"/>
      <c r="O22" s="40">
        <v>45749</v>
      </c>
      <c r="P22" s="32">
        <v>45749</v>
      </c>
      <c r="Q22" s="33">
        <v>45749</v>
      </c>
    </row>
    <row r="23" spans="2:17" s="4" customFormat="1" ht="19.7" customHeight="1">
      <c r="B23" s="603"/>
      <c r="C23" s="927"/>
      <c r="D23" s="927"/>
      <c r="E23" s="1331"/>
      <c r="F23" s="929"/>
      <c r="G23" s="930">
        <v>0</v>
      </c>
      <c r="H23" s="566">
        <f>F23*G23</f>
        <v>0</v>
      </c>
      <c r="I23" s="194"/>
      <c r="J23" s="195"/>
      <c r="K23" s="27"/>
      <c r="L23" s="27"/>
      <c r="M23" s="32"/>
      <c r="N23" s="28"/>
      <c r="O23" s="27"/>
      <c r="P23" s="32"/>
      <c r="Q23" s="33"/>
    </row>
    <row r="24" spans="2:17" s="4" customFormat="1" ht="19.7" customHeight="1">
      <c r="B24" s="28">
        <v>2</v>
      </c>
      <c r="C24" s="692" t="s">
        <v>55</v>
      </c>
      <c r="D24" s="28" t="s">
        <v>55</v>
      </c>
      <c r="E24" s="829" t="s">
        <v>137</v>
      </c>
      <c r="F24" s="830">
        <v>4</v>
      </c>
      <c r="G24" s="930">
        <v>281</v>
      </c>
      <c r="H24" s="553">
        <f>F24*G24</f>
        <v>1124</v>
      </c>
      <c r="I24" s="31"/>
      <c r="J24" s="73" t="s">
        <v>2682</v>
      </c>
      <c r="K24" s="73" t="s">
        <v>2683</v>
      </c>
      <c r="L24" s="27"/>
      <c r="M24" s="32">
        <v>45728</v>
      </c>
      <c r="N24" s="28"/>
      <c r="O24" s="27"/>
      <c r="P24" s="32">
        <v>45749</v>
      </c>
      <c r="Q24" s="33">
        <v>45749</v>
      </c>
    </row>
    <row r="25" spans="2:17" s="4" customFormat="1" ht="19.7" customHeight="1">
      <c r="B25" s="28">
        <v>2</v>
      </c>
      <c r="C25" s="692" t="s">
        <v>55</v>
      </c>
      <c r="D25" s="28" t="s">
        <v>55</v>
      </c>
      <c r="E25" s="38" t="s">
        <v>880</v>
      </c>
      <c r="F25" s="830">
        <v>1</v>
      </c>
      <c r="G25" s="930">
        <v>126</v>
      </c>
      <c r="H25" s="1332">
        <f>F25*G25</f>
        <v>126</v>
      </c>
      <c r="I25" s="215"/>
      <c r="J25" s="73" t="s">
        <v>881</v>
      </c>
      <c r="K25" s="73" t="s">
        <v>2683</v>
      </c>
      <c r="L25" s="27"/>
      <c r="M25" s="32">
        <v>45728</v>
      </c>
      <c r="N25" s="28"/>
      <c r="O25" s="27"/>
      <c r="P25" s="32">
        <v>45749</v>
      </c>
      <c r="Q25" s="33">
        <v>45749</v>
      </c>
    </row>
    <row r="26" spans="2:17" s="4" customFormat="1" ht="19.7" customHeight="1">
      <c r="B26" s="28">
        <v>2</v>
      </c>
      <c r="C26" s="692" t="s">
        <v>55</v>
      </c>
      <c r="D26" s="28" t="s">
        <v>55</v>
      </c>
      <c r="E26" s="38" t="s">
        <v>882</v>
      </c>
      <c r="F26" s="830">
        <v>1</v>
      </c>
      <c r="G26" s="930">
        <v>310</v>
      </c>
      <c r="H26" s="39">
        <f t="shared" ref="H26:H59" si="1">F26*G26</f>
        <v>310</v>
      </c>
      <c r="I26" s="31"/>
      <c r="J26" s="73" t="s">
        <v>804</v>
      </c>
      <c r="K26" s="73" t="s">
        <v>2683</v>
      </c>
      <c r="L26" s="27"/>
      <c r="M26" s="32">
        <v>45728</v>
      </c>
      <c r="N26" s="28"/>
      <c r="O26" s="27"/>
      <c r="P26" s="32">
        <v>45749</v>
      </c>
      <c r="Q26" s="33">
        <v>45749</v>
      </c>
    </row>
    <row r="27" spans="2:17" s="4" customFormat="1" ht="19.7" customHeight="1">
      <c r="B27" s="28">
        <v>2</v>
      </c>
      <c r="C27" s="692" t="s">
        <v>55</v>
      </c>
      <c r="D27" s="28" t="s">
        <v>55</v>
      </c>
      <c r="E27" s="38" t="s">
        <v>2684</v>
      </c>
      <c r="F27" s="830">
        <v>1</v>
      </c>
      <c r="G27" s="930">
        <v>115</v>
      </c>
      <c r="H27" s="1332">
        <f t="shared" si="1"/>
        <v>115</v>
      </c>
      <c r="I27" s="215"/>
      <c r="J27" s="73" t="s">
        <v>2685</v>
      </c>
      <c r="K27" s="73" t="s">
        <v>2683</v>
      </c>
      <c r="L27" s="27"/>
      <c r="M27" s="32">
        <v>45728</v>
      </c>
      <c r="N27" s="28"/>
      <c r="O27" s="27"/>
      <c r="P27" s="32">
        <v>45749</v>
      </c>
      <c r="Q27" s="33">
        <v>45749</v>
      </c>
    </row>
    <row r="28" spans="2:17" s="4" customFormat="1" ht="19.7" customHeight="1">
      <c r="B28" s="28">
        <v>2</v>
      </c>
      <c r="C28" s="692" t="s">
        <v>55</v>
      </c>
      <c r="D28" s="28" t="s">
        <v>55</v>
      </c>
      <c r="E28" s="38" t="s">
        <v>2686</v>
      </c>
      <c r="F28" s="830">
        <v>1</v>
      </c>
      <c r="G28" s="930">
        <v>120</v>
      </c>
      <c r="H28" s="1332">
        <f t="shared" si="1"/>
        <v>120</v>
      </c>
      <c r="I28" s="215"/>
      <c r="J28" s="73" t="s">
        <v>2687</v>
      </c>
      <c r="K28" s="73" t="s">
        <v>2683</v>
      </c>
      <c r="L28" s="27"/>
      <c r="M28" s="32">
        <v>45728</v>
      </c>
      <c r="N28" s="28"/>
      <c r="O28" s="27"/>
      <c r="P28" s="32">
        <v>45749</v>
      </c>
      <c r="Q28" s="33">
        <v>45749</v>
      </c>
    </row>
    <row r="29" spans="2:17" s="4" customFormat="1" ht="19.7" customHeight="1">
      <c r="B29" s="28">
        <v>2</v>
      </c>
      <c r="C29" s="692" t="s">
        <v>55</v>
      </c>
      <c r="D29" s="28" t="s">
        <v>55</v>
      </c>
      <c r="E29" s="38" t="s">
        <v>2688</v>
      </c>
      <c r="F29" s="830">
        <v>1</v>
      </c>
      <c r="G29" s="930">
        <v>110</v>
      </c>
      <c r="H29" s="1332">
        <f>F29*G29</f>
        <v>110</v>
      </c>
      <c r="I29" s="215"/>
      <c r="J29" s="73" t="s">
        <v>2685</v>
      </c>
      <c r="K29" s="73" t="s">
        <v>2683</v>
      </c>
      <c r="L29" s="27"/>
      <c r="M29" s="32">
        <v>45728</v>
      </c>
      <c r="N29" s="28"/>
      <c r="O29" s="27"/>
      <c r="P29" s="32">
        <v>45749</v>
      </c>
      <c r="Q29" s="33">
        <v>45749</v>
      </c>
    </row>
    <row r="30" spans="2:17" s="4" customFormat="1" ht="19.7" customHeight="1">
      <c r="B30" s="28">
        <v>2</v>
      </c>
      <c r="C30" s="692" t="s">
        <v>55</v>
      </c>
      <c r="D30" s="28" t="s">
        <v>55</v>
      </c>
      <c r="E30" s="599" t="s">
        <v>2689</v>
      </c>
      <c r="F30" s="830">
        <v>1</v>
      </c>
      <c r="G30" s="930">
        <v>106</v>
      </c>
      <c r="H30" s="566">
        <f>F30*G30</f>
        <v>106</v>
      </c>
      <c r="I30" s="194"/>
      <c r="J30" s="195" t="s">
        <v>2690</v>
      </c>
      <c r="K30" s="73" t="s">
        <v>2683</v>
      </c>
      <c r="L30" s="27"/>
      <c r="M30" s="32">
        <v>45728</v>
      </c>
      <c r="N30" s="28"/>
      <c r="O30" s="27"/>
      <c r="P30" s="32">
        <v>45749</v>
      </c>
      <c r="Q30" s="33">
        <v>45749</v>
      </c>
    </row>
    <row r="31" spans="2:17" s="4" customFormat="1" ht="19.7" customHeight="1">
      <c r="B31" s="28">
        <v>2</v>
      </c>
      <c r="C31" s="692" t="s">
        <v>55</v>
      </c>
      <c r="D31" s="28" t="s">
        <v>55</v>
      </c>
      <c r="E31" s="599" t="s">
        <v>2691</v>
      </c>
      <c r="F31" s="830">
        <v>1</v>
      </c>
      <c r="G31" s="930">
        <v>271</v>
      </c>
      <c r="H31" s="566">
        <f>F31*G31</f>
        <v>271</v>
      </c>
      <c r="I31" s="194"/>
      <c r="J31" s="195" t="s">
        <v>2692</v>
      </c>
      <c r="K31" s="73" t="s">
        <v>2683</v>
      </c>
      <c r="L31" s="27"/>
      <c r="M31" s="32">
        <v>45728</v>
      </c>
      <c r="N31" s="28"/>
      <c r="O31" s="27"/>
      <c r="P31" s="32">
        <v>45749</v>
      </c>
      <c r="Q31" s="33">
        <v>45749</v>
      </c>
    </row>
    <row r="32" spans="2:17" s="4" customFormat="1" ht="19.7" customHeight="1">
      <c r="B32" s="28">
        <v>2</v>
      </c>
      <c r="C32" s="28" t="s">
        <v>55</v>
      </c>
      <c r="D32" s="28" t="s">
        <v>55</v>
      </c>
      <c r="E32" s="829" t="s">
        <v>2693</v>
      </c>
      <c r="F32" s="830">
        <v>2</v>
      </c>
      <c r="G32" s="930">
        <v>223</v>
      </c>
      <c r="H32" s="566">
        <f>F32*G32</f>
        <v>446</v>
      </c>
      <c r="I32" s="194"/>
      <c r="J32" s="195" t="s">
        <v>1873</v>
      </c>
      <c r="K32" s="73" t="s">
        <v>2683</v>
      </c>
      <c r="L32" s="27"/>
      <c r="M32" s="32">
        <v>45728</v>
      </c>
      <c r="N32" s="28"/>
      <c r="O32" s="27"/>
      <c r="P32" s="32">
        <v>45749</v>
      </c>
      <c r="Q32" s="33">
        <v>45749</v>
      </c>
    </row>
    <row r="33" spans="2:17" s="4" customFormat="1" ht="19.7" customHeight="1">
      <c r="B33" s="28">
        <v>2</v>
      </c>
      <c r="C33" s="28" t="s">
        <v>55</v>
      </c>
      <c r="D33" s="28" t="s">
        <v>55</v>
      </c>
      <c r="E33" s="829" t="s">
        <v>1021</v>
      </c>
      <c r="F33" s="830">
        <v>2</v>
      </c>
      <c r="G33" s="930">
        <v>320</v>
      </c>
      <c r="H33" s="566">
        <f>F33*G33</f>
        <v>640</v>
      </c>
      <c r="I33" s="194"/>
      <c r="J33" s="195" t="s">
        <v>1873</v>
      </c>
      <c r="K33" s="73" t="s">
        <v>2683</v>
      </c>
      <c r="L33" s="27"/>
      <c r="M33" s="32">
        <v>45728</v>
      </c>
      <c r="N33" s="28"/>
      <c r="O33" s="27"/>
      <c r="P33" s="32">
        <v>45749</v>
      </c>
      <c r="Q33" s="33">
        <v>45749</v>
      </c>
    </row>
    <row r="34" spans="2:17" s="4" customFormat="1" ht="19.7" customHeight="1">
      <c r="B34" s="28">
        <v>2</v>
      </c>
      <c r="C34" s="692" t="s">
        <v>55</v>
      </c>
      <c r="D34" s="28" t="s">
        <v>55</v>
      </c>
      <c r="E34" s="829" t="s">
        <v>2602</v>
      </c>
      <c r="F34" s="830">
        <v>2</v>
      </c>
      <c r="G34" s="930">
        <v>2880</v>
      </c>
      <c r="H34" s="566">
        <f t="shared" si="1"/>
        <v>5760</v>
      </c>
      <c r="I34" s="194"/>
      <c r="J34" s="195" t="s">
        <v>2603</v>
      </c>
      <c r="K34" s="73" t="s">
        <v>2683</v>
      </c>
      <c r="L34" s="27"/>
      <c r="M34" s="32">
        <v>45728</v>
      </c>
      <c r="N34" s="28"/>
      <c r="O34" s="27"/>
      <c r="P34" s="32">
        <v>45749</v>
      </c>
      <c r="Q34" s="33">
        <v>45749</v>
      </c>
    </row>
    <row r="35" spans="2:17" s="4" customFormat="1" ht="19.7" customHeight="1">
      <c r="B35" s="28">
        <v>2</v>
      </c>
      <c r="C35" s="692" t="s">
        <v>832</v>
      </c>
      <c r="D35" s="28" t="s">
        <v>55</v>
      </c>
      <c r="E35" s="599" t="s">
        <v>2694</v>
      </c>
      <c r="F35" s="830">
        <v>1</v>
      </c>
      <c r="G35" s="930">
        <v>4292</v>
      </c>
      <c r="H35" s="566">
        <f t="shared" si="1"/>
        <v>4292</v>
      </c>
      <c r="I35" s="194"/>
      <c r="J35" s="195" t="s">
        <v>2695</v>
      </c>
      <c r="K35" s="73" t="s">
        <v>2683</v>
      </c>
      <c r="L35" s="27"/>
      <c r="M35" s="32">
        <v>45728</v>
      </c>
      <c r="N35" s="28"/>
      <c r="O35" s="27"/>
      <c r="P35" s="32">
        <v>45749</v>
      </c>
      <c r="Q35" s="33">
        <v>45749</v>
      </c>
    </row>
    <row r="36" spans="2:17" s="4" customFormat="1" ht="19.7" customHeight="1">
      <c r="B36" s="28">
        <v>7</v>
      </c>
      <c r="C36" s="28" t="s">
        <v>55</v>
      </c>
      <c r="D36" s="28" t="s">
        <v>55</v>
      </c>
      <c r="E36" s="599" t="s">
        <v>2696</v>
      </c>
      <c r="F36" s="830">
        <v>1</v>
      </c>
      <c r="G36" s="930">
        <v>1107</v>
      </c>
      <c r="H36" s="566">
        <f t="shared" si="1"/>
        <v>1107</v>
      </c>
      <c r="I36" s="194"/>
      <c r="J36" s="195" t="s">
        <v>2697</v>
      </c>
      <c r="K36" s="73" t="s">
        <v>2683</v>
      </c>
      <c r="L36" s="27"/>
      <c r="M36" s="32">
        <v>45728</v>
      </c>
      <c r="N36" s="28"/>
      <c r="O36" s="27"/>
      <c r="P36" s="32">
        <v>45749</v>
      </c>
      <c r="Q36" s="33">
        <v>45749</v>
      </c>
    </row>
    <row r="37" spans="2:17" s="4" customFormat="1" ht="19.7" customHeight="1">
      <c r="B37" s="28">
        <v>7</v>
      </c>
      <c r="C37" s="28" t="s">
        <v>55</v>
      </c>
      <c r="D37" s="28" t="s">
        <v>55</v>
      </c>
      <c r="E37" s="599" t="s">
        <v>694</v>
      </c>
      <c r="F37" s="830">
        <v>1</v>
      </c>
      <c r="G37" s="930">
        <v>985</v>
      </c>
      <c r="H37" s="566">
        <f t="shared" si="1"/>
        <v>985</v>
      </c>
      <c r="I37" s="194"/>
      <c r="J37" s="195" t="s">
        <v>2698</v>
      </c>
      <c r="K37" s="73" t="s">
        <v>2683</v>
      </c>
      <c r="L37" s="27"/>
      <c r="M37" s="32">
        <v>45728</v>
      </c>
      <c r="N37" s="28"/>
      <c r="O37" s="27"/>
      <c r="P37" s="32">
        <v>45749</v>
      </c>
      <c r="Q37" s="33">
        <v>45749</v>
      </c>
    </row>
    <row r="38" spans="2:17" s="4" customFormat="1" ht="19.7" customHeight="1">
      <c r="B38" s="28">
        <v>7</v>
      </c>
      <c r="C38" s="28" t="s">
        <v>55</v>
      </c>
      <c r="D38" s="28" t="s">
        <v>55</v>
      </c>
      <c r="E38" s="599" t="s">
        <v>2699</v>
      </c>
      <c r="F38" s="830">
        <v>1</v>
      </c>
      <c r="G38" s="930">
        <v>1500</v>
      </c>
      <c r="H38" s="566">
        <f t="shared" si="1"/>
        <v>1500</v>
      </c>
      <c r="I38" s="194"/>
      <c r="J38" s="195" t="s">
        <v>2700</v>
      </c>
      <c r="K38" s="73" t="s">
        <v>2683</v>
      </c>
      <c r="L38" s="27"/>
      <c r="M38" s="32">
        <v>45728</v>
      </c>
      <c r="N38" s="28"/>
      <c r="O38" s="27"/>
      <c r="P38" s="32">
        <v>45749</v>
      </c>
      <c r="Q38" s="33">
        <v>45749</v>
      </c>
    </row>
    <row r="39" spans="2:17" s="4" customFormat="1" ht="19.7" customHeight="1">
      <c r="B39" s="28">
        <v>8</v>
      </c>
      <c r="C39" s="692" t="s">
        <v>169</v>
      </c>
      <c r="D39" s="28" t="s">
        <v>55</v>
      </c>
      <c r="E39" s="829" t="s">
        <v>2701</v>
      </c>
      <c r="F39" s="830">
        <v>1</v>
      </c>
      <c r="G39" s="930">
        <v>800</v>
      </c>
      <c r="H39" s="566">
        <f t="shared" si="1"/>
        <v>800</v>
      </c>
      <c r="I39" s="194"/>
      <c r="J39" s="195" t="s">
        <v>1453</v>
      </c>
      <c r="K39" s="73" t="s">
        <v>2683</v>
      </c>
      <c r="L39" s="27"/>
      <c r="M39" s="32">
        <v>45728</v>
      </c>
      <c r="N39" s="28"/>
      <c r="O39" s="27"/>
      <c r="P39" s="32">
        <v>45749</v>
      </c>
      <c r="Q39" s="33">
        <v>45749</v>
      </c>
    </row>
    <row r="40" spans="2:17" s="4" customFormat="1" ht="19.7" customHeight="1">
      <c r="B40" s="28">
        <v>8</v>
      </c>
      <c r="C40" s="692" t="s">
        <v>55</v>
      </c>
      <c r="D40" s="28" t="s">
        <v>55</v>
      </c>
      <c r="E40" s="829" t="s">
        <v>1454</v>
      </c>
      <c r="F40" s="830">
        <v>1</v>
      </c>
      <c r="G40" s="930">
        <v>310</v>
      </c>
      <c r="H40" s="566">
        <f t="shared" si="1"/>
        <v>310</v>
      </c>
      <c r="I40" s="194"/>
      <c r="J40" s="195" t="s">
        <v>1448</v>
      </c>
      <c r="K40" s="73" t="s">
        <v>2683</v>
      </c>
      <c r="L40" s="27"/>
      <c r="M40" s="32">
        <v>45728</v>
      </c>
      <c r="N40" s="28"/>
      <c r="O40" s="27"/>
      <c r="P40" s="32">
        <v>45749</v>
      </c>
      <c r="Q40" s="33">
        <v>45749</v>
      </c>
    </row>
    <row r="41" spans="2:17" s="4" customFormat="1" ht="19.7" customHeight="1">
      <c r="B41" s="28">
        <v>8</v>
      </c>
      <c r="C41" s="692" t="s">
        <v>55</v>
      </c>
      <c r="D41" s="28" t="s">
        <v>55</v>
      </c>
      <c r="E41" s="829" t="s">
        <v>1455</v>
      </c>
      <c r="F41" s="830">
        <v>1</v>
      </c>
      <c r="G41" s="930">
        <v>94</v>
      </c>
      <c r="H41" s="566">
        <f t="shared" si="1"/>
        <v>94</v>
      </c>
      <c r="I41" s="194"/>
      <c r="J41" s="195" t="s">
        <v>1456</v>
      </c>
      <c r="K41" s="73" t="s">
        <v>2683</v>
      </c>
      <c r="L41" s="27"/>
      <c r="M41" s="32">
        <v>45728</v>
      </c>
      <c r="N41" s="28"/>
      <c r="O41" s="27"/>
      <c r="P41" s="32">
        <v>45749</v>
      </c>
      <c r="Q41" s="33">
        <v>45749</v>
      </c>
    </row>
    <row r="42" spans="2:17" s="4" customFormat="1" ht="19.7" customHeight="1">
      <c r="B42" s="28">
        <v>8</v>
      </c>
      <c r="C42" s="692" t="s">
        <v>55</v>
      </c>
      <c r="D42" s="28" t="s">
        <v>55</v>
      </c>
      <c r="E42" s="35" t="s">
        <v>1457</v>
      </c>
      <c r="F42" s="826">
        <v>1</v>
      </c>
      <c r="G42" s="930">
        <v>452</v>
      </c>
      <c r="H42" s="566">
        <f t="shared" si="1"/>
        <v>452</v>
      </c>
      <c r="I42" s="194"/>
      <c r="J42" s="156" t="s">
        <v>1458</v>
      </c>
      <c r="K42" s="73" t="s">
        <v>2683</v>
      </c>
      <c r="L42" s="27"/>
      <c r="M42" s="32">
        <v>45728</v>
      </c>
      <c r="N42" s="28"/>
      <c r="O42" s="27"/>
      <c r="P42" s="32">
        <v>45749</v>
      </c>
      <c r="Q42" s="33">
        <v>45749</v>
      </c>
    </row>
    <row r="43" spans="2:17" s="4" customFormat="1" ht="19.7" customHeight="1">
      <c r="B43" s="28">
        <v>8</v>
      </c>
      <c r="C43" s="692" t="s">
        <v>55</v>
      </c>
      <c r="D43" s="28" t="s">
        <v>55</v>
      </c>
      <c r="E43" s="599" t="s">
        <v>1459</v>
      </c>
      <c r="F43" s="830">
        <v>1</v>
      </c>
      <c r="G43" s="930">
        <v>305</v>
      </c>
      <c r="H43" s="566">
        <f t="shared" si="1"/>
        <v>305</v>
      </c>
      <c r="I43" s="194"/>
      <c r="J43" s="195" t="s">
        <v>1460</v>
      </c>
      <c r="K43" s="73" t="s">
        <v>2683</v>
      </c>
      <c r="L43" s="27"/>
      <c r="M43" s="32">
        <v>45728</v>
      </c>
      <c r="N43" s="28"/>
      <c r="O43" s="27"/>
      <c r="P43" s="32">
        <v>45749</v>
      </c>
      <c r="Q43" s="33">
        <v>45749</v>
      </c>
    </row>
    <row r="44" spans="2:17" s="4" customFormat="1" ht="19.7" customHeight="1">
      <c r="B44" s="28">
        <v>8</v>
      </c>
      <c r="C44" s="692" t="s">
        <v>55</v>
      </c>
      <c r="D44" s="28" t="s">
        <v>55</v>
      </c>
      <c r="E44" s="599" t="s">
        <v>1461</v>
      </c>
      <c r="F44" s="830">
        <v>1</v>
      </c>
      <c r="G44" s="930">
        <v>503</v>
      </c>
      <c r="H44" s="566">
        <f t="shared" si="1"/>
        <v>503</v>
      </c>
      <c r="I44" s="194"/>
      <c r="J44" s="195" t="s">
        <v>1462</v>
      </c>
      <c r="K44" s="73" t="s">
        <v>2683</v>
      </c>
      <c r="L44" s="27"/>
      <c r="M44" s="32">
        <v>45728</v>
      </c>
      <c r="N44" s="28"/>
      <c r="O44" s="27"/>
      <c r="P44" s="32">
        <v>45749</v>
      </c>
      <c r="Q44" s="33">
        <v>45749</v>
      </c>
    </row>
    <row r="45" spans="2:17" s="4" customFormat="1" ht="19.7" customHeight="1">
      <c r="B45" s="28">
        <v>8</v>
      </c>
      <c r="C45" s="692" t="s">
        <v>832</v>
      </c>
      <c r="D45" s="28" t="s">
        <v>55</v>
      </c>
      <c r="E45" s="931" t="s">
        <v>2702</v>
      </c>
      <c r="F45" s="826">
        <v>1</v>
      </c>
      <c r="G45" s="930">
        <v>15686</v>
      </c>
      <c r="H45" s="566">
        <f t="shared" si="1"/>
        <v>15686</v>
      </c>
      <c r="I45" s="194"/>
      <c r="J45" s="565" t="s">
        <v>2703</v>
      </c>
      <c r="K45" s="73" t="s">
        <v>2683</v>
      </c>
      <c r="L45" s="27"/>
      <c r="M45" s="32">
        <v>45728</v>
      </c>
      <c r="N45" s="28"/>
      <c r="O45" s="27"/>
      <c r="P45" s="32">
        <v>45749</v>
      </c>
      <c r="Q45" s="33">
        <v>45749</v>
      </c>
    </row>
    <row r="46" spans="2:17" s="4" customFormat="1" ht="19.7" customHeight="1">
      <c r="B46" s="28">
        <v>8</v>
      </c>
      <c r="C46" s="692" t="s">
        <v>832</v>
      </c>
      <c r="D46" s="28" t="s">
        <v>55</v>
      </c>
      <c r="E46" s="35" t="s">
        <v>2704</v>
      </c>
      <c r="F46" s="826">
        <v>1</v>
      </c>
      <c r="G46" s="930">
        <v>9204</v>
      </c>
      <c r="H46" s="566">
        <f t="shared" si="1"/>
        <v>9204</v>
      </c>
      <c r="I46" s="194"/>
      <c r="J46" s="148" t="s">
        <v>2705</v>
      </c>
      <c r="K46" s="73" t="s">
        <v>2683</v>
      </c>
      <c r="L46" s="27"/>
      <c r="M46" s="32">
        <v>45728</v>
      </c>
      <c r="N46" s="28"/>
      <c r="O46" s="27"/>
      <c r="P46" s="32">
        <v>45749</v>
      </c>
      <c r="Q46" s="33">
        <v>45749</v>
      </c>
    </row>
    <row r="47" spans="2:17" s="4" customFormat="1" ht="19.7" customHeight="1">
      <c r="B47" s="28">
        <v>8</v>
      </c>
      <c r="C47" s="692" t="s">
        <v>832</v>
      </c>
      <c r="D47" s="28" t="s">
        <v>55</v>
      </c>
      <c r="E47" s="829" t="s">
        <v>2706</v>
      </c>
      <c r="F47" s="830">
        <v>1</v>
      </c>
      <c r="G47" s="930">
        <v>2880</v>
      </c>
      <c r="H47" s="566">
        <f t="shared" si="1"/>
        <v>2880</v>
      </c>
      <c r="I47" s="194"/>
      <c r="J47" s="562" t="s">
        <v>2707</v>
      </c>
      <c r="K47" s="73" t="s">
        <v>2683</v>
      </c>
      <c r="L47" s="27"/>
      <c r="M47" s="32">
        <v>45728</v>
      </c>
      <c r="N47" s="28"/>
      <c r="O47" s="27"/>
      <c r="P47" s="32">
        <v>45749</v>
      </c>
      <c r="Q47" s="33">
        <v>45749</v>
      </c>
    </row>
    <row r="48" spans="2:17" s="4" customFormat="1" ht="19.7" customHeight="1">
      <c r="B48" s="28">
        <v>2</v>
      </c>
      <c r="C48" s="692" t="s">
        <v>55</v>
      </c>
      <c r="D48" s="692" t="s">
        <v>55</v>
      </c>
      <c r="E48" s="35" t="s">
        <v>2708</v>
      </c>
      <c r="F48" s="27">
        <v>1</v>
      </c>
      <c r="G48" s="36">
        <v>485</v>
      </c>
      <c r="H48" s="36">
        <f t="shared" si="1"/>
        <v>485</v>
      </c>
      <c r="I48" s="31"/>
      <c r="J48" s="38" t="s">
        <v>2709</v>
      </c>
      <c r="K48" s="73" t="s">
        <v>2683</v>
      </c>
      <c r="L48" s="27"/>
      <c r="M48" s="32">
        <v>45730</v>
      </c>
      <c r="N48" s="28"/>
      <c r="O48" s="27"/>
      <c r="P48" s="32">
        <v>45749</v>
      </c>
      <c r="Q48" s="33">
        <v>45749</v>
      </c>
    </row>
    <row r="49" spans="2:17" s="4" customFormat="1" ht="19.7" customHeight="1">
      <c r="B49" s="28">
        <v>2</v>
      </c>
      <c r="C49" s="28" t="s">
        <v>2710</v>
      </c>
      <c r="D49" s="28" t="s">
        <v>960</v>
      </c>
      <c r="E49" s="35" t="s">
        <v>2711</v>
      </c>
      <c r="F49" s="27">
        <v>1</v>
      </c>
      <c r="G49" s="36">
        <v>8125</v>
      </c>
      <c r="H49" s="36">
        <f t="shared" si="1"/>
        <v>8125</v>
      </c>
      <c r="I49" s="31"/>
      <c r="J49" s="38" t="s">
        <v>1888</v>
      </c>
      <c r="K49" s="73" t="s">
        <v>2712</v>
      </c>
      <c r="L49" s="27"/>
      <c r="M49" s="32">
        <v>45750</v>
      </c>
      <c r="N49" s="28"/>
      <c r="O49" s="40">
        <v>45757</v>
      </c>
      <c r="P49" s="32">
        <v>45758</v>
      </c>
      <c r="Q49" s="33">
        <v>45756</v>
      </c>
    </row>
    <row r="50" spans="2:17" s="4" customFormat="1" ht="19.7" customHeight="1">
      <c r="B50" s="28">
        <v>2</v>
      </c>
      <c r="C50" s="28" t="s">
        <v>55</v>
      </c>
      <c r="D50" s="28" t="s">
        <v>55</v>
      </c>
      <c r="E50" s="35" t="s">
        <v>2713</v>
      </c>
      <c r="F50" s="27">
        <v>1</v>
      </c>
      <c r="G50" s="36">
        <v>240</v>
      </c>
      <c r="H50" s="36">
        <f t="shared" si="1"/>
        <v>240</v>
      </c>
      <c r="I50" s="31"/>
      <c r="J50" s="38" t="s">
        <v>1873</v>
      </c>
      <c r="K50" s="73" t="s">
        <v>2683</v>
      </c>
      <c r="L50" s="27"/>
      <c r="M50" s="32">
        <v>45749</v>
      </c>
      <c r="N50" s="28"/>
      <c r="O50" s="27"/>
      <c r="P50" s="32"/>
      <c r="Q50" s="33">
        <v>45761</v>
      </c>
    </row>
    <row r="51" spans="2:17" s="4" customFormat="1" ht="19.7" customHeight="1">
      <c r="B51" s="28">
        <v>2</v>
      </c>
      <c r="C51" s="28" t="s">
        <v>55</v>
      </c>
      <c r="D51" s="28" t="s">
        <v>55</v>
      </c>
      <c r="E51" s="35" t="s">
        <v>2714</v>
      </c>
      <c r="F51" s="27">
        <v>1</v>
      </c>
      <c r="G51" s="36">
        <v>250</v>
      </c>
      <c r="H51" s="36">
        <f t="shared" si="1"/>
        <v>250</v>
      </c>
      <c r="I51" s="31"/>
      <c r="J51" s="38" t="s">
        <v>2715</v>
      </c>
      <c r="K51" s="73" t="s">
        <v>2683</v>
      </c>
      <c r="L51" s="27"/>
      <c r="M51" s="32">
        <v>45749</v>
      </c>
      <c r="N51" s="28"/>
      <c r="O51" s="27"/>
      <c r="P51" s="32"/>
      <c r="Q51" s="33">
        <v>45761</v>
      </c>
    </row>
    <row r="52" spans="2:17" s="4" customFormat="1" ht="19.7" customHeight="1">
      <c r="B52" s="28">
        <v>2</v>
      </c>
      <c r="C52" s="692" t="s">
        <v>832</v>
      </c>
      <c r="D52" s="28" t="s">
        <v>55</v>
      </c>
      <c r="E52" s="35" t="s">
        <v>2716</v>
      </c>
      <c r="F52" s="27">
        <v>1</v>
      </c>
      <c r="G52" s="36">
        <v>16028</v>
      </c>
      <c r="H52" s="36">
        <f t="shared" si="1"/>
        <v>16028</v>
      </c>
      <c r="I52" s="31"/>
      <c r="J52" s="38" t="s">
        <v>2717</v>
      </c>
      <c r="K52" s="73" t="s">
        <v>2683</v>
      </c>
      <c r="L52" s="27"/>
      <c r="M52" s="32">
        <v>45749</v>
      </c>
      <c r="N52" s="28"/>
      <c r="O52" s="27"/>
      <c r="P52" s="32"/>
      <c r="Q52" s="33">
        <v>45761</v>
      </c>
    </row>
    <row r="53" spans="2:17" s="4" customFormat="1" ht="19.7" customHeight="1">
      <c r="B53" s="28">
        <v>2</v>
      </c>
      <c r="C53" s="28" t="s">
        <v>55</v>
      </c>
      <c r="D53" s="28" t="s">
        <v>55</v>
      </c>
      <c r="E53" s="35" t="s">
        <v>2718</v>
      </c>
      <c r="F53" s="27">
        <v>1</v>
      </c>
      <c r="G53" s="36">
        <v>999</v>
      </c>
      <c r="H53" s="36">
        <f t="shared" si="1"/>
        <v>999</v>
      </c>
      <c r="I53" s="31"/>
      <c r="J53" s="38" t="s">
        <v>2719</v>
      </c>
      <c r="K53" s="73" t="s">
        <v>2683</v>
      </c>
      <c r="L53" s="27"/>
      <c r="M53" s="32">
        <v>45749</v>
      </c>
      <c r="N53" s="28"/>
      <c r="O53" s="27"/>
      <c r="P53" s="32"/>
      <c r="Q53" s="33">
        <v>45761</v>
      </c>
    </row>
    <row r="54" spans="2:17" s="4" customFormat="1" ht="19.7" customHeight="1">
      <c r="B54" s="28"/>
      <c r="C54" s="28"/>
      <c r="D54" s="28"/>
      <c r="E54" s="35"/>
      <c r="F54" s="27"/>
      <c r="G54" s="36">
        <v>0</v>
      </c>
      <c r="H54" s="36">
        <f t="shared" si="1"/>
        <v>0</v>
      </c>
      <c r="I54" s="31"/>
      <c r="J54" s="38"/>
      <c r="K54" s="27"/>
      <c r="L54" s="27"/>
      <c r="M54" s="32"/>
      <c r="N54" s="28"/>
      <c r="O54" s="27"/>
      <c r="P54" s="32"/>
      <c r="Q54" s="33"/>
    </row>
    <row r="55" spans="2:17" s="4" customFormat="1" ht="19.7" customHeight="1">
      <c r="B55" s="28"/>
      <c r="C55" s="28"/>
      <c r="D55" s="28"/>
      <c r="E55" s="35"/>
      <c r="F55" s="27"/>
      <c r="G55" s="36">
        <v>0</v>
      </c>
      <c r="H55" s="36">
        <f t="shared" si="1"/>
        <v>0</v>
      </c>
      <c r="I55" s="31"/>
      <c r="J55" s="38"/>
      <c r="K55" s="27"/>
      <c r="L55" s="27"/>
      <c r="M55" s="32"/>
      <c r="N55" s="28"/>
      <c r="O55" s="27"/>
      <c r="P55" s="32"/>
      <c r="Q55" s="33"/>
    </row>
    <row r="56" spans="2:17" s="571" customFormat="1" ht="19.7" customHeight="1">
      <c r="B56" s="302">
        <v>9</v>
      </c>
      <c r="C56" s="200"/>
      <c r="D56" s="200"/>
      <c r="E56" s="148" t="s">
        <v>870</v>
      </c>
      <c r="F56" s="199">
        <v>28</v>
      </c>
      <c r="G56" s="554">
        <v>5000</v>
      </c>
      <c r="H56" s="566">
        <f t="shared" si="1"/>
        <v>140000</v>
      </c>
      <c r="I56" s="194"/>
      <c r="J56" s="156"/>
      <c r="K56" s="71"/>
      <c r="L56" s="71"/>
      <c r="M56" s="567"/>
      <c r="N56" s="302"/>
      <c r="O56" s="568"/>
      <c r="P56" s="569"/>
      <c r="Q56" s="570"/>
    </row>
    <row r="57" spans="2:17" s="571" customFormat="1" ht="19.7" customHeight="1">
      <c r="B57" s="302">
        <v>9</v>
      </c>
      <c r="C57" s="302"/>
      <c r="D57" s="302"/>
      <c r="E57" s="148" t="s">
        <v>871</v>
      </c>
      <c r="F57" s="199">
        <v>19.5</v>
      </c>
      <c r="G57" s="554">
        <v>5000</v>
      </c>
      <c r="H57" s="566">
        <f t="shared" si="1"/>
        <v>97500</v>
      </c>
      <c r="I57" s="194"/>
      <c r="J57" s="156"/>
      <c r="K57" s="71"/>
      <c r="L57" s="71"/>
      <c r="M57" s="567"/>
      <c r="N57" s="302"/>
      <c r="O57" s="568"/>
      <c r="P57" s="569"/>
      <c r="Q57" s="570"/>
    </row>
    <row r="58" spans="2:17" s="4" customFormat="1" ht="19.7" customHeight="1">
      <c r="B58" s="28"/>
      <c r="C58" s="28"/>
      <c r="D58" s="28"/>
      <c r="E58" s="35"/>
      <c r="F58" s="27"/>
      <c r="G58" s="36">
        <v>0</v>
      </c>
      <c r="H58" s="36">
        <f t="shared" si="1"/>
        <v>0</v>
      </c>
      <c r="I58" s="31"/>
      <c r="J58" s="38"/>
      <c r="K58" s="27"/>
      <c r="L58" s="27"/>
      <c r="M58" s="32"/>
      <c r="N58" s="28"/>
      <c r="O58" s="27"/>
      <c r="P58" s="32"/>
      <c r="Q58" s="33"/>
    </row>
    <row r="59" spans="2:17" s="4" customFormat="1" ht="19.7" customHeight="1">
      <c r="B59" s="28"/>
      <c r="C59" s="28"/>
      <c r="D59" s="28"/>
      <c r="E59" s="35"/>
      <c r="F59" s="27"/>
      <c r="G59" s="36">
        <v>0</v>
      </c>
      <c r="H59" s="36">
        <f t="shared" si="1"/>
        <v>0</v>
      </c>
      <c r="I59" s="31"/>
      <c r="J59" s="38"/>
      <c r="K59" s="27"/>
      <c r="L59" s="27"/>
      <c r="M59" s="32"/>
      <c r="N59" s="28"/>
      <c r="O59" s="27"/>
      <c r="P59" s="32"/>
      <c r="Q59" s="33"/>
    </row>
    <row r="60" spans="2:17">
      <c r="G60" s="10"/>
      <c r="H60" s="10"/>
    </row>
  </sheetData>
  <autoFilter ref="B8:O59" xr:uid="{AE990E93-3C88-4747-BABF-9F7F798FFAF6}"/>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98F4-E8F4-4803-8FD0-5C549C66AF3B}">
  <sheetPr>
    <tabColor theme="5" tint="0.59999389629810485"/>
  </sheetPr>
  <dimension ref="A2:S36"/>
  <sheetViews>
    <sheetView topLeftCell="B1" zoomScale="85" zoomScaleNormal="85" workbookViewId="0">
      <pane ySplit="8" topLeftCell="A9" activePane="bottomLeft" state="frozen"/>
      <selection activeCell="B1" sqref="B1"/>
      <selection pane="bottomLeft" activeCell="G13" sqref="G13"/>
    </sheetView>
  </sheetViews>
  <sheetFormatPr defaultColWidth="11.75" defaultRowHeight="13.5" customHeight="1"/>
  <cols>
    <col min="1" max="1" width="9.75" style="1" customWidth="1"/>
    <col min="2" max="2" width="4.875" style="1" customWidth="1"/>
    <col min="3" max="3" width="6.5" style="1" customWidth="1"/>
    <col min="4" max="4" width="6.25" style="4" customWidth="1"/>
    <col min="5" max="5" width="15.25" style="1" customWidth="1"/>
    <col min="6" max="6" width="15.5" style="1" customWidth="1"/>
    <col min="7" max="7" width="56.375" style="1" customWidth="1"/>
    <col min="8" max="8" width="10.75" style="4" customWidth="1"/>
    <col min="9" max="10" width="12.125" style="4" customWidth="1"/>
    <col min="11" max="11" width="7.125" style="10" customWidth="1"/>
    <col min="12" max="12" width="50.5" style="1" customWidth="1"/>
    <col min="13" max="13" width="16.125" style="1" customWidth="1"/>
    <col min="14" max="14" width="19" style="4" customWidth="1"/>
    <col min="15" max="15" width="17" style="4" customWidth="1"/>
    <col min="16" max="16" width="9.25" style="1" customWidth="1"/>
    <col min="17" max="17" width="16.375" style="4" customWidth="1"/>
    <col min="18" max="18" width="17.875" style="644" customWidth="1"/>
    <col min="19" max="19" width="19.375" style="644" customWidth="1"/>
    <col min="20" max="16384" width="11.75" style="1"/>
  </cols>
  <sheetData>
    <row r="2" spans="1:19" ht="20.100000000000001" customHeight="1">
      <c r="D2" s="638" t="s">
        <v>1056</v>
      </c>
      <c r="E2" s="638"/>
      <c r="F2" s="638"/>
      <c r="G2" s="639" t="s">
        <v>2160</v>
      </c>
      <c r="I2" s="640" t="s">
        <v>1058</v>
      </c>
      <c r="J2" s="641"/>
      <c r="K2" s="642"/>
      <c r="L2" s="643">
        <f>SUM(J:J)</f>
        <v>49009</v>
      </c>
    </row>
    <row r="3" spans="1:19" ht="20.100000000000001" customHeight="1">
      <c r="D3" s="638" t="s">
        <v>1059</v>
      </c>
      <c r="E3" s="638"/>
      <c r="F3" s="638"/>
      <c r="G3" s="645" t="s">
        <v>2193</v>
      </c>
    </row>
    <row r="4" spans="1:19" ht="20.100000000000001" customHeight="1">
      <c r="D4" s="638" t="s">
        <v>1061</v>
      </c>
      <c r="E4" s="638"/>
      <c r="F4" s="638"/>
      <c r="G4" s="645" t="s">
        <v>2720</v>
      </c>
      <c r="I4" s="1113"/>
      <c r="J4" s="1114" t="s">
        <v>2721</v>
      </c>
      <c r="K4" s="1114"/>
      <c r="L4" s="1114"/>
      <c r="M4" s="1114"/>
    </row>
    <row r="5" spans="1:19" ht="20.100000000000001" customHeight="1">
      <c r="D5" s="638" t="s">
        <v>1064</v>
      </c>
      <c r="E5" s="638"/>
      <c r="F5" s="638"/>
      <c r="G5" s="647">
        <v>45759</v>
      </c>
      <c r="I5" s="1148" t="s">
        <v>1288</v>
      </c>
      <c r="J5" s="1113"/>
      <c r="K5" s="1113"/>
      <c r="L5" s="1113"/>
    </row>
    <row r="6" spans="1:19" ht="20.100000000000001" customHeight="1">
      <c r="D6" s="638" t="s">
        <v>1065</v>
      </c>
      <c r="E6" s="638"/>
      <c r="F6" s="638"/>
      <c r="G6" s="647">
        <v>45760</v>
      </c>
      <c r="I6" s="1149"/>
      <c r="J6" s="1117"/>
      <c r="K6" s="1117"/>
      <c r="L6" s="1117"/>
    </row>
    <row r="8" spans="1:19" s="4" customFormat="1" ht="19.5" customHeight="1">
      <c r="C8" s="93" t="s">
        <v>1067</v>
      </c>
      <c r="D8" s="96" t="s">
        <v>1068</v>
      </c>
      <c r="E8" s="49" t="s">
        <v>1069</v>
      </c>
      <c r="F8" s="49" t="s">
        <v>1070</v>
      </c>
      <c r="G8" s="47" t="s">
        <v>1071</v>
      </c>
      <c r="H8" s="47" t="s">
        <v>16</v>
      </c>
      <c r="I8" s="47" t="s">
        <v>17</v>
      </c>
      <c r="J8" s="649" t="s">
        <v>18</v>
      </c>
      <c r="K8" s="649" t="s">
        <v>1072</v>
      </c>
      <c r="L8" s="47" t="s">
        <v>1073</v>
      </c>
      <c r="M8" s="47" t="s">
        <v>1074</v>
      </c>
      <c r="N8" s="47" t="s">
        <v>1075</v>
      </c>
      <c r="O8" s="48" t="s">
        <v>1076</v>
      </c>
      <c r="P8" s="49" t="s">
        <v>1077</v>
      </c>
      <c r="Q8" s="47" t="s">
        <v>1078</v>
      </c>
      <c r="R8" s="48" t="s">
        <v>1079</v>
      </c>
      <c r="S8" s="50" t="s">
        <v>1080</v>
      </c>
    </row>
    <row r="9" spans="1:19" s="4" customFormat="1" ht="19.5" customHeight="1">
      <c r="A9" s="27"/>
      <c r="B9" s="27"/>
      <c r="C9" s="27"/>
      <c r="D9" s="1150"/>
      <c r="E9" s="28"/>
      <c r="F9" s="28"/>
      <c r="G9" s="117"/>
      <c r="H9" s="77"/>
      <c r="I9" s="77"/>
      <c r="J9" s="1151"/>
      <c r="K9" s="45"/>
      <c r="L9" s="46"/>
      <c r="M9" s="47"/>
      <c r="N9" s="47"/>
      <c r="O9" s="48"/>
      <c r="P9" s="49"/>
      <c r="Q9" s="47"/>
      <c r="R9" s="48"/>
      <c r="S9" s="50"/>
    </row>
    <row r="10" spans="1:19" ht="18" customHeight="1">
      <c r="A10" s="38"/>
      <c r="B10" s="38"/>
      <c r="C10" s="38"/>
      <c r="D10" s="27"/>
      <c r="E10" s="172"/>
      <c r="F10" s="172"/>
      <c r="G10" s="833"/>
      <c r="H10" s="164"/>
      <c r="I10" s="165"/>
      <c r="J10" s="528"/>
      <c r="K10" s="31"/>
      <c r="L10" s="166"/>
      <c r="M10" s="160"/>
      <c r="N10" s="177"/>
      <c r="O10" s="48"/>
      <c r="P10" s="50"/>
      <c r="Q10" s="50"/>
      <c r="R10" s="48"/>
      <c r="S10" s="59"/>
    </row>
    <row r="11" spans="1:19" s="223" customFormat="1" ht="19.7" customHeight="1">
      <c r="A11" s="27"/>
      <c r="B11" s="27"/>
      <c r="C11" s="27"/>
      <c r="D11" s="28"/>
      <c r="E11" s="161" t="s">
        <v>2722</v>
      </c>
      <c r="F11" s="162"/>
      <c r="G11" s="163"/>
      <c r="H11" s="38"/>
      <c r="I11" s="27"/>
      <c r="J11" s="31"/>
      <c r="K11" s="217"/>
      <c r="L11" s="27"/>
      <c r="M11" s="218"/>
      <c r="N11" s="218"/>
      <c r="O11" s="219"/>
      <c r="P11" s="220"/>
      <c r="Q11" s="221"/>
      <c r="R11" s="219"/>
      <c r="S11" s="222"/>
    </row>
    <row r="12" spans="1:19" s="223" customFormat="1" ht="19.7" customHeight="1">
      <c r="A12" s="1121" t="s">
        <v>561</v>
      </c>
      <c r="B12" s="313"/>
      <c r="C12" s="27"/>
      <c r="D12" s="1190">
        <v>1</v>
      </c>
      <c r="E12" s="112" t="s">
        <v>61</v>
      </c>
      <c r="F12" s="28" t="s">
        <v>55</v>
      </c>
      <c r="G12" s="297" t="s">
        <v>2723</v>
      </c>
      <c r="H12" s="399">
        <v>1</v>
      </c>
      <c r="I12" s="398">
        <v>11987</v>
      </c>
      <c r="J12" s="257">
        <f t="shared" ref="J12:J18" si="0">H12*I12</f>
        <v>11987</v>
      </c>
      <c r="K12" s="217"/>
      <c r="L12" s="73" t="s">
        <v>2724</v>
      </c>
      <c r="M12" s="218"/>
      <c r="N12" s="1333" t="s">
        <v>2725</v>
      </c>
      <c r="O12" s="219">
        <v>45747</v>
      </c>
      <c r="P12" s="220"/>
      <c r="Q12" s="1334">
        <v>45758</v>
      </c>
      <c r="R12" s="219">
        <v>45761</v>
      </c>
      <c r="S12" s="222"/>
    </row>
    <row r="13" spans="1:19" s="223" customFormat="1" ht="19.7" customHeight="1">
      <c r="A13" s="1121" t="s">
        <v>561</v>
      </c>
      <c r="B13" s="313"/>
      <c r="C13" s="27"/>
      <c r="D13" s="1194">
        <f t="shared" ref="D13:D18" si="1">+D12+1</f>
        <v>2</v>
      </c>
      <c r="E13" s="200" t="s">
        <v>196</v>
      </c>
      <c r="F13" s="200" t="s">
        <v>196</v>
      </c>
      <c r="G13" s="297" t="s">
        <v>2726</v>
      </c>
      <c r="H13" s="399">
        <v>18</v>
      </c>
      <c r="I13" s="398">
        <v>938</v>
      </c>
      <c r="J13" s="257">
        <f t="shared" si="0"/>
        <v>16884</v>
      </c>
      <c r="K13" s="217"/>
      <c r="L13" s="73" t="s">
        <v>2727</v>
      </c>
      <c r="M13" s="218"/>
      <c r="N13" s="1333" t="s">
        <v>2725</v>
      </c>
      <c r="O13" s="219">
        <v>45747</v>
      </c>
      <c r="P13" s="220"/>
      <c r="Q13" s="1334">
        <v>45758</v>
      </c>
      <c r="R13" s="219">
        <v>45761</v>
      </c>
      <c r="S13" s="222"/>
    </row>
    <row r="14" spans="1:19" s="223" customFormat="1" ht="19.7" customHeight="1">
      <c r="A14" s="1121" t="s">
        <v>64</v>
      </c>
      <c r="B14" s="313"/>
      <c r="C14" s="27"/>
      <c r="D14" s="437">
        <f t="shared" si="1"/>
        <v>3</v>
      </c>
      <c r="E14" s="200" t="s">
        <v>196</v>
      </c>
      <c r="F14" s="200" t="s">
        <v>196</v>
      </c>
      <c r="G14" s="297" t="s">
        <v>2728</v>
      </c>
      <c r="H14" s="399">
        <v>18</v>
      </c>
      <c r="I14" s="398">
        <v>623</v>
      </c>
      <c r="J14" s="257">
        <f t="shared" si="0"/>
        <v>11214</v>
      </c>
      <c r="K14" s="217"/>
      <c r="L14" s="73" t="s">
        <v>2729</v>
      </c>
      <c r="M14" s="218"/>
      <c r="N14" s="1333" t="s">
        <v>2725</v>
      </c>
      <c r="O14" s="219">
        <v>45747</v>
      </c>
      <c r="P14" s="220"/>
      <c r="Q14" s="1334">
        <v>45758</v>
      </c>
      <c r="R14" s="219">
        <v>45761</v>
      </c>
      <c r="S14" s="222"/>
    </row>
    <row r="15" spans="1:19" s="223" customFormat="1" ht="19.7" customHeight="1">
      <c r="A15" s="1121" t="s">
        <v>42</v>
      </c>
      <c r="B15" s="313"/>
      <c r="C15" s="27"/>
      <c r="D15" s="437">
        <f t="shared" si="1"/>
        <v>4</v>
      </c>
      <c r="E15" s="200" t="s">
        <v>196</v>
      </c>
      <c r="F15" s="200" t="s">
        <v>196</v>
      </c>
      <c r="G15" s="297" t="s">
        <v>75</v>
      </c>
      <c r="H15" s="399">
        <v>6</v>
      </c>
      <c r="I15" s="398">
        <v>77</v>
      </c>
      <c r="J15" s="257">
        <f t="shared" si="0"/>
        <v>462</v>
      </c>
      <c r="K15" s="217"/>
      <c r="L15" s="73" t="s">
        <v>2197</v>
      </c>
      <c r="M15" s="218"/>
      <c r="N15" s="1333" t="s">
        <v>2725</v>
      </c>
      <c r="O15" s="219">
        <v>45747</v>
      </c>
      <c r="P15" s="220"/>
      <c r="Q15" s="1334">
        <v>45758</v>
      </c>
      <c r="R15" s="219">
        <v>45761</v>
      </c>
      <c r="S15" s="222"/>
    </row>
    <row r="16" spans="1:19" s="223" customFormat="1" ht="19.7" customHeight="1">
      <c r="A16" s="1121" t="s">
        <v>42</v>
      </c>
      <c r="B16" s="313"/>
      <c r="C16" s="27"/>
      <c r="D16" s="437">
        <f t="shared" si="1"/>
        <v>5</v>
      </c>
      <c r="E16" s="200" t="s">
        <v>196</v>
      </c>
      <c r="F16" s="200" t="s">
        <v>196</v>
      </c>
      <c r="G16" s="297" t="s">
        <v>2730</v>
      </c>
      <c r="H16" s="399">
        <v>18</v>
      </c>
      <c r="I16" s="398">
        <v>95</v>
      </c>
      <c r="J16" s="257">
        <f t="shared" si="0"/>
        <v>1710</v>
      </c>
      <c r="K16" s="217"/>
      <c r="L16" s="73" t="s">
        <v>2197</v>
      </c>
      <c r="M16" s="218"/>
      <c r="N16" s="1333" t="s">
        <v>2725</v>
      </c>
      <c r="O16" s="219">
        <v>45747</v>
      </c>
      <c r="P16" s="220"/>
      <c r="Q16" s="1334">
        <v>45758</v>
      </c>
      <c r="R16" s="219">
        <v>45761</v>
      </c>
      <c r="S16" s="222"/>
    </row>
    <row r="17" spans="1:19" s="223" customFormat="1" ht="19.7" customHeight="1">
      <c r="A17" s="1121" t="s">
        <v>561</v>
      </c>
      <c r="B17" s="313"/>
      <c r="C17" s="27"/>
      <c r="D17" s="1194">
        <f t="shared" si="1"/>
        <v>6</v>
      </c>
      <c r="E17" s="112" t="s">
        <v>61</v>
      </c>
      <c r="F17" s="28" t="s">
        <v>55</v>
      </c>
      <c r="G17" s="297" t="s">
        <v>2731</v>
      </c>
      <c r="H17" s="399">
        <v>2</v>
      </c>
      <c r="I17" s="398">
        <v>3080</v>
      </c>
      <c r="J17" s="257">
        <f t="shared" si="0"/>
        <v>6160</v>
      </c>
      <c r="K17" s="217"/>
      <c r="L17" s="73" t="s">
        <v>2732</v>
      </c>
      <c r="M17" s="218"/>
      <c r="N17" s="1333" t="s">
        <v>2725</v>
      </c>
      <c r="O17" s="219">
        <v>45747</v>
      </c>
      <c r="P17" s="220"/>
      <c r="Q17" s="1334">
        <v>45758</v>
      </c>
      <c r="R17" s="219">
        <v>45761</v>
      </c>
      <c r="S17" s="222"/>
    </row>
    <row r="18" spans="1:19" s="223" customFormat="1" ht="19.7" customHeight="1">
      <c r="A18" s="1121" t="s">
        <v>42</v>
      </c>
      <c r="B18" s="313"/>
      <c r="C18" s="27"/>
      <c r="D18" s="437">
        <f t="shared" si="1"/>
        <v>7</v>
      </c>
      <c r="E18" s="200" t="s">
        <v>196</v>
      </c>
      <c r="F18" s="200" t="s">
        <v>196</v>
      </c>
      <c r="G18" s="297" t="s">
        <v>2733</v>
      </c>
      <c r="H18" s="399">
        <v>8</v>
      </c>
      <c r="I18" s="398">
        <v>74</v>
      </c>
      <c r="J18" s="257">
        <f t="shared" si="0"/>
        <v>592</v>
      </c>
      <c r="K18" s="217"/>
      <c r="L18" s="73" t="s">
        <v>2734</v>
      </c>
      <c r="M18" s="218"/>
      <c r="N18" s="1333" t="s">
        <v>2725</v>
      </c>
      <c r="O18" s="219">
        <v>45747</v>
      </c>
      <c r="P18" s="220"/>
      <c r="Q18" s="1334">
        <v>45758</v>
      </c>
      <c r="R18" s="219">
        <v>45761</v>
      </c>
      <c r="S18" s="222"/>
    </row>
    <row r="19" spans="1:19" s="223" customFormat="1" ht="19.7" customHeight="1">
      <c r="A19" s="27"/>
      <c r="B19" s="27"/>
      <c r="C19" s="27"/>
      <c r="D19" s="1122"/>
      <c r="E19" s="28"/>
      <c r="F19" s="28"/>
      <c r="G19" s="35"/>
      <c r="H19" s="77"/>
      <c r="I19" s="77"/>
      <c r="J19" s="528"/>
      <c r="K19" s="217"/>
      <c r="L19" s="27"/>
      <c r="M19" s="218"/>
      <c r="N19" s="218"/>
      <c r="O19" s="219"/>
      <c r="P19" s="220"/>
      <c r="Q19" s="221"/>
      <c r="R19" s="219"/>
      <c r="S19" s="222"/>
    </row>
    <row r="20" spans="1:19" s="223" customFormat="1" ht="19.7" customHeight="1">
      <c r="A20" s="27"/>
      <c r="B20" s="27"/>
      <c r="C20" s="27"/>
      <c r="D20" s="28"/>
      <c r="E20" s="28"/>
      <c r="F20" s="28"/>
      <c r="G20" s="306">
        <f>SUM(J12:J19)</f>
        <v>49009</v>
      </c>
      <c r="H20" s="38"/>
      <c r="I20" s="27"/>
      <c r="J20" s="31"/>
      <c r="K20" s="217"/>
      <c r="L20" s="27"/>
      <c r="M20" s="218"/>
      <c r="N20" s="218"/>
      <c r="O20" s="219"/>
      <c r="P20" s="220"/>
      <c r="Q20" s="221"/>
      <c r="R20" s="219"/>
      <c r="S20" s="222"/>
    </row>
    <row r="21" spans="1:19" ht="18" customHeight="1">
      <c r="A21" s="4"/>
      <c r="B21" s="4"/>
      <c r="C21" s="4"/>
      <c r="D21" s="28"/>
      <c r="E21" s="28"/>
      <c r="F21" s="28"/>
      <c r="G21" s="27"/>
      <c r="H21" s="38"/>
      <c r="I21" s="27"/>
      <c r="J21" s="31"/>
      <c r="K21" s="217"/>
      <c r="L21" s="27"/>
      <c r="M21" s="27"/>
      <c r="N21" s="177"/>
      <c r="O21" s="48"/>
      <c r="P21" s="50"/>
      <c r="Q21" s="50"/>
      <c r="R21" s="48"/>
      <c r="S21" s="59"/>
    </row>
    <row r="22" spans="1:19" ht="18" customHeight="1">
      <c r="A22" s="4"/>
      <c r="B22" s="4"/>
      <c r="C22" s="4"/>
      <c r="D22" s="28"/>
      <c r="E22" s="28"/>
      <c r="F22" s="28"/>
      <c r="G22" s="27"/>
      <c r="H22" s="38"/>
      <c r="I22" s="27"/>
      <c r="J22" s="31"/>
      <c r="K22" s="217"/>
      <c r="L22" s="27"/>
      <c r="M22" s="27"/>
      <c r="N22" s="177"/>
      <c r="O22" s="48"/>
      <c r="P22" s="50"/>
      <c r="Q22" s="50"/>
      <c r="R22" s="48"/>
      <c r="S22" s="59"/>
    </row>
    <row r="23" spans="1:19" ht="18" customHeight="1">
      <c r="D23" s="47"/>
      <c r="E23" s="49"/>
      <c r="F23" s="49"/>
      <c r="G23" s="100"/>
      <c r="H23" s="97"/>
      <c r="I23" s="97"/>
      <c r="J23" s="98"/>
      <c r="K23" s="649"/>
      <c r="L23" s="100"/>
      <c r="M23" s="101"/>
      <c r="N23" s="177"/>
      <c r="O23" s="48"/>
      <c r="P23" s="50"/>
      <c r="Q23" s="50"/>
      <c r="R23" s="48"/>
      <c r="S23" s="59"/>
    </row>
    <row r="24" spans="1:19" ht="18" customHeight="1">
      <c r="D24" s="47"/>
      <c r="E24" s="49"/>
      <c r="F24" s="49"/>
      <c r="G24" s="100"/>
      <c r="H24" s="97"/>
      <c r="I24" s="97"/>
      <c r="J24" s="98"/>
      <c r="K24" s="649"/>
      <c r="L24" s="100"/>
      <c r="M24" s="101"/>
      <c r="N24" s="177"/>
      <c r="O24" s="48"/>
      <c r="P24" s="50"/>
      <c r="Q24" s="50"/>
      <c r="R24" s="48"/>
      <c r="S24" s="59"/>
    </row>
    <row r="25" spans="1:19" ht="18" customHeight="1">
      <c r="D25" s="47"/>
      <c r="E25" s="49"/>
      <c r="F25" s="49"/>
      <c r="G25" s="100"/>
      <c r="H25" s="97"/>
      <c r="I25" s="97"/>
      <c r="J25" s="98"/>
      <c r="K25" s="649"/>
      <c r="L25" s="100"/>
      <c r="M25" s="101"/>
      <c r="N25" s="177"/>
      <c r="O25" s="48"/>
      <c r="P25" s="50"/>
      <c r="Q25" s="50"/>
      <c r="R25" s="48"/>
      <c r="S25" s="59"/>
    </row>
    <row r="26" spans="1:19" ht="18" customHeight="1">
      <c r="D26" s="47"/>
      <c r="E26" s="49"/>
      <c r="F26" s="49"/>
      <c r="G26" s="100"/>
      <c r="H26" s="97"/>
      <c r="I26" s="97"/>
      <c r="J26" s="98"/>
      <c r="K26" s="649"/>
      <c r="L26" s="100"/>
      <c r="M26" s="101"/>
      <c r="N26" s="177"/>
      <c r="O26" s="48"/>
      <c r="P26" s="50"/>
      <c r="Q26" s="50"/>
      <c r="R26" s="48"/>
      <c r="S26" s="59"/>
    </row>
    <row r="27" spans="1:19" ht="18" customHeight="1">
      <c r="D27" s="47"/>
      <c r="E27" s="49"/>
      <c r="F27" s="49"/>
      <c r="G27" s="100"/>
      <c r="H27" s="97"/>
      <c r="I27" s="97"/>
      <c r="J27" s="98"/>
      <c r="K27" s="649"/>
      <c r="L27" s="100"/>
      <c r="M27" s="101"/>
      <c r="N27" s="177"/>
      <c r="O27" s="48"/>
      <c r="P27" s="50"/>
      <c r="Q27" s="50"/>
      <c r="R27" s="48"/>
      <c r="S27" s="59"/>
    </row>
    <row r="28" spans="1:19" ht="18" customHeight="1">
      <c r="D28" s="47"/>
      <c r="E28" s="49"/>
      <c r="F28" s="49"/>
      <c r="G28" s="100"/>
      <c r="H28" s="97"/>
      <c r="I28" s="97"/>
      <c r="J28" s="98"/>
      <c r="K28" s="649"/>
      <c r="L28" s="100"/>
      <c r="M28" s="101"/>
      <c r="N28" s="177"/>
      <c r="O28" s="48"/>
      <c r="P28" s="50"/>
      <c r="Q28" s="50"/>
      <c r="R28" s="48"/>
      <c r="S28" s="59"/>
    </row>
    <row r="29" spans="1:19" ht="18" customHeight="1">
      <c r="D29" s="47"/>
      <c r="E29" s="49"/>
      <c r="F29" s="49"/>
      <c r="G29" s="100"/>
      <c r="H29" s="97"/>
      <c r="I29" s="97"/>
      <c r="J29" s="98"/>
      <c r="K29" s="649"/>
      <c r="L29" s="100"/>
      <c r="M29" s="101"/>
      <c r="N29" s="177"/>
      <c r="O29" s="48"/>
      <c r="P29" s="50"/>
      <c r="Q29" s="50"/>
      <c r="R29" s="48"/>
      <c r="S29" s="59"/>
    </row>
    <row r="30" spans="1:19" ht="18" customHeight="1">
      <c r="D30" s="47"/>
      <c r="E30" s="47"/>
      <c r="F30" s="47"/>
      <c r="G30" s="101" t="s">
        <v>1089</v>
      </c>
      <c r="H30" s="44"/>
      <c r="I30" s="44"/>
      <c r="J30" s="44">
        <f>H30*I30</f>
        <v>0</v>
      </c>
      <c r="K30" s="45"/>
      <c r="L30" s="100" t="s">
        <v>1090</v>
      </c>
      <c r="M30" s="666"/>
      <c r="N30" s="47"/>
      <c r="O30" s="48"/>
      <c r="P30" s="666"/>
      <c r="Q30" s="47"/>
      <c r="R30" s="48"/>
      <c r="S30" s="59"/>
    </row>
    <row r="31" spans="1:19" ht="18" customHeight="1">
      <c r="C31" s="93">
        <v>4</v>
      </c>
      <c r="D31" s="668"/>
      <c r="E31" s="49"/>
      <c r="F31" s="49"/>
      <c r="G31" s="101" t="s">
        <v>1090</v>
      </c>
      <c r="H31" s="44"/>
      <c r="I31" s="44">
        <v>5000</v>
      </c>
      <c r="J31" s="44">
        <f>H31*I31</f>
        <v>0</v>
      </c>
      <c r="K31" s="45"/>
      <c r="L31" s="100" t="s">
        <v>1091</v>
      </c>
      <c r="M31" s="666"/>
      <c r="N31" s="47"/>
      <c r="O31" s="48"/>
      <c r="P31" s="666"/>
      <c r="Q31" s="47"/>
      <c r="R31" s="48"/>
      <c r="S31" s="50"/>
    </row>
    <row r="32" spans="1:19" ht="18" customHeight="1">
      <c r="D32" s="47"/>
      <c r="E32" s="49"/>
      <c r="F32" s="49"/>
      <c r="G32" s="101" t="s">
        <v>1091</v>
      </c>
      <c r="H32" s="44"/>
      <c r="I32" s="44"/>
      <c r="J32" s="44">
        <f>H32*I32</f>
        <v>0</v>
      </c>
      <c r="K32" s="45"/>
      <c r="L32" s="177"/>
      <c r="M32" s="666"/>
      <c r="N32" s="47"/>
      <c r="O32" s="47"/>
      <c r="P32" s="666"/>
      <c r="Q32" s="47"/>
      <c r="R32" s="50"/>
      <c r="S32" s="50"/>
    </row>
    <row r="33" spans="4:12" ht="18" customHeight="1">
      <c r="D33" s="47"/>
      <c r="E33" s="49"/>
      <c r="F33" s="49"/>
      <c r="G33" s="669"/>
      <c r="H33" s="670"/>
      <c r="I33" s="670"/>
      <c r="J33" s="671"/>
      <c r="K33" s="126"/>
      <c r="L33" s="124"/>
    </row>
    <row r="34" spans="4:12" ht="18" customHeight="1"/>
    <row r="35" spans="4:12" ht="18" customHeight="1"/>
    <row r="36" spans="4:12" ht="18" customHeight="1"/>
  </sheetData>
  <autoFilter ref="D8:Q36" xr:uid="{00000000-0009-0000-0000-000003000000}"/>
  <mergeCells count="10">
    <mergeCell ref="E11:G11"/>
    <mergeCell ref="G33:J33"/>
    <mergeCell ref="D2:F2"/>
    <mergeCell ref="I2:K2"/>
    <mergeCell ref="D3:F3"/>
    <mergeCell ref="D4:F4"/>
    <mergeCell ref="J4:M4"/>
    <mergeCell ref="D5:F5"/>
    <mergeCell ref="I5:I6"/>
    <mergeCell ref="D6:F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B1B82-B913-44F8-861C-4699441D8DED}">
  <dimension ref="A1:L79"/>
  <sheetViews>
    <sheetView view="pageBreakPreview" zoomScale="140" zoomScaleNormal="100" zoomScaleSheetLayoutView="140" workbookViewId="0">
      <selection activeCell="F16" sqref="F16"/>
    </sheetView>
  </sheetViews>
  <sheetFormatPr defaultColWidth="11.625" defaultRowHeight="13.5" customHeight="1"/>
  <cols>
    <col min="1" max="1" width="12.125" style="1" bestFit="1" customWidth="1"/>
    <col min="2" max="2" width="31.5" style="1" bestFit="1" customWidth="1"/>
    <col min="3" max="4" width="11.625" style="1"/>
    <col min="5" max="5" width="11.625" style="1" customWidth="1"/>
    <col min="6" max="16384" width="11.625" style="1"/>
  </cols>
  <sheetData>
    <row r="1" spans="1:5" ht="13.5" customHeight="1">
      <c r="A1" s="672"/>
      <c r="B1" s="639"/>
    </row>
    <row r="2" spans="1:5" ht="13.5" customHeight="1">
      <c r="A2" s="672"/>
      <c r="B2" s="645"/>
      <c r="D2" s="257">
        <f t="shared" ref="D2:D17" si="0">B2*C2</f>
        <v>0</v>
      </c>
      <c r="E2" s="1">
        <v>3480</v>
      </c>
    </row>
    <row r="3" spans="1:5" ht="13.5" customHeight="1">
      <c r="A3" s="672"/>
      <c r="B3" s="645"/>
      <c r="D3" s="257">
        <f t="shared" si="0"/>
        <v>0</v>
      </c>
      <c r="E3" s="1">
        <v>1160</v>
      </c>
    </row>
    <row r="4" spans="1:5" ht="13.5" customHeight="1">
      <c r="A4" s="672"/>
      <c r="B4" s="647"/>
      <c r="D4" s="257">
        <f t="shared" si="0"/>
        <v>0</v>
      </c>
      <c r="E4" s="1">
        <v>640</v>
      </c>
    </row>
    <row r="5" spans="1:5" ht="13.5" customHeight="1">
      <c r="A5" s="672"/>
      <c r="B5" s="647"/>
      <c r="D5" s="577">
        <f t="shared" si="0"/>
        <v>0</v>
      </c>
      <c r="E5" s="1">
        <v>160</v>
      </c>
    </row>
    <row r="6" spans="1:5" ht="13.5" customHeight="1">
      <c r="A6" s="672"/>
      <c r="B6" s="647"/>
      <c r="D6" s="577">
        <f t="shared" si="0"/>
        <v>0</v>
      </c>
      <c r="E6" s="1">
        <v>180</v>
      </c>
    </row>
    <row r="7" spans="1:5" ht="13.5" customHeight="1">
      <c r="A7" s="672"/>
      <c r="B7" s="647"/>
      <c r="D7" s="257">
        <f t="shared" si="0"/>
        <v>0</v>
      </c>
      <c r="E7" s="1">
        <v>7676</v>
      </c>
    </row>
    <row r="8" spans="1:5" ht="13.5" customHeight="1">
      <c r="A8" s="672"/>
      <c r="B8" s="647"/>
      <c r="D8" s="257">
        <f t="shared" si="0"/>
        <v>0</v>
      </c>
      <c r="E8" s="1">
        <v>3260</v>
      </c>
    </row>
    <row r="9" spans="1:5" ht="13.5" customHeight="1">
      <c r="A9" s="672"/>
      <c r="B9" s="647"/>
      <c r="D9" s="257">
        <f t="shared" si="0"/>
        <v>0</v>
      </c>
      <c r="E9" s="1">
        <v>400</v>
      </c>
    </row>
    <row r="10" spans="1:5" ht="13.5" customHeight="1">
      <c r="A10" s="672"/>
      <c r="B10" s="647"/>
      <c r="D10" s="257">
        <f t="shared" si="0"/>
        <v>0</v>
      </c>
      <c r="E10" s="1">
        <v>560</v>
      </c>
    </row>
    <row r="11" spans="1:5" ht="13.5" customHeight="1">
      <c r="A11" s="672"/>
      <c r="B11" s="647"/>
      <c r="D11" s="257">
        <f t="shared" si="0"/>
        <v>0</v>
      </c>
      <c r="E11" s="1">
        <v>620</v>
      </c>
    </row>
    <row r="12" spans="1:5" ht="13.5" customHeight="1">
      <c r="A12" s="672"/>
      <c r="B12" s="647"/>
      <c r="D12" s="257">
        <f t="shared" si="0"/>
        <v>0</v>
      </c>
      <c r="E12" s="1">
        <v>976</v>
      </c>
    </row>
    <row r="13" spans="1:5" ht="13.5" customHeight="1">
      <c r="A13" s="672"/>
      <c r="B13" s="647"/>
      <c r="D13" s="257">
        <f t="shared" si="0"/>
        <v>0</v>
      </c>
      <c r="E13" s="1">
        <v>5020</v>
      </c>
    </row>
    <row r="14" spans="1:5" ht="13.5" customHeight="1">
      <c r="A14" s="672"/>
      <c r="B14" s="647"/>
      <c r="D14" s="257">
        <f t="shared" si="0"/>
        <v>0</v>
      </c>
      <c r="E14" s="1">
        <v>600</v>
      </c>
    </row>
    <row r="15" spans="1:5" ht="13.5" customHeight="1">
      <c r="A15" s="672"/>
      <c r="B15" s="647"/>
      <c r="D15" s="257">
        <f t="shared" si="0"/>
        <v>0</v>
      </c>
      <c r="E15" s="1">
        <v>1760</v>
      </c>
    </row>
    <row r="16" spans="1:5" ht="13.5" customHeight="1">
      <c r="A16" s="672"/>
      <c r="B16" s="647"/>
      <c r="D16" s="257">
        <f t="shared" si="0"/>
        <v>0</v>
      </c>
      <c r="E16" s="1">
        <v>1840</v>
      </c>
    </row>
    <row r="17" spans="1:12" ht="13.5" customHeight="1">
      <c r="A17" s="672"/>
      <c r="B17" s="647"/>
      <c r="D17" s="257">
        <f t="shared" si="0"/>
        <v>0</v>
      </c>
      <c r="E17" s="1">
        <v>10982</v>
      </c>
    </row>
    <row r="18" spans="1:12" ht="13.5" customHeight="1">
      <c r="A18" s="672"/>
      <c r="B18" s="647"/>
      <c r="D18" s="257"/>
    </row>
    <row r="19" spans="1:12" ht="13.5" customHeight="1">
      <c r="A19" s="672"/>
      <c r="B19" s="647"/>
      <c r="D19" s="257"/>
    </row>
    <row r="20" spans="1:12" ht="13.5" customHeight="1">
      <c r="A20" s="672"/>
      <c r="B20" s="647"/>
      <c r="D20" s="257"/>
    </row>
    <row r="21" spans="1:12" ht="13.5" customHeight="1">
      <c r="A21" s="672"/>
      <c r="B21" s="647"/>
      <c r="D21" s="257"/>
    </row>
    <row r="22" spans="1:12" ht="13.5" customHeight="1">
      <c r="A22" s="672"/>
      <c r="B22" s="647"/>
      <c r="D22" s="257">
        <f t="shared" ref="D22:D77" si="1">B22*C22</f>
        <v>0</v>
      </c>
      <c r="E22" s="1">
        <v>780</v>
      </c>
    </row>
    <row r="23" spans="1:12" ht="13.5" customHeight="1">
      <c r="A23" s="672"/>
      <c r="B23" s="647"/>
      <c r="D23" s="257">
        <f t="shared" si="1"/>
        <v>0</v>
      </c>
      <c r="E23" s="1">
        <v>7000</v>
      </c>
    </row>
    <row r="24" spans="1:12" ht="13.5" customHeight="1">
      <c r="A24" s="672"/>
      <c r="B24" s="647"/>
      <c r="D24" s="257">
        <f t="shared" si="1"/>
        <v>0</v>
      </c>
      <c r="E24" s="1">
        <v>5490</v>
      </c>
    </row>
    <row r="25" spans="1:12" ht="13.5" customHeight="1">
      <c r="A25" s="672"/>
      <c r="B25" s="647"/>
      <c r="D25" s="257">
        <f t="shared" si="1"/>
        <v>0</v>
      </c>
      <c r="E25" s="1">
        <v>3994</v>
      </c>
    </row>
    <row r="26" spans="1:12" ht="13.5" customHeight="1">
      <c r="A26" s="672"/>
      <c r="B26" s="647"/>
      <c r="C26" s="647"/>
      <c r="D26" s="257">
        <f t="shared" si="1"/>
        <v>0</v>
      </c>
      <c r="E26" s="647">
        <v>2780</v>
      </c>
      <c r="F26" s="647"/>
      <c r="G26" s="647"/>
      <c r="H26" s="647"/>
      <c r="I26" s="647"/>
      <c r="J26" s="647"/>
      <c r="K26" s="647"/>
      <c r="L26" s="647"/>
    </row>
    <row r="27" spans="1:12" ht="13.5" customHeight="1">
      <c r="A27" s="1335"/>
      <c r="B27" s="647"/>
      <c r="C27" s="647"/>
      <c r="D27" s="257">
        <f t="shared" si="1"/>
        <v>0</v>
      </c>
      <c r="E27" s="647">
        <v>194</v>
      </c>
      <c r="F27" s="647"/>
      <c r="G27" s="647"/>
      <c r="H27" s="647"/>
      <c r="I27" s="647"/>
      <c r="J27" s="647"/>
      <c r="K27" s="647"/>
      <c r="L27" s="647"/>
    </row>
    <row r="28" spans="1:12" ht="13.5" customHeight="1">
      <c r="A28" s="1335"/>
      <c r="B28" s="647"/>
      <c r="C28" s="647"/>
      <c r="D28" s="257">
        <f t="shared" si="1"/>
        <v>0</v>
      </c>
      <c r="E28" s="647">
        <v>4740</v>
      </c>
      <c r="F28" s="647"/>
      <c r="G28" s="647"/>
      <c r="H28" s="647"/>
      <c r="I28" s="647"/>
      <c r="J28" s="647"/>
      <c r="K28" s="647"/>
      <c r="L28" s="647"/>
    </row>
    <row r="29" spans="1:12" ht="13.5" customHeight="1">
      <c r="A29" s="1335"/>
      <c r="B29" s="647"/>
      <c r="C29" s="647"/>
      <c r="D29" s="257">
        <f t="shared" si="1"/>
        <v>0</v>
      </c>
      <c r="E29" s="647">
        <v>3568</v>
      </c>
      <c r="F29" s="647"/>
      <c r="G29" s="647"/>
      <c r="H29" s="647"/>
      <c r="I29" s="647"/>
      <c r="J29" s="647"/>
      <c r="K29" s="647"/>
      <c r="L29" s="647"/>
    </row>
    <row r="30" spans="1:12" ht="13.5" customHeight="1">
      <c r="A30" s="1335"/>
      <c r="B30" s="647"/>
      <c r="C30" s="647"/>
      <c r="D30" s="257">
        <f t="shared" si="1"/>
        <v>0</v>
      </c>
      <c r="E30" s="647">
        <v>3620</v>
      </c>
      <c r="F30" s="647"/>
      <c r="G30" s="647"/>
      <c r="H30" s="647"/>
      <c r="I30" s="647"/>
      <c r="J30" s="647"/>
      <c r="K30" s="647"/>
      <c r="L30" s="647"/>
    </row>
    <row r="31" spans="1:12" ht="13.5" customHeight="1">
      <c r="A31" s="1335"/>
      <c r="B31" s="647"/>
      <c r="C31" s="647"/>
      <c r="D31" s="257">
        <f t="shared" si="1"/>
        <v>0</v>
      </c>
      <c r="E31" s="647">
        <v>368</v>
      </c>
      <c r="F31" s="647"/>
      <c r="G31" s="647"/>
      <c r="H31" s="647"/>
      <c r="I31" s="647"/>
      <c r="J31" s="647"/>
      <c r="K31" s="647"/>
      <c r="L31" s="647"/>
    </row>
    <row r="32" spans="1:12" ht="13.5" customHeight="1">
      <c r="A32" s="1335"/>
      <c r="B32" s="647"/>
      <c r="C32" s="647"/>
      <c r="D32" s="257">
        <f t="shared" si="1"/>
        <v>0</v>
      </c>
      <c r="E32" s="647">
        <v>512</v>
      </c>
      <c r="F32" s="647"/>
      <c r="G32" s="647"/>
      <c r="H32" s="647"/>
      <c r="I32" s="647"/>
      <c r="J32" s="647"/>
      <c r="K32" s="647"/>
      <c r="L32" s="647"/>
    </row>
    <row r="33" spans="1:12" ht="13.5" customHeight="1">
      <c r="A33" s="1335"/>
      <c r="B33" s="647"/>
      <c r="C33" s="647"/>
      <c r="D33" s="257">
        <f t="shared" si="1"/>
        <v>0</v>
      </c>
      <c r="E33" s="647">
        <v>512</v>
      </c>
      <c r="F33" s="647"/>
      <c r="G33" s="647"/>
      <c r="H33" s="647"/>
      <c r="I33" s="647"/>
      <c r="J33" s="647"/>
      <c r="K33" s="647"/>
      <c r="L33" s="647"/>
    </row>
    <row r="34" spans="1:12" ht="13.5" customHeight="1">
      <c r="A34" s="1335"/>
      <c r="B34" s="647"/>
      <c r="C34" s="647"/>
      <c r="D34" s="257">
        <f t="shared" si="1"/>
        <v>0</v>
      </c>
      <c r="E34" s="647">
        <v>512</v>
      </c>
      <c r="F34" s="647"/>
      <c r="G34" s="647"/>
      <c r="H34" s="647"/>
      <c r="I34" s="647"/>
      <c r="J34" s="647"/>
      <c r="K34" s="647"/>
      <c r="L34" s="647"/>
    </row>
    <row r="35" spans="1:12" ht="13.5" customHeight="1">
      <c r="A35" s="1335"/>
      <c r="B35" s="647"/>
      <c r="C35" s="647"/>
      <c r="D35" s="257">
        <f t="shared" si="1"/>
        <v>0</v>
      </c>
      <c r="E35" s="647">
        <v>768</v>
      </c>
      <c r="F35" s="647"/>
      <c r="G35" s="647"/>
      <c r="H35" s="647"/>
      <c r="I35" s="647"/>
      <c r="J35" s="647"/>
      <c r="K35" s="647"/>
      <c r="L35" s="647"/>
    </row>
    <row r="36" spans="1:12" ht="13.5" customHeight="1">
      <c r="A36" s="1335"/>
      <c r="B36" s="647"/>
      <c r="C36" s="647"/>
      <c r="D36" s="257">
        <f t="shared" si="1"/>
        <v>0</v>
      </c>
      <c r="E36" s="647">
        <v>303</v>
      </c>
      <c r="F36" s="647"/>
      <c r="G36" s="647"/>
      <c r="H36" s="647"/>
      <c r="I36" s="647"/>
      <c r="J36" s="647"/>
      <c r="K36" s="647"/>
      <c r="L36" s="647"/>
    </row>
    <row r="37" spans="1:12" ht="13.5" customHeight="1">
      <c r="A37" s="1335"/>
      <c r="B37" s="647"/>
      <c r="C37" s="647"/>
      <c r="D37" s="257">
        <f t="shared" si="1"/>
        <v>0</v>
      </c>
      <c r="E37" s="647">
        <v>9140</v>
      </c>
      <c r="F37" s="647"/>
      <c r="G37" s="647"/>
      <c r="H37" s="647"/>
      <c r="I37" s="647"/>
      <c r="J37" s="647"/>
      <c r="K37" s="647"/>
      <c r="L37" s="647"/>
    </row>
    <row r="38" spans="1:12" ht="13.5" customHeight="1">
      <c r="A38" s="1335"/>
      <c r="B38" s="647"/>
      <c r="C38" s="647"/>
      <c r="D38" s="257">
        <f t="shared" si="1"/>
        <v>0</v>
      </c>
      <c r="E38" s="647">
        <v>1108</v>
      </c>
      <c r="F38" s="647"/>
      <c r="G38" s="647"/>
      <c r="H38" s="647"/>
      <c r="I38" s="647"/>
      <c r="J38" s="647"/>
      <c r="K38" s="647"/>
      <c r="L38" s="647"/>
    </row>
    <row r="39" spans="1:12" ht="13.5" customHeight="1">
      <c r="A39" s="1335"/>
      <c r="B39" s="647"/>
      <c r="C39" s="647"/>
      <c r="D39" s="257">
        <f t="shared" si="1"/>
        <v>0</v>
      </c>
      <c r="E39" s="647">
        <v>1290</v>
      </c>
      <c r="F39" s="647"/>
      <c r="G39" s="647"/>
      <c r="H39" s="647"/>
      <c r="I39" s="647"/>
      <c r="J39" s="647"/>
      <c r="K39" s="647"/>
      <c r="L39" s="647"/>
    </row>
    <row r="40" spans="1:12" ht="13.5" customHeight="1">
      <c r="B40" s="647"/>
      <c r="C40" s="647"/>
      <c r="D40" s="257">
        <f t="shared" si="1"/>
        <v>0</v>
      </c>
      <c r="E40" s="647">
        <v>4158</v>
      </c>
      <c r="F40" s="647"/>
      <c r="G40" s="647"/>
      <c r="H40" s="647"/>
      <c r="I40" s="647"/>
      <c r="J40" s="647"/>
      <c r="K40" s="647"/>
      <c r="L40" s="647"/>
    </row>
    <row r="41" spans="1:12" ht="13.5" customHeight="1">
      <c r="B41" s="647"/>
      <c r="C41" s="647"/>
      <c r="D41" s="257">
        <f t="shared" si="1"/>
        <v>0</v>
      </c>
      <c r="E41" s="647">
        <v>60</v>
      </c>
      <c r="F41" s="647"/>
      <c r="G41" s="647"/>
      <c r="H41" s="647"/>
      <c r="I41" s="647"/>
      <c r="J41" s="647"/>
      <c r="K41" s="647"/>
      <c r="L41" s="647"/>
    </row>
    <row r="42" spans="1:12" ht="13.5" customHeight="1">
      <c r="B42" s="647"/>
      <c r="C42" s="647"/>
      <c r="D42" s="257">
        <f t="shared" si="1"/>
        <v>0</v>
      </c>
      <c r="E42" s="647">
        <v>660</v>
      </c>
      <c r="F42" s="647"/>
      <c r="G42" s="647"/>
      <c r="H42" s="647"/>
      <c r="I42" s="647"/>
      <c r="J42" s="647"/>
      <c r="K42" s="647"/>
      <c r="L42" s="647"/>
    </row>
    <row r="43" spans="1:12" ht="13.5" customHeight="1">
      <c r="B43" s="647"/>
      <c r="C43" s="647"/>
      <c r="D43" s="257">
        <f t="shared" si="1"/>
        <v>0</v>
      </c>
      <c r="E43" s="647">
        <v>632</v>
      </c>
      <c r="F43" s="647"/>
      <c r="G43" s="647"/>
      <c r="H43" s="647"/>
      <c r="I43" s="647"/>
      <c r="J43" s="647"/>
      <c r="K43" s="647"/>
      <c r="L43" s="647"/>
    </row>
    <row r="44" spans="1:12" ht="13.5" customHeight="1">
      <c r="B44" s="647"/>
      <c r="C44" s="647"/>
      <c r="D44" s="257">
        <f t="shared" si="1"/>
        <v>0</v>
      </c>
      <c r="E44" s="647">
        <v>26226</v>
      </c>
      <c r="F44" s="647"/>
      <c r="G44" s="647"/>
      <c r="H44" s="647"/>
      <c r="I44" s="647"/>
      <c r="J44" s="647"/>
      <c r="K44" s="647"/>
      <c r="L44" s="647"/>
    </row>
    <row r="45" spans="1:12" ht="13.5" customHeight="1">
      <c r="B45" s="647"/>
      <c r="C45" s="647"/>
      <c r="D45" s="257">
        <f t="shared" si="1"/>
        <v>0</v>
      </c>
      <c r="E45" s="647">
        <v>22862</v>
      </c>
      <c r="F45" s="647"/>
      <c r="G45" s="647"/>
      <c r="H45" s="647"/>
      <c r="I45" s="647"/>
      <c r="J45" s="647"/>
      <c r="K45" s="647"/>
      <c r="L45" s="647"/>
    </row>
    <row r="46" spans="1:12" ht="13.5" customHeight="1">
      <c r="B46" s="647"/>
      <c r="C46" s="647"/>
      <c r="D46" s="257">
        <f t="shared" si="1"/>
        <v>0</v>
      </c>
      <c r="E46" s="647">
        <v>10374</v>
      </c>
      <c r="F46" s="647"/>
      <c r="G46" s="647"/>
      <c r="H46" s="647"/>
      <c r="I46" s="647"/>
      <c r="J46" s="647"/>
      <c r="K46" s="647"/>
      <c r="L46" s="647"/>
    </row>
    <row r="47" spans="1:12" ht="13.5" customHeight="1">
      <c r="B47" s="647"/>
      <c r="C47" s="647"/>
      <c r="D47" s="257">
        <f t="shared" si="1"/>
        <v>0</v>
      </c>
      <c r="E47" s="647">
        <v>288</v>
      </c>
      <c r="F47" s="647"/>
      <c r="G47" s="647"/>
      <c r="H47" s="647"/>
      <c r="I47" s="647"/>
      <c r="J47" s="647"/>
      <c r="K47" s="647"/>
      <c r="L47" s="647"/>
    </row>
    <row r="48" spans="1:12" ht="13.5" customHeight="1">
      <c r="B48" s="647"/>
      <c r="C48" s="647"/>
      <c r="D48" s="257">
        <f t="shared" si="1"/>
        <v>0</v>
      </c>
      <c r="E48" s="647">
        <v>648</v>
      </c>
      <c r="F48" s="647"/>
      <c r="G48" s="647"/>
      <c r="H48" s="647"/>
      <c r="I48" s="647"/>
      <c r="J48" s="647"/>
      <c r="K48" s="647"/>
      <c r="L48" s="647"/>
    </row>
    <row r="49" spans="2:12" ht="13.5" customHeight="1">
      <c r="B49" s="647"/>
      <c r="C49" s="647"/>
      <c r="D49" s="257">
        <f t="shared" si="1"/>
        <v>0</v>
      </c>
      <c r="E49" s="647">
        <v>124</v>
      </c>
      <c r="F49" s="647"/>
      <c r="G49" s="647"/>
      <c r="H49" s="647"/>
      <c r="I49" s="647"/>
      <c r="J49" s="647"/>
      <c r="K49" s="647"/>
      <c r="L49" s="647"/>
    </row>
    <row r="50" spans="2:12" ht="13.5" customHeight="1">
      <c r="B50" s="647"/>
      <c r="C50" s="647"/>
      <c r="D50" s="257">
        <f t="shared" si="1"/>
        <v>0</v>
      </c>
      <c r="E50" s="647">
        <v>384</v>
      </c>
      <c r="F50" s="647"/>
      <c r="G50" s="647"/>
      <c r="H50" s="647"/>
      <c r="I50" s="647"/>
      <c r="J50" s="647"/>
      <c r="K50" s="647"/>
      <c r="L50" s="647"/>
    </row>
    <row r="51" spans="2:12" ht="13.5" customHeight="1">
      <c r="B51" s="647"/>
      <c r="C51" s="647"/>
      <c r="D51" s="257">
        <f t="shared" si="1"/>
        <v>0</v>
      </c>
      <c r="E51" s="647">
        <v>5070</v>
      </c>
      <c r="F51" s="647"/>
      <c r="G51" s="647"/>
      <c r="H51" s="647"/>
      <c r="I51" s="647"/>
      <c r="J51" s="647"/>
      <c r="K51" s="647"/>
      <c r="L51" s="647"/>
    </row>
    <row r="52" spans="2:12" ht="13.5" customHeight="1">
      <c r="B52" s="647"/>
      <c r="C52" s="647"/>
      <c r="D52" s="257">
        <f t="shared" si="1"/>
        <v>0</v>
      </c>
      <c r="E52" s="647">
        <v>60</v>
      </c>
      <c r="F52" s="647"/>
      <c r="G52" s="647"/>
      <c r="H52" s="647"/>
      <c r="I52" s="647"/>
      <c r="J52" s="647"/>
      <c r="K52" s="647"/>
      <c r="L52" s="647"/>
    </row>
    <row r="53" spans="2:12" ht="13.5" customHeight="1">
      <c r="B53" s="647"/>
      <c r="C53" s="647"/>
      <c r="D53" s="257">
        <f t="shared" si="1"/>
        <v>0</v>
      </c>
      <c r="E53" s="647">
        <v>660</v>
      </c>
      <c r="F53" s="647"/>
      <c r="G53" s="647"/>
      <c r="H53" s="647"/>
      <c r="I53" s="647"/>
      <c r="J53" s="647"/>
      <c r="K53" s="647"/>
      <c r="L53" s="647"/>
    </row>
    <row r="54" spans="2:12" ht="13.5" customHeight="1">
      <c r="B54" s="647"/>
      <c r="C54" s="647"/>
      <c r="D54" s="257">
        <f t="shared" si="1"/>
        <v>0</v>
      </c>
      <c r="E54" s="647">
        <v>432</v>
      </c>
      <c r="F54" s="647"/>
      <c r="G54" s="647"/>
      <c r="H54" s="647"/>
      <c r="I54" s="647"/>
      <c r="J54" s="647"/>
      <c r="K54" s="647"/>
      <c r="L54" s="647"/>
    </row>
    <row r="55" spans="2:12" ht="13.5" customHeight="1">
      <c r="B55" s="647"/>
      <c r="C55" s="647"/>
      <c r="D55" s="257">
        <f t="shared" si="1"/>
        <v>0</v>
      </c>
      <c r="E55" s="647">
        <v>628</v>
      </c>
      <c r="F55" s="647"/>
      <c r="G55" s="647"/>
      <c r="H55" s="647"/>
      <c r="I55" s="647"/>
      <c r="J55" s="647"/>
      <c r="K55" s="647"/>
      <c r="L55" s="647"/>
    </row>
    <row r="56" spans="2:12" ht="13.5" customHeight="1">
      <c r="D56" s="257">
        <f t="shared" si="1"/>
        <v>0</v>
      </c>
      <c r="E56" s="1">
        <v>6371</v>
      </c>
    </row>
    <row r="57" spans="2:12" ht="13.5" customHeight="1">
      <c r="D57" s="257">
        <f t="shared" si="1"/>
        <v>0</v>
      </c>
      <c r="E57" s="1">
        <v>60</v>
      </c>
    </row>
    <row r="58" spans="2:12" ht="13.5" customHeight="1">
      <c r="D58" s="257">
        <f t="shared" si="1"/>
        <v>0</v>
      </c>
      <c r="E58" s="1">
        <v>384</v>
      </c>
    </row>
    <row r="59" spans="2:12" ht="13.5" customHeight="1">
      <c r="D59" s="257">
        <f t="shared" si="1"/>
        <v>0</v>
      </c>
      <c r="E59" s="1">
        <v>432</v>
      </c>
    </row>
    <row r="60" spans="2:12" ht="13.5" customHeight="1">
      <c r="D60" s="257">
        <f t="shared" si="1"/>
        <v>0</v>
      </c>
      <c r="E60" s="1">
        <v>6371</v>
      </c>
    </row>
    <row r="61" spans="2:12" ht="13.5" customHeight="1">
      <c r="D61" s="257">
        <f t="shared" si="1"/>
        <v>0</v>
      </c>
      <c r="E61" s="1">
        <v>60</v>
      </c>
    </row>
    <row r="62" spans="2:12" ht="13.5" customHeight="1">
      <c r="D62" s="257">
        <f t="shared" si="1"/>
        <v>0</v>
      </c>
      <c r="E62" s="1">
        <v>384</v>
      </c>
    </row>
    <row r="63" spans="2:12" ht="13.5" customHeight="1">
      <c r="D63" s="257">
        <f t="shared" si="1"/>
        <v>0</v>
      </c>
      <c r="E63" s="1">
        <v>432</v>
      </c>
    </row>
    <row r="64" spans="2:12" ht="13.5" customHeight="1">
      <c r="D64" s="257">
        <f t="shared" si="1"/>
        <v>0</v>
      </c>
      <c r="E64" s="1">
        <v>512</v>
      </c>
    </row>
    <row r="65" spans="4:5" ht="13.5" customHeight="1">
      <c r="D65" s="257">
        <f t="shared" si="1"/>
        <v>0</v>
      </c>
      <c r="E65" s="1">
        <v>220</v>
      </c>
    </row>
    <row r="66" spans="4:5" ht="13.5" customHeight="1">
      <c r="D66" s="257">
        <f t="shared" si="1"/>
        <v>0</v>
      </c>
      <c r="E66" s="1">
        <v>540</v>
      </c>
    </row>
    <row r="67" spans="4:5" ht="13.5" customHeight="1">
      <c r="D67" s="257">
        <f t="shared" si="1"/>
        <v>0</v>
      </c>
      <c r="E67" s="1">
        <v>1240</v>
      </c>
    </row>
    <row r="68" spans="4:5" ht="13.5" customHeight="1">
      <c r="D68" s="257">
        <f t="shared" si="1"/>
        <v>0</v>
      </c>
      <c r="E68" s="1">
        <v>2060</v>
      </c>
    </row>
    <row r="69" spans="4:5" ht="13.5" customHeight="1">
      <c r="D69" s="257">
        <f t="shared" si="1"/>
        <v>0</v>
      </c>
      <c r="E69" s="1">
        <v>240</v>
      </c>
    </row>
    <row r="70" spans="4:5" ht="13.5" customHeight="1">
      <c r="D70" s="30">
        <f t="shared" si="1"/>
        <v>0</v>
      </c>
      <c r="E70" s="1">
        <v>3602</v>
      </c>
    </row>
    <row r="71" spans="4:5" ht="13.5" customHeight="1">
      <c r="D71" s="30">
        <f t="shared" si="1"/>
        <v>0</v>
      </c>
      <c r="E71" s="1">
        <v>958</v>
      </c>
    </row>
    <row r="72" spans="4:5" ht="13.5" customHeight="1">
      <c r="D72" s="30">
        <f t="shared" si="1"/>
        <v>0</v>
      </c>
      <c r="E72" s="1">
        <v>678</v>
      </c>
    </row>
    <row r="73" spans="4:5" ht="13.5" customHeight="1">
      <c r="D73" s="30">
        <f t="shared" si="1"/>
        <v>0</v>
      </c>
      <c r="E73" s="1">
        <v>524</v>
      </c>
    </row>
    <row r="74" spans="4:5" ht="13.5" customHeight="1">
      <c r="D74" s="30">
        <f t="shared" si="1"/>
        <v>0</v>
      </c>
      <c r="E74" s="1">
        <v>628</v>
      </c>
    </row>
    <row r="75" spans="4:5" ht="13.5" customHeight="1">
      <c r="D75" s="30">
        <f t="shared" si="1"/>
        <v>0</v>
      </c>
      <c r="E75" s="1">
        <v>330</v>
      </c>
    </row>
    <row r="76" spans="4:5" ht="13.5" customHeight="1">
      <c r="D76" s="30">
        <f t="shared" si="1"/>
        <v>0</v>
      </c>
      <c r="E76" s="1">
        <v>1968</v>
      </c>
    </row>
    <row r="77" spans="4:5" ht="13.5" customHeight="1">
      <c r="D77" s="30">
        <f t="shared" si="1"/>
        <v>0</v>
      </c>
      <c r="E77" s="1">
        <v>58</v>
      </c>
    </row>
    <row r="78" spans="4:5" ht="13.5" customHeight="1">
      <c r="D78" s="31"/>
    </row>
    <row r="79" spans="4:5" ht="13.5" customHeight="1">
      <c r="D79" s="31"/>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18BE-FB2C-4257-AC32-235933C4525A}">
  <dimension ref="D2:D79"/>
  <sheetViews>
    <sheetView topLeftCell="A66" workbookViewId="0">
      <selection activeCell="H23" sqref="H23"/>
    </sheetView>
  </sheetViews>
  <sheetFormatPr defaultColWidth="11.75" defaultRowHeight="13.5" customHeight="1"/>
  <cols>
    <col min="1" max="16384" width="11.75" style="1"/>
  </cols>
  <sheetData>
    <row r="2" spans="4:4" ht="13.5" customHeight="1">
      <c r="D2" s="1">
        <v>3480</v>
      </c>
    </row>
    <row r="3" spans="4:4" ht="13.5" customHeight="1">
      <c r="D3" s="1">
        <v>1160</v>
      </c>
    </row>
    <row r="4" spans="4:4" ht="13.5" customHeight="1">
      <c r="D4" s="1">
        <v>640</v>
      </c>
    </row>
    <row r="5" spans="4:4" ht="13.5" customHeight="1">
      <c r="D5" s="1">
        <v>160</v>
      </c>
    </row>
    <row r="6" spans="4:4" ht="13.5" customHeight="1">
      <c r="D6" s="1">
        <v>180</v>
      </c>
    </row>
    <row r="7" spans="4:4" ht="13.5" customHeight="1">
      <c r="D7" s="1">
        <v>7676</v>
      </c>
    </row>
    <row r="8" spans="4:4" ht="13.5" customHeight="1">
      <c r="D8" s="1">
        <v>3260</v>
      </c>
    </row>
    <row r="9" spans="4:4" ht="13.5" customHeight="1">
      <c r="D9" s="1">
        <v>400</v>
      </c>
    </row>
    <row r="10" spans="4:4" ht="13.5" customHeight="1">
      <c r="D10" s="1">
        <v>560</v>
      </c>
    </row>
    <row r="11" spans="4:4" ht="13.5" customHeight="1">
      <c r="D11" s="1">
        <v>620</v>
      </c>
    </row>
    <row r="12" spans="4:4" ht="13.5" customHeight="1">
      <c r="D12" s="1">
        <v>976</v>
      </c>
    </row>
    <row r="13" spans="4:4" ht="13.5" customHeight="1">
      <c r="D13" s="1">
        <v>5020</v>
      </c>
    </row>
    <row r="14" spans="4:4" ht="13.5" customHeight="1">
      <c r="D14" s="1">
        <v>600</v>
      </c>
    </row>
    <row r="15" spans="4:4" ht="13.5" customHeight="1">
      <c r="D15" s="1">
        <v>1760</v>
      </c>
    </row>
    <row r="16" spans="4:4" ht="13.5" customHeight="1">
      <c r="D16" s="1">
        <v>1840</v>
      </c>
    </row>
    <row r="17" spans="4:4" ht="13.5" customHeight="1">
      <c r="D17" s="1">
        <v>10982</v>
      </c>
    </row>
    <row r="22" spans="4:4" ht="13.5" customHeight="1">
      <c r="D22" s="1">
        <v>780</v>
      </c>
    </row>
    <row r="23" spans="4:4" ht="13.5" customHeight="1">
      <c r="D23" s="1">
        <v>7000</v>
      </c>
    </row>
    <row r="24" spans="4:4" ht="13.5" customHeight="1">
      <c r="D24" s="1">
        <v>5490</v>
      </c>
    </row>
    <row r="25" spans="4:4" ht="13.5" customHeight="1">
      <c r="D25" s="1">
        <v>3994</v>
      </c>
    </row>
    <row r="26" spans="4:4" ht="13.5" customHeight="1">
      <c r="D26" s="1">
        <v>2780</v>
      </c>
    </row>
    <row r="27" spans="4:4" ht="13.5" customHeight="1">
      <c r="D27" s="1">
        <v>194</v>
      </c>
    </row>
    <row r="28" spans="4:4" ht="13.5" customHeight="1">
      <c r="D28" s="1">
        <v>4740</v>
      </c>
    </row>
    <row r="29" spans="4:4" ht="13.5" customHeight="1">
      <c r="D29" s="1">
        <v>3568</v>
      </c>
    </row>
    <row r="30" spans="4:4" ht="13.5" customHeight="1">
      <c r="D30" s="1">
        <v>3620</v>
      </c>
    </row>
    <row r="31" spans="4:4" ht="13.5" customHeight="1">
      <c r="D31" s="1">
        <v>368</v>
      </c>
    </row>
    <row r="32" spans="4:4" ht="13.5" customHeight="1">
      <c r="D32" s="1">
        <v>512</v>
      </c>
    </row>
    <row r="33" spans="4:4" ht="13.5" customHeight="1">
      <c r="D33" s="1">
        <v>512</v>
      </c>
    </row>
    <row r="34" spans="4:4" ht="13.5" customHeight="1">
      <c r="D34" s="1">
        <v>512</v>
      </c>
    </row>
    <row r="35" spans="4:4" ht="13.5" customHeight="1">
      <c r="D35" s="1">
        <v>768</v>
      </c>
    </row>
    <row r="36" spans="4:4" ht="13.5" customHeight="1">
      <c r="D36" s="1">
        <v>303</v>
      </c>
    </row>
    <row r="37" spans="4:4" ht="13.5" customHeight="1">
      <c r="D37" s="1">
        <v>9140</v>
      </c>
    </row>
    <row r="38" spans="4:4" ht="13.5" customHeight="1">
      <c r="D38" s="1">
        <v>1108</v>
      </c>
    </row>
    <row r="39" spans="4:4" ht="13.5" customHeight="1">
      <c r="D39" s="1">
        <v>1290</v>
      </c>
    </row>
    <row r="40" spans="4:4" ht="13.5" customHeight="1">
      <c r="D40" s="1">
        <v>4158</v>
      </c>
    </row>
    <row r="41" spans="4:4" ht="13.5" customHeight="1">
      <c r="D41" s="1">
        <v>60</v>
      </c>
    </row>
    <row r="42" spans="4:4" ht="13.5" customHeight="1">
      <c r="D42" s="1">
        <v>660</v>
      </c>
    </row>
    <row r="43" spans="4:4" ht="13.5" customHeight="1">
      <c r="D43" s="1">
        <v>632</v>
      </c>
    </row>
    <row r="44" spans="4:4" ht="13.5" customHeight="1">
      <c r="D44" s="1">
        <v>26226</v>
      </c>
    </row>
    <row r="45" spans="4:4" ht="13.5" customHeight="1">
      <c r="D45" s="1">
        <v>22862</v>
      </c>
    </row>
    <row r="46" spans="4:4" ht="13.5" customHeight="1">
      <c r="D46" s="1">
        <v>10374</v>
      </c>
    </row>
    <row r="47" spans="4:4" ht="13.5" customHeight="1">
      <c r="D47" s="1">
        <v>288</v>
      </c>
    </row>
    <row r="48" spans="4:4" ht="13.5" customHeight="1">
      <c r="D48" s="1">
        <v>648</v>
      </c>
    </row>
    <row r="49" spans="4:4" ht="13.5" customHeight="1">
      <c r="D49" s="1">
        <v>124</v>
      </c>
    </row>
    <row r="50" spans="4:4" ht="13.5" customHeight="1">
      <c r="D50" s="1">
        <v>384</v>
      </c>
    </row>
    <row r="51" spans="4:4" ht="13.5" customHeight="1">
      <c r="D51" s="1">
        <v>5070</v>
      </c>
    </row>
    <row r="52" spans="4:4" ht="13.5" customHeight="1">
      <c r="D52" s="1">
        <v>60</v>
      </c>
    </row>
    <row r="53" spans="4:4" ht="13.5" customHeight="1">
      <c r="D53" s="1">
        <v>660</v>
      </c>
    </row>
    <row r="54" spans="4:4" ht="13.5" customHeight="1">
      <c r="D54" s="1">
        <v>432</v>
      </c>
    </row>
    <row r="55" spans="4:4" ht="13.5" customHeight="1">
      <c r="D55" s="1">
        <v>628</v>
      </c>
    </row>
    <row r="56" spans="4:4" ht="13.5" customHeight="1">
      <c r="D56" s="1">
        <v>6371</v>
      </c>
    </row>
    <row r="57" spans="4:4" ht="13.5" customHeight="1">
      <c r="D57" s="1">
        <v>60</v>
      </c>
    </row>
    <row r="58" spans="4:4" ht="13.5" customHeight="1">
      <c r="D58" s="1">
        <v>384</v>
      </c>
    </row>
    <row r="59" spans="4:4" ht="13.5" customHeight="1">
      <c r="D59" s="1">
        <v>432</v>
      </c>
    </row>
    <row r="60" spans="4:4" ht="13.5" customHeight="1">
      <c r="D60" s="1">
        <v>6371</v>
      </c>
    </row>
    <row r="61" spans="4:4" ht="13.5" customHeight="1">
      <c r="D61" s="1">
        <v>60</v>
      </c>
    </row>
    <row r="62" spans="4:4" ht="13.5" customHeight="1">
      <c r="D62" s="1">
        <v>384</v>
      </c>
    </row>
    <row r="63" spans="4:4" ht="13.5" customHeight="1">
      <c r="D63" s="1">
        <v>432</v>
      </c>
    </row>
    <row r="64" spans="4:4" ht="13.5" customHeight="1">
      <c r="D64" s="1">
        <v>512</v>
      </c>
    </row>
    <row r="65" spans="4:4" ht="13.5" customHeight="1">
      <c r="D65" s="1">
        <v>220</v>
      </c>
    </row>
    <row r="66" spans="4:4" ht="13.5" customHeight="1">
      <c r="D66" s="1">
        <v>540</v>
      </c>
    </row>
    <row r="67" spans="4:4" ht="13.5" customHeight="1">
      <c r="D67" s="1">
        <v>1240</v>
      </c>
    </row>
    <row r="68" spans="4:4" ht="13.5" customHeight="1">
      <c r="D68" s="1">
        <v>2060</v>
      </c>
    </row>
    <row r="69" spans="4:4" ht="13.5" customHeight="1">
      <c r="D69" s="1">
        <v>240</v>
      </c>
    </row>
    <row r="70" spans="4:4" ht="13.5" customHeight="1">
      <c r="D70" s="1">
        <v>3602</v>
      </c>
    </row>
    <row r="71" spans="4:4" ht="13.5" customHeight="1">
      <c r="D71" s="1">
        <v>958</v>
      </c>
    </row>
    <row r="72" spans="4:4" ht="13.5" customHeight="1">
      <c r="D72" s="1">
        <v>678</v>
      </c>
    </row>
    <row r="73" spans="4:4" ht="13.5" customHeight="1">
      <c r="D73" s="1">
        <v>524</v>
      </c>
    </row>
    <row r="74" spans="4:4" ht="13.5" customHeight="1">
      <c r="D74" s="1">
        <v>628</v>
      </c>
    </row>
    <row r="75" spans="4:4" ht="13.5" customHeight="1">
      <c r="D75" s="1">
        <v>330</v>
      </c>
    </row>
    <row r="76" spans="4:4" ht="13.5" customHeight="1">
      <c r="D76" s="1">
        <v>1968</v>
      </c>
    </row>
    <row r="77" spans="4:4" ht="13.5" customHeight="1">
      <c r="D77" s="1">
        <v>58</v>
      </c>
    </row>
    <row r="79" spans="4:4" ht="13.5" customHeight="1">
      <c r="D79" s="1">
        <f>SUM(D2:D78)</f>
        <v>187311</v>
      </c>
    </row>
  </sheetData>
  <phoneticPr fontId="2"/>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9DA4E-DAF3-4ACD-8D36-2CC2D50A2274}">
  <dimension ref="B2:Q15"/>
  <sheetViews>
    <sheetView zoomScale="85" zoomScaleNormal="85" workbookViewId="0">
      <pane xSplit="10" ySplit="8" topLeftCell="M9" activePane="bottomRight" state="frozen"/>
      <selection pane="topRight" activeCell="K1" sqref="K1"/>
      <selection pane="bottomLeft" activeCell="A9" sqref="A9"/>
      <selection pane="bottomRight" activeCell="Q11" sqref="Q11"/>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2469</v>
      </c>
      <c r="G2" s="5" t="s">
        <v>2</v>
      </c>
      <c r="H2" s="6"/>
      <c r="I2" s="7"/>
      <c r="J2" s="8">
        <f>SUM(H:H)</f>
        <v>27030</v>
      </c>
    </row>
    <row r="3" spans="2:17" ht="20.100000000000001" customHeight="1">
      <c r="B3" s="2" t="s">
        <v>3</v>
      </c>
      <c r="C3" s="2"/>
      <c r="D3" s="2"/>
      <c r="E3" s="13" t="s">
        <v>1586</v>
      </c>
    </row>
    <row r="4" spans="2:17" ht="20.100000000000001" customHeight="1">
      <c r="B4" s="2" t="s">
        <v>5</v>
      </c>
      <c r="C4" s="2"/>
      <c r="D4" s="2"/>
      <c r="E4" s="13">
        <v>222598</v>
      </c>
    </row>
    <row r="5" spans="2:17" ht="20.100000000000001" customHeight="1">
      <c r="B5" s="2" t="s">
        <v>8</v>
      </c>
      <c r="C5" s="2"/>
      <c r="D5" s="2"/>
      <c r="E5" s="18">
        <v>45754</v>
      </c>
    </row>
    <row r="6" spans="2:17" ht="20.100000000000001" customHeight="1">
      <c r="B6" s="2" t="s">
        <v>10</v>
      </c>
      <c r="C6" s="2"/>
      <c r="D6" s="2"/>
      <c r="E6" s="18">
        <v>45754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14" si="0">F9*G9</f>
        <v>0</v>
      </c>
      <c r="I9" s="31"/>
      <c r="J9" s="73"/>
      <c r="K9" s="73"/>
      <c r="L9" s="27"/>
      <c r="M9" s="32"/>
      <c r="N9" s="28"/>
      <c r="O9" s="27"/>
      <c r="P9" s="32"/>
      <c r="Q9" s="33"/>
    </row>
    <row r="10" spans="2:17" s="4" customFormat="1" ht="19.7" customHeight="1">
      <c r="B10" s="28">
        <v>9</v>
      </c>
      <c r="C10" s="28" t="s">
        <v>832</v>
      </c>
      <c r="D10" s="28" t="s">
        <v>55</v>
      </c>
      <c r="E10" s="35" t="s">
        <v>2735</v>
      </c>
      <c r="F10" s="27">
        <v>3</v>
      </c>
      <c r="G10" s="36">
        <v>9010</v>
      </c>
      <c r="H10" s="36">
        <f t="shared" si="0"/>
        <v>27030</v>
      </c>
      <c r="I10" s="31"/>
      <c r="J10" s="829" t="s">
        <v>2736</v>
      </c>
      <c r="K10" s="73" t="s">
        <v>2473</v>
      </c>
      <c r="L10" s="27"/>
      <c r="M10" s="32">
        <v>45741</v>
      </c>
      <c r="N10" s="28"/>
      <c r="O10" s="27"/>
      <c r="P10" s="32">
        <v>45754</v>
      </c>
      <c r="Q10" s="33">
        <v>45754</v>
      </c>
    </row>
    <row r="11" spans="2:17" s="4" customFormat="1" ht="19.7" customHeight="1">
      <c r="B11" s="28"/>
      <c r="C11" s="28"/>
      <c r="D11" s="28"/>
      <c r="E11" s="35"/>
      <c r="F11" s="27"/>
      <c r="G11" s="36">
        <v>0</v>
      </c>
      <c r="H11" s="36">
        <f t="shared" si="0"/>
        <v>0</v>
      </c>
      <c r="I11" s="31"/>
      <c r="J11" s="38"/>
      <c r="K11" s="27"/>
      <c r="L11" s="27"/>
      <c r="M11" s="32"/>
      <c r="N11" s="28"/>
      <c r="O11" s="27"/>
      <c r="P11" s="32"/>
      <c r="Q11" s="33"/>
    </row>
    <row r="12" spans="2:17" s="4" customFormat="1" ht="19.7" customHeight="1">
      <c r="B12" s="28"/>
      <c r="C12" s="28"/>
      <c r="D12" s="28"/>
      <c r="E12" s="35"/>
      <c r="F12" s="27"/>
      <c r="G12" s="36">
        <v>0</v>
      </c>
      <c r="H12" s="36">
        <f t="shared" si="0"/>
        <v>0</v>
      </c>
      <c r="I12" s="31"/>
      <c r="J12" s="38"/>
      <c r="K12" s="27"/>
      <c r="L12" s="27"/>
      <c r="M12" s="32"/>
      <c r="N12" s="28"/>
      <c r="O12" s="27"/>
      <c r="P12" s="32"/>
      <c r="Q12" s="33"/>
    </row>
    <row r="13" spans="2:17" s="4" customFormat="1" ht="19.7" customHeight="1">
      <c r="B13" s="28"/>
      <c r="C13" s="28"/>
      <c r="D13" s="28"/>
      <c r="E13" s="35"/>
      <c r="F13" s="27"/>
      <c r="G13" s="36">
        <v>0</v>
      </c>
      <c r="H13" s="36">
        <f t="shared" si="0"/>
        <v>0</v>
      </c>
      <c r="I13" s="31"/>
      <c r="J13" s="38"/>
      <c r="K13" s="27"/>
      <c r="L13" s="27"/>
      <c r="M13" s="32"/>
      <c r="N13" s="28"/>
      <c r="O13" s="27"/>
      <c r="P13" s="32"/>
      <c r="Q13" s="33"/>
    </row>
    <row r="14" spans="2:17" s="4" customFormat="1" ht="19.7" customHeight="1">
      <c r="B14" s="28"/>
      <c r="C14" s="28"/>
      <c r="D14" s="28"/>
      <c r="E14" s="35"/>
      <c r="F14" s="27"/>
      <c r="G14" s="36">
        <v>0</v>
      </c>
      <c r="H14" s="36">
        <f t="shared" si="0"/>
        <v>0</v>
      </c>
      <c r="I14" s="31"/>
      <c r="J14" s="38"/>
      <c r="K14" s="27"/>
      <c r="L14" s="27"/>
      <c r="M14" s="32"/>
      <c r="N14" s="28"/>
      <c r="O14" s="27"/>
      <c r="P14" s="32"/>
      <c r="Q14" s="33"/>
    </row>
    <row r="15" spans="2:17">
      <c r="G15" s="10"/>
      <c r="H15" s="10"/>
    </row>
  </sheetData>
  <autoFilter ref="B8:O14" xr:uid="{6E0DAF92-2BCE-45B0-94EF-9B7A740F23B5}"/>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8CCA-DA3F-49C2-8767-9BF3FAA8F90F}">
  <sheetPr>
    <tabColor rgb="FF00B050"/>
  </sheetPr>
  <dimension ref="A2:R113"/>
  <sheetViews>
    <sheetView zoomScale="85" zoomScaleNormal="85" workbookViewId="0">
      <pane ySplit="10" topLeftCell="A83" activePane="bottomLeft" state="frozen"/>
      <selection pane="bottomLeft" activeCell="F100" sqref="F100"/>
    </sheetView>
  </sheetViews>
  <sheetFormatPr defaultColWidth="11.875" defaultRowHeight="13.5" customHeight="1"/>
  <cols>
    <col min="1" max="1" width="8.5" style="1" customWidth="1"/>
    <col min="2" max="2" width="9.375" style="1" customWidth="1"/>
    <col min="3" max="3" width="6.125" style="4" customWidth="1"/>
    <col min="4" max="4" width="15.125" style="1" customWidth="1"/>
    <col min="5" max="5" width="15.5" style="1" customWidth="1"/>
    <col min="6" max="6" width="59.75" style="1" customWidth="1"/>
    <col min="7" max="7" width="10.875" style="4" customWidth="1"/>
    <col min="8" max="9" width="12.125" style="4" customWidth="1"/>
    <col min="10" max="10" width="7.125" style="10" customWidth="1"/>
    <col min="11" max="11" width="50.5" style="1" customWidth="1"/>
    <col min="12" max="12" width="38.5" style="1" customWidth="1"/>
    <col min="13" max="13" width="20.75" style="4" customWidth="1"/>
    <col min="14" max="14" width="17" style="4" customWidth="1"/>
    <col min="15" max="15" width="12.75" style="1" customWidth="1"/>
    <col min="16" max="16" width="16.375" style="4" customWidth="1"/>
    <col min="17" max="17" width="17.875" style="644" customWidth="1"/>
    <col min="18" max="18" width="19.375" style="644" customWidth="1"/>
    <col min="19" max="16384" width="11.875" style="1"/>
  </cols>
  <sheetData>
    <row r="2" spans="1:18" ht="20.100000000000001" customHeight="1">
      <c r="C2" s="638" t="s">
        <v>1056</v>
      </c>
      <c r="D2" s="638"/>
      <c r="E2" s="638"/>
      <c r="F2" s="639" t="s">
        <v>2737</v>
      </c>
      <c r="H2" s="640" t="s">
        <v>1058</v>
      </c>
      <c r="I2" s="641"/>
      <c r="J2" s="642"/>
      <c r="K2" s="643">
        <f>SUM(I:I)</f>
        <v>224322</v>
      </c>
    </row>
    <row r="3" spans="1:18" ht="20.100000000000001" customHeight="1">
      <c r="C3" s="638" t="s">
        <v>1059</v>
      </c>
      <c r="D3" s="638"/>
      <c r="E3" s="638"/>
      <c r="F3" s="645" t="s">
        <v>1285</v>
      </c>
    </row>
    <row r="4" spans="1:18" ht="20.100000000000001" customHeight="1">
      <c r="C4" s="638" t="s">
        <v>1061</v>
      </c>
      <c r="D4" s="638"/>
      <c r="E4" s="638"/>
      <c r="F4" s="645" t="s">
        <v>2738</v>
      </c>
      <c r="H4" s="1336" t="s">
        <v>2739</v>
      </c>
      <c r="I4" s="1336"/>
      <c r="J4" s="1336"/>
      <c r="K4" s="1336"/>
    </row>
    <row r="5" spans="1:18" ht="20.100000000000001" customHeight="1">
      <c r="C5" s="638" t="s">
        <v>1064</v>
      </c>
      <c r="D5" s="638"/>
      <c r="E5" s="638"/>
      <c r="F5" s="647">
        <v>45762</v>
      </c>
      <c r="G5" s="831" t="s">
        <v>1288</v>
      </c>
      <c r="H5" s="1336"/>
      <c r="I5" s="1336"/>
      <c r="J5" s="1336"/>
      <c r="K5" s="1336"/>
    </row>
    <row r="6" spans="1:18" ht="20.100000000000001" customHeight="1">
      <c r="C6" s="638" t="s">
        <v>1065</v>
      </c>
      <c r="D6" s="638"/>
      <c r="E6" s="638"/>
      <c r="F6" s="647">
        <v>45763</v>
      </c>
      <c r="G6" s="831"/>
      <c r="I6" s="1337"/>
    </row>
    <row r="7" spans="1:18" ht="19.899999999999999" customHeight="1">
      <c r="K7" s="1338"/>
      <c r="L7" s="1338"/>
    </row>
    <row r="8" spans="1:18" ht="16.899999999999999" customHeight="1">
      <c r="K8" s="1339"/>
    </row>
    <row r="10" spans="1:18" s="4" customFormat="1" ht="19.5" customHeight="1">
      <c r="B10" s="93" t="s">
        <v>1067</v>
      </c>
      <c r="C10" s="96" t="s">
        <v>1068</v>
      </c>
      <c r="D10" s="49" t="s">
        <v>1069</v>
      </c>
      <c r="E10" s="49" t="s">
        <v>1070</v>
      </c>
      <c r="F10" s="47" t="s">
        <v>1071</v>
      </c>
      <c r="G10" s="47" t="s">
        <v>16</v>
      </c>
      <c r="H10" s="47" t="s">
        <v>17</v>
      </c>
      <c r="I10" s="649" t="s">
        <v>18</v>
      </c>
      <c r="J10" s="649" t="s">
        <v>1072</v>
      </c>
      <c r="K10" s="47" t="s">
        <v>1073</v>
      </c>
      <c r="L10" s="47" t="s">
        <v>1074</v>
      </c>
      <c r="M10" s="47" t="s">
        <v>1075</v>
      </c>
      <c r="N10" s="48" t="s">
        <v>1076</v>
      </c>
      <c r="O10" s="49" t="s">
        <v>1077</v>
      </c>
      <c r="P10" s="47" t="s">
        <v>1078</v>
      </c>
      <c r="Q10" s="48" t="s">
        <v>1079</v>
      </c>
      <c r="R10" s="50" t="s">
        <v>1080</v>
      </c>
    </row>
    <row r="11" spans="1:18" s="4" customFormat="1" ht="19.5" customHeight="1">
      <c r="B11" s="27"/>
      <c r="C11" s="28"/>
      <c r="D11" s="28"/>
      <c r="E11" s="28"/>
      <c r="F11" s="117"/>
      <c r="G11" s="1151"/>
      <c r="H11" s="44"/>
      <c r="I11" s="44"/>
      <c r="J11" s="45"/>
      <c r="K11" s="46"/>
      <c r="L11" s="47"/>
      <c r="M11" s="47"/>
      <c r="N11" s="48"/>
      <c r="O11" s="49"/>
      <c r="P11" s="649"/>
      <c r="Q11" s="32"/>
      <c r="R11" s="576"/>
    </row>
    <row r="12" spans="1:18" s="4" customFormat="1" ht="19.5" customHeight="1">
      <c r="A12" s="27"/>
      <c r="B12" s="27"/>
      <c r="C12" s="28"/>
      <c r="D12" s="28"/>
      <c r="E12" s="28"/>
      <c r="F12" s="117"/>
      <c r="G12" s="1151"/>
      <c r="H12" s="44"/>
      <c r="I12" s="168"/>
      <c r="J12" s="45"/>
      <c r="K12" s="46"/>
      <c r="L12" s="47"/>
      <c r="M12" s="47"/>
      <c r="N12" s="48"/>
      <c r="O12" s="49"/>
      <c r="P12" s="649"/>
      <c r="Q12" s="32"/>
      <c r="R12" s="576"/>
    </row>
    <row r="13" spans="1:18" s="4" customFormat="1" ht="19.5" customHeight="1">
      <c r="A13" s="27"/>
      <c r="B13" s="27"/>
      <c r="C13" s="28"/>
      <c r="D13" s="467" t="s">
        <v>2740</v>
      </c>
      <c r="E13" s="468"/>
      <c r="F13" s="469"/>
      <c r="G13" s="1151"/>
      <c r="H13" s="44"/>
      <c r="I13" s="168"/>
      <c r="J13" s="45"/>
      <c r="K13" s="46"/>
      <c r="L13" s="47"/>
      <c r="M13" s="47"/>
      <c r="N13" s="48"/>
      <c r="O13" s="49"/>
      <c r="P13" s="649"/>
      <c r="Q13" s="32"/>
      <c r="R13" s="576"/>
    </row>
    <row r="14" spans="1:18" s="4" customFormat="1" ht="19.5" customHeight="1">
      <c r="A14" s="313" t="s">
        <v>2741</v>
      </c>
      <c r="B14" s="1128"/>
      <c r="C14" s="146">
        <f t="shared" ref="C14" si="0">+C13+1</f>
        <v>1</v>
      </c>
      <c r="D14" s="146" t="s">
        <v>61</v>
      </c>
      <c r="E14" s="396" t="s">
        <v>55</v>
      </c>
      <c r="F14" s="1340" t="s">
        <v>2742</v>
      </c>
      <c r="G14" s="1341">
        <v>2</v>
      </c>
      <c r="H14" s="1342">
        <v>9256</v>
      </c>
      <c r="I14" s="1343">
        <f t="shared" ref="I14:I17" si="1">G14*H14</f>
        <v>18512</v>
      </c>
      <c r="J14" s="45"/>
      <c r="K14" s="1344" t="s">
        <v>2743</v>
      </c>
      <c r="L14" s="46" t="s">
        <v>2744</v>
      </c>
      <c r="M14" s="1345" t="s">
        <v>2745</v>
      </c>
      <c r="N14" s="48">
        <v>45749</v>
      </c>
      <c r="O14" s="49"/>
      <c r="P14" s="1346">
        <v>45762</v>
      </c>
      <c r="Q14" s="32">
        <v>45763</v>
      </c>
      <c r="R14" s="576"/>
    </row>
    <row r="15" spans="1:18" s="4" customFormat="1" ht="19.5" customHeight="1">
      <c r="A15" s="313" t="s">
        <v>42</v>
      </c>
      <c r="B15" s="1128"/>
      <c r="C15" s="146">
        <f>+C14+1</f>
        <v>2</v>
      </c>
      <c r="D15" s="410" t="s">
        <v>55</v>
      </c>
      <c r="E15" s="410" t="s">
        <v>55</v>
      </c>
      <c r="F15" s="1340" t="s">
        <v>2746</v>
      </c>
      <c r="G15" s="1341">
        <v>8</v>
      </c>
      <c r="H15" s="1342">
        <v>104</v>
      </c>
      <c r="I15" s="1343">
        <f t="shared" si="1"/>
        <v>832</v>
      </c>
      <c r="J15" s="45"/>
      <c r="K15" s="46" t="s">
        <v>2747</v>
      </c>
      <c r="L15" s="47"/>
      <c r="M15" s="1345" t="s">
        <v>2745</v>
      </c>
      <c r="N15" s="48">
        <v>45749</v>
      </c>
      <c r="O15" s="49"/>
      <c r="P15" s="1346">
        <v>45762</v>
      </c>
      <c r="Q15" s="32">
        <v>45763</v>
      </c>
      <c r="R15" s="576"/>
    </row>
    <row r="16" spans="1:18" s="4" customFormat="1" ht="19.5" customHeight="1">
      <c r="A16" s="313" t="s">
        <v>64</v>
      </c>
      <c r="B16" s="1128"/>
      <c r="C16" s="146">
        <f t="shared" ref="C16:C17" si="2">+C15+1</f>
        <v>3</v>
      </c>
      <c r="D16" s="410" t="s">
        <v>55</v>
      </c>
      <c r="E16" s="410" t="s">
        <v>55</v>
      </c>
      <c r="F16" s="1340" t="s">
        <v>2748</v>
      </c>
      <c r="G16" s="1341">
        <v>2</v>
      </c>
      <c r="H16" s="1347">
        <v>737</v>
      </c>
      <c r="I16" s="1343">
        <f t="shared" si="1"/>
        <v>1474</v>
      </c>
      <c r="J16" s="45"/>
      <c r="K16" s="46" t="s">
        <v>2749</v>
      </c>
      <c r="L16" s="47"/>
      <c r="M16" s="1345" t="s">
        <v>2745</v>
      </c>
      <c r="N16" s="48">
        <v>45749</v>
      </c>
      <c r="O16" s="49"/>
      <c r="P16" s="1346">
        <v>45762</v>
      </c>
      <c r="Q16" s="32">
        <v>45763</v>
      </c>
      <c r="R16" s="576"/>
    </row>
    <row r="17" spans="1:18" s="4" customFormat="1" ht="19.5" customHeight="1">
      <c r="A17" s="313" t="s">
        <v>64</v>
      </c>
      <c r="B17" s="1128"/>
      <c r="C17" s="146">
        <f t="shared" si="2"/>
        <v>4</v>
      </c>
      <c r="D17" s="410" t="s">
        <v>55</v>
      </c>
      <c r="E17" s="410" t="s">
        <v>55</v>
      </c>
      <c r="F17" s="1340" t="s">
        <v>2750</v>
      </c>
      <c r="G17" s="1341">
        <v>2</v>
      </c>
      <c r="H17" s="1347">
        <v>737</v>
      </c>
      <c r="I17" s="1343">
        <f t="shared" si="1"/>
        <v>1474</v>
      </c>
      <c r="J17" s="45"/>
      <c r="K17" s="46"/>
      <c r="L17" s="47"/>
      <c r="M17" s="1345" t="s">
        <v>2745</v>
      </c>
      <c r="N17" s="48">
        <v>45749</v>
      </c>
      <c r="O17" s="49"/>
      <c r="P17" s="1346">
        <v>45762</v>
      </c>
      <c r="Q17" s="32">
        <v>45763</v>
      </c>
      <c r="R17" s="576"/>
    </row>
    <row r="18" spans="1:18" s="4" customFormat="1" ht="19.5" customHeight="1">
      <c r="A18" s="27"/>
      <c r="B18" s="27"/>
      <c r="C18" s="28"/>
      <c r="D18" s="28"/>
      <c r="E18" s="28"/>
      <c r="F18" s="117"/>
      <c r="G18" s="1151"/>
      <c r="H18" s="44"/>
      <c r="I18" s="168"/>
      <c r="J18" s="45"/>
      <c r="K18" s="46"/>
      <c r="L18" s="47"/>
      <c r="M18" s="47"/>
      <c r="N18" s="48"/>
      <c r="O18" s="49"/>
      <c r="P18" s="649"/>
      <c r="Q18" s="32"/>
      <c r="R18" s="576"/>
    </row>
    <row r="19" spans="1:18" s="4" customFormat="1" ht="19.5" customHeight="1">
      <c r="A19" s="313" t="s">
        <v>2741</v>
      </c>
      <c r="B19" s="1128"/>
      <c r="C19" s="146">
        <f>+C17+1</f>
        <v>5</v>
      </c>
      <c r="D19" s="146" t="s">
        <v>61</v>
      </c>
      <c r="E19" s="396" t="s">
        <v>55</v>
      </c>
      <c r="F19" s="1340" t="s">
        <v>2751</v>
      </c>
      <c r="G19" s="1341">
        <v>2</v>
      </c>
      <c r="H19" s="1342">
        <v>9414</v>
      </c>
      <c r="I19" s="1343">
        <f t="shared" ref="I19:I22" si="3">G19*H19</f>
        <v>18828</v>
      </c>
      <c r="J19" s="45"/>
      <c r="K19" s="1344" t="s">
        <v>2752</v>
      </c>
      <c r="L19" s="46" t="s">
        <v>2753</v>
      </c>
      <c r="M19" s="1345" t="s">
        <v>2745</v>
      </c>
      <c r="N19" s="48">
        <v>45749</v>
      </c>
      <c r="O19" s="49"/>
      <c r="P19" s="1346">
        <v>45762</v>
      </c>
      <c r="Q19" s="32">
        <v>45763</v>
      </c>
      <c r="R19" s="576"/>
    </row>
    <row r="20" spans="1:18" s="4" customFormat="1" ht="19.5" customHeight="1">
      <c r="A20" s="313" t="s">
        <v>42</v>
      </c>
      <c r="B20" s="1128"/>
      <c r="C20" s="146">
        <f>+C19+1</f>
        <v>6</v>
      </c>
      <c r="D20" s="410" t="s">
        <v>55</v>
      </c>
      <c r="E20" s="410" t="s">
        <v>55</v>
      </c>
      <c r="F20" s="1340" t="s">
        <v>2746</v>
      </c>
      <c r="G20" s="1341">
        <v>8</v>
      </c>
      <c r="H20" s="1342">
        <v>104</v>
      </c>
      <c r="I20" s="1343">
        <f t="shared" si="3"/>
        <v>832</v>
      </c>
      <c r="J20" s="45"/>
      <c r="K20" s="46" t="s">
        <v>2747</v>
      </c>
      <c r="L20" s="47"/>
      <c r="M20" s="1345" t="s">
        <v>2745</v>
      </c>
      <c r="N20" s="48">
        <v>45749</v>
      </c>
      <c r="O20" s="49"/>
      <c r="P20" s="1346">
        <v>45762</v>
      </c>
      <c r="Q20" s="32">
        <v>45763</v>
      </c>
      <c r="R20" s="576"/>
    </row>
    <row r="21" spans="1:18" s="4" customFormat="1" ht="19.5" customHeight="1">
      <c r="A21" s="313" t="s">
        <v>109</v>
      </c>
      <c r="B21" s="1128"/>
      <c r="C21" s="146">
        <f t="shared" ref="C21:C22" si="4">+C20+1</f>
        <v>7</v>
      </c>
      <c r="D21" s="410" t="s">
        <v>55</v>
      </c>
      <c r="E21" s="410" t="s">
        <v>55</v>
      </c>
      <c r="F21" s="1340" t="s">
        <v>2754</v>
      </c>
      <c r="G21" s="1341">
        <v>2</v>
      </c>
      <c r="H21" s="1347">
        <v>164</v>
      </c>
      <c r="I21" s="1343">
        <f t="shared" si="3"/>
        <v>328</v>
      </c>
      <c r="J21" s="45"/>
      <c r="K21" s="46" t="s">
        <v>2755</v>
      </c>
      <c r="L21" s="47"/>
      <c r="M21" s="1345" t="s">
        <v>2745</v>
      </c>
      <c r="N21" s="48">
        <v>45749</v>
      </c>
      <c r="O21" s="49"/>
      <c r="P21" s="1346">
        <v>45762</v>
      </c>
      <c r="Q21" s="32">
        <v>45763</v>
      </c>
      <c r="R21" s="576"/>
    </row>
    <row r="22" spans="1:18" s="4" customFormat="1" ht="19.5" customHeight="1">
      <c r="A22" s="313" t="s">
        <v>109</v>
      </c>
      <c r="B22" s="1128"/>
      <c r="C22" s="146">
        <f t="shared" si="4"/>
        <v>8</v>
      </c>
      <c r="D22" s="410" t="s">
        <v>55</v>
      </c>
      <c r="E22" s="410" t="s">
        <v>55</v>
      </c>
      <c r="F22" s="1340" t="s">
        <v>2756</v>
      </c>
      <c r="G22" s="1341">
        <v>2</v>
      </c>
      <c r="H22" s="1347">
        <v>164</v>
      </c>
      <c r="I22" s="1343">
        <f t="shared" si="3"/>
        <v>328</v>
      </c>
      <c r="J22" s="45"/>
      <c r="K22" s="46" t="s">
        <v>2755</v>
      </c>
      <c r="L22" s="47"/>
      <c r="M22" s="1345" t="s">
        <v>2745</v>
      </c>
      <c r="N22" s="48">
        <v>45749</v>
      </c>
      <c r="O22" s="49"/>
      <c r="P22" s="1346">
        <v>45762</v>
      </c>
      <c r="Q22" s="32">
        <v>45763</v>
      </c>
      <c r="R22" s="576"/>
    </row>
    <row r="23" spans="1:18" s="4" customFormat="1" ht="19.5" customHeight="1">
      <c r="A23" s="27"/>
      <c r="B23" s="27"/>
      <c r="C23" s="28"/>
      <c r="D23" s="28"/>
      <c r="E23" s="28"/>
      <c r="F23" s="117"/>
      <c r="G23" s="1151"/>
      <c r="H23" s="44"/>
      <c r="I23" s="168"/>
      <c r="J23" s="45"/>
      <c r="K23" s="46"/>
      <c r="L23" s="47"/>
      <c r="M23" s="47"/>
      <c r="N23" s="48"/>
      <c r="O23" s="49"/>
      <c r="P23" s="649"/>
      <c r="Q23" s="32"/>
      <c r="R23" s="576"/>
    </row>
    <row r="24" spans="1:18" s="4" customFormat="1" ht="19.5" customHeight="1">
      <c r="A24" s="313" t="s">
        <v>2741</v>
      </c>
      <c r="B24" s="1128"/>
      <c r="C24" s="146">
        <f>+C22+1</f>
        <v>9</v>
      </c>
      <c r="D24" s="146" t="s">
        <v>61</v>
      </c>
      <c r="E24" s="396" t="s">
        <v>55</v>
      </c>
      <c r="F24" s="1340" t="s">
        <v>2757</v>
      </c>
      <c r="G24" s="1341">
        <v>1</v>
      </c>
      <c r="H24" s="1342">
        <v>14701</v>
      </c>
      <c r="I24" s="1343">
        <f t="shared" ref="I24:I39" si="5">G24*H24</f>
        <v>14701</v>
      </c>
      <c r="J24" s="45"/>
      <c r="K24" s="1344" t="s">
        <v>2758</v>
      </c>
      <c r="L24" s="46" t="s">
        <v>2759</v>
      </c>
      <c r="M24" s="1345" t="s">
        <v>2745</v>
      </c>
      <c r="N24" s="48">
        <v>45749</v>
      </c>
      <c r="O24" s="49"/>
      <c r="P24" s="1346">
        <v>45762</v>
      </c>
      <c r="Q24" s="32">
        <v>45763</v>
      </c>
      <c r="R24" s="576"/>
    </row>
    <row r="25" spans="1:18" s="4" customFormat="1" ht="19.5" customHeight="1">
      <c r="A25" s="313" t="s">
        <v>42</v>
      </c>
      <c r="B25" s="1128"/>
      <c r="C25" s="146">
        <f>+C24+1</f>
        <v>10</v>
      </c>
      <c r="D25" s="410" t="s">
        <v>55</v>
      </c>
      <c r="E25" s="410" t="s">
        <v>55</v>
      </c>
      <c r="F25" s="1340" t="s">
        <v>2746</v>
      </c>
      <c r="G25" s="1341">
        <v>4</v>
      </c>
      <c r="H25" s="1342">
        <v>104</v>
      </c>
      <c r="I25" s="1343">
        <f t="shared" si="5"/>
        <v>416</v>
      </c>
      <c r="J25" s="45"/>
      <c r="K25" s="46" t="s">
        <v>2747</v>
      </c>
      <c r="L25" s="47"/>
      <c r="M25" s="1345" t="s">
        <v>2745</v>
      </c>
      <c r="N25" s="48">
        <v>45749</v>
      </c>
      <c r="O25" s="49"/>
      <c r="P25" s="1346">
        <v>45762</v>
      </c>
      <c r="Q25" s="32">
        <v>45763</v>
      </c>
      <c r="R25" s="576"/>
    </row>
    <row r="26" spans="1:18" s="4" customFormat="1" ht="19.5" customHeight="1">
      <c r="A26" s="313" t="s">
        <v>42</v>
      </c>
      <c r="B26" s="1128"/>
      <c r="C26" s="146">
        <f t="shared" ref="C26:C29" si="6">+C25+1</f>
        <v>11</v>
      </c>
      <c r="D26" s="410" t="s">
        <v>55</v>
      </c>
      <c r="E26" s="410" t="s">
        <v>55</v>
      </c>
      <c r="F26" s="1340" t="s">
        <v>2760</v>
      </c>
      <c r="G26" s="1341">
        <v>1</v>
      </c>
      <c r="H26" s="1347">
        <v>115</v>
      </c>
      <c r="I26" s="1343">
        <f t="shared" si="5"/>
        <v>115</v>
      </c>
      <c r="J26" s="45"/>
      <c r="K26" s="46" t="s">
        <v>2761</v>
      </c>
      <c r="L26" s="47"/>
      <c r="M26" s="1345" t="s">
        <v>2745</v>
      </c>
      <c r="N26" s="48">
        <v>45749</v>
      </c>
      <c r="O26" s="49"/>
      <c r="P26" s="1346">
        <v>45762</v>
      </c>
      <c r="Q26" s="32">
        <v>45763</v>
      </c>
      <c r="R26" s="576"/>
    </row>
    <row r="27" spans="1:18" s="4" customFormat="1" ht="19.5" customHeight="1">
      <c r="A27" s="313" t="s">
        <v>42</v>
      </c>
      <c r="B27" s="1128"/>
      <c r="C27" s="146">
        <f t="shared" si="6"/>
        <v>12</v>
      </c>
      <c r="D27" s="410" t="s">
        <v>55</v>
      </c>
      <c r="E27" s="410" t="s">
        <v>55</v>
      </c>
      <c r="F27" s="1340" t="s">
        <v>2762</v>
      </c>
      <c r="G27" s="1341">
        <v>2</v>
      </c>
      <c r="H27" s="1347">
        <v>139</v>
      </c>
      <c r="I27" s="1343">
        <f t="shared" si="5"/>
        <v>278</v>
      </c>
      <c r="J27" s="45"/>
      <c r="K27" s="46" t="s">
        <v>1299</v>
      </c>
      <c r="L27" s="47"/>
      <c r="M27" s="1345" t="s">
        <v>2745</v>
      </c>
      <c r="N27" s="48">
        <v>45749</v>
      </c>
      <c r="O27" s="49"/>
      <c r="P27" s="1346">
        <v>45762</v>
      </c>
      <c r="Q27" s="32">
        <v>45763</v>
      </c>
      <c r="R27" s="576"/>
    </row>
    <row r="28" spans="1:18" s="4" customFormat="1" ht="19.5" customHeight="1">
      <c r="A28" s="313" t="s">
        <v>2741</v>
      </c>
      <c r="B28" s="1128"/>
      <c r="C28" s="146">
        <f t="shared" si="6"/>
        <v>13</v>
      </c>
      <c r="D28" s="146" t="s">
        <v>61</v>
      </c>
      <c r="E28" s="396" t="s">
        <v>55</v>
      </c>
      <c r="F28" s="1340" t="s">
        <v>2763</v>
      </c>
      <c r="G28" s="1341">
        <v>1</v>
      </c>
      <c r="H28" s="1342">
        <v>12757</v>
      </c>
      <c r="I28" s="1343">
        <f t="shared" si="5"/>
        <v>12757</v>
      </c>
      <c r="J28" s="45"/>
      <c r="K28" s="1344" t="s">
        <v>2764</v>
      </c>
      <c r="L28" s="46" t="s">
        <v>2759</v>
      </c>
      <c r="M28" s="1345" t="s">
        <v>2745</v>
      </c>
      <c r="N28" s="48">
        <v>45749</v>
      </c>
      <c r="O28" s="49"/>
      <c r="P28" s="1346">
        <v>45762</v>
      </c>
      <c r="Q28" s="32">
        <v>45763</v>
      </c>
      <c r="R28" s="576"/>
    </row>
    <row r="29" spans="1:18" s="4" customFormat="1" ht="19.5" customHeight="1">
      <c r="A29" s="313" t="s">
        <v>42</v>
      </c>
      <c r="B29" s="1128"/>
      <c r="C29" s="146">
        <f t="shared" si="6"/>
        <v>14</v>
      </c>
      <c r="D29" s="410" t="s">
        <v>55</v>
      </c>
      <c r="E29" s="410" t="s">
        <v>55</v>
      </c>
      <c r="F29" s="1340" t="s">
        <v>2746</v>
      </c>
      <c r="G29" s="1341">
        <v>4</v>
      </c>
      <c r="H29" s="1342">
        <v>104</v>
      </c>
      <c r="I29" s="1343">
        <f t="shared" si="5"/>
        <v>416</v>
      </c>
      <c r="J29" s="45"/>
      <c r="K29" s="46" t="s">
        <v>2747</v>
      </c>
      <c r="L29" s="47"/>
      <c r="M29" s="1345" t="s">
        <v>2745</v>
      </c>
      <c r="N29" s="48">
        <v>45749</v>
      </c>
      <c r="O29" s="49"/>
      <c r="P29" s="1346">
        <v>45762</v>
      </c>
      <c r="Q29" s="32">
        <v>45763</v>
      </c>
      <c r="R29" s="576"/>
    </row>
    <row r="30" spans="1:18" s="4" customFormat="1" ht="19.5" customHeight="1">
      <c r="A30" s="313" t="s">
        <v>2741</v>
      </c>
      <c r="B30" s="1128"/>
      <c r="C30" s="146">
        <f>+C29+1</f>
        <v>15</v>
      </c>
      <c r="D30" s="146" t="s">
        <v>61</v>
      </c>
      <c r="E30" s="396" t="s">
        <v>55</v>
      </c>
      <c r="F30" s="1340" t="s">
        <v>2765</v>
      </c>
      <c r="G30" s="1341">
        <v>1</v>
      </c>
      <c r="H30" s="1342">
        <v>12899</v>
      </c>
      <c r="I30" s="1343">
        <f t="shared" si="5"/>
        <v>12899</v>
      </c>
      <c r="J30" s="45"/>
      <c r="K30" s="1344" t="s">
        <v>2766</v>
      </c>
      <c r="L30" s="46" t="s">
        <v>2767</v>
      </c>
      <c r="M30" s="1345" t="s">
        <v>2745</v>
      </c>
      <c r="N30" s="48">
        <v>45749</v>
      </c>
      <c r="O30" s="49"/>
      <c r="P30" s="1346">
        <v>45762</v>
      </c>
      <c r="Q30" s="32">
        <v>45763</v>
      </c>
      <c r="R30" s="576"/>
    </row>
    <row r="31" spans="1:18" s="4" customFormat="1" ht="19.5" customHeight="1">
      <c r="A31" s="313" t="s">
        <v>42</v>
      </c>
      <c r="B31" s="1128"/>
      <c r="C31" s="146">
        <f>+C30+1</f>
        <v>16</v>
      </c>
      <c r="D31" s="410" t="s">
        <v>55</v>
      </c>
      <c r="E31" s="410" t="s">
        <v>55</v>
      </c>
      <c r="F31" s="1340" t="s">
        <v>2746</v>
      </c>
      <c r="G31" s="1341">
        <v>4</v>
      </c>
      <c r="H31" s="1342">
        <v>104</v>
      </c>
      <c r="I31" s="1343">
        <f t="shared" si="5"/>
        <v>416</v>
      </c>
      <c r="J31" s="45"/>
      <c r="K31" s="46" t="s">
        <v>2747</v>
      </c>
      <c r="L31" s="47"/>
      <c r="M31" s="1345" t="s">
        <v>2745</v>
      </c>
      <c r="N31" s="48">
        <v>45749</v>
      </c>
      <c r="O31" s="49"/>
      <c r="P31" s="1346">
        <v>45762</v>
      </c>
      <c r="Q31" s="32">
        <v>45763</v>
      </c>
      <c r="R31" s="576"/>
    </row>
    <row r="32" spans="1:18" s="4" customFormat="1" ht="19.5" customHeight="1">
      <c r="A32" s="313" t="s">
        <v>42</v>
      </c>
      <c r="B32" s="1128"/>
      <c r="C32" s="146">
        <f t="shared" ref="C32:C33" si="7">+C31+1</f>
        <v>17</v>
      </c>
      <c r="D32" s="410" t="s">
        <v>55</v>
      </c>
      <c r="E32" s="410" t="s">
        <v>55</v>
      </c>
      <c r="F32" s="1340" t="s">
        <v>2768</v>
      </c>
      <c r="G32" s="1341">
        <v>1</v>
      </c>
      <c r="H32" s="1347">
        <v>100</v>
      </c>
      <c r="I32" s="1343">
        <f t="shared" si="5"/>
        <v>100</v>
      </c>
      <c r="J32" s="45"/>
      <c r="K32" s="46" t="s">
        <v>2761</v>
      </c>
      <c r="L32" s="47"/>
      <c r="M32" s="1345" t="s">
        <v>2745</v>
      </c>
      <c r="N32" s="48">
        <v>45749</v>
      </c>
      <c r="O32" s="49"/>
      <c r="P32" s="1346">
        <v>45762</v>
      </c>
      <c r="Q32" s="32">
        <v>45763</v>
      </c>
      <c r="R32" s="576"/>
    </row>
    <row r="33" spans="1:18" s="4" customFormat="1" ht="19.5" customHeight="1">
      <c r="A33" s="313" t="s">
        <v>42</v>
      </c>
      <c r="B33" s="1128"/>
      <c r="C33" s="146">
        <f t="shared" si="7"/>
        <v>18</v>
      </c>
      <c r="D33" s="410" t="s">
        <v>55</v>
      </c>
      <c r="E33" s="410" t="s">
        <v>55</v>
      </c>
      <c r="F33" s="1340" t="s">
        <v>2769</v>
      </c>
      <c r="G33" s="1341">
        <v>2</v>
      </c>
      <c r="H33" s="1347">
        <v>139</v>
      </c>
      <c r="I33" s="1343">
        <f t="shared" si="5"/>
        <v>278</v>
      </c>
      <c r="J33" s="45"/>
      <c r="K33" s="46" t="s">
        <v>1299</v>
      </c>
      <c r="L33" s="47"/>
      <c r="M33" s="1345" t="s">
        <v>2745</v>
      </c>
      <c r="N33" s="48">
        <v>45749</v>
      </c>
      <c r="O33" s="49"/>
      <c r="P33" s="1346">
        <v>45762</v>
      </c>
      <c r="Q33" s="32">
        <v>45763</v>
      </c>
      <c r="R33" s="576"/>
    </row>
    <row r="34" spans="1:18" s="4" customFormat="1" ht="19.5" customHeight="1">
      <c r="A34" s="313" t="s">
        <v>2741</v>
      </c>
      <c r="B34" s="1128"/>
      <c r="C34" s="146">
        <f>+C33+1</f>
        <v>19</v>
      </c>
      <c r="D34" s="146" t="s">
        <v>61</v>
      </c>
      <c r="E34" s="396" t="s">
        <v>55</v>
      </c>
      <c r="F34" s="1340" t="s">
        <v>2770</v>
      </c>
      <c r="G34" s="1341">
        <v>1</v>
      </c>
      <c r="H34" s="1342">
        <v>13412</v>
      </c>
      <c r="I34" s="1343">
        <f t="shared" si="5"/>
        <v>13412</v>
      </c>
      <c r="J34" s="45"/>
      <c r="K34" s="1344" t="s">
        <v>2771</v>
      </c>
      <c r="L34" s="46" t="s">
        <v>2772</v>
      </c>
      <c r="M34" s="1345" t="s">
        <v>2745</v>
      </c>
      <c r="N34" s="48">
        <v>45749</v>
      </c>
      <c r="O34" s="49"/>
      <c r="P34" s="1346">
        <v>45762</v>
      </c>
      <c r="Q34" s="32">
        <v>45763</v>
      </c>
      <c r="R34" s="576"/>
    </row>
    <row r="35" spans="1:18" s="4" customFormat="1" ht="19.5" customHeight="1">
      <c r="A35" s="313" t="s">
        <v>42</v>
      </c>
      <c r="B35" s="1128"/>
      <c r="C35" s="146">
        <f>+C34+1</f>
        <v>20</v>
      </c>
      <c r="D35" s="410" t="s">
        <v>55</v>
      </c>
      <c r="E35" s="410" t="s">
        <v>55</v>
      </c>
      <c r="F35" s="1340" t="s">
        <v>2746</v>
      </c>
      <c r="G35" s="1341">
        <v>4</v>
      </c>
      <c r="H35" s="1342">
        <v>104</v>
      </c>
      <c r="I35" s="1343">
        <f t="shared" si="5"/>
        <v>416</v>
      </c>
      <c r="J35" s="45"/>
      <c r="K35" s="46" t="s">
        <v>2747</v>
      </c>
      <c r="L35" s="47"/>
      <c r="M35" s="1345" t="s">
        <v>2745</v>
      </c>
      <c r="N35" s="48">
        <v>45749</v>
      </c>
      <c r="O35" s="49"/>
      <c r="P35" s="1346">
        <v>45762</v>
      </c>
      <c r="Q35" s="32">
        <v>45763</v>
      </c>
      <c r="R35" s="576"/>
    </row>
    <row r="36" spans="1:18" s="4" customFormat="1" ht="19.5" customHeight="1">
      <c r="A36" s="313" t="s">
        <v>42</v>
      </c>
      <c r="B36" s="1128"/>
      <c r="C36" s="146">
        <f t="shared" ref="C36:C37" si="8">+C35+1</f>
        <v>21</v>
      </c>
      <c r="D36" s="410" t="s">
        <v>55</v>
      </c>
      <c r="E36" s="410" t="s">
        <v>55</v>
      </c>
      <c r="F36" s="1340" t="s">
        <v>2773</v>
      </c>
      <c r="G36" s="1341">
        <v>1</v>
      </c>
      <c r="H36" s="1347">
        <v>100</v>
      </c>
      <c r="I36" s="1343">
        <f t="shared" si="5"/>
        <v>100</v>
      </c>
      <c r="J36" s="45"/>
      <c r="K36" s="46" t="s">
        <v>2761</v>
      </c>
      <c r="L36" s="47"/>
      <c r="M36" s="1345" t="s">
        <v>2745</v>
      </c>
      <c r="N36" s="48">
        <v>45749</v>
      </c>
      <c r="O36" s="49"/>
      <c r="P36" s="1346">
        <v>45762</v>
      </c>
      <c r="Q36" s="32">
        <v>45763</v>
      </c>
      <c r="R36" s="576"/>
    </row>
    <row r="37" spans="1:18" s="4" customFormat="1" ht="19.5" customHeight="1">
      <c r="A37" s="313" t="s">
        <v>42</v>
      </c>
      <c r="B37" s="1128"/>
      <c r="C37" s="146">
        <f t="shared" si="8"/>
        <v>22</v>
      </c>
      <c r="D37" s="410" t="s">
        <v>55</v>
      </c>
      <c r="E37" s="410" t="s">
        <v>55</v>
      </c>
      <c r="F37" s="1340" t="s">
        <v>2774</v>
      </c>
      <c r="G37" s="1341">
        <v>2</v>
      </c>
      <c r="H37" s="1347">
        <v>157</v>
      </c>
      <c r="I37" s="1343">
        <f t="shared" si="5"/>
        <v>314</v>
      </c>
      <c r="J37" s="45"/>
      <c r="K37" s="46" t="s">
        <v>1299</v>
      </c>
      <c r="L37" s="47"/>
      <c r="M37" s="1345" t="s">
        <v>2745</v>
      </c>
      <c r="N37" s="48">
        <v>45749</v>
      </c>
      <c r="O37" s="49"/>
      <c r="P37" s="1346">
        <v>45762</v>
      </c>
      <c r="Q37" s="32">
        <v>45763</v>
      </c>
      <c r="R37" s="576"/>
    </row>
    <row r="38" spans="1:18" s="4" customFormat="1" ht="19.5" customHeight="1">
      <c r="A38" s="313" t="s">
        <v>2741</v>
      </c>
      <c r="B38" s="1128"/>
      <c r="C38" s="146">
        <f>+C37+1</f>
        <v>23</v>
      </c>
      <c r="D38" s="146" t="s">
        <v>61</v>
      </c>
      <c r="E38" s="396" t="s">
        <v>55</v>
      </c>
      <c r="F38" s="1340" t="s">
        <v>2775</v>
      </c>
      <c r="G38" s="1341">
        <v>1</v>
      </c>
      <c r="H38" s="1342">
        <v>12623</v>
      </c>
      <c r="I38" s="1343">
        <f t="shared" si="5"/>
        <v>12623</v>
      </c>
      <c r="J38" s="45"/>
      <c r="K38" s="1344" t="s">
        <v>2776</v>
      </c>
      <c r="L38" s="46" t="s">
        <v>2777</v>
      </c>
      <c r="M38" s="1345" t="s">
        <v>2745</v>
      </c>
      <c r="N38" s="48">
        <v>45749</v>
      </c>
      <c r="O38" s="49"/>
      <c r="P38" s="1346">
        <v>45762</v>
      </c>
      <c r="Q38" s="32">
        <v>45763</v>
      </c>
      <c r="R38" s="576"/>
    </row>
    <row r="39" spans="1:18" s="4" customFormat="1" ht="19.5" customHeight="1">
      <c r="A39" s="313" t="s">
        <v>42</v>
      </c>
      <c r="B39" s="1128"/>
      <c r="C39" s="146">
        <f>+C38+1</f>
        <v>24</v>
      </c>
      <c r="D39" s="410" t="s">
        <v>55</v>
      </c>
      <c r="E39" s="410" t="s">
        <v>55</v>
      </c>
      <c r="F39" s="1340" t="s">
        <v>2746</v>
      </c>
      <c r="G39" s="1341">
        <v>4</v>
      </c>
      <c r="H39" s="1342">
        <v>104</v>
      </c>
      <c r="I39" s="1343">
        <f t="shared" si="5"/>
        <v>416</v>
      </c>
      <c r="J39" s="45"/>
      <c r="K39" s="46" t="s">
        <v>2747</v>
      </c>
      <c r="L39" s="47"/>
      <c r="M39" s="1345" t="s">
        <v>2745</v>
      </c>
      <c r="N39" s="48">
        <v>45749</v>
      </c>
      <c r="O39" s="49"/>
      <c r="P39" s="1346">
        <v>45762</v>
      </c>
      <c r="Q39" s="32">
        <v>45763</v>
      </c>
      <c r="R39" s="576"/>
    </row>
    <row r="40" spans="1:18" s="4" customFormat="1" ht="19.5" customHeight="1">
      <c r="A40" s="27"/>
      <c r="B40" s="27"/>
      <c r="C40" s="28"/>
      <c r="D40" s="28"/>
      <c r="E40" s="28"/>
      <c r="F40" s="117"/>
      <c r="G40" s="1151"/>
      <c r="H40" s="44"/>
      <c r="I40" s="168"/>
      <c r="J40" s="45"/>
      <c r="K40" s="46"/>
      <c r="L40" s="47"/>
      <c r="M40" s="47"/>
      <c r="N40" s="48"/>
      <c r="O40" s="49"/>
      <c r="P40" s="649"/>
      <c r="Q40" s="32"/>
      <c r="R40" s="576"/>
    </row>
    <row r="41" spans="1:18" s="4" customFormat="1" ht="19.5" customHeight="1">
      <c r="A41" s="27"/>
      <c r="B41" s="27"/>
      <c r="C41" s="28"/>
      <c r="D41" s="28"/>
      <c r="E41" s="28"/>
      <c r="F41" s="117"/>
      <c r="G41" s="1151"/>
      <c r="H41" s="44"/>
      <c r="I41" s="168"/>
      <c r="J41" s="45"/>
      <c r="K41" s="46"/>
      <c r="L41" s="47"/>
      <c r="M41" s="47"/>
      <c r="N41" s="48"/>
      <c r="O41" s="49"/>
      <c r="P41" s="649"/>
      <c r="Q41" s="32"/>
      <c r="R41" s="576"/>
    </row>
    <row r="42" spans="1:18" s="4" customFormat="1" ht="19.5" customHeight="1">
      <c r="A42" s="27"/>
      <c r="B42" s="27"/>
      <c r="C42" s="28"/>
      <c r="D42" s="28"/>
      <c r="E42" s="28"/>
      <c r="F42" s="306">
        <f>SUM(I14:I40)</f>
        <v>112265</v>
      </c>
      <c r="G42" s="1151"/>
      <c r="H42" s="44"/>
      <c r="I42" s="168"/>
      <c r="J42" s="45"/>
      <c r="K42" s="46"/>
      <c r="L42" s="47"/>
      <c r="M42" s="47"/>
      <c r="N42" s="48"/>
      <c r="O42" s="49"/>
      <c r="P42" s="649"/>
      <c r="Q42" s="32"/>
      <c r="R42" s="576"/>
    </row>
    <row r="43" spans="1:18" s="4" customFormat="1" ht="19.5" customHeight="1">
      <c r="A43" s="27"/>
      <c r="B43" s="27"/>
      <c r="C43" s="28"/>
      <c r="D43" s="28"/>
      <c r="E43" s="28"/>
      <c r="F43" s="117"/>
      <c r="G43" s="1151"/>
      <c r="H43" s="44"/>
      <c r="I43" s="168"/>
      <c r="J43" s="45"/>
      <c r="K43" s="46"/>
      <c r="L43" s="47"/>
      <c r="M43" s="47"/>
      <c r="N43" s="48"/>
      <c r="O43" s="49"/>
      <c r="P43" s="649"/>
      <c r="Q43" s="32"/>
      <c r="R43" s="576"/>
    </row>
    <row r="44" spans="1:18" s="4" customFormat="1" ht="19.5" customHeight="1">
      <c r="A44" s="27"/>
      <c r="B44" s="27"/>
      <c r="C44" s="28"/>
      <c r="D44" s="28"/>
      <c r="E44" s="28"/>
      <c r="F44" s="117"/>
      <c r="G44" s="1151"/>
      <c r="H44" s="44"/>
      <c r="I44" s="168"/>
      <c r="J44" s="45"/>
      <c r="K44" s="46"/>
      <c r="L44" s="47"/>
      <c r="M44" s="47"/>
      <c r="N44" s="48"/>
      <c r="O44" s="49"/>
      <c r="P44" s="649"/>
      <c r="Q44" s="32"/>
      <c r="R44" s="576"/>
    </row>
    <row r="45" spans="1:18" s="4" customFormat="1" ht="19.5" customHeight="1">
      <c r="A45" s="27"/>
      <c r="B45" s="27"/>
      <c r="C45" s="28"/>
      <c r="D45" s="28"/>
      <c r="E45" s="28"/>
      <c r="F45" s="117"/>
      <c r="G45" s="1151"/>
      <c r="H45" s="44"/>
      <c r="I45" s="168"/>
      <c r="J45" s="45"/>
      <c r="K45" s="46"/>
      <c r="L45" s="47"/>
      <c r="M45" s="47"/>
      <c r="N45" s="48"/>
      <c r="O45" s="49"/>
      <c r="P45" s="649"/>
      <c r="Q45" s="32"/>
      <c r="R45" s="576"/>
    </row>
    <row r="46" spans="1:18" s="4" customFormat="1" ht="19.5" customHeight="1">
      <c r="A46" s="27"/>
      <c r="B46" s="27"/>
      <c r="C46" s="28"/>
      <c r="D46" s="28"/>
      <c r="E46" s="28"/>
      <c r="F46" s="117"/>
      <c r="G46" s="1151"/>
      <c r="H46" s="44"/>
      <c r="I46" s="168"/>
      <c r="J46" s="45"/>
      <c r="K46" s="46"/>
      <c r="L46" s="47"/>
      <c r="M46" s="47"/>
      <c r="N46" s="48"/>
      <c r="O46" s="49"/>
      <c r="P46" s="649"/>
      <c r="Q46" s="32"/>
      <c r="R46" s="576"/>
    </row>
    <row r="47" spans="1:18" s="4" customFormat="1" ht="19.5" customHeight="1">
      <c r="A47" s="27"/>
      <c r="B47" s="27"/>
      <c r="C47" s="28"/>
      <c r="D47" s="28"/>
      <c r="E47" s="28"/>
      <c r="F47" s="117"/>
      <c r="G47" s="1151"/>
      <c r="H47" s="44"/>
      <c r="I47" s="168"/>
      <c r="J47" s="45"/>
      <c r="K47" s="46"/>
      <c r="L47" s="47"/>
      <c r="M47" s="47"/>
      <c r="N47" s="48"/>
      <c r="O47" s="49"/>
      <c r="P47" s="649"/>
      <c r="Q47" s="32"/>
      <c r="R47" s="576"/>
    </row>
    <row r="48" spans="1:18" s="4" customFormat="1" ht="19.5" customHeight="1">
      <c r="A48" s="27"/>
      <c r="B48" s="27"/>
      <c r="C48" s="28"/>
      <c r="D48" s="1348" t="s">
        <v>2778</v>
      </c>
      <c r="E48" s="1349"/>
      <c r="F48" s="1350"/>
      <c r="G48" s="1151"/>
      <c r="H48" s="44"/>
      <c r="I48" s="168"/>
      <c r="J48" s="45"/>
      <c r="K48" s="46"/>
      <c r="L48" s="47"/>
      <c r="M48" s="47"/>
      <c r="N48" s="48"/>
      <c r="O48" s="49"/>
      <c r="P48" s="649"/>
      <c r="Q48" s="32"/>
      <c r="R48" s="576"/>
    </row>
    <row r="49" spans="1:18" s="4" customFormat="1" ht="19.5" customHeight="1">
      <c r="A49" s="313" t="s">
        <v>2779</v>
      </c>
      <c r="B49" s="1128"/>
      <c r="C49" s="146">
        <f>+C39+1</f>
        <v>25</v>
      </c>
      <c r="D49" s="146" t="s">
        <v>61</v>
      </c>
      <c r="E49" s="396" t="s">
        <v>55</v>
      </c>
      <c r="F49" s="1340" t="s">
        <v>2780</v>
      </c>
      <c r="G49" s="1341">
        <v>1</v>
      </c>
      <c r="H49" s="1342">
        <v>13032</v>
      </c>
      <c r="I49" s="1351">
        <f t="shared" ref="I49:I91" si="9">G49*H49</f>
        <v>13032</v>
      </c>
      <c r="J49" s="45"/>
      <c r="K49" s="1344" t="s">
        <v>2781</v>
      </c>
      <c r="L49" s="47"/>
      <c r="M49" s="1345" t="s">
        <v>2745</v>
      </c>
      <c r="N49" s="48">
        <v>45749</v>
      </c>
      <c r="O49" s="49"/>
      <c r="P49" s="1346">
        <v>45762</v>
      </c>
      <c r="Q49" s="32">
        <v>45763</v>
      </c>
      <c r="R49" s="576"/>
    </row>
    <row r="50" spans="1:18" s="4" customFormat="1" ht="19.5" customHeight="1">
      <c r="A50" s="313" t="s">
        <v>42</v>
      </c>
      <c r="B50" s="1128"/>
      <c r="C50" s="146">
        <f t="shared" ref="C50:C51" si="10">+C49+1</f>
        <v>26</v>
      </c>
      <c r="D50" s="410" t="s">
        <v>55</v>
      </c>
      <c r="E50" s="410" t="s">
        <v>55</v>
      </c>
      <c r="F50" s="1340" t="s">
        <v>2331</v>
      </c>
      <c r="G50" s="1352">
        <v>55</v>
      </c>
      <c r="H50" s="1347">
        <v>22</v>
      </c>
      <c r="I50" s="1351">
        <f t="shared" si="9"/>
        <v>1210</v>
      </c>
      <c r="J50" s="45"/>
      <c r="K50" s="46" t="s">
        <v>2782</v>
      </c>
      <c r="L50" s="47"/>
      <c r="M50" s="1345" t="s">
        <v>2745</v>
      </c>
      <c r="N50" s="48">
        <v>45749</v>
      </c>
      <c r="O50" s="49"/>
      <c r="P50" s="1346">
        <v>45762</v>
      </c>
      <c r="Q50" s="32">
        <v>45763</v>
      </c>
      <c r="R50" s="576"/>
    </row>
    <row r="51" spans="1:18" s="4" customFormat="1" ht="19.5" customHeight="1">
      <c r="A51" s="313" t="s">
        <v>42</v>
      </c>
      <c r="B51" s="1128"/>
      <c r="C51" s="146">
        <f t="shared" si="10"/>
        <v>27</v>
      </c>
      <c r="D51" s="410" t="s">
        <v>55</v>
      </c>
      <c r="E51" s="410" t="s">
        <v>55</v>
      </c>
      <c r="F51" s="483" t="s">
        <v>413</v>
      </c>
      <c r="G51" s="1353">
        <v>10</v>
      </c>
      <c r="H51" s="1354">
        <v>14</v>
      </c>
      <c r="I51" s="1351">
        <f t="shared" si="9"/>
        <v>140</v>
      </c>
      <c r="J51" s="159"/>
      <c r="K51" s="166" t="s">
        <v>2783</v>
      </c>
      <c r="L51" s="47"/>
      <c r="M51" s="1345" t="s">
        <v>2745</v>
      </c>
      <c r="N51" s="48">
        <v>45749</v>
      </c>
      <c r="O51" s="49"/>
      <c r="P51" s="1346">
        <v>45762</v>
      </c>
      <c r="Q51" s="32">
        <v>45763</v>
      </c>
      <c r="R51" s="576"/>
    </row>
    <row r="52" spans="1:18" s="4" customFormat="1" ht="19.5" customHeight="1">
      <c r="A52" s="313" t="s">
        <v>2779</v>
      </c>
      <c r="B52" s="1128"/>
      <c r="C52" s="146">
        <f>+C51+1</f>
        <v>28</v>
      </c>
      <c r="D52" s="146" t="s">
        <v>61</v>
      </c>
      <c r="E52" s="396" t="s">
        <v>55</v>
      </c>
      <c r="F52" s="1340" t="s">
        <v>2784</v>
      </c>
      <c r="G52" s="1341">
        <v>1</v>
      </c>
      <c r="H52" s="1342">
        <v>4069</v>
      </c>
      <c r="I52" s="1351">
        <f t="shared" si="9"/>
        <v>4069</v>
      </c>
      <c r="J52" s="45"/>
      <c r="K52" s="1344" t="s">
        <v>2785</v>
      </c>
      <c r="L52" s="47"/>
      <c r="M52" s="1345" t="s">
        <v>2745</v>
      </c>
      <c r="N52" s="48">
        <v>45749</v>
      </c>
      <c r="O52" s="49"/>
      <c r="P52" s="1346">
        <v>45762</v>
      </c>
      <c r="Q52" s="32">
        <v>45763</v>
      </c>
      <c r="R52" s="576"/>
    </row>
    <row r="53" spans="1:18" s="4" customFormat="1" ht="19.5" customHeight="1">
      <c r="A53" s="313" t="s">
        <v>109</v>
      </c>
      <c r="B53" s="1128"/>
      <c r="C53" s="146">
        <f>+C52+1</f>
        <v>29</v>
      </c>
      <c r="D53" s="410" t="s">
        <v>55</v>
      </c>
      <c r="E53" s="410" t="s">
        <v>55</v>
      </c>
      <c r="F53" s="1340" t="s">
        <v>2786</v>
      </c>
      <c r="G53" s="1341">
        <v>1</v>
      </c>
      <c r="H53" s="1347">
        <v>1632</v>
      </c>
      <c r="I53" s="1351">
        <f t="shared" si="9"/>
        <v>1632</v>
      </c>
      <c r="J53" s="45"/>
      <c r="K53" s="46" t="s">
        <v>2787</v>
      </c>
      <c r="L53" s="47"/>
      <c r="M53" s="1345" t="s">
        <v>2745</v>
      </c>
      <c r="N53" s="48">
        <v>45749</v>
      </c>
      <c r="O53" s="49"/>
      <c r="P53" s="1346">
        <v>45762</v>
      </c>
      <c r="Q53" s="32">
        <v>45763</v>
      </c>
      <c r="R53" s="576"/>
    </row>
    <row r="54" spans="1:18" s="4" customFormat="1" ht="19.5" customHeight="1">
      <c r="A54" s="313" t="s">
        <v>42</v>
      </c>
      <c r="B54" s="1128"/>
      <c r="C54" s="146">
        <f>+C53+1</f>
        <v>30</v>
      </c>
      <c r="D54" s="410" t="s">
        <v>55</v>
      </c>
      <c r="E54" s="410" t="s">
        <v>55</v>
      </c>
      <c r="F54" s="483" t="s">
        <v>608</v>
      </c>
      <c r="G54" s="1353">
        <v>10</v>
      </c>
      <c r="H54" s="1354">
        <v>14</v>
      </c>
      <c r="I54" s="1351">
        <f t="shared" si="9"/>
        <v>140</v>
      </c>
      <c r="J54" s="159"/>
      <c r="K54" s="166" t="s">
        <v>2788</v>
      </c>
      <c r="L54" s="47"/>
      <c r="M54" s="1345" t="s">
        <v>2745</v>
      </c>
      <c r="N54" s="48">
        <v>45749</v>
      </c>
      <c r="O54" s="49"/>
      <c r="P54" s="1346">
        <v>45762</v>
      </c>
      <c r="Q54" s="32">
        <v>45763</v>
      </c>
      <c r="R54" s="576"/>
    </row>
    <row r="55" spans="1:18" s="4" customFormat="1" ht="19.5" customHeight="1">
      <c r="A55" s="313" t="s">
        <v>42</v>
      </c>
      <c r="B55" s="1128"/>
      <c r="C55" s="146">
        <f t="shared" ref="C55" si="11">+C54+1</f>
        <v>31</v>
      </c>
      <c r="D55" s="410" t="s">
        <v>55</v>
      </c>
      <c r="E55" s="410" t="s">
        <v>55</v>
      </c>
      <c r="F55" s="483" t="s">
        <v>430</v>
      </c>
      <c r="G55" s="1353">
        <v>10</v>
      </c>
      <c r="H55" s="1354">
        <v>15</v>
      </c>
      <c r="I55" s="1351">
        <f t="shared" si="9"/>
        <v>150</v>
      </c>
      <c r="J55" s="159"/>
      <c r="K55" s="166" t="s">
        <v>2789</v>
      </c>
      <c r="L55" s="47"/>
      <c r="M55" s="1345" t="s">
        <v>2745</v>
      </c>
      <c r="N55" s="48">
        <v>45749</v>
      </c>
      <c r="O55" s="49"/>
      <c r="P55" s="1346">
        <v>45762</v>
      </c>
      <c r="Q55" s="32">
        <v>45763</v>
      </c>
      <c r="R55" s="576"/>
    </row>
    <row r="56" spans="1:18" s="4" customFormat="1" ht="19.5" customHeight="1">
      <c r="A56" s="313" t="s">
        <v>2779</v>
      </c>
      <c r="B56" s="1128"/>
      <c r="C56" s="146">
        <f>+C55+1</f>
        <v>32</v>
      </c>
      <c r="D56" s="146" t="s">
        <v>61</v>
      </c>
      <c r="E56" s="396" t="s">
        <v>55</v>
      </c>
      <c r="F56" s="1340" t="s">
        <v>2790</v>
      </c>
      <c r="G56" s="1341">
        <v>2</v>
      </c>
      <c r="H56" s="1342">
        <v>3102</v>
      </c>
      <c r="I56" s="1351">
        <f t="shared" si="9"/>
        <v>6204</v>
      </c>
      <c r="J56" s="45"/>
      <c r="K56" s="1344" t="s">
        <v>2791</v>
      </c>
      <c r="L56" s="47"/>
      <c r="M56" s="1345" t="s">
        <v>2745</v>
      </c>
      <c r="N56" s="48">
        <v>45749</v>
      </c>
      <c r="O56" s="49"/>
      <c r="P56" s="1346">
        <v>45762</v>
      </c>
      <c r="Q56" s="32">
        <v>45763</v>
      </c>
      <c r="R56" s="576"/>
    </row>
    <row r="57" spans="1:18" s="4" customFormat="1" ht="19.5" customHeight="1">
      <c r="A57" s="313" t="s">
        <v>42</v>
      </c>
      <c r="B57" s="1128"/>
      <c r="C57" s="146">
        <f>+C56+1</f>
        <v>33</v>
      </c>
      <c r="D57" s="410" t="s">
        <v>55</v>
      </c>
      <c r="E57" s="410" t="s">
        <v>55</v>
      </c>
      <c r="F57" s="483" t="s">
        <v>608</v>
      </c>
      <c r="G57" s="1355">
        <v>10</v>
      </c>
      <c r="H57" s="1354">
        <v>14</v>
      </c>
      <c r="I57" s="1351">
        <f t="shared" si="9"/>
        <v>140</v>
      </c>
      <c r="J57" s="159"/>
      <c r="K57" s="166" t="s">
        <v>2792</v>
      </c>
      <c r="L57" s="47"/>
      <c r="M57" s="1345" t="s">
        <v>2745</v>
      </c>
      <c r="N57" s="48">
        <v>45749</v>
      </c>
      <c r="O57" s="49"/>
      <c r="P57" s="1346">
        <v>45762</v>
      </c>
      <c r="Q57" s="32">
        <v>45763</v>
      </c>
      <c r="R57" s="576"/>
    </row>
    <row r="58" spans="1:18" s="4" customFormat="1" ht="19.5" customHeight="1">
      <c r="A58" s="313" t="s">
        <v>42</v>
      </c>
      <c r="B58" s="1128"/>
      <c r="C58" s="146">
        <f t="shared" ref="C58:C74" si="12">+C57+1</f>
        <v>34</v>
      </c>
      <c r="D58" s="410" t="s">
        <v>55</v>
      </c>
      <c r="E58" s="410" t="s">
        <v>55</v>
      </c>
      <c r="F58" s="483" t="s">
        <v>446</v>
      </c>
      <c r="G58" s="1355">
        <v>8</v>
      </c>
      <c r="H58" s="1354">
        <v>74</v>
      </c>
      <c r="I58" s="1351">
        <f t="shared" si="9"/>
        <v>592</v>
      </c>
      <c r="J58" s="159"/>
      <c r="K58" s="166" t="s">
        <v>2793</v>
      </c>
      <c r="L58" s="47"/>
      <c r="M58" s="1345" t="s">
        <v>2745</v>
      </c>
      <c r="N58" s="48">
        <v>45749</v>
      </c>
      <c r="O58" s="49"/>
      <c r="P58" s="1346">
        <v>45762</v>
      </c>
      <c r="Q58" s="32">
        <v>45763</v>
      </c>
      <c r="R58" s="576"/>
    </row>
    <row r="59" spans="1:18" s="4" customFormat="1" ht="19.5" customHeight="1">
      <c r="A59" s="313" t="s">
        <v>2779</v>
      </c>
      <c r="B59" s="1128"/>
      <c r="C59" s="146">
        <f t="shared" si="12"/>
        <v>35</v>
      </c>
      <c r="D59" s="410" t="s">
        <v>55</v>
      </c>
      <c r="E59" s="410" t="s">
        <v>55</v>
      </c>
      <c r="F59" s="1340" t="s">
        <v>2794</v>
      </c>
      <c r="G59" s="1341">
        <v>2</v>
      </c>
      <c r="H59" s="1356">
        <v>2075</v>
      </c>
      <c r="I59" s="1355">
        <f t="shared" si="9"/>
        <v>4150</v>
      </c>
      <c r="J59" s="135"/>
      <c r="K59" s="1357" t="s">
        <v>2795</v>
      </c>
      <c r="L59" s="47"/>
      <c r="M59" s="1345" t="s">
        <v>2745</v>
      </c>
      <c r="N59" s="48">
        <v>45749</v>
      </c>
      <c r="O59" s="49"/>
      <c r="P59" s="1346">
        <v>45762</v>
      </c>
      <c r="Q59" s="32">
        <v>45763</v>
      </c>
      <c r="R59" s="576"/>
    </row>
    <row r="60" spans="1:18" s="4" customFormat="1" ht="19.5" customHeight="1">
      <c r="A60" s="313" t="s">
        <v>2779</v>
      </c>
      <c r="B60" s="1128"/>
      <c r="C60" s="146">
        <f>+C59+1</f>
        <v>36</v>
      </c>
      <c r="D60" s="410" t="s">
        <v>55</v>
      </c>
      <c r="E60" s="410" t="s">
        <v>55</v>
      </c>
      <c r="F60" s="1340" t="s">
        <v>2796</v>
      </c>
      <c r="G60" s="1341">
        <v>1</v>
      </c>
      <c r="H60" s="1356">
        <v>1685</v>
      </c>
      <c r="I60" s="345">
        <f t="shared" si="9"/>
        <v>1685</v>
      </c>
      <c r="J60" s="1358"/>
      <c r="K60" s="46" t="s">
        <v>2797</v>
      </c>
      <c r="L60" s="47"/>
      <c r="M60" s="1345" t="s">
        <v>2745</v>
      </c>
      <c r="N60" s="48">
        <v>45749</v>
      </c>
      <c r="O60" s="49"/>
      <c r="P60" s="1346">
        <v>45762</v>
      </c>
      <c r="Q60" s="32">
        <v>45763</v>
      </c>
      <c r="R60" s="576"/>
    </row>
    <row r="61" spans="1:18" s="4" customFormat="1" ht="19.5" customHeight="1">
      <c r="A61" s="313" t="s">
        <v>109</v>
      </c>
      <c r="B61" s="1128"/>
      <c r="C61" s="146">
        <f t="shared" si="12"/>
        <v>37</v>
      </c>
      <c r="D61" s="410" t="s">
        <v>55</v>
      </c>
      <c r="E61" s="410" t="s">
        <v>55</v>
      </c>
      <c r="F61" s="1340" t="s">
        <v>2798</v>
      </c>
      <c r="G61" s="1341">
        <v>2</v>
      </c>
      <c r="H61" s="1347">
        <v>3083</v>
      </c>
      <c r="I61" s="1351">
        <f t="shared" si="9"/>
        <v>6166</v>
      </c>
      <c r="J61" s="45"/>
      <c r="K61" s="46" t="s">
        <v>2799</v>
      </c>
      <c r="L61" s="47"/>
      <c r="M61" s="1345" t="s">
        <v>2745</v>
      </c>
      <c r="N61" s="48">
        <v>45749</v>
      </c>
      <c r="O61" s="49"/>
      <c r="P61" s="1346">
        <v>45762</v>
      </c>
      <c r="Q61" s="32">
        <v>45763</v>
      </c>
      <c r="R61" s="576"/>
    </row>
    <row r="62" spans="1:18" s="4" customFormat="1" ht="19.5" customHeight="1">
      <c r="A62" s="313" t="s">
        <v>42</v>
      </c>
      <c r="B62" s="1128"/>
      <c r="C62" s="146">
        <f t="shared" si="12"/>
        <v>38</v>
      </c>
      <c r="D62" s="410" t="s">
        <v>55</v>
      </c>
      <c r="E62" s="410" t="s">
        <v>55</v>
      </c>
      <c r="F62" s="483" t="s">
        <v>430</v>
      </c>
      <c r="G62" s="1355">
        <v>10</v>
      </c>
      <c r="H62" s="1354">
        <v>15</v>
      </c>
      <c r="I62" s="1351">
        <f t="shared" si="9"/>
        <v>150</v>
      </c>
      <c r="J62" s="159"/>
      <c r="K62" s="166" t="s">
        <v>2800</v>
      </c>
      <c r="L62" s="47"/>
      <c r="M62" s="1345" t="s">
        <v>2745</v>
      </c>
      <c r="N62" s="48">
        <v>45749</v>
      </c>
      <c r="O62" s="49"/>
      <c r="P62" s="1346">
        <v>45762</v>
      </c>
      <c r="Q62" s="32">
        <v>45763</v>
      </c>
      <c r="R62" s="576"/>
    </row>
    <row r="63" spans="1:18" s="4" customFormat="1" ht="19.5" customHeight="1">
      <c r="A63" s="313" t="s">
        <v>42</v>
      </c>
      <c r="B63" s="1128"/>
      <c r="C63" s="146">
        <f t="shared" si="12"/>
        <v>39</v>
      </c>
      <c r="D63" s="410" t="s">
        <v>55</v>
      </c>
      <c r="E63" s="410" t="s">
        <v>55</v>
      </c>
      <c r="F63" s="1340" t="s">
        <v>2801</v>
      </c>
      <c r="G63" s="1341">
        <v>10</v>
      </c>
      <c r="H63" s="1347">
        <v>14</v>
      </c>
      <c r="I63" s="1351">
        <f t="shared" si="9"/>
        <v>140</v>
      </c>
      <c r="J63" s="45"/>
      <c r="K63" s="46" t="s">
        <v>2802</v>
      </c>
      <c r="L63" s="47"/>
      <c r="M63" s="1345" t="s">
        <v>2745</v>
      </c>
      <c r="N63" s="48">
        <v>45749</v>
      </c>
      <c r="O63" s="49"/>
      <c r="P63" s="1346">
        <v>45762</v>
      </c>
      <c r="Q63" s="32">
        <v>45763</v>
      </c>
      <c r="R63" s="576"/>
    </row>
    <row r="64" spans="1:18" s="4" customFormat="1" ht="19.5" customHeight="1">
      <c r="A64" s="313" t="s">
        <v>42</v>
      </c>
      <c r="B64" s="1128"/>
      <c r="C64" s="146">
        <f t="shared" si="12"/>
        <v>40</v>
      </c>
      <c r="D64" s="410" t="s">
        <v>55</v>
      </c>
      <c r="E64" s="410" t="s">
        <v>55</v>
      </c>
      <c r="F64" s="1340" t="s">
        <v>2803</v>
      </c>
      <c r="G64" s="1341">
        <v>4</v>
      </c>
      <c r="H64" s="1347">
        <v>62</v>
      </c>
      <c r="I64" s="1351">
        <f t="shared" si="9"/>
        <v>248</v>
      </c>
      <c r="J64" s="45"/>
      <c r="K64" s="46" t="s">
        <v>2804</v>
      </c>
      <c r="L64" s="47"/>
      <c r="M64" s="1345" t="s">
        <v>2745</v>
      </c>
      <c r="N64" s="48">
        <v>45749</v>
      </c>
      <c r="O64" s="49"/>
      <c r="P64" s="1346">
        <v>45762</v>
      </c>
      <c r="Q64" s="32">
        <v>45763</v>
      </c>
      <c r="R64" s="576"/>
    </row>
    <row r="65" spans="1:18" s="4" customFormat="1" ht="19.5" customHeight="1">
      <c r="A65" s="313" t="s">
        <v>42</v>
      </c>
      <c r="B65" s="1128"/>
      <c r="C65" s="146">
        <f t="shared" si="12"/>
        <v>41</v>
      </c>
      <c r="D65" s="410" t="s">
        <v>55</v>
      </c>
      <c r="E65" s="410" t="s">
        <v>55</v>
      </c>
      <c r="F65" s="1340" t="s">
        <v>2805</v>
      </c>
      <c r="G65" s="1341">
        <v>1</v>
      </c>
      <c r="H65" s="1356">
        <v>67</v>
      </c>
      <c r="I65" s="345">
        <f t="shared" si="9"/>
        <v>67</v>
      </c>
      <c r="J65" s="1358"/>
      <c r="K65" s="46" t="s">
        <v>2804</v>
      </c>
      <c r="L65" s="47"/>
      <c r="M65" s="1345" t="s">
        <v>2745</v>
      </c>
      <c r="N65" s="48">
        <v>45749</v>
      </c>
      <c r="O65" s="49"/>
      <c r="P65" s="1346">
        <v>45762</v>
      </c>
      <c r="Q65" s="32">
        <v>45763</v>
      </c>
      <c r="R65" s="576"/>
    </row>
    <row r="66" spans="1:18" s="4" customFormat="1" ht="19.5" customHeight="1">
      <c r="A66" s="313" t="s">
        <v>2741</v>
      </c>
      <c r="B66" s="1128"/>
      <c r="C66" s="146">
        <f t="shared" si="12"/>
        <v>42</v>
      </c>
      <c r="D66" s="146" t="s">
        <v>61</v>
      </c>
      <c r="E66" s="396" t="s">
        <v>55</v>
      </c>
      <c r="F66" s="1340" t="s">
        <v>2806</v>
      </c>
      <c r="G66" s="1341">
        <v>1</v>
      </c>
      <c r="H66" s="1342">
        <v>8362</v>
      </c>
      <c r="I66" s="1351">
        <f t="shared" si="9"/>
        <v>8362</v>
      </c>
      <c r="J66" s="45"/>
      <c r="K66" s="1344" t="s">
        <v>2807</v>
      </c>
      <c r="L66" s="47"/>
      <c r="M66" s="1345" t="s">
        <v>2745</v>
      </c>
      <c r="N66" s="48">
        <v>45749</v>
      </c>
      <c r="O66" s="49"/>
      <c r="P66" s="1346">
        <v>45762</v>
      </c>
      <c r="Q66" s="32">
        <v>45763</v>
      </c>
      <c r="R66" s="576"/>
    </row>
    <row r="67" spans="1:18" s="4" customFormat="1" ht="19.5" customHeight="1">
      <c r="A67" s="313" t="s">
        <v>64</v>
      </c>
      <c r="B67" s="1128"/>
      <c r="C67" s="146">
        <f t="shared" si="12"/>
        <v>43</v>
      </c>
      <c r="D67" s="410" t="s">
        <v>55</v>
      </c>
      <c r="E67" s="410" t="s">
        <v>55</v>
      </c>
      <c r="F67" s="1340" t="s">
        <v>2808</v>
      </c>
      <c r="G67" s="1341">
        <v>2</v>
      </c>
      <c r="H67" s="1347">
        <v>676</v>
      </c>
      <c r="I67" s="1351">
        <f t="shared" si="9"/>
        <v>1352</v>
      </c>
      <c r="J67" s="45"/>
      <c r="K67" s="46" t="s">
        <v>2809</v>
      </c>
      <c r="L67" s="47"/>
      <c r="M67" s="1345" t="s">
        <v>2745</v>
      </c>
      <c r="N67" s="48">
        <v>45749</v>
      </c>
      <c r="O67" s="49"/>
      <c r="P67" s="1346">
        <v>45762</v>
      </c>
      <c r="Q67" s="32">
        <v>45763</v>
      </c>
      <c r="R67" s="576"/>
    </row>
    <row r="68" spans="1:18" s="4" customFormat="1" ht="19.5" customHeight="1">
      <c r="A68" s="313" t="s">
        <v>2741</v>
      </c>
      <c r="B68" s="1128"/>
      <c r="C68" s="146">
        <f t="shared" si="12"/>
        <v>44</v>
      </c>
      <c r="D68" s="1359" t="s">
        <v>2810</v>
      </c>
      <c r="E68" s="410" t="s">
        <v>55</v>
      </c>
      <c r="F68" s="1340" t="s">
        <v>2811</v>
      </c>
      <c r="G68" s="1341">
        <v>1</v>
      </c>
      <c r="H68" s="1360">
        <v>5048</v>
      </c>
      <c r="I68" s="1355">
        <f t="shared" si="9"/>
        <v>5048</v>
      </c>
      <c r="J68" s="135"/>
      <c r="K68" s="1357" t="s">
        <v>2812</v>
      </c>
      <c r="L68" s="47"/>
      <c r="M68" s="1345" t="s">
        <v>2745</v>
      </c>
      <c r="N68" s="48">
        <v>45749</v>
      </c>
      <c r="O68" s="49"/>
      <c r="P68" s="1346">
        <v>45762</v>
      </c>
      <c r="Q68" s="32">
        <v>45763</v>
      </c>
      <c r="R68" s="576"/>
    </row>
    <row r="69" spans="1:18" s="4" customFormat="1" ht="19.5" customHeight="1">
      <c r="A69" s="313" t="s">
        <v>2779</v>
      </c>
      <c r="B69" s="1128"/>
      <c r="C69" s="146">
        <f t="shared" si="12"/>
        <v>45</v>
      </c>
      <c r="D69" s="410" t="s">
        <v>55</v>
      </c>
      <c r="E69" s="410" t="s">
        <v>55</v>
      </c>
      <c r="F69" s="1340" t="s">
        <v>2813</v>
      </c>
      <c r="G69" s="1341">
        <v>1</v>
      </c>
      <c r="H69" s="1347">
        <v>1367</v>
      </c>
      <c r="I69" s="1351">
        <f t="shared" si="9"/>
        <v>1367</v>
      </c>
      <c r="J69" s="45"/>
      <c r="K69" s="46" t="s">
        <v>2814</v>
      </c>
      <c r="L69" s="47"/>
      <c r="M69" s="1345" t="s">
        <v>2745</v>
      </c>
      <c r="N69" s="48">
        <v>45749</v>
      </c>
      <c r="O69" s="49"/>
      <c r="P69" s="1346">
        <v>45762</v>
      </c>
      <c r="Q69" s="32">
        <v>45763</v>
      </c>
      <c r="R69" s="576"/>
    </row>
    <row r="70" spans="1:18" s="4" customFormat="1" ht="19.5" customHeight="1">
      <c r="A70" s="313" t="s">
        <v>2779</v>
      </c>
      <c r="B70" s="1128"/>
      <c r="C70" s="146">
        <f t="shared" si="12"/>
        <v>46</v>
      </c>
      <c r="D70" s="146" t="s">
        <v>61</v>
      </c>
      <c r="E70" s="396" t="s">
        <v>55</v>
      </c>
      <c r="F70" s="1340" t="s">
        <v>2815</v>
      </c>
      <c r="G70" s="1341">
        <v>2</v>
      </c>
      <c r="H70" s="1342">
        <v>1890</v>
      </c>
      <c r="I70" s="1351">
        <f t="shared" si="9"/>
        <v>3780</v>
      </c>
      <c r="J70" s="45"/>
      <c r="K70" s="1344" t="s">
        <v>2816</v>
      </c>
      <c r="L70" s="47"/>
      <c r="M70" s="1345" t="s">
        <v>2745</v>
      </c>
      <c r="N70" s="48">
        <v>45749</v>
      </c>
      <c r="O70" s="49"/>
      <c r="P70" s="1346">
        <v>45762</v>
      </c>
      <c r="Q70" s="32">
        <v>45763</v>
      </c>
      <c r="R70" s="576"/>
    </row>
    <row r="71" spans="1:18" s="4" customFormat="1" ht="19.5" customHeight="1">
      <c r="A71" s="313" t="s">
        <v>2779</v>
      </c>
      <c r="B71" s="1128"/>
      <c r="C71" s="146">
        <f t="shared" si="12"/>
        <v>47</v>
      </c>
      <c r="D71" s="146" t="s">
        <v>61</v>
      </c>
      <c r="E71" s="396" t="s">
        <v>55</v>
      </c>
      <c r="F71" s="1340" t="s">
        <v>2817</v>
      </c>
      <c r="G71" s="1341">
        <v>1</v>
      </c>
      <c r="H71" s="1342">
        <v>6427</v>
      </c>
      <c r="I71" s="1351">
        <f t="shared" si="9"/>
        <v>6427</v>
      </c>
      <c r="J71" s="45"/>
      <c r="K71" s="1344" t="s">
        <v>2818</v>
      </c>
      <c r="L71" s="47"/>
      <c r="M71" s="1345" t="s">
        <v>2745</v>
      </c>
      <c r="N71" s="48">
        <v>45749</v>
      </c>
      <c r="O71" s="49"/>
      <c r="P71" s="1346">
        <v>45762</v>
      </c>
      <c r="Q71" s="32">
        <v>45763</v>
      </c>
      <c r="R71" s="576"/>
    </row>
    <row r="72" spans="1:18" s="4" customFormat="1" ht="19.5" customHeight="1">
      <c r="A72" s="313" t="s">
        <v>42</v>
      </c>
      <c r="B72" s="1128"/>
      <c r="C72" s="146">
        <f t="shared" si="12"/>
        <v>48</v>
      </c>
      <c r="D72" s="1359" t="s">
        <v>2819</v>
      </c>
      <c r="E72" s="396" t="s">
        <v>55</v>
      </c>
      <c r="F72" s="1340" t="s">
        <v>2820</v>
      </c>
      <c r="G72" s="1341">
        <v>4</v>
      </c>
      <c r="H72" s="1342">
        <v>239</v>
      </c>
      <c r="I72" s="1351">
        <f t="shared" si="9"/>
        <v>956</v>
      </c>
      <c r="J72" s="45"/>
      <c r="K72" s="46" t="s">
        <v>2821</v>
      </c>
      <c r="L72" s="47"/>
      <c r="M72" s="1345" t="s">
        <v>2745</v>
      </c>
      <c r="N72" s="48">
        <v>45749</v>
      </c>
      <c r="O72" s="49"/>
      <c r="P72" s="1346">
        <v>45762</v>
      </c>
      <c r="Q72" s="32">
        <v>45763</v>
      </c>
      <c r="R72" s="576"/>
    </row>
    <row r="73" spans="1:18" s="4" customFormat="1" ht="19.5" customHeight="1">
      <c r="A73" s="313" t="s">
        <v>42</v>
      </c>
      <c r="B73" s="1128"/>
      <c r="C73" s="146">
        <f>+C72+1</f>
        <v>49</v>
      </c>
      <c r="D73" s="410" t="s">
        <v>55</v>
      </c>
      <c r="E73" s="410" t="s">
        <v>55</v>
      </c>
      <c r="F73" s="1340" t="s">
        <v>2822</v>
      </c>
      <c r="G73" s="1341">
        <v>2</v>
      </c>
      <c r="H73" s="1347">
        <v>1746</v>
      </c>
      <c r="I73" s="1351">
        <f t="shared" si="9"/>
        <v>3492</v>
      </c>
      <c r="J73" s="45"/>
      <c r="K73" s="46" t="s">
        <v>2823</v>
      </c>
      <c r="L73" s="47"/>
      <c r="M73" s="1345" t="s">
        <v>2745</v>
      </c>
      <c r="N73" s="48">
        <v>45749</v>
      </c>
      <c r="O73" s="49"/>
      <c r="P73" s="1346">
        <v>45762</v>
      </c>
      <c r="Q73" s="32">
        <v>45763</v>
      </c>
      <c r="R73" s="576"/>
    </row>
    <row r="74" spans="1:18" s="4" customFormat="1" ht="19.5" customHeight="1">
      <c r="A74" s="313" t="s">
        <v>42</v>
      </c>
      <c r="B74" s="1128"/>
      <c r="C74" s="146">
        <f t="shared" si="12"/>
        <v>50</v>
      </c>
      <c r="D74" s="410" t="s">
        <v>55</v>
      </c>
      <c r="E74" s="410" t="s">
        <v>55</v>
      </c>
      <c r="F74" s="1340" t="s">
        <v>2824</v>
      </c>
      <c r="G74" s="1341">
        <v>10</v>
      </c>
      <c r="H74" s="1347">
        <v>13</v>
      </c>
      <c r="I74" s="1351">
        <f t="shared" si="9"/>
        <v>130</v>
      </c>
      <c r="J74" s="45"/>
      <c r="K74" s="46" t="s">
        <v>2825</v>
      </c>
      <c r="L74" s="47"/>
      <c r="M74" s="1345" t="s">
        <v>2745</v>
      </c>
      <c r="N74" s="48">
        <v>45749</v>
      </c>
      <c r="O74" s="49"/>
      <c r="P74" s="1346">
        <v>45762</v>
      </c>
      <c r="Q74" s="32">
        <v>45763</v>
      </c>
      <c r="R74" s="576"/>
    </row>
    <row r="75" spans="1:18" s="4" customFormat="1" ht="19.5" customHeight="1">
      <c r="A75" s="313" t="s">
        <v>2741</v>
      </c>
      <c r="B75" s="1128"/>
      <c r="C75" s="146">
        <f>+C74+1</f>
        <v>51</v>
      </c>
      <c r="D75" s="146" t="s">
        <v>61</v>
      </c>
      <c r="E75" s="396" t="s">
        <v>55</v>
      </c>
      <c r="F75" s="1340" t="s">
        <v>2826</v>
      </c>
      <c r="G75" s="1341">
        <v>1</v>
      </c>
      <c r="H75" s="1342">
        <v>2557</v>
      </c>
      <c r="I75" s="1351">
        <f t="shared" si="9"/>
        <v>2557</v>
      </c>
      <c r="J75" s="45"/>
      <c r="K75" s="1344" t="s">
        <v>2827</v>
      </c>
      <c r="L75" s="47"/>
      <c r="M75" s="1345" t="s">
        <v>2745</v>
      </c>
      <c r="N75" s="48">
        <v>45749</v>
      </c>
      <c r="O75" s="49"/>
      <c r="P75" s="1346">
        <v>45762</v>
      </c>
      <c r="Q75" s="32">
        <v>45763</v>
      </c>
      <c r="R75" s="576"/>
    </row>
    <row r="76" spans="1:18" s="4" customFormat="1" ht="19.5" customHeight="1">
      <c r="A76" s="313" t="s">
        <v>2741</v>
      </c>
      <c r="B76" s="1128"/>
      <c r="C76" s="146">
        <f>+C75+1</f>
        <v>52</v>
      </c>
      <c r="D76" s="146" t="s">
        <v>61</v>
      </c>
      <c r="E76" s="396" t="s">
        <v>55</v>
      </c>
      <c r="F76" s="1340" t="s">
        <v>2828</v>
      </c>
      <c r="G76" s="1341">
        <v>1</v>
      </c>
      <c r="H76" s="1342">
        <v>10352</v>
      </c>
      <c r="I76" s="1351">
        <f t="shared" si="9"/>
        <v>10352</v>
      </c>
      <c r="J76" s="45"/>
      <c r="K76" s="1344" t="s">
        <v>2829</v>
      </c>
      <c r="L76" s="47"/>
      <c r="M76" s="1345" t="s">
        <v>2745</v>
      </c>
      <c r="N76" s="48">
        <v>45749</v>
      </c>
      <c r="O76" s="49"/>
      <c r="P76" s="1346">
        <v>45762</v>
      </c>
      <c r="Q76" s="32">
        <v>45763</v>
      </c>
      <c r="R76" s="576"/>
    </row>
    <row r="77" spans="1:18" s="4" customFormat="1" ht="19.5" customHeight="1">
      <c r="A77" s="313" t="s">
        <v>42</v>
      </c>
      <c r="B77" s="1128"/>
      <c r="C77" s="146">
        <f t="shared" ref="C77:C91" si="13">+C76+1</f>
        <v>53</v>
      </c>
      <c r="D77" s="410" t="s">
        <v>55</v>
      </c>
      <c r="E77" s="410" t="s">
        <v>55</v>
      </c>
      <c r="F77" s="1340" t="s">
        <v>2830</v>
      </c>
      <c r="G77" s="1341">
        <v>2</v>
      </c>
      <c r="H77" s="1347">
        <v>737</v>
      </c>
      <c r="I77" s="1351">
        <f t="shared" si="9"/>
        <v>1474</v>
      </c>
      <c r="J77" s="45"/>
      <c r="K77" s="46" t="s">
        <v>2831</v>
      </c>
      <c r="L77" s="47"/>
      <c r="M77" s="1345" t="s">
        <v>2745</v>
      </c>
      <c r="N77" s="48">
        <v>45749</v>
      </c>
      <c r="O77" s="49"/>
      <c r="P77" s="1346">
        <v>45762</v>
      </c>
      <c r="Q77" s="32">
        <v>45763</v>
      </c>
      <c r="R77" s="576"/>
    </row>
    <row r="78" spans="1:18" s="4" customFormat="1" ht="19.5" customHeight="1">
      <c r="A78" s="313" t="s">
        <v>42</v>
      </c>
      <c r="B78" s="1128"/>
      <c r="C78" s="146">
        <f t="shared" si="13"/>
        <v>54</v>
      </c>
      <c r="D78" s="410" t="s">
        <v>55</v>
      </c>
      <c r="E78" s="410" t="s">
        <v>55</v>
      </c>
      <c r="F78" s="1340" t="s">
        <v>82</v>
      </c>
      <c r="G78" s="1341">
        <v>4</v>
      </c>
      <c r="H78" s="1347">
        <v>38</v>
      </c>
      <c r="I78" s="1351">
        <f t="shared" si="9"/>
        <v>152</v>
      </c>
      <c r="J78" s="45"/>
      <c r="K78" s="46" t="s">
        <v>2832</v>
      </c>
      <c r="L78" s="47"/>
      <c r="M78" s="1345" t="s">
        <v>2745</v>
      </c>
      <c r="N78" s="48">
        <v>45749</v>
      </c>
      <c r="O78" s="49"/>
      <c r="P78" s="1346">
        <v>45762</v>
      </c>
      <c r="Q78" s="32">
        <v>45763</v>
      </c>
      <c r="R78" s="576"/>
    </row>
    <row r="79" spans="1:18" s="4" customFormat="1" ht="19.5" customHeight="1">
      <c r="A79" s="313" t="s">
        <v>64</v>
      </c>
      <c r="B79" s="1128"/>
      <c r="C79" s="146">
        <f t="shared" si="13"/>
        <v>55</v>
      </c>
      <c r="D79" s="410" t="s">
        <v>55</v>
      </c>
      <c r="E79" s="410" t="s">
        <v>55</v>
      </c>
      <c r="F79" s="1340" t="s">
        <v>2808</v>
      </c>
      <c r="G79" s="1341">
        <v>2</v>
      </c>
      <c r="H79" s="1347">
        <v>676</v>
      </c>
      <c r="I79" s="1351">
        <f t="shared" si="9"/>
        <v>1352</v>
      </c>
      <c r="J79" s="45"/>
      <c r="K79" s="46" t="s">
        <v>2809</v>
      </c>
      <c r="L79" s="47"/>
      <c r="M79" s="1345" t="s">
        <v>2745</v>
      </c>
      <c r="N79" s="48">
        <v>45749</v>
      </c>
      <c r="O79" s="49"/>
      <c r="P79" s="1346">
        <v>45762</v>
      </c>
      <c r="Q79" s="32">
        <v>45763</v>
      </c>
      <c r="R79" s="576"/>
    </row>
    <row r="80" spans="1:18" s="4" customFormat="1" ht="19.5" customHeight="1">
      <c r="A80" s="313" t="s">
        <v>64</v>
      </c>
      <c r="B80" s="1128"/>
      <c r="C80" s="146">
        <f>+C79+1</f>
        <v>56</v>
      </c>
      <c r="D80" s="410" t="s">
        <v>55</v>
      </c>
      <c r="E80" s="410" t="s">
        <v>55</v>
      </c>
      <c r="F80" s="1340" t="s">
        <v>2833</v>
      </c>
      <c r="G80" s="1341">
        <v>2</v>
      </c>
      <c r="H80" s="1347">
        <v>825</v>
      </c>
      <c r="I80" s="1351">
        <f t="shared" si="9"/>
        <v>1650</v>
      </c>
      <c r="J80" s="45"/>
      <c r="K80" s="46" t="s">
        <v>2797</v>
      </c>
      <c r="L80" s="47"/>
      <c r="M80" s="1345" t="s">
        <v>2745</v>
      </c>
      <c r="N80" s="48">
        <v>45749</v>
      </c>
      <c r="O80" s="49"/>
      <c r="P80" s="1346">
        <v>45762</v>
      </c>
      <c r="Q80" s="32">
        <v>45763</v>
      </c>
      <c r="R80" s="576"/>
    </row>
    <row r="81" spans="1:18" s="4" customFormat="1" ht="19.5" customHeight="1">
      <c r="A81" s="313" t="s">
        <v>109</v>
      </c>
      <c r="B81" s="1128"/>
      <c r="C81" s="146">
        <f t="shared" si="13"/>
        <v>57</v>
      </c>
      <c r="D81" s="410" t="s">
        <v>55</v>
      </c>
      <c r="E81" s="410" t="s">
        <v>55</v>
      </c>
      <c r="F81" s="1340" t="s">
        <v>2834</v>
      </c>
      <c r="G81" s="1341">
        <v>2</v>
      </c>
      <c r="H81" s="1347">
        <v>997</v>
      </c>
      <c r="I81" s="1351">
        <f t="shared" si="9"/>
        <v>1994</v>
      </c>
      <c r="J81" s="45"/>
      <c r="K81" s="46" t="s">
        <v>2797</v>
      </c>
      <c r="L81" s="47"/>
      <c r="M81" s="1345" t="s">
        <v>2745</v>
      </c>
      <c r="N81" s="48">
        <v>45749</v>
      </c>
      <c r="O81" s="49"/>
      <c r="P81" s="1346">
        <v>45762</v>
      </c>
      <c r="Q81" s="32">
        <v>45763</v>
      </c>
      <c r="R81" s="576"/>
    </row>
    <row r="82" spans="1:18" s="4" customFormat="1" ht="19.5" customHeight="1">
      <c r="A82" s="313" t="s">
        <v>2741</v>
      </c>
      <c r="B82" s="1128"/>
      <c r="C82" s="146">
        <f t="shared" si="13"/>
        <v>58</v>
      </c>
      <c r="D82" s="1359" t="s">
        <v>2810</v>
      </c>
      <c r="E82" s="410" t="s">
        <v>55</v>
      </c>
      <c r="F82" s="1340" t="s">
        <v>2835</v>
      </c>
      <c r="G82" s="1341">
        <v>1</v>
      </c>
      <c r="H82" s="1360">
        <v>5497</v>
      </c>
      <c r="I82" s="345">
        <f t="shared" si="9"/>
        <v>5497</v>
      </c>
      <c r="J82" s="1358"/>
      <c r="K82" s="46" t="s">
        <v>2836</v>
      </c>
      <c r="L82" s="47"/>
      <c r="M82" s="1345" t="s">
        <v>2745</v>
      </c>
      <c r="N82" s="48">
        <v>45749</v>
      </c>
      <c r="O82" s="49"/>
      <c r="P82" s="1346">
        <v>45762</v>
      </c>
      <c r="Q82" s="32">
        <v>45763</v>
      </c>
      <c r="R82" s="576"/>
    </row>
    <row r="83" spans="1:18" s="4" customFormat="1" ht="19.5" customHeight="1">
      <c r="A83" s="313" t="s">
        <v>109</v>
      </c>
      <c r="B83" s="1128"/>
      <c r="C83" s="146">
        <f t="shared" si="13"/>
        <v>59</v>
      </c>
      <c r="D83" s="410" t="s">
        <v>55</v>
      </c>
      <c r="E83" s="410" t="s">
        <v>55</v>
      </c>
      <c r="F83" s="1340" t="s">
        <v>2798</v>
      </c>
      <c r="G83" s="1341">
        <v>1</v>
      </c>
      <c r="H83" s="1347">
        <v>3083</v>
      </c>
      <c r="I83" s="1351">
        <f t="shared" si="9"/>
        <v>3083</v>
      </c>
      <c r="J83" s="45"/>
      <c r="K83" s="46" t="s">
        <v>2799</v>
      </c>
      <c r="L83" s="47"/>
      <c r="M83" s="1345" t="s">
        <v>2745</v>
      </c>
      <c r="N83" s="48">
        <v>45749</v>
      </c>
      <c r="O83" s="49"/>
      <c r="P83" s="1346">
        <v>45762</v>
      </c>
      <c r="Q83" s="32">
        <v>45763</v>
      </c>
      <c r="R83" s="576"/>
    </row>
    <row r="84" spans="1:18" s="4" customFormat="1" ht="19.5" customHeight="1">
      <c r="A84" s="313" t="s">
        <v>42</v>
      </c>
      <c r="B84" s="1128"/>
      <c r="C84" s="146">
        <f t="shared" si="13"/>
        <v>60</v>
      </c>
      <c r="D84" s="410" t="s">
        <v>55</v>
      </c>
      <c r="E84" s="410" t="s">
        <v>55</v>
      </c>
      <c r="F84" s="483" t="s">
        <v>503</v>
      </c>
      <c r="G84" s="1355">
        <v>10</v>
      </c>
      <c r="H84" s="1354">
        <v>15</v>
      </c>
      <c r="I84" s="1351">
        <f t="shared" si="9"/>
        <v>150</v>
      </c>
      <c r="J84" s="159"/>
      <c r="K84" s="166" t="s">
        <v>2837</v>
      </c>
      <c r="L84" s="47"/>
      <c r="M84" s="1345" t="s">
        <v>2745</v>
      </c>
      <c r="N84" s="48">
        <v>45749</v>
      </c>
      <c r="O84" s="49"/>
      <c r="P84" s="1346">
        <v>45762</v>
      </c>
      <c r="Q84" s="32">
        <v>45763</v>
      </c>
      <c r="R84" s="576"/>
    </row>
    <row r="85" spans="1:18" s="4" customFormat="1" ht="19.5" customHeight="1">
      <c r="A85" s="313" t="s">
        <v>42</v>
      </c>
      <c r="B85" s="1128"/>
      <c r="C85" s="146">
        <f t="shared" si="13"/>
        <v>61</v>
      </c>
      <c r="D85" s="410" t="s">
        <v>55</v>
      </c>
      <c r="E85" s="410" t="s">
        <v>55</v>
      </c>
      <c r="F85" s="1340" t="s">
        <v>2838</v>
      </c>
      <c r="G85" s="1341">
        <v>1</v>
      </c>
      <c r="H85" s="1347">
        <v>130</v>
      </c>
      <c r="I85" s="1351">
        <f t="shared" si="9"/>
        <v>130</v>
      </c>
      <c r="J85" s="45"/>
      <c r="K85" s="46" t="s">
        <v>2839</v>
      </c>
      <c r="L85" s="47"/>
      <c r="M85" s="1345" t="s">
        <v>2745</v>
      </c>
      <c r="N85" s="48">
        <v>45749</v>
      </c>
      <c r="O85" s="49"/>
      <c r="P85" s="1346">
        <v>45762</v>
      </c>
      <c r="Q85" s="32">
        <v>45763</v>
      </c>
      <c r="R85" s="576"/>
    </row>
    <row r="86" spans="1:18" s="4" customFormat="1" ht="19.5" customHeight="1">
      <c r="A86" s="313" t="s">
        <v>2741</v>
      </c>
      <c r="B86" s="1128"/>
      <c r="C86" s="146">
        <f t="shared" si="13"/>
        <v>62</v>
      </c>
      <c r="D86" s="146" t="s">
        <v>61</v>
      </c>
      <c r="E86" s="396" t="s">
        <v>55</v>
      </c>
      <c r="F86" s="1340" t="s">
        <v>2840</v>
      </c>
      <c r="G86" s="1341">
        <v>1</v>
      </c>
      <c r="H86" s="1342">
        <v>7495</v>
      </c>
      <c r="I86" s="1351">
        <f t="shared" si="9"/>
        <v>7495</v>
      </c>
      <c r="J86" s="45"/>
      <c r="K86" s="1344" t="s">
        <v>2841</v>
      </c>
      <c r="L86" s="47"/>
      <c r="M86" s="1345" t="s">
        <v>2745</v>
      </c>
      <c r="N86" s="48">
        <v>45749</v>
      </c>
      <c r="O86" s="49"/>
      <c r="P86" s="1346">
        <v>45762</v>
      </c>
      <c r="Q86" s="32">
        <v>45763</v>
      </c>
      <c r="R86" s="576"/>
    </row>
    <row r="87" spans="1:18" s="4" customFormat="1" ht="19.5" customHeight="1">
      <c r="A87" s="313" t="s">
        <v>109</v>
      </c>
      <c r="B87" s="1128"/>
      <c r="C87" s="146">
        <f t="shared" si="13"/>
        <v>63</v>
      </c>
      <c r="D87" s="410" t="s">
        <v>55</v>
      </c>
      <c r="E87" s="410" t="s">
        <v>55</v>
      </c>
      <c r="F87" s="1340" t="s">
        <v>2813</v>
      </c>
      <c r="G87" s="1341">
        <v>1</v>
      </c>
      <c r="H87" s="1347">
        <v>1367</v>
      </c>
      <c r="I87" s="1351">
        <f t="shared" si="9"/>
        <v>1367</v>
      </c>
      <c r="J87" s="45"/>
      <c r="K87" s="46" t="s">
        <v>2814</v>
      </c>
      <c r="L87" s="47"/>
      <c r="M87" s="1345" t="s">
        <v>2745</v>
      </c>
      <c r="N87" s="48">
        <v>45749</v>
      </c>
      <c r="O87" s="49"/>
      <c r="P87" s="1346">
        <v>45762</v>
      </c>
      <c r="Q87" s="32">
        <v>45763</v>
      </c>
      <c r="R87" s="576"/>
    </row>
    <row r="88" spans="1:18" s="4" customFormat="1" ht="19.5" customHeight="1">
      <c r="A88" s="313" t="s">
        <v>42</v>
      </c>
      <c r="B88" s="1128"/>
      <c r="C88" s="146">
        <f t="shared" si="13"/>
        <v>64</v>
      </c>
      <c r="D88" s="410" t="s">
        <v>55</v>
      </c>
      <c r="E88" s="410" t="s">
        <v>55</v>
      </c>
      <c r="F88" s="1340" t="s">
        <v>2842</v>
      </c>
      <c r="G88" s="1341">
        <v>1</v>
      </c>
      <c r="H88" s="1342">
        <v>373</v>
      </c>
      <c r="I88" s="1351">
        <f t="shared" si="9"/>
        <v>373</v>
      </c>
      <c r="J88" s="45"/>
      <c r="K88" s="46" t="s">
        <v>2843</v>
      </c>
      <c r="L88" s="47"/>
      <c r="M88" s="1345" t="s">
        <v>2745</v>
      </c>
      <c r="N88" s="48">
        <v>45749</v>
      </c>
      <c r="O88" s="49"/>
      <c r="P88" s="1346">
        <v>45762</v>
      </c>
      <c r="Q88" s="32">
        <v>45763</v>
      </c>
      <c r="R88" s="576"/>
    </row>
    <row r="89" spans="1:18" s="4" customFormat="1" ht="19.5" customHeight="1">
      <c r="A89" s="313" t="s">
        <v>42</v>
      </c>
      <c r="B89" s="1128"/>
      <c r="C89" s="146">
        <f t="shared" si="13"/>
        <v>65</v>
      </c>
      <c r="D89" s="410" t="s">
        <v>55</v>
      </c>
      <c r="E89" s="410" t="s">
        <v>55</v>
      </c>
      <c r="F89" s="1340" t="s">
        <v>2844</v>
      </c>
      <c r="G89" s="1341">
        <v>2</v>
      </c>
      <c r="H89" s="1347">
        <v>288</v>
      </c>
      <c r="I89" s="1351">
        <f t="shared" si="9"/>
        <v>576</v>
      </c>
      <c r="J89" s="45"/>
      <c r="K89" s="46" t="s">
        <v>2845</v>
      </c>
      <c r="L89" s="47"/>
      <c r="M89" s="1345" t="s">
        <v>2745</v>
      </c>
      <c r="N89" s="48">
        <v>45749</v>
      </c>
      <c r="O89" s="49"/>
      <c r="P89" s="1346">
        <v>45762</v>
      </c>
      <c r="Q89" s="32">
        <v>45763</v>
      </c>
      <c r="R89" s="576"/>
    </row>
    <row r="90" spans="1:18" s="4" customFormat="1" ht="19.5" customHeight="1">
      <c r="A90" s="313" t="s">
        <v>42</v>
      </c>
      <c r="B90" s="1128"/>
      <c r="C90" s="146">
        <f t="shared" si="13"/>
        <v>66</v>
      </c>
      <c r="D90" s="410" t="s">
        <v>55</v>
      </c>
      <c r="E90" s="410" t="s">
        <v>55</v>
      </c>
      <c r="F90" s="1340" t="s">
        <v>2803</v>
      </c>
      <c r="G90" s="1341">
        <v>1</v>
      </c>
      <c r="H90" s="1347">
        <v>62</v>
      </c>
      <c r="I90" s="1351">
        <f t="shared" si="9"/>
        <v>62</v>
      </c>
      <c r="J90" s="45"/>
      <c r="K90" s="46" t="s">
        <v>2804</v>
      </c>
      <c r="L90" s="47"/>
      <c r="M90" s="1345" t="s">
        <v>2745</v>
      </c>
      <c r="N90" s="48">
        <v>45749</v>
      </c>
      <c r="O90" s="49"/>
      <c r="P90" s="1346">
        <v>45762</v>
      </c>
      <c r="Q90" s="32">
        <v>45763</v>
      </c>
      <c r="R90" s="576"/>
    </row>
    <row r="91" spans="1:18" s="4" customFormat="1" ht="19.5" customHeight="1">
      <c r="A91" s="313" t="s">
        <v>2846</v>
      </c>
      <c r="B91" s="27"/>
      <c r="C91" s="146">
        <f t="shared" si="13"/>
        <v>67</v>
      </c>
      <c r="D91" s="410" t="s">
        <v>55</v>
      </c>
      <c r="E91" s="410" t="s">
        <v>55</v>
      </c>
      <c r="F91" s="1361" t="s">
        <v>2847</v>
      </c>
      <c r="G91" s="1362">
        <v>4</v>
      </c>
      <c r="H91" s="1363">
        <v>741</v>
      </c>
      <c r="I91" s="1364">
        <f t="shared" si="9"/>
        <v>2964</v>
      </c>
      <c r="J91" s="45"/>
      <c r="K91" s="46" t="s">
        <v>2809</v>
      </c>
      <c r="L91" s="47"/>
      <c r="M91" s="1365" t="s">
        <v>2848</v>
      </c>
      <c r="N91" s="48">
        <v>45764</v>
      </c>
      <c r="O91" s="49"/>
      <c r="P91" s="1346">
        <v>45777</v>
      </c>
      <c r="Q91" s="32">
        <v>45778</v>
      </c>
      <c r="R91" s="576"/>
    </row>
    <row r="92" spans="1:18" s="4" customFormat="1" ht="19.5" customHeight="1">
      <c r="A92" s="27"/>
      <c r="B92" s="27"/>
      <c r="C92" s="28"/>
      <c r="D92" s="28"/>
      <c r="E92" s="28"/>
      <c r="F92" s="117"/>
      <c r="G92" s="1151"/>
      <c r="H92" s="44"/>
      <c r="I92" s="168"/>
      <c r="J92" s="45"/>
      <c r="K92" s="46"/>
      <c r="L92" s="47"/>
      <c r="M92" s="47"/>
      <c r="N92" s="48"/>
      <c r="O92" s="49"/>
      <c r="P92" s="649"/>
      <c r="Q92" s="32"/>
      <c r="R92" s="576"/>
    </row>
    <row r="93" spans="1:18" s="4" customFormat="1" ht="19.5" customHeight="1">
      <c r="A93" s="27"/>
      <c r="B93" s="27"/>
      <c r="C93" s="28"/>
      <c r="D93" s="28"/>
      <c r="E93" s="28"/>
      <c r="F93" s="306">
        <f>SUM(I49:I91)</f>
        <v>112057</v>
      </c>
      <c r="G93" s="1151"/>
      <c r="H93" s="44"/>
      <c r="I93" s="168"/>
      <c r="J93" s="45"/>
      <c r="K93" s="46"/>
      <c r="L93" s="47"/>
      <c r="M93" s="47"/>
      <c r="N93" s="48"/>
      <c r="O93" s="49"/>
      <c r="P93" s="649"/>
      <c r="Q93" s="32"/>
      <c r="R93" s="576"/>
    </row>
    <row r="94" spans="1:18" s="4" customFormat="1" ht="19.5" customHeight="1">
      <c r="A94" s="27"/>
      <c r="B94" s="27"/>
      <c r="C94" s="28"/>
      <c r="D94" s="28"/>
      <c r="E94" s="28"/>
      <c r="F94" s="117"/>
      <c r="G94" s="1151"/>
      <c r="H94" s="44"/>
      <c r="I94" s="168"/>
      <c r="J94" s="45"/>
      <c r="K94" s="46"/>
      <c r="L94" s="47"/>
      <c r="M94" s="47"/>
      <c r="N94" s="48"/>
      <c r="O94" s="49"/>
      <c r="P94" s="649"/>
      <c r="Q94" s="32"/>
      <c r="R94" s="576"/>
    </row>
    <row r="95" spans="1:18" s="4" customFormat="1" ht="19.5" customHeight="1">
      <c r="A95" s="27"/>
      <c r="B95" s="27"/>
      <c r="C95" s="28"/>
      <c r="D95" s="28"/>
      <c r="E95" s="28"/>
      <c r="F95" s="117"/>
      <c r="G95" s="1151"/>
      <c r="H95" s="44"/>
      <c r="I95" s="168"/>
      <c r="J95" s="45"/>
      <c r="K95" s="46"/>
      <c r="L95" s="47"/>
      <c r="M95" s="47"/>
      <c r="N95" s="48"/>
      <c r="O95" s="49"/>
      <c r="P95" s="649"/>
      <c r="Q95" s="32"/>
      <c r="R95" s="576"/>
    </row>
    <row r="96" spans="1:18" s="4" customFormat="1" ht="19.5" customHeight="1">
      <c r="A96" s="27"/>
      <c r="B96" s="27"/>
      <c r="C96" s="28"/>
      <c r="D96" s="28"/>
      <c r="E96" s="28"/>
      <c r="F96" s="117"/>
      <c r="G96" s="1151"/>
      <c r="H96" s="44"/>
      <c r="I96" s="168"/>
      <c r="J96" s="45"/>
      <c r="K96" s="46"/>
      <c r="L96" s="47"/>
      <c r="M96" s="47"/>
      <c r="N96" s="48"/>
      <c r="O96" s="49"/>
      <c r="P96" s="649"/>
      <c r="Q96" s="32"/>
      <c r="R96" s="576"/>
    </row>
    <row r="97" spans="1:18" s="4" customFormat="1" ht="19.5" customHeight="1">
      <c r="A97" s="27"/>
      <c r="B97" s="27"/>
      <c r="C97" s="28"/>
      <c r="D97" s="28"/>
      <c r="E97" s="28"/>
      <c r="F97" s="117"/>
      <c r="G97" s="1151"/>
      <c r="H97" s="44"/>
      <c r="I97" s="168"/>
      <c r="J97" s="45"/>
      <c r="K97" s="46"/>
      <c r="L97" s="47"/>
      <c r="M97" s="47"/>
      <c r="N97" s="48"/>
      <c r="O97" s="49"/>
      <c r="P97" s="649"/>
      <c r="Q97" s="32"/>
      <c r="R97" s="576"/>
    </row>
    <row r="98" spans="1:18" s="4" customFormat="1" ht="19.5" customHeight="1">
      <c r="A98" s="27"/>
      <c r="B98" s="27"/>
      <c r="C98" s="28"/>
      <c r="D98" s="28"/>
      <c r="E98" s="28"/>
      <c r="F98" s="117"/>
      <c r="G98" s="1151"/>
      <c r="H98" s="44"/>
      <c r="I98" s="168"/>
      <c r="J98" s="45"/>
      <c r="K98" s="46"/>
      <c r="L98" s="47"/>
      <c r="M98" s="47"/>
      <c r="N98" s="48"/>
      <c r="O98" s="49"/>
      <c r="P98" s="649"/>
      <c r="Q98" s="32"/>
      <c r="R98" s="576"/>
    </row>
    <row r="99" spans="1:18" s="4" customFormat="1" ht="19.5" customHeight="1">
      <c r="B99" s="27"/>
      <c r="C99" s="28"/>
      <c r="D99" s="28"/>
      <c r="E99" s="28"/>
      <c r="F99" s="117"/>
      <c r="G99" s="1151"/>
      <c r="H99" s="44"/>
      <c r="I99" s="44"/>
      <c r="J99" s="45"/>
      <c r="K99" s="46"/>
      <c r="L99" s="47"/>
      <c r="M99" s="47"/>
      <c r="N99" s="48"/>
      <c r="O99" s="49"/>
      <c r="P99" s="649"/>
      <c r="Q99" s="32"/>
      <c r="R99" s="576"/>
    </row>
    <row r="100" spans="1:18" s="4" customFormat="1" ht="19.5" customHeight="1">
      <c r="B100" s="27"/>
      <c r="C100" s="28"/>
      <c r="D100" s="28"/>
      <c r="E100" s="28"/>
      <c r="F100" s="117"/>
      <c r="G100" s="1151"/>
      <c r="H100" s="44"/>
      <c r="I100" s="44"/>
      <c r="J100" s="45"/>
      <c r="K100" s="46"/>
      <c r="L100" s="47"/>
      <c r="M100" s="47"/>
      <c r="N100" s="48"/>
      <c r="O100" s="49"/>
      <c r="P100" s="649"/>
      <c r="Q100" s="32"/>
      <c r="R100" s="576"/>
    </row>
    <row r="101" spans="1:18" s="4" customFormat="1" ht="19.5" customHeight="1">
      <c r="B101" s="27"/>
      <c r="C101" s="28"/>
      <c r="D101" s="28"/>
      <c r="E101" s="28"/>
      <c r="F101" s="117"/>
      <c r="G101" s="1151"/>
      <c r="H101" s="44"/>
      <c r="I101" s="44"/>
      <c r="J101" s="45"/>
      <c r="K101" s="46"/>
      <c r="L101" s="47"/>
      <c r="M101" s="47"/>
      <c r="N101" s="48"/>
      <c r="O101" s="49"/>
      <c r="P101" s="649"/>
      <c r="Q101" s="32"/>
      <c r="R101" s="576"/>
    </row>
    <row r="102" spans="1:18" s="4" customFormat="1" ht="19.5" customHeight="1">
      <c r="B102" s="27"/>
      <c r="C102" s="28"/>
      <c r="D102" s="28"/>
      <c r="E102" s="28"/>
      <c r="F102" s="117"/>
      <c r="G102" s="1151"/>
      <c r="H102" s="44"/>
      <c r="I102" s="44"/>
      <c r="J102" s="45"/>
      <c r="K102" s="46"/>
      <c r="L102" s="47"/>
      <c r="M102" s="47"/>
      <c r="N102" s="48"/>
      <c r="O102" s="49"/>
      <c r="P102" s="649"/>
      <c r="Q102" s="32"/>
      <c r="R102" s="576"/>
    </row>
    <row r="103" spans="1:18" s="4" customFormat="1" ht="19.5" customHeight="1">
      <c r="B103" s="27"/>
      <c r="C103" s="28"/>
      <c r="D103" s="28"/>
      <c r="E103" s="28"/>
      <c r="F103" s="117"/>
      <c r="G103" s="1151"/>
      <c r="H103" s="44"/>
      <c r="I103" s="44"/>
      <c r="J103" s="45"/>
      <c r="K103" s="46"/>
      <c r="L103" s="47"/>
      <c r="M103" s="47"/>
      <c r="N103" s="48"/>
      <c r="O103" s="49"/>
      <c r="P103" s="649"/>
      <c r="Q103" s="32"/>
      <c r="R103" s="576"/>
    </row>
    <row r="104" spans="1:18" s="4" customFormat="1" ht="19.5" customHeight="1">
      <c r="B104" s="27"/>
      <c r="C104" s="28"/>
      <c r="D104" s="28"/>
      <c r="E104" s="28"/>
      <c r="F104" s="117"/>
      <c r="G104" s="1151"/>
      <c r="H104" s="44"/>
      <c r="I104" s="44"/>
      <c r="J104" s="45"/>
      <c r="K104" s="46"/>
      <c r="L104" s="47"/>
      <c r="M104" s="47"/>
      <c r="N104" s="48"/>
      <c r="O104" s="49"/>
      <c r="P104" s="649"/>
      <c r="Q104" s="32"/>
      <c r="R104" s="576"/>
    </row>
    <row r="105" spans="1:18" s="4" customFormat="1" ht="19.5" customHeight="1">
      <c r="B105" s="27"/>
      <c r="C105" s="28"/>
      <c r="D105" s="28"/>
      <c r="E105" s="28"/>
      <c r="F105" s="117"/>
      <c r="G105" s="1151"/>
      <c r="H105" s="44"/>
      <c r="I105" s="44"/>
      <c r="J105" s="45"/>
      <c r="K105" s="46"/>
      <c r="L105" s="47"/>
      <c r="M105" s="47"/>
      <c r="N105" s="48"/>
      <c r="O105" s="49"/>
      <c r="P105" s="649"/>
      <c r="Q105" s="32"/>
      <c r="R105" s="576"/>
    </row>
    <row r="106" spans="1:18" s="4" customFormat="1" ht="19.5" customHeight="1">
      <c r="B106" s="27"/>
      <c r="C106" s="28"/>
      <c r="D106" s="28"/>
      <c r="E106" s="28"/>
      <c r="F106" s="117"/>
      <c r="G106" s="1151"/>
      <c r="H106" s="44"/>
      <c r="I106" s="44"/>
      <c r="J106" s="45"/>
      <c r="K106" s="46"/>
      <c r="L106" s="47"/>
      <c r="M106" s="47"/>
      <c r="N106" s="48"/>
      <c r="O106" s="49"/>
      <c r="P106" s="649"/>
      <c r="Q106" s="32"/>
      <c r="R106" s="576"/>
    </row>
    <row r="107" spans="1:18" ht="18" customHeight="1">
      <c r="B107" s="27"/>
      <c r="C107" s="47"/>
      <c r="D107" s="49"/>
      <c r="E107" s="49"/>
      <c r="F107" s="100"/>
      <c r="G107" s="841"/>
      <c r="H107" s="841"/>
      <c r="I107" s="44"/>
      <c r="J107" s="649"/>
      <c r="K107" s="100"/>
      <c r="L107" s="101"/>
      <c r="M107" s="47"/>
      <c r="N107" s="48"/>
      <c r="O107" s="666"/>
      <c r="P107" s="649"/>
      <c r="Q107" s="32"/>
      <c r="R107" s="33"/>
    </row>
    <row r="108" spans="1:18" ht="18" customHeight="1">
      <c r="B108" s="27"/>
      <c r="C108" s="47"/>
      <c r="D108" s="47"/>
      <c r="E108" s="47"/>
      <c r="F108" s="101" t="s">
        <v>1089</v>
      </c>
      <c r="G108" s="44"/>
      <c r="H108" s="44"/>
      <c r="I108" s="44">
        <f>G108*H108</f>
        <v>0</v>
      </c>
      <c r="J108" s="45"/>
      <c r="K108" s="100" t="s">
        <v>1090</v>
      </c>
      <c r="L108" s="666"/>
      <c r="M108" s="47"/>
      <c r="N108" s="48"/>
      <c r="O108" s="666"/>
      <c r="P108" s="649"/>
      <c r="Q108" s="32"/>
      <c r="R108" s="576"/>
    </row>
    <row r="109" spans="1:18" ht="18" customHeight="1">
      <c r="B109" s="27"/>
      <c r="C109" s="47"/>
      <c r="D109" s="49"/>
      <c r="E109" s="49"/>
      <c r="F109" s="101" t="s">
        <v>1090</v>
      </c>
      <c r="G109" s="44"/>
      <c r="H109" s="44">
        <v>5000</v>
      </c>
      <c r="I109" s="44">
        <f>G109*H109</f>
        <v>0</v>
      </c>
      <c r="J109" s="45"/>
      <c r="K109" s="100" t="s">
        <v>1091</v>
      </c>
      <c r="L109" s="666"/>
      <c r="M109" s="47"/>
      <c r="N109" s="47"/>
      <c r="O109" s="666"/>
      <c r="P109" s="649"/>
      <c r="Q109" s="576"/>
      <c r="R109" s="576"/>
    </row>
    <row r="110" spans="1:18" ht="18" customHeight="1">
      <c r="B110" s="27"/>
      <c r="C110" s="47"/>
      <c r="D110" s="49"/>
      <c r="E110" s="49"/>
      <c r="F110" s="101" t="s">
        <v>1091</v>
      </c>
      <c r="G110" s="44"/>
      <c r="H110" s="44"/>
      <c r="I110" s="44">
        <f>G110*H110</f>
        <v>0</v>
      </c>
      <c r="J110" s="45"/>
      <c r="K110" s="177"/>
      <c r="L110" s="666"/>
      <c r="M110" s="47"/>
      <c r="N110" s="47"/>
      <c r="O110" s="666"/>
      <c r="P110" s="649"/>
      <c r="Q110" s="576"/>
      <c r="R110" s="576"/>
    </row>
    <row r="111" spans="1:18" ht="18" customHeight="1">
      <c r="B111" s="27"/>
      <c r="C111" s="47"/>
      <c r="D111" s="49"/>
      <c r="E111" s="49"/>
      <c r="F111" s="669"/>
      <c r="G111" s="670"/>
      <c r="H111" s="670"/>
      <c r="I111" s="671"/>
      <c r="J111" s="126"/>
      <c r="K111" s="124"/>
      <c r="L111" s="666"/>
      <c r="M111" s="47"/>
      <c r="N111" s="47"/>
      <c r="O111" s="666"/>
      <c r="P111" s="649"/>
      <c r="Q111" s="576"/>
      <c r="R111" s="576"/>
    </row>
    <row r="112" spans="1:18" ht="18" customHeight="1"/>
    <row r="113" ht="18" customHeight="1"/>
  </sheetData>
  <autoFilter ref="A10:R98" xr:uid="{45795B11-EA03-4D9F-B7D5-933EB783FCD2}"/>
  <mergeCells count="12">
    <mergeCell ref="K7:L7"/>
    <mergeCell ref="D13:F13"/>
    <mergeCell ref="D48:F48"/>
    <mergeCell ref="F111:I111"/>
    <mergeCell ref="C2:E2"/>
    <mergeCell ref="H2:J2"/>
    <mergeCell ref="C3:E3"/>
    <mergeCell ref="C4:E4"/>
    <mergeCell ref="H4:K5"/>
    <mergeCell ref="C5:E5"/>
    <mergeCell ref="G5:G6"/>
    <mergeCell ref="C6:E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F887-EE7D-4EF3-8602-9C6D980644EE}">
  <sheetPr>
    <tabColor theme="2" tint="-0.499984740745262"/>
  </sheetPr>
  <dimension ref="A2:R145"/>
  <sheetViews>
    <sheetView zoomScale="85" zoomScaleNormal="85" workbookViewId="0">
      <pane ySplit="10" topLeftCell="A103" activePane="bottomLeft" state="frozen"/>
      <selection pane="bottomLeft" activeCell="F116" sqref="F116"/>
    </sheetView>
  </sheetViews>
  <sheetFormatPr defaultColWidth="11.875" defaultRowHeight="13.5" customHeight="1"/>
  <cols>
    <col min="1" max="1" width="8.5" style="1" customWidth="1"/>
    <col min="2" max="2" width="9.375" style="1" customWidth="1"/>
    <col min="3" max="3" width="6.125" style="4" customWidth="1"/>
    <col min="4" max="4" width="15.125" style="1" customWidth="1"/>
    <col min="5" max="5" width="15.5" style="1" customWidth="1"/>
    <col min="6" max="6" width="59.75" style="1" customWidth="1"/>
    <col min="7" max="7" width="10.875" style="4" customWidth="1"/>
    <col min="8" max="9" width="12.125" style="4" customWidth="1"/>
    <col min="10" max="10" width="7.125" style="10" customWidth="1"/>
    <col min="11" max="11" width="50.5" style="1" customWidth="1"/>
    <col min="12" max="12" width="38.5" style="1" customWidth="1"/>
    <col min="13" max="13" width="20.7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875" style="1"/>
  </cols>
  <sheetData>
    <row r="2" spans="1:18" ht="20.100000000000001" customHeight="1">
      <c r="C2" s="638" t="s">
        <v>1056</v>
      </c>
      <c r="D2" s="638"/>
      <c r="E2" s="638"/>
      <c r="F2" s="639" t="s">
        <v>2737</v>
      </c>
      <c r="H2" s="640" t="s">
        <v>1058</v>
      </c>
      <c r="I2" s="641"/>
      <c r="J2" s="642"/>
      <c r="K2" s="643">
        <f>SUM(I:I)</f>
        <v>239410</v>
      </c>
    </row>
    <row r="3" spans="1:18" ht="20.100000000000001" customHeight="1">
      <c r="C3" s="638" t="s">
        <v>1059</v>
      </c>
      <c r="D3" s="638"/>
      <c r="E3" s="638"/>
      <c r="F3" s="645" t="s">
        <v>1285</v>
      </c>
    </row>
    <row r="4" spans="1:18" ht="20.100000000000001" customHeight="1">
      <c r="C4" s="638" t="s">
        <v>1061</v>
      </c>
      <c r="D4" s="638"/>
      <c r="E4" s="638"/>
      <c r="F4" s="645" t="s">
        <v>2738</v>
      </c>
      <c r="H4" s="1336" t="s">
        <v>2739</v>
      </c>
      <c r="I4" s="1336"/>
      <c r="J4" s="1336"/>
      <c r="K4" s="1336"/>
    </row>
    <row r="5" spans="1:18" ht="20.100000000000001" customHeight="1">
      <c r="C5" s="638" t="s">
        <v>1064</v>
      </c>
      <c r="D5" s="638"/>
      <c r="E5" s="638"/>
      <c r="F5" s="647">
        <v>45801</v>
      </c>
      <c r="G5" s="831" t="s">
        <v>2849</v>
      </c>
      <c r="H5" s="1336"/>
      <c r="I5" s="1336"/>
      <c r="J5" s="1336"/>
      <c r="K5" s="1336"/>
    </row>
    <row r="6" spans="1:18" ht="20.100000000000001" customHeight="1">
      <c r="C6" s="638" t="s">
        <v>1065</v>
      </c>
      <c r="D6" s="638"/>
      <c r="E6" s="638"/>
      <c r="F6" s="647">
        <v>45804</v>
      </c>
      <c r="G6" s="831"/>
      <c r="I6" s="1337"/>
    </row>
    <row r="7" spans="1:18" ht="19.899999999999999" customHeight="1">
      <c r="K7" s="1338"/>
      <c r="L7" s="1338"/>
    </row>
    <row r="8" spans="1:18" ht="16.899999999999999" customHeight="1">
      <c r="J8" s="983"/>
      <c r="K8" s="1339" t="s">
        <v>1361</v>
      </c>
    </row>
    <row r="10" spans="1:18" s="4" customFormat="1" ht="19.5" customHeight="1">
      <c r="B10" s="93" t="s">
        <v>1067</v>
      </c>
      <c r="C10" s="96" t="s">
        <v>1068</v>
      </c>
      <c r="D10" s="49" t="s">
        <v>1069</v>
      </c>
      <c r="E10" s="49" t="s">
        <v>1070</v>
      </c>
      <c r="F10" s="47" t="s">
        <v>1071</v>
      </c>
      <c r="G10" s="47" t="s">
        <v>16</v>
      </c>
      <c r="H10" s="47" t="s">
        <v>17</v>
      </c>
      <c r="I10" s="649" t="s">
        <v>18</v>
      </c>
      <c r="J10" s="649" t="s">
        <v>1072</v>
      </c>
      <c r="K10" s="47" t="s">
        <v>1073</v>
      </c>
      <c r="L10" s="47" t="s">
        <v>1074</v>
      </c>
      <c r="M10" s="47" t="s">
        <v>1075</v>
      </c>
      <c r="N10" s="48" t="s">
        <v>1076</v>
      </c>
      <c r="O10" s="49" t="s">
        <v>1077</v>
      </c>
      <c r="P10" s="47" t="s">
        <v>1078</v>
      </c>
      <c r="Q10" s="48" t="s">
        <v>1079</v>
      </c>
      <c r="R10" s="50" t="s">
        <v>1080</v>
      </c>
    </row>
    <row r="11" spans="1:18" s="4" customFormat="1" ht="19.5" customHeight="1">
      <c r="B11" s="27"/>
      <c r="C11" s="28"/>
      <c r="D11" s="28"/>
      <c r="E11" s="28"/>
      <c r="F11" s="117"/>
      <c r="G11" s="1151"/>
      <c r="H11" s="44"/>
      <c r="I11" s="44"/>
      <c r="J11" s="45"/>
      <c r="K11" s="46"/>
      <c r="L11" s="47"/>
      <c r="M11" s="47"/>
      <c r="N11" s="48"/>
      <c r="O11" s="49"/>
      <c r="P11" s="649"/>
      <c r="Q11" s="32"/>
      <c r="R11" s="576"/>
    </row>
    <row r="12" spans="1:18" s="4" customFormat="1" ht="19.5" customHeight="1">
      <c r="A12" s="27"/>
      <c r="B12" s="27"/>
      <c r="C12" s="28"/>
      <c r="D12" s="28"/>
      <c r="E12" s="28"/>
      <c r="F12" s="117"/>
      <c r="G12" s="1151"/>
      <c r="H12" s="44"/>
      <c r="I12" s="168"/>
      <c r="J12" s="45"/>
      <c r="K12" s="46"/>
      <c r="L12" s="47"/>
      <c r="M12" s="47"/>
      <c r="N12" s="48"/>
      <c r="O12" s="49"/>
      <c r="P12" s="649"/>
      <c r="Q12" s="32"/>
      <c r="R12" s="576"/>
    </row>
    <row r="13" spans="1:18" s="4" customFormat="1" ht="19.5" customHeight="1">
      <c r="A13" s="27"/>
      <c r="B13" s="27"/>
      <c r="C13" s="28"/>
      <c r="D13" s="467" t="s">
        <v>2740</v>
      </c>
      <c r="E13" s="468"/>
      <c r="F13" s="469"/>
      <c r="G13" s="1151"/>
      <c r="H13" s="44"/>
      <c r="I13" s="168"/>
      <c r="J13" s="45"/>
      <c r="K13" s="46"/>
      <c r="L13" s="47"/>
      <c r="M13" s="47"/>
      <c r="N13" s="48"/>
      <c r="O13" s="49"/>
      <c r="P13" s="649"/>
      <c r="Q13" s="32"/>
      <c r="R13" s="576"/>
    </row>
    <row r="14" spans="1:18" s="4" customFormat="1" ht="19.5" customHeight="1">
      <c r="A14" s="313" t="s">
        <v>2741</v>
      </c>
      <c r="B14" s="1128"/>
      <c r="C14" s="146">
        <f t="shared" ref="C14" si="0">+C13+1</f>
        <v>1</v>
      </c>
      <c r="D14" s="146" t="s">
        <v>61</v>
      </c>
      <c r="E14" s="396" t="s">
        <v>55</v>
      </c>
      <c r="F14" s="1340" t="s">
        <v>2742</v>
      </c>
      <c r="G14" s="1341">
        <v>2</v>
      </c>
      <c r="H14" s="1342">
        <v>9256</v>
      </c>
      <c r="I14" s="1343">
        <f t="shared" ref="I14:I17" si="1">G14*H14</f>
        <v>18512</v>
      </c>
      <c r="J14" s="45"/>
      <c r="K14" s="1344" t="s">
        <v>2743</v>
      </c>
      <c r="L14" s="46" t="s">
        <v>2744</v>
      </c>
      <c r="M14" s="47"/>
      <c r="N14" s="48"/>
      <c r="O14" s="49"/>
      <c r="P14" s="649"/>
      <c r="Q14" s="32"/>
      <c r="R14" s="576"/>
    </row>
    <row r="15" spans="1:18" s="4" customFormat="1" ht="19.5" customHeight="1">
      <c r="A15" s="313" t="s">
        <v>42</v>
      </c>
      <c r="B15" s="1128"/>
      <c r="C15" s="146">
        <f>+C14+1</f>
        <v>2</v>
      </c>
      <c r="D15" s="410" t="s">
        <v>55</v>
      </c>
      <c r="E15" s="410" t="s">
        <v>55</v>
      </c>
      <c r="F15" s="1340" t="s">
        <v>2746</v>
      </c>
      <c r="G15" s="1341">
        <v>8</v>
      </c>
      <c r="H15" s="1342">
        <v>104</v>
      </c>
      <c r="I15" s="1343">
        <f t="shared" si="1"/>
        <v>832</v>
      </c>
      <c r="J15" s="45"/>
      <c r="K15" s="46" t="s">
        <v>2747</v>
      </c>
      <c r="L15" s="47"/>
      <c r="M15" s="47"/>
      <c r="N15" s="48"/>
      <c r="O15" s="49"/>
      <c r="P15" s="649"/>
      <c r="Q15" s="32"/>
      <c r="R15" s="576"/>
    </row>
    <row r="16" spans="1:18" s="4" customFormat="1" ht="19.5" customHeight="1">
      <c r="A16" s="313" t="s">
        <v>64</v>
      </c>
      <c r="B16" s="1128"/>
      <c r="C16" s="146">
        <f t="shared" ref="C16:C17" si="2">+C15+1</f>
        <v>3</v>
      </c>
      <c r="D16" s="410" t="s">
        <v>55</v>
      </c>
      <c r="E16" s="410" t="s">
        <v>55</v>
      </c>
      <c r="F16" s="1340" t="s">
        <v>2748</v>
      </c>
      <c r="G16" s="1341">
        <v>2</v>
      </c>
      <c r="H16" s="1342">
        <v>760</v>
      </c>
      <c r="I16" s="1343">
        <f t="shared" si="1"/>
        <v>1520</v>
      </c>
      <c r="J16" s="45"/>
      <c r="K16" s="46" t="s">
        <v>2749</v>
      </c>
      <c r="L16" s="47"/>
      <c r="M16" s="47"/>
      <c r="N16" s="48"/>
      <c r="O16" s="49"/>
      <c r="P16" s="649"/>
      <c r="Q16" s="32"/>
      <c r="R16" s="576"/>
    </row>
    <row r="17" spans="1:18" s="4" customFormat="1" ht="19.5" customHeight="1">
      <c r="A17" s="313" t="s">
        <v>64</v>
      </c>
      <c r="B17" s="1128"/>
      <c r="C17" s="146">
        <f t="shared" si="2"/>
        <v>4</v>
      </c>
      <c r="D17" s="410" t="s">
        <v>55</v>
      </c>
      <c r="E17" s="410" t="s">
        <v>55</v>
      </c>
      <c r="F17" s="1340" t="s">
        <v>2750</v>
      </c>
      <c r="G17" s="1341">
        <v>2</v>
      </c>
      <c r="H17" s="1342">
        <v>760</v>
      </c>
      <c r="I17" s="1343">
        <f t="shared" si="1"/>
        <v>1520</v>
      </c>
      <c r="J17" s="45"/>
      <c r="K17" s="46"/>
      <c r="L17" s="47"/>
      <c r="M17" s="47"/>
      <c r="N17" s="48"/>
      <c r="O17" s="49"/>
      <c r="P17" s="649"/>
      <c r="Q17" s="32"/>
      <c r="R17" s="576"/>
    </row>
    <row r="18" spans="1:18" s="4" customFormat="1" ht="19.5" customHeight="1">
      <c r="A18" s="27"/>
      <c r="B18" s="27"/>
      <c r="C18" s="28"/>
      <c r="D18" s="28"/>
      <c r="E18" s="28"/>
      <c r="F18" s="117"/>
      <c r="G18" s="1151"/>
      <c r="H18" s="44"/>
      <c r="I18" s="168"/>
      <c r="J18" s="45"/>
      <c r="K18" s="46"/>
      <c r="L18" s="47"/>
      <c r="M18" s="47"/>
      <c r="N18" s="48"/>
      <c r="O18" s="49"/>
      <c r="P18" s="649"/>
      <c r="Q18" s="32"/>
      <c r="R18" s="576"/>
    </row>
    <row r="19" spans="1:18" s="4" customFormat="1" ht="19.5" customHeight="1">
      <c r="A19" s="313" t="s">
        <v>2741</v>
      </c>
      <c r="B19" s="1128"/>
      <c r="C19" s="146">
        <f>+C17+1</f>
        <v>5</v>
      </c>
      <c r="D19" s="146" t="s">
        <v>61</v>
      </c>
      <c r="E19" s="396" t="s">
        <v>55</v>
      </c>
      <c r="F19" s="1340" t="s">
        <v>2751</v>
      </c>
      <c r="G19" s="1341">
        <v>2</v>
      </c>
      <c r="H19" s="1342">
        <v>9414</v>
      </c>
      <c r="I19" s="1343">
        <f t="shared" ref="I19:I22" si="3">G19*H19</f>
        <v>18828</v>
      </c>
      <c r="J19" s="45"/>
      <c r="K19" s="1344" t="s">
        <v>2752</v>
      </c>
      <c r="L19" s="46" t="s">
        <v>2753</v>
      </c>
      <c r="M19" s="47"/>
      <c r="N19" s="48"/>
      <c r="O19" s="49"/>
      <c r="P19" s="649"/>
      <c r="Q19" s="32"/>
      <c r="R19" s="576"/>
    </row>
    <row r="20" spans="1:18" s="4" customFormat="1" ht="19.5" customHeight="1">
      <c r="A20" s="313" t="s">
        <v>42</v>
      </c>
      <c r="B20" s="1128"/>
      <c r="C20" s="146">
        <f>+C19+1</f>
        <v>6</v>
      </c>
      <c r="D20" s="410" t="s">
        <v>55</v>
      </c>
      <c r="E20" s="410" t="s">
        <v>55</v>
      </c>
      <c r="F20" s="1340" t="s">
        <v>2746</v>
      </c>
      <c r="G20" s="1341">
        <v>8</v>
      </c>
      <c r="H20" s="1342">
        <v>104</v>
      </c>
      <c r="I20" s="1343">
        <f t="shared" si="3"/>
        <v>832</v>
      </c>
      <c r="J20" s="45"/>
      <c r="K20" s="46" t="s">
        <v>2747</v>
      </c>
      <c r="L20" s="47"/>
      <c r="M20" s="47"/>
      <c r="N20" s="48"/>
      <c r="O20" s="49"/>
      <c r="P20" s="649"/>
      <c r="Q20" s="32"/>
      <c r="R20" s="576"/>
    </row>
    <row r="21" spans="1:18" s="4" customFormat="1" ht="19.5" customHeight="1">
      <c r="A21" s="313" t="s">
        <v>109</v>
      </c>
      <c r="B21" s="1128"/>
      <c r="C21" s="146">
        <f t="shared" ref="C21:C22" si="4">+C20+1</f>
        <v>7</v>
      </c>
      <c r="D21" s="410" t="s">
        <v>55</v>
      </c>
      <c r="E21" s="410" t="s">
        <v>55</v>
      </c>
      <c r="F21" s="1340" t="s">
        <v>2754</v>
      </c>
      <c r="G21" s="1341">
        <v>2</v>
      </c>
      <c r="H21" s="1342">
        <v>170</v>
      </c>
      <c r="I21" s="1343">
        <f t="shared" si="3"/>
        <v>340</v>
      </c>
      <c r="J21" s="45"/>
      <c r="K21" s="46" t="s">
        <v>2755</v>
      </c>
      <c r="L21" s="47"/>
      <c r="M21" s="47"/>
      <c r="N21" s="48"/>
      <c r="O21" s="49"/>
      <c r="P21" s="649"/>
      <c r="Q21" s="32"/>
      <c r="R21" s="576"/>
    </row>
    <row r="22" spans="1:18" s="4" customFormat="1" ht="19.5" customHeight="1">
      <c r="A22" s="313" t="s">
        <v>109</v>
      </c>
      <c r="B22" s="1128"/>
      <c r="C22" s="146">
        <f t="shared" si="4"/>
        <v>8</v>
      </c>
      <c r="D22" s="410" t="s">
        <v>55</v>
      </c>
      <c r="E22" s="410" t="s">
        <v>55</v>
      </c>
      <c r="F22" s="1340" t="s">
        <v>2756</v>
      </c>
      <c r="G22" s="1341">
        <v>2</v>
      </c>
      <c r="H22" s="1342">
        <v>170</v>
      </c>
      <c r="I22" s="1343">
        <f t="shared" si="3"/>
        <v>340</v>
      </c>
      <c r="J22" s="45"/>
      <c r="K22" s="46" t="s">
        <v>2755</v>
      </c>
      <c r="L22" s="47"/>
      <c r="M22" s="47"/>
      <c r="N22" s="48"/>
      <c r="O22" s="49"/>
      <c r="P22" s="649"/>
      <c r="Q22" s="32"/>
      <c r="R22" s="576"/>
    </row>
    <row r="23" spans="1:18" s="4" customFormat="1" ht="19.5" customHeight="1">
      <c r="A23" s="27"/>
      <c r="B23" s="27"/>
      <c r="C23" s="28"/>
      <c r="D23" s="28"/>
      <c r="E23" s="28"/>
      <c r="F23" s="117"/>
      <c r="G23" s="1151"/>
      <c r="H23" s="44"/>
      <c r="I23" s="168"/>
      <c r="J23" s="45"/>
      <c r="K23" s="46"/>
      <c r="L23" s="47"/>
      <c r="M23" s="47"/>
      <c r="N23" s="48"/>
      <c r="O23" s="49"/>
      <c r="P23" s="649"/>
      <c r="Q23" s="32"/>
      <c r="R23" s="576"/>
    </row>
    <row r="24" spans="1:18" s="4" customFormat="1" ht="19.5" customHeight="1">
      <c r="A24" s="313" t="s">
        <v>2741</v>
      </c>
      <c r="B24" s="1128"/>
      <c r="C24" s="146">
        <f>+C22+1</f>
        <v>9</v>
      </c>
      <c r="D24" s="146" t="s">
        <v>61</v>
      </c>
      <c r="E24" s="396" t="s">
        <v>55</v>
      </c>
      <c r="F24" s="1340" t="s">
        <v>2757</v>
      </c>
      <c r="G24" s="1341">
        <v>1</v>
      </c>
      <c r="H24" s="1342">
        <v>14701</v>
      </c>
      <c r="I24" s="1343">
        <f t="shared" ref="I24:I29" si="5">G24*H24</f>
        <v>14701</v>
      </c>
      <c r="J24" s="45"/>
      <c r="K24" s="1344" t="s">
        <v>2758</v>
      </c>
      <c r="L24" s="46" t="s">
        <v>2759</v>
      </c>
      <c r="M24" s="47"/>
      <c r="N24" s="48"/>
      <c r="O24" s="49"/>
      <c r="P24" s="649"/>
      <c r="Q24" s="32"/>
      <c r="R24" s="576"/>
    </row>
    <row r="25" spans="1:18" s="4" customFormat="1" ht="19.5" customHeight="1">
      <c r="A25" s="313" t="s">
        <v>42</v>
      </c>
      <c r="B25" s="1128"/>
      <c r="C25" s="146">
        <f>+C24+1</f>
        <v>10</v>
      </c>
      <c r="D25" s="410" t="s">
        <v>55</v>
      </c>
      <c r="E25" s="410" t="s">
        <v>55</v>
      </c>
      <c r="F25" s="1340" t="s">
        <v>2746</v>
      </c>
      <c r="G25" s="1341">
        <v>4</v>
      </c>
      <c r="H25" s="1342">
        <v>104</v>
      </c>
      <c r="I25" s="1343">
        <f t="shared" si="5"/>
        <v>416</v>
      </c>
      <c r="J25" s="45"/>
      <c r="K25" s="46" t="s">
        <v>2747</v>
      </c>
      <c r="L25" s="47"/>
      <c r="M25" s="47"/>
      <c r="N25" s="48"/>
      <c r="O25" s="49"/>
      <c r="P25" s="649"/>
      <c r="Q25" s="32"/>
      <c r="R25" s="576"/>
    </row>
    <row r="26" spans="1:18" s="4" customFormat="1" ht="19.5" customHeight="1">
      <c r="A26" s="313" t="s">
        <v>42</v>
      </c>
      <c r="B26" s="1128"/>
      <c r="C26" s="146">
        <f t="shared" ref="C26:C29" si="6">+C25+1</f>
        <v>11</v>
      </c>
      <c r="D26" s="410" t="s">
        <v>55</v>
      </c>
      <c r="E26" s="410" t="s">
        <v>55</v>
      </c>
      <c r="F26" s="1340" t="s">
        <v>2760</v>
      </c>
      <c r="G26" s="1341">
        <v>1</v>
      </c>
      <c r="H26" s="1342">
        <v>230</v>
      </c>
      <c r="I26" s="1343">
        <f t="shared" si="5"/>
        <v>230</v>
      </c>
      <c r="J26" s="45"/>
      <c r="K26" s="46" t="s">
        <v>2761</v>
      </c>
      <c r="L26" s="47"/>
      <c r="M26" s="47"/>
      <c r="N26" s="48"/>
      <c r="O26" s="49"/>
      <c r="P26" s="649"/>
      <c r="Q26" s="32"/>
      <c r="R26" s="576"/>
    </row>
    <row r="27" spans="1:18" s="4" customFormat="1" ht="19.5" customHeight="1">
      <c r="A27" s="313" t="s">
        <v>42</v>
      </c>
      <c r="B27" s="1128"/>
      <c r="C27" s="146">
        <f t="shared" si="6"/>
        <v>12</v>
      </c>
      <c r="D27" s="410" t="s">
        <v>55</v>
      </c>
      <c r="E27" s="410" t="s">
        <v>55</v>
      </c>
      <c r="F27" s="1340" t="s">
        <v>2762</v>
      </c>
      <c r="G27" s="1341">
        <v>2</v>
      </c>
      <c r="H27" s="1342">
        <v>141</v>
      </c>
      <c r="I27" s="1343">
        <f t="shared" si="5"/>
        <v>282</v>
      </c>
      <c r="J27" s="45"/>
      <c r="K27" s="46" t="s">
        <v>1299</v>
      </c>
      <c r="L27" s="47"/>
      <c r="M27" s="47"/>
      <c r="N27" s="48"/>
      <c r="O27" s="49"/>
      <c r="P27" s="649"/>
      <c r="Q27" s="32"/>
      <c r="R27" s="576"/>
    </row>
    <row r="28" spans="1:18" s="4" customFormat="1" ht="19.5" customHeight="1">
      <c r="A28" s="313" t="s">
        <v>2741</v>
      </c>
      <c r="B28" s="1128"/>
      <c r="C28" s="146">
        <f t="shared" si="6"/>
        <v>13</v>
      </c>
      <c r="D28" s="146" t="s">
        <v>61</v>
      </c>
      <c r="E28" s="396" t="s">
        <v>55</v>
      </c>
      <c r="F28" s="1340" t="s">
        <v>2763</v>
      </c>
      <c r="G28" s="1341">
        <v>1</v>
      </c>
      <c r="H28" s="1342">
        <v>12757</v>
      </c>
      <c r="I28" s="1343">
        <f t="shared" si="5"/>
        <v>12757</v>
      </c>
      <c r="J28" s="45"/>
      <c r="K28" s="1344" t="s">
        <v>2764</v>
      </c>
      <c r="L28" s="46" t="s">
        <v>2759</v>
      </c>
      <c r="M28" s="47"/>
      <c r="N28" s="48"/>
      <c r="O28" s="49"/>
      <c r="P28" s="649"/>
      <c r="Q28" s="32"/>
      <c r="R28" s="576"/>
    </row>
    <row r="29" spans="1:18" s="4" customFormat="1" ht="19.5" customHeight="1">
      <c r="A29" s="313" t="s">
        <v>42</v>
      </c>
      <c r="B29" s="1128"/>
      <c r="C29" s="146">
        <f t="shared" si="6"/>
        <v>14</v>
      </c>
      <c r="D29" s="410" t="s">
        <v>55</v>
      </c>
      <c r="E29" s="410" t="s">
        <v>55</v>
      </c>
      <c r="F29" s="1340" t="s">
        <v>2746</v>
      </c>
      <c r="G29" s="1341">
        <v>4</v>
      </c>
      <c r="H29" s="1342">
        <v>104</v>
      </c>
      <c r="I29" s="1343">
        <f t="shared" si="5"/>
        <v>416</v>
      </c>
      <c r="J29" s="45"/>
      <c r="K29" s="46" t="s">
        <v>2747</v>
      </c>
      <c r="L29" s="47"/>
      <c r="M29" s="47"/>
      <c r="N29" s="48"/>
      <c r="O29" s="49"/>
      <c r="P29" s="649"/>
      <c r="Q29" s="32"/>
      <c r="R29" s="576"/>
    </row>
    <row r="30" spans="1:18" s="4" customFormat="1" ht="19.5" customHeight="1">
      <c r="A30" s="27"/>
      <c r="B30" s="27"/>
      <c r="C30" s="28"/>
      <c r="D30" s="28"/>
      <c r="E30" s="28"/>
      <c r="F30" s="117"/>
      <c r="G30" s="1151"/>
      <c r="H30" s="44"/>
      <c r="I30" s="168"/>
      <c r="J30" s="45"/>
      <c r="K30" s="46"/>
      <c r="L30" s="47"/>
      <c r="M30" s="47"/>
      <c r="N30" s="48"/>
      <c r="O30" s="49"/>
      <c r="P30" s="649"/>
      <c r="Q30" s="32"/>
      <c r="R30" s="576"/>
    </row>
    <row r="31" spans="1:18" s="4" customFormat="1" ht="19.5" customHeight="1">
      <c r="A31" s="313" t="s">
        <v>2741</v>
      </c>
      <c r="B31" s="27"/>
      <c r="C31" s="146">
        <f>+C29+1</f>
        <v>15</v>
      </c>
      <c r="D31" s="146" t="s">
        <v>61</v>
      </c>
      <c r="E31" s="396" t="s">
        <v>55</v>
      </c>
      <c r="F31" s="117"/>
      <c r="G31" s="1151">
        <v>1</v>
      </c>
      <c r="H31" s="44">
        <v>12500</v>
      </c>
      <c r="I31" s="1343"/>
      <c r="J31" s="45"/>
      <c r="K31" s="1344" t="s">
        <v>2850</v>
      </c>
      <c r="L31" s="46" t="s">
        <v>2851</v>
      </c>
      <c r="M31" s="47"/>
      <c r="N31" s="48"/>
      <c r="O31" s="49"/>
      <c r="P31" s="649"/>
      <c r="Q31" s="32"/>
      <c r="R31" s="576"/>
    </row>
    <row r="32" spans="1:18" s="4" customFormat="1" ht="19.5" customHeight="1">
      <c r="A32" s="313" t="s">
        <v>42</v>
      </c>
      <c r="B32" s="27"/>
      <c r="C32" s="146">
        <f>+C31+1</f>
        <v>16</v>
      </c>
      <c r="D32" s="410" t="s">
        <v>55</v>
      </c>
      <c r="E32" s="410" t="s">
        <v>55</v>
      </c>
      <c r="F32" s="1340" t="s">
        <v>2746</v>
      </c>
      <c r="G32" s="1341">
        <v>4</v>
      </c>
      <c r="H32" s="1342">
        <v>104</v>
      </c>
      <c r="I32" s="1343"/>
      <c r="J32" s="45"/>
      <c r="K32" s="46" t="s">
        <v>2747</v>
      </c>
      <c r="L32" s="47"/>
      <c r="M32" s="47"/>
      <c r="N32" s="48"/>
      <c r="O32" s="49"/>
      <c r="P32" s="649"/>
      <c r="Q32" s="32"/>
      <c r="R32" s="576"/>
    </row>
    <row r="33" spans="1:18" s="4" customFormat="1" ht="19.5" customHeight="1">
      <c r="A33" s="313" t="s">
        <v>42</v>
      </c>
      <c r="B33" s="27"/>
      <c r="C33" s="146">
        <f t="shared" ref="C33:C36" si="7">+C32+1</f>
        <v>17</v>
      </c>
      <c r="D33" s="410" t="s">
        <v>55</v>
      </c>
      <c r="E33" s="410" t="s">
        <v>55</v>
      </c>
      <c r="F33" s="1340" t="s">
        <v>2768</v>
      </c>
      <c r="G33" s="1341">
        <v>1</v>
      </c>
      <c r="H33" s="1342">
        <v>200</v>
      </c>
      <c r="I33" s="1343"/>
      <c r="J33" s="45"/>
      <c r="K33" s="46" t="s">
        <v>2761</v>
      </c>
      <c r="L33" s="47"/>
      <c r="M33" s="47"/>
      <c r="N33" s="48"/>
      <c r="O33" s="49"/>
      <c r="P33" s="649"/>
      <c r="Q33" s="32"/>
      <c r="R33" s="576"/>
    </row>
    <row r="34" spans="1:18" s="4" customFormat="1" ht="19.5" customHeight="1">
      <c r="A34" s="313" t="s">
        <v>42</v>
      </c>
      <c r="B34" s="27"/>
      <c r="C34" s="146">
        <f t="shared" si="7"/>
        <v>18</v>
      </c>
      <c r="D34" s="410" t="s">
        <v>55</v>
      </c>
      <c r="E34" s="410" t="s">
        <v>55</v>
      </c>
      <c r="F34" s="1340" t="s">
        <v>2769</v>
      </c>
      <c r="G34" s="1341">
        <v>2</v>
      </c>
      <c r="H34" s="1342">
        <v>141</v>
      </c>
      <c r="I34" s="1343"/>
      <c r="J34" s="45"/>
      <c r="K34" s="46" t="s">
        <v>1299</v>
      </c>
      <c r="L34" s="47"/>
      <c r="M34" s="47"/>
      <c r="N34" s="48"/>
      <c r="O34" s="49"/>
      <c r="P34" s="649"/>
      <c r="Q34" s="32"/>
      <c r="R34" s="576"/>
    </row>
    <row r="35" spans="1:18" s="4" customFormat="1" ht="19.5" customHeight="1">
      <c r="A35" s="313" t="s">
        <v>2741</v>
      </c>
      <c r="B35" s="27"/>
      <c r="C35" s="146">
        <f t="shared" si="7"/>
        <v>19</v>
      </c>
      <c r="D35" s="146" t="s">
        <v>61</v>
      </c>
      <c r="E35" s="396" t="s">
        <v>55</v>
      </c>
      <c r="F35" s="117"/>
      <c r="G35" s="1151">
        <v>1</v>
      </c>
      <c r="H35" s="44">
        <v>12500</v>
      </c>
      <c r="I35" s="1343"/>
      <c r="J35" s="45"/>
      <c r="K35" s="1344" t="s">
        <v>2852</v>
      </c>
      <c r="L35" s="46" t="s">
        <v>2851</v>
      </c>
      <c r="M35" s="47"/>
      <c r="N35" s="48"/>
      <c r="O35" s="49"/>
      <c r="P35" s="649"/>
      <c r="Q35" s="32"/>
      <c r="R35" s="576"/>
    </row>
    <row r="36" spans="1:18" s="4" customFormat="1" ht="19.5" customHeight="1">
      <c r="A36" s="313" t="s">
        <v>42</v>
      </c>
      <c r="B36" s="27"/>
      <c r="C36" s="146">
        <f t="shared" si="7"/>
        <v>20</v>
      </c>
      <c r="D36" s="410" t="s">
        <v>55</v>
      </c>
      <c r="E36" s="410" t="s">
        <v>55</v>
      </c>
      <c r="F36" s="1340" t="s">
        <v>2746</v>
      </c>
      <c r="G36" s="1341">
        <v>4</v>
      </c>
      <c r="H36" s="1342">
        <v>104</v>
      </c>
      <c r="I36" s="1343"/>
      <c r="J36" s="45"/>
      <c r="K36" s="46" t="s">
        <v>2747</v>
      </c>
      <c r="L36" s="47"/>
      <c r="M36" s="47"/>
      <c r="N36" s="48"/>
      <c r="O36" s="49"/>
      <c r="P36" s="649"/>
      <c r="Q36" s="32"/>
      <c r="R36" s="576"/>
    </row>
    <row r="37" spans="1:18" s="4" customFormat="1" ht="19.5" customHeight="1">
      <c r="A37" s="27"/>
      <c r="B37" s="27"/>
      <c r="C37" s="28"/>
      <c r="D37" s="28"/>
      <c r="E37" s="28"/>
      <c r="F37" s="117"/>
      <c r="G37" s="1151"/>
      <c r="H37" s="44"/>
      <c r="I37" s="168"/>
      <c r="J37" s="45"/>
      <c r="K37" s="46"/>
      <c r="L37" s="47"/>
      <c r="M37" s="47"/>
      <c r="N37" s="48"/>
      <c r="O37" s="49"/>
      <c r="P37" s="649"/>
      <c r="Q37" s="32"/>
      <c r="R37" s="576"/>
    </row>
    <row r="38" spans="1:18" s="4" customFormat="1" ht="19.5" customHeight="1">
      <c r="A38" s="313" t="s">
        <v>2741</v>
      </c>
      <c r="B38" s="1128"/>
      <c r="C38" s="146">
        <f>+C36+1</f>
        <v>21</v>
      </c>
      <c r="D38" s="146" t="s">
        <v>61</v>
      </c>
      <c r="E38" s="396" t="s">
        <v>55</v>
      </c>
      <c r="F38" s="1340" t="s">
        <v>2765</v>
      </c>
      <c r="G38" s="1341">
        <v>1</v>
      </c>
      <c r="H38" s="1342">
        <v>12899</v>
      </c>
      <c r="I38" s="1343">
        <f t="shared" ref="I38:I41" si="8">G38*H38</f>
        <v>12899</v>
      </c>
      <c r="J38" s="45"/>
      <c r="K38" s="1344" t="s">
        <v>2766</v>
      </c>
      <c r="L38" s="46" t="s">
        <v>2767</v>
      </c>
      <c r="M38" s="47"/>
      <c r="N38" s="48"/>
      <c r="O38" s="49"/>
      <c r="P38" s="649"/>
      <c r="Q38" s="32"/>
      <c r="R38" s="576"/>
    </row>
    <row r="39" spans="1:18" s="4" customFormat="1" ht="19.5" customHeight="1">
      <c r="A39" s="313" t="s">
        <v>42</v>
      </c>
      <c r="B39" s="1128"/>
      <c r="C39" s="146">
        <f>+C38+1</f>
        <v>22</v>
      </c>
      <c r="D39" s="410" t="s">
        <v>55</v>
      </c>
      <c r="E39" s="410" t="s">
        <v>55</v>
      </c>
      <c r="F39" s="1340" t="s">
        <v>2746</v>
      </c>
      <c r="G39" s="1341">
        <v>4</v>
      </c>
      <c r="H39" s="1342">
        <v>104</v>
      </c>
      <c r="I39" s="1343">
        <f t="shared" si="8"/>
        <v>416</v>
      </c>
      <c r="J39" s="45"/>
      <c r="K39" s="46" t="s">
        <v>2747</v>
      </c>
      <c r="L39" s="47"/>
      <c r="M39" s="47"/>
      <c r="N39" s="48"/>
      <c r="O39" s="49"/>
      <c r="P39" s="649"/>
      <c r="Q39" s="32"/>
      <c r="R39" s="576"/>
    </row>
    <row r="40" spans="1:18" s="4" customFormat="1" ht="19.5" customHeight="1">
      <c r="A40" s="313" t="s">
        <v>42</v>
      </c>
      <c r="B40" s="1128"/>
      <c r="C40" s="146">
        <f t="shared" ref="C40:C43" si="9">+C39+1</f>
        <v>23</v>
      </c>
      <c r="D40" s="410" t="s">
        <v>55</v>
      </c>
      <c r="E40" s="410" t="s">
        <v>55</v>
      </c>
      <c r="F40" s="1340" t="s">
        <v>2768</v>
      </c>
      <c r="G40" s="1341">
        <v>1</v>
      </c>
      <c r="H40" s="1342">
        <v>200</v>
      </c>
      <c r="I40" s="1343">
        <f t="shared" si="8"/>
        <v>200</v>
      </c>
      <c r="J40" s="45"/>
      <c r="K40" s="46" t="s">
        <v>2761</v>
      </c>
      <c r="L40" s="47"/>
      <c r="M40" s="47"/>
      <c r="N40" s="48"/>
      <c r="O40" s="49"/>
      <c r="P40" s="649"/>
      <c r="Q40" s="32"/>
      <c r="R40" s="576"/>
    </row>
    <row r="41" spans="1:18" s="4" customFormat="1" ht="19.5" customHeight="1">
      <c r="A41" s="313" t="s">
        <v>42</v>
      </c>
      <c r="B41" s="1128"/>
      <c r="C41" s="146">
        <f t="shared" si="9"/>
        <v>24</v>
      </c>
      <c r="D41" s="410" t="s">
        <v>55</v>
      </c>
      <c r="E41" s="410" t="s">
        <v>55</v>
      </c>
      <c r="F41" s="1340" t="s">
        <v>2769</v>
      </c>
      <c r="G41" s="1341">
        <v>2</v>
      </c>
      <c r="H41" s="1342">
        <v>141</v>
      </c>
      <c r="I41" s="1343">
        <f t="shared" si="8"/>
        <v>282</v>
      </c>
      <c r="J41" s="45"/>
      <c r="K41" s="46" t="s">
        <v>1299</v>
      </c>
      <c r="L41" s="47"/>
      <c r="M41" s="47"/>
      <c r="N41" s="48"/>
      <c r="O41" s="49"/>
      <c r="P41" s="649"/>
      <c r="Q41" s="32"/>
      <c r="R41" s="576"/>
    </row>
    <row r="42" spans="1:18" s="4" customFormat="1" ht="19.5" customHeight="1">
      <c r="A42" s="313" t="s">
        <v>2741</v>
      </c>
      <c r="B42" s="27"/>
      <c r="C42" s="146">
        <f t="shared" si="9"/>
        <v>25</v>
      </c>
      <c r="D42" s="146" t="s">
        <v>61</v>
      </c>
      <c r="E42" s="396" t="s">
        <v>55</v>
      </c>
      <c r="F42" s="117"/>
      <c r="G42" s="1151">
        <v>1</v>
      </c>
      <c r="H42" s="44">
        <v>12500</v>
      </c>
      <c r="I42" s="1343"/>
      <c r="J42" s="45"/>
      <c r="K42" s="1344" t="s">
        <v>2853</v>
      </c>
      <c r="L42" s="46" t="s">
        <v>2767</v>
      </c>
      <c r="M42" s="47"/>
      <c r="N42" s="48"/>
      <c r="O42" s="49"/>
      <c r="P42" s="649"/>
      <c r="Q42" s="32"/>
      <c r="R42" s="576"/>
    </row>
    <row r="43" spans="1:18" s="4" customFormat="1" ht="19.5" customHeight="1">
      <c r="A43" s="313" t="s">
        <v>42</v>
      </c>
      <c r="B43" s="27"/>
      <c r="C43" s="146">
        <f t="shared" si="9"/>
        <v>26</v>
      </c>
      <c r="D43" s="410" t="s">
        <v>55</v>
      </c>
      <c r="E43" s="410" t="s">
        <v>55</v>
      </c>
      <c r="F43" s="1340" t="s">
        <v>2746</v>
      </c>
      <c r="G43" s="1341">
        <v>4</v>
      </c>
      <c r="H43" s="1342">
        <v>104</v>
      </c>
      <c r="I43" s="1343"/>
      <c r="J43" s="45"/>
      <c r="K43" s="46" t="s">
        <v>2747</v>
      </c>
      <c r="L43" s="47"/>
      <c r="M43" s="47"/>
      <c r="N43" s="48"/>
      <c r="O43" s="49"/>
      <c r="P43" s="649"/>
      <c r="Q43" s="32"/>
      <c r="R43" s="576"/>
    </row>
    <row r="44" spans="1:18" s="4" customFormat="1" ht="19.5" customHeight="1">
      <c r="A44" s="27"/>
      <c r="B44" s="27"/>
      <c r="C44" s="28"/>
      <c r="D44" s="28"/>
      <c r="E44" s="28"/>
      <c r="F44" s="117"/>
      <c r="G44" s="1151"/>
      <c r="H44" s="44"/>
      <c r="I44" s="168"/>
      <c r="J44" s="45"/>
      <c r="K44" s="46"/>
      <c r="L44" s="47"/>
      <c r="M44" s="47"/>
      <c r="N44" s="48"/>
      <c r="O44" s="49"/>
      <c r="P44" s="649"/>
      <c r="Q44" s="32"/>
      <c r="R44" s="576"/>
    </row>
    <row r="45" spans="1:18" s="4" customFormat="1" ht="19.5" customHeight="1">
      <c r="A45" s="313" t="s">
        <v>2741</v>
      </c>
      <c r="B45" s="27"/>
      <c r="C45" s="146">
        <f>+C43+1</f>
        <v>27</v>
      </c>
      <c r="D45" s="146" t="s">
        <v>61</v>
      </c>
      <c r="E45" s="396" t="s">
        <v>55</v>
      </c>
      <c r="F45" s="117"/>
      <c r="G45" s="1151">
        <v>1</v>
      </c>
      <c r="H45" s="44">
        <v>12500</v>
      </c>
      <c r="I45" s="1343"/>
      <c r="J45" s="45"/>
      <c r="K45" s="1344" t="s">
        <v>2854</v>
      </c>
      <c r="L45" s="46" t="s">
        <v>2855</v>
      </c>
      <c r="M45" s="47"/>
      <c r="N45" s="48"/>
      <c r="O45" s="49"/>
      <c r="P45" s="649"/>
      <c r="Q45" s="32"/>
      <c r="R45" s="576"/>
    </row>
    <row r="46" spans="1:18" s="4" customFormat="1" ht="19.5" customHeight="1">
      <c r="A46" s="313" t="s">
        <v>42</v>
      </c>
      <c r="B46" s="27"/>
      <c r="C46" s="146">
        <f>+C45+1</f>
        <v>28</v>
      </c>
      <c r="D46" s="410" t="s">
        <v>55</v>
      </c>
      <c r="E46" s="410" t="s">
        <v>55</v>
      </c>
      <c r="F46" s="1340" t="s">
        <v>2746</v>
      </c>
      <c r="G46" s="1341">
        <v>4</v>
      </c>
      <c r="H46" s="1342">
        <v>104</v>
      </c>
      <c r="I46" s="1343"/>
      <c r="J46" s="45"/>
      <c r="K46" s="46" t="s">
        <v>2747</v>
      </c>
      <c r="L46" s="47"/>
      <c r="M46" s="47"/>
      <c r="N46" s="48"/>
      <c r="O46" s="49"/>
      <c r="P46" s="649"/>
      <c r="Q46" s="32"/>
      <c r="R46" s="576"/>
    </row>
    <row r="47" spans="1:18" s="4" customFormat="1" ht="19.5" customHeight="1">
      <c r="A47" s="398" t="s">
        <v>42</v>
      </c>
      <c r="B47" s="27"/>
      <c r="C47" s="146">
        <f t="shared" ref="C47:C50" si="10">+C46+1</f>
        <v>29</v>
      </c>
      <c r="D47" s="410" t="s">
        <v>55</v>
      </c>
      <c r="E47" s="410" t="s">
        <v>55</v>
      </c>
      <c r="F47" s="117" t="s">
        <v>2760</v>
      </c>
      <c r="G47" s="1151">
        <v>1</v>
      </c>
      <c r="H47" s="44">
        <v>230</v>
      </c>
      <c r="I47" s="1343"/>
      <c r="J47" s="45"/>
      <c r="K47" s="46" t="s">
        <v>2761</v>
      </c>
      <c r="L47" s="47"/>
      <c r="M47" s="47"/>
      <c r="N47" s="48"/>
      <c r="O47" s="49"/>
      <c r="P47" s="649"/>
      <c r="Q47" s="32"/>
      <c r="R47" s="576"/>
    </row>
    <row r="48" spans="1:18" s="4" customFormat="1" ht="19.5" customHeight="1">
      <c r="A48" s="398" t="s">
        <v>42</v>
      </c>
      <c r="B48" s="27"/>
      <c r="C48" s="146">
        <f t="shared" si="10"/>
        <v>30</v>
      </c>
      <c r="D48" s="410" t="s">
        <v>55</v>
      </c>
      <c r="E48" s="410" t="s">
        <v>55</v>
      </c>
      <c r="F48" s="117" t="s">
        <v>2762</v>
      </c>
      <c r="G48" s="1151">
        <v>2</v>
      </c>
      <c r="H48" s="44">
        <v>141</v>
      </c>
      <c r="I48" s="1343"/>
      <c r="J48" s="45"/>
      <c r="K48" s="46" t="s">
        <v>1299</v>
      </c>
      <c r="L48" s="47"/>
      <c r="M48" s="47"/>
      <c r="N48" s="48"/>
      <c r="O48" s="49"/>
      <c r="P48" s="649"/>
      <c r="Q48" s="32"/>
      <c r="R48" s="576"/>
    </row>
    <row r="49" spans="1:18" s="4" customFormat="1" ht="19.5" customHeight="1">
      <c r="A49" s="313" t="s">
        <v>2741</v>
      </c>
      <c r="B49" s="27"/>
      <c r="C49" s="146">
        <f t="shared" si="10"/>
        <v>31</v>
      </c>
      <c r="D49" s="146" t="s">
        <v>61</v>
      </c>
      <c r="E49" s="396" t="s">
        <v>55</v>
      </c>
      <c r="F49" s="117"/>
      <c r="G49" s="1151">
        <v>1</v>
      </c>
      <c r="H49" s="44">
        <v>12500</v>
      </c>
      <c r="I49" s="1343"/>
      <c r="J49" s="45"/>
      <c r="K49" s="1344" t="s">
        <v>2856</v>
      </c>
      <c r="L49" s="46" t="s">
        <v>2857</v>
      </c>
      <c r="M49" s="47"/>
      <c r="N49" s="48"/>
      <c r="O49" s="49"/>
      <c r="P49" s="649"/>
      <c r="Q49" s="32"/>
      <c r="R49" s="576"/>
    </row>
    <row r="50" spans="1:18" s="4" customFormat="1" ht="19.5" customHeight="1">
      <c r="A50" s="313" t="s">
        <v>42</v>
      </c>
      <c r="B50" s="27"/>
      <c r="C50" s="146">
        <f t="shared" si="10"/>
        <v>32</v>
      </c>
      <c r="D50" s="410" t="s">
        <v>55</v>
      </c>
      <c r="E50" s="410" t="s">
        <v>55</v>
      </c>
      <c r="F50" s="1340" t="s">
        <v>2746</v>
      </c>
      <c r="G50" s="1341">
        <v>4</v>
      </c>
      <c r="H50" s="1342">
        <v>104</v>
      </c>
      <c r="I50" s="1343"/>
      <c r="J50" s="45"/>
      <c r="K50" s="46" t="s">
        <v>2747</v>
      </c>
      <c r="L50" s="47"/>
      <c r="M50" s="47"/>
      <c r="N50" s="48"/>
      <c r="O50" s="49"/>
      <c r="P50" s="649"/>
      <c r="Q50" s="32"/>
      <c r="R50" s="576"/>
    </row>
    <row r="51" spans="1:18" s="4" customFormat="1" ht="19.5" customHeight="1">
      <c r="A51" s="27"/>
      <c r="B51" s="27"/>
      <c r="C51" s="28"/>
      <c r="D51" s="28"/>
      <c r="E51" s="28"/>
      <c r="F51" s="117"/>
      <c r="G51" s="1151"/>
      <c r="H51" s="44"/>
      <c r="I51" s="168"/>
      <c r="J51" s="45"/>
      <c r="K51" s="46"/>
      <c r="L51" s="47"/>
      <c r="M51" s="47"/>
      <c r="N51" s="48"/>
      <c r="O51" s="49"/>
      <c r="P51" s="649"/>
      <c r="Q51" s="32"/>
      <c r="R51" s="576"/>
    </row>
    <row r="52" spans="1:18" s="4" customFormat="1" ht="19.5" customHeight="1">
      <c r="A52" s="313" t="s">
        <v>2741</v>
      </c>
      <c r="B52" s="27"/>
      <c r="C52" s="146">
        <f>+C50+1</f>
        <v>33</v>
      </c>
      <c r="D52" s="146" t="s">
        <v>61</v>
      </c>
      <c r="E52" s="396" t="s">
        <v>55</v>
      </c>
      <c r="F52" s="117"/>
      <c r="G52" s="1151">
        <v>1</v>
      </c>
      <c r="H52" s="44">
        <v>12500</v>
      </c>
      <c r="I52" s="1343"/>
      <c r="J52" s="45"/>
      <c r="K52" s="1344" t="s">
        <v>2858</v>
      </c>
      <c r="L52" s="46" t="s">
        <v>2859</v>
      </c>
      <c r="M52" s="47"/>
      <c r="N52" s="48"/>
      <c r="O52" s="49"/>
      <c r="P52" s="649"/>
      <c r="Q52" s="32"/>
      <c r="R52" s="576"/>
    </row>
    <row r="53" spans="1:18" s="4" customFormat="1" ht="19.5" customHeight="1">
      <c r="A53" s="313" t="s">
        <v>42</v>
      </c>
      <c r="B53" s="27"/>
      <c r="C53" s="146">
        <f>+C52+1</f>
        <v>34</v>
      </c>
      <c r="D53" s="410" t="s">
        <v>55</v>
      </c>
      <c r="E53" s="410" t="s">
        <v>55</v>
      </c>
      <c r="F53" s="1340" t="s">
        <v>2746</v>
      </c>
      <c r="G53" s="1341">
        <v>4</v>
      </c>
      <c r="H53" s="1342">
        <v>104</v>
      </c>
      <c r="I53" s="1343"/>
      <c r="J53" s="45"/>
      <c r="K53" s="46" t="s">
        <v>2747</v>
      </c>
      <c r="L53" s="47"/>
      <c r="M53" s="47"/>
      <c r="N53" s="48"/>
      <c r="O53" s="49"/>
      <c r="P53" s="649"/>
      <c r="Q53" s="32"/>
      <c r="R53" s="576"/>
    </row>
    <row r="54" spans="1:18" s="4" customFormat="1" ht="19.5" customHeight="1">
      <c r="A54" s="398" t="s">
        <v>42</v>
      </c>
      <c r="B54" s="27"/>
      <c r="C54" s="146">
        <f t="shared" ref="C54:C55" si="11">+C53+1</f>
        <v>35</v>
      </c>
      <c r="D54" s="410" t="s">
        <v>55</v>
      </c>
      <c r="E54" s="410" t="s">
        <v>55</v>
      </c>
      <c r="F54" s="117" t="s">
        <v>2760</v>
      </c>
      <c r="G54" s="1151">
        <v>1</v>
      </c>
      <c r="H54" s="44">
        <v>230</v>
      </c>
      <c r="I54" s="1343"/>
      <c r="J54" s="45"/>
      <c r="K54" s="46" t="s">
        <v>2761</v>
      </c>
      <c r="L54" s="47"/>
      <c r="M54" s="47"/>
      <c r="N54" s="48"/>
      <c r="O54" s="49"/>
      <c r="P54" s="649"/>
      <c r="Q54" s="32"/>
      <c r="R54" s="576"/>
    </row>
    <row r="55" spans="1:18" s="4" customFormat="1" ht="19.5" customHeight="1">
      <c r="A55" s="398" t="s">
        <v>42</v>
      </c>
      <c r="B55" s="27"/>
      <c r="C55" s="146">
        <f t="shared" si="11"/>
        <v>36</v>
      </c>
      <c r="D55" s="410" t="s">
        <v>55</v>
      </c>
      <c r="E55" s="410" t="s">
        <v>55</v>
      </c>
      <c r="F55" s="117" t="s">
        <v>2762</v>
      </c>
      <c r="G55" s="1151">
        <v>2</v>
      </c>
      <c r="H55" s="44">
        <v>141</v>
      </c>
      <c r="I55" s="1343"/>
      <c r="J55" s="45"/>
      <c r="K55" s="46" t="s">
        <v>1299</v>
      </c>
      <c r="L55" s="47"/>
      <c r="M55" s="47"/>
      <c r="N55" s="48"/>
      <c r="O55" s="49"/>
      <c r="P55" s="649"/>
      <c r="Q55" s="32"/>
      <c r="R55" s="576"/>
    </row>
    <row r="56" spans="1:18" s="4" customFormat="1" ht="19.5" customHeight="1">
      <c r="A56" s="27"/>
      <c r="B56" s="27"/>
      <c r="C56" s="28"/>
      <c r="D56" s="28"/>
      <c r="E56" s="28"/>
      <c r="F56" s="117"/>
      <c r="G56" s="1151"/>
      <c r="H56" s="44"/>
      <c r="I56" s="168"/>
      <c r="J56" s="45"/>
      <c r="K56" s="46"/>
      <c r="L56" s="47"/>
      <c r="M56" s="47"/>
      <c r="N56" s="48"/>
      <c r="O56" s="49"/>
      <c r="P56" s="649"/>
      <c r="Q56" s="32"/>
      <c r="R56" s="576"/>
    </row>
    <row r="57" spans="1:18" s="4" customFormat="1" ht="19.5" customHeight="1">
      <c r="A57" s="313" t="s">
        <v>2741</v>
      </c>
      <c r="B57" s="1128"/>
      <c r="C57" s="146">
        <f>+C55+1</f>
        <v>37</v>
      </c>
      <c r="D57" s="146" t="s">
        <v>61</v>
      </c>
      <c r="E57" s="396" t="s">
        <v>55</v>
      </c>
      <c r="F57" s="1340" t="s">
        <v>2770</v>
      </c>
      <c r="G57" s="1341">
        <v>1</v>
      </c>
      <c r="H57" s="1342">
        <v>13412</v>
      </c>
      <c r="I57" s="1343">
        <f t="shared" ref="I57:I60" si="12">G57*H57</f>
        <v>13412</v>
      </c>
      <c r="J57" s="45"/>
      <c r="K57" s="1344" t="s">
        <v>2771</v>
      </c>
      <c r="L57" s="46" t="s">
        <v>2772</v>
      </c>
      <c r="M57" s="47"/>
      <c r="N57" s="48"/>
      <c r="O57" s="49"/>
      <c r="P57" s="649"/>
      <c r="Q57" s="32"/>
      <c r="R57" s="576"/>
    </row>
    <row r="58" spans="1:18" s="4" customFormat="1" ht="19.5" customHeight="1">
      <c r="A58" s="313" t="s">
        <v>42</v>
      </c>
      <c r="B58" s="1128"/>
      <c r="C58" s="146">
        <f>+C57+1</f>
        <v>38</v>
      </c>
      <c r="D58" s="410" t="s">
        <v>55</v>
      </c>
      <c r="E58" s="410" t="s">
        <v>55</v>
      </c>
      <c r="F58" s="1340" t="s">
        <v>2746</v>
      </c>
      <c r="G58" s="1341">
        <v>4</v>
      </c>
      <c r="H58" s="1342">
        <v>104</v>
      </c>
      <c r="I58" s="1343">
        <f t="shared" si="12"/>
        <v>416</v>
      </c>
      <c r="J58" s="45"/>
      <c r="K58" s="46" t="s">
        <v>2747</v>
      </c>
      <c r="L58" s="47"/>
      <c r="M58" s="47"/>
      <c r="N58" s="48"/>
      <c r="O58" s="49"/>
      <c r="P58" s="649"/>
      <c r="Q58" s="32"/>
      <c r="R58" s="576"/>
    </row>
    <row r="59" spans="1:18" s="4" customFormat="1" ht="19.5" customHeight="1">
      <c r="A59" s="313" t="s">
        <v>42</v>
      </c>
      <c r="B59" s="1128"/>
      <c r="C59" s="146">
        <f t="shared" ref="C59:C60" si="13">+C58+1</f>
        <v>39</v>
      </c>
      <c r="D59" s="410" t="s">
        <v>55</v>
      </c>
      <c r="E59" s="410" t="s">
        <v>55</v>
      </c>
      <c r="F59" s="1340" t="s">
        <v>2773</v>
      </c>
      <c r="G59" s="1341">
        <v>1</v>
      </c>
      <c r="H59" s="1342">
        <v>200</v>
      </c>
      <c r="I59" s="1343">
        <f t="shared" si="12"/>
        <v>200</v>
      </c>
      <c r="J59" s="45"/>
      <c r="K59" s="46" t="s">
        <v>2761</v>
      </c>
      <c r="L59" s="47"/>
      <c r="M59" s="47"/>
      <c r="N59" s="48"/>
      <c r="O59" s="49"/>
      <c r="P59" s="649"/>
      <c r="Q59" s="32"/>
      <c r="R59" s="576"/>
    </row>
    <row r="60" spans="1:18" s="4" customFormat="1" ht="19.5" customHeight="1">
      <c r="A60" s="313" t="s">
        <v>42</v>
      </c>
      <c r="B60" s="1128"/>
      <c r="C60" s="146">
        <f t="shared" si="13"/>
        <v>40</v>
      </c>
      <c r="D60" s="410" t="s">
        <v>55</v>
      </c>
      <c r="E60" s="410" t="s">
        <v>55</v>
      </c>
      <c r="F60" s="1340" t="s">
        <v>2774</v>
      </c>
      <c r="G60" s="1341">
        <v>2</v>
      </c>
      <c r="H60" s="1342">
        <v>159</v>
      </c>
      <c r="I60" s="1343">
        <f t="shared" si="12"/>
        <v>318</v>
      </c>
      <c r="J60" s="45"/>
      <c r="K60" s="46" t="s">
        <v>1299</v>
      </c>
      <c r="L60" s="47"/>
      <c r="M60" s="47"/>
      <c r="N60" s="48"/>
      <c r="O60" s="49"/>
      <c r="P60" s="649"/>
      <c r="Q60" s="32"/>
      <c r="R60" s="576"/>
    </row>
    <row r="61" spans="1:18" s="4" customFormat="1" ht="19.5" customHeight="1">
      <c r="A61" s="27"/>
      <c r="B61" s="27"/>
      <c r="C61" s="28"/>
      <c r="D61" s="28"/>
      <c r="E61" s="28"/>
      <c r="F61" s="117"/>
      <c r="G61" s="1151"/>
      <c r="H61" s="44"/>
      <c r="I61" s="168"/>
      <c r="J61" s="45"/>
      <c r="K61" s="46"/>
      <c r="L61" s="47"/>
      <c r="M61" s="47"/>
      <c r="N61" s="48"/>
      <c r="O61" s="49"/>
      <c r="P61" s="649"/>
      <c r="Q61" s="32"/>
      <c r="R61" s="576"/>
    </row>
    <row r="62" spans="1:18" s="4" customFormat="1" ht="19.5" customHeight="1">
      <c r="A62" s="313" t="s">
        <v>2741</v>
      </c>
      <c r="B62" s="27"/>
      <c r="C62" s="146">
        <f>+C60+1</f>
        <v>41</v>
      </c>
      <c r="D62" s="146" t="s">
        <v>61</v>
      </c>
      <c r="E62" s="396" t="s">
        <v>55</v>
      </c>
      <c r="F62" s="1340" t="s">
        <v>2860</v>
      </c>
      <c r="G62" s="1341">
        <v>1</v>
      </c>
      <c r="H62" s="1342">
        <v>13476</v>
      </c>
      <c r="I62" s="1343"/>
      <c r="J62" s="45"/>
      <c r="K62" s="1344" t="s">
        <v>2861</v>
      </c>
      <c r="L62" s="46" t="s">
        <v>2862</v>
      </c>
      <c r="M62" s="47"/>
      <c r="N62" s="48"/>
      <c r="O62" s="49"/>
      <c r="P62" s="649"/>
      <c r="Q62" s="32"/>
      <c r="R62" s="576"/>
    </row>
    <row r="63" spans="1:18" s="4" customFormat="1" ht="19.5" customHeight="1">
      <c r="A63" s="313" t="s">
        <v>42</v>
      </c>
      <c r="B63" s="27"/>
      <c r="C63" s="146">
        <f>+C62+1</f>
        <v>42</v>
      </c>
      <c r="D63" s="410" t="s">
        <v>55</v>
      </c>
      <c r="E63" s="410" t="s">
        <v>55</v>
      </c>
      <c r="F63" s="1340" t="s">
        <v>2746</v>
      </c>
      <c r="G63" s="1341">
        <v>4</v>
      </c>
      <c r="H63" s="1342">
        <v>104</v>
      </c>
      <c r="I63" s="1343"/>
      <c r="J63" s="45"/>
      <c r="K63" s="46" t="s">
        <v>2747</v>
      </c>
      <c r="L63" s="47"/>
      <c r="M63" s="47"/>
      <c r="N63" s="48"/>
      <c r="O63" s="49"/>
      <c r="P63" s="649"/>
      <c r="Q63" s="32"/>
      <c r="R63" s="576"/>
    </row>
    <row r="64" spans="1:18" s="4" customFormat="1" ht="19.5" customHeight="1">
      <c r="A64" s="27"/>
      <c r="B64" s="27"/>
      <c r="C64" s="28"/>
      <c r="D64" s="28"/>
      <c r="E64" s="28"/>
      <c r="F64" s="117"/>
      <c r="G64" s="1151"/>
      <c r="H64" s="44"/>
      <c r="I64" s="168"/>
      <c r="J64" s="45"/>
      <c r="K64" s="46"/>
      <c r="L64" s="47"/>
      <c r="M64" s="47"/>
      <c r="N64" s="48"/>
      <c r="O64" s="49"/>
      <c r="P64" s="649"/>
      <c r="Q64" s="32"/>
      <c r="R64" s="576"/>
    </row>
    <row r="65" spans="1:18" s="4" customFormat="1" ht="19.5" customHeight="1">
      <c r="A65" s="313" t="s">
        <v>2741</v>
      </c>
      <c r="B65" s="1128"/>
      <c r="C65" s="146">
        <f>+C63+1</f>
        <v>43</v>
      </c>
      <c r="D65" s="146" t="s">
        <v>61</v>
      </c>
      <c r="E65" s="396" t="s">
        <v>55</v>
      </c>
      <c r="F65" s="1340" t="s">
        <v>2775</v>
      </c>
      <c r="G65" s="1341">
        <v>1</v>
      </c>
      <c r="H65" s="1342">
        <v>12623</v>
      </c>
      <c r="I65" s="1343">
        <f t="shared" ref="I65:I66" si="14">G65*H65</f>
        <v>12623</v>
      </c>
      <c r="J65" s="45"/>
      <c r="K65" s="1344" t="s">
        <v>2776</v>
      </c>
      <c r="L65" s="46" t="s">
        <v>2777</v>
      </c>
      <c r="M65" s="47"/>
      <c r="N65" s="48"/>
      <c r="O65" s="49"/>
      <c r="P65" s="649"/>
      <c r="Q65" s="32"/>
      <c r="R65" s="576"/>
    </row>
    <row r="66" spans="1:18" s="4" customFormat="1" ht="19.5" customHeight="1">
      <c r="A66" s="313" t="s">
        <v>42</v>
      </c>
      <c r="B66" s="1128"/>
      <c r="C66" s="146">
        <f>+C65+1</f>
        <v>44</v>
      </c>
      <c r="D66" s="410" t="s">
        <v>55</v>
      </c>
      <c r="E66" s="410" t="s">
        <v>55</v>
      </c>
      <c r="F66" s="1340" t="s">
        <v>2746</v>
      </c>
      <c r="G66" s="1341">
        <v>4</v>
      </c>
      <c r="H66" s="1342">
        <v>104</v>
      </c>
      <c r="I66" s="1343">
        <f t="shared" si="14"/>
        <v>416</v>
      </c>
      <c r="J66" s="45"/>
      <c r="K66" s="46" t="s">
        <v>2747</v>
      </c>
      <c r="L66" s="47"/>
      <c r="M66" s="47"/>
      <c r="N66" s="48"/>
      <c r="O66" s="49"/>
      <c r="P66" s="649"/>
      <c r="Q66" s="32"/>
      <c r="R66" s="576"/>
    </row>
    <row r="67" spans="1:18" s="4" customFormat="1" ht="19.5" customHeight="1">
      <c r="A67" s="27"/>
      <c r="B67" s="27"/>
      <c r="C67" s="28"/>
      <c r="D67" s="28"/>
      <c r="E67" s="28"/>
      <c r="F67" s="117"/>
      <c r="G67" s="1151"/>
      <c r="H67" s="44"/>
      <c r="I67" s="168"/>
      <c r="J67" s="45"/>
      <c r="K67" s="46"/>
      <c r="L67" s="47"/>
      <c r="M67" s="47"/>
      <c r="N67" s="48"/>
      <c r="O67" s="49"/>
      <c r="P67" s="649"/>
      <c r="Q67" s="32"/>
      <c r="R67" s="576"/>
    </row>
    <row r="68" spans="1:18" s="4" customFormat="1" ht="19.5" customHeight="1">
      <c r="A68" s="27"/>
      <c r="B68" s="27"/>
      <c r="C68" s="28"/>
      <c r="D68" s="28"/>
      <c r="E68" s="28"/>
      <c r="F68" s="117"/>
      <c r="G68" s="1151"/>
      <c r="H68" s="44"/>
      <c r="I68" s="168"/>
      <c r="J68" s="45"/>
      <c r="K68" s="46"/>
      <c r="L68" s="47"/>
      <c r="M68" s="47"/>
      <c r="N68" s="48"/>
      <c r="O68" s="49"/>
      <c r="P68" s="649"/>
      <c r="Q68" s="32"/>
      <c r="R68" s="576"/>
    </row>
    <row r="69" spans="1:18" s="4" customFormat="1" ht="19.5" customHeight="1">
      <c r="A69" s="27"/>
      <c r="B69" s="27"/>
      <c r="C69" s="28"/>
      <c r="D69" s="28"/>
      <c r="E69" s="28"/>
      <c r="F69" s="306">
        <f>SUM(I14:I67)</f>
        <v>112708</v>
      </c>
      <c r="G69" s="1151"/>
      <c r="H69" s="44"/>
      <c r="I69" s="168"/>
      <c r="J69" s="45"/>
      <c r="K69" s="46"/>
      <c r="L69" s="47"/>
      <c r="M69" s="47"/>
      <c r="N69" s="48"/>
      <c r="O69" s="49"/>
      <c r="P69" s="649"/>
      <c r="Q69" s="32"/>
      <c r="R69" s="576"/>
    </row>
    <row r="70" spans="1:18" s="4" customFormat="1" ht="19.5" customHeight="1">
      <c r="A70" s="27"/>
      <c r="B70" s="27"/>
      <c r="C70" s="28"/>
      <c r="D70" s="28"/>
      <c r="E70" s="28"/>
      <c r="F70" s="117"/>
      <c r="G70" s="1151"/>
      <c r="H70" s="44"/>
      <c r="I70" s="168"/>
      <c r="J70" s="45"/>
      <c r="K70" s="46"/>
      <c r="L70" s="47"/>
      <c r="M70" s="47"/>
      <c r="N70" s="48"/>
      <c r="O70" s="49"/>
      <c r="P70" s="649"/>
      <c r="Q70" s="32"/>
      <c r="R70" s="576"/>
    </row>
    <row r="71" spans="1:18" s="4" customFormat="1" ht="19.5" customHeight="1">
      <c r="A71" s="27"/>
      <c r="B71" s="27"/>
      <c r="C71" s="28"/>
      <c r="D71" s="28"/>
      <c r="E71" s="28"/>
      <c r="F71" s="117"/>
      <c r="G71" s="1151"/>
      <c r="H71" s="44"/>
      <c r="I71" s="168"/>
      <c r="J71" s="45"/>
      <c r="K71" s="46"/>
      <c r="L71" s="47"/>
      <c r="M71" s="47"/>
      <c r="N71" s="48"/>
      <c r="O71" s="49"/>
      <c r="P71" s="649"/>
      <c r="Q71" s="32"/>
      <c r="R71" s="576"/>
    </row>
    <row r="72" spans="1:18" s="4" customFormat="1" ht="19.5" customHeight="1">
      <c r="A72" s="27"/>
      <c r="B72" s="27"/>
      <c r="C72" s="28"/>
      <c r="D72" s="28"/>
      <c r="E72" s="28"/>
      <c r="F72" s="117"/>
      <c r="G72" s="1151"/>
      <c r="H72" s="44"/>
      <c r="I72" s="168"/>
      <c r="J72" s="45"/>
      <c r="K72" s="46"/>
      <c r="L72" s="47"/>
      <c r="M72" s="47"/>
      <c r="N72" s="48"/>
      <c r="O72" s="49"/>
      <c r="P72" s="649"/>
      <c r="Q72" s="32"/>
      <c r="R72" s="576"/>
    </row>
    <row r="73" spans="1:18" s="4" customFormat="1" ht="19.5" customHeight="1">
      <c r="A73" s="27"/>
      <c r="B73" s="27"/>
      <c r="C73" s="28"/>
      <c r="D73" s="28"/>
      <c r="E73" s="28"/>
      <c r="F73" s="117"/>
      <c r="G73" s="1151"/>
      <c r="H73" s="44"/>
      <c r="I73" s="168"/>
      <c r="J73" s="45"/>
      <c r="K73" s="46"/>
      <c r="L73" s="47"/>
      <c r="M73" s="47"/>
      <c r="N73" s="48"/>
      <c r="O73" s="49"/>
      <c r="P73" s="649"/>
      <c r="Q73" s="32"/>
      <c r="R73" s="576"/>
    </row>
    <row r="74" spans="1:18" s="4" customFormat="1" ht="19.5" customHeight="1">
      <c r="A74" s="27"/>
      <c r="B74" s="27"/>
      <c r="C74" s="28"/>
      <c r="D74" s="28"/>
      <c r="E74" s="28"/>
      <c r="F74" s="117"/>
      <c r="G74" s="1151"/>
      <c r="H74" s="44"/>
      <c r="I74" s="168"/>
      <c r="J74" s="45"/>
      <c r="K74" s="46"/>
      <c r="L74" s="47"/>
      <c r="M74" s="47"/>
      <c r="N74" s="48"/>
      <c r="O74" s="49"/>
      <c r="P74" s="649"/>
      <c r="Q74" s="32"/>
      <c r="R74" s="576"/>
    </row>
    <row r="75" spans="1:18" s="4" customFormat="1" ht="19.5" customHeight="1">
      <c r="A75" s="27"/>
      <c r="B75" s="27"/>
      <c r="C75" s="28"/>
      <c r="D75" s="1348" t="s">
        <v>2778</v>
      </c>
      <c r="E75" s="1349"/>
      <c r="F75" s="1350"/>
      <c r="G75" s="1151"/>
      <c r="H75" s="44"/>
      <c r="I75" s="168"/>
      <c r="J75" s="45"/>
      <c r="K75" s="46"/>
      <c r="L75" s="47"/>
      <c r="M75" s="47"/>
      <c r="N75" s="48"/>
      <c r="O75" s="49"/>
      <c r="P75" s="649"/>
      <c r="Q75" s="32"/>
      <c r="R75" s="576"/>
    </row>
    <row r="76" spans="1:18" s="4" customFormat="1" ht="19.5" customHeight="1">
      <c r="A76" s="313" t="s">
        <v>2779</v>
      </c>
      <c r="B76" s="1128"/>
      <c r="C76" s="146">
        <f>+C68+1</f>
        <v>1</v>
      </c>
      <c r="D76" s="146" t="s">
        <v>61</v>
      </c>
      <c r="E76" s="396" t="s">
        <v>55</v>
      </c>
      <c r="F76" s="1340" t="s">
        <v>2780</v>
      </c>
      <c r="G76" s="1341">
        <v>1</v>
      </c>
      <c r="H76" s="1342">
        <v>13032</v>
      </c>
      <c r="I76" s="1351">
        <f t="shared" ref="I76:I122" si="15">G76*H76</f>
        <v>13032</v>
      </c>
      <c r="J76" s="45"/>
      <c r="K76" s="1344" t="s">
        <v>2781</v>
      </c>
      <c r="L76" s="47"/>
      <c r="M76" s="47"/>
      <c r="N76" s="48"/>
      <c r="O76" s="49"/>
      <c r="P76" s="649"/>
      <c r="Q76" s="32"/>
      <c r="R76" s="576"/>
    </row>
    <row r="77" spans="1:18" s="4" customFormat="1" ht="19.5" customHeight="1">
      <c r="A77" s="313" t="s">
        <v>42</v>
      </c>
      <c r="B77" s="1128"/>
      <c r="C77" s="146">
        <f t="shared" ref="C77:C78" si="16">+C76+1</f>
        <v>2</v>
      </c>
      <c r="D77" s="410" t="s">
        <v>55</v>
      </c>
      <c r="E77" s="410" t="s">
        <v>55</v>
      </c>
      <c r="F77" s="1340" t="s">
        <v>2331</v>
      </c>
      <c r="G77" s="1352">
        <v>55</v>
      </c>
      <c r="H77" s="1342">
        <v>26</v>
      </c>
      <c r="I77" s="1351">
        <f t="shared" si="15"/>
        <v>1430</v>
      </c>
      <c r="J77" s="45"/>
      <c r="K77" s="46" t="s">
        <v>2782</v>
      </c>
      <c r="L77" s="47"/>
      <c r="M77" s="47"/>
      <c r="N77" s="48"/>
      <c r="O77" s="49"/>
      <c r="P77" s="649"/>
      <c r="Q77" s="32"/>
      <c r="R77" s="576"/>
    </row>
    <row r="78" spans="1:18" s="4" customFormat="1" ht="19.5" customHeight="1">
      <c r="A78" s="313" t="s">
        <v>42</v>
      </c>
      <c r="B78" s="1128"/>
      <c r="C78" s="146">
        <f t="shared" si="16"/>
        <v>3</v>
      </c>
      <c r="D78" s="410" t="s">
        <v>55</v>
      </c>
      <c r="E78" s="410" t="s">
        <v>55</v>
      </c>
      <c r="F78" s="483" t="s">
        <v>413</v>
      </c>
      <c r="G78" s="1353">
        <v>10</v>
      </c>
      <c r="H78" s="1351">
        <v>50</v>
      </c>
      <c r="I78" s="1351">
        <f t="shared" si="15"/>
        <v>500</v>
      </c>
      <c r="J78" s="159"/>
      <c r="K78" s="166" t="s">
        <v>2783</v>
      </c>
      <c r="L78" s="47"/>
      <c r="M78" s="47"/>
      <c r="N78" s="48"/>
      <c r="O78" s="49"/>
      <c r="P78" s="649"/>
      <c r="Q78" s="32"/>
      <c r="R78" s="576"/>
    </row>
    <row r="79" spans="1:18" s="4" customFormat="1" ht="19.5" customHeight="1">
      <c r="A79" s="313" t="s">
        <v>2779</v>
      </c>
      <c r="B79" s="1128"/>
      <c r="C79" s="146">
        <f>+C78+1</f>
        <v>4</v>
      </c>
      <c r="D79" s="146" t="s">
        <v>61</v>
      </c>
      <c r="E79" s="396" t="s">
        <v>55</v>
      </c>
      <c r="F79" s="1340" t="s">
        <v>2784</v>
      </c>
      <c r="G79" s="1341">
        <v>1</v>
      </c>
      <c r="H79" s="1342">
        <v>4069</v>
      </c>
      <c r="I79" s="1351">
        <f t="shared" si="15"/>
        <v>4069</v>
      </c>
      <c r="J79" s="45"/>
      <c r="K79" s="1344" t="s">
        <v>2785</v>
      </c>
      <c r="L79" s="47"/>
      <c r="M79" s="47"/>
      <c r="N79" s="48"/>
      <c r="O79" s="49"/>
      <c r="P79" s="649"/>
      <c r="Q79" s="32"/>
      <c r="R79" s="576"/>
    </row>
    <row r="80" spans="1:18" s="4" customFormat="1" ht="19.5" customHeight="1">
      <c r="A80" s="313" t="s">
        <v>109</v>
      </c>
      <c r="B80" s="1128"/>
      <c r="C80" s="146">
        <f>+C79+1</f>
        <v>5</v>
      </c>
      <c r="D80" s="410" t="s">
        <v>55</v>
      </c>
      <c r="E80" s="410" t="s">
        <v>55</v>
      </c>
      <c r="F80" s="1340" t="s">
        <v>2786</v>
      </c>
      <c r="G80" s="1341">
        <v>1</v>
      </c>
      <c r="H80" s="1342">
        <v>2400</v>
      </c>
      <c r="I80" s="1351">
        <f t="shared" si="15"/>
        <v>2400</v>
      </c>
      <c r="J80" s="45"/>
      <c r="K80" s="46" t="s">
        <v>2787</v>
      </c>
      <c r="L80" s="47"/>
      <c r="M80" s="47"/>
      <c r="N80" s="48"/>
      <c r="O80" s="49"/>
      <c r="P80" s="649"/>
      <c r="Q80" s="32"/>
      <c r="R80" s="576"/>
    </row>
    <row r="81" spans="1:18" s="4" customFormat="1" ht="19.5" customHeight="1">
      <c r="A81" s="313" t="s">
        <v>42</v>
      </c>
      <c r="B81" s="1128"/>
      <c r="C81" s="146">
        <f t="shared" ref="C81:C83" si="17">+C80+1</f>
        <v>6</v>
      </c>
      <c r="D81" s="410" t="s">
        <v>55</v>
      </c>
      <c r="E81" s="410" t="s">
        <v>55</v>
      </c>
      <c r="F81" s="1366" t="s">
        <v>2331</v>
      </c>
      <c r="G81" s="1367"/>
      <c r="H81" s="1368">
        <v>194</v>
      </c>
      <c r="I81" s="1369">
        <f t="shared" si="15"/>
        <v>0</v>
      </c>
      <c r="J81" s="1370"/>
      <c r="K81" s="1371" t="s">
        <v>2863</v>
      </c>
      <c r="L81" s="47"/>
      <c r="M81" s="47"/>
      <c r="N81" s="48"/>
      <c r="O81" s="49"/>
      <c r="P81" s="649"/>
      <c r="Q81" s="32"/>
      <c r="R81" s="576"/>
    </row>
    <row r="82" spans="1:18" s="4" customFormat="1" ht="19.5" customHeight="1">
      <c r="A82" s="313" t="s">
        <v>42</v>
      </c>
      <c r="B82" s="1128"/>
      <c r="C82" s="146">
        <f t="shared" si="17"/>
        <v>7</v>
      </c>
      <c r="D82" s="410" t="s">
        <v>55</v>
      </c>
      <c r="E82" s="410" t="s">
        <v>55</v>
      </c>
      <c r="F82" s="483" t="s">
        <v>608</v>
      </c>
      <c r="G82" s="1353">
        <v>10</v>
      </c>
      <c r="H82" s="1351">
        <v>50</v>
      </c>
      <c r="I82" s="1351">
        <f t="shared" si="15"/>
        <v>500</v>
      </c>
      <c r="J82" s="159"/>
      <c r="K82" s="166" t="s">
        <v>2788</v>
      </c>
      <c r="L82" s="47"/>
      <c r="M82" s="47"/>
      <c r="N82" s="48"/>
      <c r="O82" s="49"/>
      <c r="P82" s="649"/>
      <c r="Q82" s="32"/>
      <c r="R82" s="576"/>
    </row>
    <row r="83" spans="1:18" s="4" customFormat="1" ht="19.5" customHeight="1">
      <c r="A83" s="313" t="s">
        <v>42</v>
      </c>
      <c r="B83" s="1128"/>
      <c r="C83" s="146">
        <f t="shared" si="17"/>
        <v>8</v>
      </c>
      <c r="D83" s="410" t="s">
        <v>55</v>
      </c>
      <c r="E83" s="410" t="s">
        <v>55</v>
      </c>
      <c r="F83" s="483" t="s">
        <v>430</v>
      </c>
      <c r="G83" s="1353">
        <v>10</v>
      </c>
      <c r="H83" s="1351">
        <v>58</v>
      </c>
      <c r="I83" s="1351">
        <f t="shared" si="15"/>
        <v>580</v>
      </c>
      <c r="J83" s="159"/>
      <c r="K83" s="166" t="s">
        <v>2789</v>
      </c>
      <c r="L83" s="47"/>
      <c r="M83" s="47"/>
      <c r="N83" s="48"/>
      <c r="O83" s="49"/>
      <c r="P83" s="649"/>
      <c r="Q83" s="32"/>
      <c r="R83" s="576"/>
    </row>
    <row r="84" spans="1:18" s="4" customFormat="1" ht="19.5" customHeight="1">
      <c r="A84" s="313" t="s">
        <v>2779</v>
      </c>
      <c r="B84" s="1128"/>
      <c r="C84" s="146">
        <f>+C83+1</f>
        <v>9</v>
      </c>
      <c r="D84" s="146" t="s">
        <v>61</v>
      </c>
      <c r="E84" s="396" t="s">
        <v>55</v>
      </c>
      <c r="F84" s="1340" t="s">
        <v>2790</v>
      </c>
      <c r="G84" s="1341">
        <v>2</v>
      </c>
      <c r="H84" s="1342">
        <v>3102</v>
      </c>
      <c r="I84" s="1351">
        <f t="shared" si="15"/>
        <v>6204</v>
      </c>
      <c r="J84" s="45"/>
      <c r="K84" s="1344" t="s">
        <v>2791</v>
      </c>
      <c r="L84" s="47"/>
      <c r="M84" s="47"/>
      <c r="N84" s="48"/>
      <c r="O84" s="49"/>
      <c r="P84" s="649"/>
      <c r="Q84" s="32"/>
      <c r="R84" s="576"/>
    </row>
    <row r="85" spans="1:18" s="4" customFormat="1" ht="19.5" customHeight="1">
      <c r="A85" s="313" t="s">
        <v>42</v>
      </c>
      <c r="B85" s="1128"/>
      <c r="C85" s="146">
        <f t="shared" ref="C85:C105" si="18">+C84+1</f>
        <v>10</v>
      </c>
      <c r="D85" s="410" t="s">
        <v>55</v>
      </c>
      <c r="E85" s="410" t="s">
        <v>55</v>
      </c>
      <c r="F85" s="1366" t="s">
        <v>2331</v>
      </c>
      <c r="G85" s="1367"/>
      <c r="H85" s="1368">
        <v>122</v>
      </c>
      <c r="I85" s="1369">
        <f t="shared" si="15"/>
        <v>0</v>
      </c>
      <c r="J85" s="1370"/>
      <c r="K85" s="1371" t="s">
        <v>2864</v>
      </c>
      <c r="L85" s="47"/>
      <c r="M85" s="47"/>
      <c r="N85" s="48"/>
      <c r="O85" s="49"/>
      <c r="P85" s="649"/>
      <c r="Q85" s="32"/>
      <c r="R85" s="576"/>
    </row>
    <row r="86" spans="1:18" s="4" customFormat="1" ht="19.5" customHeight="1">
      <c r="A86" s="313" t="s">
        <v>42</v>
      </c>
      <c r="B86" s="1128"/>
      <c r="C86" s="146">
        <f t="shared" si="18"/>
        <v>11</v>
      </c>
      <c r="D86" s="410" t="s">
        <v>55</v>
      </c>
      <c r="E86" s="410" t="s">
        <v>55</v>
      </c>
      <c r="F86" s="483" t="s">
        <v>608</v>
      </c>
      <c r="G86" s="1355">
        <v>10</v>
      </c>
      <c r="H86" s="1351">
        <v>50</v>
      </c>
      <c r="I86" s="1351">
        <f t="shared" si="15"/>
        <v>500</v>
      </c>
      <c r="J86" s="159"/>
      <c r="K86" s="166" t="s">
        <v>2792</v>
      </c>
      <c r="L86" s="47"/>
      <c r="M86" s="47"/>
      <c r="N86" s="48"/>
      <c r="O86" s="49"/>
      <c r="P86" s="649"/>
      <c r="Q86" s="32"/>
      <c r="R86" s="576"/>
    </row>
    <row r="87" spans="1:18" s="4" customFormat="1" ht="19.5" customHeight="1">
      <c r="A87" s="313" t="s">
        <v>42</v>
      </c>
      <c r="B87" s="1128"/>
      <c r="C87" s="146">
        <f t="shared" si="18"/>
        <v>12</v>
      </c>
      <c r="D87" s="410" t="s">
        <v>55</v>
      </c>
      <c r="E87" s="410" t="s">
        <v>55</v>
      </c>
      <c r="F87" s="483" t="s">
        <v>446</v>
      </c>
      <c r="G87" s="1355">
        <v>8</v>
      </c>
      <c r="H87" s="1351">
        <v>152</v>
      </c>
      <c r="I87" s="1351">
        <f t="shared" si="15"/>
        <v>1216</v>
      </c>
      <c r="J87" s="159"/>
      <c r="K87" s="166" t="s">
        <v>2793</v>
      </c>
      <c r="L87" s="47"/>
      <c r="M87" s="47"/>
      <c r="N87" s="48"/>
      <c r="O87" s="49"/>
      <c r="P87" s="649"/>
      <c r="Q87" s="32"/>
      <c r="R87" s="576"/>
    </row>
    <row r="88" spans="1:18" s="4" customFormat="1" ht="19.5" customHeight="1">
      <c r="A88" s="313" t="s">
        <v>2779</v>
      </c>
      <c r="B88" s="1128"/>
      <c r="C88" s="146">
        <f t="shared" si="18"/>
        <v>13</v>
      </c>
      <c r="D88" s="410" t="s">
        <v>55</v>
      </c>
      <c r="E88" s="410" t="s">
        <v>55</v>
      </c>
      <c r="F88" s="1340" t="s">
        <v>2794</v>
      </c>
      <c r="G88" s="1341">
        <v>2</v>
      </c>
      <c r="H88" s="1360">
        <v>2140</v>
      </c>
      <c r="I88" s="1355">
        <f t="shared" si="15"/>
        <v>4280</v>
      </c>
      <c r="J88" s="135"/>
      <c r="K88" s="1357" t="s">
        <v>2795</v>
      </c>
      <c r="L88" s="47"/>
      <c r="M88" s="47"/>
      <c r="N88" s="48"/>
      <c r="O88" s="49"/>
      <c r="P88" s="649"/>
      <c r="Q88" s="32"/>
      <c r="R88" s="576"/>
    </row>
    <row r="89" spans="1:18" s="4" customFormat="1" ht="19.5" customHeight="1">
      <c r="A89" s="313" t="s">
        <v>2779</v>
      </c>
      <c r="B89" s="1128"/>
      <c r="C89" s="146">
        <f>+C88+1</f>
        <v>14</v>
      </c>
      <c r="D89" s="410" t="s">
        <v>55</v>
      </c>
      <c r="E89" s="410" t="s">
        <v>55</v>
      </c>
      <c r="F89" s="1340" t="s">
        <v>2796</v>
      </c>
      <c r="G89" s="1341">
        <v>1</v>
      </c>
      <c r="H89" s="1360">
        <v>1960</v>
      </c>
      <c r="I89" s="345">
        <f t="shared" si="15"/>
        <v>1960</v>
      </c>
      <c r="J89" s="1358"/>
      <c r="K89" s="46" t="s">
        <v>2797</v>
      </c>
      <c r="L89" s="47"/>
      <c r="M89" s="47"/>
      <c r="N89" s="48"/>
      <c r="O89" s="49"/>
      <c r="P89" s="649"/>
      <c r="Q89" s="32"/>
      <c r="R89" s="576"/>
    </row>
    <row r="90" spans="1:18" s="4" customFormat="1" ht="19.5" customHeight="1">
      <c r="A90" s="313" t="s">
        <v>109</v>
      </c>
      <c r="B90" s="1128"/>
      <c r="C90" s="146">
        <f t="shared" si="18"/>
        <v>15</v>
      </c>
      <c r="D90" s="410" t="s">
        <v>55</v>
      </c>
      <c r="E90" s="410" t="s">
        <v>55</v>
      </c>
      <c r="F90" s="1340" t="s">
        <v>2798</v>
      </c>
      <c r="G90" s="1341">
        <v>2</v>
      </c>
      <c r="H90" s="1342">
        <v>5930</v>
      </c>
      <c r="I90" s="1351">
        <f t="shared" si="15"/>
        <v>11860</v>
      </c>
      <c r="J90" s="45"/>
      <c r="K90" s="46" t="s">
        <v>2799</v>
      </c>
      <c r="L90" s="47"/>
      <c r="M90" s="47"/>
      <c r="N90" s="48"/>
      <c r="O90" s="49"/>
      <c r="P90" s="649"/>
      <c r="Q90" s="32"/>
      <c r="R90" s="576"/>
    </row>
    <row r="91" spans="1:18" s="4" customFormat="1" ht="19.5" customHeight="1">
      <c r="A91" s="313" t="s">
        <v>42</v>
      </c>
      <c r="B91" s="1128"/>
      <c r="C91" s="146">
        <f t="shared" si="18"/>
        <v>16</v>
      </c>
      <c r="D91" s="410" t="s">
        <v>55</v>
      </c>
      <c r="E91" s="410" t="s">
        <v>55</v>
      </c>
      <c r="F91" s="483" t="s">
        <v>430</v>
      </c>
      <c r="G91" s="1355">
        <v>10</v>
      </c>
      <c r="H91" s="1351">
        <v>58</v>
      </c>
      <c r="I91" s="1351">
        <f t="shared" si="15"/>
        <v>580</v>
      </c>
      <c r="J91" s="159"/>
      <c r="K91" s="166" t="s">
        <v>2800</v>
      </c>
      <c r="L91" s="47"/>
      <c r="M91" s="47"/>
      <c r="N91" s="48"/>
      <c r="O91" s="49"/>
      <c r="P91" s="649"/>
      <c r="Q91" s="32"/>
      <c r="R91" s="576"/>
    </row>
    <row r="92" spans="1:18" s="4" customFormat="1" ht="19.5" customHeight="1">
      <c r="A92" s="313" t="s">
        <v>42</v>
      </c>
      <c r="B92" s="1128"/>
      <c r="C92" s="146">
        <f t="shared" si="18"/>
        <v>17</v>
      </c>
      <c r="D92" s="410" t="s">
        <v>55</v>
      </c>
      <c r="E92" s="410" t="s">
        <v>55</v>
      </c>
      <c r="F92" s="1340" t="s">
        <v>2801</v>
      </c>
      <c r="G92" s="1341">
        <v>10</v>
      </c>
      <c r="H92" s="1342">
        <v>50</v>
      </c>
      <c r="I92" s="1351">
        <f t="shared" si="15"/>
        <v>500</v>
      </c>
      <c r="J92" s="45"/>
      <c r="K92" s="46" t="s">
        <v>2802</v>
      </c>
      <c r="L92" s="47"/>
      <c r="M92" s="47"/>
      <c r="N92" s="48"/>
      <c r="O92" s="49"/>
      <c r="P92" s="649"/>
      <c r="Q92" s="32"/>
      <c r="R92" s="576"/>
    </row>
    <row r="93" spans="1:18" s="4" customFormat="1" ht="19.5" customHeight="1">
      <c r="A93" s="313" t="s">
        <v>42</v>
      </c>
      <c r="B93" s="1128"/>
      <c r="C93" s="146">
        <f t="shared" si="18"/>
        <v>18</v>
      </c>
      <c r="D93" s="410" t="s">
        <v>55</v>
      </c>
      <c r="E93" s="410" t="s">
        <v>55</v>
      </c>
      <c r="F93" s="1340" t="s">
        <v>2803</v>
      </c>
      <c r="G93" s="1341">
        <v>4</v>
      </c>
      <c r="H93" s="1342">
        <v>230</v>
      </c>
      <c r="I93" s="1351">
        <f t="shared" si="15"/>
        <v>920</v>
      </c>
      <c r="J93" s="45"/>
      <c r="K93" s="46" t="s">
        <v>2804</v>
      </c>
      <c r="L93" s="47"/>
      <c r="M93" s="47"/>
      <c r="N93" s="48"/>
      <c r="O93" s="49"/>
      <c r="P93" s="649"/>
      <c r="Q93" s="32"/>
      <c r="R93" s="576"/>
    </row>
    <row r="94" spans="1:18" s="4" customFormat="1" ht="19.5" customHeight="1">
      <c r="A94" s="313" t="s">
        <v>42</v>
      </c>
      <c r="B94" s="1128"/>
      <c r="C94" s="146">
        <f t="shared" si="18"/>
        <v>19</v>
      </c>
      <c r="D94" s="410" t="s">
        <v>55</v>
      </c>
      <c r="E94" s="410" t="s">
        <v>55</v>
      </c>
      <c r="F94" s="1340" t="s">
        <v>2805</v>
      </c>
      <c r="G94" s="1341">
        <v>1</v>
      </c>
      <c r="H94" s="1360">
        <v>250</v>
      </c>
      <c r="I94" s="345">
        <f t="shared" si="15"/>
        <v>250</v>
      </c>
      <c r="J94" s="1358"/>
      <c r="K94" s="46" t="s">
        <v>2804</v>
      </c>
      <c r="L94" s="47"/>
      <c r="M94" s="47"/>
      <c r="N94" s="48"/>
      <c r="O94" s="49"/>
      <c r="P94" s="649"/>
      <c r="Q94" s="32"/>
      <c r="R94" s="576"/>
    </row>
    <row r="95" spans="1:18" s="4" customFormat="1" ht="19.5" customHeight="1">
      <c r="A95" s="313" t="s">
        <v>2741</v>
      </c>
      <c r="B95" s="1128"/>
      <c r="C95" s="146">
        <f t="shared" si="18"/>
        <v>20</v>
      </c>
      <c r="D95" s="146" t="s">
        <v>61</v>
      </c>
      <c r="E95" s="396" t="s">
        <v>55</v>
      </c>
      <c r="F95" s="1340" t="s">
        <v>2806</v>
      </c>
      <c r="G95" s="1341">
        <v>1</v>
      </c>
      <c r="H95" s="1342">
        <v>8362</v>
      </c>
      <c r="I95" s="1351">
        <f t="shared" si="15"/>
        <v>8362</v>
      </c>
      <c r="J95" s="45"/>
      <c r="K95" s="1344" t="s">
        <v>2807</v>
      </c>
      <c r="L95" s="47"/>
      <c r="M95" s="47"/>
      <c r="N95" s="48"/>
      <c r="O95" s="49"/>
      <c r="P95" s="649"/>
      <c r="Q95" s="32"/>
      <c r="R95" s="576"/>
    </row>
    <row r="96" spans="1:18" s="4" customFormat="1" ht="19.5" customHeight="1">
      <c r="A96" s="313" t="s">
        <v>64</v>
      </c>
      <c r="B96" s="1128"/>
      <c r="C96" s="146">
        <f t="shared" si="18"/>
        <v>21</v>
      </c>
      <c r="D96" s="410" t="s">
        <v>55</v>
      </c>
      <c r="E96" s="410" t="s">
        <v>55</v>
      </c>
      <c r="F96" s="1340" t="s">
        <v>2808</v>
      </c>
      <c r="G96" s="1341">
        <v>2</v>
      </c>
      <c r="H96" s="1342">
        <v>1040</v>
      </c>
      <c r="I96" s="1351">
        <f t="shared" si="15"/>
        <v>2080</v>
      </c>
      <c r="J96" s="45"/>
      <c r="K96" s="46" t="s">
        <v>2809</v>
      </c>
      <c r="L96" s="47"/>
      <c r="M96" s="47"/>
      <c r="N96" s="48"/>
      <c r="O96" s="49"/>
      <c r="P96" s="649"/>
      <c r="Q96" s="32"/>
      <c r="R96" s="576"/>
    </row>
    <row r="97" spans="1:18" s="4" customFormat="1" ht="19.5" customHeight="1">
      <c r="A97" s="313" t="s">
        <v>2741</v>
      </c>
      <c r="B97" s="1128"/>
      <c r="C97" s="146">
        <f t="shared" si="18"/>
        <v>22</v>
      </c>
      <c r="D97" s="1359" t="s">
        <v>2810</v>
      </c>
      <c r="E97" s="410" t="s">
        <v>55</v>
      </c>
      <c r="F97" s="1340" t="s">
        <v>2811</v>
      </c>
      <c r="G97" s="1341">
        <v>1</v>
      </c>
      <c r="H97" s="1360">
        <v>5048</v>
      </c>
      <c r="I97" s="1355">
        <f t="shared" si="15"/>
        <v>5048</v>
      </c>
      <c r="J97" s="135"/>
      <c r="K97" s="1357" t="s">
        <v>2812</v>
      </c>
      <c r="L97" s="47"/>
      <c r="M97" s="47"/>
      <c r="N97" s="48"/>
      <c r="O97" s="49"/>
      <c r="P97" s="649"/>
      <c r="Q97" s="32"/>
      <c r="R97" s="576"/>
    </row>
    <row r="98" spans="1:18" s="4" customFormat="1" ht="19.5" customHeight="1">
      <c r="A98" s="313" t="s">
        <v>2779</v>
      </c>
      <c r="B98" s="1128"/>
      <c r="C98" s="146">
        <f t="shared" si="18"/>
        <v>23</v>
      </c>
      <c r="D98" s="410" t="s">
        <v>55</v>
      </c>
      <c r="E98" s="410" t="s">
        <v>55</v>
      </c>
      <c r="F98" s="1340" t="s">
        <v>2813</v>
      </c>
      <c r="G98" s="1341">
        <v>1</v>
      </c>
      <c r="H98" s="1342">
        <v>1470</v>
      </c>
      <c r="I98" s="1351">
        <f t="shared" si="15"/>
        <v>1470</v>
      </c>
      <c r="J98" s="45"/>
      <c r="K98" s="46" t="s">
        <v>2814</v>
      </c>
      <c r="L98" s="47"/>
      <c r="M98" s="47"/>
      <c r="N98" s="48"/>
      <c r="O98" s="49"/>
      <c r="P98" s="649"/>
      <c r="Q98" s="32"/>
      <c r="R98" s="576"/>
    </row>
    <row r="99" spans="1:18" s="4" customFormat="1" ht="19.5" customHeight="1">
      <c r="A99" s="313" t="s">
        <v>2779</v>
      </c>
      <c r="B99" s="1128"/>
      <c r="C99" s="146">
        <f t="shared" si="18"/>
        <v>24</v>
      </c>
      <c r="D99" s="146" t="s">
        <v>61</v>
      </c>
      <c r="E99" s="396" t="s">
        <v>55</v>
      </c>
      <c r="F99" s="1340" t="s">
        <v>2815</v>
      </c>
      <c r="G99" s="1341">
        <v>2</v>
      </c>
      <c r="H99" s="1342">
        <v>1890</v>
      </c>
      <c r="I99" s="1351">
        <f t="shared" si="15"/>
        <v>3780</v>
      </c>
      <c r="J99" s="45"/>
      <c r="K99" s="1344" t="s">
        <v>2816</v>
      </c>
      <c r="L99" s="47"/>
      <c r="M99" s="47"/>
      <c r="N99" s="48"/>
      <c r="O99" s="49"/>
      <c r="P99" s="649"/>
      <c r="Q99" s="32"/>
      <c r="R99" s="576"/>
    </row>
    <row r="100" spans="1:18" s="4" customFormat="1" ht="19.5" customHeight="1">
      <c r="A100" s="313" t="s">
        <v>2779</v>
      </c>
      <c r="B100" s="1128"/>
      <c r="C100" s="146">
        <f t="shared" si="18"/>
        <v>25</v>
      </c>
      <c r="D100" s="146" t="s">
        <v>61</v>
      </c>
      <c r="E100" s="396" t="s">
        <v>55</v>
      </c>
      <c r="F100" s="1340" t="s">
        <v>2817</v>
      </c>
      <c r="G100" s="1341">
        <v>1</v>
      </c>
      <c r="H100" s="1342">
        <v>6427</v>
      </c>
      <c r="I100" s="1351">
        <f t="shared" si="15"/>
        <v>6427</v>
      </c>
      <c r="J100" s="45"/>
      <c r="K100" s="1344" t="s">
        <v>2818</v>
      </c>
      <c r="L100" s="47"/>
      <c r="M100" s="47"/>
      <c r="N100" s="48"/>
      <c r="O100" s="49"/>
      <c r="P100" s="649"/>
      <c r="Q100" s="32"/>
      <c r="R100" s="576"/>
    </row>
    <row r="101" spans="1:18" s="4" customFormat="1" ht="19.5" customHeight="1">
      <c r="A101" s="313" t="s">
        <v>42</v>
      </c>
      <c r="B101" s="1128"/>
      <c r="C101" s="146">
        <f t="shared" si="18"/>
        <v>26</v>
      </c>
      <c r="D101" s="1359" t="s">
        <v>2819</v>
      </c>
      <c r="E101" s="396" t="s">
        <v>55</v>
      </c>
      <c r="F101" s="1340" t="s">
        <v>2820</v>
      </c>
      <c r="G101" s="1341">
        <v>4</v>
      </c>
      <c r="H101" s="1342">
        <v>239</v>
      </c>
      <c r="I101" s="1351">
        <f t="shared" si="15"/>
        <v>956</v>
      </c>
      <c r="J101" s="45"/>
      <c r="K101" s="46" t="s">
        <v>2821</v>
      </c>
      <c r="L101" s="47"/>
      <c r="M101" s="47"/>
      <c r="N101" s="48"/>
      <c r="O101" s="49"/>
      <c r="P101" s="649"/>
      <c r="Q101" s="32"/>
      <c r="R101" s="576"/>
    </row>
    <row r="102" spans="1:18" s="4" customFormat="1" ht="19.5" customHeight="1">
      <c r="A102" s="313" t="s">
        <v>42</v>
      </c>
      <c r="B102" s="1128"/>
      <c r="C102" s="146">
        <f t="shared" si="18"/>
        <v>27</v>
      </c>
      <c r="D102" s="410" t="s">
        <v>55</v>
      </c>
      <c r="E102" s="410" t="s">
        <v>55</v>
      </c>
      <c r="F102" s="1366" t="s">
        <v>2331</v>
      </c>
      <c r="G102" s="1367"/>
      <c r="H102" s="1368">
        <v>122</v>
      </c>
      <c r="I102" s="1369">
        <f t="shared" si="15"/>
        <v>0</v>
      </c>
      <c r="J102" s="1370"/>
      <c r="K102" s="1371" t="s">
        <v>2865</v>
      </c>
      <c r="L102" s="47"/>
      <c r="M102" s="47"/>
      <c r="N102" s="48"/>
      <c r="O102" s="49"/>
      <c r="P102" s="649"/>
      <c r="Q102" s="32"/>
      <c r="R102" s="576"/>
    </row>
    <row r="103" spans="1:18" s="4" customFormat="1" ht="19.5" customHeight="1">
      <c r="A103" s="313" t="s">
        <v>42</v>
      </c>
      <c r="B103" s="1128"/>
      <c r="C103" s="146">
        <f t="shared" si="18"/>
        <v>28</v>
      </c>
      <c r="D103" s="410" t="s">
        <v>55</v>
      </c>
      <c r="E103" s="410" t="s">
        <v>55</v>
      </c>
      <c r="F103" s="1340" t="s">
        <v>2822</v>
      </c>
      <c r="G103" s="1341">
        <v>2</v>
      </c>
      <c r="H103" s="1342">
        <v>1800</v>
      </c>
      <c r="I103" s="1351">
        <f t="shared" si="15"/>
        <v>3600</v>
      </c>
      <c r="J103" s="45"/>
      <c r="K103" s="46" t="s">
        <v>2823</v>
      </c>
      <c r="L103" s="47"/>
      <c r="M103" s="47"/>
      <c r="N103" s="48"/>
      <c r="O103" s="49"/>
      <c r="P103" s="649"/>
      <c r="Q103" s="32"/>
      <c r="R103" s="576"/>
    </row>
    <row r="104" spans="1:18" s="4" customFormat="1" ht="19.5" customHeight="1">
      <c r="A104" s="313" t="s">
        <v>42</v>
      </c>
      <c r="B104" s="1128"/>
      <c r="C104" s="146">
        <f t="shared" si="18"/>
        <v>29</v>
      </c>
      <c r="D104" s="410" t="s">
        <v>55</v>
      </c>
      <c r="E104" s="410" t="s">
        <v>55</v>
      </c>
      <c r="F104" s="1340" t="s">
        <v>2824</v>
      </c>
      <c r="G104" s="1341">
        <v>10</v>
      </c>
      <c r="H104" s="1342">
        <v>38</v>
      </c>
      <c r="I104" s="1351">
        <f t="shared" si="15"/>
        <v>380</v>
      </c>
      <c r="J104" s="45"/>
      <c r="K104" s="46" t="s">
        <v>2825</v>
      </c>
      <c r="L104" s="47"/>
      <c r="M104" s="47"/>
      <c r="N104" s="48"/>
      <c r="O104" s="49"/>
      <c r="P104" s="649"/>
      <c r="Q104" s="32"/>
      <c r="R104" s="576"/>
    </row>
    <row r="105" spans="1:18" s="4" customFormat="1" ht="19.5" customHeight="1">
      <c r="A105" s="313" t="s">
        <v>42</v>
      </c>
      <c r="B105" s="1128"/>
      <c r="C105" s="146">
        <f t="shared" si="18"/>
        <v>30</v>
      </c>
      <c r="D105" s="410" t="s">
        <v>55</v>
      </c>
      <c r="E105" s="410" t="s">
        <v>55</v>
      </c>
      <c r="F105" s="1366" t="s">
        <v>2866</v>
      </c>
      <c r="G105" s="1367"/>
      <c r="H105" s="1368">
        <v>174</v>
      </c>
      <c r="I105" s="1369">
        <f t="shared" si="15"/>
        <v>0</v>
      </c>
      <c r="J105" s="1370"/>
      <c r="K105" s="1371" t="s">
        <v>2867</v>
      </c>
      <c r="L105" s="47"/>
      <c r="M105" s="47"/>
      <c r="N105" s="48"/>
      <c r="O105" s="49"/>
      <c r="P105" s="649"/>
      <c r="Q105" s="32"/>
      <c r="R105" s="576"/>
    </row>
    <row r="106" spans="1:18" s="4" customFormat="1" ht="19.5" customHeight="1">
      <c r="A106" s="313" t="s">
        <v>2741</v>
      </c>
      <c r="B106" s="1128"/>
      <c r="C106" s="146">
        <f>+C105+1</f>
        <v>31</v>
      </c>
      <c r="D106" s="146" t="s">
        <v>61</v>
      </c>
      <c r="E106" s="396" t="s">
        <v>55</v>
      </c>
      <c r="F106" s="1340" t="s">
        <v>2826</v>
      </c>
      <c r="G106" s="1341">
        <v>1</v>
      </c>
      <c r="H106" s="1342">
        <v>2557</v>
      </c>
      <c r="I106" s="1351">
        <f t="shared" si="15"/>
        <v>2557</v>
      </c>
      <c r="J106" s="45"/>
      <c r="K106" s="1344" t="s">
        <v>2827</v>
      </c>
      <c r="L106" s="47"/>
      <c r="M106" s="47"/>
      <c r="N106" s="48"/>
      <c r="O106" s="49"/>
      <c r="P106" s="649"/>
      <c r="Q106" s="32"/>
      <c r="R106" s="576"/>
    </row>
    <row r="107" spans="1:18" s="4" customFormat="1" ht="19.5" customHeight="1">
      <c r="A107" s="313" t="s">
        <v>2741</v>
      </c>
      <c r="B107" s="1128"/>
      <c r="C107" s="146">
        <f>+C106+1</f>
        <v>32</v>
      </c>
      <c r="D107" s="146" t="s">
        <v>61</v>
      </c>
      <c r="E107" s="396" t="s">
        <v>55</v>
      </c>
      <c r="F107" s="1340" t="s">
        <v>2828</v>
      </c>
      <c r="G107" s="1341">
        <v>1</v>
      </c>
      <c r="H107" s="1342">
        <v>10352</v>
      </c>
      <c r="I107" s="1351">
        <f t="shared" si="15"/>
        <v>10352</v>
      </c>
      <c r="J107" s="45"/>
      <c r="K107" s="1344" t="s">
        <v>2829</v>
      </c>
      <c r="L107" s="47"/>
      <c r="M107" s="47"/>
      <c r="N107" s="48"/>
      <c r="O107" s="49"/>
      <c r="P107" s="649"/>
      <c r="Q107" s="32"/>
      <c r="R107" s="576"/>
    </row>
    <row r="108" spans="1:18" s="4" customFormat="1" ht="19.5" customHeight="1">
      <c r="A108" s="313" t="s">
        <v>42</v>
      </c>
      <c r="B108" s="1128"/>
      <c r="C108" s="146">
        <f t="shared" ref="C108:C122" si="19">+C107+1</f>
        <v>33</v>
      </c>
      <c r="D108" s="410" t="s">
        <v>55</v>
      </c>
      <c r="E108" s="410" t="s">
        <v>55</v>
      </c>
      <c r="F108" s="1340" t="s">
        <v>2830</v>
      </c>
      <c r="G108" s="1341">
        <v>2</v>
      </c>
      <c r="H108" s="1342">
        <v>760</v>
      </c>
      <c r="I108" s="1351">
        <f t="shared" si="15"/>
        <v>1520</v>
      </c>
      <c r="J108" s="45"/>
      <c r="K108" s="46" t="s">
        <v>2831</v>
      </c>
      <c r="L108" s="47"/>
      <c r="M108" s="47"/>
      <c r="N108" s="48"/>
      <c r="O108" s="49"/>
      <c r="P108" s="649"/>
      <c r="Q108" s="32"/>
      <c r="R108" s="576"/>
    </row>
    <row r="109" spans="1:18" s="4" customFormat="1" ht="19.5" customHeight="1">
      <c r="A109" s="313" t="s">
        <v>42</v>
      </c>
      <c r="B109" s="1128"/>
      <c r="C109" s="146">
        <f t="shared" si="19"/>
        <v>34</v>
      </c>
      <c r="D109" s="410" t="s">
        <v>55</v>
      </c>
      <c r="E109" s="410" t="s">
        <v>55</v>
      </c>
      <c r="F109" s="1340" t="s">
        <v>82</v>
      </c>
      <c r="G109" s="1341">
        <v>4</v>
      </c>
      <c r="H109" s="1342">
        <v>121</v>
      </c>
      <c r="I109" s="1351">
        <f t="shared" si="15"/>
        <v>484</v>
      </c>
      <c r="J109" s="45"/>
      <c r="K109" s="46" t="s">
        <v>2832</v>
      </c>
      <c r="L109" s="47"/>
      <c r="M109" s="47"/>
      <c r="N109" s="48"/>
      <c r="O109" s="49"/>
      <c r="P109" s="649"/>
      <c r="Q109" s="32"/>
      <c r="R109" s="576"/>
    </row>
    <row r="110" spans="1:18" s="4" customFormat="1" ht="19.5" customHeight="1">
      <c r="A110" s="313" t="s">
        <v>64</v>
      </c>
      <c r="B110" s="1128"/>
      <c r="C110" s="146">
        <f t="shared" si="19"/>
        <v>35</v>
      </c>
      <c r="D110" s="410" t="s">
        <v>55</v>
      </c>
      <c r="E110" s="410" t="s">
        <v>55</v>
      </c>
      <c r="F110" s="1340" t="s">
        <v>2808</v>
      </c>
      <c r="G110" s="1341">
        <v>2</v>
      </c>
      <c r="H110" s="1342">
        <v>1040</v>
      </c>
      <c r="I110" s="1351">
        <f t="shared" si="15"/>
        <v>2080</v>
      </c>
      <c r="J110" s="45"/>
      <c r="K110" s="46" t="s">
        <v>2809</v>
      </c>
      <c r="L110" s="47"/>
      <c r="M110" s="47"/>
      <c r="N110" s="48"/>
      <c r="O110" s="49"/>
      <c r="P110" s="649"/>
      <c r="Q110" s="32"/>
      <c r="R110" s="576"/>
    </row>
    <row r="111" spans="1:18" s="4" customFormat="1" ht="19.5" customHeight="1">
      <c r="A111" s="313" t="s">
        <v>42</v>
      </c>
      <c r="B111" s="1128"/>
      <c r="C111" s="146">
        <f t="shared" si="19"/>
        <v>36</v>
      </c>
      <c r="D111" s="410" t="s">
        <v>55</v>
      </c>
      <c r="E111" s="410" t="s">
        <v>55</v>
      </c>
      <c r="F111" s="1366" t="s">
        <v>2205</v>
      </c>
      <c r="G111" s="1367"/>
      <c r="H111" s="1368">
        <v>194</v>
      </c>
      <c r="I111" s="1369">
        <f t="shared" si="15"/>
        <v>0</v>
      </c>
      <c r="J111" s="1370"/>
      <c r="K111" s="1371" t="s">
        <v>2868</v>
      </c>
      <c r="L111" s="47"/>
      <c r="M111" s="47"/>
      <c r="N111" s="48"/>
      <c r="O111" s="49"/>
      <c r="P111" s="649"/>
      <c r="Q111" s="32"/>
      <c r="R111" s="576"/>
    </row>
    <row r="112" spans="1:18" s="4" customFormat="1" ht="19.5" customHeight="1">
      <c r="A112" s="313" t="s">
        <v>64</v>
      </c>
      <c r="B112" s="1128"/>
      <c r="C112" s="146">
        <f t="shared" si="19"/>
        <v>37</v>
      </c>
      <c r="D112" s="410" t="s">
        <v>55</v>
      </c>
      <c r="E112" s="410" t="s">
        <v>55</v>
      </c>
      <c r="F112" s="1340" t="s">
        <v>2833</v>
      </c>
      <c r="G112" s="1341">
        <v>2</v>
      </c>
      <c r="H112" s="1342">
        <v>960</v>
      </c>
      <c r="I112" s="1351">
        <f t="shared" si="15"/>
        <v>1920</v>
      </c>
      <c r="J112" s="45"/>
      <c r="K112" s="46" t="s">
        <v>2797</v>
      </c>
      <c r="L112" s="47"/>
      <c r="M112" s="47"/>
      <c r="N112" s="48"/>
      <c r="O112" s="49"/>
      <c r="P112" s="649"/>
      <c r="Q112" s="32"/>
      <c r="R112" s="576"/>
    </row>
    <row r="113" spans="1:18" s="4" customFormat="1" ht="19.5" customHeight="1">
      <c r="A113" s="313" t="s">
        <v>109</v>
      </c>
      <c r="B113" s="1128"/>
      <c r="C113" s="146">
        <f t="shared" si="19"/>
        <v>38</v>
      </c>
      <c r="D113" s="410" t="s">
        <v>55</v>
      </c>
      <c r="E113" s="410" t="s">
        <v>55</v>
      </c>
      <c r="F113" s="1340" t="s">
        <v>2834</v>
      </c>
      <c r="G113" s="1341">
        <v>2</v>
      </c>
      <c r="H113" s="1342">
        <v>1160</v>
      </c>
      <c r="I113" s="1351">
        <f t="shared" si="15"/>
        <v>2320</v>
      </c>
      <c r="J113" s="45"/>
      <c r="K113" s="46" t="s">
        <v>2797</v>
      </c>
      <c r="L113" s="47"/>
      <c r="M113" s="47"/>
      <c r="N113" s="48"/>
      <c r="O113" s="49"/>
      <c r="P113" s="649"/>
      <c r="Q113" s="32"/>
      <c r="R113" s="576"/>
    </row>
    <row r="114" spans="1:18" s="4" customFormat="1" ht="19.5" customHeight="1">
      <c r="A114" s="313" t="s">
        <v>2741</v>
      </c>
      <c r="B114" s="1128"/>
      <c r="C114" s="146">
        <f t="shared" si="19"/>
        <v>39</v>
      </c>
      <c r="D114" s="1359" t="s">
        <v>2810</v>
      </c>
      <c r="E114" s="410" t="s">
        <v>55</v>
      </c>
      <c r="F114" s="1340" t="s">
        <v>2835</v>
      </c>
      <c r="G114" s="1341">
        <v>1</v>
      </c>
      <c r="H114" s="1360">
        <v>5497</v>
      </c>
      <c r="I114" s="345">
        <f t="shared" si="15"/>
        <v>5497</v>
      </c>
      <c r="J114" s="1358"/>
      <c r="K114" s="46" t="s">
        <v>2836</v>
      </c>
      <c r="L114" s="47"/>
      <c r="M114" s="47"/>
      <c r="N114" s="48"/>
      <c r="O114" s="49"/>
      <c r="P114" s="649"/>
      <c r="Q114" s="32"/>
      <c r="R114" s="576"/>
    </row>
    <row r="115" spans="1:18" s="4" customFormat="1" ht="19.5" customHeight="1">
      <c r="A115" s="313" t="s">
        <v>109</v>
      </c>
      <c r="B115" s="1128"/>
      <c r="C115" s="146">
        <f t="shared" si="19"/>
        <v>40</v>
      </c>
      <c r="D115" s="410" t="s">
        <v>55</v>
      </c>
      <c r="E115" s="410" t="s">
        <v>55</v>
      </c>
      <c r="F115" s="1340" t="s">
        <v>2798</v>
      </c>
      <c r="G115" s="1341">
        <v>1</v>
      </c>
      <c r="H115" s="1342">
        <v>5930</v>
      </c>
      <c r="I115" s="1351">
        <f t="shared" si="15"/>
        <v>5930</v>
      </c>
      <c r="J115" s="45"/>
      <c r="K115" s="46" t="s">
        <v>2799</v>
      </c>
      <c r="L115" s="47"/>
      <c r="M115" s="47"/>
      <c r="N115" s="48"/>
      <c r="O115" s="49"/>
      <c r="P115" s="649"/>
      <c r="Q115" s="32"/>
      <c r="R115" s="576"/>
    </row>
    <row r="116" spans="1:18" s="4" customFormat="1" ht="19.5" customHeight="1">
      <c r="A116" s="313" t="s">
        <v>42</v>
      </c>
      <c r="B116" s="1128"/>
      <c r="C116" s="146">
        <f t="shared" si="19"/>
        <v>41</v>
      </c>
      <c r="D116" s="410" t="s">
        <v>55</v>
      </c>
      <c r="E116" s="410" t="s">
        <v>55</v>
      </c>
      <c r="F116" s="483" t="s">
        <v>503</v>
      </c>
      <c r="G116" s="1355">
        <v>10</v>
      </c>
      <c r="H116" s="1351">
        <v>58</v>
      </c>
      <c r="I116" s="1351">
        <f t="shared" si="15"/>
        <v>580</v>
      </c>
      <c r="J116" s="159"/>
      <c r="K116" s="166" t="s">
        <v>2837</v>
      </c>
      <c r="L116" s="47"/>
      <c r="M116" s="47"/>
      <c r="N116" s="48"/>
      <c r="O116" s="49"/>
      <c r="P116" s="649"/>
      <c r="Q116" s="32"/>
      <c r="R116" s="576"/>
    </row>
    <row r="117" spans="1:18" s="4" customFormat="1" ht="19.5" customHeight="1">
      <c r="A117" s="313" t="s">
        <v>42</v>
      </c>
      <c r="B117" s="1128"/>
      <c r="C117" s="146">
        <f t="shared" si="19"/>
        <v>42</v>
      </c>
      <c r="D117" s="410" t="s">
        <v>55</v>
      </c>
      <c r="E117" s="410" t="s">
        <v>55</v>
      </c>
      <c r="F117" s="1340" t="s">
        <v>2838</v>
      </c>
      <c r="G117" s="1341">
        <v>1</v>
      </c>
      <c r="H117" s="1342">
        <v>260</v>
      </c>
      <c r="I117" s="1351">
        <f t="shared" si="15"/>
        <v>260</v>
      </c>
      <c r="J117" s="45"/>
      <c r="K117" s="46" t="s">
        <v>2839</v>
      </c>
      <c r="L117" s="47"/>
      <c r="M117" s="47"/>
      <c r="N117" s="48"/>
      <c r="O117" s="49"/>
      <c r="P117" s="649"/>
      <c r="Q117" s="32"/>
      <c r="R117" s="576"/>
    </row>
    <row r="118" spans="1:18" s="4" customFormat="1" ht="19.5" customHeight="1">
      <c r="A118" s="313" t="s">
        <v>2741</v>
      </c>
      <c r="B118" s="1128"/>
      <c r="C118" s="146">
        <f t="shared" si="19"/>
        <v>43</v>
      </c>
      <c r="D118" s="146" t="s">
        <v>61</v>
      </c>
      <c r="E118" s="396" t="s">
        <v>55</v>
      </c>
      <c r="F118" s="1340" t="s">
        <v>2840</v>
      </c>
      <c r="G118" s="1341">
        <v>1</v>
      </c>
      <c r="H118" s="1342">
        <v>7495</v>
      </c>
      <c r="I118" s="1351">
        <f t="shared" si="15"/>
        <v>7495</v>
      </c>
      <c r="J118" s="45"/>
      <c r="K118" s="1344" t="s">
        <v>2841</v>
      </c>
      <c r="L118" s="47"/>
      <c r="M118" s="47"/>
      <c r="N118" s="48"/>
      <c r="O118" s="49"/>
      <c r="P118" s="649"/>
      <c r="Q118" s="32"/>
      <c r="R118" s="576"/>
    </row>
    <row r="119" spans="1:18" s="4" customFormat="1" ht="19.5" customHeight="1">
      <c r="A119" s="313" t="s">
        <v>109</v>
      </c>
      <c r="B119" s="1128"/>
      <c r="C119" s="146">
        <f t="shared" si="19"/>
        <v>44</v>
      </c>
      <c r="D119" s="410" t="s">
        <v>55</v>
      </c>
      <c r="E119" s="410" t="s">
        <v>55</v>
      </c>
      <c r="F119" s="1340" t="s">
        <v>2813</v>
      </c>
      <c r="G119" s="1341">
        <v>1</v>
      </c>
      <c r="H119" s="1342">
        <v>1470</v>
      </c>
      <c r="I119" s="1351">
        <f t="shared" si="15"/>
        <v>1470</v>
      </c>
      <c r="J119" s="45"/>
      <c r="K119" s="46" t="s">
        <v>2814</v>
      </c>
      <c r="L119" s="47"/>
      <c r="M119" s="47"/>
      <c r="N119" s="48"/>
      <c r="O119" s="49"/>
      <c r="P119" s="649"/>
      <c r="Q119" s="32"/>
      <c r="R119" s="576"/>
    </row>
    <row r="120" spans="1:18" s="4" customFormat="1" ht="19.5" customHeight="1">
      <c r="A120" s="313" t="s">
        <v>42</v>
      </c>
      <c r="B120" s="1128"/>
      <c r="C120" s="146">
        <f t="shared" si="19"/>
        <v>45</v>
      </c>
      <c r="D120" s="410" t="s">
        <v>55</v>
      </c>
      <c r="E120" s="410" t="s">
        <v>55</v>
      </c>
      <c r="F120" s="1340" t="s">
        <v>2842</v>
      </c>
      <c r="G120" s="1341">
        <v>1</v>
      </c>
      <c r="H120" s="1342">
        <v>373</v>
      </c>
      <c r="I120" s="1351">
        <f t="shared" si="15"/>
        <v>373</v>
      </c>
      <c r="J120" s="45"/>
      <c r="K120" s="46" t="s">
        <v>2843</v>
      </c>
      <c r="L120" s="47"/>
      <c r="M120" s="47"/>
      <c r="N120" s="48"/>
      <c r="O120" s="49"/>
      <c r="P120" s="649"/>
      <c r="Q120" s="32"/>
      <c r="R120" s="576"/>
    </row>
    <row r="121" spans="1:18" s="4" customFormat="1" ht="19.5" customHeight="1">
      <c r="A121" s="313" t="s">
        <v>42</v>
      </c>
      <c r="B121" s="1128"/>
      <c r="C121" s="146">
        <f t="shared" si="19"/>
        <v>46</v>
      </c>
      <c r="D121" s="410" t="s">
        <v>55</v>
      </c>
      <c r="E121" s="410" t="s">
        <v>55</v>
      </c>
      <c r="F121" s="1340" t="s">
        <v>2844</v>
      </c>
      <c r="G121" s="1341">
        <v>2</v>
      </c>
      <c r="H121" s="1342">
        <v>375</v>
      </c>
      <c r="I121" s="1351">
        <f t="shared" si="15"/>
        <v>750</v>
      </c>
      <c r="J121" s="45"/>
      <c r="K121" s="46" t="s">
        <v>2845</v>
      </c>
      <c r="L121" s="47"/>
      <c r="M121" s="47"/>
      <c r="N121" s="48"/>
      <c r="O121" s="49"/>
      <c r="P121" s="649"/>
      <c r="Q121" s="32"/>
      <c r="R121" s="576"/>
    </row>
    <row r="122" spans="1:18" s="4" customFormat="1" ht="19.5" customHeight="1">
      <c r="A122" s="313" t="s">
        <v>42</v>
      </c>
      <c r="B122" s="1128"/>
      <c r="C122" s="146">
        <f t="shared" si="19"/>
        <v>47</v>
      </c>
      <c r="D122" s="410" t="s">
        <v>55</v>
      </c>
      <c r="E122" s="410" t="s">
        <v>55</v>
      </c>
      <c r="F122" s="1340" t="s">
        <v>2803</v>
      </c>
      <c r="G122" s="1341">
        <v>1</v>
      </c>
      <c r="H122" s="1342">
        <v>230</v>
      </c>
      <c r="I122" s="1351">
        <f t="shared" si="15"/>
        <v>230</v>
      </c>
      <c r="J122" s="45"/>
      <c r="K122" s="46" t="s">
        <v>2804</v>
      </c>
      <c r="L122" s="47"/>
      <c r="M122" s="47"/>
      <c r="N122" s="48"/>
      <c r="O122" s="49"/>
      <c r="P122" s="649"/>
      <c r="Q122" s="32"/>
      <c r="R122" s="576"/>
    </row>
    <row r="123" spans="1:18" s="4" customFormat="1" ht="19.5" customHeight="1">
      <c r="A123" s="27"/>
      <c r="B123" s="27"/>
      <c r="C123" s="28"/>
      <c r="D123" s="28"/>
      <c r="E123" s="28"/>
      <c r="F123" s="117"/>
      <c r="G123" s="1151"/>
      <c r="H123" s="44"/>
      <c r="I123" s="168"/>
      <c r="J123" s="45"/>
      <c r="K123" s="46"/>
      <c r="L123" s="47"/>
      <c r="M123" s="47"/>
      <c r="N123" s="48"/>
      <c r="O123" s="49"/>
      <c r="P123" s="649"/>
      <c r="Q123" s="32"/>
      <c r="R123" s="576"/>
    </row>
    <row r="124" spans="1:18" s="4" customFormat="1" ht="19.5" customHeight="1">
      <c r="A124" s="27"/>
      <c r="B124" s="27"/>
      <c r="C124" s="28"/>
      <c r="D124" s="28"/>
      <c r="E124" s="28"/>
      <c r="F124" s="117"/>
      <c r="G124" s="1151"/>
      <c r="H124" s="44"/>
      <c r="I124" s="168"/>
      <c r="J124" s="45"/>
      <c r="K124" s="46"/>
      <c r="L124" s="47"/>
      <c r="M124" s="47"/>
      <c r="N124" s="48"/>
      <c r="O124" s="49"/>
      <c r="P124" s="649"/>
      <c r="Q124" s="32"/>
      <c r="R124" s="576"/>
    </row>
    <row r="125" spans="1:18" s="4" customFormat="1" ht="19.5" customHeight="1">
      <c r="A125" s="27"/>
      <c r="B125" s="27"/>
      <c r="C125" s="28"/>
      <c r="D125" s="28"/>
      <c r="E125" s="28"/>
      <c r="F125" s="306">
        <f>SUM(I76:I123)</f>
        <v>126702</v>
      </c>
      <c r="G125" s="1151"/>
      <c r="H125" s="44"/>
      <c r="I125" s="168"/>
      <c r="J125" s="45"/>
      <c r="K125" s="46"/>
      <c r="L125" s="47"/>
      <c r="M125" s="47"/>
      <c r="N125" s="48"/>
      <c r="O125" s="49"/>
      <c r="P125" s="649"/>
      <c r="Q125" s="32"/>
      <c r="R125" s="576"/>
    </row>
    <row r="126" spans="1:18" s="4" customFormat="1" ht="19.5" customHeight="1">
      <c r="A126" s="27"/>
      <c r="B126" s="27"/>
      <c r="C126" s="28"/>
      <c r="D126" s="28"/>
      <c r="E126" s="28"/>
      <c r="F126" s="117"/>
      <c r="G126" s="1151"/>
      <c r="H126" s="44"/>
      <c r="I126" s="168"/>
      <c r="J126" s="45"/>
      <c r="K126" s="46"/>
      <c r="L126" s="47"/>
      <c r="M126" s="47"/>
      <c r="N126" s="48"/>
      <c r="O126" s="49"/>
      <c r="P126" s="649"/>
      <c r="Q126" s="32"/>
      <c r="R126" s="576"/>
    </row>
    <row r="127" spans="1:18" s="4" customFormat="1" ht="19.5" customHeight="1">
      <c r="A127" s="27"/>
      <c r="B127" s="27"/>
      <c r="C127" s="28"/>
      <c r="D127" s="28"/>
      <c r="E127" s="28"/>
      <c r="F127" s="117"/>
      <c r="G127" s="1151"/>
      <c r="H127" s="44"/>
      <c r="I127" s="168"/>
      <c r="J127" s="45"/>
      <c r="K127" s="46"/>
      <c r="L127" s="47"/>
      <c r="M127" s="47"/>
      <c r="N127" s="48"/>
      <c r="O127" s="49"/>
      <c r="P127" s="649"/>
      <c r="Q127" s="32"/>
      <c r="R127" s="576"/>
    </row>
    <row r="128" spans="1:18" s="4" customFormat="1" ht="19.5" customHeight="1">
      <c r="A128" s="27"/>
      <c r="B128" s="27"/>
      <c r="C128" s="28"/>
      <c r="D128" s="28"/>
      <c r="E128" s="28"/>
      <c r="F128" s="117"/>
      <c r="G128" s="1151"/>
      <c r="H128" s="44"/>
      <c r="I128" s="168"/>
      <c r="J128" s="45"/>
      <c r="K128" s="46"/>
      <c r="L128" s="47"/>
      <c r="M128" s="47"/>
      <c r="N128" s="48"/>
      <c r="O128" s="49"/>
      <c r="P128" s="649"/>
      <c r="Q128" s="32"/>
      <c r="R128" s="576"/>
    </row>
    <row r="129" spans="1:18" s="4" customFormat="1" ht="19.5" customHeight="1">
      <c r="A129" s="27"/>
      <c r="B129" s="27"/>
      <c r="C129" s="28"/>
      <c r="D129" s="28"/>
      <c r="E129" s="28"/>
      <c r="F129" s="117"/>
      <c r="G129" s="1151"/>
      <c r="H129" s="44"/>
      <c r="I129" s="168"/>
      <c r="J129" s="45"/>
      <c r="K129" s="46"/>
      <c r="L129" s="47"/>
      <c r="M129" s="47"/>
      <c r="N129" s="48"/>
      <c r="O129" s="49"/>
      <c r="P129" s="649"/>
      <c r="Q129" s="32"/>
      <c r="R129" s="576"/>
    </row>
    <row r="130" spans="1:18" s="4" customFormat="1" ht="19.5" customHeight="1">
      <c r="A130" s="27"/>
      <c r="B130" s="27"/>
      <c r="C130" s="28"/>
      <c r="D130" s="28"/>
      <c r="E130" s="28"/>
      <c r="F130" s="117"/>
      <c r="G130" s="1151"/>
      <c r="H130" s="44"/>
      <c r="I130" s="168"/>
      <c r="J130" s="45"/>
      <c r="K130" s="46"/>
      <c r="L130" s="47"/>
      <c r="M130" s="47"/>
      <c r="N130" s="48"/>
      <c r="O130" s="49"/>
      <c r="P130" s="649"/>
      <c r="Q130" s="32"/>
      <c r="R130" s="576"/>
    </row>
    <row r="131" spans="1:18" s="4" customFormat="1" ht="19.5" customHeight="1">
      <c r="B131" s="27"/>
      <c r="C131" s="28"/>
      <c r="D131" s="28"/>
      <c r="E131" s="28"/>
      <c r="F131" s="117"/>
      <c r="G131" s="1151"/>
      <c r="H131" s="44"/>
      <c r="I131" s="44"/>
      <c r="J131" s="45"/>
      <c r="K131" s="46"/>
      <c r="L131" s="47"/>
      <c r="M131" s="47"/>
      <c r="N131" s="48"/>
      <c r="O131" s="49"/>
      <c r="P131" s="649"/>
      <c r="Q131" s="32"/>
      <c r="R131" s="576"/>
    </row>
    <row r="132" spans="1:18" s="4" customFormat="1" ht="19.5" customHeight="1">
      <c r="B132" s="27"/>
      <c r="C132" s="28"/>
      <c r="D132" s="28"/>
      <c r="E132" s="28"/>
      <c r="F132" s="117"/>
      <c r="G132" s="1151"/>
      <c r="H132" s="44"/>
      <c r="I132" s="44"/>
      <c r="J132" s="45"/>
      <c r="K132" s="46"/>
      <c r="L132" s="47"/>
      <c r="M132" s="47"/>
      <c r="N132" s="48"/>
      <c r="O132" s="49"/>
      <c r="P132" s="649"/>
      <c r="Q132" s="32"/>
      <c r="R132" s="576"/>
    </row>
    <row r="133" spans="1:18" s="4" customFormat="1" ht="19.5" customHeight="1">
      <c r="B133" s="27"/>
      <c r="C133" s="28"/>
      <c r="D133" s="28"/>
      <c r="E133" s="28"/>
      <c r="F133" s="117"/>
      <c r="G133" s="1151"/>
      <c r="H133" s="44"/>
      <c r="I133" s="44"/>
      <c r="J133" s="45"/>
      <c r="K133" s="46"/>
      <c r="L133" s="47"/>
      <c r="M133" s="47"/>
      <c r="N133" s="48"/>
      <c r="O133" s="49"/>
      <c r="P133" s="649"/>
      <c r="Q133" s="32"/>
      <c r="R133" s="576"/>
    </row>
    <row r="134" spans="1:18" s="4" customFormat="1" ht="19.5" customHeight="1">
      <c r="B134" s="27"/>
      <c r="C134" s="28"/>
      <c r="D134" s="28"/>
      <c r="E134" s="28"/>
      <c r="F134" s="117"/>
      <c r="G134" s="1151"/>
      <c r="H134" s="44"/>
      <c r="I134" s="44"/>
      <c r="J134" s="45"/>
      <c r="K134" s="46"/>
      <c r="L134" s="47"/>
      <c r="M134" s="47"/>
      <c r="N134" s="48"/>
      <c r="O134" s="49"/>
      <c r="P134" s="649"/>
      <c r="Q134" s="32"/>
      <c r="R134" s="576"/>
    </row>
    <row r="135" spans="1:18" s="4" customFormat="1" ht="19.5" customHeight="1">
      <c r="B135" s="27"/>
      <c r="C135" s="28"/>
      <c r="D135" s="28"/>
      <c r="E135" s="28"/>
      <c r="F135" s="117"/>
      <c r="G135" s="1151"/>
      <c r="H135" s="44"/>
      <c r="I135" s="44"/>
      <c r="J135" s="45"/>
      <c r="K135" s="46"/>
      <c r="L135" s="47"/>
      <c r="M135" s="47"/>
      <c r="N135" s="48"/>
      <c r="O135" s="49"/>
      <c r="P135" s="649"/>
      <c r="Q135" s="32"/>
      <c r="R135" s="576"/>
    </row>
    <row r="136" spans="1:18" s="4" customFormat="1" ht="19.5" customHeight="1">
      <c r="B136" s="27"/>
      <c r="C136" s="28"/>
      <c r="D136" s="28"/>
      <c r="E136" s="28"/>
      <c r="F136" s="117"/>
      <c r="G136" s="1151"/>
      <c r="H136" s="44"/>
      <c r="I136" s="44"/>
      <c r="J136" s="45"/>
      <c r="K136" s="46"/>
      <c r="L136" s="47"/>
      <c r="M136" s="47"/>
      <c r="N136" s="48"/>
      <c r="O136" s="49"/>
      <c r="P136" s="649"/>
      <c r="Q136" s="32"/>
      <c r="R136" s="576"/>
    </row>
    <row r="137" spans="1:18" s="4" customFormat="1" ht="19.5" customHeight="1">
      <c r="B137" s="27"/>
      <c r="C137" s="28"/>
      <c r="D137" s="28"/>
      <c r="E137" s="28"/>
      <c r="F137" s="117"/>
      <c r="G137" s="1151"/>
      <c r="H137" s="44"/>
      <c r="I137" s="44"/>
      <c r="J137" s="45"/>
      <c r="K137" s="46"/>
      <c r="L137" s="47"/>
      <c r="M137" s="47"/>
      <c r="N137" s="48"/>
      <c r="O137" s="49"/>
      <c r="P137" s="649"/>
      <c r="Q137" s="32"/>
      <c r="R137" s="576"/>
    </row>
    <row r="138" spans="1:18" s="4" customFormat="1" ht="19.5" customHeight="1">
      <c r="B138" s="27"/>
      <c r="C138" s="28"/>
      <c r="D138" s="28"/>
      <c r="E138" s="28"/>
      <c r="F138" s="117"/>
      <c r="G138" s="1151"/>
      <c r="H138" s="44"/>
      <c r="I138" s="44"/>
      <c r="J138" s="45"/>
      <c r="K138" s="46"/>
      <c r="L138" s="47"/>
      <c r="M138" s="47"/>
      <c r="N138" s="48"/>
      <c r="O138" s="49"/>
      <c r="P138" s="649"/>
      <c r="Q138" s="32"/>
      <c r="R138" s="576"/>
    </row>
    <row r="139" spans="1:18" ht="18" customHeight="1">
      <c r="B139" s="27"/>
      <c r="C139" s="47"/>
      <c r="D139" s="49"/>
      <c r="E139" s="49"/>
      <c r="F139" s="100"/>
      <c r="G139" s="841"/>
      <c r="H139" s="841"/>
      <c r="I139" s="44"/>
      <c r="J139" s="649"/>
      <c r="K139" s="100"/>
      <c r="L139" s="101"/>
      <c r="M139" s="47"/>
      <c r="N139" s="48"/>
      <c r="O139" s="666"/>
      <c r="P139" s="649"/>
      <c r="Q139" s="32"/>
      <c r="R139" s="33"/>
    </row>
    <row r="140" spans="1:18" ht="18" customHeight="1">
      <c r="B140" s="27"/>
      <c r="C140" s="47"/>
      <c r="D140" s="47"/>
      <c r="E140" s="47"/>
      <c r="F140" s="101" t="s">
        <v>1089</v>
      </c>
      <c r="G140" s="44"/>
      <c r="H140" s="44"/>
      <c r="I140" s="44">
        <f>G140*H140</f>
        <v>0</v>
      </c>
      <c r="J140" s="45"/>
      <c r="K140" s="100" t="s">
        <v>1090</v>
      </c>
      <c r="L140" s="666"/>
      <c r="M140" s="47"/>
      <c r="N140" s="48"/>
      <c r="O140" s="666"/>
      <c r="P140" s="649"/>
      <c r="Q140" s="32"/>
      <c r="R140" s="576"/>
    </row>
    <row r="141" spans="1:18" ht="18" customHeight="1">
      <c r="B141" s="27"/>
      <c r="C141" s="47"/>
      <c r="D141" s="49"/>
      <c r="E141" s="49"/>
      <c r="F141" s="101" t="s">
        <v>1090</v>
      </c>
      <c r="G141" s="44"/>
      <c r="H141" s="44">
        <v>5000</v>
      </c>
      <c r="I141" s="44">
        <f>G141*H141</f>
        <v>0</v>
      </c>
      <c r="J141" s="45"/>
      <c r="K141" s="100" t="s">
        <v>1091</v>
      </c>
      <c r="L141" s="666"/>
      <c r="M141" s="47"/>
      <c r="N141" s="47"/>
      <c r="O141" s="666"/>
      <c r="P141" s="649"/>
      <c r="Q141" s="576"/>
      <c r="R141" s="576"/>
    </row>
    <row r="142" spans="1:18" ht="18" customHeight="1">
      <c r="B142" s="27"/>
      <c r="C142" s="47"/>
      <c r="D142" s="49"/>
      <c r="E142" s="49"/>
      <c r="F142" s="101" t="s">
        <v>1091</v>
      </c>
      <c r="G142" s="44"/>
      <c r="H142" s="44"/>
      <c r="I142" s="44">
        <f>G142*H142</f>
        <v>0</v>
      </c>
      <c r="J142" s="45"/>
      <c r="K142" s="177"/>
      <c r="L142" s="666"/>
      <c r="M142" s="47"/>
      <c r="N142" s="47"/>
      <c r="O142" s="666"/>
      <c r="P142" s="649"/>
      <c r="Q142" s="576"/>
      <c r="R142" s="576"/>
    </row>
    <row r="143" spans="1:18" ht="18" customHeight="1">
      <c r="B143" s="27"/>
      <c r="C143" s="47"/>
      <c r="D143" s="49"/>
      <c r="E143" s="49"/>
      <c r="F143" s="669"/>
      <c r="G143" s="670"/>
      <c r="H143" s="670"/>
      <c r="I143" s="671"/>
      <c r="J143" s="126"/>
      <c r="K143" s="124"/>
      <c r="L143" s="666"/>
      <c r="M143" s="47"/>
      <c r="N143" s="47"/>
      <c r="O143" s="666"/>
      <c r="P143" s="649"/>
      <c r="Q143" s="576"/>
      <c r="R143" s="576"/>
    </row>
    <row r="144" spans="1:18" ht="18" customHeight="1"/>
    <row r="145" ht="18" customHeight="1"/>
  </sheetData>
  <autoFilter ref="A10:R130" xr:uid="{45795B11-EA03-4D9F-B7D5-933EB783FCD2}"/>
  <mergeCells count="12">
    <mergeCell ref="K7:L7"/>
    <mergeCell ref="D13:F13"/>
    <mergeCell ref="D75:F75"/>
    <mergeCell ref="F143:I143"/>
    <mergeCell ref="C2:E2"/>
    <mergeCell ref="H2:J2"/>
    <mergeCell ref="C3:E3"/>
    <mergeCell ref="C4:E4"/>
    <mergeCell ref="H4:K5"/>
    <mergeCell ref="C5:E5"/>
    <mergeCell ref="G5:G6"/>
    <mergeCell ref="C6:E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EC80-C903-4250-A964-39218E7F2FC7}">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2869</v>
      </c>
      <c r="G2" s="5" t="s">
        <v>2</v>
      </c>
      <c r="H2" s="6"/>
      <c r="I2" s="7"/>
      <c r="J2" s="8">
        <f>SUM(H:H)</f>
        <v>81710</v>
      </c>
    </row>
    <row r="3" spans="2:17" ht="20.100000000000001" customHeight="1">
      <c r="B3" s="2" t="s">
        <v>3</v>
      </c>
      <c r="C3" s="2"/>
      <c r="D3" s="2"/>
      <c r="E3" s="13" t="s">
        <v>2870</v>
      </c>
    </row>
    <row r="4" spans="2:17" ht="20.100000000000001" customHeight="1">
      <c r="B4" s="2" t="s">
        <v>5</v>
      </c>
      <c r="C4" s="2"/>
      <c r="D4" s="2"/>
      <c r="E4" s="13">
        <v>222625</v>
      </c>
    </row>
    <row r="5" spans="2:17" ht="20.100000000000001" customHeight="1">
      <c r="B5" s="2" t="s">
        <v>8</v>
      </c>
      <c r="C5" s="2"/>
      <c r="D5" s="2"/>
      <c r="E5" s="18">
        <v>45765</v>
      </c>
    </row>
    <row r="6" spans="2:17" ht="20.100000000000001" customHeight="1">
      <c r="B6" s="2" t="s">
        <v>10</v>
      </c>
      <c r="C6" s="2"/>
      <c r="D6" s="2"/>
      <c r="E6" s="18">
        <v>45810</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24" si="0">F9*G9</f>
        <v>0</v>
      </c>
      <c r="I9" s="31"/>
      <c r="J9" s="73"/>
      <c r="K9" s="73"/>
      <c r="L9" s="27"/>
      <c r="M9" s="32"/>
      <c r="N9" s="28"/>
      <c r="O9" s="27"/>
      <c r="P9" s="32"/>
      <c r="Q9" s="33"/>
    </row>
    <row r="10" spans="2:17" s="557" customFormat="1" ht="19.7" customHeight="1">
      <c r="B10" s="131">
        <v>1</v>
      </c>
      <c r="C10" s="200" t="s">
        <v>1311</v>
      </c>
      <c r="D10" s="200" t="s">
        <v>1311</v>
      </c>
      <c r="E10" s="148" t="s">
        <v>2871</v>
      </c>
      <c r="F10" s="563">
        <v>3</v>
      </c>
      <c r="G10" s="554">
        <v>7300</v>
      </c>
      <c r="H10" s="560">
        <f t="shared" si="0"/>
        <v>21900</v>
      </c>
      <c r="I10" s="561"/>
      <c r="J10" s="166" t="s">
        <v>2872</v>
      </c>
      <c r="K10" s="264" t="s">
        <v>2873</v>
      </c>
      <c r="L10" s="157"/>
      <c r="M10" s="555">
        <v>45744</v>
      </c>
      <c r="N10" s="131"/>
      <c r="O10" s="558">
        <v>45765</v>
      </c>
      <c r="P10" s="555">
        <v>45765</v>
      </c>
      <c r="Q10" s="556">
        <v>45765</v>
      </c>
    </row>
    <row r="11" spans="2:17" s="557" customFormat="1" ht="19.7" customHeight="1">
      <c r="B11" s="131">
        <v>2</v>
      </c>
      <c r="C11" s="200" t="s">
        <v>1311</v>
      </c>
      <c r="D11" s="200" t="s">
        <v>1311</v>
      </c>
      <c r="E11" s="148" t="s">
        <v>2874</v>
      </c>
      <c r="F11" s="563">
        <v>3</v>
      </c>
      <c r="G11" s="554">
        <v>4300</v>
      </c>
      <c r="H11" s="560">
        <f t="shared" si="0"/>
        <v>12900</v>
      </c>
      <c r="I11" s="561"/>
      <c r="J11" s="166" t="s">
        <v>2875</v>
      </c>
      <c r="K11" s="264" t="s">
        <v>2873</v>
      </c>
      <c r="L11" s="157"/>
      <c r="M11" s="555">
        <v>45744</v>
      </c>
      <c r="N11" s="131"/>
      <c r="O11" s="558">
        <v>45765</v>
      </c>
      <c r="P11" s="555">
        <v>45765</v>
      </c>
      <c r="Q11" s="556">
        <v>45765</v>
      </c>
    </row>
    <row r="12" spans="2:17" s="557" customFormat="1" ht="19.7" customHeight="1">
      <c r="B12" s="131">
        <v>3</v>
      </c>
      <c r="C12" s="200" t="s">
        <v>1311</v>
      </c>
      <c r="D12" s="200" t="s">
        <v>1311</v>
      </c>
      <c r="E12" s="148" t="s">
        <v>2876</v>
      </c>
      <c r="F12" s="199">
        <v>3</v>
      </c>
      <c r="G12" s="554">
        <v>8500</v>
      </c>
      <c r="H12" s="560">
        <f t="shared" si="0"/>
        <v>25500</v>
      </c>
      <c r="I12" s="561"/>
      <c r="J12" s="166" t="s">
        <v>2877</v>
      </c>
      <c r="K12" s="264" t="s">
        <v>2873</v>
      </c>
      <c r="L12" s="157"/>
      <c r="M12" s="555">
        <v>45744</v>
      </c>
      <c r="N12" s="131"/>
      <c r="O12" s="558">
        <v>45765</v>
      </c>
      <c r="P12" s="555">
        <v>45765</v>
      </c>
      <c r="Q12" s="556">
        <v>45765</v>
      </c>
    </row>
    <row r="13" spans="2:17" s="557" customFormat="1" ht="19.7" customHeight="1">
      <c r="B13" s="131"/>
      <c r="C13" s="131"/>
      <c r="D13" s="131"/>
      <c r="E13" s="148"/>
      <c r="F13" s="157"/>
      <c r="G13" s="554">
        <v>0</v>
      </c>
      <c r="H13" s="554">
        <f t="shared" si="0"/>
        <v>0</v>
      </c>
      <c r="I13" s="159"/>
      <c r="J13" s="166"/>
      <c r="K13" s="157"/>
      <c r="L13" s="157"/>
      <c r="M13" s="555"/>
      <c r="N13" s="131"/>
      <c r="O13" s="157"/>
      <c r="P13" s="555"/>
      <c r="Q13" s="556"/>
    </row>
    <row r="14" spans="2:17" s="557" customFormat="1" ht="19.7" customHeight="1">
      <c r="B14" s="131">
        <v>1</v>
      </c>
      <c r="C14" s="200" t="s">
        <v>55</v>
      </c>
      <c r="D14" s="200" t="s">
        <v>55</v>
      </c>
      <c r="E14" s="562" t="s">
        <v>2878</v>
      </c>
      <c r="F14" s="563">
        <v>3</v>
      </c>
      <c r="G14" s="559">
        <v>380</v>
      </c>
      <c r="H14" s="560">
        <f t="shared" si="0"/>
        <v>1140</v>
      </c>
      <c r="I14" s="561"/>
      <c r="J14" s="264" t="s">
        <v>2113</v>
      </c>
      <c r="K14" s="264" t="s">
        <v>2879</v>
      </c>
      <c r="L14" s="157"/>
      <c r="M14" s="555">
        <v>45755</v>
      </c>
      <c r="N14" s="131"/>
      <c r="O14" s="157"/>
      <c r="P14" s="555">
        <v>45756</v>
      </c>
      <c r="Q14" s="556">
        <v>45756</v>
      </c>
    </row>
    <row r="15" spans="2:17" s="557" customFormat="1" ht="19.7" customHeight="1">
      <c r="B15" s="131">
        <v>1</v>
      </c>
      <c r="C15" s="200" t="s">
        <v>55</v>
      </c>
      <c r="D15" s="200" t="s">
        <v>55</v>
      </c>
      <c r="E15" s="562" t="s">
        <v>2880</v>
      </c>
      <c r="F15" s="563">
        <v>3</v>
      </c>
      <c r="G15" s="559">
        <v>90</v>
      </c>
      <c r="H15" s="560">
        <f t="shared" si="0"/>
        <v>270</v>
      </c>
      <c r="I15" s="561"/>
      <c r="J15" s="264" t="s">
        <v>2881</v>
      </c>
      <c r="K15" s="264" t="s">
        <v>2879</v>
      </c>
      <c r="L15" s="157"/>
      <c r="M15" s="555">
        <v>45755</v>
      </c>
      <c r="N15" s="131"/>
      <c r="O15" s="157"/>
      <c r="P15" s="555">
        <v>45756</v>
      </c>
      <c r="Q15" s="556">
        <v>45756</v>
      </c>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571" customFormat="1" ht="19.7" customHeight="1">
      <c r="B17" s="302">
        <v>1</v>
      </c>
      <c r="C17" s="200"/>
      <c r="D17" s="200"/>
      <c r="E17" s="148" t="s">
        <v>870</v>
      </c>
      <c r="F17" s="199">
        <v>0</v>
      </c>
      <c r="G17" s="554">
        <v>5000</v>
      </c>
      <c r="H17" s="566">
        <f>F17*G17</f>
        <v>0</v>
      </c>
      <c r="I17" s="194"/>
      <c r="J17" s="156"/>
      <c r="K17" s="71"/>
      <c r="L17" s="71"/>
      <c r="M17" s="567"/>
      <c r="N17" s="302"/>
      <c r="O17" s="568"/>
      <c r="P17" s="569"/>
      <c r="Q17" s="570"/>
    </row>
    <row r="18" spans="2:17" s="571" customFormat="1" ht="19.7" customHeight="1">
      <c r="B18" s="302">
        <v>1</v>
      </c>
      <c r="C18" s="302"/>
      <c r="D18" s="302"/>
      <c r="E18" s="148" t="s">
        <v>871</v>
      </c>
      <c r="F18" s="199">
        <v>4</v>
      </c>
      <c r="G18" s="554">
        <v>5000</v>
      </c>
      <c r="H18" s="566">
        <f>F18*G18</f>
        <v>20000</v>
      </c>
      <c r="I18" s="194"/>
      <c r="J18" s="156"/>
      <c r="K18" s="71"/>
      <c r="L18" s="71"/>
      <c r="M18" s="567"/>
      <c r="N18" s="302"/>
      <c r="O18" s="568"/>
      <c r="P18" s="569"/>
      <c r="Q18" s="570"/>
    </row>
    <row r="19" spans="2:17" s="4" customFormat="1" ht="19.7" customHeight="1">
      <c r="B19" s="28"/>
      <c r="C19" s="28"/>
      <c r="D19" s="28"/>
      <c r="E19" s="35"/>
      <c r="F19" s="27"/>
      <c r="G19" s="36">
        <v>0</v>
      </c>
      <c r="H19" s="36">
        <f>F19*G19</f>
        <v>0</v>
      </c>
      <c r="I19" s="31"/>
      <c r="J19" s="38"/>
      <c r="K19" s="27"/>
      <c r="L19" s="27"/>
      <c r="M19" s="32"/>
      <c r="N19" s="28"/>
      <c r="O19" s="27"/>
      <c r="P19" s="32"/>
      <c r="Q19" s="33"/>
    </row>
    <row r="20" spans="2:17" s="4" customFormat="1" ht="19.7" customHeight="1">
      <c r="B20" s="28"/>
      <c r="C20" s="28"/>
      <c r="D20" s="28"/>
      <c r="E20" s="35"/>
      <c r="F20" s="27"/>
      <c r="G20" s="36">
        <v>0</v>
      </c>
      <c r="H20" s="36">
        <f>F20*G20</f>
        <v>0</v>
      </c>
      <c r="I20" s="31"/>
      <c r="J20" s="38"/>
      <c r="K20" s="27"/>
      <c r="L20" s="27"/>
      <c r="M20" s="32"/>
      <c r="N20" s="28"/>
      <c r="O20" s="27"/>
      <c r="P20" s="32"/>
      <c r="Q20" s="33"/>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s="4" customFormat="1" ht="19.7" customHeight="1">
      <c r="B24" s="28"/>
      <c r="C24" s="28"/>
      <c r="D24" s="28"/>
      <c r="E24" s="35"/>
      <c r="F24" s="27"/>
      <c r="G24" s="36">
        <v>0</v>
      </c>
      <c r="H24" s="36">
        <f t="shared" si="0"/>
        <v>0</v>
      </c>
      <c r="I24" s="31"/>
      <c r="J24" s="38"/>
      <c r="K24" s="27"/>
      <c r="L24" s="27"/>
      <c r="M24" s="32"/>
      <c r="N24" s="28"/>
      <c r="O24" s="27"/>
      <c r="P24" s="32"/>
      <c r="Q24" s="33"/>
    </row>
    <row r="25" spans="2:17">
      <c r="G25" s="10"/>
      <c r="H25" s="10"/>
    </row>
  </sheetData>
  <autoFilter ref="B8:O24" xr:uid="{BA56FC63-81EA-4A69-86A3-AC0E639ABAC4}"/>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ED4C-78E9-427D-BA13-F07375E59DEF}">
  <sheetPr>
    <tabColor rgb="FFFFFF00"/>
    <pageSetUpPr fitToPage="1"/>
  </sheetPr>
  <dimension ref="A2:R168"/>
  <sheetViews>
    <sheetView zoomScale="85" zoomScaleNormal="85" workbookViewId="0">
      <pane xSplit="11" ySplit="8" topLeftCell="O18" activePane="bottomRight" state="frozen"/>
      <selection pane="topRight" activeCell="K1" sqref="K1"/>
      <selection pane="bottomLeft" activeCell="A9" sqref="A9"/>
      <selection pane="bottomRight" activeCell="Q21" sqref="Q21:Q28"/>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1" customWidth="1"/>
    <col min="8" max="8" width="8.375" style="1" customWidth="1"/>
    <col min="9" max="9" width="8.125" style="1" customWidth="1"/>
    <col min="10" max="10" width="5.75" style="10" customWidth="1"/>
    <col min="11" max="11" width="44.875" style="1" customWidth="1"/>
    <col min="12" max="12" width="33.125" style="1" customWidth="1"/>
    <col min="13" max="13" width="19.875" style="4" customWidth="1"/>
    <col min="14" max="14" width="13.75" style="4" customWidth="1"/>
    <col min="15" max="15" width="8.75" style="1" customWidth="1"/>
    <col min="16" max="16" width="17.25" style="10" customWidth="1"/>
    <col min="17" max="17" width="18.25" style="572" bestFit="1"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33.125" style="1" customWidth="1"/>
    <col min="269" max="269" width="19.875" style="1" customWidth="1"/>
    <col min="270" max="270" width="13.75" style="1" customWidth="1"/>
    <col min="271" max="271" width="8.75" style="1" customWidth="1"/>
    <col min="272" max="272" width="17.25" style="1" customWidth="1"/>
    <col min="273" max="273" width="18.25" style="1" bestFit="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33.125" style="1" customWidth="1"/>
    <col min="525" max="525" width="19.875" style="1" customWidth="1"/>
    <col min="526" max="526" width="13.75" style="1" customWidth="1"/>
    <col min="527" max="527" width="8.75" style="1" customWidth="1"/>
    <col min="528" max="528" width="17.25" style="1" customWidth="1"/>
    <col min="529" max="529" width="18.25" style="1" bestFit="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33.125" style="1" customWidth="1"/>
    <col min="781" max="781" width="19.875" style="1" customWidth="1"/>
    <col min="782" max="782" width="13.75" style="1" customWidth="1"/>
    <col min="783" max="783" width="8.75" style="1" customWidth="1"/>
    <col min="784" max="784" width="17.25" style="1" customWidth="1"/>
    <col min="785" max="785" width="18.25" style="1" bestFit="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33.125" style="1" customWidth="1"/>
    <col min="1037" max="1037" width="19.875" style="1" customWidth="1"/>
    <col min="1038" max="1038" width="13.75" style="1" customWidth="1"/>
    <col min="1039" max="1039" width="8.75" style="1" customWidth="1"/>
    <col min="1040" max="1040" width="17.25" style="1" customWidth="1"/>
    <col min="1041" max="1041" width="18.25" style="1" bestFit="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33.125" style="1" customWidth="1"/>
    <col min="1293" max="1293" width="19.875" style="1" customWidth="1"/>
    <col min="1294" max="1294" width="13.75" style="1" customWidth="1"/>
    <col min="1295" max="1295" width="8.75" style="1" customWidth="1"/>
    <col min="1296" max="1296" width="17.25" style="1" customWidth="1"/>
    <col min="1297" max="1297" width="18.25" style="1" bestFit="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33.125" style="1" customWidth="1"/>
    <col min="1549" max="1549" width="19.875" style="1" customWidth="1"/>
    <col min="1550" max="1550" width="13.75" style="1" customWidth="1"/>
    <col min="1551" max="1551" width="8.75" style="1" customWidth="1"/>
    <col min="1552" max="1552" width="17.25" style="1" customWidth="1"/>
    <col min="1553" max="1553" width="18.25" style="1" bestFit="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33.125" style="1" customWidth="1"/>
    <col min="1805" max="1805" width="19.875" style="1" customWidth="1"/>
    <col min="1806" max="1806" width="13.75" style="1" customWidth="1"/>
    <col min="1807" max="1807" width="8.75" style="1" customWidth="1"/>
    <col min="1808" max="1808" width="17.25" style="1" customWidth="1"/>
    <col min="1809" max="1809" width="18.25" style="1" bestFit="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33.125" style="1" customWidth="1"/>
    <col min="2061" max="2061" width="19.875" style="1" customWidth="1"/>
    <col min="2062" max="2062" width="13.75" style="1" customWidth="1"/>
    <col min="2063" max="2063" width="8.75" style="1" customWidth="1"/>
    <col min="2064" max="2064" width="17.25" style="1" customWidth="1"/>
    <col min="2065" max="2065" width="18.25" style="1" bestFit="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33.125" style="1" customWidth="1"/>
    <col min="2317" max="2317" width="19.875" style="1" customWidth="1"/>
    <col min="2318" max="2318" width="13.75" style="1" customWidth="1"/>
    <col min="2319" max="2319" width="8.75" style="1" customWidth="1"/>
    <col min="2320" max="2320" width="17.25" style="1" customWidth="1"/>
    <col min="2321" max="2321" width="18.25" style="1" bestFit="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33.125" style="1" customWidth="1"/>
    <col min="2573" max="2573" width="19.875" style="1" customWidth="1"/>
    <col min="2574" max="2574" width="13.75" style="1" customWidth="1"/>
    <col min="2575" max="2575" width="8.75" style="1" customWidth="1"/>
    <col min="2576" max="2576" width="17.25" style="1" customWidth="1"/>
    <col min="2577" max="2577" width="18.25" style="1" bestFit="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33.125" style="1" customWidth="1"/>
    <col min="2829" max="2829" width="19.875" style="1" customWidth="1"/>
    <col min="2830" max="2830" width="13.75" style="1" customWidth="1"/>
    <col min="2831" max="2831" width="8.75" style="1" customWidth="1"/>
    <col min="2832" max="2832" width="17.25" style="1" customWidth="1"/>
    <col min="2833" max="2833" width="18.25" style="1" bestFit="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33.125" style="1" customWidth="1"/>
    <col min="3085" max="3085" width="19.875" style="1" customWidth="1"/>
    <col min="3086" max="3086" width="13.75" style="1" customWidth="1"/>
    <col min="3087" max="3087" width="8.75" style="1" customWidth="1"/>
    <col min="3088" max="3088" width="17.25" style="1" customWidth="1"/>
    <col min="3089" max="3089" width="18.25" style="1" bestFit="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33.125" style="1" customWidth="1"/>
    <col min="3341" max="3341" width="19.875" style="1" customWidth="1"/>
    <col min="3342" max="3342" width="13.75" style="1" customWidth="1"/>
    <col min="3343" max="3343" width="8.75" style="1" customWidth="1"/>
    <col min="3344" max="3344" width="17.25" style="1" customWidth="1"/>
    <col min="3345" max="3345" width="18.25" style="1" bestFit="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33.125" style="1" customWidth="1"/>
    <col min="3597" max="3597" width="19.875" style="1" customWidth="1"/>
    <col min="3598" max="3598" width="13.75" style="1" customWidth="1"/>
    <col min="3599" max="3599" width="8.75" style="1" customWidth="1"/>
    <col min="3600" max="3600" width="17.25" style="1" customWidth="1"/>
    <col min="3601" max="3601" width="18.25" style="1" bestFit="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33.125" style="1" customWidth="1"/>
    <col min="3853" max="3853" width="19.875" style="1" customWidth="1"/>
    <col min="3854" max="3854" width="13.75" style="1" customWidth="1"/>
    <col min="3855" max="3855" width="8.75" style="1" customWidth="1"/>
    <col min="3856" max="3856" width="17.25" style="1" customWidth="1"/>
    <col min="3857" max="3857" width="18.25" style="1" bestFit="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33.125" style="1" customWidth="1"/>
    <col min="4109" max="4109" width="19.875" style="1" customWidth="1"/>
    <col min="4110" max="4110" width="13.75" style="1" customWidth="1"/>
    <col min="4111" max="4111" width="8.75" style="1" customWidth="1"/>
    <col min="4112" max="4112" width="17.25" style="1" customWidth="1"/>
    <col min="4113" max="4113" width="18.25" style="1" bestFit="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33.125" style="1" customWidth="1"/>
    <col min="4365" max="4365" width="19.875" style="1" customWidth="1"/>
    <col min="4366" max="4366" width="13.75" style="1" customWidth="1"/>
    <col min="4367" max="4367" width="8.75" style="1" customWidth="1"/>
    <col min="4368" max="4368" width="17.25" style="1" customWidth="1"/>
    <col min="4369" max="4369" width="18.25" style="1" bestFit="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33.125" style="1" customWidth="1"/>
    <col min="4621" max="4621" width="19.875" style="1" customWidth="1"/>
    <col min="4622" max="4622" width="13.75" style="1" customWidth="1"/>
    <col min="4623" max="4623" width="8.75" style="1" customWidth="1"/>
    <col min="4624" max="4624" width="17.25" style="1" customWidth="1"/>
    <col min="4625" max="4625" width="18.25" style="1" bestFit="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33.125" style="1" customWidth="1"/>
    <col min="4877" max="4877" width="19.875" style="1" customWidth="1"/>
    <col min="4878" max="4878" width="13.75" style="1" customWidth="1"/>
    <col min="4879" max="4879" width="8.75" style="1" customWidth="1"/>
    <col min="4880" max="4880" width="17.25" style="1" customWidth="1"/>
    <col min="4881" max="4881" width="18.25" style="1" bestFit="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33.125" style="1" customWidth="1"/>
    <col min="5133" max="5133" width="19.875" style="1" customWidth="1"/>
    <col min="5134" max="5134" width="13.75" style="1" customWidth="1"/>
    <col min="5135" max="5135" width="8.75" style="1" customWidth="1"/>
    <col min="5136" max="5136" width="17.25" style="1" customWidth="1"/>
    <col min="5137" max="5137" width="18.25" style="1" bestFit="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33.125" style="1" customWidth="1"/>
    <col min="5389" max="5389" width="19.875" style="1" customWidth="1"/>
    <col min="5390" max="5390" width="13.75" style="1" customWidth="1"/>
    <col min="5391" max="5391" width="8.75" style="1" customWidth="1"/>
    <col min="5392" max="5392" width="17.25" style="1" customWidth="1"/>
    <col min="5393" max="5393" width="18.25" style="1" bestFit="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33.125" style="1" customWidth="1"/>
    <col min="5645" max="5645" width="19.875" style="1" customWidth="1"/>
    <col min="5646" max="5646" width="13.75" style="1" customWidth="1"/>
    <col min="5647" max="5647" width="8.75" style="1" customWidth="1"/>
    <col min="5648" max="5648" width="17.25" style="1" customWidth="1"/>
    <col min="5649" max="5649" width="18.25" style="1" bestFit="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33.125" style="1" customWidth="1"/>
    <col min="5901" max="5901" width="19.875" style="1" customWidth="1"/>
    <col min="5902" max="5902" width="13.75" style="1" customWidth="1"/>
    <col min="5903" max="5903" width="8.75" style="1" customWidth="1"/>
    <col min="5904" max="5904" width="17.25" style="1" customWidth="1"/>
    <col min="5905" max="5905" width="18.25" style="1" bestFit="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33.125" style="1" customWidth="1"/>
    <col min="6157" max="6157" width="19.875" style="1" customWidth="1"/>
    <col min="6158" max="6158" width="13.75" style="1" customWidth="1"/>
    <col min="6159" max="6159" width="8.75" style="1" customWidth="1"/>
    <col min="6160" max="6160" width="17.25" style="1" customWidth="1"/>
    <col min="6161" max="6161" width="18.25" style="1" bestFit="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33.125" style="1" customWidth="1"/>
    <col min="6413" max="6413" width="19.875" style="1" customWidth="1"/>
    <col min="6414" max="6414" width="13.75" style="1" customWidth="1"/>
    <col min="6415" max="6415" width="8.75" style="1" customWidth="1"/>
    <col min="6416" max="6416" width="17.25" style="1" customWidth="1"/>
    <col min="6417" max="6417" width="18.25" style="1" bestFit="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33.125" style="1" customWidth="1"/>
    <col min="6669" max="6669" width="19.875" style="1" customWidth="1"/>
    <col min="6670" max="6670" width="13.75" style="1" customWidth="1"/>
    <col min="6671" max="6671" width="8.75" style="1" customWidth="1"/>
    <col min="6672" max="6672" width="17.25" style="1" customWidth="1"/>
    <col min="6673" max="6673" width="18.25" style="1" bestFit="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33.125" style="1" customWidth="1"/>
    <col min="6925" max="6925" width="19.875" style="1" customWidth="1"/>
    <col min="6926" max="6926" width="13.75" style="1" customWidth="1"/>
    <col min="6927" max="6927" width="8.75" style="1" customWidth="1"/>
    <col min="6928" max="6928" width="17.25" style="1" customWidth="1"/>
    <col min="6929" max="6929" width="18.25" style="1" bestFit="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33.125" style="1" customWidth="1"/>
    <col min="7181" max="7181" width="19.875" style="1" customWidth="1"/>
    <col min="7182" max="7182" width="13.75" style="1" customWidth="1"/>
    <col min="7183" max="7183" width="8.75" style="1" customWidth="1"/>
    <col min="7184" max="7184" width="17.25" style="1" customWidth="1"/>
    <col min="7185" max="7185" width="18.25" style="1" bestFit="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33.125" style="1" customWidth="1"/>
    <col min="7437" max="7437" width="19.875" style="1" customWidth="1"/>
    <col min="7438" max="7438" width="13.75" style="1" customWidth="1"/>
    <col min="7439" max="7439" width="8.75" style="1" customWidth="1"/>
    <col min="7440" max="7440" width="17.25" style="1" customWidth="1"/>
    <col min="7441" max="7441" width="18.25" style="1" bestFit="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33.125" style="1" customWidth="1"/>
    <col min="7693" max="7693" width="19.875" style="1" customWidth="1"/>
    <col min="7694" max="7694" width="13.75" style="1" customWidth="1"/>
    <col min="7695" max="7695" width="8.75" style="1" customWidth="1"/>
    <col min="7696" max="7696" width="17.25" style="1" customWidth="1"/>
    <col min="7697" max="7697" width="18.25" style="1" bestFit="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33.125" style="1" customWidth="1"/>
    <col min="7949" max="7949" width="19.875" style="1" customWidth="1"/>
    <col min="7950" max="7950" width="13.75" style="1" customWidth="1"/>
    <col min="7951" max="7951" width="8.75" style="1" customWidth="1"/>
    <col min="7952" max="7952" width="17.25" style="1" customWidth="1"/>
    <col min="7953" max="7953" width="18.25" style="1" bestFit="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33.125" style="1" customWidth="1"/>
    <col min="8205" max="8205" width="19.875" style="1" customWidth="1"/>
    <col min="8206" max="8206" width="13.75" style="1" customWidth="1"/>
    <col min="8207" max="8207" width="8.75" style="1" customWidth="1"/>
    <col min="8208" max="8208" width="17.25" style="1" customWidth="1"/>
    <col min="8209" max="8209" width="18.25" style="1" bestFit="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33.125" style="1" customWidth="1"/>
    <col min="8461" max="8461" width="19.875" style="1" customWidth="1"/>
    <col min="8462" max="8462" width="13.75" style="1" customWidth="1"/>
    <col min="8463" max="8463" width="8.75" style="1" customWidth="1"/>
    <col min="8464" max="8464" width="17.25" style="1" customWidth="1"/>
    <col min="8465" max="8465" width="18.25" style="1" bestFit="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33.125" style="1" customWidth="1"/>
    <col min="8717" max="8717" width="19.875" style="1" customWidth="1"/>
    <col min="8718" max="8718" width="13.75" style="1" customWidth="1"/>
    <col min="8719" max="8719" width="8.75" style="1" customWidth="1"/>
    <col min="8720" max="8720" width="17.25" style="1" customWidth="1"/>
    <col min="8721" max="8721" width="18.25" style="1" bestFit="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33.125" style="1" customWidth="1"/>
    <col min="8973" max="8973" width="19.875" style="1" customWidth="1"/>
    <col min="8974" max="8974" width="13.75" style="1" customWidth="1"/>
    <col min="8975" max="8975" width="8.75" style="1" customWidth="1"/>
    <col min="8976" max="8976" width="17.25" style="1" customWidth="1"/>
    <col min="8977" max="8977" width="18.25" style="1" bestFit="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33.125" style="1" customWidth="1"/>
    <col min="9229" max="9229" width="19.875" style="1" customWidth="1"/>
    <col min="9230" max="9230" width="13.75" style="1" customWidth="1"/>
    <col min="9231" max="9231" width="8.75" style="1" customWidth="1"/>
    <col min="9232" max="9232" width="17.25" style="1" customWidth="1"/>
    <col min="9233" max="9233" width="18.25" style="1" bestFit="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33.125" style="1" customWidth="1"/>
    <col min="9485" max="9485" width="19.875" style="1" customWidth="1"/>
    <col min="9486" max="9486" width="13.75" style="1" customWidth="1"/>
    <col min="9487" max="9487" width="8.75" style="1" customWidth="1"/>
    <col min="9488" max="9488" width="17.25" style="1" customWidth="1"/>
    <col min="9489" max="9489" width="18.25" style="1" bestFit="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33.125" style="1" customWidth="1"/>
    <col min="9741" max="9741" width="19.875" style="1" customWidth="1"/>
    <col min="9742" max="9742" width="13.75" style="1" customWidth="1"/>
    <col min="9743" max="9743" width="8.75" style="1" customWidth="1"/>
    <col min="9744" max="9744" width="17.25" style="1" customWidth="1"/>
    <col min="9745" max="9745" width="18.25" style="1" bestFit="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33.125" style="1" customWidth="1"/>
    <col min="9997" max="9997" width="19.875" style="1" customWidth="1"/>
    <col min="9998" max="9998" width="13.75" style="1" customWidth="1"/>
    <col min="9999" max="9999" width="8.75" style="1" customWidth="1"/>
    <col min="10000" max="10000" width="17.25" style="1" customWidth="1"/>
    <col min="10001" max="10001" width="18.25" style="1" bestFit="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33.125" style="1" customWidth="1"/>
    <col min="10253" max="10253" width="19.875" style="1" customWidth="1"/>
    <col min="10254" max="10254" width="13.75" style="1" customWidth="1"/>
    <col min="10255" max="10255" width="8.75" style="1" customWidth="1"/>
    <col min="10256" max="10256" width="17.25" style="1" customWidth="1"/>
    <col min="10257" max="10257" width="18.25" style="1" bestFit="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33.125" style="1" customWidth="1"/>
    <col min="10509" max="10509" width="19.875" style="1" customWidth="1"/>
    <col min="10510" max="10510" width="13.75" style="1" customWidth="1"/>
    <col min="10511" max="10511" width="8.75" style="1" customWidth="1"/>
    <col min="10512" max="10512" width="17.25" style="1" customWidth="1"/>
    <col min="10513" max="10513" width="18.25" style="1" bestFit="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33.125" style="1" customWidth="1"/>
    <col min="10765" max="10765" width="19.875" style="1" customWidth="1"/>
    <col min="10766" max="10766" width="13.75" style="1" customWidth="1"/>
    <col min="10767" max="10767" width="8.75" style="1" customWidth="1"/>
    <col min="10768" max="10768" width="17.25" style="1" customWidth="1"/>
    <col min="10769" max="10769" width="18.25" style="1" bestFit="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33.125" style="1" customWidth="1"/>
    <col min="11021" max="11021" width="19.875" style="1" customWidth="1"/>
    <col min="11022" max="11022" width="13.75" style="1" customWidth="1"/>
    <col min="11023" max="11023" width="8.75" style="1" customWidth="1"/>
    <col min="11024" max="11024" width="17.25" style="1" customWidth="1"/>
    <col min="11025" max="11025" width="18.25" style="1" bestFit="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33.125" style="1" customWidth="1"/>
    <col min="11277" max="11277" width="19.875" style="1" customWidth="1"/>
    <col min="11278" max="11278" width="13.75" style="1" customWidth="1"/>
    <col min="11279" max="11279" width="8.75" style="1" customWidth="1"/>
    <col min="11280" max="11280" width="17.25" style="1" customWidth="1"/>
    <col min="11281" max="11281" width="18.25" style="1" bestFit="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33.125" style="1" customWidth="1"/>
    <col min="11533" max="11533" width="19.875" style="1" customWidth="1"/>
    <col min="11534" max="11534" width="13.75" style="1" customWidth="1"/>
    <col min="11535" max="11535" width="8.75" style="1" customWidth="1"/>
    <col min="11536" max="11536" width="17.25" style="1" customWidth="1"/>
    <col min="11537" max="11537" width="18.25" style="1" bestFit="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33.125" style="1" customWidth="1"/>
    <col min="11789" max="11789" width="19.875" style="1" customWidth="1"/>
    <col min="11790" max="11790" width="13.75" style="1" customWidth="1"/>
    <col min="11791" max="11791" width="8.75" style="1" customWidth="1"/>
    <col min="11792" max="11792" width="17.25" style="1" customWidth="1"/>
    <col min="11793" max="11793" width="18.25" style="1" bestFit="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33.125" style="1" customWidth="1"/>
    <col min="12045" max="12045" width="19.875" style="1" customWidth="1"/>
    <col min="12046" max="12046" width="13.75" style="1" customWidth="1"/>
    <col min="12047" max="12047" width="8.75" style="1" customWidth="1"/>
    <col min="12048" max="12048" width="17.25" style="1" customWidth="1"/>
    <col min="12049" max="12049" width="18.25" style="1" bestFit="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33.125" style="1" customWidth="1"/>
    <col min="12301" max="12301" width="19.875" style="1" customWidth="1"/>
    <col min="12302" max="12302" width="13.75" style="1" customWidth="1"/>
    <col min="12303" max="12303" width="8.75" style="1" customWidth="1"/>
    <col min="12304" max="12304" width="17.25" style="1" customWidth="1"/>
    <col min="12305" max="12305" width="18.25" style="1" bestFit="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33.125" style="1" customWidth="1"/>
    <col min="12557" max="12557" width="19.875" style="1" customWidth="1"/>
    <col min="12558" max="12558" width="13.75" style="1" customWidth="1"/>
    <col min="12559" max="12559" width="8.75" style="1" customWidth="1"/>
    <col min="12560" max="12560" width="17.25" style="1" customWidth="1"/>
    <col min="12561" max="12561" width="18.25" style="1" bestFit="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33.125" style="1" customWidth="1"/>
    <col min="12813" max="12813" width="19.875" style="1" customWidth="1"/>
    <col min="12814" max="12814" width="13.75" style="1" customWidth="1"/>
    <col min="12815" max="12815" width="8.75" style="1" customWidth="1"/>
    <col min="12816" max="12816" width="17.25" style="1" customWidth="1"/>
    <col min="12817" max="12817" width="18.25" style="1" bestFit="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33.125" style="1" customWidth="1"/>
    <col min="13069" max="13069" width="19.875" style="1" customWidth="1"/>
    <col min="13070" max="13070" width="13.75" style="1" customWidth="1"/>
    <col min="13071" max="13071" width="8.75" style="1" customWidth="1"/>
    <col min="13072" max="13072" width="17.25" style="1" customWidth="1"/>
    <col min="13073" max="13073" width="18.25" style="1" bestFit="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33.125" style="1" customWidth="1"/>
    <col min="13325" max="13325" width="19.875" style="1" customWidth="1"/>
    <col min="13326" max="13326" width="13.75" style="1" customWidth="1"/>
    <col min="13327" max="13327" width="8.75" style="1" customWidth="1"/>
    <col min="13328" max="13328" width="17.25" style="1" customWidth="1"/>
    <col min="13329" max="13329" width="18.25" style="1" bestFit="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33.125" style="1" customWidth="1"/>
    <col min="13581" max="13581" width="19.875" style="1" customWidth="1"/>
    <col min="13582" max="13582" width="13.75" style="1" customWidth="1"/>
    <col min="13583" max="13583" width="8.75" style="1" customWidth="1"/>
    <col min="13584" max="13584" width="17.25" style="1" customWidth="1"/>
    <col min="13585" max="13585" width="18.25" style="1" bestFit="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33.125" style="1" customWidth="1"/>
    <col min="13837" max="13837" width="19.875" style="1" customWidth="1"/>
    <col min="13838" max="13838" width="13.75" style="1" customWidth="1"/>
    <col min="13839" max="13839" width="8.75" style="1" customWidth="1"/>
    <col min="13840" max="13840" width="17.25" style="1" customWidth="1"/>
    <col min="13841" max="13841" width="18.25" style="1" bestFit="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33.125" style="1" customWidth="1"/>
    <col min="14093" max="14093" width="19.875" style="1" customWidth="1"/>
    <col min="14094" max="14094" width="13.75" style="1" customWidth="1"/>
    <col min="14095" max="14095" width="8.75" style="1" customWidth="1"/>
    <col min="14096" max="14096" width="17.25" style="1" customWidth="1"/>
    <col min="14097" max="14097" width="18.25" style="1" bestFit="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33.125" style="1" customWidth="1"/>
    <col min="14349" max="14349" width="19.875" style="1" customWidth="1"/>
    <col min="14350" max="14350" width="13.75" style="1" customWidth="1"/>
    <col min="14351" max="14351" width="8.75" style="1" customWidth="1"/>
    <col min="14352" max="14352" width="17.25" style="1" customWidth="1"/>
    <col min="14353" max="14353" width="18.25" style="1" bestFit="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33.125" style="1" customWidth="1"/>
    <col min="14605" max="14605" width="19.875" style="1" customWidth="1"/>
    <col min="14606" max="14606" width="13.75" style="1" customWidth="1"/>
    <col min="14607" max="14607" width="8.75" style="1" customWidth="1"/>
    <col min="14608" max="14608" width="17.25" style="1" customWidth="1"/>
    <col min="14609" max="14609" width="18.25" style="1" bestFit="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33.125" style="1" customWidth="1"/>
    <col min="14861" max="14861" width="19.875" style="1" customWidth="1"/>
    <col min="14862" max="14862" width="13.75" style="1" customWidth="1"/>
    <col min="14863" max="14863" width="8.75" style="1" customWidth="1"/>
    <col min="14864" max="14864" width="17.25" style="1" customWidth="1"/>
    <col min="14865" max="14865" width="18.25" style="1" bestFit="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33.125" style="1" customWidth="1"/>
    <col min="15117" max="15117" width="19.875" style="1" customWidth="1"/>
    <col min="15118" max="15118" width="13.75" style="1" customWidth="1"/>
    <col min="15119" max="15119" width="8.75" style="1" customWidth="1"/>
    <col min="15120" max="15120" width="17.25" style="1" customWidth="1"/>
    <col min="15121" max="15121" width="18.25" style="1" bestFit="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33.125" style="1" customWidth="1"/>
    <col min="15373" max="15373" width="19.875" style="1" customWidth="1"/>
    <col min="15374" max="15374" width="13.75" style="1" customWidth="1"/>
    <col min="15375" max="15375" width="8.75" style="1" customWidth="1"/>
    <col min="15376" max="15376" width="17.25" style="1" customWidth="1"/>
    <col min="15377" max="15377" width="18.25" style="1" bestFit="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33.125" style="1" customWidth="1"/>
    <col min="15629" max="15629" width="19.875" style="1" customWidth="1"/>
    <col min="15630" max="15630" width="13.75" style="1" customWidth="1"/>
    <col min="15631" max="15631" width="8.75" style="1" customWidth="1"/>
    <col min="15632" max="15632" width="17.25" style="1" customWidth="1"/>
    <col min="15633" max="15633" width="18.25" style="1" bestFit="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33.125" style="1" customWidth="1"/>
    <col min="15885" max="15885" width="19.875" style="1" customWidth="1"/>
    <col min="15886" max="15886" width="13.75" style="1" customWidth="1"/>
    <col min="15887" max="15887" width="8.75" style="1" customWidth="1"/>
    <col min="15888" max="15888" width="17.25" style="1" customWidth="1"/>
    <col min="15889" max="15889" width="18.25" style="1" bestFit="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33.125" style="1" customWidth="1"/>
    <col min="16141" max="16141" width="19.875" style="1" customWidth="1"/>
    <col min="16142" max="16142" width="13.75" style="1" customWidth="1"/>
    <col min="16143" max="16143" width="8.75" style="1" customWidth="1"/>
    <col min="16144" max="16144" width="17.25" style="1" customWidth="1"/>
    <col min="16145" max="16145" width="18.25" style="1" bestFit="1" customWidth="1"/>
    <col min="16146" max="16146" width="15.625" style="1" customWidth="1"/>
    <col min="16147" max="16384" width="9" style="1"/>
  </cols>
  <sheetData>
    <row r="2" spans="1:18" ht="20.100000000000001" customHeight="1">
      <c r="C2" s="2" t="s">
        <v>0</v>
      </c>
      <c r="D2" s="2"/>
      <c r="E2" s="2"/>
      <c r="F2" s="3" t="s">
        <v>2882</v>
      </c>
      <c r="H2" s="5" t="s">
        <v>2</v>
      </c>
      <c r="I2" s="6"/>
      <c r="J2" s="7"/>
      <c r="K2" s="8">
        <f>SUM(I$9:I$65536)</f>
        <v>162548</v>
      </c>
    </row>
    <row r="3" spans="1:18" ht="20.100000000000001" customHeight="1">
      <c r="C3" s="2" t="s">
        <v>3</v>
      </c>
      <c r="D3" s="2"/>
      <c r="E3" s="2"/>
      <c r="F3" s="13" t="s">
        <v>2883</v>
      </c>
    </row>
    <row r="4" spans="1:18" ht="20.100000000000001" customHeight="1">
      <c r="C4" s="2" t="s">
        <v>5</v>
      </c>
      <c r="D4" s="2"/>
      <c r="E4" s="2"/>
      <c r="F4" s="13">
        <v>222874</v>
      </c>
      <c r="K4" s="975" t="s">
        <v>2884</v>
      </c>
      <c r="L4" s="976"/>
    </row>
    <row r="5" spans="1:18" ht="20.100000000000001" customHeight="1">
      <c r="C5" s="2" t="s">
        <v>8</v>
      </c>
      <c r="D5" s="2"/>
      <c r="E5" s="2"/>
      <c r="F5" s="18">
        <v>45785</v>
      </c>
      <c r="H5" s="977" t="s">
        <v>9</v>
      </c>
      <c r="I5" s="978"/>
      <c r="K5" s="979" t="s">
        <v>2885</v>
      </c>
      <c r="L5" s="980"/>
    </row>
    <row r="6" spans="1:18" ht="20.100000000000001" customHeight="1">
      <c r="C6" s="2" t="s">
        <v>10</v>
      </c>
      <c r="D6" s="2"/>
      <c r="E6" s="2"/>
      <c r="F6" s="18">
        <v>45786</v>
      </c>
      <c r="H6" s="981"/>
      <c r="I6" s="982"/>
    </row>
    <row r="8" spans="1:18" s="4" customFormat="1" ht="19.5" customHeight="1">
      <c r="B8" s="987" t="s">
        <v>1604</v>
      </c>
      <c r="C8" s="28" t="s">
        <v>12</v>
      </c>
      <c r="D8" s="28" t="s">
        <v>13</v>
      </c>
      <c r="E8" s="28" t="s">
        <v>14</v>
      </c>
      <c r="F8" s="27" t="s">
        <v>15</v>
      </c>
      <c r="G8" s="27" t="s">
        <v>16</v>
      </c>
      <c r="H8" s="27" t="s">
        <v>17</v>
      </c>
      <c r="I8" s="31" t="s">
        <v>18</v>
      </c>
      <c r="J8" s="31" t="s">
        <v>19</v>
      </c>
      <c r="K8" s="27" t="s">
        <v>20</v>
      </c>
      <c r="L8" s="27" t="s">
        <v>21</v>
      </c>
      <c r="M8" s="27" t="s">
        <v>22</v>
      </c>
      <c r="N8" s="28" t="s">
        <v>23</v>
      </c>
      <c r="O8" s="28" t="s">
        <v>24</v>
      </c>
      <c r="P8" s="27" t="s">
        <v>25</v>
      </c>
      <c r="Q8" s="576" t="s">
        <v>26</v>
      </c>
      <c r="R8" s="576" t="s">
        <v>27</v>
      </c>
    </row>
    <row r="9" spans="1:18" s="4" customFormat="1" ht="19.5" customHeight="1">
      <c r="B9" s="988"/>
      <c r="C9" s="28"/>
      <c r="D9" s="28"/>
      <c r="E9" s="28"/>
      <c r="F9" s="201"/>
      <c r="G9" s="77"/>
      <c r="H9" s="257"/>
      <c r="I9" s="257"/>
      <c r="J9" s="147"/>
      <c r="K9" s="73"/>
      <c r="L9" s="38"/>
      <c r="M9" s="27"/>
      <c r="N9" s="989"/>
      <c r="O9" s="28"/>
      <c r="P9" s="27"/>
      <c r="Q9" s="989"/>
      <c r="R9" s="990"/>
    </row>
    <row r="10" spans="1:18" s="4" customFormat="1" ht="19.5" customHeight="1">
      <c r="B10" s="988"/>
      <c r="C10" s="28"/>
      <c r="D10" s="991" t="s">
        <v>2886</v>
      </c>
      <c r="E10" s="992"/>
      <c r="F10" s="992"/>
      <c r="G10" s="993"/>
      <c r="H10" s="257"/>
      <c r="I10" s="257"/>
      <c r="J10" s="147"/>
      <c r="K10" s="73"/>
      <c r="L10" s="38"/>
      <c r="M10" s="27"/>
      <c r="N10" s="989"/>
      <c r="O10" s="28"/>
      <c r="P10" s="27"/>
      <c r="Q10" s="989"/>
      <c r="R10" s="990"/>
    </row>
    <row r="11" spans="1:18" s="4" customFormat="1" ht="19.5" customHeight="1">
      <c r="B11" s="988"/>
      <c r="C11" s="28"/>
      <c r="D11" s="28"/>
      <c r="E11" s="28"/>
      <c r="F11" s="201"/>
      <c r="G11" s="77"/>
      <c r="H11" s="257"/>
      <c r="I11" s="257"/>
      <c r="J11" s="147"/>
      <c r="K11" s="73"/>
      <c r="L11" s="38"/>
      <c r="M11" s="27"/>
      <c r="N11" s="989"/>
      <c r="O11" s="28"/>
      <c r="P11" s="27"/>
      <c r="Q11" s="989"/>
      <c r="R11" s="990"/>
    </row>
    <row r="12" spans="1:18" s="4" customFormat="1" ht="19.5" customHeight="1">
      <c r="A12" s="112" t="s">
        <v>42</v>
      </c>
      <c r="B12" s="988"/>
      <c r="C12" s="28">
        <v>1</v>
      </c>
      <c r="D12" s="299" t="s">
        <v>2282</v>
      </c>
      <c r="E12" s="112" t="s">
        <v>956</v>
      </c>
      <c r="F12" s="810" t="s">
        <v>2887</v>
      </c>
      <c r="G12" s="782">
        <v>1</v>
      </c>
      <c r="H12" s="1054">
        <v>4698</v>
      </c>
      <c r="I12" s="257">
        <f>G12*H12</f>
        <v>4698</v>
      </c>
      <c r="J12" s="31"/>
      <c r="K12" s="406" t="s">
        <v>2888</v>
      </c>
      <c r="L12" s="38"/>
      <c r="M12" s="606" t="s">
        <v>2889</v>
      </c>
      <c r="N12" s="989">
        <v>45761</v>
      </c>
      <c r="O12" s="28"/>
      <c r="P12" s="40" t="s">
        <v>2890</v>
      </c>
      <c r="Q12" s="989" t="s">
        <v>2891</v>
      </c>
      <c r="R12" s="989" t="s">
        <v>2891</v>
      </c>
    </row>
    <row r="13" spans="1:18" s="4" customFormat="1" ht="19.5" customHeight="1">
      <c r="A13" s="27"/>
      <c r="B13" s="988"/>
      <c r="C13" s="28"/>
      <c r="D13" s="28"/>
      <c r="E13" s="28"/>
      <c r="F13" s="35"/>
      <c r="G13" s="27"/>
      <c r="H13" s="553"/>
      <c r="I13" s="257"/>
      <c r="J13" s="31"/>
      <c r="K13" s="38"/>
      <c r="L13" s="38"/>
      <c r="M13" s="27"/>
      <c r="N13" s="989"/>
      <c r="O13" s="28"/>
      <c r="P13" s="27"/>
      <c r="Q13" s="989"/>
      <c r="R13" s="990"/>
    </row>
    <row r="14" spans="1:18" s="4" customFormat="1" ht="19.5" customHeight="1">
      <c r="B14" s="988"/>
      <c r="C14" s="28"/>
      <c r="D14" s="28"/>
      <c r="E14" s="28"/>
      <c r="F14" s="201"/>
      <c r="G14" s="77"/>
      <c r="H14" s="257"/>
      <c r="I14" s="257"/>
      <c r="J14" s="147"/>
      <c r="K14" s="73"/>
      <c r="L14" s="38"/>
      <c r="M14" s="27"/>
      <c r="N14" s="989"/>
      <c r="O14" s="28"/>
      <c r="P14" s="27"/>
      <c r="Q14" s="989"/>
      <c r="R14" s="990"/>
    </row>
    <row r="15" spans="1:18" s="4" customFormat="1" ht="19.5" customHeight="1">
      <c r="B15" s="988"/>
      <c r="C15" s="28"/>
      <c r="D15" s="28"/>
      <c r="E15" s="28"/>
      <c r="F15" s="1004">
        <f>SUM(I12:I13)</f>
        <v>4698</v>
      </c>
      <c r="G15" s="77"/>
      <c r="H15" s="257"/>
      <c r="I15" s="257"/>
      <c r="J15" s="147"/>
      <c r="K15" s="73"/>
      <c r="L15" s="38"/>
      <c r="M15" s="27"/>
      <c r="N15" s="989"/>
      <c r="O15" s="28"/>
      <c r="P15" s="27"/>
      <c r="Q15" s="989"/>
      <c r="R15" s="990"/>
    </row>
    <row r="16" spans="1:18" s="4" customFormat="1" ht="19.5" customHeight="1">
      <c r="B16" s="988"/>
      <c r="C16" s="28"/>
      <c r="D16" s="28"/>
      <c r="E16" s="28"/>
      <c r="F16" s="201"/>
      <c r="G16" s="77"/>
      <c r="H16" s="257"/>
      <c r="I16" s="257"/>
      <c r="J16" s="147"/>
      <c r="K16" s="73"/>
      <c r="L16" s="38"/>
      <c r="M16" s="27"/>
      <c r="N16" s="989"/>
      <c r="O16" s="28"/>
      <c r="P16" s="27"/>
      <c r="Q16" s="989"/>
      <c r="R16" s="990"/>
    </row>
    <row r="17" spans="1:18" s="4" customFormat="1" ht="19.5" customHeight="1">
      <c r="B17" s="988"/>
      <c r="C17" s="28"/>
      <c r="D17" s="28"/>
      <c r="E17" s="28"/>
      <c r="F17" s="201"/>
      <c r="G17" s="77"/>
      <c r="H17" s="257"/>
      <c r="I17" s="257"/>
      <c r="J17" s="147"/>
      <c r="K17" s="73"/>
      <c r="L17" s="38"/>
      <c r="M17" s="27"/>
      <c r="N17" s="989"/>
      <c r="O17" s="28"/>
      <c r="P17" s="27"/>
      <c r="Q17" s="989"/>
      <c r="R17" s="990"/>
    </row>
    <row r="18" spans="1:18" s="4" customFormat="1" ht="19.5" customHeight="1">
      <c r="B18" s="988"/>
      <c r="C18" s="28"/>
      <c r="D18" s="991" t="s">
        <v>2892</v>
      </c>
      <c r="E18" s="992"/>
      <c r="F18" s="992"/>
      <c r="G18" s="993"/>
      <c r="H18" s="257"/>
      <c r="I18" s="257"/>
      <c r="J18" s="147"/>
      <c r="K18" s="73"/>
      <c r="L18" s="38"/>
      <c r="M18" s="27"/>
      <c r="N18" s="989"/>
      <c r="O18" s="28"/>
      <c r="P18" s="27"/>
      <c r="Q18" s="989"/>
      <c r="R18" s="990"/>
    </row>
    <row r="19" spans="1:18" s="4" customFormat="1" ht="19.5" customHeight="1">
      <c r="A19" s="398" t="s">
        <v>109</v>
      </c>
      <c r="B19" s="995">
        <v>9</v>
      </c>
      <c r="C19" s="28">
        <f>+C12+1</f>
        <v>2</v>
      </c>
      <c r="D19" s="620" t="s">
        <v>376</v>
      </c>
      <c r="E19" s="621" t="s">
        <v>391</v>
      </c>
      <c r="F19" s="622" t="s">
        <v>1033</v>
      </c>
      <c r="G19" s="114">
        <v>1</v>
      </c>
      <c r="H19" s="339">
        <v>5260</v>
      </c>
      <c r="I19" s="339">
        <f t="shared" ref="I19:I28" si="0">G19*H19</f>
        <v>5260</v>
      </c>
      <c r="J19" s="1372"/>
      <c r="K19" s="1373" t="s">
        <v>896</v>
      </c>
      <c r="L19" s="1374" t="s">
        <v>2893</v>
      </c>
      <c r="M19" s="27"/>
      <c r="N19" s="989">
        <v>45762</v>
      </c>
      <c r="O19" s="28"/>
      <c r="P19" s="40" t="s">
        <v>2890</v>
      </c>
      <c r="Q19" s="989" t="s">
        <v>2894</v>
      </c>
      <c r="R19" s="990"/>
    </row>
    <row r="20" spans="1:18" s="4" customFormat="1" ht="19.5" customHeight="1">
      <c r="A20" s="27"/>
      <c r="B20" s="893"/>
      <c r="C20" s="28"/>
      <c r="D20" s="27"/>
      <c r="E20" s="27"/>
      <c r="F20" s="73"/>
      <c r="G20" s="1375"/>
      <c r="H20" s="257"/>
      <c r="I20" s="577"/>
      <c r="J20" s="31"/>
      <c r="K20" s="136"/>
      <c r="L20" s="630"/>
      <c r="M20" s="27"/>
      <c r="N20" s="989"/>
      <c r="O20" s="28"/>
      <c r="P20" s="27"/>
      <c r="Q20" s="989"/>
      <c r="R20" s="990"/>
    </row>
    <row r="21" spans="1:18" s="4" customFormat="1" ht="19.5" customHeight="1">
      <c r="A21" s="398" t="s">
        <v>325</v>
      </c>
      <c r="B21" s="995">
        <v>9</v>
      </c>
      <c r="C21" s="28">
        <f>+C19+1</f>
        <v>3</v>
      </c>
      <c r="D21" s="998" t="s">
        <v>1038</v>
      </c>
      <c r="E21" s="998" t="s">
        <v>1038</v>
      </c>
      <c r="F21" s="723" t="s">
        <v>911</v>
      </c>
      <c r="G21" s="1376">
        <v>1</v>
      </c>
      <c r="H21" s="1000">
        <v>7500</v>
      </c>
      <c r="I21" s="577">
        <f t="shared" si="0"/>
        <v>7500</v>
      </c>
      <c r="J21" s="591"/>
      <c r="K21" s="136" t="s">
        <v>912</v>
      </c>
      <c r="L21" s="630"/>
      <c r="M21" s="27"/>
      <c r="N21" s="989">
        <v>45761</v>
      </c>
      <c r="O21" s="28"/>
      <c r="P21" s="40" t="s">
        <v>2890</v>
      </c>
      <c r="Q21" s="40" t="s">
        <v>2890</v>
      </c>
      <c r="R21" s="990"/>
    </row>
    <row r="22" spans="1:18" s="4" customFormat="1" ht="19.5" customHeight="1">
      <c r="A22" s="398" t="s">
        <v>1037</v>
      </c>
      <c r="B22" s="995">
        <v>9</v>
      </c>
      <c r="C22" s="28">
        <f t="shared" ref="C22:C27" si="1">+C21+1</f>
        <v>4</v>
      </c>
      <c r="D22" s="998" t="s">
        <v>1038</v>
      </c>
      <c r="E22" s="998" t="s">
        <v>1038</v>
      </c>
      <c r="F22" s="1001" t="s">
        <v>1040</v>
      </c>
      <c r="G22" s="112">
        <v>1</v>
      </c>
      <c r="H22" s="230">
        <v>9000</v>
      </c>
      <c r="I22" s="257">
        <f t="shared" si="0"/>
        <v>9000</v>
      </c>
      <c r="J22" s="87"/>
      <c r="K22" s="73" t="s">
        <v>1041</v>
      </c>
      <c r="L22" s="630" t="s">
        <v>1042</v>
      </c>
      <c r="M22" s="27"/>
      <c r="N22" s="989">
        <v>45761</v>
      </c>
      <c r="O22" s="28"/>
      <c r="P22" s="40" t="s">
        <v>2890</v>
      </c>
      <c r="Q22" s="40" t="s">
        <v>2890</v>
      </c>
      <c r="R22" s="990"/>
    </row>
    <row r="23" spans="1:18" s="4" customFormat="1" ht="19.5" customHeight="1">
      <c r="A23" s="112" t="s">
        <v>1037</v>
      </c>
      <c r="B23" s="995">
        <v>9</v>
      </c>
      <c r="C23" s="28">
        <f t="shared" si="1"/>
        <v>5</v>
      </c>
      <c r="D23" s="998" t="s">
        <v>1038</v>
      </c>
      <c r="E23" s="998" t="s">
        <v>1038</v>
      </c>
      <c r="F23" s="729" t="s">
        <v>2168</v>
      </c>
      <c r="G23" s="112">
        <v>1</v>
      </c>
      <c r="H23" s="230">
        <v>18500</v>
      </c>
      <c r="I23" s="257">
        <f t="shared" si="0"/>
        <v>18500</v>
      </c>
      <c r="J23" s="87"/>
      <c r="K23" s="73" t="s">
        <v>2169</v>
      </c>
      <c r="L23" s="633" t="s">
        <v>1045</v>
      </c>
      <c r="M23" s="27"/>
      <c r="N23" s="989">
        <v>45761</v>
      </c>
      <c r="O23" s="28"/>
      <c r="P23" s="40" t="s">
        <v>2890</v>
      </c>
      <c r="Q23" s="40" t="s">
        <v>2890</v>
      </c>
      <c r="R23" s="990"/>
    </row>
    <row r="24" spans="1:18" s="4" customFormat="1" ht="19.5" customHeight="1">
      <c r="A24" s="398" t="s">
        <v>1037</v>
      </c>
      <c r="B24" s="995">
        <v>9</v>
      </c>
      <c r="C24" s="28">
        <f t="shared" si="1"/>
        <v>6</v>
      </c>
      <c r="D24" s="998" t="s">
        <v>1038</v>
      </c>
      <c r="E24" s="998" t="s">
        <v>1038</v>
      </c>
      <c r="F24" s="1001" t="s">
        <v>1046</v>
      </c>
      <c r="G24" s="112">
        <v>1</v>
      </c>
      <c r="H24" s="230">
        <v>13500</v>
      </c>
      <c r="I24" s="257">
        <f t="shared" si="0"/>
        <v>13500</v>
      </c>
      <c r="J24" s="87"/>
      <c r="K24" s="73" t="s">
        <v>1047</v>
      </c>
      <c r="L24" s="634" t="s">
        <v>1048</v>
      </c>
      <c r="M24" s="27"/>
      <c r="N24" s="989">
        <v>45761</v>
      </c>
      <c r="O24" s="28"/>
      <c r="P24" s="40" t="s">
        <v>2890</v>
      </c>
      <c r="Q24" s="40" t="s">
        <v>2890</v>
      </c>
      <c r="R24" s="990"/>
    </row>
    <row r="25" spans="1:18" s="4" customFormat="1" ht="19.5" customHeight="1">
      <c r="A25" s="398" t="s">
        <v>1037</v>
      </c>
      <c r="B25" s="995">
        <v>9</v>
      </c>
      <c r="C25" s="28">
        <f t="shared" si="1"/>
        <v>7</v>
      </c>
      <c r="D25" s="998" t="s">
        <v>1038</v>
      </c>
      <c r="E25" s="998" t="s">
        <v>1038</v>
      </c>
      <c r="F25" s="1001" t="s">
        <v>1049</v>
      </c>
      <c r="G25" s="112">
        <v>1</v>
      </c>
      <c r="H25" s="230">
        <v>23000</v>
      </c>
      <c r="I25" s="257">
        <f t="shared" si="0"/>
        <v>23000</v>
      </c>
      <c r="J25" s="87"/>
      <c r="K25" s="73" t="s">
        <v>1050</v>
      </c>
      <c r="L25" s="635" t="s">
        <v>1051</v>
      </c>
      <c r="M25" s="27"/>
      <c r="N25" s="989">
        <v>45761</v>
      </c>
      <c r="O25" s="28"/>
      <c r="P25" s="40" t="s">
        <v>2890</v>
      </c>
      <c r="Q25" s="40" t="s">
        <v>2890</v>
      </c>
      <c r="R25" s="990"/>
    </row>
    <row r="26" spans="1:18" s="4" customFormat="1" ht="19.5" customHeight="1">
      <c r="A26" s="398" t="s">
        <v>1037</v>
      </c>
      <c r="B26" s="995">
        <v>9</v>
      </c>
      <c r="C26" s="28">
        <f t="shared" si="1"/>
        <v>8</v>
      </c>
      <c r="D26" s="998" t="s">
        <v>1038</v>
      </c>
      <c r="E26" s="998" t="s">
        <v>1038</v>
      </c>
      <c r="F26" s="1001" t="s">
        <v>1052</v>
      </c>
      <c r="G26" s="112">
        <v>1</v>
      </c>
      <c r="H26" s="230">
        <v>23000</v>
      </c>
      <c r="I26" s="257">
        <f t="shared" si="0"/>
        <v>23000</v>
      </c>
      <c r="J26" s="87"/>
      <c r="K26" s="73" t="s">
        <v>1053</v>
      </c>
      <c r="L26" s="635" t="s">
        <v>1051</v>
      </c>
      <c r="M26" s="27"/>
      <c r="N26" s="989">
        <v>45761</v>
      </c>
      <c r="O26" s="28"/>
      <c r="P26" s="40" t="s">
        <v>2890</v>
      </c>
      <c r="Q26" s="40" t="s">
        <v>2890</v>
      </c>
      <c r="R26" s="990"/>
    </row>
    <row r="27" spans="1:18" s="4" customFormat="1" ht="19.5" customHeight="1">
      <c r="A27" s="398" t="s">
        <v>1037</v>
      </c>
      <c r="B27" s="995">
        <v>9</v>
      </c>
      <c r="C27" s="28">
        <f t="shared" si="1"/>
        <v>9</v>
      </c>
      <c r="D27" s="998" t="s">
        <v>1038</v>
      </c>
      <c r="E27" s="998" t="s">
        <v>1038</v>
      </c>
      <c r="F27" s="1001" t="s">
        <v>1054</v>
      </c>
      <c r="G27" s="112">
        <v>1</v>
      </c>
      <c r="H27" s="230">
        <v>22000</v>
      </c>
      <c r="I27" s="257">
        <f t="shared" si="0"/>
        <v>22000</v>
      </c>
      <c r="J27" s="87"/>
      <c r="K27" s="73" t="s">
        <v>1055</v>
      </c>
      <c r="L27" s="634" t="s">
        <v>1048</v>
      </c>
      <c r="M27" s="27"/>
      <c r="N27" s="989">
        <v>45761</v>
      </c>
      <c r="O27" s="28"/>
      <c r="P27" s="40" t="s">
        <v>2890</v>
      </c>
      <c r="Q27" s="40" t="s">
        <v>2890</v>
      </c>
      <c r="R27" s="990"/>
    </row>
    <row r="28" spans="1:18" s="4" customFormat="1" ht="19.5" customHeight="1">
      <c r="A28" s="398" t="s">
        <v>1037</v>
      </c>
      <c r="B28" s="995">
        <v>9</v>
      </c>
      <c r="C28" s="28">
        <f>+C27+1</f>
        <v>10</v>
      </c>
      <c r="D28" s="998" t="s">
        <v>1038</v>
      </c>
      <c r="E28" s="998" t="s">
        <v>1038</v>
      </c>
      <c r="F28" s="1001" t="s">
        <v>1610</v>
      </c>
      <c r="G28" s="112">
        <v>1</v>
      </c>
      <c r="H28" s="230">
        <v>10500</v>
      </c>
      <c r="I28" s="257">
        <f t="shared" si="0"/>
        <v>10500</v>
      </c>
      <c r="J28" s="87"/>
      <c r="K28" s="73" t="s">
        <v>2895</v>
      </c>
      <c r="L28" s="634" t="s">
        <v>1048</v>
      </c>
      <c r="M28" s="27"/>
      <c r="N28" s="989">
        <v>45761</v>
      </c>
      <c r="O28" s="28"/>
      <c r="P28" s="40" t="s">
        <v>2890</v>
      </c>
      <c r="Q28" s="40" t="s">
        <v>2890</v>
      </c>
      <c r="R28" s="990"/>
    </row>
    <row r="29" spans="1:18" s="4" customFormat="1" ht="19.5" customHeight="1">
      <c r="B29" s="988"/>
      <c r="C29" s="28"/>
      <c r="D29" s="28"/>
      <c r="E29" s="28"/>
      <c r="F29" s="88"/>
      <c r="G29" s="27"/>
      <c r="H29" s="257"/>
      <c r="I29" s="257"/>
      <c r="J29" s="87"/>
      <c r="K29" s="73"/>
      <c r="L29" s="1003"/>
      <c r="M29" s="27"/>
      <c r="N29" s="989"/>
      <c r="O29" s="28"/>
      <c r="P29" s="40"/>
      <c r="Q29" s="989"/>
      <c r="R29" s="990"/>
    </row>
    <row r="30" spans="1:18" s="4" customFormat="1" ht="19.5" customHeight="1">
      <c r="B30" s="988"/>
      <c r="C30" s="28"/>
      <c r="D30" s="28"/>
      <c r="E30" s="28"/>
      <c r="F30" s="1004">
        <f>SUM(I19:I28)</f>
        <v>132260</v>
      </c>
      <c r="G30" s="27"/>
      <c r="H30" s="257"/>
      <c r="I30" s="27"/>
      <c r="J30" s="87"/>
      <c r="K30" s="38"/>
      <c r="L30" s="38"/>
      <c r="M30" s="27"/>
      <c r="N30" s="989"/>
      <c r="O30" s="28"/>
      <c r="P30" s="27"/>
      <c r="Q30" s="989"/>
      <c r="R30" s="990"/>
    </row>
    <row r="31" spans="1:18" s="4" customFormat="1" ht="19.5" customHeight="1">
      <c r="B31" s="988"/>
      <c r="C31" s="28"/>
      <c r="D31" s="28"/>
      <c r="E31" s="28"/>
      <c r="F31" s="201"/>
      <c r="G31" s="77"/>
      <c r="H31" s="257"/>
      <c r="I31" s="257"/>
      <c r="J31" s="147"/>
      <c r="K31" s="73"/>
      <c r="L31" s="38"/>
      <c r="M31" s="27"/>
      <c r="N31" s="989"/>
      <c r="O31" s="28"/>
      <c r="P31" s="27"/>
      <c r="Q31" s="989"/>
      <c r="R31" s="990"/>
    </row>
    <row r="32" spans="1:18" s="4" customFormat="1" ht="19.5" customHeight="1">
      <c r="B32" s="988"/>
      <c r="C32" s="28"/>
      <c r="D32" s="28"/>
      <c r="E32" s="28"/>
      <c r="F32" s="201"/>
      <c r="G32" s="77"/>
      <c r="H32" s="257"/>
      <c r="I32" s="257"/>
      <c r="J32" s="147"/>
      <c r="K32" s="73"/>
      <c r="L32" s="38"/>
      <c r="M32" s="27"/>
      <c r="N32" s="989"/>
      <c r="O32" s="28"/>
      <c r="P32" s="27"/>
      <c r="Q32" s="989"/>
      <c r="R32" s="990"/>
    </row>
    <row r="33" spans="1:18" s="4" customFormat="1" ht="19.5" customHeight="1">
      <c r="B33" s="988"/>
      <c r="C33" s="28"/>
      <c r="D33" s="28"/>
      <c r="E33" s="28"/>
      <c r="F33" s="201"/>
      <c r="G33" s="77"/>
      <c r="H33" s="257"/>
      <c r="I33" s="257"/>
      <c r="J33" s="147"/>
      <c r="K33" s="73"/>
      <c r="L33" s="38"/>
      <c r="M33" s="27"/>
      <c r="N33" s="989"/>
      <c r="O33" s="28"/>
      <c r="P33" s="27"/>
      <c r="Q33" s="989"/>
      <c r="R33" s="990"/>
    </row>
    <row r="34" spans="1:18" s="4" customFormat="1" ht="19.5" customHeight="1">
      <c r="B34" s="988"/>
      <c r="C34" s="28"/>
      <c r="D34" s="28"/>
      <c r="E34" s="28"/>
      <c r="F34" s="201"/>
      <c r="G34" s="77"/>
      <c r="H34" s="257"/>
      <c r="I34" s="257"/>
      <c r="J34" s="147"/>
      <c r="K34" s="73"/>
      <c r="L34" s="38"/>
      <c r="M34" s="27"/>
      <c r="N34" s="989"/>
      <c r="O34" s="28"/>
      <c r="P34" s="27"/>
      <c r="Q34" s="989"/>
      <c r="R34" s="990"/>
    </row>
    <row r="35" spans="1:18" s="4" customFormat="1" ht="19.5" customHeight="1">
      <c r="B35" s="988"/>
      <c r="C35" s="28"/>
      <c r="D35" s="1377" t="s">
        <v>2896</v>
      </c>
      <c r="E35" s="1378"/>
      <c r="F35" s="1378"/>
      <c r="G35" s="1379"/>
      <c r="H35" s="257"/>
      <c r="I35" s="257"/>
      <c r="J35" s="147"/>
      <c r="K35" s="73"/>
      <c r="L35" s="38"/>
      <c r="M35" s="27"/>
      <c r="N35" s="989"/>
      <c r="O35" s="28"/>
      <c r="P35" s="27"/>
      <c r="Q35" s="989"/>
      <c r="R35" s="990"/>
    </row>
    <row r="36" spans="1:18" s="4" customFormat="1" ht="19.5" customHeight="1">
      <c r="A36" s="112" t="s">
        <v>123</v>
      </c>
      <c r="B36" s="1380"/>
      <c r="C36" s="762">
        <f>+C28+1</f>
        <v>11</v>
      </c>
      <c r="D36" s="1130" t="s">
        <v>376</v>
      </c>
      <c r="E36" s="1111" t="s">
        <v>391</v>
      </c>
      <c r="F36" s="545" t="s">
        <v>2452</v>
      </c>
      <c r="G36" s="1381">
        <v>1</v>
      </c>
      <c r="H36" s="1132">
        <v>10610</v>
      </c>
      <c r="I36" s="1382">
        <f>G36*H36</f>
        <v>10610</v>
      </c>
      <c r="J36" s="1383"/>
      <c r="K36" s="1373" t="s">
        <v>2897</v>
      </c>
      <c r="L36" s="38"/>
      <c r="M36" s="27"/>
      <c r="N36" s="989">
        <v>45762</v>
      </c>
      <c r="O36" s="28"/>
      <c r="P36" s="40" t="s">
        <v>2890</v>
      </c>
      <c r="Q36" s="989" t="s">
        <v>2894</v>
      </c>
      <c r="R36" s="990"/>
    </row>
    <row r="37" spans="1:18" s="4" customFormat="1" ht="19.5" customHeight="1">
      <c r="A37" s="112" t="s">
        <v>123</v>
      </c>
      <c r="B37" s="1380"/>
      <c r="C37" s="762">
        <f>+C36+1</f>
        <v>12</v>
      </c>
      <c r="D37" s="1130" t="s">
        <v>376</v>
      </c>
      <c r="E37" s="607" t="s">
        <v>956</v>
      </c>
      <c r="F37" s="545" t="s">
        <v>2898</v>
      </c>
      <c r="G37" s="1381">
        <v>1</v>
      </c>
      <c r="H37" s="1132">
        <v>14980</v>
      </c>
      <c r="I37" s="1382">
        <f>G37*H37</f>
        <v>14980</v>
      </c>
      <c r="J37" s="1383"/>
      <c r="K37" s="1373" t="s">
        <v>2899</v>
      </c>
      <c r="L37" s="38"/>
      <c r="M37" s="27"/>
      <c r="N37" s="989">
        <v>45762</v>
      </c>
      <c r="O37" s="28"/>
      <c r="P37" s="40" t="s">
        <v>2890</v>
      </c>
      <c r="Q37" s="989" t="s">
        <v>2900</v>
      </c>
      <c r="R37" s="990"/>
    </row>
    <row r="38" spans="1:18" s="4" customFormat="1" ht="19.5" customHeight="1">
      <c r="B38" s="988"/>
      <c r="C38" s="28"/>
      <c r="D38" s="28"/>
      <c r="E38" s="28"/>
      <c r="F38" s="88"/>
      <c r="G38" s="27"/>
      <c r="H38" s="257"/>
      <c r="I38" s="39"/>
      <c r="J38" s="87"/>
      <c r="K38" s="38"/>
      <c r="L38" s="38"/>
      <c r="M38" s="27"/>
      <c r="N38" s="989"/>
      <c r="O38" s="28"/>
      <c r="P38" s="27"/>
      <c r="Q38" s="989"/>
      <c r="R38" s="990"/>
    </row>
    <row r="39" spans="1:18" s="4" customFormat="1" ht="19.5" customHeight="1">
      <c r="B39" s="988"/>
      <c r="C39" s="28"/>
      <c r="D39" s="28"/>
      <c r="E39" s="579"/>
      <c r="F39" s="1133">
        <f>SUM(I36:I38)</f>
        <v>25590</v>
      </c>
      <c r="G39" s="27"/>
      <c r="H39" s="257"/>
      <c r="I39" s="39"/>
      <c r="J39" s="87"/>
      <c r="K39" s="38"/>
      <c r="L39" s="38"/>
      <c r="M39" s="27"/>
      <c r="N39" s="989"/>
      <c r="O39" s="28"/>
      <c r="P39" s="27"/>
      <c r="Q39" s="989"/>
      <c r="R39" s="990"/>
    </row>
    <row r="40" spans="1:18" s="4" customFormat="1" ht="19.5" customHeight="1">
      <c r="B40" s="988"/>
      <c r="C40" s="28"/>
      <c r="D40" s="28"/>
      <c r="E40" s="28"/>
      <c r="F40" s="201"/>
      <c r="G40" s="77"/>
      <c r="H40" s="257"/>
      <c r="I40" s="257"/>
      <c r="J40" s="147"/>
      <c r="K40" s="73"/>
      <c r="L40" s="38"/>
      <c r="M40" s="27"/>
      <c r="N40" s="989"/>
      <c r="O40" s="28"/>
      <c r="P40" s="27"/>
      <c r="Q40" s="989"/>
      <c r="R40" s="990"/>
    </row>
    <row r="41" spans="1:18" s="4" customFormat="1" ht="19.5" customHeight="1">
      <c r="B41" s="988"/>
      <c r="C41" s="28"/>
      <c r="D41" s="28"/>
      <c r="E41" s="28"/>
      <c r="F41" s="201"/>
      <c r="G41" s="77"/>
      <c r="H41" s="257"/>
      <c r="I41" s="257"/>
      <c r="J41" s="147"/>
      <c r="K41" s="73"/>
      <c r="L41" s="38"/>
      <c r="M41" s="27"/>
      <c r="N41" s="989"/>
      <c r="O41" s="28"/>
      <c r="P41" s="27"/>
      <c r="Q41" s="989"/>
      <c r="R41" s="990"/>
    </row>
    <row r="42" spans="1:18" s="4" customFormat="1" ht="19.5" customHeight="1">
      <c r="C42" s="28"/>
      <c r="D42" s="27"/>
      <c r="E42" s="27"/>
      <c r="F42" s="746"/>
      <c r="G42" s="77"/>
      <c r="H42" s="257"/>
      <c r="I42" s="257"/>
      <c r="J42" s="147"/>
      <c r="K42" s="136"/>
      <c r="L42" s="38"/>
      <c r="M42" s="27"/>
      <c r="N42" s="32"/>
      <c r="O42" s="28"/>
      <c r="P42" s="27"/>
      <c r="Q42" s="32"/>
      <c r="R42" s="576"/>
    </row>
    <row r="43" spans="1:18" s="4" customFormat="1" ht="19.5" customHeight="1">
      <c r="C43" s="28"/>
      <c r="D43" s="27"/>
      <c r="E43" s="27"/>
      <c r="F43" s="746"/>
      <c r="G43" s="77"/>
      <c r="H43" s="257"/>
      <c r="I43" s="257"/>
      <c r="J43" s="147"/>
      <c r="K43" s="136"/>
      <c r="L43" s="38"/>
      <c r="M43" s="27"/>
      <c r="N43" s="32"/>
      <c r="O43" s="28"/>
      <c r="P43" s="27"/>
      <c r="Q43" s="32"/>
      <c r="R43" s="576"/>
    </row>
    <row r="44" spans="1:18" s="4" customFormat="1" ht="19.5" customHeight="1">
      <c r="C44" s="28"/>
      <c r="D44" s="27"/>
      <c r="E44" s="27"/>
      <c r="F44" s="117"/>
      <c r="G44" s="1009"/>
      <c r="H44" s="77"/>
      <c r="I44" s="257"/>
      <c r="J44" s="76"/>
      <c r="K44" s="136"/>
      <c r="L44" s="38"/>
      <c r="M44" s="27"/>
      <c r="N44" s="32"/>
      <c r="O44" s="28"/>
      <c r="P44" s="27"/>
      <c r="Q44" s="32"/>
      <c r="R44" s="576"/>
    </row>
    <row r="45" spans="1:18" s="4" customFormat="1" ht="19.5" customHeight="1">
      <c r="C45" s="28"/>
      <c r="D45" s="27"/>
      <c r="E45" s="27"/>
      <c r="F45" s="117"/>
      <c r="G45" s="1009"/>
      <c r="H45" s="77"/>
      <c r="I45" s="257"/>
      <c r="J45" s="76"/>
      <c r="K45" s="136"/>
      <c r="L45" s="38"/>
      <c r="M45" s="27"/>
      <c r="N45" s="32"/>
      <c r="O45" s="28"/>
      <c r="P45" s="27"/>
      <c r="Q45" s="32"/>
      <c r="R45" s="576"/>
    </row>
    <row r="46" spans="1:18" s="4" customFormat="1" ht="19.5" customHeight="1">
      <c r="C46" s="28"/>
      <c r="D46" s="27"/>
      <c r="E46" s="27"/>
      <c r="F46" s="117"/>
      <c r="G46" s="1009"/>
      <c r="H46" s="77"/>
      <c r="I46" s="257"/>
      <c r="J46" s="76"/>
      <c r="K46" s="136"/>
      <c r="L46" s="38"/>
      <c r="M46" s="27"/>
      <c r="N46" s="32"/>
      <c r="O46" s="28"/>
      <c r="P46" s="27"/>
      <c r="Q46" s="32"/>
      <c r="R46" s="576"/>
    </row>
    <row r="47" spans="1:18" s="4" customFormat="1" ht="19.5" customHeight="1">
      <c r="C47" s="28"/>
      <c r="D47" s="27"/>
      <c r="E47" s="27"/>
      <c r="F47" s="1010"/>
      <c r="G47" s="1011"/>
      <c r="H47" s="27"/>
      <c r="I47" s="257"/>
      <c r="J47" s="38"/>
      <c r="K47" s="1010"/>
      <c r="L47" s="38"/>
      <c r="M47" s="27"/>
      <c r="N47" s="32"/>
      <c r="O47" s="28"/>
      <c r="P47" s="27"/>
      <c r="Q47" s="32"/>
      <c r="R47" s="576"/>
    </row>
    <row r="48" spans="1:18" s="4" customFormat="1" ht="19.5" customHeight="1">
      <c r="C48" s="28"/>
      <c r="D48" s="27"/>
      <c r="E48" s="27"/>
      <c r="F48" s="1010"/>
      <c r="G48" s="1011"/>
      <c r="H48" s="27"/>
      <c r="I48" s="257"/>
      <c r="J48" s="38"/>
      <c r="K48" s="1010"/>
      <c r="L48" s="38"/>
      <c r="M48" s="27"/>
      <c r="N48" s="32"/>
      <c r="O48" s="28"/>
      <c r="P48" s="27"/>
      <c r="Q48" s="32"/>
      <c r="R48" s="576"/>
    </row>
    <row r="49" spans="3:18" s="4" customFormat="1" ht="19.5" customHeight="1">
      <c r="C49" s="28"/>
      <c r="D49" s="27"/>
      <c r="E49" s="27"/>
      <c r="F49" s="1010"/>
      <c r="G49" s="1011"/>
      <c r="H49" s="27"/>
      <c r="I49" s="257"/>
      <c r="J49" s="38"/>
      <c r="K49" s="1010"/>
      <c r="L49" s="38"/>
      <c r="M49" s="27"/>
      <c r="N49" s="32"/>
      <c r="O49" s="28"/>
      <c r="P49" s="27"/>
      <c r="Q49" s="32"/>
      <c r="R49" s="576"/>
    </row>
    <row r="50" spans="3:18" s="4" customFormat="1" ht="19.5" customHeight="1">
      <c r="C50" s="28"/>
      <c r="D50" s="27"/>
      <c r="E50" s="27"/>
      <c r="F50" s="1010"/>
      <c r="G50" s="1011"/>
      <c r="H50" s="27"/>
      <c r="I50" s="257"/>
      <c r="J50" s="38"/>
      <c r="K50" s="1010"/>
      <c r="L50" s="38"/>
      <c r="M50" s="27"/>
      <c r="N50" s="32"/>
      <c r="O50" s="28"/>
      <c r="P50" s="27"/>
      <c r="Q50" s="32"/>
      <c r="R50" s="576"/>
    </row>
    <row r="51" spans="3:18" s="4" customFormat="1" ht="19.5" customHeight="1">
      <c r="C51" s="28"/>
      <c r="D51" s="27"/>
      <c r="E51" s="27"/>
      <c r="F51" s="746"/>
      <c r="G51" s="77"/>
      <c r="H51" s="77"/>
      <c r="I51" s="257"/>
      <c r="J51" s="147"/>
      <c r="K51" s="136"/>
      <c r="L51" s="38"/>
      <c r="M51" s="27"/>
      <c r="N51" s="32"/>
      <c r="O51" s="28"/>
      <c r="P51" s="27"/>
      <c r="Q51" s="32"/>
      <c r="R51" s="576"/>
    </row>
    <row r="52" spans="3:18" s="4" customFormat="1" ht="19.5" customHeight="1">
      <c r="C52" s="28"/>
      <c r="D52" s="27"/>
      <c r="E52" s="27"/>
      <c r="F52" s="746"/>
      <c r="G52" s="77"/>
      <c r="H52" s="77"/>
      <c r="I52" s="257"/>
      <c r="J52" s="147"/>
      <c r="K52" s="136"/>
      <c r="L52" s="38"/>
      <c r="M52" s="27"/>
      <c r="N52" s="32"/>
      <c r="O52" s="28"/>
      <c r="P52" s="27"/>
      <c r="Q52" s="32"/>
      <c r="R52" s="576"/>
    </row>
    <row r="53" spans="3:18" s="4" customFormat="1" ht="19.5" customHeight="1">
      <c r="C53" s="28"/>
      <c r="D53" s="27"/>
      <c r="E53" s="27"/>
      <c r="F53" s="746"/>
      <c r="G53" s="77"/>
      <c r="H53" s="257"/>
      <c r="I53" s="257"/>
      <c r="J53" s="147"/>
      <c r="K53" s="136"/>
      <c r="L53" s="38"/>
      <c r="M53" s="27"/>
      <c r="N53" s="32"/>
      <c r="O53" s="28"/>
      <c r="P53" s="27"/>
      <c r="Q53" s="32"/>
      <c r="R53" s="576"/>
    </row>
    <row r="54" spans="3:18" s="4" customFormat="1" ht="19.5" customHeight="1">
      <c r="C54" s="28"/>
      <c r="D54" s="27"/>
      <c r="E54" s="27"/>
      <c r="F54" s="971"/>
      <c r="G54" s="77"/>
      <c r="H54" s="257"/>
      <c r="I54" s="257"/>
      <c r="J54" s="147"/>
      <c r="K54" s="136"/>
      <c r="L54" s="38"/>
      <c r="M54" s="27"/>
      <c r="N54" s="32"/>
      <c r="O54" s="28"/>
      <c r="P54" s="27"/>
      <c r="Q54" s="32"/>
      <c r="R54" s="576"/>
    </row>
    <row r="55" spans="3:18" s="4" customFormat="1" ht="19.5" customHeight="1">
      <c r="C55" s="28"/>
      <c r="D55" s="27"/>
      <c r="E55" s="27"/>
      <c r="F55" s="971"/>
      <c r="G55" s="77"/>
      <c r="H55" s="257"/>
      <c r="I55" s="257"/>
      <c r="J55" s="147"/>
      <c r="K55" s="136"/>
      <c r="L55" s="38"/>
      <c r="M55" s="27"/>
      <c r="N55" s="32"/>
      <c r="O55" s="28"/>
      <c r="P55" s="27"/>
      <c r="Q55" s="32"/>
      <c r="R55" s="576"/>
    </row>
    <row r="56" spans="3:18" s="4" customFormat="1" ht="19.5" customHeight="1">
      <c r="C56" s="28"/>
      <c r="D56" s="27"/>
      <c r="E56" s="27"/>
      <c r="F56" s="971"/>
      <c r="G56" s="77"/>
      <c r="H56" s="257"/>
      <c r="I56" s="257"/>
      <c r="J56" s="147"/>
      <c r="K56" s="136"/>
      <c r="L56" s="38"/>
      <c r="M56" s="27"/>
      <c r="N56" s="32"/>
      <c r="O56" s="28"/>
      <c r="P56" s="27"/>
      <c r="Q56" s="32"/>
      <c r="R56" s="576"/>
    </row>
    <row r="57" spans="3:18" s="4" customFormat="1" ht="19.5" customHeight="1">
      <c r="C57" s="28"/>
      <c r="D57" s="27"/>
      <c r="E57" s="27"/>
      <c r="F57" s="971"/>
      <c r="G57" s="77"/>
      <c r="H57" s="257"/>
      <c r="I57" s="257"/>
      <c r="J57" s="147"/>
      <c r="K57" s="136"/>
      <c r="L57" s="38"/>
      <c r="M57" s="27"/>
      <c r="N57" s="32"/>
      <c r="O57" s="28"/>
      <c r="P57" s="27"/>
      <c r="Q57" s="32"/>
      <c r="R57" s="576"/>
    </row>
    <row r="58" spans="3:18" s="4" customFormat="1" ht="19.5" customHeight="1">
      <c r="C58" s="28"/>
      <c r="D58" s="27"/>
      <c r="E58" s="27"/>
      <c r="F58" s="971"/>
      <c r="G58" s="77"/>
      <c r="H58" s="257"/>
      <c r="I58" s="257"/>
      <c r="J58" s="147"/>
      <c r="K58" s="136"/>
      <c r="L58" s="38"/>
      <c r="M58" s="27"/>
      <c r="N58" s="32"/>
      <c r="O58" s="28"/>
      <c r="P58" s="27"/>
      <c r="Q58" s="32"/>
      <c r="R58" s="576"/>
    </row>
    <row r="59" spans="3:18" s="4" customFormat="1" ht="19.5" customHeight="1">
      <c r="C59" s="28"/>
      <c r="D59" s="27"/>
      <c r="E59" s="27"/>
      <c r="F59" s="971"/>
      <c r="G59" s="77"/>
      <c r="H59" s="257"/>
      <c r="I59" s="257"/>
      <c r="J59" s="147"/>
      <c r="K59" s="136"/>
      <c r="L59" s="38"/>
      <c r="M59" s="27"/>
      <c r="N59" s="32"/>
      <c r="O59" s="28"/>
      <c r="P59" s="27"/>
      <c r="Q59" s="32"/>
      <c r="R59" s="576"/>
    </row>
    <row r="60" spans="3:18" s="4" customFormat="1" ht="19.5" customHeight="1">
      <c r="C60" s="28"/>
      <c r="D60" s="27"/>
      <c r="E60" s="27"/>
      <c r="F60" s="971"/>
      <c r="G60" s="77"/>
      <c r="H60" s="257"/>
      <c r="I60" s="257"/>
      <c r="J60" s="147"/>
      <c r="K60" s="136"/>
      <c r="L60" s="38"/>
      <c r="M60" s="27"/>
      <c r="N60" s="32"/>
      <c r="O60" s="28"/>
      <c r="P60" s="27"/>
      <c r="Q60" s="32"/>
      <c r="R60" s="576"/>
    </row>
    <row r="61" spans="3:18" s="4" customFormat="1" ht="19.5" customHeight="1">
      <c r="C61" s="28"/>
      <c r="D61" s="27"/>
      <c r="E61" s="27"/>
      <c r="F61" s="971"/>
      <c r="G61" s="77"/>
      <c r="H61" s="257"/>
      <c r="I61" s="257"/>
      <c r="J61" s="147"/>
      <c r="K61" s="136"/>
      <c r="L61" s="38"/>
      <c r="M61" s="27"/>
      <c r="N61" s="32"/>
      <c r="O61" s="28"/>
      <c r="P61" s="27"/>
      <c r="Q61" s="32"/>
      <c r="R61" s="576"/>
    </row>
    <row r="62" spans="3:18" s="4" customFormat="1" ht="19.5" customHeight="1">
      <c r="C62" s="28"/>
      <c r="D62" s="27"/>
      <c r="E62" s="27"/>
      <c r="F62" s="971"/>
      <c r="G62" s="77"/>
      <c r="H62" s="257"/>
      <c r="I62" s="257"/>
      <c r="J62" s="147"/>
      <c r="K62" s="136"/>
      <c r="L62" s="38"/>
      <c r="M62" s="27"/>
      <c r="N62" s="32"/>
      <c r="O62" s="28"/>
      <c r="P62" s="27"/>
      <c r="Q62" s="32"/>
      <c r="R62" s="576"/>
    </row>
    <row r="63" spans="3:18" s="4" customFormat="1" ht="19.5" customHeight="1">
      <c r="C63" s="28"/>
      <c r="D63" s="27"/>
      <c r="E63" s="27"/>
      <c r="F63" s="971"/>
      <c r="G63" s="77"/>
      <c r="H63" s="257"/>
      <c r="I63" s="257"/>
      <c r="J63" s="147"/>
      <c r="K63" s="136"/>
      <c r="L63" s="38"/>
      <c r="M63" s="27"/>
      <c r="N63" s="32"/>
      <c r="O63" s="28"/>
      <c r="P63" s="27"/>
      <c r="Q63" s="32"/>
      <c r="R63" s="576"/>
    </row>
    <row r="64" spans="3: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22.5" customHeight="1">
      <c r="C91" s="28"/>
      <c r="D91" s="605"/>
      <c r="E91" s="605"/>
      <c r="F91" s="406"/>
      <c r="G91" s="256"/>
      <c r="H91" s="187"/>
      <c r="I91" s="77"/>
      <c r="J91" s="31"/>
      <c r="K91" s="406"/>
      <c r="L91" s="38"/>
      <c r="M91" s="27"/>
      <c r="N91" s="32"/>
      <c r="O91" s="28"/>
      <c r="P91" s="27"/>
      <c r="Q91" s="32"/>
      <c r="R91" s="576"/>
    </row>
    <row r="92" spans="3:18" s="4" customFormat="1" ht="18.75" customHeight="1">
      <c r="C92" s="28"/>
      <c r="D92" s="605"/>
      <c r="E92" s="605"/>
      <c r="F92" s="406"/>
      <c r="G92" s="256"/>
      <c r="H92" s="187"/>
      <c r="I92" s="77"/>
      <c r="J92" s="31"/>
      <c r="K92" s="406"/>
      <c r="L92" s="38"/>
      <c r="M92" s="27"/>
      <c r="N92" s="32"/>
      <c r="O92" s="28"/>
      <c r="P92" s="27"/>
      <c r="Q92" s="32"/>
      <c r="R92" s="576"/>
    </row>
    <row r="93" spans="3:18" s="4" customFormat="1" ht="18.75" customHeight="1">
      <c r="C93" s="28"/>
      <c r="D93" s="27"/>
      <c r="E93" s="27"/>
      <c r="F93" s="117"/>
      <c r="G93" s="1009"/>
      <c r="H93" s="257"/>
      <c r="I93" s="257"/>
      <c r="J93" s="76"/>
      <c r="K93" s="136"/>
      <c r="L93" s="38"/>
      <c r="M93" s="27"/>
      <c r="N93" s="32"/>
      <c r="O93" s="28"/>
      <c r="P93" s="27"/>
      <c r="Q93" s="32"/>
      <c r="R93" s="576"/>
    </row>
    <row r="94" spans="3:18" s="4" customFormat="1" ht="19.5" customHeight="1">
      <c r="C94" s="28"/>
      <c r="D94" s="27"/>
      <c r="E94" s="27"/>
      <c r="F94" s="117"/>
      <c r="G94" s="1009"/>
      <c r="H94" s="257"/>
      <c r="I94" s="257"/>
      <c r="J94" s="76"/>
      <c r="K94" s="136"/>
      <c r="L94" s="38"/>
      <c r="M94" s="27"/>
      <c r="N94" s="32"/>
      <c r="O94" s="28"/>
      <c r="P94" s="27"/>
      <c r="Q94" s="32"/>
      <c r="R94" s="576"/>
    </row>
    <row r="95" spans="3:18" s="4" customFormat="1" ht="19.5" customHeight="1">
      <c r="C95" s="28"/>
      <c r="D95" s="27"/>
      <c r="E95" s="27"/>
      <c r="F95" s="1010"/>
      <c r="G95" s="1011"/>
      <c r="H95" s="38"/>
      <c r="I95" s="257"/>
      <c r="J95" s="38"/>
      <c r="K95" s="1010"/>
      <c r="L95" s="38"/>
      <c r="M95" s="27"/>
      <c r="N95" s="32"/>
      <c r="O95" s="28"/>
      <c r="P95" s="27"/>
      <c r="Q95" s="32"/>
      <c r="R95" s="576"/>
    </row>
    <row r="96" spans="3:18" s="4" customFormat="1" ht="19.5" customHeight="1">
      <c r="C96" s="28"/>
      <c r="D96" s="27"/>
      <c r="E96" s="27"/>
      <c r="F96" s="1010"/>
      <c r="G96" s="1011"/>
      <c r="H96" s="38"/>
      <c r="I96" s="257"/>
      <c r="J96" s="38"/>
      <c r="K96" s="1010"/>
      <c r="L96" s="38"/>
      <c r="M96" s="27"/>
      <c r="N96" s="32"/>
      <c r="O96" s="28"/>
      <c r="P96" s="27"/>
      <c r="Q96" s="32"/>
      <c r="R96" s="576"/>
    </row>
    <row r="97" spans="3:18" s="4" customFormat="1" ht="19.5" customHeight="1">
      <c r="C97" s="28"/>
      <c r="D97" s="605"/>
      <c r="E97" s="605"/>
      <c r="F97" s="38"/>
      <c r="G97" s="256"/>
      <c r="H97" s="187"/>
      <c r="I97" s="77"/>
      <c r="J97" s="31"/>
      <c r="K97" s="117"/>
      <c r="L97" s="38"/>
      <c r="M97" s="27"/>
      <c r="N97" s="32"/>
      <c r="O97" s="28"/>
      <c r="P97" s="27"/>
      <c r="Q97" s="32"/>
      <c r="R97" s="576"/>
    </row>
    <row r="98" spans="3:18" s="4" customFormat="1" ht="19.5" customHeight="1">
      <c r="C98" s="28"/>
      <c r="D98" s="605"/>
      <c r="E98" s="605"/>
      <c r="F98" s="78"/>
      <c r="G98" s="256"/>
      <c r="H98" s="187"/>
      <c r="I98" s="77"/>
      <c r="J98" s="31"/>
      <c r="K98" s="38"/>
      <c r="L98" s="38"/>
      <c r="M98" s="27"/>
      <c r="N98" s="32"/>
      <c r="O98" s="28"/>
      <c r="P98" s="27"/>
      <c r="Q98" s="32"/>
      <c r="R98" s="576"/>
    </row>
    <row r="99" spans="3:18" s="4" customFormat="1" ht="19.5" customHeight="1">
      <c r="C99" s="28"/>
      <c r="D99" s="605"/>
      <c r="E99" s="605"/>
      <c r="F99" s="78"/>
      <c r="G99" s="256"/>
      <c r="H99" s="187"/>
      <c r="I99" s="77"/>
      <c r="J99" s="31"/>
      <c r="K99" s="38"/>
      <c r="L99" s="38"/>
      <c r="M99" s="27"/>
      <c r="N99" s="32"/>
      <c r="O99" s="28"/>
      <c r="P99" s="27"/>
      <c r="Q99" s="32"/>
      <c r="R99" s="576"/>
    </row>
    <row r="100" spans="3:18" s="4" customFormat="1" ht="19.5" customHeight="1">
      <c r="C100" s="28"/>
      <c r="D100" s="605"/>
      <c r="E100" s="605"/>
      <c r="F100" s="78"/>
      <c r="G100" s="256"/>
      <c r="H100" s="187"/>
      <c r="I100" s="77"/>
      <c r="J100" s="31"/>
      <c r="K100" s="38"/>
      <c r="L100" s="38"/>
      <c r="M100" s="27"/>
      <c r="N100" s="32"/>
      <c r="O100" s="28"/>
      <c r="P100" s="27"/>
      <c r="Q100" s="32"/>
      <c r="R100" s="576"/>
    </row>
    <row r="101" spans="3:18" s="4" customFormat="1" ht="19.5" customHeight="1">
      <c r="C101" s="28"/>
      <c r="D101" s="605"/>
      <c r="E101" s="605"/>
      <c r="F101" s="78"/>
      <c r="G101" s="256"/>
      <c r="H101" s="187"/>
      <c r="I101" s="77"/>
      <c r="J101" s="31"/>
      <c r="K101" s="38"/>
      <c r="L101" s="38"/>
      <c r="M101" s="27"/>
      <c r="N101" s="32"/>
      <c r="O101" s="28"/>
      <c r="P101" s="27"/>
      <c r="Q101" s="32"/>
      <c r="R101" s="576"/>
    </row>
    <row r="102" spans="3:18" s="4" customFormat="1" ht="19.5" customHeight="1">
      <c r="C102" s="28"/>
      <c r="D102" s="605"/>
      <c r="E102" s="605"/>
      <c r="F102" s="78"/>
      <c r="G102" s="256"/>
      <c r="H102" s="187"/>
      <c r="I102" s="77"/>
      <c r="J102" s="31"/>
      <c r="K102" s="38"/>
      <c r="L102" s="38"/>
      <c r="M102" s="27"/>
      <c r="N102" s="32"/>
      <c r="O102" s="28"/>
      <c r="P102" s="27"/>
      <c r="Q102" s="32"/>
      <c r="R102" s="576"/>
    </row>
    <row r="103" spans="3:18" s="4" customFormat="1" ht="19.5" customHeight="1">
      <c r="C103" s="28"/>
      <c r="D103" s="605"/>
      <c r="E103" s="605"/>
      <c r="F103" s="78"/>
      <c r="G103" s="256"/>
      <c r="H103" s="187"/>
      <c r="I103" s="77"/>
      <c r="J103" s="31"/>
      <c r="K103" s="38"/>
      <c r="L103" s="38"/>
      <c r="M103" s="27"/>
      <c r="N103" s="32"/>
      <c r="O103" s="28"/>
      <c r="P103" s="27"/>
      <c r="Q103" s="32"/>
      <c r="R103" s="576"/>
    </row>
    <row r="104" spans="3:18" s="4" customFormat="1" ht="19.5" customHeight="1">
      <c r="C104" s="28"/>
      <c r="D104" s="605"/>
      <c r="E104" s="605"/>
      <c r="F104" s="78"/>
      <c r="G104" s="256"/>
      <c r="H104" s="187"/>
      <c r="I104" s="77"/>
      <c r="J104" s="31"/>
      <c r="K104" s="38"/>
      <c r="L104" s="38"/>
      <c r="M104" s="27"/>
      <c r="N104" s="32"/>
      <c r="O104" s="28"/>
      <c r="P104" s="27"/>
      <c r="Q104" s="32"/>
      <c r="R104" s="576"/>
    </row>
    <row r="105" spans="3:18" s="4" customFormat="1" ht="19.5" customHeight="1">
      <c r="C105" s="28"/>
      <c r="D105" s="605"/>
      <c r="E105" s="605"/>
      <c r="F105" s="78"/>
      <c r="G105" s="256"/>
      <c r="H105" s="187"/>
      <c r="I105" s="77"/>
      <c r="J105" s="31"/>
      <c r="K105" s="38"/>
      <c r="L105" s="38"/>
      <c r="M105" s="27"/>
      <c r="N105" s="32"/>
      <c r="O105" s="28"/>
      <c r="P105" s="27"/>
      <c r="Q105" s="32"/>
      <c r="R105" s="576"/>
    </row>
    <row r="106" spans="3:18" s="4" customFormat="1" ht="19.5" customHeight="1">
      <c r="C106" s="28"/>
      <c r="D106" s="605"/>
      <c r="E106" s="605"/>
      <c r="F106" s="78"/>
      <c r="G106" s="256"/>
      <c r="H106" s="187"/>
      <c r="I106" s="77"/>
      <c r="J106" s="31"/>
      <c r="K106" s="38"/>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85"/>
      <c r="G110" s="27"/>
      <c r="H110" s="187"/>
      <c r="I110" s="77"/>
      <c r="J110" s="31"/>
      <c r="K110" s="38"/>
      <c r="L110" s="38"/>
      <c r="M110" s="27"/>
      <c r="N110" s="32"/>
      <c r="O110" s="28"/>
      <c r="P110" s="27"/>
      <c r="Q110" s="32"/>
      <c r="R110" s="576"/>
    </row>
    <row r="111" spans="3:18" s="4" customFormat="1" ht="19.5" customHeight="1">
      <c r="C111" s="28"/>
      <c r="D111" s="605"/>
      <c r="E111" s="605"/>
      <c r="F111" s="201"/>
      <c r="G111" s="267"/>
      <c r="H111" s="187"/>
      <c r="I111" s="77"/>
      <c r="J111" s="31"/>
      <c r="K111" s="38"/>
      <c r="L111" s="38"/>
      <c r="M111" s="27"/>
      <c r="N111" s="32"/>
      <c r="O111" s="28"/>
      <c r="P111" s="27"/>
      <c r="Q111" s="32"/>
      <c r="R111" s="576"/>
    </row>
    <row r="112" spans="3:18" s="4" customFormat="1" ht="19.5" customHeight="1">
      <c r="C112" s="28"/>
      <c r="D112" s="605"/>
      <c r="E112" s="605"/>
      <c r="F112" s="201"/>
      <c r="G112" s="267"/>
      <c r="H112" s="187"/>
      <c r="I112" s="77"/>
      <c r="J112" s="31"/>
      <c r="K112" s="38"/>
      <c r="L112" s="38"/>
      <c r="M112" s="27"/>
      <c r="N112" s="32"/>
      <c r="O112" s="28"/>
      <c r="P112" s="27"/>
      <c r="Q112" s="32"/>
      <c r="R112" s="576"/>
    </row>
    <row r="113" spans="3:18" s="4" customFormat="1" ht="19.5" customHeight="1">
      <c r="C113" s="28"/>
      <c r="D113" s="605"/>
      <c r="E113" s="605"/>
      <c r="F113" s="78"/>
      <c r="G113" s="187"/>
      <c r="H113" s="187"/>
      <c r="I113" s="77"/>
      <c r="J113" s="31"/>
      <c r="K113" s="38"/>
      <c r="L113" s="38"/>
      <c r="M113" s="27"/>
      <c r="N113" s="32"/>
      <c r="O113" s="28"/>
      <c r="P113" s="27"/>
      <c r="Q113" s="32"/>
      <c r="R113" s="576"/>
    </row>
    <row r="114" spans="3:18" s="4" customFormat="1" ht="19.5" customHeight="1">
      <c r="C114" s="28"/>
      <c r="D114" s="605"/>
      <c r="E114" s="605"/>
      <c r="F114" s="78"/>
      <c r="G114" s="187"/>
      <c r="H114" s="187"/>
      <c r="I114" s="77"/>
      <c r="J114" s="31"/>
      <c r="K114" s="38"/>
      <c r="L114" s="38"/>
      <c r="M114" s="27"/>
      <c r="N114" s="32"/>
      <c r="O114" s="28"/>
      <c r="P114" s="27"/>
      <c r="Q114" s="32"/>
      <c r="R114" s="576"/>
    </row>
    <row r="115" spans="3:18" s="4" customFormat="1" ht="19.5" customHeight="1">
      <c r="C115" s="28"/>
      <c r="D115" s="605"/>
      <c r="E115" s="605"/>
      <c r="F115" s="78"/>
      <c r="G115" s="187"/>
      <c r="H115" s="187"/>
      <c r="I115" s="77"/>
      <c r="J115" s="31"/>
      <c r="K115" s="38"/>
      <c r="L115" s="38"/>
      <c r="M115" s="27"/>
      <c r="N115" s="32"/>
      <c r="O115" s="28"/>
      <c r="P115" s="27"/>
      <c r="Q115" s="32"/>
      <c r="R115" s="576"/>
    </row>
    <row r="116" spans="3:18" s="4" customFormat="1" ht="18" customHeight="1">
      <c r="C116" s="28"/>
      <c r="D116" s="605"/>
      <c r="E116" s="605"/>
      <c r="F116" s="78"/>
      <c r="G116" s="187"/>
      <c r="H116" s="187"/>
      <c r="I116" s="77"/>
      <c r="J116" s="31"/>
      <c r="K116" s="38"/>
      <c r="L116" s="117"/>
      <c r="M116" s="312"/>
      <c r="N116" s="32"/>
      <c r="O116" s="576"/>
      <c r="P116" s="1012"/>
      <c r="Q116" s="32"/>
      <c r="R116" s="33"/>
    </row>
    <row r="117" spans="3:18" s="4" customFormat="1" ht="18" customHeight="1">
      <c r="C117" s="28"/>
      <c r="D117" s="1013"/>
      <c r="E117" s="38"/>
      <c r="F117" s="38"/>
      <c r="G117" s="187"/>
      <c r="H117" s="187"/>
      <c r="I117" s="77"/>
      <c r="J117" s="87"/>
      <c r="K117" s="187"/>
      <c r="L117" s="117"/>
      <c r="M117" s="312"/>
      <c r="N117" s="32"/>
      <c r="O117" s="576"/>
      <c r="P117" s="1012"/>
      <c r="Q117" s="32"/>
      <c r="R117" s="33"/>
    </row>
    <row r="118" spans="3:18" s="4" customFormat="1" ht="18" customHeight="1">
      <c r="C118" s="28"/>
      <c r="D118" s="28"/>
      <c r="E118" s="28"/>
      <c r="F118" s="1014"/>
      <c r="G118" s="1014"/>
      <c r="H118" s="1014"/>
      <c r="I118" s="257"/>
      <c r="J118" s="257"/>
      <c r="K118" s="1014"/>
      <c r="L118" s="117"/>
      <c r="M118" s="312"/>
      <c r="N118" s="32"/>
      <c r="O118" s="576"/>
      <c r="P118" s="1012"/>
      <c r="Q118" s="32"/>
      <c r="R118" s="33"/>
    </row>
    <row r="119" spans="3:18" s="4" customFormat="1" ht="18" customHeight="1">
      <c r="C119" s="28"/>
      <c r="D119" s="28"/>
      <c r="E119" s="28"/>
      <c r="F119" s="1014"/>
      <c r="G119" s="1014"/>
      <c r="H119" s="1014"/>
      <c r="I119" s="257"/>
      <c r="J119" s="257"/>
      <c r="K119" s="1014"/>
      <c r="L119" s="117"/>
      <c r="M119" s="312"/>
      <c r="N119" s="1016"/>
      <c r="O119" s="576"/>
      <c r="P119" s="1012"/>
      <c r="Q119" s="32"/>
      <c r="R119" s="33"/>
    </row>
    <row r="120" spans="3:18" s="4" customFormat="1" ht="18" customHeight="1">
      <c r="C120" s="28"/>
      <c r="D120" s="28"/>
      <c r="E120" s="28"/>
      <c r="F120" s="1014"/>
      <c r="G120" s="1014"/>
      <c r="H120" s="1014"/>
      <c r="I120" s="257"/>
      <c r="J120" s="257"/>
      <c r="K120" s="1014"/>
      <c r="L120" s="117"/>
      <c r="M120" s="312"/>
      <c r="N120" s="32"/>
      <c r="O120" s="576"/>
      <c r="P120" s="32"/>
      <c r="Q120" s="32"/>
      <c r="R120" s="33"/>
    </row>
    <row r="121" spans="3:18" s="4" customFormat="1" ht="18" customHeight="1">
      <c r="C121" s="28"/>
      <c r="D121" s="28"/>
      <c r="E121" s="28"/>
      <c r="F121" s="1014"/>
      <c r="G121" s="1014"/>
      <c r="H121" s="1014"/>
      <c r="I121" s="257"/>
      <c r="J121" s="257"/>
      <c r="K121" s="1014"/>
      <c r="L121" s="117"/>
      <c r="M121" s="312"/>
      <c r="N121" s="32"/>
      <c r="O121" s="576"/>
      <c r="P121" s="1012"/>
      <c r="Q121" s="32"/>
      <c r="R121" s="33"/>
    </row>
    <row r="122" spans="3:18" s="4" customFormat="1" ht="18" customHeight="1">
      <c r="C122" s="28"/>
      <c r="D122" s="28"/>
      <c r="E122" s="28"/>
      <c r="F122" s="1014"/>
      <c r="G122" s="1014"/>
      <c r="H122" s="1014"/>
      <c r="I122" s="257"/>
      <c r="J122" s="257"/>
      <c r="K122" s="1014"/>
      <c r="L122" s="117"/>
      <c r="M122" s="312"/>
      <c r="N122" s="32"/>
      <c r="O122" s="576"/>
      <c r="P122" s="1012"/>
      <c r="Q122" s="32"/>
      <c r="R122" s="33"/>
    </row>
    <row r="123" spans="3:18" s="4" customFormat="1" ht="18" customHeight="1">
      <c r="C123" s="28"/>
      <c r="D123" s="1013"/>
      <c r="E123" s="28"/>
      <c r="F123" s="1014"/>
      <c r="G123" s="1014"/>
      <c r="H123" s="1014"/>
      <c r="I123" s="257"/>
      <c r="J123" s="257"/>
      <c r="K123" s="1014"/>
      <c r="L123" s="117"/>
      <c r="M123" s="312"/>
      <c r="N123" s="32"/>
      <c r="O123" s="576"/>
      <c r="P123" s="1012"/>
      <c r="Q123" s="32"/>
      <c r="R123" s="33"/>
    </row>
    <row r="124" spans="3:18" s="4" customFormat="1" ht="18" customHeight="1">
      <c r="C124" s="27"/>
      <c r="D124" s="28"/>
      <c r="E124" s="28"/>
      <c r="F124" s="1014"/>
      <c r="G124" s="1014"/>
      <c r="H124" s="1014"/>
      <c r="I124" s="257"/>
      <c r="J124" s="257"/>
      <c r="K124" s="1014"/>
      <c r="L124" s="117"/>
      <c r="M124" s="312"/>
      <c r="N124" s="32"/>
      <c r="O124" s="576"/>
      <c r="P124" s="1012"/>
      <c r="Q124" s="32"/>
      <c r="R124" s="33"/>
    </row>
    <row r="125" spans="3:18" s="4" customFormat="1" ht="18" customHeight="1">
      <c r="C125" s="27"/>
      <c r="D125" s="28"/>
      <c r="E125" s="28"/>
      <c r="F125" s="1014"/>
      <c r="G125" s="1014"/>
      <c r="H125" s="1014"/>
      <c r="I125" s="257"/>
      <c r="J125" s="257"/>
      <c r="K125" s="1014"/>
      <c r="L125" s="117"/>
      <c r="M125" s="312"/>
      <c r="N125" s="32"/>
      <c r="O125" s="576"/>
      <c r="P125" s="1012"/>
      <c r="Q125" s="32"/>
      <c r="R125" s="33"/>
    </row>
    <row r="126" spans="3:18" s="4" customFormat="1" ht="18" customHeight="1">
      <c r="C126" s="27"/>
      <c r="D126" s="28"/>
      <c r="E126" s="28"/>
      <c r="F126" s="1014"/>
      <c r="G126" s="1014"/>
      <c r="H126" s="1014"/>
      <c r="I126" s="257"/>
      <c r="J126" s="257"/>
      <c r="K126" s="1014"/>
      <c r="L126" s="117"/>
      <c r="M126" s="312"/>
      <c r="N126" s="32"/>
      <c r="O126" s="576"/>
      <c r="P126" s="1012"/>
      <c r="Q126" s="32"/>
      <c r="R126" s="33"/>
    </row>
    <row r="127" spans="3:18" s="4" customFormat="1" ht="18" customHeight="1">
      <c r="C127" s="27"/>
      <c r="D127" s="28"/>
      <c r="E127" s="28"/>
      <c r="F127" s="1014"/>
      <c r="G127" s="1014"/>
      <c r="H127" s="1014"/>
      <c r="I127" s="257"/>
      <c r="J127" s="257"/>
      <c r="K127" s="1014"/>
      <c r="L127" s="117"/>
      <c r="M127" s="312"/>
      <c r="N127" s="32"/>
      <c r="O127" s="576"/>
      <c r="P127" s="1012"/>
      <c r="Q127" s="32"/>
      <c r="R127" s="33"/>
    </row>
    <row r="128" spans="3:18" s="4" customFormat="1" ht="18" customHeight="1">
      <c r="C128" s="27"/>
      <c r="D128" s="28"/>
      <c r="E128" s="28"/>
      <c r="F128" s="85"/>
      <c r="G128" s="38"/>
      <c r="H128" s="257"/>
      <c r="I128" s="257"/>
      <c r="J128" s="257"/>
      <c r="K128" s="38"/>
      <c r="L128" s="117"/>
      <c r="M128" s="312"/>
      <c r="N128" s="32"/>
      <c r="O128" s="576"/>
      <c r="P128" s="1012"/>
      <c r="Q128" s="32"/>
      <c r="R128" s="33"/>
    </row>
    <row r="129" spans="3:18" s="4" customFormat="1" ht="18" customHeight="1">
      <c r="C129" s="27"/>
      <c r="D129" s="28"/>
      <c r="E129" s="28"/>
      <c r="F129" s="85"/>
      <c r="G129" s="38"/>
      <c r="H129" s="257"/>
      <c r="I129" s="257"/>
      <c r="J129" s="257"/>
      <c r="K129" s="38"/>
      <c r="L129" s="117"/>
      <c r="M129" s="312"/>
      <c r="N129" s="32"/>
      <c r="O129" s="576"/>
      <c r="P129" s="1012"/>
      <c r="Q129" s="32"/>
      <c r="R129" s="33"/>
    </row>
    <row r="130" spans="3:18" s="4" customFormat="1" ht="18" customHeight="1">
      <c r="C130" s="27"/>
      <c r="D130" s="28"/>
      <c r="E130" s="28"/>
      <c r="F130" s="85"/>
      <c r="G130" s="38"/>
      <c r="H130" s="257"/>
      <c r="I130" s="257"/>
      <c r="J130" s="257"/>
      <c r="K130" s="38"/>
      <c r="L130" s="117"/>
      <c r="M130" s="312"/>
      <c r="N130" s="32"/>
      <c r="O130" s="576"/>
      <c r="P130" s="1012"/>
      <c r="Q130" s="32"/>
      <c r="R130" s="33"/>
    </row>
    <row r="131" spans="3:18" s="4" customFormat="1" ht="18" customHeight="1">
      <c r="C131" s="27"/>
      <c r="D131" s="28"/>
      <c r="E131" s="28"/>
      <c r="F131" s="117"/>
      <c r="G131" s="257"/>
      <c r="H131" s="257"/>
      <c r="I131" s="257"/>
      <c r="J131" s="257"/>
      <c r="K131" s="136"/>
      <c r="L131" s="117"/>
      <c r="M131" s="312"/>
      <c r="N131" s="32"/>
      <c r="O131" s="576"/>
      <c r="P131" s="1012"/>
      <c r="Q131" s="32"/>
      <c r="R131" s="33"/>
    </row>
    <row r="132" spans="3:18" s="4" customFormat="1" ht="18" customHeight="1">
      <c r="C132" s="27"/>
      <c r="D132" s="28"/>
      <c r="E132" s="27"/>
      <c r="F132" s="117"/>
      <c r="G132" s="257"/>
      <c r="H132" s="257"/>
      <c r="I132" s="257"/>
      <c r="J132" s="257"/>
      <c r="K132" s="312"/>
      <c r="L132" s="117"/>
      <c r="M132" s="312"/>
      <c r="N132" s="32"/>
      <c r="O132" s="576"/>
      <c r="P132" s="1012"/>
      <c r="Q132" s="32"/>
      <c r="R132" s="33"/>
    </row>
    <row r="133" spans="3:18" s="4" customFormat="1" ht="18" customHeight="1">
      <c r="C133" s="27"/>
      <c r="D133" s="28"/>
      <c r="E133" s="28"/>
      <c r="F133" s="201"/>
      <c r="G133" s="267"/>
      <c r="H133" s="257"/>
      <c r="I133" s="257"/>
      <c r="J133" s="257"/>
      <c r="K133" s="38"/>
      <c r="L133" s="117"/>
      <c r="M133" s="312"/>
      <c r="N133" s="32"/>
      <c r="O133" s="576"/>
      <c r="P133" s="1012"/>
      <c r="Q133" s="32"/>
      <c r="R133" s="33"/>
    </row>
    <row r="134" spans="3:18" s="4" customFormat="1" ht="18" customHeight="1">
      <c r="C134" s="27"/>
      <c r="D134" s="28"/>
      <c r="E134" s="28"/>
      <c r="F134" s="201"/>
      <c r="G134" s="267"/>
      <c r="H134" s="1014"/>
      <c r="I134" s="257"/>
      <c r="J134" s="257"/>
      <c r="K134" s="1014"/>
      <c r="L134" s="117"/>
      <c r="M134" s="312"/>
      <c r="N134" s="32"/>
      <c r="O134" s="576"/>
      <c r="P134" s="1012"/>
      <c r="Q134" s="32"/>
      <c r="R134" s="33"/>
    </row>
    <row r="135" spans="3:18" s="4" customFormat="1" ht="18" customHeight="1">
      <c r="C135" s="27"/>
      <c r="D135" s="28"/>
      <c r="E135" s="28"/>
      <c r="F135" s="1014"/>
      <c r="G135" s="1014"/>
      <c r="H135" s="1014"/>
      <c r="I135" s="257"/>
      <c r="J135" s="257"/>
      <c r="K135" s="1014"/>
      <c r="L135" s="117"/>
      <c r="M135" s="312"/>
      <c r="N135" s="32"/>
      <c r="O135" s="576"/>
      <c r="P135" s="1012"/>
      <c r="Q135" s="32"/>
      <c r="R135" s="33"/>
    </row>
    <row r="136" spans="3:18" s="4" customFormat="1" ht="18" customHeight="1">
      <c r="C136" s="27"/>
      <c r="D136" s="28"/>
      <c r="E136" s="28"/>
      <c r="F136" s="1014"/>
      <c r="G136" s="1014"/>
      <c r="H136" s="1014"/>
      <c r="I136" s="257"/>
      <c r="J136" s="257"/>
      <c r="K136" s="1014"/>
      <c r="L136" s="117"/>
      <c r="M136" s="312"/>
      <c r="N136" s="32"/>
      <c r="O136" s="576"/>
      <c r="P136" s="1012"/>
      <c r="Q136" s="32"/>
      <c r="R136" s="33"/>
    </row>
    <row r="137" spans="3:18" s="4" customFormat="1" ht="18" customHeight="1">
      <c r="C137" s="27"/>
      <c r="D137" s="28"/>
      <c r="E137" s="28"/>
      <c r="F137" s="1014"/>
      <c r="G137" s="1014"/>
      <c r="H137" s="1014"/>
      <c r="I137" s="257"/>
      <c r="J137" s="257"/>
      <c r="K137" s="1014"/>
      <c r="L137" s="117"/>
      <c r="M137" s="312"/>
      <c r="N137" s="32"/>
      <c r="O137" s="576"/>
      <c r="P137" s="1012"/>
      <c r="Q137" s="32"/>
      <c r="R137" s="33"/>
    </row>
    <row r="138" spans="3:18" s="4" customFormat="1" ht="18" customHeight="1">
      <c r="C138" s="27"/>
      <c r="D138" s="28"/>
      <c r="E138" s="28"/>
      <c r="F138" s="1014"/>
      <c r="G138" s="1014"/>
      <c r="H138" s="1014"/>
      <c r="I138" s="257"/>
      <c r="J138" s="257"/>
      <c r="K138" s="1014"/>
      <c r="L138" s="117"/>
      <c r="M138" s="312"/>
      <c r="N138" s="32"/>
      <c r="O138" s="576"/>
      <c r="P138" s="1012"/>
      <c r="Q138" s="32"/>
      <c r="R138" s="33"/>
    </row>
    <row r="139" spans="3:18" s="4" customFormat="1" ht="18" customHeight="1">
      <c r="C139" s="27"/>
      <c r="D139" s="28"/>
      <c r="E139" s="28"/>
      <c r="F139" s="1014"/>
      <c r="G139" s="1014"/>
      <c r="H139" s="1014"/>
      <c r="I139" s="257"/>
      <c r="J139" s="257"/>
      <c r="K139" s="1014"/>
      <c r="L139" s="117"/>
      <c r="M139" s="312"/>
      <c r="N139" s="32"/>
      <c r="O139" s="576"/>
      <c r="P139" s="1012"/>
      <c r="Q139" s="32"/>
      <c r="R139" s="33"/>
    </row>
    <row r="140" spans="3:18" s="4" customFormat="1" ht="18" customHeight="1">
      <c r="C140" s="27"/>
      <c r="D140" s="28"/>
      <c r="E140" s="28"/>
      <c r="F140" s="1014"/>
      <c r="G140" s="1014"/>
      <c r="H140" s="1014"/>
      <c r="I140" s="257"/>
      <c r="J140" s="257"/>
      <c r="K140" s="1014"/>
      <c r="L140" s="117"/>
      <c r="M140" s="312"/>
      <c r="N140" s="32"/>
      <c r="O140" s="576"/>
      <c r="P140" s="1012"/>
      <c r="Q140" s="32"/>
      <c r="R140" s="33"/>
    </row>
    <row r="141" spans="3:18" s="4" customFormat="1" ht="18" customHeight="1">
      <c r="C141" s="27"/>
      <c r="D141" s="28"/>
      <c r="E141" s="28"/>
      <c r="F141" s="1014"/>
      <c r="G141" s="1014"/>
      <c r="H141" s="1014"/>
      <c r="I141" s="257"/>
      <c r="J141" s="257"/>
      <c r="K141" s="1014"/>
      <c r="L141" s="117"/>
      <c r="M141" s="312"/>
      <c r="N141" s="32"/>
      <c r="O141" s="576"/>
      <c r="P141" s="1012"/>
      <c r="Q141" s="32"/>
      <c r="R141" s="33"/>
    </row>
    <row r="142" spans="3:18" s="4" customFormat="1" ht="18" customHeight="1">
      <c r="C142" s="27"/>
      <c r="D142" s="28"/>
      <c r="E142" s="28"/>
      <c r="F142" s="1014"/>
      <c r="G142" s="1014"/>
      <c r="H142" s="1014"/>
      <c r="I142" s="257"/>
      <c r="J142" s="257"/>
      <c r="K142" s="1014"/>
      <c r="L142" s="117"/>
      <c r="M142" s="312"/>
      <c r="N142" s="32"/>
      <c r="O142" s="576"/>
      <c r="P142" s="1012"/>
      <c r="Q142" s="32"/>
      <c r="R142" s="33"/>
    </row>
    <row r="143" spans="3:18" s="4" customFormat="1" ht="18" customHeight="1">
      <c r="C143" s="27"/>
      <c r="D143" s="28"/>
      <c r="E143" s="28"/>
      <c r="F143" s="1014"/>
      <c r="G143" s="1014"/>
      <c r="H143" s="1014"/>
      <c r="I143" s="257"/>
      <c r="J143" s="257"/>
      <c r="K143" s="1014"/>
      <c r="L143" s="117"/>
      <c r="M143" s="312"/>
      <c r="N143" s="32"/>
      <c r="O143" s="576"/>
      <c r="P143" s="1012"/>
      <c r="Q143" s="32"/>
      <c r="R143" s="33"/>
    </row>
    <row r="144" spans="3:18" s="4" customFormat="1" ht="18" customHeight="1">
      <c r="C144" s="27"/>
      <c r="D144" s="28"/>
      <c r="E144" s="28"/>
      <c r="F144" s="1014"/>
      <c r="G144" s="1014"/>
      <c r="H144" s="1014"/>
      <c r="I144" s="257"/>
      <c r="J144" s="257"/>
      <c r="K144" s="1014"/>
      <c r="L144" s="117"/>
      <c r="M144" s="312"/>
      <c r="N144" s="32"/>
      <c r="O144" s="576"/>
      <c r="P144" s="1012"/>
      <c r="Q144" s="32"/>
      <c r="R144" s="33"/>
    </row>
    <row r="145" spans="3:18" s="4" customFormat="1" ht="18" customHeight="1">
      <c r="C145" s="27"/>
      <c r="D145" s="28"/>
      <c r="E145" s="28"/>
      <c r="F145" s="1014"/>
      <c r="G145" s="1014"/>
      <c r="H145" s="1014"/>
      <c r="I145" s="257"/>
      <c r="J145" s="257"/>
      <c r="K145" s="1014"/>
      <c r="L145" s="117"/>
      <c r="M145" s="312"/>
      <c r="N145" s="32"/>
      <c r="O145" s="32"/>
      <c r="P145" s="1017"/>
      <c r="Q145" s="32"/>
      <c r="R145" s="33"/>
    </row>
    <row r="146" spans="3:18" s="4" customFormat="1" ht="18" customHeight="1">
      <c r="C146" s="27"/>
      <c r="D146" s="28"/>
      <c r="E146" s="28"/>
      <c r="F146" s="85"/>
      <c r="G146" s="38"/>
      <c r="H146" s="257"/>
      <c r="I146" s="257"/>
      <c r="J146" s="257"/>
      <c r="K146" s="38"/>
      <c r="L146" s="117"/>
      <c r="M146" s="312"/>
      <c r="N146" s="32"/>
      <c r="O146" s="576"/>
      <c r="P146" s="1012"/>
      <c r="Q146" s="32"/>
      <c r="R146" s="33"/>
    </row>
    <row r="147" spans="3:18" s="4" customFormat="1" ht="18" customHeight="1">
      <c r="C147" s="27"/>
      <c r="D147" s="28"/>
      <c r="E147" s="28"/>
      <c r="F147" s="85"/>
      <c r="G147" s="38"/>
      <c r="H147" s="257"/>
      <c r="I147" s="257"/>
      <c r="J147" s="257"/>
      <c r="K147" s="38"/>
      <c r="L147" s="117"/>
      <c r="M147" s="312"/>
      <c r="N147" s="32"/>
      <c r="O147" s="576"/>
      <c r="P147" s="1012"/>
      <c r="Q147" s="32"/>
      <c r="R147" s="33"/>
    </row>
    <row r="148" spans="3:18" s="4" customFormat="1" ht="18" customHeight="1">
      <c r="C148" s="27"/>
      <c r="D148" s="28"/>
      <c r="E148" s="28"/>
      <c r="F148" s="85"/>
      <c r="G148" s="38"/>
      <c r="H148" s="257"/>
      <c r="I148" s="257"/>
      <c r="J148" s="257"/>
      <c r="K148" s="38"/>
      <c r="L148" s="117"/>
      <c r="M148" s="312"/>
      <c r="N148" s="32"/>
      <c r="O148" s="576"/>
      <c r="P148" s="1012"/>
      <c r="Q148" s="32"/>
      <c r="R148" s="33"/>
    </row>
    <row r="149" spans="3:18" s="4" customFormat="1" ht="18" customHeight="1">
      <c r="C149" s="27"/>
      <c r="D149" s="28"/>
      <c r="E149" s="28"/>
      <c r="F149" s="117"/>
      <c r="G149" s="257"/>
      <c r="H149" s="257"/>
      <c r="I149" s="257"/>
      <c r="J149" s="257"/>
      <c r="K149" s="136"/>
      <c r="L149" s="117"/>
      <c r="M149" s="312"/>
      <c r="N149" s="32"/>
      <c r="O149" s="576"/>
      <c r="P149" s="1012"/>
      <c r="Q149" s="576"/>
      <c r="R149" s="33"/>
    </row>
    <row r="150" spans="3:18" s="4" customFormat="1" ht="18" customHeight="1">
      <c r="C150" s="27"/>
      <c r="D150" s="27"/>
      <c r="E150" s="27"/>
      <c r="F150" s="117"/>
      <c r="G150" s="257"/>
      <c r="H150" s="257"/>
      <c r="I150" s="257"/>
      <c r="J150" s="257"/>
      <c r="K150" s="312"/>
      <c r="L150" s="117"/>
      <c r="M150" s="312"/>
      <c r="N150" s="32"/>
      <c r="O150" s="576"/>
      <c r="P150" s="1012"/>
      <c r="Q150" s="576"/>
      <c r="R150" s="33"/>
    </row>
    <row r="151" spans="3:18" ht="18" customHeight="1">
      <c r="C151" s="27"/>
      <c r="D151" s="27"/>
      <c r="E151" s="27"/>
      <c r="F151" s="117"/>
      <c r="G151" s="257"/>
      <c r="H151" s="257"/>
      <c r="I151" s="257"/>
      <c r="J151" s="257"/>
      <c r="K151" s="312"/>
      <c r="L151" s="117"/>
      <c r="M151" s="312"/>
      <c r="N151" s="32"/>
      <c r="O151" s="576"/>
      <c r="P151" s="1012"/>
      <c r="Q151" s="1018"/>
      <c r="R151" s="1019"/>
    </row>
    <row r="152" spans="3:18">
      <c r="D152" s="27"/>
      <c r="E152" s="27"/>
      <c r="F152" s="117"/>
      <c r="G152" s="257"/>
      <c r="H152" s="257"/>
      <c r="I152" s="257"/>
      <c r="J152" s="257"/>
      <c r="K152" s="312"/>
      <c r="R152" s="12"/>
    </row>
    <row r="153" spans="3:18">
      <c r="R153" s="12"/>
    </row>
    <row r="154" spans="3:18">
      <c r="R154" s="12"/>
    </row>
    <row r="155" spans="3:18">
      <c r="N155" s="644"/>
      <c r="R155" s="12"/>
    </row>
    <row r="156" spans="3:18">
      <c r="C156" s="1"/>
      <c r="R156" s="12"/>
    </row>
    <row r="157" spans="3:18">
      <c r="D157" s="4"/>
      <c r="F157" s="1020"/>
      <c r="G157" s="1384"/>
      <c r="H157" s="4"/>
      <c r="N157" s="644"/>
      <c r="R157" s="12"/>
    </row>
    <row r="159" spans="3:18">
      <c r="F159" s="1022"/>
    </row>
    <row r="160" spans="3:18">
      <c r="F160" s="1022"/>
    </row>
    <row r="161" spans="6:6">
      <c r="F161" s="1022"/>
    </row>
    <row r="162" spans="6:6">
      <c r="F162" s="1022"/>
    </row>
    <row r="163" spans="6:6">
      <c r="F163" s="1022"/>
    </row>
    <row r="164" spans="6:6">
      <c r="F164" s="1022"/>
    </row>
    <row r="165" spans="6:6">
      <c r="F165" s="1023"/>
    </row>
    <row r="166" spans="6:6">
      <c r="F166" s="1023"/>
    </row>
    <row r="167" spans="6:6">
      <c r="F167" s="1023"/>
    </row>
    <row r="168" spans="6:6">
      <c r="F168" s="1022"/>
    </row>
  </sheetData>
  <autoFilter ref="C8:P121" xr:uid="{78798318-E1E2-4978-8DE3-18274AD68A53}"/>
  <mergeCells count="12">
    <mergeCell ref="D10:G10"/>
    <mergeCell ref="D18:G18"/>
    <mergeCell ref="D35:G35"/>
    <mergeCell ref="C2:E2"/>
    <mergeCell ref="H2:J2"/>
    <mergeCell ref="C3:E3"/>
    <mergeCell ref="C4:E4"/>
    <mergeCell ref="K4:L4"/>
    <mergeCell ref="C5:E5"/>
    <mergeCell ref="H5:I6"/>
    <mergeCell ref="K5:L5"/>
    <mergeCell ref="C6:E6"/>
  </mergeCells>
  <phoneticPr fontId="2"/>
  <hyperlinks>
    <hyperlink ref="L19" r:id="rId1" xr:uid="{3D5246B7-52AB-42B8-9C1C-83481D865E76}"/>
    <hyperlink ref="M12" r:id="rId2" xr:uid="{AC8294C2-644A-4897-8683-512A6066D871}"/>
  </hyperlinks>
  <pageMargins left="0.2" right="0.2" top="0.75" bottom="0.75" header="0.3" footer="0.3"/>
  <pageSetup paperSize="9" scale="41" orientation="landscape" r:id="rId3"/>
  <drawing r:id="rId4"/>
  <legacyDrawing r:id="rId5"/>
  <extLst>
    <ext xmlns:x14="http://schemas.microsoft.com/office/spreadsheetml/2009/9/main" uri="{CCE6A557-97BC-4b89-ADB6-D9C93CAAB3DF}">
      <x14:dataValidations xmlns:xm="http://schemas.microsoft.com/office/excel/2006/main" count="1">
        <x14:dataValidation imeMode="hiragana" allowBlank="1" showInputMessage="1" showErrorMessage="1" xr:uid="{E299B188-CB1A-44AC-B3AE-AF683C127968}">
          <xm:sqref>K95:K96 JG95:JG96 TC95:TC96 ACY95:ACY96 AMU95:AMU96 AWQ95:AWQ96 BGM95:BGM96 BQI95:BQI96 CAE95:CAE96 CKA95:CKA96 CTW95:CTW96 DDS95:DDS96 DNO95:DNO96 DXK95:DXK96 EHG95:EHG96 ERC95:ERC96 FAY95:FAY96 FKU95:FKU96 FUQ95:FUQ96 GEM95:GEM96 GOI95:GOI96 GYE95:GYE96 HIA95:HIA96 HRW95:HRW96 IBS95:IBS96 ILO95:ILO96 IVK95:IVK96 JFG95:JFG96 JPC95:JPC96 JYY95:JYY96 KIU95:KIU96 KSQ95:KSQ96 LCM95:LCM96 LMI95:LMI96 LWE95:LWE96 MGA95:MGA96 MPW95:MPW96 MZS95:MZS96 NJO95:NJO96 NTK95:NTK96 ODG95:ODG96 ONC95:ONC96 OWY95:OWY96 PGU95:PGU96 PQQ95:PQQ96 QAM95:QAM96 QKI95:QKI96 QUE95:QUE96 REA95:REA96 RNW95:RNW96 RXS95:RXS96 SHO95:SHO96 SRK95:SRK96 TBG95:TBG96 TLC95:TLC96 TUY95:TUY96 UEU95:UEU96 UOQ95:UOQ96 UYM95:UYM96 VII95:VII96 VSE95:VSE96 WCA95:WCA96 WLW95:WLW96 WVS95:WVS96 K65631:K65632 JG65631:JG65632 TC65631:TC65632 ACY65631:ACY65632 AMU65631:AMU65632 AWQ65631:AWQ65632 BGM65631:BGM65632 BQI65631:BQI65632 CAE65631:CAE65632 CKA65631:CKA65632 CTW65631:CTW65632 DDS65631:DDS65632 DNO65631:DNO65632 DXK65631:DXK65632 EHG65631:EHG65632 ERC65631:ERC65632 FAY65631:FAY65632 FKU65631:FKU65632 FUQ65631:FUQ65632 GEM65631:GEM65632 GOI65631:GOI65632 GYE65631:GYE65632 HIA65631:HIA65632 HRW65631:HRW65632 IBS65631:IBS65632 ILO65631:ILO65632 IVK65631:IVK65632 JFG65631:JFG65632 JPC65631:JPC65632 JYY65631:JYY65632 KIU65631:KIU65632 KSQ65631:KSQ65632 LCM65631:LCM65632 LMI65631:LMI65632 LWE65631:LWE65632 MGA65631:MGA65632 MPW65631:MPW65632 MZS65631:MZS65632 NJO65631:NJO65632 NTK65631:NTK65632 ODG65631:ODG65632 ONC65631:ONC65632 OWY65631:OWY65632 PGU65631:PGU65632 PQQ65631:PQQ65632 QAM65631:QAM65632 QKI65631:QKI65632 QUE65631:QUE65632 REA65631:REA65632 RNW65631:RNW65632 RXS65631:RXS65632 SHO65631:SHO65632 SRK65631:SRK65632 TBG65631:TBG65632 TLC65631:TLC65632 TUY65631:TUY65632 UEU65631:UEU65632 UOQ65631:UOQ65632 UYM65631:UYM65632 VII65631:VII65632 VSE65631:VSE65632 WCA65631:WCA65632 WLW65631:WLW65632 WVS65631:WVS65632 K131167:K131168 JG131167:JG131168 TC131167:TC131168 ACY131167:ACY131168 AMU131167:AMU131168 AWQ131167:AWQ131168 BGM131167:BGM131168 BQI131167:BQI131168 CAE131167:CAE131168 CKA131167:CKA131168 CTW131167:CTW131168 DDS131167:DDS131168 DNO131167:DNO131168 DXK131167:DXK131168 EHG131167:EHG131168 ERC131167:ERC131168 FAY131167:FAY131168 FKU131167:FKU131168 FUQ131167:FUQ131168 GEM131167:GEM131168 GOI131167:GOI131168 GYE131167:GYE131168 HIA131167:HIA131168 HRW131167:HRW131168 IBS131167:IBS131168 ILO131167:ILO131168 IVK131167:IVK131168 JFG131167:JFG131168 JPC131167:JPC131168 JYY131167:JYY131168 KIU131167:KIU131168 KSQ131167:KSQ131168 LCM131167:LCM131168 LMI131167:LMI131168 LWE131167:LWE131168 MGA131167:MGA131168 MPW131167:MPW131168 MZS131167:MZS131168 NJO131167:NJO131168 NTK131167:NTK131168 ODG131167:ODG131168 ONC131167:ONC131168 OWY131167:OWY131168 PGU131167:PGU131168 PQQ131167:PQQ131168 QAM131167:QAM131168 QKI131167:QKI131168 QUE131167:QUE131168 REA131167:REA131168 RNW131167:RNW131168 RXS131167:RXS131168 SHO131167:SHO131168 SRK131167:SRK131168 TBG131167:TBG131168 TLC131167:TLC131168 TUY131167:TUY131168 UEU131167:UEU131168 UOQ131167:UOQ131168 UYM131167:UYM131168 VII131167:VII131168 VSE131167:VSE131168 WCA131167:WCA131168 WLW131167:WLW131168 WVS131167:WVS131168 K196703:K196704 JG196703:JG196704 TC196703:TC196704 ACY196703:ACY196704 AMU196703:AMU196704 AWQ196703:AWQ196704 BGM196703:BGM196704 BQI196703:BQI196704 CAE196703:CAE196704 CKA196703:CKA196704 CTW196703:CTW196704 DDS196703:DDS196704 DNO196703:DNO196704 DXK196703:DXK196704 EHG196703:EHG196704 ERC196703:ERC196704 FAY196703:FAY196704 FKU196703:FKU196704 FUQ196703:FUQ196704 GEM196703:GEM196704 GOI196703:GOI196704 GYE196703:GYE196704 HIA196703:HIA196704 HRW196703:HRW196704 IBS196703:IBS196704 ILO196703:ILO196704 IVK196703:IVK196704 JFG196703:JFG196704 JPC196703:JPC196704 JYY196703:JYY196704 KIU196703:KIU196704 KSQ196703:KSQ196704 LCM196703:LCM196704 LMI196703:LMI196704 LWE196703:LWE196704 MGA196703:MGA196704 MPW196703:MPW196704 MZS196703:MZS196704 NJO196703:NJO196704 NTK196703:NTK196704 ODG196703:ODG196704 ONC196703:ONC196704 OWY196703:OWY196704 PGU196703:PGU196704 PQQ196703:PQQ196704 QAM196703:QAM196704 QKI196703:QKI196704 QUE196703:QUE196704 REA196703:REA196704 RNW196703:RNW196704 RXS196703:RXS196704 SHO196703:SHO196704 SRK196703:SRK196704 TBG196703:TBG196704 TLC196703:TLC196704 TUY196703:TUY196704 UEU196703:UEU196704 UOQ196703:UOQ196704 UYM196703:UYM196704 VII196703:VII196704 VSE196703:VSE196704 WCA196703:WCA196704 WLW196703:WLW196704 WVS196703:WVS196704 K262239:K262240 JG262239:JG262240 TC262239:TC262240 ACY262239:ACY262240 AMU262239:AMU262240 AWQ262239:AWQ262240 BGM262239:BGM262240 BQI262239:BQI262240 CAE262239:CAE262240 CKA262239:CKA262240 CTW262239:CTW262240 DDS262239:DDS262240 DNO262239:DNO262240 DXK262239:DXK262240 EHG262239:EHG262240 ERC262239:ERC262240 FAY262239:FAY262240 FKU262239:FKU262240 FUQ262239:FUQ262240 GEM262239:GEM262240 GOI262239:GOI262240 GYE262239:GYE262240 HIA262239:HIA262240 HRW262239:HRW262240 IBS262239:IBS262240 ILO262239:ILO262240 IVK262239:IVK262240 JFG262239:JFG262240 JPC262239:JPC262240 JYY262239:JYY262240 KIU262239:KIU262240 KSQ262239:KSQ262240 LCM262239:LCM262240 LMI262239:LMI262240 LWE262239:LWE262240 MGA262239:MGA262240 MPW262239:MPW262240 MZS262239:MZS262240 NJO262239:NJO262240 NTK262239:NTK262240 ODG262239:ODG262240 ONC262239:ONC262240 OWY262239:OWY262240 PGU262239:PGU262240 PQQ262239:PQQ262240 QAM262239:QAM262240 QKI262239:QKI262240 QUE262239:QUE262240 REA262239:REA262240 RNW262239:RNW262240 RXS262239:RXS262240 SHO262239:SHO262240 SRK262239:SRK262240 TBG262239:TBG262240 TLC262239:TLC262240 TUY262239:TUY262240 UEU262239:UEU262240 UOQ262239:UOQ262240 UYM262239:UYM262240 VII262239:VII262240 VSE262239:VSE262240 WCA262239:WCA262240 WLW262239:WLW262240 WVS262239:WVS262240 K327775:K327776 JG327775:JG327776 TC327775:TC327776 ACY327775:ACY327776 AMU327775:AMU327776 AWQ327775:AWQ327776 BGM327775:BGM327776 BQI327775:BQI327776 CAE327775:CAE327776 CKA327775:CKA327776 CTW327775:CTW327776 DDS327775:DDS327776 DNO327775:DNO327776 DXK327775:DXK327776 EHG327775:EHG327776 ERC327775:ERC327776 FAY327775:FAY327776 FKU327775:FKU327776 FUQ327775:FUQ327776 GEM327775:GEM327776 GOI327775:GOI327776 GYE327775:GYE327776 HIA327775:HIA327776 HRW327775:HRW327776 IBS327775:IBS327776 ILO327775:ILO327776 IVK327775:IVK327776 JFG327775:JFG327776 JPC327775:JPC327776 JYY327775:JYY327776 KIU327775:KIU327776 KSQ327775:KSQ327776 LCM327775:LCM327776 LMI327775:LMI327776 LWE327775:LWE327776 MGA327775:MGA327776 MPW327775:MPW327776 MZS327775:MZS327776 NJO327775:NJO327776 NTK327775:NTK327776 ODG327775:ODG327776 ONC327775:ONC327776 OWY327775:OWY327776 PGU327775:PGU327776 PQQ327775:PQQ327776 QAM327775:QAM327776 QKI327775:QKI327776 QUE327775:QUE327776 REA327775:REA327776 RNW327775:RNW327776 RXS327775:RXS327776 SHO327775:SHO327776 SRK327775:SRK327776 TBG327775:TBG327776 TLC327775:TLC327776 TUY327775:TUY327776 UEU327775:UEU327776 UOQ327775:UOQ327776 UYM327775:UYM327776 VII327775:VII327776 VSE327775:VSE327776 WCA327775:WCA327776 WLW327775:WLW327776 WVS327775:WVS327776 K393311:K393312 JG393311:JG393312 TC393311:TC393312 ACY393311:ACY393312 AMU393311:AMU393312 AWQ393311:AWQ393312 BGM393311:BGM393312 BQI393311:BQI393312 CAE393311:CAE393312 CKA393311:CKA393312 CTW393311:CTW393312 DDS393311:DDS393312 DNO393311:DNO393312 DXK393311:DXK393312 EHG393311:EHG393312 ERC393311:ERC393312 FAY393311:FAY393312 FKU393311:FKU393312 FUQ393311:FUQ393312 GEM393311:GEM393312 GOI393311:GOI393312 GYE393311:GYE393312 HIA393311:HIA393312 HRW393311:HRW393312 IBS393311:IBS393312 ILO393311:ILO393312 IVK393311:IVK393312 JFG393311:JFG393312 JPC393311:JPC393312 JYY393311:JYY393312 KIU393311:KIU393312 KSQ393311:KSQ393312 LCM393311:LCM393312 LMI393311:LMI393312 LWE393311:LWE393312 MGA393311:MGA393312 MPW393311:MPW393312 MZS393311:MZS393312 NJO393311:NJO393312 NTK393311:NTK393312 ODG393311:ODG393312 ONC393311:ONC393312 OWY393311:OWY393312 PGU393311:PGU393312 PQQ393311:PQQ393312 QAM393311:QAM393312 QKI393311:QKI393312 QUE393311:QUE393312 REA393311:REA393312 RNW393311:RNW393312 RXS393311:RXS393312 SHO393311:SHO393312 SRK393311:SRK393312 TBG393311:TBG393312 TLC393311:TLC393312 TUY393311:TUY393312 UEU393311:UEU393312 UOQ393311:UOQ393312 UYM393311:UYM393312 VII393311:VII393312 VSE393311:VSE393312 WCA393311:WCA393312 WLW393311:WLW393312 WVS393311:WVS393312 K458847:K458848 JG458847:JG458848 TC458847:TC458848 ACY458847:ACY458848 AMU458847:AMU458848 AWQ458847:AWQ458848 BGM458847:BGM458848 BQI458847:BQI458848 CAE458847:CAE458848 CKA458847:CKA458848 CTW458847:CTW458848 DDS458847:DDS458848 DNO458847:DNO458848 DXK458847:DXK458848 EHG458847:EHG458848 ERC458847:ERC458848 FAY458847:FAY458848 FKU458847:FKU458848 FUQ458847:FUQ458848 GEM458847:GEM458848 GOI458847:GOI458848 GYE458847:GYE458848 HIA458847:HIA458848 HRW458847:HRW458848 IBS458847:IBS458848 ILO458847:ILO458848 IVK458847:IVK458848 JFG458847:JFG458848 JPC458847:JPC458848 JYY458847:JYY458848 KIU458847:KIU458848 KSQ458847:KSQ458848 LCM458847:LCM458848 LMI458847:LMI458848 LWE458847:LWE458848 MGA458847:MGA458848 MPW458847:MPW458848 MZS458847:MZS458848 NJO458847:NJO458848 NTK458847:NTK458848 ODG458847:ODG458848 ONC458847:ONC458848 OWY458847:OWY458848 PGU458847:PGU458848 PQQ458847:PQQ458848 QAM458847:QAM458848 QKI458847:QKI458848 QUE458847:QUE458848 REA458847:REA458848 RNW458847:RNW458848 RXS458847:RXS458848 SHO458847:SHO458848 SRK458847:SRK458848 TBG458847:TBG458848 TLC458847:TLC458848 TUY458847:TUY458848 UEU458847:UEU458848 UOQ458847:UOQ458848 UYM458847:UYM458848 VII458847:VII458848 VSE458847:VSE458848 WCA458847:WCA458848 WLW458847:WLW458848 WVS458847:WVS458848 K524383:K524384 JG524383:JG524384 TC524383:TC524384 ACY524383:ACY524384 AMU524383:AMU524384 AWQ524383:AWQ524384 BGM524383:BGM524384 BQI524383:BQI524384 CAE524383:CAE524384 CKA524383:CKA524384 CTW524383:CTW524384 DDS524383:DDS524384 DNO524383:DNO524384 DXK524383:DXK524384 EHG524383:EHG524384 ERC524383:ERC524384 FAY524383:FAY524384 FKU524383:FKU524384 FUQ524383:FUQ524384 GEM524383:GEM524384 GOI524383:GOI524384 GYE524383:GYE524384 HIA524383:HIA524384 HRW524383:HRW524384 IBS524383:IBS524384 ILO524383:ILO524384 IVK524383:IVK524384 JFG524383:JFG524384 JPC524383:JPC524384 JYY524383:JYY524384 KIU524383:KIU524384 KSQ524383:KSQ524384 LCM524383:LCM524384 LMI524383:LMI524384 LWE524383:LWE524384 MGA524383:MGA524384 MPW524383:MPW524384 MZS524383:MZS524384 NJO524383:NJO524384 NTK524383:NTK524384 ODG524383:ODG524384 ONC524383:ONC524384 OWY524383:OWY524384 PGU524383:PGU524384 PQQ524383:PQQ524384 QAM524383:QAM524384 QKI524383:QKI524384 QUE524383:QUE524384 REA524383:REA524384 RNW524383:RNW524384 RXS524383:RXS524384 SHO524383:SHO524384 SRK524383:SRK524384 TBG524383:TBG524384 TLC524383:TLC524384 TUY524383:TUY524384 UEU524383:UEU524384 UOQ524383:UOQ524384 UYM524383:UYM524384 VII524383:VII524384 VSE524383:VSE524384 WCA524383:WCA524384 WLW524383:WLW524384 WVS524383:WVS524384 K589919:K589920 JG589919:JG589920 TC589919:TC589920 ACY589919:ACY589920 AMU589919:AMU589920 AWQ589919:AWQ589920 BGM589919:BGM589920 BQI589919:BQI589920 CAE589919:CAE589920 CKA589919:CKA589920 CTW589919:CTW589920 DDS589919:DDS589920 DNO589919:DNO589920 DXK589919:DXK589920 EHG589919:EHG589920 ERC589919:ERC589920 FAY589919:FAY589920 FKU589919:FKU589920 FUQ589919:FUQ589920 GEM589919:GEM589920 GOI589919:GOI589920 GYE589919:GYE589920 HIA589919:HIA589920 HRW589919:HRW589920 IBS589919:IBS589920 ILO589919:ILO589920 IVK589919:IVK589920 JFG589919:JFG589920 JPC589919:JPC589920 JYY589919:JYY589920 KIU589919:KIU589920 KSQ589919:KSQ589920 LCM589919:LCM589920 LMI589919:LMI589920 LWE589919:LWE589920 MGA589919:MGA589920 MPW589919:MPW589920 MZS589919:MZS589920 NJO589919:NJO589920 NTK589919:NTK589920 ODG589919:ODG589920 ONC589919:ONC589920 OWY589919:OWY589920 PGU589919:PGU589920 PQQ589919:PQQ589920 QAM589919:QAM589920 QKI589919:QKI589920 QUE589919:QUE589920 REA589919:REA589920 RNW589919:RNW589920 RXS589919:RXS589920 SHO589919:SHO589920 SRK589919:SRK589920 TBG589919:TBG589920 TLC589919:TLC589920 TUY589919:TUY589920 UEU589919:UEU589920 UOQ589919:UOQ589920 UYM589919:UYM589920 VII589919:VII589920 VSE589919:VSE589920 WCA589919:WCA589920 WLW589919:WLW589920 WVS589919:WVS589920 K655455:K655456 JG655455:JG655456 TC655455:TC655456 ACY655455:ACY655456 AMU655455:AMU655456 AWQ655455:AWQ655456 BGM655455:BGM655456 BQI655455:BQI655456 CAE655455:CAE655456 CKA655455:CKA655456 CTW655455:CTW655456 DDS655455:DDS655456 DNO655455:DNO655456 DXK655455:DXK655456 EHG655455:EHG655456 ERC655455:ERC655456 FAY655455:FAY655456 FKU655455:FKU655456 FUQ655455:FUQ655456 GEM655455:GEM655456 GOI655455:GOI655456 GYE655455:GYE655456 HIA655455:HIA655456 HRW655455:HRW655456 IBS655455:IBS655456 ILO655455:ILO655456 IVK655455:IVK655456 JFG655455:JFG655456 JPC655455:JPC655456 JYY655455:JYY655456 KIU655455:KIU655456 KSQ655455:KSQ655456 LCM655455:LCM655456 LMI655455:LMI655456 LWE655455:LWE655456 MGA655455:MGA655456 MPW655455:MPW655456 MZS655455:MZS655456 NJO655455:NJO655456 NTK655455:NTK655456 ODG655455:ODG655456 ONC655455:ONC655456 OWY655455:OWY655456 PGU655455:PGU655456 PQQ655455:PQQ655456 QAM655455:QAM655456 QKI655455:QKI655456 QUE655455:QUE655456 REA655455:REA655456 RNW655455:RNW655456 RXS655455:RXS655456 SHO655455:SHO655456 SRK655455:SRK655456 TBG655455:TBG655456 TLC655455:TLC655456 TUY655455:TUY655456 UEU655455:UEU655456 UOQ655455:UOQ655456 UYM655455:UYM655456 VII655455:VII655456 VSE655455:VSE655456 WCA655455:WCA655456 WLW655455:WLW655456 WVS655455:WVS655456 K720991:K720992 JG720991:JG720992 TC720991:TC720992 ACY720991:ACY720992 AMU720991:AMU720992 AWQ720991:AWQ720992 BGM720991:BGM720992 BQI720991:BQI720992 CAE720991:CAE720992 CKA720991:CKA720992 CTW720991:CTW720992 DDS720991:DDS720992 DNO720991:DNO720992 DXK720991:DXK720992 EHG720991:EHG720992 ERC720991:ERC720992 FAY720991:FAY720992 FKU720991:FKU720992 FUQ720991:FUQ720992 GEM720991:GEM720992 GOI720991:GOI720992 GYE720991:GYE720992 HIA720991:HIA720992 HRW720991:HRW720992 IBS720991:IBS720992 ILO720991:ILO720992 IVK720991:IVK720992 JFG720991:JFG720992 JPC720991:JPC720992 JYY720991:JYY720992 KIU720991:KIU720992 KSQ720991:KSQ720992 LCM720991:LCM720992 LMI720991:LMI720992 LWE720991:LWE720992 MGA720991:MGA720992 MPW720991:MPW720992 MZS720991:MZS720992 NJO720991:NJO720992 NTK720991:NTK720992 ODG720991:ODG720992 ONC720991:ONC720992 OWY720991:OWY720992 PGU720991:PGU720992 PQQ720991:PQQ720992 QAM720991:QAM720992 QKI720991:QKI720992 QUE720991:QUE720992 REA720991:REA720992 RNW720991:RNW720992 RXS720991:RXS720992 SHO720991:SHO720992 SRK720991:SRK720992 TBG720991:TBG720992 TLC720991:TLC720992 TUY720991:TUY720992 UEU720991:UEU720992 UOQ720991:UOQ720992 UYM720991:UYM720992 VII720991:VII720992 VSE720991:VSE720992 WCA720991:WCA720992 WLW720991:WLW720992 WVS720991:WVS720992 K786527:K786528 JG786527:JG786528 TC786527:TC786528 ACY786527:ACY786528 AMU786527:AMU786528 AWQ786527:AWQ786528 BGM786527:BGM786528 BQI786527:BQI786528 CAE786527:CAE786528 CKA786527:CKA786528 CTW786527:CTW786528 DDS786527:DDS786528 DNO786527:DNO786528 DXK786527:DXK786528 EHG786527:EHG786528 ERC786527:ERC786528 FAY786527:FAY786528 FKU786527:FKU786528 FUQ786527:FUQ786528 GEM786527:GEM786528 GOI786527:GOI786528 GYE786527:GYE786528 HIA786527:HIA786528 HRW786527:HRW786528 IBS786527:IBS786528 ILO786527:ILO786528 IVK786527:IVK786528 JFG786527:JFG786528 JPC786527:JPC786528 JYY786527:JYY786528 KIU786527:KIU786528 KSQ786527:KSQ786528 LCM786527:LCM786528 LMI786527:LMI786528 LWE786527:LWE786528 MGA786527:MGA786528 MPW786527:MPW786528 MZS786527:MZS786528 NJO786527:NJO786528 NTK786527:NTK786528 ODG786527:ODG786528 ONC786527:ONC786528 OWY786527:OWY786528 PGU786527:PGU786528 PQQ786527:PQQ786528 QAM786527:QAM786528 QKI786527:QKI786528 QUE786527:QUE786528 REA786527:REA786528 RNW786527:RNW786528 RXS786527:RXS786528 SHO786527:SHO786528 SRK786527:SRK786528 TBG786527:TBG786528 TLC786527:TLC786528 TUY786527:TUY786528 UEU786527:UEU786528 UOQ786527:UOQ786528 UYM786527:UYM786528 VII786527:VII786528 VSE786527:VSE786528 WCA786527:WCA786528 WLW786527:WLW786528 WVS786527:WVS786528 K852063:K852064 JG852063:JG852064 TC852063:TC852064 ACY852063:ACY852064 AMU852063:AMU852064 AWQ852063:AWQ852064 BGM852063:BGM852064 BQI852063:BQI852064 CAE852063:CAE852064 CKA852063:CKA852064 CTW852063:CTW852064 DDS852063:DDS852064 DNO852063:DNO852064 DXK852063:DXK852064 EHG852063:EHG852064 ERC852063:ERC852064 FAY852063:FAY852064 FKU852063:FKU852064 FUQ852063:FUQ852064 GEM852063:GEM852064 GOI852063:GOI852064 GYE852063:GYE852064 HIA852063:HIA852064 HRW852063:HRW852064 IBS852063:IBS852064 ILO852063:ILO852064 IVK852063:IVK852064 JFG852063:JFG852064 JPC852063:JPC852064 JYY852063:JYY852064 KIU852063:KIU852064 KSQ852063:KSQ852064 LCM852063:LCM852064 LMI852063:LMI852064 LWE852063:LWE852064 MGA852063:MGA852064 MPW852063:MPW852064 MZS852063:MZS852064 NJO852063:NJO852064 NTK852063:NTK852064 ODG852063:ODG852064 ONC852063:ONC852064 OWY852063:OWY852064 PGU852063:PGU852064 PQQ852063:PQQ852064 QAM852063:QAM852064 QKI852063:QKI852064 QUE852063:QUE852064 REA852063:REA852064 RNW852063:RNW852064 RXS852063:RXS852064 SHO852063:SHO852064 SRK852063:SRK852064 TBG852063:TBG852064 TLC852063:TLC852064 TUY852063:TUY852064 UEU852063:UEU852064 UOQ852063:UOQ852064 UYM852063:UYM852064 VII852063:VII852064 VSE852063:VSE852064 WCA852063:WCA852064 WLW852063:WLW852064 WVS852063:WVS852064 K917599:K917600 JG917599:JG917600 TC917599:TC917600 ACY917599:ACY917600 AMU917599:AMU917600 AWQ917599:AWQ917600 BGM917599:BGM917600 BQI917599:BQI917600 CAE917599:CAE917600 CKA917599:CKA917600 CTW917599:CTW917600 DDS917599:DDS917600 DNO917599:DNO917600 DXK917599:DXK917600 EHG917599:EHG917600 ERC917599:ERC917600 FAY917599:FAY917600 FKU917599:FKU917600 FUQ917599:FUQ917600 GEM917599:GEM917600 GOI917599:GOI917600 GYE917599:GYE917600 HIA917599:HIA917600 HRW917599:HRW917600 IBS917599:IBS917600 ILO917599:ILO917600 IVK917599:IVK917600 JFG917599:JFG917600 JPC917599:JPC917600 JYY917599:JYY917600 KIU917599:KIU917600 KSQ917599:KSQ917600 LCM917599:LCM917600 LMI917599:LMI917600 LWE917599:LWE917600 MGA917599:MGA917600 MPW917599:MPW917600 MZS917599:MZS917600 NJO917599:NJO917600 NTK917599:NTK917600 ODG917599:ODG917600 ONC917599:ONC917600 OWY917599:OWY917600 PGU917599:PGU917600 PQQ917599:PQQ917600 QAM917599:QAM917600 QKI917599:QKI917600 QUE917599:QUE917600 REA917599:REA917600 RNW917599:RNW917600 RXS917599:RXS917600 SHO917599:SHO917600 SRK917599:SRK917600 TBG917599:TBG917600 TLC917599:TLC917600 TUY917599:TUY917600 UEU917599:UEU917600 UOQ917599:UOQ917600 UYM917599:UYM917600 VII917599:VII917600 VSE917599:VSE917600 WCA917599:WCA917600 WLW917599:WLW917600 WVS917599:WVS917600 K983135:K983136 JG983135:JG983136 TC983135:TC983136 ACY983135:ACY983136 AMU983135:AMU983136 AWQ983135:AWQ983136 BGM983135:BGM983136 BQI983135:BQI983136 CAE983135:CAE983136 CKA983135:CKA983136 CTW983135:CTW983136 DDS983135:DDS983136 DNO983135:DNO983136 DXK983135:DXK983136 EHG983135:EHG983136 ERC983135:ERC983136 FAY983135:FAY983136 FKU983135:FKU983136 FUQ983135:FUQ983136 GEM983135:GEM983136 GOI983135:GOI983136 GYE983135:GYE983136 HIA983135:HIA983136 HRW983135:HRW983136 IBS983135:IBS983136 ILO983135:ILO983136 IVK983135:IVK983136 JFG983135:JFG983136 JPC983135:JPC983136 JYY983135:JYY983136 KIU983135:KIU983136 KSQ983135:KSQ983136 LCM983135:LCM983136 LMI983135:LMI983136 LWE983135:LWE983136 MGA983135:MGA983136 MPW983135:MPW983136 MZS983135:MZS983136 NJO983135:NJO983136 NTK983135:NTK983136 ODG983135:ODG983136 ONC983135:ONC983136 OWY983135:OWY983136 PGU983135:PGU983136 PQQ983135:PQQ983136 QAM983135:QAM983136 QKI983135:QKI983136 QUE983135:QUE983136 REA983135:REA983136 RNW983135:RNW983136 RXS983135:RXS983136 SHO983135:SHO983136 SRK983135:SRK983136 TBG983135:TBG983136 TLC983135:TLC983136 TUY983135:TUY983136 UEU983135:UEU983136 UOQ983135:UOQ983136 UYM983135:UYM983136 VII983135:VII983136 VSE983135:VSE983136 WCA983135:WCA983136 WLW983135:WLW983136 WVS983135:WVS983136 K47:K50 JG47:JG50 TC47:TC50 ACY47:ACY50 AMU47:AMU50 AWQ47:AWQ50 BGM47:BGM50 BQI47:BQI50 CAE47:CAE50 CKA47:CKA50 CTW47:CTW50 DDS47:DDS50 DNO47:DNO50 DXK47:DXK50 EHG47:EHG50 ERC47:ERC50 FAY47:FAY50 FKU47:FKU50 FUQ47:FUQ50 GEM47:GEM50 GOI47:GOI50 GYE47:GYE50 HIA47:HIA50 HRW47:HRW50 IBS47:IBS50 ILO47:ILO50 IVK47:IVK50 JFG47:JFG50 JPC47:JPC50 JYY47:JYY50 KIU47:KIU50 KSQ47:KSQ50 LCM47:LCM50 LMI47:LMI50 LWE47:LWE50 MGA47:MGA50 MPW47:MPW50 MZS47:MZS50 NJO47:NJO50 NTK47:NTK50 ODG47:ODG50 ONC47:ONC50 OWY47:OWY50 PGU47:PGU50 PQQ47:PQQ50 QAM47:QAM50 QKI47:QKI50 QUE47:QUE50 REA47:REA50 RNW47:RNW50 RXS47:RXS50 SHO47:SHO50 SRK47:SRK50 TBG47:TBG50 TLC47:TLC50 TUY47:TUY50 UEU47:UEU50 UOQ47:UOQ50 UYM47:UYM50 VII47:VII50 VSE47:VSE50 WCA47:WCA50 WLW47:WLW50 WVS47:WVS50 K65583:K65586 JG65583:JG65586 TC65583:TC65586 ACY65583:ACY65586 AMU65583:AMU65586 AWQ65583:AWQ65586 BGM65583:BGM65586 BQI65583:BQI65586 CAE65583:CAE65586 CKA65583:CKA65586 CTW65583:CTW65586 DDS65583:DDS65586 DNO65583:DNO65586 DXK65583:DXK65586 EHG65583:EHG65586 ERC65583:ERC65586 FAY65583:FAY65586 FKU65583:FKU65586 FUQ65583:FUQ65586 GEM65583:GEM65586 GOI65583:GOI65586 GYE65583:GYE65586 HIA65583:HIA65586 HRW65583:HRW65586 IBS65583:IBS65586 ILO65583:ILO65586 IVK65583:IVK65586 JFG65583:JFG65586 JPC65583:JPC65586 JYY65583:JYY65586 KIU65583:KIU65586 KSQ65583:KSQ65586 LCM65583:LCM65586 LMI65583:LMI65586 LWE65583:LWE65586 MGA65583:MGA65586 MPW65583:MPW65586 MZS65583:MZS65586 NJO65583:NJO65586 NTK65583:NTK65586 ODG65583:ODG65586 ONC65583:ONC65586 OWY65583:OWY65586 PGU65583:PGU65586 PQQ65583:PQQ65586 QAM65583:QAM65586 QKI65583:QKI65586 QUE65583:QUE65586 REA65583:REA65586 RNW65583:RNW65586 RXS65583:RXS65586 SHO65583:SHO65586 SRK65583:SRK65586 TBG65583:TBG65586 TLC65583:TLC65586 TUY65583:TUY65586 UEU65583:UEU65586 UOQ65583:UOQ65586 UYM65583:UYM65586 VII65583:VII65586 VSE65583:VSE65586 WCA65583:WCA65586 WLW65583:WLW65586 WVS65583:WVS65586 K131119:K131122 JG131119:JG131122 TC131119:TC131122 ACY131119:ACY131122 AMU131119:AMU131122 AWQ131119:AWQ131122 BGM131119:BGM131122 BQI131119:BQI131122 CAE131119:CAE131122 CKA131119:CKA131122 CTW131119:CTW131122 DDS131119:DDS131122 DNO131119:DNO131122 DXK131119:DXK131122 EHG131119:EHG131122 ERC131119:ERC131122 FAY131119:FAY131122 FKU131119:FKU131122 FUQ131119:FUQ131122 GEM131119:GEM131122 GOI131119:GOI131122 GYE131119:GYE131122 HIA131119:HIA131122 HRW131119:HRW131122 IBS131119:IBS131122 ILO131119:ILO131122 IVK131119:IVK131122 JFG131119:JFG131122 JPC131119:JPC131122 JYY131119:JYY131122 KIU131119:KIU131122 KSQ131119:KSQ131122 LCM131119:LCM131122 LMI131119:LMI131122 LWE131119:LWE131122 MGA131119:MGA131122 MPW131119:MPW131122 MZS131119:MZS131122 NJO131119:NJO131122 NTK131119:NTK131122 ODG131119:ODG131122 ONC131119:ONC131122 OWY131119:OWY131122 PGU131119:PGU131122 PQQ131119:PQQ131122 QAM131119:QAM131122 QKI131119:QKI131122 QUE131119:QUE131122 REA131119:REA131122 RNW131119:RNW131122 RXS131119:RXS131122 SHO131119:SHO131122 SRK131119:SRK131122 TBG131119:TBG131122 TLC131119:TLC131122 TUY131119:TUY131122 UEU131119:UEU131122 UOQ131119:UOQ131122 UYM131119:UYM131122 VII131119:VII131122 VSE131119:VSE131122 WCA131119:WCA131122 WLW131119:WLW131122 WVS131119:WVS131122 K196655:K196658 JG196655:JG196658 TC196655:TC196658 ACY196655:ACY196658 AMU196655:AMU196658 AWQ196655:AWQ196658 BGM196655:BGM196658 BQI196655:BQI196658 CAE196655:CAE196658 CKA196655:CKA196658 CTW196655:CTW196658 DDS196655:DDS196658 DNO196655:DNO196658 DXK196655:DXK196658 EHG196655:EHG196658 ERC196655:ERC196658 FAY196655:FAY196658 FKU196655:FKU196658 FUQ196655:FUQ196658 GEM196655:GEM196658 GOI196655:GOI196658 GYE196655:GYE196658 HIA196655:HIA196658 HRW196655:HRW196658 IBS196655:IBS196658 ILO196655:ILO196658 IVK196655:IVK196658 JFG196655:JFG196658 JPC196655:JPC196658 JYY196655:JYY196658 KIU196655:KIU196658 KSQ196655:KSQ196658 LCM196655:LCM196658 LMI196655:LMI196658 LWE196655:LWE196658 MGA196655:MGA196658 MPW196655:MPW196658 MZS196655:MZS196658 NJO196655:NJO196658 NTK196655:NTK196658 ODG196655:ODG196658 ONC196655:ONC196658 OWY196655:OWY196658 PGU196655:PGU196658 PQQ196655:PQQ196658 QAM196655:QAM196658 QKI196655:QKI196658 QUE196655:QUE196658 REA196655:REA196658 RNW196655:RNW196658 RXS196655:RXS196658 SHO196655:SHO196658 SRK196655:SRK196658 TBG196655:TBG196658 TLC196655:TLC196658 TUY196655:TUY196658 UEU196655:UEU196658 UOQ196655:UOQ196658 UYM196655:UYM196658 VII196655:VII196658 VSE196655:VSE196658 WCA196655:WCA196658 WLW196655:WLW196658 WVS196655:WVS196658 K262191:K262194 JG262191:JG262194 TC262191:TC262194 ACY262191:ACY262194 AMU262191:AMU262194 AWQ262191:AWQ262194 BGM262191:BGM262194 BQI262191:BQI262194 CAE262191:CAE262194 CKA262191:CKA262194 CTW262191:CTW262194 DDS262191:DDS262194 DNO262191:DNO262194 DXK262191:DXK262194 EHG262191:EHG262194 ERC262191:ERC262194 FAY262191:FAY262194 FKU262191:FKU262194 FUQ262191:FUQ262194 GEM262191:GEM262194 GOI262191:GOI262194 GYE262191:GYE262194 HIA262191:HIA262194 HRW262191:HRW262194 IBS262191:IBS262194 ILO262191:ILO262194 IVK262191:IVK262194 JFG262191:JFG262194 JPC262191:JPC262194 JYY262191:JYY262194 KIU262191:KIU262194 KSQ262191:KSQ262194 LCM262191:LCM262194 LMI262191:LMI262194 LWE262191:LWE262194 MGA262191:MGA262194 MPW262191:MPW262194 MZS262191:MZS262194 NJO262191:NJO262194 NTK262191:NTK262194 ODG262191:ODG262194 ONC262191:ONC262194 OWY262191:OWY262194 PGU262191:PGU262194 PQQ262191:PQQ262194 QAM262191:QAM262194 QKI262191:QKI262194 QUE262191:QUE262194 REA262191:REA262194 RNW262191:RNW262194 RXS262191:RXS262194 SHO262191:SHO262194 SRK262191:SRK262194 TBG262191:TBG262194 TLC262191:TLC262194 TUY262191:TUY262194 UEU262191:UEU262194 UOQ262191:UOQ262194 UYM262191:UYM262194 VII262191:VII262194 VSE262191:VSE262194 WCA262191:WCA262194 WLW262191:WLW262194 WVS262191:WVS262194 K327727:K327730 JG327727:JG327730 TC327727:TC327730 ACY327727:ACY327730 AMU327727:AMU327730 AWQ327727:AWQ327730 BGM327727:BGM327730 BQI327727:BQI327730 CAE327727:CAE327730 CKA327727:CKA327730 CTW327727:CTW327730 DDS327727:DDS327730 DNO327727:DNO327730 DXK327727:DXK327730 EHG327727:EHG327730 ERC327727:ERC327730 FAY327727:FAY327730 FKU327727:FKU327730 FUQ327727:FUQ327730 GEM327727:GEM327730 GOI327727:GOI327730 GYE327727:GYE327730 HIA327727:HIA327730 HRW327727:HRW327730 IBS327727:IBS327730 ILO327727:ILO327730 IVK327727:IVK327730 JFG327727:JFG327730 JPC327727:JPC327730 JYY327727:JYY327730 KIU327727:KIU327730 KSQ327727:KSQ327730 LCM327727:LCM327730 LMI327727:LMI327730 LWE327727:LWE327730 MGA327727:MGA327730 MPW327727:MPW327730 MZS327727:MZS327730 NJO327727:NJO327730 NTK327727:NTK327730 ODG327727:ODG327730 ONC327727:ONC327730 OWY327727:OWY327730 PGU327727:PGU327730 PQQ327727:PQQ327730 QAM327727:QAM327730 QKI327727:QKI327730 QUE327727:QUE327730 REA327727:REA327730 RNW327727:RNW327730 RXS327727:RXS327730 SHO327727:SHO327730 SRK327727:SRK327730 TBG327727:TBG327730 TLC327727:TLC327730 TUY327727:TUY327730 UEU327727:UEU327730 UOQ327727:UOQ327730 UYM327727:UYM327730 VII327727:VII327730 VSE327727:VSE327730 WCA327727:WCA327730 WLW327727:WLW327730 WVS327727:WVS327730 K393263:K393266 JG393263:JG393266 TC393263:TC393266 ACY393263:ACY393266 AMU393263:AMU393266 AWQ393263:AWQ393266 BGM393263:BGM393266 BQI393263:BQI393266 CAE393263:CAE393266 CKA393263:CKA393266 CTW393263:CTW393266 DDS393263:DDS393266 DNO393263:DNO393266 DXK393263:DXK393266 EHG393263:EHG393266 ERC393263:ERC393266 FAY393263:FAY393266 FKU393263:FKU393266 FUQ393263:FUQ393266 GEM393263:GEM393266 GOI393263:GOI393266 GYE393263:GYE393266 HIA393263:HIA393266 HRW393263:HRW393266 IBS393263:IBS393266 ILO393263:ILO393266 IVK393263:IVK393266 JFG393263:JFG393266 JPC393263:JPC393266 JYY393263:JYY393266 KIU393263:KIU393266 KSQ393263:KSQ393266 LCM393263:LCM393266 LMI393263:LMI393266 LWE393263:LWE393266 MGA393263:MGA393266 MPW393263:MPW393266 MZS393263:MZS393266 NJO393263:NJO393266 NTK393263:NTK393266 ODG393263:ODG393266 ONC393263:ONC393266 OWY393263:OWY393266 PGU393263:PGU393266 PQQ393263:PQQ393266 QAM393263:QAM393266 QKI393263:QKI393266 QUE393263:QUE393266 REA393263:REA393266 RNW393263:RNW393266 RXS393263:RXS393266 SHO393263:SHO393266 SRK393263:SRK393266 TBG393263:TBG393266 TLC393263:TLC393266 TUY393263:TUY393266 UEU393263:UEU393266 UOQ393263:UOQ393266 UYM393263:UYM393266 VII393263:VII393266 VSE393263:VSE393266 WCA393263:WCA393266 WLW393263:WLW393266 WVS393263:WVS393266 K458799:K458802 JG458799:JG458802 TC458799:TC458802 ACY458799:ACY458802 AMU458799:AMU458802 AWQ458799:AWQ458802 BGM458799:BGM458802 BQI458799:BQI458802 CAE458799:CAE458802 CKA458799:CKA458802 CTW458799:CTW458802 DDS458799:DDS458802 DNO458799:DNO458802 DXK458799:DXK458802 EHG458799:EHG458802 ERC458799:ERC458802 FAY458799:FAY458802 FKU458799:FKU458802 FUQ458799:FUQ458802 GEM458799:GEM458802 GOI458799:GOI458802 GYE458799:GYE458802 HIA458799:HIA458802 HRW458799:HRW458802 IBS458799:IBS458802 ILO458799:ILO458802 IVK458799:IVK458802 JFG458799:JFG458802 JPC458799:JPC458802 JYY458799:JYY458802 KIU458799:KIU458802 KSQ458799:KSQ458802 LCM458799:LCM458802 LMI458799:LMI458802 LWE458799:LWE458802 MGA458799:MGA458802 MPW458799:MPW458802 MZS458799:MZS458802 NJO458799:NJO458802 NTK458799:NTK458802 ODG458799:ODG458802 ONC458799:ONC458802 OWY458799:OWY458802 PGU458799:PGU458802 PQQ458799:PQQ458802 QAM458799:QAM458802 QKI458799:QKI458802 QUE458799:QUE458802 REA458799:REA458802 RNW458799:RNW458802 RXS458799:RXS458802 SHO458799:SHO458802 SRK458799:SRK458802 TBG458799:TBG458802 TLC458799:TLC458802 TUY458799:TUY458802 UEU458799:UEU458802 UOQ458799:UOQ458802 UYM458799:UYM458802 VII458799:VII458802 VSE458799:VSE458802 WCA458799:WCA458802 WLW458799:WLW458802 WVS458799:WVS458802 K524335:K524338 JG524335:JG524338 TC524335:TC524338 ACY524335:ACY524338 AMU524335:AMU524338 AWQ524335:AWQ524338 BGM524335:BGM524338 BQI524335:BQI524338 CAE524335:CAE524338 CKA524335:CKA524338 CTW524335:CTW524338 DDS524335:DDS524338 DNO524335:DNO524338 DXK524335:DXK524338 EHG524335:EHG524338 ERC524335:ERC524338 FAY524335:FAY524338 FKU524335:FKU524338 FUQ524335:FUQ524338 GEM524335:GEM524338 GOI524335:GOI524338 GYE524335:GYE524338 HIA524335:HIA524338 HRW524335:HRW524338 IBS524335:IBS524338 ILO524335:ILO524338 IVK524335:IVK524338 JFG524335:JFG524338 JPC524335:JPC524338 JYY524335:JYY524338 KIU524335:KIU524338 KSQ524335:KSQ524338 LCM524335:LCM524338 LMI524335:LMI524338 LWE524335:LWE524338 MGA524335:MGA524338 MPW524335:MPW524338 MZS524335:MZS524338 NJO524335:NJO524338 NTK524335:NTK524338 ODG524335:ODG524338 ONC524335:ONC524338 OWY524335:OWY524338 PGU524335:PGU524338 PQQ524335:PQQ524338 QAM524335:QAM524338 QKI524335:QKI524338 QUE524335:QUE524338 REA524335:REA524338 RNW524335:RNW524338 RXS524335:RXS524338 SHO524335:SHO524338 SRK524335:SRK524338 TBG524335:TBG524338 TLC524335:TLC524338 TUY524335:TUY524338 UEU524335:UEU524338 UOQ524335:UOQ524338 UYM524335:UYM524338 VII524335:VII524338 VSE524335:VSE524338 WCA524335:WCA524338 WLW524335:WLW524338 WVS524335:WVS524338 K589871:K589874 JG589871:JG589874 TC589871:TC589874 ACY589871:ACY589874 AMU589871:AMU589874 AWQ589871:AWQ589874 BGM589871:BGM589874 BQI589871:BQI589874 CAE589871:CAE589874 CKA589871:CKA589874 CTW589871:CTW589874 DDS589871:DDS589874 DNO589871:DNO589874 DXK589871:DXK589874 EHG589871:EHG589874 ERC589871:ERC589874 FAY589871:FAY589874 FKU589871:FKU589874 FUQ589871:FUQ589874 GEM589871:GEM589874 GOI589871:GOI589874 GYE589871:GYE589874 HIA589871:HIA589874 HRW589871:HRW589874 IBS589871:IBS589874 ILO589871:ILO589874 IVK589871:IVK589874 JFG589871:JFG589874 JPC589871:JPC589874 JYY589871:JYY589874 KIU589871:KIU589874 KSQ589871:KSQ589874 LCM589871:LCM589874 LMI589871:LMI589874 LWE589871:LWE589874 MGA589871:MGA589874 MPW589871:MPW589874 MZS589871:MZS589874 NJO589871:NJO589874 NTK589871:NTK589874 ODG589871:ODG589874 ONC589871:ONC589874 OWY589871:OWY589874 PGU589871:PGU589874 PQQ589871:PQQ589874 QAM589871:QAM589874 QKI589871:QKI589874 QUE589871:QUE589874 REA589871:REA589874 RNW589871:RNW589874 RXS589871:RXS589874 SHO589871:SHO589874 SRK589871:SRK589874 TBG589871:TBG589874 TLC589871:TLC589874 TUY589871:TUY589874 UEU589871:UEU589874 UOQ589871:UOQ589874 UYM589871:UYM589874 VII589871:VII589874 VSE589871:VSE589874 WCA589871:WCA589874 WLW589871:WLW589874 WVS589871:WVS589874 K655407:K655410 JG655407:JG655410 TC655407:TC655410 ACY655407:ACY655410 AMU655407:AMU655410 AWQ655407:AWQ655410 BGM655407:BGM655410 BQI655407:BQI655410 CAE655407:CAE655410 CKA655407:CKA655410 CTW655407:CTW655410 DDS655407:DDS655410 DNO655407:DNO655410 DXK655407:DXK655410 EHG655407:EHG655410 ERC655407:ERC655410 FAY655407:FAY655410 FKU655407:FKU655410 FUQ655407:FUQ655410 GEM655407:GEM655410 GOI655407:GOI655410 GYE655407:GYE655410 HIA655407:HIA655410 HRW655407:HRW655410 IBS655407:IBS655410 ILO655407:ILO655410 IVK655407:IVK655410 JFG655407:JFG655410 JPC655407:JPC655410 JYY655407:JYY655410 KIU655407:KIU655410 KSQ655407:KSQ655410 LCM655407:LCM655410 LMI655407:LMI655410 LWE655407:LWE655410 MGA655407:MGA655410 MPW655407:MPW655410 MZS655407:MZS655410 NJO655407:NJO655410 NTK655407:NTK655410 ODG655407:ODG655410 ONC655407:ONC655410 OWY655407:OWY655410 PGU655407:PGU655410 PQQ655407:PQQ655410 QAM655407:QAM655410 QKI655407:QKI655410 QUE655407:QUE655410 REA655407:REA655410 RNW655407:RNW655410 RXS655407:RXS655410 SHO655407:SHO655410 SRK655407:SRK655410 TBG655407:TBG655410 TLC655407:TLC655410 TUY655407:TUY655410 UEU655407:UEU655410 UOQ655407:UOQ655410 UYM655407:UYM655410 VII655407:VII655410 VSE655407:VSE655410 WCA655407:WCA655410 WLW655407:WLW655410 WVS655407:WVS655410 K720943:K720946 JG720943:JG720946 TC720943:TC720946 ACY720943:ACY720946 AMU720943:AMU720946 AWQ720943:AWQ720946 BGM720943:BGM720946 BQI720943:BQI720946 CAE720943:CAE720946 CKA720943:CKA720946 CTW720943:CTW720946 DDS720943:DDS720946 DNO720943:DNO720946 DXK720943:DXK720946 EHG720943:EHG720946 ERC720943:ERC720946 FAY720943:FAY720946 FKU720943:FKU720946 FUQ720943:FUQ720946 GEM720943:GEM720946 GOI720943:GOI720946 GYE720943:GYE720946 HIA720943:HIA720946 HRW720943:HRW720946 IBS720943:IBS720946 ILO720943:ILO720946 IVK720943:IVK720946 JFG720943:JFG720946 JPC720943:JPC720946 JYY720943:JYY720946 KIU720943:KIU720946 KSQ720943:KSQ720946 LCM720943:LCM720946 LMI720943:LMI720946 LWE720943:LWE720946 MGA720943:MGA720946 MPW720943:MPW720946 MZS720943:MZS720946 NJO720943:NJO720946 NTK720943:NTK720946 ODG720943:ODG720946 ONC720943:ONC720946 OWY720943:OWY720946 PGU720943:PGU720946 PQQ720943:PQQ720946 QAM720943:QAM720946 QKI720943:QKI720946 QUE720943:QUE720946 REA720943:REA720946 RNW720943:RNW720946 RXS720943:RXS720946 SHO720943:SHO720946 SRK720943:SRK720946 TBG720943:TBG720946 TLC720943:TLC720946 TUY720943:TUY720946 UEU720943:UEU720946 UOQ720943:UOQ720946 UYM720943:UYM720946 VII720943:VII720946 VSE720943:VSE720946 WCA720943:WCA720946 WLW720943:WLW720946 WVS720943:WVS720946 K786479:K786482 JG786479:JG786482 TC786479:TC786482 ACY786479:ACY786482 AMU786479:AMU786482 AWQ786479:AWQ786482 BGM786479:BGM786482 BQI786479:BQI786482 CAE786479:CAE786482 CKA786479:CKA786482 CTW786479:CTW786482 DDS786479:DDS786482 DNO786479:DNO786482 DXK786479:DXK786482 EHG786479:EHG786482 ERC786479:ERC786482 FAY786479:FAY786482 FKU786479:FKU786482 FUQ786479:FUQ786482 GEM786479:GEM786482 GOI786479:GOI786482 GYE786479:GYE786482 HIA786479:HIA786482 HRW786479:HRW786482 IBS786479:IBS786482 ILO786479:ILO786482 IVK786479:IVK786482 JFG786479:JFG786482 JPC786479:JPC786482 JYY786479:JYY786482 KIU786479:KIU786482 KSQ786479:KSQ786482 LCM786479:LCM786482 LMI786479:LMI786482 LWE786479:LWE786482 MGA786479:MGA786482 MPW786479:MPW786482 MZS786479:MZS786482 NJO786479:NJO786482 NTK786479:NTK786482 ODG786479:ODG786482 ONC786479:ONC786482 OWY786479:OWY786482 PGU786479:PGU786482 PQQ786479:PQQ786482 QAM786479:QAM786482 QKI786479:QKI786482 QUE786479:QUE786482 REA786479:REA786482 RNW786479:RNW786482 RXS786479:RXS786482 SHO786479:SHO786482 SRK786479:SRK786482 TBG786479:TBG786482 TLC786479:TLC786482 TUY786479:TUY786482 UEU786479:UEU786482 UOQ786479:UOQ786482 UYM786479:UYM786482 VII786479:VII786482 VSE786479:VSE786482 WCA786479:WCA786482 WLW786479:WLW786482 WVS786479:WVS786482 K852015:K852018 JG852015:JG852018 TC852015:TC852018 ACY852015:ACY852018 AMU852015:AMU852018 AWQ852015:AWQ852018 BGM852015:BGM852018 BQI852015:BQI852018 CAE852015:CAE852018 CKA852015:CKA852018 CTW852015:CTW852018 DDS852015:DDS852018 DNO852015:DNO852018 DXK852015:DXK852018 EHG852015:EHG852018 ERC852015:ERC852018 FAY852015:FAY852018 FKU852015:FKU852018 FUQ852015:FUQ852018 GEM852015:GEM852018 GOI852015:GOI852018 GYE852015:GYE852018 HIA852015:HIA852018 HRW852015:HRW852018 IBS852015:IBS852018 ILO852015:ILO852018 IVK852015:IVK852018 JFG852015:JFG852018 JPC852015:JPC852018 JYY852015:JYY852018 KIU852015:KIU852018 KSQ852015:KSQ852018 LCM852015:LCM852018 LMI852015:LMI852018 LWE852015:LWE852018 MGA852015:MGA852018 MPW852015:MPW852018 MZS852015:MZS852018 NJO852015:NJO852018 NTK852015:NTK852018 ODG852015:ODG852018 ONC852015:ONC852018 OWY852015:OWY852018 PGU852015:PGU852018 PQQ852015:PQQ852018 QAM852015:QAM852018 QKI852015:QKI852018 QUE852015:QUE852018 REA852015:REA852018 RNW852015:RNW852018 RXS852015:RXS852018 SHO852015:SHO852018 SRK852015:SRK852018 TBG852015:TBG852018 TLC852015:TLC852018 TUY852015:TUY852018 UEU852015:UEU852018 UOQ852015:UOQ852018 UYM852015:UYM852018 VII852015:VII852018 VSE852015:VSE852018 WCA852015:WCA852018 WLW852015:WLW852018 WVS852015:WVS852018 K917551:K917554 JG917551:JG917554 TC917551:TC917554 ACY917551:ACY917554 AMU917551:AMU917554 AWQ917551:AWQ917554 BGM917551:BGM917554 BQI917551:BQI917554 CAE917551:CAE917554 CKA917551:CKA917554 CTW917551:CTW917554 DDS917551:DDS917554 DNO917551:DNO917554 DXK917551:DXK917554 EHG917551:EHG917554 ERC917551:ERC917554 FAY917551:FAY917554 FKU917551:FKU917554 FUQ917551:FUQ917554 GEM917551:GEM917554 GOI917551:GOI917554 GYE917551:GYE917554 HIA917551:HIA917554 HRW917551:HRW917554 IBS917551:IBS917554 ILO917551:ILO917554 IVK917551:IVK917554 JFG917551:JFG917554 JPC917551:JPC917554 JYY917551:JYY917554 KIU917551:KIU917554 KSQ917551:KSQ917554 LCM917551:LCM917554 LMI917551:LMI917554 LWE917551:LWE917554 MGA917551:MGA917554 MPW917551:MPW917554 MZS917551:MZS917554 NJO917551:NJO917554 NTK917551:NTK917554 ODG917551:ODG917554 ONC917551:ONC917554 OWY917551:OWY917554 PGU917551:PGU917554 PQQ917551:PQQ917554 QAM917551:QAM917554 QKI917551:QKI917554 QUE917551:QUE917554 REA917551:REA917554 RNW917551:RNW917554 RXS917551:RXS917554 SHO917551:SHO917554 SRK917551:SRK917554 TBG917551:TBG917554 TLC917551:TLC917554 TUY917551:TUY917554 UEU917551:UEU917554 UOQ917551:UOQ917554 UYM917551:UYM917554 VII917551:VII917554 VSE917551:VSE917554 WCA917551:WCA917554 WLW917551:WLW917554 WVS917551:WVS917554 K983087:K983090 JG983087:JG983090 TC983087:TC983090 ACY983087:ACY983090 AMU983087:AMU983090 AWQ983087:AWQ983090 BGM983087:BGM983090 BQI983087:BQI983090 CAE983087:CAE983090 CKA983087:CKA983090 CTW983087:CTW983090 DDS983087:DDS983090 DNO983087:DNO983090 DXK983087:DXK983090 EHG983087:EHG983090 ERC983087:ERC983090 FAY983087:FAY983090 FKU983087:FKU983090 FUQ983087:FUQ983090 GEM983087:GEM983090 GOI983087:GOI983090 GYE983087:GYE983090 HIA983087:HIA983090 HRW983087:HRW983090 IBS983087:IBS983090 ILO983087:ILO983090 IVK983087:IVK983090 JFG983087:JFG983090 JPC983087:JPC983090 JYY983087:JYY983090 KIU983087:KIU983090 KSQ983087:KSQ983090 LCM983087:LCM983090 LMI983087:LMI983090 LWE983087:LWE983090 MGA983087:MGA983090 MPW983087:MPW983090 MZS983087:MZS983090 NJO983087:NJO983090 NTK983087:NTK983090 ODG983087:ODG983090 ONC983087:ONC983090 OWY983087:OWY983090 PGU983087:PGU983090 PQQ983087:PQQ983090 QAM983087:QAM983090 QKI983087:QKI983090 QUE983087:QUE983090 REA983087:REA983090 RNW983087:RNW983090 RXS983087:RXS983090 SHO983087:SHO983090 SRK983087:SRK983090 TBG983087:TBG983090 TLC983087:TLC983090 TUY983087:TUY983090 UEU983087:UEU983090 UOQ983087:UOQ983090 UYM983087:UYM983090 VII983087:VII983090 VSE983087:VSE983090 WCA983087:WCA983090 WLW983087:WLW983090 WVS983087:WVS983090 K40:K41 JG40:JG41 TC40:TC41 ACY40:ACY41 AMU40:AMU41 AWQ40:AWQ41 BGM40:BGM41 BQI40:BQI41 CAE40:CAE41 CKA40:CKA41 CTW40:CTW41 DDS40:DDS41 DNO40:DNO41 DXK40:DXK41 EHG40:EHG41 ERC40:ERC41 FAY40:FAY41 FKU40:FKU41 FUQ40:FUQ41 GEM40:GEM41 GOI40:GOI41 GYE40:GYE41 HIA40:HIA41 HRW40:HRW41 IBS40:IBS41 ILO40:ILO41 IVK40:IVK41 JFG40:JFG41 JPC40:JPC41 JYY40:JYY41 KIU40:KIU41 KSQ40:KSQ41 LCM40:LCM41 LMI40:LMI41 LWE40:LWE41 MGA40:MGA41 MPW40:MPW41 MZS40:MZS41 NJO40:NJO41 NTK40:NTK41 ODG40:ODG41 ONC40:ONC41 OWY40:OWY41 PGU40:PGU41 PQQ40:PQQ41 QAM40:QAM41 QKI40:QKI41 QUE40:QUE41 REA40:REA41 RNW40:RNW41 RXS40:RXS41 SHO40:SHO41 SRK40:SRK41 TBG40:TBG41 TLC40:TLC41 TUY40:TUY41 UEU40:UEU41 UOQ40:UOQ41 UYM40:UYM41 VII40:VII41 VSE40:VSE41 WCA40:WCA41 WLW40:WLW41 WVS40:WVS41 K65576:K65577 JG65576:JG65577 TC65576:TC65577 ACY65576:ACY65577 AMU65576:AMU65577 AWQ65576:AWQ65577 BGM65576:BGM65577 BQI65576:BQI65577 CAE65576:CAE65577 CKA65576:CKA65577 CTW65576:CTW65577 DDS65576:DDS65577 DNO65576:DNO65577 DXK65576:DXK65577 EHG65576:EHG65577 ERC65576:ERC65577 FAY65576:FAY65577 FKU65576:FKU65577 FUQ65576:FUQ65577 GEM65576:GEM65577 GOI65576:GOI65577 GYE65576:GYE65577 HIA65576:HIA65577 HRW65576:HRW65577 IBS65576:IBS65577 ILO65576:ILO65577 IVK65576:IVK65577 JFG65576:JFG65577 JPC65576:JPC65577 JYY65576:JYY65577 KIU65576:KIU65577 KSQ65576:KSQ65577 LCM65576:LCM65577 LMI65576:LMI65577 LWE65576:LWE65577 MGA65576:MGA65577 MPW65576:MPW65577 MZS65576:MZS65577 NJO65576:NJO65577 NTK65576:NTK65577 ODG65576:ODG65577 ONC65576:ONC65577 OWY65576:OWY65577 PGU65576:PGU65577 PQQ65576:PQQ65577 QAM65576:QAM65577 QKI65576:QKI65577 QUE65576:QUE65577 REA65576:REA65577 RNW65576:RNW65577 RXS65576:RXS65577 SHO65576:SHO65577 SRK65576:SRK65577 TBG65576:TBG65577 TLC65576:TLC65577 TUY65576:TUY65577 UEU65576:UEU65577 UOQ65576:UOQ65577 UYM65576:UYM65577 VII65576:VII65577 VSE65576:VSE65577 WCA65576:WCA65577 WLW65576:WLW65577 WVS65576:WVS65577 K131112:K131113 JG131112:JG131113 TC131112:TC131113 ACY131112:ACY131113 AMU131112:AMU131113 AWQ131112:AWQ131113 BGM131112:BGM131113 BQI131112:BQI131113 CAE131112:CAE131113 CKA131112:CKA131113 CTW131112:CTW131113 DDS131112:DDS131113 DNO131112:DNO131113 DXK131112:DXK131113 EHG131112:EHG131113 ERC131112:ERC131113 FAY131112:FAY131113 FKU131112:FKU131113 FUQ131112:FUQ131113 GEM131112:GEM131113 GOI131112:GOI131113 GYE131112:GYE131113 HIA131112:HIA131113 HRW131112:HRW131113 IBS131112:IBS131113 ILO131112:ILO131113 IVK131112:IVK131113 JFG131112:JFG131113 JPC131112:JPC131113 JYY131112:JYY131113 KIU131112:KIU131113 KSQ131112:KSQ131113 LCM131112:LCM131113 LMI131112:LMI131113 LWE131112:LWE131113 MGA131112:MGA131113 MPW131112:MPW131113 MZS131112:MZS131113 NJO131112:NJO131113 NTK131112:NTK131113 ODG131112:ODG131113 ONC131112:ONC131113 OWY131112:OWY131113 PGU131112:PGU131113 PQQ131112:PQQ131113 QAM131112:QAM131113 QKI131112:QKI131113 QUE131112:QUE131113 REA131112:REA131113 RNW131112:RNW131113 RXS131112:RXS131113 SHO131112:SHO131113 SRK131112:SRK131113 TBG131112:TBG131113 TLC131112:TLC131113 TUY131112:TUY131113 UEU131112:UEU131113 UOQ131112:UOQ131113 UYM131112:UYM131113 VII131112:VII131113 VSE131112:VSE131113 WCA131112:WCA131113 WLW131112:WLW131113 WVS131112:WVS131113 K196648:K196649 JG196648:JG196649 TC196648:TC196649 ACY196648:ACY196649 AMU196648:AMU196649 AWQ196648:AWQ196649 BGM196648:BGM196649 BQI196648:BQI196649 CAE196648:CAE196649 CKA196648:CKA196649 CTW196648:CTW196649 DDS196648:DDS196649 DNO196648:DNO196649 DXK196648:DXK196649 EHG196648:EHG196649 ERC196648:ERC196649 FAY196648:FAY196649 FKU196648:FKU196649 FUQ196648:FUQ196649 GEM196648:GEM196649 GOI196648:GOI196649 GYE196648:GYE196649 HIA196648:HIA196649 HRW196648:HRW196649 IBS196648:IBS196649 ILO196648:ILO196649 IVK196648:IVK196649 JFG196648:JFG196649 JPC196648:JPC196649 JYY196648:JYY196649 KIU196648:KIU196649 KSQ196648:KSQ196649 LCM196648:LCM196649 LMI196648:LMI196649 LWE196648:LWE196649 MGA196648:MGA196649 MPW196648:MPW196649 MZS196648:MZS196649 NJO196648:NJO196649 NTK196648:NTK196649 ODG196648:ODG196649 ONC196648:ONC196649 OWY196648:OWY196649 PGU196648:PGU196649 PQQ196648:PQQ196649 QAM196648:QAM196649 QKI196648:QKI196649 QUE196648:QUE196649 REA196648:REA196649 RNW196648:RNW196649 RXS196648:RXS196649 SHO196648:SHO196649 SRK196648:SRK196649 TBG196648:TBG196649 TLC196648:TLC196649 TUY196648:TUY196649 UEU196648:UEU196649 UOQ196648:UOQ196649 UYM196648:UYM196649 VII196648:VII196649 VSE196648:VSE196649 WCA196648:WCA196649 WLW196648:WLW196649 WVS196648:WVS196649 K262184:K262185 JG262184:JG262185 TC262184:TC262185 ACY262184:ACY262185 AMU262184:AMU262185 AWQ262184:AWQ262185 BGM262184:BGM262185 BQI262184:BQI262185 CAE262184:CAE262185 CKA262184:CKA262185 CTW262184:CTW262185 DDS262184:DDS262185 DNO262184:DNO262185 DXK262184:DXK262185 EHG262184:EHG262185 ERC262184:ERC262185 FAY262184:FAY262185 FKU262184:FKU262185 FUQ262184:FUQ262185 GEM262184:GEM262185 GOI262184:GOI262185 GYE262184:GYE262185 HIA262184:HIA262185 HRW262184:HRW262185 IBS262184:IBS262185 ILO262184:ILO262185 IVK262184:IVK262185 JFG262184:JFG262185 JPC262184:JPC262185 JYY262184:JYY262185 KIU262184:KIU262185 KSQ262184:KSQ262185 LCM262184:LCM262185 LMI262184:LMI262185 LWE262184:LWE262185 MGA262184:MGA262185 MPW262184:MPW262185 MZS262184:MZS262185 NJO262184:NJO262185 NTK262184:NTK262185 ODG262184:ODG262185 ONC262184:ONC262185 OWY262184:OWY262185 PGU262184:PGU262185 PQQ262184:PQQ262185 QAM262184:QAM262185 QKI262184:QKI262185 QUE262184:QUE262185 REA262184:REA262185 RNW262184:RNW262185 RXS262184:RXS262185 SHO262184:SHO262185 SRK262184:SRK262185 TBG262184:TBG262185 TLC262184:TLC262185 TUY262184:TUY262185 UEU262184:UEU262185 UOQ262184:UOQ262185 UYM262184:UYM262185 VII262184:VII262185 VSE262184:VSE262185 WCA262184:WCA262185 WLW262184:WLW262185 WVS262184:WVS262185 K327720:K327721 JG327720:JG327721 TC327720:TC327721 ACY327720:ACY327721 AMU327720:AMU327721 AWQ327720:AWQ327721 BGM327720:BGM327721 BQI327720:BQI327721 CAE327720:CAE327721 CKA327720:CKA327721 CTW327720:CTW327721 DDS327720:DDS327721 DNO327720:DNO327721 DXK327720:DXK327721 EHG327720:EHG327721 ERC327720:ERC327721 FAY327720:FAY327721 FKU327720:FKU327721 FUQ327720:FUQ327721 GEM327720:GEM327721 GOI327720:GOI327721 GYE327720:GYE327721 HIA327720:HIA327721 HRW327720:HRW327721 IBS327720:IBS327721 ILO327720:ILO327721 IVK327720:IVK327721 JFG327720:JFG327721 JPC327720:JPC327721 JYY327720:JYY327721 KIU327720:KIU327721 KSQ327720:KSQ327721 LCM327720:LCM327721 LMI327720:LMI327721 LWE327720:LWE327721 MGA327720:MGA327721 MPW327720:MPW327721 MZS327720:MZS327721 NJO327720:NJO327721 NTK327720:NTK327721 ODG327720:ODG327721 ONC327720:ONC327721 OWY327720:OWY327721 PGU327720:PGU327721 PQQ327720:PQQ327721 QAM327720:QAM327721 QKI327720:QKI327721 QUE327720:QUE327721 REA327720:REA327721 RNW327720:RNW327721 RXS327720:RXS327721 SHO327720:SHO327721 SRK327720:SRK327721 TBG327720:TBG327721 TLC327720:TLC327721 TUY327720:TUY327721 UEU327720:UEU327721 UOQ327720:UOQ327721 UYM327720:UYM327721 VII327720:VII327721 VSE327720:VSE327721 WCA327720:WCA327721 WLW327720:WLW327721 WVS327720:WVS327721 K393256:K393257 JG393256:JG393257 TC393256:TC393257 ACY393256:ACY393257 AMU393256:AMU393257 AWQ393256:AWQ393257 BGM393256:BGM393257 BQI393256:BQI393257 CAE393256:CAE393257 CKA393256:CKA393257 CTW393256:CTW393257 DDS393256:DDS393257 DNO393256:DNO393257 DXK393256:DXK393257 EHG393256:EHG393257 ERC393256:ERC393257 FAY393256:FAY393257 FKU393256:FKU393257 FUQ393256:FUQ393257 GEM393256:GEM393257 GOI393256:GOI393257 GYE393256:GYE393257 HIA393256:HIA393257 HRW393256:HRW393257 IBS393256:IBS393257 ILO393256:ILO393257 IVK393256:IVK393257 JFG393256:JFG393257 JPC393256:JPC393257 JYY393256:JYY393257 KIU393256:KIU393257 KSQ393256:KSQ393257 LCM393256:LCM393257 LMI393256:LMI393257 LWE393256:LWE393257 MGA393256:MGA393257 MPW393256:MPW393257 MZS393256:MZS393257 NJO393256:NJO393257 NTK393256:NTK393257 ODG393256:ODG393257 ONC393256:ONC393257 OWY393256:OWY393257 PGU393256:PGU393257 PQQ393256:PQQ393257 QAM393256:QAM393257 QKI393256:QKI393257 QUE393256:QUE393257 REA393256:REA393257 RNW393256:RNW393257 RXS393256:RXS393257 SHO393256:SHO393257 SRK393256:SRK393257 TBG393256:TBG393257 TLC393256:TLC393257 TUY393256:TUY393257 UEU393256:UEU393257 UOQ393256:UOQ393257 UYM393256:UYM393257 VII393256:VII393257 VSE393256:VSE393257 WCA393256:WCA393257 WLW393256:WLW393257 WVS393256:WVS393257 K458792:K458793 JG458792:JG458793 TC458792:TC458793 ACY458792:ACY458793 AMU458792:AMU458793 AWQ458792:AWQ458793 BGM458792:BGM458793 BQI458792:BQI458793 CAE458792:CAE458793 CKA458792:CKA458793 CTW458792:CTW458793 DDS458792:DDS458793 DNO458792:DNO458793 DXK458792:DXK458793 EHG458792:EHG458793 ERC458792:ERC458793 FAY458792:FAY458793 FKU458792:FKU458793 FUQ458792:FUQ458793 GEM458792:GEM458793 GOI458792:GOI458793 GYE458792:GYE458793 HIA458792:HIA458793 HRW458792:HRW458793 IBS458792:IBS458793 ILO458792:ILO458793 IVK458792:IVK458793 JFG458792:JFG458793 JPC458792:JPC458793 JYY458792:JYY458793 KIU458792:KIU458793 KSQ458792:KSQ458793 LCM458792:LCM458793 LMI458792:LMI458793 LWE458792:LWE458793 MGA458792:MGA458793 MPW458792:MPW458793 MZS458792:MZS458793 NJO458792:NJO458793 NTK458792:NTK458793 ODG458792:ODG458793 ONC458792:ONC458793 OWY458792:OWY458793 PGU458792:PGU458793 PQQ458792:PQQ458793 QAM458792:QAM458793 QKI458792:QKI458793 QUE458792:QUE458793 REA458792:REA458793 RNW458792:RNW458793 RXS458792:RXS458793 SHO458792:SHO458793 SRK458792:SRK458793 TBG458792:TBG458793 TLC458792:TLC458793 TUY458792:TUY458793 UEU458792:UEU458793 UOQ458792:UOQ458793 UYM458792:UYM458793 VII458792:VII458793 VSE458792:VSE458793 WCA458792:WCA458793 WLW458792:WLW458793 WVS458792:WVS458793 K524328:K524329 JG524328:JG524329 TC524328:TC524329 ACY524328:ACY524329 AMU524328:AMU524329 AWQ524328:AWQ524329 BGM524328:BGM524329 BQI524328:BQI524329 CAE524328:CAE524329 CKA524328:CKA524329 CTW524328:CTW524329 DDS524328:DDS524329 DNO524328:DNO524329 DXK524328:DXK524329 EHG524328:EHG524329 ERC524328:ERC524329 FAY524328:FAY524329 FKU524328:FKU524329 FUQ524328:FUQ524329 GEM524328:GEM524329 GOI524328:GOI524329 GYE524328:GYE524329 HIA524328:HIA524329 HRW524328:HRW524329 IBS524328:IBS524329 ILO524328:ILO524329 IVK524328:IVK524329 JFG524328:JFG524329 JPC524328:JPC524329 JYY524328:JYY524329 KIU524328:KIU524329 KSQ524328:KSQ524329 LCM524328:LCM524329 LMI524328:LMI524329 LWE524328:LWE524329 MGA524328:MGA524329 MPW524328:MPW524329 MZS524328:MZS524329 NJO524328:NJO524329 NTK524328:NTK524329 ODG524328:ODG524329 ONC524328:ONC524329 OWY524328:OWY524329 PGU524328:PGU524329 PQQ524328:PQQ524329 QAM524328:QAM524329 QKI524328:QKI524329 QUE524328:QUE524329 REA524328:REA524329 RNW524328:RNW524329 RXS524328:RXS524329 SHO524328:SHO524329 SRK524328:SRK524329 TBG524328:TBG524329 TLC524328:TLC524329 TUY524328:TUY524329 UEU524328:UEU524329 UOQ524328:UOQ524329 UYM524328:UYM524329 VII524328:VII524329 VSE524328:VSE524329 WCA524328:WCA524329 WLW524328:WLW524329 WVS524328:WVS524329 K589864:K589865 JG589864:JG589865 TC589864:TC589865 ACY589864:ACY589865 AMU589864:AMU589865 AWQ589864:AWQ589865 BGM589864:BGM589865 BQI589864:BQI589865 CAE589864:CAE589865 CKA589864:CKA589865 CTW589864:CTW589865 DDS589864:DDS589865 DNO589864:DNO589865 DXK589864:DXK589865 EHG589864:EHG589865 ERC589864:ERC589865 FAY589864:FAY589865 FKU589864:FKU589865 FUQ589864:FUQ589865 GEM589864:GEM589865 GOI589864:GOI589865 GYE589864:GYE589865 HIA589864:HIA589865 HRW589864:HRW589865 IBS589864:IBS589865 ILO589864:ILO589865 IVK589864:IVK589865 JFG589864:JFG589865 JPC589864:JPC589865 JYY589864:JYY589865 KIU589864:KIU589865 KSQ589864:KSQ589865 LCM589864:LCM589865 LMI589864:LMI589865 LWE589864:LWE589865 MGA589864:MGA589865 MPW589864:MPW589865 MZS589864:MZS589865 NJO589864:NJO589865 NTK589864:NTK589865 ODG589864:ODG589865 ONC589864:ONC589865 OWY589864:OWY589865 PGU589864:PGU589865 PQQ589864:PQQ589865 QAM589864:QAM589865 QKI589864:QKI589865 QUE589864:QUE589865 REA589864:REA589865 RNW589864:RNW589865 RXS589864:RXS589865 SHO589864:SHO589865 SRK589864:SRK589865 TBG589864:TBG589865 TLC589864:TLC589865 TUY589864:TUY589865 UEU589864:UEU589865 UOQ589864:UOQ589865 UYM589864:UYM589865 VII589864:VII589865 VSE589864:VSE589865 WCA589864:WCA589865 WLW589864:WLW589865 WVS589864:WVS589865 K655400:K655401 JG655400:JG655401 TC655400:TC655401 ACY655400:ACY655401 AMU655400:AMU655401 AWQ655400:AWQ655401 BGM655400:BGM655401 BQI655400:BQI655401 CAE655400:CAE655401 CKA655400:CKA655401 CTW655400:CTW655401 DDS655400:DDS655401 DNO655400:DNO655401 DXK655400:DXK655401 EHG655400:EHG655401 ERC655400:ERC655401 FAY655400:FAY655401 FKU655400:FKU655401 FUQ655400:FUQ655401 GEM655400:GEM655401 GOI655400:GOI655401 GYE655400:GYE655401 HIA655400:HIA655401 HRW655400:HRW655401 IBS655400:IBS655401 ILO655400:ILO655401 IVK655400:IVK655401 JFG655400:JFG655401 JPC655400:JPC655401 JYY655400:JYY655401 KIU655400:KIU655401 KSQ655400:KSQ655401 LCM655400:LCM655401 LMI655400:LMI655401 LWE655400:LWE655401 MGA655400:MGA655401 MPW655400:MPW655401 MZS655400:MZS655401 NJO655400:NJO655401 NTK655400:NTK655401 ODG655400:ODG655401 ONC655400:ONC655401 OWY655400:OWY655401 PGU655400:PGU655401 PQQ655400:PQQ655401 QAM655400:QAM655401 QKI655400:QKI655401 QUE655400:QUE655401 REA655400:REA655401 RNW655400:RNW655401 RXS655400:RXS655401 SHO655400:SHO655401 SRK655400:SRK655401 TBG655400:TBG655401 TLC655400:TLC655401 TUY655400:TUY655401 UEU655400:UEU655401 UOQ655400:UOQ655401 UYM655400:UYM655401 VII655400:VII655401 VSE655400:VSE655401 WCA655400:WCA655401 WLW655400:WLW655401 WVS655400:WVS655401 K720936:K720937 JG720936:JG720937 TC720936:TC720937 ACY720936:ACY720937 AMU720936:AMU720937 AWQ720936:AWQ720937 BGM720936:BGM720937 BQI720936:BQI720937 CAE720936:CAE720937 CKA720936:CKA720937 CTW720936:CTW720937 DDS720936:DDS720937 DNO720936:DNO720937 DXK720936:DXK720937 EHG720936:EHG720937 ERC720936:ERC720937 FAY720936:FAY720937 FKU720936:FKU720937 FUQ720936:FUQ720937 GEM720936:GEM720937 GOI720936:GOI720937 GYE720936:GYE720937 HIA720936:HIA720937 HRW720936:HRW720937 IBS720936:IBS720937 ILO720936:ILO720937 IVK720936:IVK720937 JFG720936:JFG720937 JPC720936:JPC720937 JYY720936:JYY720937 KIU720936:KIU720937 KSQ720936:KSQ720937 LCM720936:LCM720937 LMI720936:LMI720937 LWE720936:LWE720937 MGA720936:MGA720937 MPW720936:MPW720937 MZS720936:MZS720937 NJO720936:NJO720937 NTK720936:NTK720937 ODG720936:ODG720937 ONC720936:ONC720937 OWY720936:OWY720937 PGU720936:PGU720937 PQQ720936:PQQ720937 QAM720936:QAM720937 QKI720936:QKI720937 QUE720936:QUE720937 REA720936:REA720937 RNW720936:RNW720937 RXS720936:RXS720937 SHO720936:SHO720937 SRK720936:SRK720937 TBG720936:TBG720937 TLC720936:TLC720937 TUY720936:TUY720937 UEU720936:UEU720937 UOQ720936:UOQ720937 UYM720936:UYM720937 VII720936:VII720937 VSE720936:VSE720937 WCA720936:WCA720937 WLW720936:WLW720937 WVS720936:WVS720937 K786472:K786473 JG786472:JG786473 TC786472:TC786473 ACY786472:ACY786473 AMU786472:AMU786473 AWQ786472:AWQ786473 BGM786472:BGM786473 BQI786472:BQI786473 CAE786472:CAE786473 CKA786472:CKA786473 CTW786472:CTW786473 DDS786472:DDS786473 DNO786472:DNO786473 DXK786472:DXK786473 EHG786472:EHG786473 ERC786472:ERC786473 FAY786472:FAY786473 FKU786472:FKU786473 FUQ786472:FUQ786473 GEM786472:GEM786473 GOI786472:GOI786473 GYE786472:GYE786473 HIA786472:HIA786473 HRW786472:HRW786473 IBS786472:IBS786473 ILO786472:ILO786473 IVK786472:IVK786473 JFG786472:JFG786473 JPC786472:JPC786473 JYY786472:JYY786473 KIU786472:KIU786473 KSQ786472:KSQ786473 LCM786472:LCM786473 LMI786472:LMI786473 LWE786472:LWE786473 MGA786472:MGA786473 MPW786472:MPW786473 MZS786472:MZS786473 NJO786472:NJO786473 NTK786472:NTK786473 ODG786472:ODG786473 ONC786472:ONC786473 OWY786472:OWY786473 PGU786472:PGU786473 PQQ786472:PQQ786473 QAM786472:QAM786473 QKI786472:QKI786473 QUE786472:QUE786473 REA786472:REA786473 RNW786472:RNW786473 RXS786472:RXS786473 SHO786472:SHO786473 SRK786472:SRK786473 TBG786472:TBG786473 TLC786472:TLC786473 TUY786472:TUY786473 UEU786472:UEU786473 UOQ786472:UOQ786473 UYM786472:UYM786473 VII786472:VII786473 VSE786472:VSE786473 WCA786472:WCA786473 WLW786472:WLW786473 WVS786472:WVS786473 K852008:K852009 JG852008:JG852009 TC852008:TC852009 ACY852008:ACY852009 AMU852008:AMU852009 AWQ852008:AWQ852009 BGM852008:BGM852009 BQI852008:BQI852009 CAE852008:CAE852009 CKA852008:CKA852009 CTW852008:CTW852009 DDS852008:DDS852009 DNO852008:DNO852009 DXK852008:DXK852009 EHG852008:EHG852009 ERC852008:ERC852009 FAY852008:FAY852009 FKU852008:FKU852009 FUQ852008:FUQ852009 GEM852008:GEM852009 GOI852008:GOI852009 GYE852008:GYE852009 HIA852008:HIA852009 HRW852008:HRW852009 IBS852008:IBS852009 ILO852008:ILO852009 IVK852008:IVK852009 JFG852008:JFG852009 JPC852008:JPC852009 JYY852008:JYY852009 KIU852008:KIU852009 KSQ852008:KSQ852009 LCM852008:LCM852009 LMI852008:LMI852009 LWE852008:LWE852009 MGA852008:MGA852009 MPW852008:MPW852009 MZS852008:MZS852009 NJO852008:NJO852009 NTK852008:NTK852009 ODG852008:ODG852009 ONC852008:ONC852009 OWY852008:OWY852009 PGU852008:PGU852009 PQQ852008:PQQ852009 QAM852008:QAM852009 QKI852008:QKI852009 QUE852008:QUE852009 REA852008:REA852009 RNW852008:RNW852009 RXS852008:RXS852009 SHO852008:SHO852009 SRK852008:SRK852009 TBG852008:TBG852009 TLC852008:TLC852009 TUY852008:TUY852009 UEU852008:UEU852009 UOQ852008:UOQ852009 UYM852008:UYM852009 VII852008:VII852009 VSE852008:VSE852009 WCA852008:WCA852009 WLW852008:WLW852009 WVS852008:WVS852009 K917544:K917545 JG917544:JG917545 TC917544:TC917545 ACY917544:ACY917545 AMU917544:AMU917545 AWQ917544:AWQ917545 BGM917544:BGM917545 BQI917544:BQI917545 CAE917544:CAE917545 CKA917544:CKA917545 CTW917544:CTW917545 DDS917544:DDS917545 DNO917544:DNO917545 DXK917544:DXK917545 EHG917544:EHG917545 ERC917544:ERC917545 FAY917544:FAY917545 FKU917544:FKU917545 FUQ917544:FUQ917545 GEM917544:GEM917545 GOI917544:GOI917545 GYE917544:GYE917545 HIA917544:HIA917545 HRW917544:HRW917545 IBS917544:IBS917545 ILO917544:ILO917545 IVK917544:IVK917545 JFG917544:JFG917545 JPC917544:JPC917545 JYY917544:JYY917545 KIU917544:KIU917545 KSQ917544:KSQ917545 LCM917544:LCM917545 LMI917544:LMI917545 LWE917544:LWE917545 MGA917544:MGA917545 MPW917544:MPW917545 MZS917544:MZS917545 NJO917544:NJO917545 NTK917544:NTK917545 ODG917544:ODG917545 ONC917544:ONC917545 OWY917544:OWY917545 PGU917544:PGU917545 PQQ917544:PQQ917545 QAM917544:QAM917545 QKI917544:QKI917545 QUE917544:QUE917545 REA917544:REA917545 RNW917544:RNW917545 RXS917544:RXS917545 SHO917544:SHO917545 SRK917544:SRK917545 TBG917544:TBG917545 TLC917544:TLC917545 TUY917544:TUY917545 UEU917544:UEU917545 UOQ917544:UOQ917545 UYM917544:UYM917545 VII917544:VII917545 VSE917544:VSE917545 WCA917544:WCA917545 WLW917544:WLW917545 WVS917544:WVS917545 K983080:K983081 JG983080:JG983081 TC983080:TC983081 ACY983080:ACY983081 AMU983080:AMU983081 AWQ983080:AWQ983081 BGM983080:BGM983081 BQI983080:BQI983081 CAE983080:CAE983081 CKA983080:CKA983081 CTW983080:CTW983081 DDS983080:DDS983081 DNO983080:DNO983081 DXK983080:DXK983081 EHG983080:EHG983081 ERC983080:ERC983081 FAY983080:FAY983081 FKU983080:FKU983081 FUQ983080:FUQ983081 GEM983080:GEM983081 GOI983080:GOI983081 GYE983080:GYE983081 HIA983080:HIA983081 HRW983080:HRW983081 IBS983080:IBS983081 ILO983080:ILO983081 IVK983080:IVK983081 JFG983080:JFG983081 JPC983080:JPC983081 JYY983080:JYY983081 KIU983080:KIU983081 KSQ983080:KSQ983081 LCM983080:LCM983081 LMI983080:LMI983081 LWE983080:LWE983081 MGA983080:MGA983081 MPW983080:MPW983081 MZS983080:MZS983081 NJO983080:NJO983081 NTK983080:NTK983081 ODG983080:ODG983081 ONC983080:ONC983081 OWY983080:OWY983081 PGU983080:PGU983081 PQQ983080:PQQ983081 QAM983080:QAM983081 QKI983080:QKI983081 QUE983080:QUE983081 REA983080:REA983081 RNW983080:RNW983081 RXS983080:RXS983081 SHO983080:SHO983081 SRK983080:SRK983081 TBG983080:TBG983081 TLC983080:TLC983081 TUY983080:TUY983081 UEU983080:UEU983081 UOQ983080:UOQ983081 UYM983080:UYM983081 VII983080:VII983081 VSE983080:VSE983081 WCA983080:WCA983081 WLW983080:WLW983081 WVS983080:WVS983081 K9:K11 JG9:JG11 TC9:TC11 ACY9:ACY11 AMU9:AMU11 AWQ9:AWQ11 BGM9:BGM11 BQI9:BQI11 CAE9:CAE11 CKA9:CKA11 CTW9:CTW11 DDS9:DDS11 DNO9:DNO11 DXK9:DXK11 EHG9:EHG11 ERC9:ERC11 FAY9:FAY11 FKU9:FKU11 FUQ9:FUQ11 GEM9:GEM11 GOI9:GOI11 GYE9:GYE11 HIA9:HIA11 HRW9:HRW11 IBS9:IBS11 ILO9:ILO11 IVK9:IVK11 JFG9:JFG11 JPC9:JPC11 JYY9:JYY11 KIU9:KIU11 KSQ9:KSQ11 LCM9:LCM11 LMI9:LMI11 LWE9:LWE11 MGA9:MGA11 MPW9:MPW11 MZS9:MZS11 NJO9:NJO11 NTK9:NTK11 ODG9:ODG11 ONC9:ONC11 OWY9:OWY11 PGU9:PGU11 PQQ9:PQQ11 QAM9:QAM11 QKI9:QKI11 QUE9:QUE11 REA9:REA11 RNW9:RNW11 RXS9:RXS11 SHO9:SHO11 SRK9:SRK11 TBG9:TBG11 TLC9:TLC11 TUY9:TUY11 UEU9:UEU11 UOQ9:UOQ11 UYM9:UYM11 VII9:VII11 VSE9:VSE11 WCA9:WCA11 WLW9:WLW11 WVS9:WVS11 K65545:K65547 JG65545:JG65547 TC65545:TC65547 ACY65545:ACY65547 AMU65545:AMU65547 AWQ65545:AWQ65547 BGM65545:BGM65547 BQI65545:BQI65547 CAE65545:CAE65547 CKA65545:CKA65547 CTW65545:CTW65547 DDS65545:DDS65547 DNO65545:DNO65547 DXK65545:DXK65547 EHG65545:EHG65547 ERC65545:ERC65547 FAY65545:FAY65547 FKU65545:FKU65547 FUQ65545:FUQ65547 GEM65545:GEM65547 GOI65545:GOI65547 GYE65545:GYE65547 HIA65545:HIA65547 HRW65545:HRW65547 IBS65545:IBS65547 ILO65545:ILO65547 IVK65545:IVK65547 JFG65545:JFG65547 JPC65545:JPC65547 JYY65545:JYY65547 KIU65545:KIU65547 KSQ65545:KSQ65547 LCM65545:LCM65547 LMI65545:LMI65547 LWE65545:LWE65547 MGA65545:MGA65547 MPW65545:MPW65547 MZS65545:MZS65547 NJO65545:NJO65547 NTK65545:NTK65547 ODG65545:ODG65547 ONC65545:ONC65547 OWY65545:OWY65547 PGU65545:PGU65547 PQQ65545:PQQ65547 QAM65545:QAM65547 QKI65545:QKI65547 QUE65545:QUE65547 REA65545:REA65547 RNW65545:RNW65547 RXS65545:RXS65547 SHO65545:SHO65547 SRK65545:SRK65547 TBG65545:TBG65547 TLC65545:TLC65547 TUY65545:TUY65547 UEU65545:UEU65547 UOQ65545:UOQ65547 UYM65545:UYM65547 VII65545:VII65547 VSE65545:VSE65547 WCA65545:WCA65547 WLW65545:WLW65547 WVS65545:WVS65547 K131081:K131083 JG131081:JG131083 TC131081:TC131083 ACY131081:ACY131083 AMU131081:AMU131083 AWQ131081:AWQ131083 BGM131081:BGM131083 BQI131081:BQI131083 CAE131081:CAE131083 CKA131081:CKA131083 CTW131081:CTW131083 DDS131081:DDS131083 DNO131081:DNO131083 DXK131081:DXK131083 EHG131081:EHG131083 ERC131081:ERC131083 FAY131081:FAY131083 FKU131081:FKU131083 FUQ131081:FUQ131083 GEM131081:GEM131083 GOI131081:GOI131083 GYE131081:GYE131083 HIA131081:HIA131083 HRW131081:HRW131083 IBS131081:IBS131083 ILO131081:ILO131083 IVK131081:IVK131083 JFG131081:JFG131083 JPC131081:JPC131083 JYY131081:JYY131083 KIU131081:KIU131083 KSQ131081:KSQ131083 LCM131081:LCM131083 LMI131081:LMI131083 LWE131081:LWE131083 MGA131081:MGA131083 MPW131081:MPW131083 MZS131081:MZS131083 NJO131081:NJO131083 NTK131081:NTK131083 ODG131081:ODG131083 ONC131081:ONC131083 OWY131081:OWY131083 PGU131081:PGU131083 PQQ131081:PQQ131083 QAM131081:QAM131083 QKI131081:QKI131083 QUE131081:QUE131083 REA131081:REA131083 RNW131081:RNW131083 RXS131081:RXS131083 SHO131081:SHO131083 SRK131081:SRK131083 TBG131081:TBG131083 TLC131081:TLC131083 TUY131081:TUY131083 UEU131081:UEU131083 UOQ131081:UOQ131083 UYM131081:UYM131083 VII131081:VII131083 VSE131081:VSE131083 WCA131081:WCA131083 WLW131081:WLW131083 WVS131081:WVS131083 K196617:K196619 JG196617:JG196619 TC196617:TC196619 ACY196617:ACY196619 AMU196617:AMU196619 AWQ196617:AWQ196619 BGM196617:BGM196619 BQI196617:BQI196619 CAE196617:CAE196619 CKA196617:CKA196619 CTW196617:CTW196619 DDS196617:DDS196619 DNO196617:DNO196619 DXK196617:DXK196619 EHG196617:EHG196619 ERC196617:ERC196619 FAY196617:FAY196619 FKU196617:FKU196619 FUQ196617:FUQ196619 GEM196617:GEM196619 GOI196617:GOI196619 GYE196617:GYE196619 HIA196617:HIA196619 HRW196617:HRW196619 IBS196617:IBS196619 ILO196617:ILO196619 IVK196617:IVK196619 JFG196617:JFG196619 JPC196617:JPC196619 JYY196617:JYY196619 KIU196617:KIU196619 KSQ196617:KSQ196619 LCM196617:LCM196619 LMI196617:LMI196619 LWE196617:LWE196619 MGA196617:MGA196619 MPW196617:MPW196619 MZS196617:MZS196619 NJO196617:NJO196619 NTK196617:NTK196619 ODG196617:ODG196619 ONC196617:ONC196619 OWY196617:OWY196619 PGU196617:PGU196619 PQQ196617:PQQ196619 QAM196617:QAM196619 QKI196617:QKI196619 QUE196617:QUE196619 REA196617:REA196619 RNW196617:RNW196619 RXS196617:RXS196619 SHO196617:SHO196619 SRK196617:SRK196619 TBG196617:TBG196619 TLC196617:TLC196619 TUY196617:TUY196619 UEU196617:UEU196619 UOQ196617:UOQ196619 UYM196617:UYM196619 VII196617:VII196619 VSE196617:VSE196619 WCA196617:WCA196619 WLW196617:WLW196619 WVS196617:WVS196619 K262153:K262155 JG262153:JG262155 TC262153:TC262155 ACY262153:ACY262155 AMU262153:AMU262155 AWQ262153:AWQ262155 BGM262153:BGM262155 BQI262153:BQI262155 CAE262153:CAE262155 CKA262153:CKA262155 CTW262153:CTW262155 DDS262153:DDS262155 DNO262153:DNO262155 DXK262153:DXK262155 EHG262153:EHG262155 ERC262153:ERC262155 FAY262153:FAY262155 FKU262153:FKU262155 FUQ262153:FUQ262155 GEM262153:GEM262155 GOI262153:GOI262155 GYE262153:GYE262155 HIA262153:HIA262155 HRW262153:HRW262155 IBS262153:IBS262155 ILO262153:ILO262155 IVK262153:IVK262155 JFG262153:JFG262155 JPC262153:JPC262155 JYY262153:JYY262155 KIU262153:KIU262155 KSQ262153:KSQ262155 LCM262153:LCM262155 LMI262153:LMI262155 LWE262153:LWE262155 MGA262153:MGA262155 MPW262153:MPW262155 MZS262153:MZS262155 NJO262153:NJO262155 NTK262153:NTK262155 ODG262153:ODG262155 ONC262153:ONC262155 OWY262153:OWY262155 PGU262153:PGU262155 PQQ262153:PQQ262155 QAM262153:QAM262155 QKI262153:QKI262155 QUE262153:QUE262155 REA262153:REA262155 RNW262153:RNW262155 RXS262153:RXS262155 SHO262153:SHO262155 SRK262153:SRK262155 TBG262153:TBG262155 TLC262153:TLC262155 TUY262153:TUY262155 UEU262153:UEU262155 UOQ262153:UOQ262155 UYM262153:UYM262155 VII262153:VII262155 VSE262153:VSE262155 WCA262153:WCA262155 WLW262153:WLW262155 WVS262153:WVS262155 K327689:K327691 JG327689:JG327691 TC327689:TC327691 ACY327689:ACY327691 AMU327689:AMU327691 AWQ327689:AWQ327691 BGM327689:BGM327691 BQI327689:BQI327691 CAE327689:CAE327691 CKA327689:CKA327691 CTW327689:CTW327691 DDS327689:DDS327691 DNO327689:DNO327691 DXK327689:DXK327691 EHG327689:EHG327691 ERC327689:ERC327691 FAY327689:FAY327691 FKU327689:FKU327691 FUQ327689:FUQ327691 GEM327689:GEM327691 GOI327689:GOI327691 GYE327689:GYE327691 HIA327689:HIA327691 HRW327689:HRW327691 IBS327689:IBS327691 ILO327689:ILO327691 IVK327689:IVK327691 JFG327689:JFG327691 JPC327689:JPC327691 JYY327689:JYY327691 KIU327689:KIU327691 KSQ327689:KSQ327691 LCM327689:LCM327691 LMI327689:LMI327691 LWE327689:LWE327691 MGA327689:MGA327691 MPW327689:MPW327691 MZS327689:MZS327691 NJO327689:NJO327691 NTK327689:NTK327691 ODG327689:ODG327691 ONC327689:ONC327691 OWY327689:OWY327691 PGU327689:PGU327691 PQQ327689:PQQ327691 QAM327689:QAM327691 QKI327689:QKI327691 QUE327689:QUE327691 REA327689:REA327691 RNW327689:RNW327691 RXS327689:RXS327691 SHO327689:SHO327691 SRK327689:SRK327691 TBG327689:TBG327691 TLC327689:TLC327691 TUY327689:TUY327691 UEU327689:UEU327691 UOQ327689:UOQ327691 UYM327689:UYM327691 VII327689:VII327691 VSE327689:VSE327691 WCA327689:WCA327691 WLW327689:WLW327691 WVS327689:WVS327691 K393225:K393227 JG393225:JG393227 TC393225:TC393227 ACY393225:ACY393227 AMU393225:AMU393227 AWQ393225:AWQ393227 BGM393225:BGM393227 BQI393225:BQI393227 CAE393225:CAE393227 CKA393225:CKA393227 CTW393225:CTW393227 DDS393225:DDS393227 DNO393225:DNO393227 DXK393225:DXK393227 EHG393225:EHG393227 ERC393225:ERC393227 FAY393225:FAY393227 FKU393225:FKU393227 FUQ393225:FUQ393227 GEM393225:GEM393227 GOI393225:GOI393227 GYE393225:GYE393227 HIA393225:HIA393227 HRW393225:HRW393227 IBS393225:IBS393227 ILO393225:ILO393227 IVK393225:IVK393227 JFG393225:JFG393227 JPC393225:JPC393227 JYY393225:JYY393227 KIU393225:KIU393227 KSQ393225:KSQ393227 LCM393225:LCM393227 LMI393225:LMI393227 LWE393225:LWE393227 MGA393225:MGA393227 MPW393225:MPW393227 MZS393225:MZS393227 NJO393225:NJO393227 NTK393225:NTK393227 ODG393225:ODG393227 ONC393225:ONC393227 OWY393225:OWY393227 PGU393225:PGU393227 PQQ393225:PQQ393227 QAM393225:QAM393227 QKI393225:QKI393227 QUE393225:QUE393227 REA393225:REA393227 RNW393225:RNW393227 RXS393225:RXS393227 SHO393225:SHO393227 SRK393225:SRK393227 TBG393225:TBG393227 TLC393225:TLC393227 TUY393225:TUY393227 UEU393225:UEU393227 UOQ393225:UOQ393227 UYM393225:UYM393227 VII393225:VII393227 VSE393225:VSE393227 WCA393225:WCA393227 WLW393225:WLW393227 WVS393225:WVS393227 K458761:K458763 JG458761:JG458763 TC458761:TC458763 ACY458761:ACY458763 AMU458761:AMU458763 AWQ458761:AWQ458763 BGM458761:BGM458763 BQI458761:BQI458763 CAE458761:CAE458763 CKA458761:CKA458763 CTW458761:CTW458763 DDS458761:DDS458763 DNO458761:DNO458763 DXK458761:DXK458763 EHG458761:EHG458763 ERC458761:ERC458763 FAY458761:FAY458763 FKU458761:FKU458763 FUQ458761:FUQ458763 GEM458761:GEM458763 GOI458761:GOI458763 GYE458761:GYE458763 HIA458761:HIA458763 HRW458761:HRW458763 IBS458761:IBS458763 ILO458761:ILO458763 IVK458761:IVK458763 JFG458761:JFG458763 JPC458761:JPC458763 JYY458761:JYY458763 KIU458761:KIU458763 KSQ458761:KSQ458763 LCM458761:LCM458763 LMI458761:LMI458763 LWE458761:LWE458763 MGA458761:MGA458763 MPW458761:MPW458763 MZS458761:MZS458763 NJO458761:NJO458763 NTK458761:NTK458763 ODG458761:ODG458763 ONC458761:ONC458763 OWY458761:OWY458763 PGU458761:PGU458763 PQQ458761:PQQ458763 QAM458761:QAM458763 QKI458761:QKI458763 QUE458761:QUE458763 REA458761:REA458763 RNW458761:RNW458763 RXS458761:RXS458763 SHO458761:SHO458763 SRK458761:SRK458763 TBG458761:TBG458763 TLC458761:TLC458763 TUY458761:TUY458763 UEU458761:UEU458763 UOQ458761:UOQ458763 UYM458761:UYM458763 VII458761:VII458763 VSE458761:VSE458763 WCA458761:WCA458763 WLW458761:WLW458763 WVS458761:WVS458763 K524297:K524299 JG524297:JG524299 TC524297:TC524299 ACY524297:ACY524299 AMU524297:AMU524299 AWQ524297:AWQ524299 BGM524297:BGM524299 BQI524297:BQI524299 CAE524297:CAE524299 CKA524297:CKA524299 CTW524297:CTW524299 DDS524297:DDS524299 DNO524297:DNO524299 DXK524297:DXK524299 EHG524297:EHG524299 ERC524297:ERC524299 FAY524297:FAY524299 FKU524297:FKU524299 FUQ524297:FUQ524299 GEM524297:GEM524299 GOI524297:GOI524299 GYE524297:GYE524299 HIA524297:HIA524299 HRW524297:HRW524299 IBS524297:IBS524299 ILO524297:ILO524299 IVK524297:IVK524299 JFG524297:JFG524299 JPC524297:JPC524299 JYY524297:JYY524299 KIU524297:KIU524299 KSQ524297:KSQ524299 LCM524297:LCM524299 LMI524297:LMI524299 LWE524297:LWE524299 MGA524297:MGA524299 MPW524297:MPW524299 MZS524297:MZS524299 NJO524297:NJO524299 NTK524297:NTK524299 ODG524297:ODG524299 ONC524297:ONC524299 OWY524297:OWY524299 PGU524297:PGU524299 PQQ524297:PQQ524299 QAM524297:QAM524299 QKI524297:QKI524299 QUE524297:QUE524299 REA524297:REA524299 RNW524297:RNW524299 RXS524297:RXS524299 SHO524297:SHO524299 SRK524297:SRK524299 TBG524297:TBG524299 TLC524297:TLC524299 TUY524297:TUY524299 UEU524297:UEU524299 UOQ524297:UOQ524299 UYM524297:UYM524299 VII524297:VII524299 VSE524297:VSE524299 WCA524297:WCA524299 WLW524297:WLW524299 WVS524297:WVS524299 K589833:K589835 JG589833:JG589835 TC589833:TC589835 ACY589833:ACY589835 AMU589833:AMU589835 AWQ589833:AWQ589835 BGM589833:BGM589835 BQI589833:BQI589835 CAE589833:CAE589835 CKA589833:CKA589835 CTW589833:CTW589835 DDS589833:DDS589835 DNO589833:DNO589835 DXK589833:DXK589835 EHG589833:EHG589835 ERC589833:ERC589835 FAY589833:FAY589835 FKU589833:FKU589835 FUQ589833:FUQ589835 GEM589833:GEM589835 GOI589833:GOI589835 GYE589833:GYE589835 HIA589833:HIA589835 HRW589833:HRW589835 IBS589833:IBS589835 ILO589833:ILO589835 IVK589833:IVK589835 JFG589833:JFG589835 JPC589833:JPC589835 JYY589833:JYY589835 KIU589833:KIU589835 KSQ589833:KSQ589835 LCM589833:LCM589835 LMI589833:LMI589835 LWE589833:LWE589835 MGA589833:MGA589835 MPW589833:MPW589835 MZS589833:MZS589835 NJO589833:NJO589835 NTK589833:NTK589835 ODG589833:ODG589835 ONC589833:ONC589835 OWY589833:OWY589835 PGU589833:PGU589835 PQQ589833:PQQ589835 QAM589833:QAM589835 QKI589833:QKI589835 QUE589833:QUE589835 REA589833:REA589835 RNW589833:RNW589835 RXS589833:RXS589835 SHO589833:SHO589835 SRK589833:SRK589835 TBG589833:TBG589835 TLC589833:TLC589835 TUY589833:TUY589835 UEU589833:UEU589835 UOQ589833:UOQ589835 UYM589833:UYM589835 VII589833:VII589835 VSE589833:VSE589835 WCA589833:WCA589835 WLW589833:WLW589835 WVS589833:WVS589835 K655369:K655371 JG655369:JG655371 TC655369:TC655371 ACY655369:ACY655371 AMU655369:AMU655371 AWQ655369:AWQ655371 BGM655369:BGM655371 BQI655369:BQI655371 CAE655369:CAE655371 CKA655369:CKA655371 CTW655369:CTW655371 DDS655369:DDS655371 DNO655369:DNO655371 DXK655369:DXK655371 EHG655369:EHG655371 ERC655369:ERC655371 FAY655369:FAY655371 FKU655369:FKU655371 FUQ655369:FUQ655371 GEM655369:GEM655371 GOI655369:GOI655371 GYE655369:GYE655371 HIA655369:HIA655371 HRW655369:HRW655371 IBS655369:IBS655371 ILO655369:ILO655371 IVK655369:IVK655371 JFG655369:JFG655371 JPC655369:JPC655371 JYY655369:JYY655371 KIU655369:KIU655371 KSQ655369:KSQ655371 LCM655369:LCM655371 LMI655369:LMI655371 LWE655369:LWE655371 MGA655369:MGA655371 MPW655369:MPW655371 MZS655369:MZS655371 NJO655369:NJO655371 NTK655369:NTK655371 ODG655369:ODG655371 ONC655369:ONC655371 OWY655369:OWY655371 PGU655369:PGU655371 PQQ655369:PQQ655371 QAM655369:QAM655371 QKI655369:QKI655371 QUE655369:QUE655371 REA655369:REA655371 RNW655369:RNW655371 RXS655369:RXS655371 SHO655369:SHO655371 SRK655369:SRK655371 TBG655369:TBG655371 TLC655369:TLC655371 TUY655369:TUY655371 UEU655369:UEU655371 UOQ655369:UOQ655371 UYM655369:UYM655371 VII655369:VII655371 VSE655369:VSE655371 WCA655369:WCA655371 WLW655369:WLW655371 WVS655369:WVS655371 K720905:K720907 JG720905:JG720907 TC720905:TC720907 ACY720905:ACY720907 AMU720905:AMU720907 AWQ720905:AWQ720907 BGM720905:BGM720907 BQI720905:BQI720907 CAE720905:CAE720907 CKA720905:CKA720907 CTW720905:CTW720907 DDS720905:DDS720907 DNO720905:DNO720907 DXK720905:DXK720907 EHG720905:EHG720907 ERC720905:ERC720907 FAY720905:FAY720907 FKU720905:FKU720907 FUQ720905:FUQ720907 GEM720905:GEM720907 GOI720905:GOI720907 GYE720905:GYE720907 HIA720905:HIA720907 HRW720905:HRW720907 IBS720905:IBS720907 ILO720905:ILO720907 IVK720905:IVK720907 JFG720905:JFG720907 JPC720905:JPC720907 JYY720905:JYY720907 KIU720905:KIU720907 KSQ720905:KSQ720907 LCM720905:LCM720907 LMI720905:LMI720907 LWE720905:LWE720907 MGA720905:MGA720907 MPW720905:MPW720907 MZS720905:MZS720907 NJO720905:NJO720907 NTK720905:NTK720907 ODG720905:ODG720907 ONC720905:ONC720907 OWY720905:OWY720907 PGU720905:PGU720907 PQQ720905:PQQ720907 QAM720905:QAM720907 QKI720905:QKI720907 QUE720905:QUE720907 REA720905:REA720907 RNW720905:RNW720907 RXS720905:RXS720907 SHO720905:SHO720907 SRK720905:SRK720907 TBG720905:TBG720907 TLC720905:TLC720907 TUY720905:TUY720907 UEU720905:UEU720907 UOQ720905:UOQ720907 UYM720905:UYM720907 VII720905:VII720907 VSE720905:VSE720907 WCA720905:WCA720907 WLW720905:WLW720907 WVS720905:WVS720907 K786441:K786443 JG786441:JG786443 TC786441:TC786443 ACY786441:ACY786443 AMU786441:AMU786443 AWQ786441:AWQ786443 BGM786441:BGM786443 BQI786441:BQI786443 CAE786441:CAE786443 CKA786441:CKA786443 CTW786441:CTW786443 DDS786441:DDS786443 DNO786441:DNO786443 DXK786441:DXK786443 EHG786441:EHG786443 ERC786441:ERC786443 FAY786441:FAY786443 FKU786441:FKU786443 FUQ786441:FUQ786443 GEM786441:GEM786443 GOI786441:GOI786443 GYE786441:GYE786443 HIA786441:HIA786443 HRW786441:HRW786443 IBS786441:IBS786443 ILO786441:ILO786443 IVK786441:IVK786443 JFG786441:JFG786443 JPC786441:JPC786443 JYY786441:JYY786443 KIU786441:KIU786443 KSQ786441:KSQ786443 LCM786441:LCM786443 LMI786441:LMI786443 LWE786441:LWE786443 MGA786441:MGA786443 MPW786441:MPW786443 MZS786441:MZS786443 NJO786441:NJO786443 NTK786441:NTK786443 ODG786441:ODG786443 ONC786441:ONC786443 OWY786441:OWY786443 PGU786441:PGU786443 PQQ786441:PQQ786443 QAM786441:QAM786443 QKI786441:QKI786443 QUE786441:QUE786443 REA786441:REA786443 RNW786441:RNW786443 RXS786441:RXS786443 SHO786441:SHO786443 SRK786441:SRK786443 TBG786441:TBG786443 TLC786441:TLC786443 TUY786441:TUY786443 UEU786441:UEU786443 UOQ786441:UOQ786443 UYM786441:UYM786443 VII786441:VII786443 VSE786441:VSE786443 WCA786441:WCA786443 WLW786441:WLW786443 WVS786441:WVS786443 K851977:K851979 JG851977:JG851979 TC851977:TC851979 ACY851977:ACY851979 AMU851977:AMU851979 AWQ851977:AWQ851979 BGM851977:BGM851979 BQI851977:BQI851979 CAE851977:CAE851979 CKA851977:CKA851979 CTW851977:CTW851979 DDS851977:DDS851979 DNO851977:DNO851979 DXK851977:DXK851979 EHG851977:EHG851979 ERC851977:ERC851979 FAY851977:FAY851979 FKU851977:FKU851979 FUQ851977:FUQ851979 GEM851977:GEM851979 GOI851977:GOI851979 GYE851977:GYE851979 HIA851977:HIA851979 HRW851977:HRW851979 IBS851977:IBS851979 ILO851977:ILO851979 IVK851977:IVK851979 JFG851977:JFG851979 JPC851977:JPC851979 JYY851977:JYY851979 KIU851977:KIU851979 KSQ851977:KSQ851979 LCM851977:LCM851979 LMI851977:LMI851979 LWE851977:LWE851979 MGA851977:MGA851979 MPW851977:MPW851979 MZS851977:MZS851979 NJO851977:NJO851979 NTK851977:NTK851979 ODG851977:ODG851979 ONC851977:ONC851979 OWY851977:OWY851979 PGU851977:PGU851979 PQQ851977:PQQ851979 QAM851977:QAM851979 QKI851977:QKI851979 QUE851977:QUE851979 REA851977:REA851979 RNW851977:RNW851979 RXS851977:RXS851979 SHO851977:SHO851979 SRK851977:SRK851979 TBG851977:TBG851979 TLC851977:TLC851979 TUY851977:TUY851979 UEU851977:UEU851979 UOQ851977:UOQ851979 UYM851977:UYM851979 VII851977:VII851979 VSE851977:VSE851979 WCA851977:WCA851979 WLW851977:WLW851979 WVS851977:WVS851979 K917513:K917515 JG917513:JG917515 TC917513:TC917515 ACY917513:ACY917515 AMU917513:AMU917515 AWQ917513:AWQ917515 BGM917513:BGM917515 BQI917513:BQI917515 CAE917513:CAE917515 CKA917513:CKA917515 CTW917513:CTW917515 DDS917513:DDS917515 DNO917513:DNO917515 DXK917513:DXK917515 EHG917513:EHG917515 ERC917513:ERC917515 FAY917513:FAY917515 FKU917513:FKU917515 FUQ917513:FUQ917515 GEM917513:GEM917515 GOI917513:GOI917515 GYE917513:GYE917515 HIA917513:HIA917515 HRW917513:HRW917515 IBS917513:IBS917515 ILO917513:ILO917515 IVK917513:IVK917515 JFG917513:JFG917515 JPC917513:JPC917515 JYY917513:JYY917515 KIU917513:KIU917515 KSQ917513:KSQ917515 LCM917513:LCM917515 LMI917513:LMI917515 LWE917513:LWE917515 MGA917513:MGA917515 MPW917513:MPW917515 MZS917513:MZS917515 NJO917513:NJO917515 NTK917513:NTK917515 ODG917513:ODG917515 ONC917513:ONC917515 OWY917513:OWY917515 PGU917513:PGU917515 PQQ917513:PQQ917515 QAM917513:QAM917515 QKI917513:QKI917515 QUE917513:QUE917515 REA917513:REA917515 RNW917513:RNW917515 RXS917513:RXS917515 SHO917513:SHO917515 SRK917513:SRK917515 TBG917513:TBG917515 TLC917513:TLC917515 TUY917513:TUY917515 UEU917513:UEU917515 UOQ917513:UOQ917515 UYM917513:UYM917515 VII917513:VII917515 VSE917513:VSE917515 WCA917513:WCA917515 WLW917513:WLW917515 WVS917513:WVS917515 K983049:K983051 JG983049:JG983051 TC983049:TC983051 ACY983049:ACY983051 AMU983049:AMU983051 AWQ983049:AWQ983051 BGM983049:BGM983051 BQI983049:BQI983051 CAE983049:CAE983051 CKA983049:CKA983051 CTW983049:CTW983051 DDS983049:DDS983051 DNO983049:DNO983051 DXK983049:DXK983051 EHG983049:EHG983051 ERC983049:ERC983051 FAY983049:FAY983051 FKU983049:FKU983051 FUQ983049:FUQ983051 GEM983049:GEM983051 GOI983049:GOI983051 GYE983049:GYE983051 HIA983049:HIA983051 HRW983049:HRW983051 IBS983049:IBS983051 ILO983049:ILO983051 IVK983049:IVK983051 JFG983049:JFG983051 JPC983049:JPC983051 JYY983049:JYY983051 KIU983049:KIU983051 KSQ983049:KSQ983051 LCM983049:LCM983051 LMI983049:LMI983051 LWE983049:LWE983051 MGA983049:MGA983051 MPW983049:MPW983051 MZS983049:MZS983051 NJO983049:NJO983051 NTK983049:NTK983051 ODG983049:ODG983051 ONC983049:ONC983051 OWY983049:OWY983051 PGU983049:PGU983051 PQQ983049:PQQ983051 QAM983049:QAM983051 QKI983049:QKI983051 QUE983049:QUE983051 REA983049:REA983051 RNW983049:RNW983051 RXS983049:RXS983051 SHO983049:SHO983051 SRK983049:SRK983051 TBG983049:TBG983051 TLC983049:TLC983051 TUY983049:TUY983051 UEU983049:UEU983051 UOQ983049:UOQ983051 UYM983049:UYM983051 VII983049:VII983051 VSE983049:VSE983051 WCA983049:WCA983051 WLW983049:WLW983051 WVS983049:WVS983051 K13:K18 JG13:JG18 TC13:TC18 ACY13:ACY18 AMU13:AMU18 AWQ13:AWQ18 BGM13:BGM18 BQI13:BQI18 CAE13:CAE18 CKA13:CKA18 CTW13:CTW18 DDS13:DDS18 DNO13:DNO18 DXK13:DXK18 EHG13:EHG18 ERC13:ERC18 FAY13:FAY18 FKU13:FKU18 FUQ13:FUQ18 GEM13:GEM18 GOI13:GOI18 GYE13:GYE18 HIA13:HIA18 HRW13:HRW18 IBS13:IBS18 ILO13:ILO18 IVK13:IVK18 JFG13:JFG18 JPC13:JPC18 JYY13:JYY18 KIU13:KIU18 KSQ13:KSQ18 LCM13:LCM18 LMI13:LMI18 LWE13:LWE18 MGA13:MGA18 MPW13:MPW18 MZS13:MZS18 NJO13:NJO18 NTK13:NTK18 ODG13:ODG18 ONC13:ONC18 OWY13:OWY18 PGU13:PGU18 PQQ13:PQQ18 QAM13:QAM18 QKI13:QKI18 QUE13:QUE18 REA13:REA18 RNW13:RNW18 RXS13:RXS18 SHO13:SHO18 SRK13:SRK18 TBG13:TBG18 TLC13:TLC18 TUY13:TUY18 UEU13:UEU18 UOQ13:UOQ18 UYM13:UYM18 VII13:VII18 VSE13:VSE18 WCA13:WCA18 WLW13:WLW18 WVS13:WVS18 K65549:K65554 JG65549:JG65554 TC65549:TC65554 ACY65549:ACY65554 AMU65549:AMU65554 AWQ65549:AWQ65554 BGM65549:BGM65554 BQI65549:BQI65554 CAE65549:CAE65554 CKA65549:CKA65554 CTW65549:CTW65554 DDS65549:DDS65554 DNO65549:DNO65554 DXK65549:DXK65554 EHG65549:EHG65554 ERC65549:ERC65554 FAY65549:FAY65554 FKU65549:FKU65554 FUQ65549:FUQ65554 GEM65549:GEM65554 GOI65549:GOI65554 GYE65549:GYE65554 HIA65549:HIA65554 HRW65549:HRW65554 IBS65549:IBS65554 ILO65549:ILO65554 IVK65549:IVK65554 JFG65549:JFG65554 JPC65549:JPC65554 JYY65549:JYY65554 KIU65549:KIU65554 KSQ65549:KSQ65554 LCM65549:LCM65554 LMI65549:LMI65554 LWE65549:LWE65554 MGA65549:MGA65554 MPW65549:MPW65554 MZS65549:MZS65554 NJO65549:NJO65554 NTK65549:NTK65554 ODG65549:ODG65554 ONC65549:ONC65554 OWY65549:OWY65554 PGU65549:PGU65554 PQQ65549:PQQ65554 QAM65549:QAM65554 QKI65549:QKI65554 QUE65549:QUE65554 REA65549:REA65554 RNW65549:RNW65554 RXS65549:RXS65554 SHO65549:SHO65554 SRK65549:SRK65554 TBG65549:TBG65554 TLC65549:TLC65554 TUY65549:TUY65554 UEU65549:UEU65554 UOQ65549:UOQ65554 UYM65549:UYM65554 VII65549:VII65554 VSE65549:VSE65554 WCA65549:WCA65554 WLW65549:WLW65554 WVS65549:WVS65554 K131085:K131090 JG131085:JG131090 TC131085:TC131090 ACY131085:ACY131090 AMU131085:AMU131090 AWQ131085:AWQ131090 BGM131085:BGM131090 BQI131085:BQI131090 CAE131085:CAE131090 CKA131085:CKA131090 CTW131085:CTW131090 DDS131085:DDS131090 DNO131085:DNO131090 DXK131085:DXK131090 EHG131085:EHG131090 ERC131085:ERC131090 FAY131085:FAY131090 FKU131085:FKU131090 FUQ131085:FUQ131090 GEM131085:GEM131090 GOI131085:GOI131090 GYE131085:GYE131090 HIA131085:HIA131090 HRW131085:HRW131090 IBS131085:IBS131090 ILO131085:ILO131090 IVK131085:IVK131090 JFG131085:JFG131090 JPC131085:JPC131090 JYY131085:JYY131090 KIU131085:KIU131090 KSQ131085:KSQ131090 LCM131085:LCM131090 LMI131085:LMI131090 LWE131085:LWE131090 MGA131085:MGA131090 MPW131085:MPW131090 MZS131085:MZS131090 NJO131085:NJO131090 NTK131085:NTK131090 ODG131085:ODG131090 ONC131085:ONC131090 OWY131085:OWY131090 PGU131085:PGU131090 PQQ131085:PQQ131090 QAM131085:QAM131090 QKI131085:QKI131090 QUE131085:QUE131090 REA131085:REA131090 RNW131085:RNW131090 RXS131085:RXS131090 SHO131085:SHO131090 SRK131085:SRK131090 TBG131085:TBG131090 TLC131085:TLC131090 TUY131085:TUY131090 UEU131085:UEU131090 UOQ131085:UOQ131090 UYM131085:UYM131090 VII131085:VII131090 VSE131085:VSE131090 WCA131085:WCA131090 WLW131085:WLW131090 WVS131085:WVS131090 K196621:K196626 JG196621:JG196626 TC196621:TC196626 ACY196621:ACY196626 AMU196621:AMU196626 AWQ196621:AWQ196626 BGM196621:BGM196626 BQI196621:BQI196626 CAE196621:CAE196626 CKA196621:CKA196626 CTW196621:CTW196626 DDS196621:DDS196626 DNO196621:DNO196626 DXK196621:DXK196626 EHG196621:EHG196626 ERC196621:ERC196626 FAY196621:FAY196626 FKU196621:FKU196626 FUQ196621:FUQ196626 GEM196621:GEM196626 GOI196621:GOI196626 GYE196621:GYE196626 HIA196621:HIA196626 HRW196621:HRW196626 IBS196621:IBS196626 ILO196621:ILO196626 IVK196621:IVK196626 JFG196621:JFG196626 JPC196621:JPC196626 JYY196621:JYY196626 KIU196621:KIU196626 KSQ196621:KSQ196626 LCM196621:LCM196626 LMI196621:LMI196626 LWE196621:LWE196626 MGA196621:MGA196626 MPW196621:MPW196626 MZS196621:MZS196626 NJO196621:NJO196626 NTK196621:NTK196626 ODG196621:ODG196626 ONC196621:ONC196626 OWY196621:OWY196626 PGU196621:PGU196626 PQQ196621:PQQ196626 QAM196621:QAM196626 QKI196621:QKI196626 QUE196621:QUE196626 REA196621:REA196626 RNW196621:RNW196626 RXS196621:RXS196626 SHO196621:SHO196626 SRK196621:SRK196626 TBG196621:TBG196626 TLC196621:TLC196626 TUY196621:TUY196626 UEU196621:UEU196626 UOQ196621:UOQ196626 UYM196621:UYM196626 VII196621:VII196626 VSE196621:VSE196626 WCA196621:WCA196626 WLW196621:WLW196626 WVS196621:WVS196626 K262157:K262162 JG262157:JG262162 TC262157:TC262162 ACY262157:ACY262162 AMU262157:AMU262162 AWQ262157:AWQ262162 BGM262157:BGM262162 BQI262157:BQI262162 CAE262157:CAE262162 CKA262157:CKA262162 CTW262157:CTW262162 DDS262157:DDS262162 DNO262157:DNO262162 DXK262157:DXK262162 EHG262157:EHG262162 ERC262157:ERC262162 FAY262157:FAY262162 FKU262157:FKU262162 FUQ262157:FUQ262162 GEM262157:GEM262162 GOI262157:GOI262162 GYE262157:GYE262162 HIA262157:HIA262162 HRW262157:HRW262162 IBS262157:IBS262162 ILO262157:ILO262162 IVK262157:IVK262162 JFG262157:JFG262162 JPC262157:JPC262162 JYY262157:JYY262162 KIU262157:KIU262162 KSQ262157:KSQ262162 LCM262157:LCM262162 LMI262157:LMI262162 LWE262157:LWE262162 MGA262157:MGA262162 MPW262157:MPW262162 MZS262157:MZS262162 NJO262157:NJO262162 NTK262157:NTK262162 ODG262157:ODG262162 ONC262157:ONC262162 OWY262157:OWY262162 PGU262157:PGU262162 PQQ262157:PQQ262162 QAM262157:QAM262162 QKI262157:QKI262162 QUE262157:QUE262162 REA262157:REA262162 RNW262157:RNW262162 RXS262157:RXS262162 SHO262157:SHO262162 SRK262157:SRK262162 TBG262157:TBG262162 TLC262157:TLC262162 TUY262157:TUY262162 UEU262157:UEU262162 UOQ262157:UOQ262162 UYM262157:UYM262162 VII262157:VII262162 VSE262157:VSE262162 WCA262157:WCA262162 WLW262157:WLW262162 WVS262157:WVS262162 K327693:K327698 JG327693:JG327698 TC327693:TC327698 ACY327693:ACY327698 AMU327693:AMU327698 AWQ327693:AWQ327698 BGM327693:BGM327698 BQI327693:BQI327698 CAE327693:CAE327698 CKA327693:CKA327698 CTW327693:CTW327698 DDS327693:DDS327698 DNO327693:DNO327698 DXK327693:DXK327698 EHG327693:EHG327698 ERC327693:ERC327698 FAY327693:FAY327698 FKU327693:FKU327698 FUQ327693:FUQ327698 GEM327693:GEM327698 GOI327693:GOI327698 GYE327693:GYE327698 HIA327693:HIA327698 HRW327693:HRW327698 IBS327693:IBS327698 ILO327693:ILO327698 IVK327693:IVK327698 JFG327693:JFG327698 JPC327693:JPC327698 JYY327693:JYY327698 KIU327693:KIU327698 KSQ327693:KSQ327698 LCM327693:LCM327698 LMI327693:LMI327698 LWE327693:LWE327698 MGA327693:MGA327698 MPW327693:MPW327698 MZS327693:MZS327698 NJO327693:NJO327698 NTK327693:NTK327698 ODG327693:ODG327698 ONC327693:ONC327698 OWY327693:OWY327698 PGU327693:PGU327698 PQQ327693:PQQ327698 QAM327693:QAM327698 QKI327693:QKI327698 QUE327693:QUE327698 REA327693:REA327698 RNW327693:RNW327698 RXS327693:RXS327698 SHO327693:SHO327698 SRK327693:SRK327698 TBG327693:TBG327698 TLC327693:TLC327698 TUY327693:TUY327698 UEU327693:UEU327698 UOQ327693:UOQ327698 UYM327693:UYM327698 VII327693:VII327698 VSE327693:VSE327698 WCA327693:WCA327698 WLW327693:WLW327698 WVS327693:WVS327698 K393229:K393234 JG393229:JG393234 TC393229:TC393234 ACY393229:ACY393234 AMU393229:AMU393234 AWQ393229:AWQ393234 BGM393229:BGM393234 BQI393229:BQI393234 CAE393229:CAE393234 CKA393229:CKA393234 CTW393229:CTW393234 DDS393229:DDS393234 DNO393229:DNO393234 DXK393229:DXK393234 EHG393229:EHG393234 ERC393229:ERC393234 FAY393229:FAY393234 FKU393229:FKU393234 FUQ393229:FUQ393234 GEM393229:GEM393234 GOI393229:GOI393234 GYE393229:GYE393234 HIA393229:HIA393234 HRW393229:HRW393234 IBS393229:IBS393234 ILO393229:ILO393234 IVK393229:IVK393234 JFG393229:JFG393234 JPC393229:JPC393234 JYY393229:JYY393234 KIU393229:KIU393234 KSQ393229:KSQ393234 LCM393229:LCM393234 LMI393229:LMI393234 LWE393229:LWE393234 MGA393229:MGA393234 MPW393229:MPW393234 MZS393229:MZS393234 NJO393229:NJO393234 NTK393229:NTK393234 ODG393229:ODG393234 ONC393229:ONC393234 OWY393229:OWY393234 PGU393229:PGU393234 PQQ393229:PQQ393234 QAM393229:QAM393234 QKI393229:QKI393234 QUE393229:QUE393234 REA393229:REA393234 RNW393229:RNW393234 RXS393229:RXS393234 SHO393229:SHO393234 SRK393229:SRK393234 TBG393229:TBG393234 TLC393229:TLC393234 TUY393229:TUY393234 UEU393229:UEU393234 UOQ393229:UOQ393234 UYM393229:UYM393234 VII393229:VII393234 VSE393229:VSE393234 WCA393229:WCA393234 WLW393229:WLW393234 WVS393229:WVS393234 K458765:K458770 JG458765:JG458770 TC458765:TC458770 ACY458765:ACY458770 AMU458765:AMU458770 AWQ458765:AWQ458770 BGM458765:BGM458770 BQI458765:BQI458770 CAE458765:CAE458770 CKA458765:CKA458770 CTW458765:CTW458770 DDS458765:DDS458770 DNO458765:DNO458770 DXK458765:DXK458770 EHG458765:EHG458770 ERC458765:ERC458770 FAY458765:FAY458770 FKU458765:FKU458770 FUQ458765:FUQ458770 GEM458765:GEM458770 GOI458765:GOI458770 GYE458765:GYE458770 HIA458765:HIA458770 HRW458765:HRW458770 IBS458765:IBS458770 ILO458765:ILO458770 IVK458765:IVK458770 JFG458765:JFG458770 JPC458765:JPC458770 JYY458765:JYY458770 KIU458765:KIU458770 KSQ458765:KSQ458770 LCM458765:LCM458770 LMI458765:LMI458770 LWE458765:LWE458770 MGA458765:MGA458770 MPW458765:MPW458770 MZS458765:MZS458770 NJO458765:NJO458770 NTK458765:NTK458770 ODG458765:ODG458770 ONC458765:ONC458770 OWY458765:OWY458770 PGU458765:PGU458770 PQQ458765:PQQ458770 QAM458765:QAM458770 QKI458765:QKI458770 QUE458765:QUE458770 REA458765:REA458770 RNW458765:RNW458770 RXS458765:RXS458770 SHO458765:SHO458770 SRK458765:SRK458770 TBG458765:TBG458770 TLC458765:TLC458770 TUY458765:TUY458770 UEU458765:UEU458770 UOQ458765:UOQ458770 UYM458765:UYM458770 VII458765:VII458770 VSE458765:VSE458770 WCA458765:WCA458770 WLW458765:WLW458770 WVS458765:WVS458770 K524301:K524306 JG524301:JG524306 TC524301:TC524306 ACY524301:ACY524306 AMU524301:AMU524306 AWQ524301:AWQ524306 BGM524301:BGM524306 BQI524301:BQI524306 CAE524301:CAE524306 CKA524301:CKA524306 CTW524301:CTW524306 DDS524301:DDS524306 DNO524301:DNO524306 DXK524301:DXK524306 EHG524301:EHG524306 ERC524301:ERC524306 FAY524301:FAY524306 FKU524301:FKU524306 FUQ524301:FUQ524306 GEM524301:GEM524306 GOI524301:GOI524306 GYE524301:GYE524306 HIA524301:HIA524306 HRW524301:HRW524306 IBS524301:IBS524306 ILO524301:ILO524306 IVK524301:IVK524306 JFG524301:JFG524306 JPC524301:JPC524306 JYY524301:JYY524306 KIU524301:KIU524306 KSQ524301:KSQ524306 LCM524301:LCM524306 LMI524301:LMI524306 LWE524301:LWE524306 MGA524301:MGA524306 MPW524301:MPW524306 MZS524301:MZS524306 NJO524301:NJO524306 NTK524301:NTK524306 ODG524301:ODG524306 ONC524301:ONC524306 OWY524301:OWY524306 PGU524301:PGU524306 PQQ524301:PQQ524306 QAM524301:QAM524306 QKI524301:QKI524306 QUE524301:QUE524306 REA524301:REA524306 RNW524301:RNW524306 RXS524301:RXS524306 SHO524301:SHO524306 SRK524301:SRK524306 TBG524301:TBG524306 TLC524301:TLC524306 TUY524301:TUY524306 UEU524301:UEU524306 UOQ524301:UOQ524306 UYM524301:UYM524306 VII524301:VII524306 VSE524301:VSE524306 WCA524301:WCA524306 WLW524301:WLW524306 WVS524301:WVS524306 K589837:K589842 JG589837:JG589842 TC589837:TC589842 ACY589837:ACY589842 AMU589837:AMU589842 AWQ589837:AWQ589842 BGM589837:BGM589842 BQI589837:BQI589842 CAE589837:CAE589842 CKA589837:CKA589842 CTW589837:CTW589842 DDS589837:DDS589842 DNO589837:DNO589842 DXK589837:DXK589842 EHG589837:EHG589842 ERC589837:ERC589842 FAY589837:FAY589842 FKU589837:FKU589842 FUQ589837:FUQ589842 GEM589837:GEM589842 GOI589837:GOI589842 GYE589837:GYE589842 HIA589837:HIA589842 HRW589837:HRW589842 IBS589837:IBS589842 ILO589837:ILO589842 IVK589837:IVK589842 JFG589837:JFG589842 JPC589837:JPC589842 JYY589837:JYY589842 KIU589837:KIU589842 KSQ589837:KSQ589842 LCM589837:LCM589842 LMI589837:LMI589842 LWE589837:LWE589842 MGA589837:MGA589842 MPW589837:MPW589842 MZS589837:MZS589842 NJO589837:NJO589842 NTK589837:NTK589842 ODG589837:ODG589842 ONC589837:ONC589842 OWY589837:OWY589842 PGU589837:PGU589842 PQQ589837:PQQ589842 QAM589837:QAM589842 QKI589837:QKI589842 QUE589837:QUE589842 REA589837:REA589842 RNW589837:RNW589842 RXS589837:RXS589842 SHO589837:SHO589842 SRK589837:SRK589842 TBG589837:TBG589842 TLC589837:TLC589842 TUY589837:TUY589842 UEU589837:UEU589842 UOQ589837:UOQ589842 UYM589837:UYM589842 VII589837:VII589842 VSE589837:VSE589842 WCA589837:WCA589842 WLW589837:WLW589842 WVS589837:WVS589842 K655373:K655378 JG655373:JG655378 TC655373:TC655378 ACY655373:ACY655378 AMU655373:AMU655378 AWQ655373:AWQ655378 BGM655373:BGM655378 BQI655373:BQI655378 CAE655373:CAE655378 CKA655373:CKA655378 CTW655373:CTW655378 DDS655373:DDS655378 DNO655373:DNO655378 DXK655373:DXK655378 EHG655373:EHG655378 ERC655373:ERC655378 FAY655373:FAY655378 FKU655373:FKU655378 FUQ655373:FUQ655378 GEM655373:GEM655378 GOI655373:GOI655378 GYE655373:GYE655378 HIA655373:HIA655378 HRW655373:HRW655378 IBS655373:IBS655378 ILO655373:ILO655378 IVK655373:IVK655378 JFG655373:JFG655378 JPC655373:JPC655378 JYY655373:JYY655378 KIU655373:KIU655378 KSQ655373:KSQ655378 LCM655373:LCM655378 LMI655373:LMI655378 LWE655373:LWE655378 MGA655373:MGA655378 MPW655373:MPW655378 MZS655373:MZS655378 NJO655373:NJO655378 NTK655373:NTK655378 ODG655373:ODG655378 ONC655373:ONC655378 OWY655373:OWY655378 PGU655373:PGU655378 PQQ655373:PQQ655378 QAM655373:QAM655378 QKI655373:QKI655378 QUE655373:QUE655378 REA655373:REA655378 RNW655373:RNW655378 RXS655373:RXS655378 SHO655373:SHO655378 SRK655373:SRK655378 TBG655373:TBG655378 TLC655373:TLC655378 TUY655373:TUY655378 UEU655373:UEU655378 UOQ655373:UOQ655378 UYM655373:UYM655378 VII655373:VII655378 VSE655373:VSE655378 WCA655373:WCA655378 WLW655373:WLW655378 WVS655373:WVS655378 K720909:K720914 JG720909:JG720914 TC720909:TC720914 ACY720909:ACY720914 AMU720909:AMU720914 AWQ720909:AWQ720914 BGM720909:BGM720914 BQI720909:BQI720914 CAE720909:CAE720914 CKA720909:CKA720914 CTW720909:CTW720914 DDS720909:DDS720914 DNO720909:DNO720914 DXK720909:DXK720914 EHG720909:EHG720914 ERC720909:ERC720914 FAY720909:FAY720914 FKU720909:FKU720914 FUQ720909:FUQ720914 GEM720909:GEM720914 GOI720909:GOI720914 GYE720909:GYE720914 HIA720909:HIA720914 HRW720909:HRW720914 IBS720909:IBS720914 ILO720909:ILO720914 IVK720909:IVK720914 JFG720909:JFG720914 JPC720909:JPC720914 JYY720909:JYY720914 KIU720909:KIU720914 KSQ720909:KSQ720914 LCM720909:LCM720914 LMI720909:LMI720914 LWE720909:LWE720914 MGA720909:MGA720914 MPW720909:MPW720914 MZS720909:MZS720914 NJO720909:NJO720914 NTK720909:NTK720914 ODG720909:ODG720914 ONC720909:ONC720914 OWY720909:OWY720914 PGU720909:PGU720914 PQQ720909:PQQ720914 QAM720909:QAM720914 QKI720909:QKI720914 QUE720909:QUE720914 REA720909:REA720914 RNW720909:RNW720914 RXS720909:RXS720914 SHO720909:SHO720914 SRK720909:SRK720914 TBG720909:TBG720914 TLC720909:TLC720914 TUY720909:TUY720914 UEU720909:UEU720914 UOQ720909:UOQ720914 UYM720909:UYM720914 VII720909:VII720914 VSE720909:VSE720914 WCA720909:WCA720914 WLW720909:WLW720914 WVS720909:WVS720914 K786445:K786450 JG786445:JG786450 TC786445:TC786450 ACY786445:ACY786450 AMU786445:AMU786450 AWQ786445:AWQ786450 BGM786445:BGM786450 BQI786445:BQI786450 CAE786445:CAE786450 CKA786445:CKA786450 CTW786445:CTW786450 DDS786445:DDS786450 DNO786445:DNO786450 DXK786445:DXK786450 EHG786445:EHG786450 ERC786445:ERC786450 FAY786445:FAY786450 FKU786445:FKU786450 FUQ786445:FUQ786450 GEM786445:GEM786450 GOI786445:GOI786450 GYE786445:GYE786450 HIA786445:HIA786450 HRW786445:HRW786450 IBS786445:IBS786450 ILO786445:ILO786450 IVK786445:IVK786450 JFG786445:JFG786450 JPC786445:JPC786450 JYY786445:JYY786450 KIU786445:KIU786450 KSQ786445:KSQ786450 LCM786445:LCM786450 LMI786445:LMI786450 LWE786445:LWE786450 MGA786445:MGA786450 MPW786445:MPW786450 MZS786445:MZS786450 NJO786445:NJO786450 NTK786445:NTK786450 ODG786445:ODG786450 ONC786445:ONC786450 OWY786445:OWY786450 PGU786445:PGU786450 PQQ786445:PQQ786450 QAM786445:QAM786450 QKI786445:QKI786450 QUE786445:QUE786450 REA786445:REA786450 RNW786445:RNW786450 RXS786445:RXS786450 SHO786445:SHO786450 SRK786445:SRK786450 TBG786445:TBG786450 TLC786445:TLC786450 TUY786445:TUY786450 UEU786445:UEU786450 UOQ786445:UOQ786450 UYM786445:UYM786450 VII786445:VII786450 VSE786445:VSE786450 WCA786445:WCA786450 WLW786445:WLW786450 WVS786445:WVS786450 K851981:K851986 JG851981:JG851986 TC851981:TC851986 ACY851981:ACY851986 AMU851981:AMU851986 AWQ851981:AWQ851986 BGM851981:BGM851986 BQI851981:BQI851986 CAE851981:CAE851986 CKA851981:CKA851986 CTW851981:CTW851986 DDS851981:DDS851986 DNO851981:DNO851986 DXK851981:DXK851986 EHG851981:EHG851986 ERC851981:ERC851986 FAY851981:FAY851986 FKU851981:FKU851986 FUQ851981:FUQ851986 GEM851981:GEM851986 GOI851981:GOI851986 GYE851981:GYE851986 HIA851981:HIA851986 HRW851981:HRW851986 IBS851981:IBS851986 ILO851981:ILO851986 IVK851981:IVK851986 JFG851981:JFG851986 JPC851981:JPC851986 JYY851981:JYY851986 KIU851981:KIU851986 KSQ851981:KSQ851986 LCM851981:LCM851986 LMI851981:LMI851986 LWE851981:LWE851986 MGA851981:MGA851986 MPW851981:MPW851986 MZS851981:MZS851986 NJO851981:NJO851986 NTK851981:NTK851986 ODG851981:ODG851986 ONC851981:ONC851986 OWY851981:OWY851986 PGU851981:PGU851986 PQQ851981:PQQ851986 QAM851981:QAM851986 QKI851981:QKI851986 QUE851981:QUE851986 REA851981:REA851986 RNW851981:RNW851986 RXS851981:RXS851986 SHO851981:SHO851986 SRK851981:SRK851986 TBG851981:TBG851986 TLC851981:TLC851986 TUY851981:TUY851986 UEU851981:UEU851986 UOQ851981:UOQ851986 UYM851981:UYM851986 VII851981:VII851986 VSE851981:VSE851986 WCA851981:WCA851986 WLW851981:WLW851986 WVS851981:WVS851986 K917517:K917522 JG917517:JG917522 TC917517:TC917522 ACY917517:ACY917522 AMU917517:AMU917522 AWQ917517:AWQ917522 BGM917517:BGM917522 BQI917517:BQI917522 CAE917517:CAE917522 CKA917517:CKA917522 CTW917517:CTW917522 DDS917517:DDS917522 DNO917517:DNO917522 DXK917517:DXK917522 EHG917517:EHG917522 ERC917517:ERC917522 FAY917517:FAY917522 FKU917517:FKU917522 FUQ917517:FUQ917522 GEM917517:GEM917522 GOI917517:GOI917522 GYE917517:GYE917522 HIA917517:HIA917522 HRW917517:HRW917522 IBS917517:IBS917522 ILO917517:ILO917522 IVK917517:IVK917522 JFG917517:JFG917522 JPC917517:JPC917522 JYY917517:JYY917522 KIU917517:KIU917522 KSQ917517:KSQ917522 LCM917517:LCM917522 LMI917517:LMI917522 LWE917517:LWE917522 MGA917517:MGA917522 MPW917517:MPW917522 MZS917517:MZS917522 NJO917517:NJO917522 NTK917517:NTK917522 ODG917517:ODG917522 ONC917517:ONC917522 OWY917517:OWY917522 PGU917517:PGU917522 PQQ917517:PQQ917522 QAM917517:QAM917522 QKI917517:QKI917522 QUE917517:QUE917522 REA917517:REA917522 RNW917517:RNW917522 RXS917517:RXS917522 SHO917517:SHO917522 SRK917517:SRK917522 TBG917517:TBG917522 TLC917517:TLC917522 TUY917517:TUY917522 UEU917517:UEU917522 UOQ917517:UOQ917522 UYM917517:UYM917522 VII917517:VII917522 VSE917517:VSE917522 WCA917517:WCA917522 WLW917517:WLW917522 WVS917517:WVS917522 K983053:K983058 JG983053:JG983058 TC983053:TC983058 ACY983053:ACY983058 AMU983053:AMU983058 AWQ983053:AWQ983058 BGM983053:BGM983058 BQI983053:BQI983058 CAE983053:CAE983058 CKA983053:CKA983058 CTW983053:CTW983058 DDS983053:DDS983058 DNO983053:DNO983058 DXK983053:DXK983058 EHG983053:EHG983058 ERC983053:ERC983058 FAY983053:FAY983058 FKU983053:FKU983058 FUQ983053:FUQ983058 GEM983053:GEM983058 GOI983053:GOI983058 GYE983053:GYE983058 HIA983053:HIA983058 HRW983053:HRW983058 IBS983053:IBS983058 ILO983053:ILO983058 IVK983053:IVK983058 JFG983053:JFG983058 JPC983053:JPC983058 JYY983053:JYY983058 KIU983053:KIU983058 KSQ983053:KSQ983058 LCM983053:LCM983058 LMI983053:LMI983058 LWE983053:LWE983058 MGA983053:MGA983058 MPW983053:MPW983058 MZS983053:MZS983058 NJO983053:NJO983058 NTK983053:NTK983058 ODG983053:ODG983058 ONC983053:ONC983058 OWY983053:OWY983058 PGU983053:PGU983058 PQQ983053:PQQ983058 QAM983053:QAM983058 QKI983053:QKI983058 QUE983053:QUE983058 REA983053:REA983058 RNW983053:RNW983058 RXS983053:RXS983058 SHO983053:SHO983058 SRK983053:SRK983058 TBG983053:TBG983058 TLC983053:TLC983058 TUY983053:TUY983058 UEU983053:UEU983058 UOQ983053:UOQ983058 UYM983053:UYM983058 VII983053:VII983058 VSE983053:VSE983058 WCA983053:WCA983058 WLW983053:WLW983058 WVS983053:WVS983058 K20 JG20 TC20 ACY20 AMU20 AWQ20 BGM20 BQI20 CAE20 CKA20 CTW20 DDS20 DNO20 DXK20 EHG20 ERC20 FAY20 FKU20 FUQ20 GEM20 GOI20 GYE20 HIA20 HRW20 IBS20 ILO20 IVK20 JFG20 JPC20 JYY20 KIU20 KSQ20 LCM20 LMI20 LWE20 MGA20 MPW20 MZS20 NJO20 NTK20 ODG20 ONC20 OWY20 PGU20 PQQ20 QAM20 QKI20 QUE20 REA20 RNW20 RXS20 SHO20 SRK20 TBG20 TLC20 TUY20 UEU20 UOQ20 UYM20 VII20 VSE20 WCA20 WLW20 WVS20 K65556 JG65556 TC65556 ACY65556 AMU65556 AWQ65556 BGM65556 BQI65556 CAE65556 CKA65556 CTW65556 DDS65556 DNO65556 DXK65556 EHG65556 ERC65556 FAY65556 FKU65556 FUQ65556 GEM65556 GOI65556 GYE65556 HIA65556 HRW65556 IBS65556 ILO65556 IVK65556 JFG65556 JPC65556 JYY65556 KIU65556 KSQ65556 LCM65556 LMI65556 LWE65556 MGA65556 MPW65556 MZS65556 NJO65556 NTK65556 ODG65556 ONC65556 OWY65556 PGU65556 PQQ65556 QAM65556 QKI65556 QUE65556 REA65556 RNW65556 RXS65556 SHO65556 SRK65556 TBG65556 TLC65556 TUY65556 UEU65556 UOQ65556 UYM65556 VII65556 VSE65556 WCA65556 WLW65556 WVS65556 K131092 JG131092 TC131092 ACY131092 AMU131092 AWQ131092 BGM131092 BQI131092 CAE131092 CKA131092 CTW131092 DDS131092 DNO131092 DXK131092 EHG131092 ERC131092 FAY131092 FKU131092 FUQ131092 GEM131092 GOI131092 GYE131092 HIA131092 HRW131092 IBS131092 ILO131092 IVK131092 JFG131092 JPC131092 JYY131092 KIU131092 KSQ131092 LCM131092 LMI131092 LWE131092 MGA131092 MPW131092 MZS131092 NJO131092 NTK131092 ODG131092 ONC131092 OWY131092 PGU131092 PQQ131092 QAM131092 QKI131092 QUE131092 REA131092 RNW131092 RXS131092 SHO131092 SRK131092 TBG131092 TLC131092 TUY131092 UEU131092 UOQ131092 UYM131092 VII131092 VSE131092 WCA131092 WLW131092 WVS131092 K196628 JG196628 TC196628 ACY196628 AMU196628 AWQ196628 BGM196628 BQI196628 CAE196628 CKA196628 CTW196628 DDS196628 DNO196628 DXK196628 EHG196628 ERC196628 FAY196628 FKU196628 FUQ196628 GEM196628 GOI196628 GYE196628 HIA196628 HRW196628 IBS196628 ILO196628 IVK196628 JFG196628 JPC196628 JYY196628 KIU196628 KSQ196628 LCM196628 LMI196628 LWE196628 MGA196628 MPW196628 MZS196628 NJO196628 NTK196628 ODG196628 ONC196628 OWY196628 PGU196628 PQQ196628 QAM196628 QKI196628 QUE196628 REA196628 RNW196628 RXS196628 SHO196628 SRK196628 TBG196628 TLC196628 TUY196628 UEU196628 UOQ196628 UYM196628 VII196628 VSE196628 WCA196628 WLW196628 WVS196628 K262164 JG262164 TC262164 ACY262164 AMU262164 AWQ262164 BGM262164 BQI262164 CAE262164 CKA262164 CTW262164 DDS262164 DNO262164 DXK262164 EHG262164 ERC262164 FAY262164 FKU262164 FUQ262164 GEM262164 GOI262164 GYE262164 HIA262164 HRW262164 IBS262164 ILO262164 IVK262164 JFG262164 JPC262164 JYY262164 KIU262164 KSQ262164 LCM262164 LMI262164 LWE262164 MGA262164 MPW262164 MZS262164 NJO262164 NTK262164 ODG262164 ONC262164 OWY262164 PGU262164 PQQ262164 QAM262164 QKI262164 QUE262164 REA262164 RNW262164 RXS262164 SHO262164 SRK262164 TBG262164 TLC262164 TUY262164 UEU262164 UOQ262164 UYM262164 VII262164 VSE262164 WCA262164 WLW262164 WVS262164 K327700 JG327700 TC327700 ACY327700 AMU327700 AWQ327700 BGM327700 BQI327700 CAE327700 CKA327700 CTW327700 DDS327700 DNO327700 DXK327700 EHG327700 ERC327700 FAY327700 FKU327700 FUQ327700 GEM327700 GOI327700 GYE327700 HIA327700 HRW327700 IBS327700 ILO327700 IVK327700 JFG327700 JPC327700 JYY327700 KIU327700 KSQ327700 LCM327700 LMI327700 LWE327700 MGA327700 MPW327700 MZS327700 NJO327700 NTK327700 ODG327700 ONC327700 OWY327700 PGU327700 PQQ327700 QAM327700 QKI327700 QUE327700 REA327700 RNW327700 RXS327700 SHO327700 SRK327700 TBG327700 TLC327700 TUY327700 UEU327700 UOQ327700 UYM327700 VII327700 VSE327700 WCA327700 WLW327700 WVS327700 K393236 JG393236 TC393236 ACY393236 AMU393236 AWQ393236 BGM393236 BQI393236 CAE393236 CKA393236 CTW393236 DDS393236 DNO393236 DXK393236 EHG393236 ERC393236 FAY393236 FKU393236 FUQ393236 GEM393236 GOI393236 GYE393236 HIA393236 HRW393236 IBS393236 ILO393236 IVK393236 JFG393236 JPC393236 JYY393236 KIU393236 KSQ393236 LCM393236 LMI393236 LWE393236 MGA393236 MPW393236 MZS393236 NJO393236 NTK393236 ODG393236 ONC393236 OWY393236 PGU393236 PQQ393236 QAM393236 QKI393236 QUE393236 REA393236 RNW393236 RXS393236 SHO393236 SRK393236 TBG393236 TLC393236 TUY393236 UEU393236 UOQ393236 UYM393236 VII393236 VSE393236 WCA393236 WLW393236 WVS393236 K458772 JG458772 TC458772 ACY458772 AMU458772 AWQ458772 BGM458772 BQI458772 CAE458772 CKA458772 CTW458772 DDS458772 DNO458772 DXK458772 EHG458772 ERC458772 FAY458772 FKU458772 FUQ458772 GEM458772 GOI458772 GYE458772 HIA458772 HRW458772 IBS458772 ILO458772 IVK458772 JFG458772 JPC458772 JYY458772 KIU458772 KSQ458772 LCM458772 LMI458772 LWE458772 MGA458772 MPW458772 MZS458772 NJO458772 NTK458772 ODG458772 ONC458772 OWY458772 PGU458772 PQQ458772 QAM458772 QKI458772 QUE458772 REA458772 RNW458772 RXS458772 SHO458772 SRK458772 TBG458772 TLC458772 TUY458772 UEU458772 UOQ458772 UYM458772 VII458772 VSE458772 WCA458772 WLW458772 WVS458772 K524308 JG524308 TC524308 ACY524308 AMU524308 AWQ524308 BGM524308 BQI524308 CAE524308 CKA524308 CTW524308 DDS524308 DNO524308 DXK524308 EHG524308 ERC524308 FAY524308 FKU524308 FUQ524308 GEM524308 GOI524308 GYE524308 HIA524308 HRW524308 IBS524308 ILO524308 IVK524308 JFG524308 JPC524308 JYY524308 KIU524308 KSQ524308 LCM524308 LMI524308 LWE524308 MGA524308 MPW524308 MZS524308 NJO524308 NTK524308 ODG524308 ONC524308 OWY524308 PGU524308 PQQ524308 QAM524308 QKI524308 QUE524308 REA524308 RNW524308 RXS524308 SHO524308 SRK524308 TBG524308 TLC524308 TUY524308 UEU524308 UOQ524308 UYM524308 VII524308 VSE524308 WCA524308 WLW524308 WVS524308 K589844 JG589844 TC589844 ACY589844 AMU589844 AWQ589844 BGM589844 BQI589844 CAE589844 CKA589844 CTW589844 DDS589844 DNO589844 DXK589844 EHG589844 ERC589844 FAY589844 FKU589844 FUQ589844 GEM589844 GOI589844 GYE589844 HIA589844 HRW589844 IBS589844 ILO589844 IVK589844 JFG589844 JPC589844 JYY589844 KIU589844 KSQ589844 LCM589844 LMI589844 LWE589844 MGA589844 MPW589844 MZS589844 NJO589844 NTK589844 ODG589844 ONC589844 OWY589844 PGU589844 PQQ589844 QAM589844 QKI589844 QUE589844 REA589844 RNW589844 RXS589844 SHO589844 SRK589844 TBG589844 TLC589844 TUY589844 UEU589844 UOQ589844 UYM589844 VII589844 VSE589844 WCA589844 WLW589844 WVS589844 K655380 JG655380 TC655380 ACY655380 AMU655380 AWQ655380 BGM655380 BQI655380 CAE655380 CKA655380 CTW655380 DDS655380 DNO655380 DXK655380 EHG655380 ERC655380 FAY655380 FKU655380 FUQ655380 GEM655380 GOI655380 GYE655380 HIA655380 HRW655380 IBS655380 ILO655380 IVK655380 JFG655380 JPC655380 JYY655380 KIU655380 KSQ655380 LCM655380 LMI655380 LWE655380 MGA655380 MPW655380 MZS655380 NJO655380 NTK655380 ODG655380 ONC655380 OWY655380 PGU655380 PQQ655380 QAM655380 QKI655380 QUE655380 REA655380 RNW655380 RXS655380 SHO655380 SRK655380 TBG655380 TLC655380 TUY655380 UEU655380 UOQ655380 UYM655380 VII655380 VSE655380 WCA655380 WLW655380 WVS655380 K720916 JG720916 TC720916 ACY720916 AMU720916 AWQ720916 BGM720916 BQI720916 CAE720916 CKA720916 CTW720916 DDS720916 DNO720916 DXK720916 EHG720916 ERC720916 FAY720916 FKU720916 FUQ720916 GEM720916 GOI720916 GYE720916 HIA720916 HRW720916 IBS720916 ILO720916 IVK720916 JFG720916 JPC720916 JYY720916 KIU720916 KSQ720916 LCM720916 LMI720916 LWE720916 MGA720916 MPW720916 MZS720916 NJO720916 NTK720916 ODG720916 ONC720916 OWY720916 PGU720916 PQQ720916 QAM720916 QKI720916 QUE720916 REA720916 RNW720916 RXS720916 SHO720916 SRK720916 TBG720916 TLC720916 TUY720916 UEU720916 UOQ720916 UYM720916 VII720916 VSE720916 WCA720916 WLW720916 WVS720916 K786452 JG786452 TC786452 ACY786452 AMU786452 AWQ786452 BGM786452 BQI786452 CAE786452 CKA786452 CTW786452 DDS786452 DNO786452 DXK786452 EHG786452 ERC786452 FAY786452 FKU786452 FUQ786452 GEM786452 GOI786452 GYE786452 HIA786452 HRW786452 IBS786452 ILO786452 IVK786452 JFG786452 JPC786452 JYY786452 KIU786452 KSQ786452 LCM786452 LMI786452 LWE786452 MGA786452 MPW786452 MZS786452 NJO786452 NTK786452 ODG786452 ONC786452 OWY786452 PGU786452 PQQ786452 QAM786452 QKI786452 QUE786452 REA786452 RNW786452 RXS786452 SHO786452 SRK786452 TBG786452 TLC786452 TUY786452 UEU786452 UOQ786452 UYM786452 VII786452 VSE786452 WCA786452 WLW786452 WVS786452 K851988 JG851988 TC851988 ACY851988 AMU851988 AWQ851988 BGM851988 BQI851988 CAE851988 CKA851988 CTW851988 DDS851988 DNO851988 DXK851988 EHG851988 ERC851988 FAY851988 FKU851988 FUQ851988 GEM851988 GOI851988 GYE851988 HIA851988 HRW851988 IBS851988 ILO851988 IVK851988 JFG851988 JPC851988 JYY851988 KIU851988 KSQ851988 LCM851988 LMI851988 LWE851988 MGA851988 MPW851988 MZS851988 NJO851988 NTK851988 ODG851988 ONC851988 OWY851988 PGU851988 PQQ851988 QAM851988 QKI851988 QUE851988 REA851988 RNW851988 RXS851988 SHO851988 SRK851988 TBG851988 TLC851988 TUY851988 UEU851988 UOQ851988 UYM851988 VII851988 VSE851988 WCA851988 WLW851988 WVS851988 K917524 JG917524 TC917524 ACY917524 AMU917524 AWQ917524 BGM917524 BQI917524 CAE917524 CKA917524 CTW917524 DDS917524 DNO917524 DXK917524 EHG917524 ERC917524 FAY917524 FKU917524 FUQ917524 GEM917524 GOI917524 GYE917524 HIA917524 HRW917524 IBS917524 ILO917524 IVK917524 JFG917524 JPC917524 JYY917524 KIU917524 KSQ917524 LCM917524 LMI917524 LWE917524 MGA917524 MPW917524 MZS917524 NJO917524 NTK917524 ODG917524 ONC917524 OWY917524 PGU917524 PQQ917524 QAM917524 QKI917524 QUE917524 REA917524 RNW917524 RXS917524 SHO917524 SRK917524 TBG917524 TLC917524 TUY917524 UEU917524 UOQ917524 UYM917524 VII917524 VSE917524 WCA917524 WLW917524 WVS917524 K983060 JG983060 TC983060 ACY983060 AMU983060 AWQ983060 BGM983060 BQI983060 CAE983060 CKA983060 CTW983060 DDS983060 DNO983060 DXK983060 EHG983060 ERC983060 FAY983060 FKU983060 FUQ983060 GEM983060 GOI983060 GYE983060 HIA983060 HRW983060 IBS983060 ILO983060 IVK983060 JFG983060 JPC983060 JYY983060 KIU983060 KSQ983060 LCM983060 LMI983060 LWE983060 MGA983060 MPW983060 MZS983060 NJO983060 NTK983060 ODG983060 ONC983060 OWY983060 PGU983060 PQQ983060 QAM983060 QKI983060 QUE983060 REA983060 RNW983060 RXS983060 SHO983060 SRK983060 TBG983060 TLC983060 TUY983060 UEU983060 UOQ983060 UYM983060 VII983060 VSE983060 WCA983060 WLW983060 WVS983060 K31:K35 JG31:JG35 TC31:TC35 ACY31:ACY35 AMU31:AMU35 AWQ31:AWQ35 BGM31:BGM35 BQI31:BQI35 CAE31:CAE35 CKA31:CKA35 CTW31:CTW35 DDS31:DDS35 DNO31:DNO35 DXK31:DXK35 EHG31:EHG35 ERC31:ERC35 FAY31:FAY35 FKU31:FKU35 FUQ31:FUQ35 GEM31:GEM35 GOI31:GOI35 GYE31:GYE35 HIA31:HIA35 HRW31:HRW35 IBS31:IBS35 ILO31:ILO35 IVK31:IVK35 JFG31:JFG35 JPC31:JPC35 JYY31:JYY35 KIU31:KIU35 KSQ31:KSQ35 LCM31:LCM35 LMI31:LMI35 LWE31:LWE35 MGA31:MGA35 MPW31:MPW35 MZS31:MZS35 NJO31:NJO35 NTK31:NTK35 ODG31:ODG35 ONC31:ONC35 OWY31:OWY35 PGU31:PGU35 PQQ31:PQQ35 QAM31:QAM35 QKI31:QKI35 QUE31:QUE35 REA31:REA35 RNW31:RNW35 RXS31:RXS35 SHO31:SHO35 SRK31:SRK35 TBG31:TBG35 TLC31:TLC35 TUY31:TUY35 UEU31:UEU35 UOQ31:UOQ35 UYM31:UYM35 VII31:VII35 VSE31:VSE35 WCA31:WCA35 WLW31:WLW35 WVS31:WVS35 K65567:K65571 JG65567:JG65571 TC65567:TC65571 ACY65567:ACY65571 AMU65567:AMU65571 AWQ65567:AWQ65571 BGM65567:BGM65571 BQI65567:BQI65571 CAE65567:CAE65571 CKA65567:CKA65571 CTW65567:CTW65571 DDS65567:DDS65571 DNO65567:DNO65571 DXK65567:DXK65571 EHG65567:EHG65571 ERC65567:ERC65571 FAY65567:FAY65571 FKU65567:FKU65571 FUQ65567:FUQ65571 GEM65567:GEM65571 GOI65567:GOI65571 GYE65567:GYE65571 HIA65567:HIA65571 HRW65567:HRW65571 IBS65567:IBS65571 ILO65567:ILO65571 IVK65567:IVK65571 JFG65567:JFG65571 JPC65567:JPC65571 JYY65567:JYY65571 KIU65567:KIU65571 KSQ65567:KSQ65571 LCM65567:LCM65571 LMI65567:LMI65571 LWE65567:LWE65571 MGA65567:MGA65571 MPW65567:MPW65571 MZS65567:MZS65571 NJO65567:NJO65571 NTK65567:NTK65571 ODG65567:ODG65571 ONC65567:ONC65571 OWY65567:OWY65571 PGU65567:PGU65571 PQQ65567:PQQ65571 QAM65567:QAM65571 QKI65567:QKI65571 QUE65567:QUE65571 REA65567:REA65571 RNW65567:RNW65571 RXS65567:RXS65571 SHO65567:SHO65571 SRK65567:SRK65571 TBG65567:TBG65571 TLC65567:TLC65571 TUY65567:TUY65571 UEU65567:UEU65571 UOQ65567:UOQ65571 UYM65567:UYM65571 VII65567:VII65571 VSE65567:VSE65571 WCA65567:WCA65571 WLW65567:WLW65571 WVS65567:WVS65571 K131103:K131107 JG131103:JG131107 TC131103:TC131107 ACY131103:ACY131107 AMU131103:AMU131107 AWQ131103:AWQ131107 BGM131103:BGM131107 BQI131103:BQI131107 CAE131103:CAE131107 CKA131103:CKA131107 CTW131103:CTW131107 DDS131103:DDS131107 DNO131103:DNO131107 DXK131103:DXK131107 EHG131103:EHG131107 ERC131103:ERC131107 FAY131103:FAY131107 FKU131103:FKU131107 FUQ131103:FUQ131107 GEM131103:GEM131107 GOI131103:GOI131107 GYE131103:GYE131107 HIA131103:HIA131107 HRW131103:HRW131107 IBS131103:IBS131107 ILO131103:ILO131107 IVK131103:IVK131107 JFG131103:JFG131107 JPC131103:JPC131107 JYY131103:JYY131107 KIU131103:KIU131107 KSQ131103:KSQ131107 LCM131103:LCM131107 LMI131103:LMI131107 LWE131103:LWE131107 MGA131103:MGA131107 MPW131103:MPW131107 MZS131103:MZS131107 NJO131103:NJO131107 NTK131103:NTK131107 ODG131103:ODG131107 ONC131103:ONC131107 OWY131103:OWY131107 PGU131103:PGU131107 PQQ131103:PQQ131107 QAM131103:QAM131107 QKI131103:QKI131107 QUE131103:QUE131107 REA131103:REA131107 RNW131103:RNW131107 RXS131103:RXS131107 SHO131103:SHO131107 SRK131103:SRK131107 TBG131103:TBG131107 TLC131103:TLC131107 TUY131103:TUY131107 UEU131103:UEU131107 UOQ131103:UOQ131107 UYM131103:UYM131107 VII131103:VII131107 VSE131103:VSE131107 WCA131103:WCA131107 WLW131103:WLW131107 WVS131103:WVS131107 K196639:K196643 JG196639:JG196643 TC196639:TC196643 ACY196639:ACY196643 AMU196639:AMU196643 AWQ196639:AWQ196643 BGM196639:BGM196643 BQI196639:BQI196643 CAE196639:CAE196643 CKA196639:CKA196643 CTW196639:CTW196643 DDS196639:DDS196643 DNO196639:DNO196643 DXK196639:DXK196643 EHG196639:EHG196643 ERC196639:ERC196643 FAY196639:FAY196643 FKU196639:FKU196643 FUQ196639:FUQ196643 GEM196639:GEM196643 GOI196639:GOI196643 GYE196639:GYE196643 HIA196639:HIA196643 HRW196639:HRW196643 IBS196639:IBS196643 ILO196639:ILO196643 IVK196639:IVK196643 JFG196639:JFG196643 JPC196639:JPC196643 JYY196639:JYY196643 KIU196639:KIU196643 KSQ196639:KSQ196643 LCM196639:LCM196643 LMI196639:LMI196643 LWE196639:LWE196643 MGA196639:MGA196643 MPW196639:MPW196643 MZS196639:MZS196643 NJO196639:NJO196643 NTK196639:NTK196643 ODG196639:ODG196643 ONC196639:ONC196643 OWY196639:OWY196643 PGU196639:PGU196643 PQQ196639:PQQ196643 QAM196639:QAM196643 QKI196639:QKI196643 QUE196639:QUE196643 REA196639:REA196643 RNW196639:RNW196643 RXS196639:RXS196643 SHO196639:SHO196643 SRK196639:SRK196643 TBG196639:TBG196643 TLC196639:TLC196643 TUY196639:TUY196643 UEU196639:UEU196643 UOQ196639:UOQ196643 UYM196639:UYM196643 VII196639:VII196643 VSE196639:VSE196643 WCA196639:WCA196643 WLW196639:WLW196643 WVS196639:WVS196643 K262175:K262179 JG262175:JG262179 TC262175:TC262179 ACY262175:ACY262179 AMU262175:AMU262179 AWQ262175:AWQ262179 BGM262175:BGM262179 BQI262175:BQI262179 CAE262175:CAE262179 CKA262175:CKA262179 CTW262175:CTW262179 DDS262175:DDS262179 DNO262175:DNO262179 DXK262175:DXK262179 EHG262175:EHG262179 ERC262175:ERC262179 FAY262175:FAY262179 FKU262175:FKU262179 FUQ262175:FUQ262179 GEM262175:GEM262179 GOI262175:GOI262179 GYE262175:GYE262179 HIA262175:HIA262179 HRW262175:HRW262179 IBS262175:IBS262179 ILO262175:ILO262179 IVK262175:IVK262179 JFG262175:JFG262179 JPC262175:JPC262179 JYY262175:JYY262179 KIU262175:KIU262179 KSQ262175:KSQ262179 LCM262175:LCM262179 LMI262175:LMI262179 LWE262175:LWE262179 MGA262175:MGA262179 MPW262175:MPW262179 MZS262175:MZS262179 NJO262175:NJO262179 NTK262175:NTK262179 ODG262175:ODG262179 ONC262175:ONC262179 OWY262175:OWY262179 PGU262175:PGU262179 PQQ262175:PQQ262179 QAM262175:QAM262179 QKI262175:QKI262179 QUE262175:QUE262179 REA262175:REA262179 RNW262175:RNW262179 RXS262175:RXS262179 SHO262175:SHO262179 SRK262175:SRK262179 TBG262175:TBG262179 TLC262175:TLC262179 TUY262175:TUY262179 UEU262175:UEU262179 UOQ262175:UOQ262179 UYM262175:UYM262179 VII262175:VII262179 VSE262175:VSE262179 WCA262175:WCA262179 WLW262175:WLW262179 WVS262175:WVS262179 K327711:K327715 JG327711:JG327715 TC327711:TC327715 ACY327711:ACY327715 AMU327711:AMU327715 AWQ327711:AWQ327715 BGM327711:BGM327715 BQI327711:BQI327715 CAE327711:CAE327715 CKA327711:CKA327715 CTW327711:CTW327715 DDS327711:DDS327715 DNO327711:DNO327715 DXK327711:DXK327715 EHG327711:EHG327715 ERC327711:ERC327715 FAY327711:FAY327715 FKU327711:FKU327715 FUQ327711:FUQ327715 GEM327711:GEM327715 GOI327711:GOI327715 GYE327711:GYE327715 HIA327711:HIA327715 HRW327711:HRW327715 IBS327711:IBS327715 ILO327711:ILO327715 IVK327711:IVK327715 JFG327711:JFG327715 JPC327711:JPC327715 JYY327711:JYY327715 KIU327711:KIU327715 KSQ327711:KSQ327715 LCM327711:LCM327715 LMI327711:LMI327715 LWE327711:LWE327715 MGA327711:MGA327715 MPW327711:MPW327715 MZS327711:MZS327715 NJO327711:NJO327715 NTK327711:NTK327715 ODG327711:ODG327715 ONC327711:ONC327715 OWY327711:OWY327715 PGU327711:PGU327715 PQQ327711:PQQ327715 QAM327711:QAM327715 QKI327711:QKI327715 QUE327711:QUE327715 REA327711:REA327715 RNW327711:RNW327715 RXS327711:RXS327715 SHO327711:SHO327715 SRK327711:SRK327715 TBG327711:TBG327715 TLC327711:TLC327715 TUY327711:TUY327715 UEU327711:UEU327715 UOQ327711:UOQ327715 UYM327711:UYM327715 VII327711:VII327715 VSE327711:VSE327715 WCA327711:WCA327715 WLW327711:WLW327715 WVS327711:WVS327715 K393247:K393251 JG393247:JG393251 TC393247:TC393251 ACY393247:ACY393251 AMU393247:AMU393251 AWQ393247:AWQ393251 BGM393247:BGM393251 BQI393247:BQI393251 CAE393247:CAE393251 CKA393247:CKA393251 CTW393247:CTW393251 DDS393247:DDS393251 DNO393247:DNO393251 DXK393247:DXK393251 EHG393247:EHG393251 ERC393247:ERC393251 FAY393247:FAY393251 FKU393247:FKU393251 FUQ393247:FUQ393251 GEM393247:GEM393251 GOI393247:GOI393251 GYE393247:GYE393251 HIA393247:HIA393251 HRW393247:HRW393251 IBS393247:IBS393251 ILO393247:ILO393251 IVK393247:IVK393251 JFG393247:JFG393251 JPC393247:JPC393251 JYY393247:JYY393251 KIU393247:KIU393251 KSQ393247:KSQ393251 LCM393247:LCM393251 LMI393247:LMI393251 LWE393247:LWE393251 MGA393247:MGA393251 MPW393247:MPW393251 MZS393247:MZS393251 NJO393247:NJO393251 NTK393247:NTK393251 ODG393247:ODG393251 ONC393247:ONC393251 OWY393247:OWY393251 PGU393247:PGU393251 PQQ393247:PQQ393251 QAM393247:QAM393251 QKI393247:QKI393251 QUE393247:QUE393251 REA393247:REA393251 RNW393247:RNW393251 RXS393247:RXS393251 SHO393247:SHO393251 SRK393247:SRK393251 TBG393247:TBG393251 TLC393247:TLC393251 TUY393247:TUY393251 UEU393247:UEU393251 UOQ393247:UOQ393251 UYM393247:UYM393251 VII393247:VII393251 VSE393247:VSE393251 WCA393247:WCA393251 WLW393247:WLW393251 WVS393247:WVS393251 K458783:K458787 JG458783:JG458787 TC458783:TC458787 ACY458783:ACY458787 AMU458783:AMU458787 AWQ458783:AWQ458787 BGM458783:BGM458787 BQI458783:BQI458787 CAE458783:CAE458787 CKA458783:CKA458787 CTW458783:CTW458787 DDS458783:DDS458787 DNO458783:DNO458787 DXK458783:DXK458787 EHG458783:EHG458787 ERC458783:ERC458787 FAY458783:FAY458787 FKU458783:FKU458787 FUQ458783:FUQ458787 GEM458783:GEM458787 GOI458783:GOI458787 GYE458783:GYE458787 HIA458783:HIA458787 HRW458783:HRW458787 IBS458783:IBS458787 ILO458783:ILO458787 IVK458783:IVK458787 JFG458783:JFG458787 JPC458783:JPC458787 JYY458783:JYY458787 KIU458783:KIU458787 KSQ458783:KSQ458787 LCM458783:LCM458787 LMI458783:LMI458787 LWE458783:LWE458787 MGA458783:MGA458787 MPW458783:MPW458787 MZS458783:MZS458787 NJO458783:NJO458787 NTK458783:NTK458787 ODG458783:ODG458787 ONC458783:ONC458787 OWY458783:OWY458787 PGU458783:PGU458787 PQQ458783:PQQ458787 QAM458783:QAM458787 QKI458783:QKI458787 QUE458783:QUE458787 REA458783:REA458787 RNW458783:RNW458787 RXS458783:RXS458787 SHO458783:SHO458787 SRK458783:SRK458787 TBG458783:TBG458787 TLC458783:TLC458787 TUY458783:TUY458787 UEU458783:UEU458787 UOQ458783:UOQ458787 UYM458783:UYM458787 VII458783:VII458787 VSE458783:VSE458787 WCA458783:WCA458787 WLW458783:WLW458787 WVS458783:WVS458787 K524319:K524323 JG524319:JG524323 TC524319:TC524323 ACY524319:ACY524323 AMU524319:AMU524323 AWQ524319:AWQ524323 BGM524319:BGM524323 BQI524319:BQI524323 CAE524319:CAE524323 CKA524319:CKA524323 CTW524319:CTW524323 DDS524319:DDS524323 DNO524319:DNO524323 DXK524319:DXK524323 EHG524319:EHG524323 ERC524319:ERC524323 FAY524319:FAY524323 FKU524319:FKU524323 FUQ524319:FUQ524323 GEM524319:GEM524323 GOI524319:GOI524323 GYE524319:GYE524323 HIA524319:HIA524323 HRW524319:HRW524323 IBS524319:IBS524323 ILO524319:ILO524323 IVK524319:IVK524323 JFG524319:JFG524323 JPC524319:JPC524323 JYY524319:JYY524323 KIU524319:KIU524323 KSQ524319:KSQ524323 LCM524319:LCM524323 LMI524319:LMI524323 LWE524319:LWE524323 MGA524319:MGA524323 MPW524319:MPW524323 MZS524319:MZS524323 NJO524319:NJO524323 NTK524319:NTK524323 ODG524319:ODG524323 ONC524319:ONC524323 OWY524319:OWY524323 PGU524319:PGU524323 PQQ524319:PQQ524323 QAM524319:QAM524323 QKI524319:QKI524323 QUE524319:QUE524323 REA524319:REA524323 RNW524319:RNW524323 RXS524319:RXS524323 SHO524319:SHO524323 SRK524319:SRK524323 TBG524319:TBG524323 TLC524319:TLC524323 TUY524319:TUY524323 UEU524319:UEU524323 UOQ524319:UOQ524323 UYM524319:UYM524323 VII524319:VII524323 VSE524319:VSE524323 WCA524319:WCA524323 WLW524319:WLW524323 WVS524319:WVS524323 K589855:K589859 JG589855:JG589859 TC589855:TC589859 ACY589855:ACY589859 AMU589855:AMU589859 AWQ589855:AWQ589859 BGM589855:BGM589859 BQI589855:BQI589859 CAE589855:CAE589859 CKA589855:CKA589859 CTW589855:CTW589859 DDS589855:DDS589859 DNO589855:DNO589859 DXK589855:DXK589859 EHG589855:EHG589859 ERC589855:ERC589859 FAY589855:FAY589859 FKU589855:FKU589859 FUQ589855:FUQ589859 GEM589855:GEM589859 GOI589855:GOI589859 GYE589855:GYE589859 HIA589855:HIA589859 HRW589855:HRW589859 IBS589855:IBS589859 ILO589855:ILO589859 IVK589855:IVK589859 JFG589855:JFG589859 JPC589855:JPC589859 JYY589855:JYY589859 KIU589855:KIU589859 KSQ589855:KSQ589859 LCM589855:LCM589859 LMI589855:LMI589859 LWE589855:LWE589859 MGA589855:MGA589859 MPW589855:MPW589859 MZS589855:MZS589859 NJO589855:NJO589859 NTK589855:NTK589859 ODG589855:ODG589859 ONC589855:ONC589859 OWY589855:OWY589859 PGU589855:PGU589859 PQQ589855:PQQ589859 QAM589855:QAM589859 QKI589855:QKI589859 QUE589855:QUE589859 REA589855:REA589859 RNW589855:RNW589859 RXS589855:RXS589859 SHO589855:SHO589859 SRK589855:SRK589859 TBG589855:TBG589859 TLC589855:TLC589859 TUY589855:TUY589859 UEU589855:UEU589859 UOQ589855:UOQ589859 UYM589855:UYM589859 VII589855:VII589859 VSE589855:VSE589859 WCA589855:WCA589859 WLW589855:WLW589859 WVS589855:WVS589859 K655391:K655395 JG655391:JG655395 TC655391:TC655395 ACY655391:ACY655395 AMU655391:AMU655395 AWQ655391:AWQ655395 BGM655391:BGM655395 BQI655391:BQI655395 CAE655391:CAE655395 CKA655391:CKA655395 CTW655391:CTW655395 DDS655391:DDS655395 DNO655391:DNO655395 DXK655391:DXK655395 EHG655391:EHG655395 ERC655391:ERC655395 FAY655391:FAY655395 FKU655391:FKU655395 FUQ655391:FUQ655395 GEM655391:GEM655395 GOI655391:GOI655395 GYE655391:GYE655395 HIA655391:HIA655395 HRW655391:HRW655395 IBS655391:IBS655395 ILO655391:ILO655395 IVK655391:IVK655395 JFG655391:JFG655395 JPC655391:JPC655395 JYY655391:JYY655395 KIU655391:KIU655395 KSQ655391:KSQ655395 LCM655391:LCM655395 LMI655391:LMI655395 LWE655391:LWE655395 MGA655391:MGA655395 MPW655391:MPW655395 MZS655391:MZS655395 NJO655391:NJO655395 NTK655391:NTK655395 ODG655391:ODG655395 ONC655391:ONC655395 OWY655391:OWY655395 PGU655391:PGU655395 PQQ655391:PQQ655395 QAM655391:QAM655395 QKI655391:QKI655395 QUE655391:QUE655395 REA655391:REA655395 RNW655391:RNW655395 RXS655391:RXS655395 SHO655391:SHO655395 SRK655391:SRK655395 TBG655391:TBG655395 TLC655391:TLC655395 TUY655391:TUY655395 UEU655391:UEU655395 UOQ655391:UOQ655395 UYM655391:UYM655395 VII655391:VII655395 VSE655391:VSE655395 WCA655391:WCA655395 WLW655391:WLW655395 WVS655391:WVS655395 K720927:K720931 JG720927:JG720931 TC720927:TC720931 ACY720927:ACY720931 AMU720927:AMU720931 AWQ720927:AWQ720931 BGM720927:BGM720931 BQI720927:BQI720931 CAE720927:CAE720931 CKA720927:CKA720931 CTW720927:CTW720931 DDS720927:DDS720931 DNO720927:DNO720931 DXK720927:DXK720931 EHG720927:EHG720931 ERC720927:ERC720931 FAY720927:FAY720931 FKU720927:FKU720931 FUQ720927:FUQ720931 GEM720927:GEM720931 GOI720927:GOI720931 GYE720927:GYE720931 HIA720927:HIA720931 HRW720927:HRW720931 IBS720927:IBS720931 ILO720927:ILO720931 IVK720927:IVK720931 JFG720927:JFG720931 JPC720927:JPC720931 JYY720927:JYY720931 KIU720927:KIU720931 KSQ720927:KSQ720931 LCM720927:LCM720931 LMI720927:LMI720931 LWE720927:LWE720931 MGA720927:MGA720931 MPW720927:MPW720931 MZS720927:MZS720931 NJO720927:NJO720931 NTK720927:NTK720931 ODG720927:ODG720931 ONC720927:ONC720931 OWY720927:OWY720931 PGU720927:PGU720931 PQQ720927:PQQ720931 QAM720927:QAM720931 QKI720927:QKI720931 QUE720927:QUE720931 REA720927:REA720931 RNW720927:RNW720931 RXS720927:RXS720931 SHO720927:SHO720931 SRK720927:SRK720931 TBG720927:TBG720931 TLC720927:TLC720931 TUY720927:TUY720931 UEU720927:UEU720931 UOQ720927:UOQ720931 UYM720927:UYM720931 VII720927:VII720931 VSE720927:VSE720931 WCA720927:WCA720931 WLW720927:WLW720931 WVS720927:WVS720931 K786463:K786467 JG786463:JG786467 TC786463:TC786467 ACY786463:ACY786467 AMU786463:AMU786467 AWQ786463:AWQ786467 BGM786463:BGM786467 BQI786463:BQI786467 CAE786463:CAE786467 CKA786463:CKA786467 CTW786463:CTW786467 DDS786463:DDS786467 DNO786463:DNO786467 DXK786463:DXK786467 EHG786463:EHG786467 ERC786463:ERC786467 FAY786463:FAY786467 FKU786463:FKU786467 FUQ786463:FUQ786467 GEM786463:GEM786467 GOI786463:GOI786467 GYE786463:GYE786467 HIA786463:HIA786467 HRW786463:HRW786467 IBS786463:IBS786467 ILO786463:ILO786467 IVK786463:IVK786467 JFG786463:JFG786467 JPC786463:JPC786467 JYY786463:JYY786467 KIU786463:KIU786467 KSQ786463:KSQ786467 LCM786463:LCM786467 LMI786463:LMI786467 LWE786463:LWE786467 MGA786463:MGA786467 MPW786463:MPW786467 MZS786463:MZS786467 NJO786463:NJO786467 NTK786463:NTK786467 ODG786463:ODG786467 ONC786463:ONC786467 OWY786463:OWY786467 PGU786463:PGU786467 PQQ786463:PQQ786467 QAM786463:QAM786467 QKI786463:QKI786467 QUE786463:QUE786467 REA786463:REA786467 RNW786463:RNW786467 RXS786463:RXS786467 SHO786463:SHO786467 SRK786463:SRK786467 TBG786463:TBG786467 TLC786463:TLC786467 TUY786463:TUY786467 UEU786463:UEU786467 UOQ786463:UOQ786467 UYM786463:UYM786467 VII786463:VII786467 VSE786463:VSE786467 WCA786463:WCA786467 WLW786463:WLW786467 WVS786463:WVS786467 K851999:K852003 JG851999:JG852003 TC851999:TC852003 ACY851999:ACY852003 AMU851999:AMU852003 AWQ851999:AWQ852003 BGM851999:BGM852003 BQI851999:BQI852003 CAE851999:CAE852003 CKA851999:CKA852003 CTW851999:CTW852003 DDS851999:DDS852003 DNO851999:DNO852003 DXK851999:DXK852003 EHG851999:EHG852003 ERC851999:ERC852003 FAY851999:FAY852003 FKU851999:FKU852003 FUQ851999:FUQ852003 GEM851999:GEM852003 GOI851999:GOI852003 GYE851999:GYE852003 HIA851999:HIA852003 HRW851999:HRW852003 IBS851999:IBS852003 ILO851999:ILO852003 IVK851999:IVK852003 JFG851999:JFG852003 JPC851999:JPC852003 JYY851999:JYY852003 KIU851999:KIU852003 KSQ851999:KSQ852003 LCM851999:LCM852003 LMI851999:LMI852003 LWE851999:LWE852003 MGA851999:MGA852003 MPW851999:MPW852003 MZS851999:MZS852003 NJO851999:NJO852003 NTK851999:NTK852003 ODG851999:ODG852003 ONC851999:ONC852003 OWY851999:OWY852003 PGU851999:PGU852003 PQQ851999:PQQ852003 QAM851999:QAM852003 QKI851999:QKI852003 QUE851999:QUE852003 REA851999:REA852003 RNW851999:RNW852003 RXS851999:RXS852003 SHO851999:SHO852003 SRK851999:SRK852003 TBG851999:TBG852003 TLC851999:TLC852003 TUY851999:TUY852003 UEU851999:UEU852003 UOQ851999:UOQ852003 UYM851999:UYM852003 VII851999:VII852003 VSE851999:VSE852003 WCA851999:WCA852003 WLW851999:WLW852003 WVS851999:WVS852003 K917535:K917539 JG917535:JG917539 TC917535:TC917539 ACY917535:ACY917539 AMU917535:AMU917539 AWQ917535:AWQ917539 BGM917535:BGM917539 BQI917535:BQI917539 CAE917535:CAE917539 CKA917535:CKA917539 CTW917535:CTW917539 DDS917535:DDS917539 DNO917535:DNO917539 DXK917535:DXK917539 EHG917535:EHG917539 ERC917535:ERC917539 FAY917535:FAY917539 FKU917535:FKU917539 FUQ917535:FUQ917539 GEM917535:GEM917539 GOI917535:GOI917539 GYE917535:GYE917539 HIA917535:HIA917539 HRW917535:HRW917539 IBS917535:IBS917539 ILO917535:ILO917539 IVK917535:IVK917539 JFG917535:JFG917539 JPC917535:JPC917539 JYY917535:JYY917539 KIU917535:KIU917539 KSQ917535:KSQ917539 LCM917535:LCM917539 LMI917535:LMI917539 LWE917535:LWE917539 MGA917535:MGA917539 MPW917535:MPW917539 MZS917535:MZS917539 NJO917535:NJO917539 NTK917535:NTK917539 ODG917535:ODG917539 ONC917535:ONC917539 OWY917535:OWY917539 PGU917535:PGU917539 PQQ917535:PQQ917539 QAM917535:QAM917539 QKI917535:QKI917539 QUE917535:QUE917539 REA917535:REA917539 RNW917535:RNW917539 RXS917535:RXS917539 SHO917535:SHO917539 SRK917535:SRK917539 TBG917535:TBG917539 TLC917535:TLC917539 TUY917535:TUY917539 UEU917535:UEU917539 UOQ917535:UOQ917539 UYM917535:UYM917539 VII917535:VII917539 VSE917535:VSE917539 WCA917535:WCA917539 WLW917535:WLW917539 WVS917535:WVS917539 K983071:K983075 JG983071:JG983075 TC983071:TC983075 ACY983071:ACY983075 AMU983071:AMU983075 AWQ983071:AWQ983075 BGM983071:BGM983075 BQI983071:BQI983075 CAE983071:CAE983075 CKA983071:CKA983075 CTW983071:CTW983075 DDS983071:DDS983075 DNO983071:DNO983075 DXK983071:DXK983075 EHG983071:EHG983075 ERC983071:ERC983075 FAY983071:FAY983075 FKU983071:FKU983075 FUQ983071:FUQ983075 GEM983071:GEM983075 GOI983071:GOI983075 GYE983071:GYE983075 HIA983071:HIA983075 HRW983071:HRW983075 IBS983071:IBS983075 ILO983071:ILO983075 IVK983071:IVK983075 JFG983071:JFG983075 JPC983071:JPC983075 JYY983071:JYY983075 KIU983071:KIU983075 KSQ983071:KSQ983075 LCM983071:LCM983075 LMI983071:LMI983075 LWE983071:LWE983075 MGA983071:MGA983075 MPW983071:MPW983075 MZS983071:MZS983075 NJO983071:NJO983075 NTK983071:NTK983075 ODG983071:ODG983075 ONC983071:ONC983075 OWY983071:OWY983075 PGU983071:PGU983075 PQQ983071:PQQ983075 QAM983071:QAM983075 QKI983071:QKI983075 QUE983071:QUE983075 REA983071:REA983075 RNW983071:RNW983075 RXS983071:RXS983075 SHO983071:SHO983075 SRK983071:SRK983075 TBG983071:TBG983075 TLC983071:TLC983075 TUY983071:TUY983075 UEU983071:UEU983075 UOQ983071:UOQ983075 UYM983071:UYM983075 VII983071:VII983075 VSE983071:VSE983075 WCA983071:WCA983075 WLW983071:WLW983075 WVS983071:WVS983075 K22:K29 JG22:JG29 TC22:TC29 ACY22:ACY29 AMU22:AMU29 AWQ22:AWQ29 BGM22:BGM29 BQI22:BQI29 CAE22:CAE29 CKA22:CKA29 CTW22:CTW29 DDS22:DDS29 DNO22:DNO29 DXK22:DXK29 EHG22:EHG29 ERC22:ERC29 FAY22:FAY29 FKU22:FKU29 FUQ22:FUQ29 GEM22:GEM29 GOI22:GOI29 GYE22:GYE29 HIA22:HIA29 HRW22:HRW29 IBS22:IBS29 ILO22:ILO29 IVK22:IVK29 JFG22:JFG29 JPC22:JPC29 JYY22:JYY29 KIU22:KIU29 KSQ22:KSQ29 LCM22:LCM29 LMI22:LMI29 LWE22:LWE29 MGA22:MGA29 MPW22:MPW29 MZS22:MZS29 NJO22:NJO29 NTK22:NTK29 ODG22:ODG29 ONC22:ONC29 OWY22:OWY29 PGU22:PGU29 PQQ22:PQQ29 QAM22:QAM29 QKI22:QKI29 QUE22:QUE29 REA22:REA29 RNW22:RNW29 RXS22:RXS29 SHO22:SHO29 SRK22:SRK29 TBG22:TBG29 TLC22:TLC29 TUY22:TUY29 UEU22:UEU29 UOQ22:UOQ29 UYM22:UYM29 VII22:VII29 VSE22:VSE29 WCA22:WCA29 WLW22:WLW29 WVS22:WVS29 K65558:K65565 JG65558:JG65565 TC65558:TC65565 ACY65558:ACY65565 AMU65558:AMU65565 AWQ65558:AWQ65565 BGM65558:BGM65565 BQI65558:BQI65565 CAE65558:CAE65565 CKA65558:CKA65565 CTW65558:CTW65565 DDS65558:DDS65565 DNO65558:DNO65565 DXK65558:DXK65565 EHG65558:EHG65565 ERC65558:ERC65565 FAY65558:FAY65565 FKU65558:FKU65565 FUQ65558:FUQ65565 GEM65558:GEM65565 GOI65558:GOI65565 GYE65558:GYE65565 HIA65558:HIA65565 HRW65558:HRW65565 IBS65558:IBS65565 ILO65558:ILO65565 IVK65558:IVK65565 JFG65558:JFG65565 JPC65558:JPC65565 JYY65558:JYY65565 KIU65558:KIU65565 KSQ65558:KSQ65565 LCM65558:LCM65565 LMI65558:LMI65565 LWE65558:LWE65565 MGA65558:MGA65565 MPW65558:MPW65565 MZS65558:MZS65565 NJO65558:NJO65565 NTK65558:NTK65565 ODG65558:ODG65565 ONC65558:ONC65565 OWY65558:OWY65565 PGU65558:PGU65565 PQQ65558:PQQ65565 QAM65558:QAM65565 QKI65558:QKI65565 QUE65558:QUE65565 REA65558:REA65565 RNW65558:RNW65565 RXS65558:RXS65565 SHO65558:SHO65565 SRK65558:SRK65565 TBG65558:TBG65565 TLC65558:TLC65565 TUY65558:TUY65565 UEU65558:UEU65565 UOQ65558:UOQ65565 UYM65558:UYM65565 VII65558:VII65565 VSE65558:VSE65565 WCA65558:WCA65565 WLW65558:WLW65565 WVS65558:WVS65565 K131094:K131101 JG131094:JG131101 TC131094:TC131101 ACY131094:ACY131101 AMU131094:AMU131101 AWQ131094:AWQ131101 BGM131094:BGM131101 BQI131094:BQI131101 CAE131094:CAE131101 CKA131094:CKA131101 CTW131094:CTW131101 DDS131094:DDS131101 DNO131094:DNO131101 DXK131094:DXK131101 EHG131094:EHG131101 ERC131094:ERC131101 FAY131094:FAY131101 FKU131094:FKU131101 FUQ131094:FUQ131101 GEM131094:GEM131101 GOI131094:GOI131101 GYE131094:GYE131101 HIA131094:HIA131101 HRW131094:HRW131101 IBS131094:IBS131101 ILO131094:ILO131101 IVK131094:IVK131101 JFG131094:JFG131101 JPC131094:JPC131101 JYY131094:JYY131101 KIU131094:KIU131101 KSQ131094:KSQ131101 LCM131094:LCM131101 LMI131094:LMI131101 LWE131094:LWE131101 MGA131094:MGA131101 MPW131094:MPW131101 MZS131094:MZS131101 NJO131094:NJO131101 NTK131094:NTK131101 ODG131094:ODG131101 ONC131094:ONC131101 OWY131094:OWY131101 PGU131094:PGU131101 PQQ131094:PQQ131101 QAM131094:QAM131101 QKI131094:QKI131101 QUE131094:QUE131101 REA131094:REA131101 RNW131094:RNW131101 RXS131094:RXS131101 SHO131094:SHO131101 SRK131094:SRK131101 TBG131094:TBG131101 TLC131094:TLC131101 TUY131094:TUY131101 UEU131094:UEU131101 UOQ131094:UOQ131101 UYM131094:UYM131101 VII131094:VII131101 VSE131094:VSE131101 WCA131094:WCA131101 WLW131094:WLW131101 WVS131094:WVS131101 K196630:K196637 JG196630:JG196637 TC196630:TC196637 ACY196630:ACY196637 AMU196630:AMU196637 AWQ196630:AWQ196637 BGM196630:BGM196637 BQI196630:BQI196637 CAE196630:CAE196637 CKA196630:CKA196637 CTW196630:CTW196637 DDS196630:DDS196637 DNO196630:DNO196637 DXK196630:DXK196637 EHG196630:EHG196637 ERC196630:ERC196637 FAY196630:FAY196637 FKU196630:FKU196637 FUQ196630:FUQ196637 GEM196630:GEM196637 GOI196630:GOI196637 GYE196630:GYE196637 HIA196630:HIA196637 HRW196630:HRW196637 IBS196630:IBS196637 ILO196630:ILO196637 IVK196630:IVK196637 JFG196630:JFG196637 JPC196630:JPC196637 JYY196630:JYY196637 KIU196630:KIU196637 KSQ196630:KSQ196637 LCM196630:LCM196637 LMI196630:LMI196637 LWE196630:LWE196637 MGA196630:MGA196637 MPW196630:MPW196637 MZS196630:MZS196637 NJO196630:NJO196637 NTK196630:NTK196637 ODG196630:ODG196637 ONC196630:ONC196637 OWY196630:OWY196637 PGU196630:PGU196637 PQQ196630:PQQ196637 QAM196630:QAM196637 QKI196630:QKI196637 QUE196630:QUE196637 REA196630:REA196637 RNW196630:RNW196637 RXS196630:RXS196637 SHO196630:SHO196637 SRK196630:SRK196637 TBG196630:TBG196637 TLC196630:TLC196637 TUY196630:TUY196637 UEU196630:UEU196637 UOQ196630:UOQ196637 UYM196630:UYM196637 VII196630:VII196637 VSE196630:VSE196637 WCA196630:WCA196637 WLW196630:WLW196637 WVS196630:WVS196637 K262166:K262173 JG262166:JG262173 TC262166:TC262173 ACY262166:ACY262173 AMU262166:AMU262173 AWQ262166:AWQ262173 BGM262166:BGM262173 BQI262166:BQI262173 CAE262166:CAE262173 CKA262166:CKA262173 CTW262166:CTW262173 DDS262166:DDS262173 DNO262166:DNO262173 DXK262166:DXK262173 EHG262166:EHG262173 ERC262166:ERC262173 FAY262166:FAY262173 FKU262166:FKU262173 FUQ262166:FUQ262173 GEM262166:GEM262173 GOI262166:GOI262173 GYE262166:GYE262173 HIA262166:HIA262173 HRW262166:HRW262173 IBS262166:IBS262173 ILO262166:ILO262173 IVK262166:IVK262173 JFG262166:JFG262173 JPC262166:JPC262173 JYY262166:JYY262173 KIU262166:KIU262173 KSQ262166:KSQ262173 LCM262166:LCM262173 LMI262166:LMI262173 LWE262166:LWE262173 MGA262166:MGA262173 MPW262166:MPW262173 MZS262166:MZS262173 NJO262166:NJO262173 NTK262166:NTK262173 ODG262166:ODG262173 ONC262166:ONC262173 OWY262166:OWY262173 PGU262166:PGU262173 PQQ262166:PQQ262173 QAM262166:QAM262173 QKI262166:QKI262173 QUE262166:QUE262173 REA262166:REA262173 RNW262166:RNW262173 RXS262166:RXS262173 SHO262166:SHO262173 SRK262166:SRK262173 TBG262166:TBG262173 TLC262166:TLC262173 TUY262166:TUY262173 UEU262166:UEU262173 UOQ262166:UOQ262173 UYM262166:UYM262173 VII262166:VII262173 VSE262166:VSE262173 WCA262166:WCA262173 WLW262166:WLW262173 WVS262166:WVS262173 K327702:K327709 JG327702:JG327709 TC327702:TC327709 ACY327702:ACY327709 AMU327702:AMU327709 AWQ327702:AWQ327709 BGM327702:BGM327709 BQI327702:BQI327709 CAE327702:CAE327709 CKA327702:CKA327709 CTW327702:CTW327709 DDS327702:DDS327709 DNO327702:DNO327709 DXK327702:DXK327709 EHG327702:EHG327709 ERC327702:ERC327709 FAY327702:FAY327709 FKU327702:FKU327709 FUQ327702:FUQ327709 GEM327702:GEM327709 GOI327702:GOI327709 GYE327702:GYE327709 HIA327702:HIA327709 HRW327702:HRW327709 IBS327702:IBS327709 ILO327702:ILO327709 IVK327702:IVK327709 JFG327702:JFG327709 JPC327702:JPC327709 JYY327702:JYY327709 KIU327702:KIU327709 KSQ327702:KSQ327709 LCM327702:LCM327709 LMI327702:LMI327709 LWE327702:LWE327709 MGA327702:MGA327709 MPW327702:MPW327709 MZS327702:MZS327709 NJO327702:NJO327709 NTK327702:NTK327709 ODG327702:ODG327709 ONC327702:ONC327709 OWY327702:OWY327709 PGU327702:PGU327709 PQQ327702:PQQ327709 QAM327702:QAM327709 QKI327702:QKI327709 QUE327702:QUE327709 REA327702:REA327709 RNW327702:RNW327709 RXS327702:RXS327709 SHO327702:SHO327709 SRK327702:SRK327709 TBG327702:TBG327709 TLC327702:TLC327709 TUY327702:TUY327709 UEU327702:UEU327709 UOQ327702:UOQ327709 UYM327702:UYM327709 VII327702:VII327709 VSE327702:VSE327709 WCA327702:WCA327709 WLW327702:WLW327709 WVS327702:WVS327709 K393238:K393245 JG393238:JG393245 TC393238:TC393245 ACY393238:ACY393245 AMU393238:AMU393245 AWQ393238:AWQ393245 BGM393238:BGM393245 BQI393238:BQI393245 CAE393238:CAE393245 CKA393238:CKA393245 CTW393238:CTW393245 DDS393238:DDS393245 DNO393238:DNO393245 DXK393238:DXK393245 EHG393238:EHG393245 ERC393238:ERC393245 FAY393238:FAY393245 FKU393238:FKU393245 FUQ393238:FUQ393245 GEM393238:GEM393245 GOI393238:GOI393245 GYE393238:GYE393245 HIA393238:HIA393245 HRW393238:HRW393245 IBS393238:IBS393245 ILO393238:ILO393245 IVK393238:IVK393245 JFG393238:JFG393245 JPC393238:JPC393245 JYY393238:JYY393245 KIU393238:KIU393245 KSQ393238:KSQ393245 LCM393238:LCM393245 LMI393238:LMI393245 LWE393238:LWE393245 MGA393238:MGA393245 MPW393238:MPW393245 MZS393238:MZS393245 NJO393238:NJO393245 NTK393238:NTK393245 ODG393238:ODG393245 ONC393238:ONC393245 OWY393238:OWY393245 PGU393238:PGU393245 PQQ393238:PQQ393245 QAM393238:QAM393245 QKI393238:QKI393245 QUE393238:QUE393245 REA393238:REA393245 RNW393238:RNW393245 RXS393238:RXS393245 SHO393238:SHO393245 SRK393238:SRK393245 TBG393238:TBG393245 TLC393238:TLC393245 TUY393238:TUY393245 UEU393238:UEU393245 UOQ393238:UOQ393245 UYM393238:UYM393245 VII393238:VII393245 VSE393238:VSE393245 WCA393238:WCA393245 WLW393238:WLW393245 WVS393238:WVS393245 K458774:K458781 JG458774:JG458781 TC458774:TC458781 ACY458774:ACY458781 AMU458774:AMU458781 AWQ458774:AWQ458781 BGM458774:BGM458781 BQI458774:BQI458781 CAE458774:CAE458781 CKA458774:CKA458781 CTW458774:CTW458781 DDS458774:DDS458781 DNO458774:DNO458781 DXK458774:DXK458781 EHG458774:EHG458781 ERC458774:ERC458781 FAY458774:FAY458781 FKU458774:FKU458781 FUQ458774:FUQ458781 GEM458774:GEM458781 GOI458774:GOI458781 GYE458774:GYE458781 HIA458774:HIA458781 HRW458774:HRW458781 IBS458774:IBS458781 ILO458774:ILO458781 IVK458774:IVK458781 JFG458774:JFG458781 JPC458774:JPC458781 JYY458774:JYY458781 KIU458774:KIU458781 KSQ458774:KSQ458781 LCM458774:LCM458781 LMI458774:LMI458781 LWE458774:LWE458781 MGA458774:MGA458781 MPW458774:MPW458781 MZS458774:MZS458781 NJO458774:NJO458781 NTK458774:NTK458781 ODG458774:ODG458781 ONC458774:ONC458781 OWY458774:OWY458781 PGU458774:PGU458781 PQQ458774:PQQ458781 QAM458774:QAM458781 QKI458774:QKI458781 QUE458774:QUE458781 REA458774:REA458781 RNW458774:RNW458781 RXS458774:RXS458781 SHO458774:SHO458781 SRK458774:SRK458781 TBG458774:TBG458781 TLC458774:TLC458781 TUY458774:TUY458781 UEU458774:UEU458781 UOQ458774:UOQ458781 UYM458774:UYM458781 VII458774:VII458781 VSE458774:VSE458781 WCA458774:WCA458781 WLW458774:WLW458781 WVS458774:WVS458781 K524310:K524317 JG524310:JG524317 TC524310:TC524317 ACY524310:ACY524317 AMU524310:AMU524317 AWQ524310:AWQ524317 BGM524310:BGM524317 BQI524310:BQI524317 CAE524310:CAE524317 CKA524310:CKA524317 CTW524310:CTW524317 DDS524310:DDS524317 DNO524310:DNO524317 DXK524310:DXK524317 EHG524310:EHG524317 ERC524310:ERC524317 FAY524310:FAY524317 FKU524310:FKU524317 FUQ524310:FUQ524317 GEM524310:GEM524317 GOI524310:GOI524317 GYE524310:GYE524317 HIA524310:HIA524317 HRW524310:HRW524317 IBS524310:IBS524317 ILO524310:ILO524317 IVK524310:IVK524317 JFG524310:JFG524317 JPC524310:JPC524317 JYY524310:JYY524317 KIU524310:KIU524317 KSQ524310:KSQ524317 LCM524310:LCM524317 LMI524310:LMI524317 LWE524310:LWE524317 MGA524310:MGA524317 MPW524310:MPW524317 MZS524310:MZS524317 NJO524310:NJO524317 NTK524310:NTK524317 ODG524310:ODG524317 ONC524310:ONC524317 OWY524310:OWY524317 PGU524310:PGU524317 PQQ524310:PQQ524317 QAM524310:QAM524317 QKI524310:QKI524317 QUE524310:QUE524317 REA524310:REA524317 RNW524310:RNW524317 RXS524310:RXS524317 SHO524310:SHO524317 SRK524310:SRK524317 TBG524310:TBG524317 TLC524310:TLC524317 TUY524310:TUY524317 UEU524310:UEU524317 UOQ524310:UOQ524317 UYM524310:UYM524317 VII524310:VII524317 VSE524310:VSE524317 WCA524310:WCA524317 WLW524310:WLW524317 WVS524310:WVS524317 K589846:K589853 JG589846:JG589853 TC589846:TC589853 ACY589846:ACY589853 AMU589846:AMU589853 AWQ589846:AWQ589853 BGM589846:BGM589853 BQI589846:BQI589853 CAE589846:CAE589853 CKA589846:CKA589853 CTW589846:CTW589853 DDS589846:DDS589853 DNO589846:DNO589853 DXK589846:DXK589853 EHG589846:EHG589853 ERC589846:ERC589853 FAY589846:FAY589853 FKU589846:FKU589853 FUQ589846:FUQ589853 GEM589846:GEM589853 GOI589846:GOI589853 GYE589846:GYE589853 HIA589846:HIA589853 HRW589846:HRW589853 IBS589846:IBS589853 ILO589846:ILO589853 IVK589846:IVK589853 JFG589846:JFG589853 JPC589846:JPC589853 JYY589846:JYY589853 KIU589846:KIU589853 KSQ589846:KSQ589853 LCM589846:LCM589853 LMI589846:LMI589853 LWE589846:LWE589853 MGA589846:MGA589853 MPW589846:MPW589853 MZS589846:MZS589853 NJO589846:NJO589853 NTK589846:NTK589853 ODG589846:ODG589853 ONC589846:ONC589853 OWY589846:OWY589853 PGU589846:PGU589853 PQQ589846:PQQ589853 QAM589846:QAM589853 QKI589846:QKI589853 QUE589846:QUE589853 REA589846:REA589853 RNW589846:RNW589853 RXS589846:RXS589853 SHO589846:SHO589853 SRK589846:SRK589853 TBG589846:TBG589853 TLC589846:TLC589853 TUY589846:TUY589853 UEU589846:UEU589853 UOQ589846:UOQ589853 UYM589846:UYM589853 VII589846:VII589853 VSE589846:VSE589853 WCA589846:WCA589853 WLW589846:WLW589853 WVS589846:WVS589853 K655382:K655389 JG655382:JG655389 TC655382:TC655389 ACY655382:ACY655389 AMU655382:AMU655389 AWQ655382:AWQ655389 BGM655382:BGM655389 BQI655382:BQI655389 CAE655382:CAE655389 CKA655382:CKA655389 CTW655382:CTW655389 DDS655382:DDS655389 DNO655382:DNO655389 DXK655382:DXK655389 EHG655382:EHG655389 ERC655382:ERC655389 FAY655382:FAY655389 FKU655382:FKU655389 FUQ655382:FUQ655389 GEM655382:GEM655389 GOI655382:GOI655389 GYE655382:GYE655389 HIA655382:HIA655389 HRW655382:HRW655389 IBS655382:IBS655389 ILO655382:ILO655389 IVK655382:IVK655389 JFG655382:JFG655389 JPC655382:JPC655389 JYY655382:JYY655389 KIU655382:KIU655389 KSQ655382:KSQ655389 LCM655382:LCM655389 LMI655382:LMI655389 LWE655382:LWE655389 MGA655382:MGA655389 MPW655382:MPW655389 MZS655382:MZS655389 NJO655382:NJO655389 NTK655382:NTK655389 ODG655382:ODG655389 ONC655382:ONC655389 OWY655382:OWY655389 PGU655382:PGU655389 PQQ655382:PQQ655389 QAM655382:QAM655389 QKI655382:QKI655389 QUE655382:QUE655389 REA655382:REA655389 RNW655382:RNW655389 RXS655382:RXS655389 SHO655382:SHO655389 SRK655382:SRK655389 TBG655382:TBG655389 TLC655382:TLC655389 TUY655382:TUY655389 UEU655382:UEU655389 UOQ655382:UOQ655389 UYM655382:UYM655389 VII655382:VII655389 VSE655382:VSE655389 WCA655382:WCA655389 WLW655382:WLW655389 WVS655382:WVS655389 K720918:K720925 JG720918:JG720925 TC720918:TC720925 ACY720918:ACY720925 AMU720918:AMU720925 AWQ720918:AWQ720925 BGM720918:BGM720925 BQI720918:BQI720925 CAE720918:CAE720925 CKA720918:CKA720925 CTW720918:CTW720925 DDS720918:DDS720925 DNO720918:DNO720925 DXK720918:DXK720925 EHG720918:EHG720925 ERC720918:ERC720925 FAY720918:FAY720925 FKU720918:FKU720925 FUQ720918:FUQ720925 GEM720918:GEM720925 GOI720918:GOI720925 GYE720918:GYE720925 HIA720918:HIA720925 HRW720918:HRW720925 IBS720918:IBS720925 ILO720918:ILO720925 IVK720918:IVK720925 JFG720918:JFG720925 JPC720918:JPC720925 JYY720918:JYY720925 KIU720918:KIU720925 KSQ720918:KSQ720925 LCM720918:LCM720925 LMI720918:LMI720925 LWE720918:LWE720925 MGA720918:MGA720925 MPW720918:MPW720925 MZS720918:MZS720925 NJO720918:NJO720925 NTK720918:NTK720925 ODG720918:ODG720925 ONC720918:ONC720925 OWY720918:OWY720925 PGU720918:PGU720925 PQQ720918:PQQ720925 QAM720918:QAM720925 QKI720918:QKI720925 QUE720918:QUE720925 REA720918:REA720925 RNW720918:RNW720925 RXS720918:RXS720925 SHO720918:SHO720925 SRK720918:SRK720925 TBG720918:TBG720925 TLC720918:TLC720925 TUY720918:TUY720925 UEU720918:UEU720925 UOQ720918:UOQ720925 UYM720918:UYM720925 VII720918:VII720925 VSE720918:VSE720925 WCA720918:WCA720925 WLW720918:WLW720925 WVS720918:WVS720925 K786454:K786461 JG786454:JG786461 TC786454:TC786461 ACY786454:ACY786461 AMU786454:AMU786461 AWQ786454:AWQ786461 BGM786454:BGM786461 BQI786454:BQI786461 CAE786454:CAE786461 CKA786454:CKA786461 CTW786454:CTW786461 DDS786454:DDS786461 DNO786454:DNO786461 DXK786454:DXK786461 EHG786454:EHG786461 ERC786454:ERC786461 FAY786454:FAY786461 FKU786454:FKU786461 FUQ786454:FUQ786461 GEM786454:GEM786461 GOI786454:GOI786461 GYE786454:GYE786461 HIA786454:HIA786461 HRW786454:HRW786461 IBS786454:IBS786461 ILO786454:ILO786461 IVK786454:IVK786461 JFG786454:JFG786461 JPC786454:JPC786461 JYY786454:JYY786461 KIU786454:KIU786461 KSQ786454:KSQ786461 LCM786454:LCM786461 LMI786454:LMI786461 LWE786454:LWE786461 MGA786454:MGA786461 MPW786454:MPW786461 MZS786454:MZS786461 NJO786454:NJO786461 NTK786454:NTK786461 ODG786454:ODG786461 ONC786454:ONC786461 OWY786454:OWY786461 PGU786454:PGU786461 PQQ786454:PQQ786461 QAM786454:QAM786461 QKI786454:QKI786461 QUE786454:QUE786461 REA786454:REA786461 RNW786454:RNW786461 RXS786454:RXS786461 SHO786454:SHO786461 SRK786454:SRK786461 TBG786454:TBG786461 TLC786454:TLC786461 TUY786454:TUY786461 UEU786454:UEU786461 UOQ786454:UOQ786461 UYM786454:UYM786461 VII786454:VII786461 VSE786454:VSE786461 WCA786454:WCA786461 WLW786454:WLW786461 WVS786454:WVS786461 K851990:K851997 JG851990:JG851997 TC851990:TC851997 ACY851990:ACY851997 AMU851990:AMU851997 AWQ851990:AWQ851997 BGM851990:BGM851997 BQI851990:BQI851997 CAE851990:CAE851997 CKA851990:CKA851997 CTW851990:CTW851997 DDS851990:DDS851997 DNO851990:DNO851997 DXK851990:DXK851997 EHG851990:EHG851997 ERC851990:ERC851997 FAY851990:FAY851997 FKU851990:FKU851997 FUQ851990:FUQ851997 GEM851990:GEM851997 GOI851990:GOI851997 GYE851990:GYE851997 HIA851990:HIA851997 HRW851990:HRW851997 IBS851990:IBS851997 ILO851990:ILO851997 IVK851990:IVK851997 JFG851990:JFG851997 JPC851990:JPC851997 JYY851990:JYY851997 KIU851990:KIU851997 KSQ851990:KSQ851997 LCM851990:LCM851997 LMI851990:LMI851997 LWE851990:LWE851997 MGA851990:MGA851997 MPW851990:MPW851997 MZS851990:MZS851997 NJO851990:NJO851997 NTK851990:NTK851997 ODG851990:ODG851997 ONC851990:ONC851997 OWY851990:OWY851997 PGU851990:PGU851997 PQQ851990:PQQ851997 QAM851990:QAM851997 QKI851990:QKI851997 QUE851990:QUE851997 REA851990:REA851997 RNW851990:RNW851997 RXS851990:RXS851997 SHO851990:SHO851997 SRK851990:SRK851997 TBG851990:TBG851997 TLC851990:TLC851997 TUY851990:TUY851997 UEU851990:UEU851997 UOQ851990:UOQ851997 UYM851990:UYM851997 VII851990:VII851997 VSE851990:VSE851997 WCA851990:WCA851997 WLW851990:WLW851997 WVS851990:WVS851997 K917526:K917533 JG917526:JG917533 TC917526:TC917533 ACY917526:ACY917533 AMU917526:AMU917533 AWQ917526:AWQ917533 BGM917526:BGM917533 BQI917526:BQI917533 CAE917526:CAE917533 CKA917526:CKA917533 CTW917526:CTW917533 DDS917526:DDS917533 DNO917526:DNO917533 DXK917526:DXK917533 EHG917526:EHG917533 ERC917526:ERC917533 FAY917526:FAY917533 FKU917526:FKU917533 FUQ917526:FUQ917533 GEM917526:GEM917533 GOI917526:GOI917533 GYE917526:GYE917533 HIA917526:HIA917533 HRW917526:HRW917533 IBS917526:IBS917533 ILO917526:ILO917533 IVK917526:IVK917533 JFG917526:JFG917533 JPC917526:JPC917533 JYY917526:JYY917533 KIU917526:KIU917533 KSQ917526:KSQ917533 LCM917526:LCM917533 LMI917526:LMI917533 LWE917526:LWE917533 MGA917526:MGA917533 MPW917526:MPW917533 MZS917526:MZS917533 NJO917526:NJO917533 NTK917526:NTK917533 ODG917526:ODG917533 ONC917526:ONC917533 OWY917526:OWY917533 PGU917526:PGU917533 PQQ917526:PQQ917533 QAM917526:QAM917533 QKI917526:QKI917533 QUE917526:QUE917533 REA917526:REA917533 RNW917526:RNW917533 RXS917526:RXS917533 SHO917526:SHO917533 SRK917526:SRK917533 TBG917526:TBG917533 TLC917526:TLC917533 TUY917526:TUY917533 UEU917526:UEU917533 UOQ917526:UOQ917533 UYM917526:UYM917533 VII917526:VII917533 VSE917526:VSE917533 WCA917526:WCA917533 WLW917526:WLW917533 WVS917526:WVS917533 K983062:K983069 JG983062:JG983069 TC983062:TC983069 ACY983062:ACY983069 AMU983062:AMU983069 AWQ983062:AWQ983069 BGM983062:BGM983069 BQI983062:BQI983069 CAE983062:CAE983069 CKA983062:CKA983069 CTW983062:CTW983069 DDS983062:DDS983069 DNO983062:DNO983069 DXK983062:DXK983069 EHG983062:EHG983069 ERC983062:ERC983069 FAY983062:FAY983069 FKU983062:FKU983069 FUQ983062:FUQ983069 GEM983062:GEM983069 GOI983062:GOI983069 GYE983062:GYE983069 HIA983062:HIA983069 HRW983062:HRW983069 IBS983062:IBS983069 ILO983062:ILO983069 IVK983062:IVK983069 JFG983062:JFG983069 JPC983062:JPC983069 JYY983062:JYY983069 KIU983062:KIU983069 KSQ983062:KSQ983069 LCM983062:LCM983069 LMI983062:LMI983069 LWE983062:LWE983069 MGA983062:MGA983069 MPW983062:MPW983069 MZS983062:MZS983069 NJO983062:NJO983069 NTK983062:NTK983069 ODG983062:ODG983069 ONC983062:ONC983069 OWY983062:OWY983069 PGU983062:PGU983069 PQQ983062:PQQ983069 QAM983062:QAM983069 QKI983062:QKI983069 QUE983062:QUE983069 REA983062:REA983069 RNW983062:RNW983069 RXS983062:RXS983069 SHO983062:SHO983069 SRK983062:SRK983069 TBG983062:TBG983069 TLC983062:TLC983069 TUY983062:TUY983069 UEU983062:UEU983069 UOQ983062:UOQ983069 UYM983062:UYM983069 VII983062:VII983069 VSE983062:VSE983069 WCA983062:WCA983069 WLW983062:WLW983069 WVS983062:WVS983069</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E804-D59B-4EB0-B1BB-34AB4A054E1A}">
  <sheetPr>
    <tabColor theme="6" tint="0.59999389629810485"/>
    <pageSetUpPr fitToPage="1"/>
  </sheetPr>
  <dimension ref="A2:R204"/>
  <sheetViews>
    <sheetView zoomScale="85" zoomScaleNormal="85" workbookViewId="0">
      <pane xSplit="11" ySplit="8" topLeftCell="L9" activePane="bottomRight" state="frozen"/>
      <selection pane="topRight" activeCell="K1" sqref="K1"/>
      <selection pane="bottomLeft" activeCell="A9" sqref="A9"/>
      <selection pane="bottomRight" activeCell="F18" sqref="F18"/>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1" customWidth="1"/>
    <col min="8" max="8" width="8.375" style="1" customWidth="1"/>
    <col min="9" max="9" width="8.125" style="1" customWidth="1"/>
    <col min="10" max="10" width="5.75" style="10" customWidth="1"/>
    <col min="11" max="11" width="44.875" style="1" customWidth="1"/>
    <col min="12" max="12" width="33.125" style="1" customWidth="1"/>
    <col min="13" max="13" width="19.875" style="4" customWidth="1"/>
    <col min="14" max="14" width="13.75" style="4" customWidth="1"/>
    <col min="15" max="15" width="8.75" style="1" customWidth="1"/>
    <col min="16" max="16" width="13.25" style="10" customWidth="1"/>
    <col min="17" max="17" width="15.125" style="572"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33.125" style="1" customWidth="1"/>
    <col min="269" max="269" width="19.875" style="1" customWidth="1"/>
    <col min="270" max="270" width="13.75" style="1" customWidth="1"/>
    <col min="271" max="271" width="8.75" style="1" customWidth="1"/>
    <col min="272" max="272" width="13.25" style="1" customWidth="1"/>
    <col min="273" max="273" width="15.125" style="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33.125" style="1" customWidth="1"/>
    <col min="525" max="525" width="19.875" style="1" customWidth="1"/>
    <col min="526" max="526" width="13.75" style="1" customWidth="1"/>
    <col min="527" max="527" width="8.75" style="1" customWidth="1"/>
    <col min="528" max="528" width="13.25" style="1" customWidth="1"/>
    <col min="529" max="529" width="15.125" style="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33.125" style="1" customWidth="1"/>
    <col min="781" max="781" width="19.875" style="1" customWidth="1"/>
    <col min="782" max="782" width="13.75" style="1" customWidth="1"/>
    <col min="783" max="783" width="8.75" style="1" customWidth="1"/>
    <col min="784" max="784" width="13.25" style="1" customWidth="1"/>
    <col min="785" max="785" width="15.125" style="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33.125" style="1" customWidth="1"/>
    <col min="1037" max="1037" width="19.875" style="1" customWidth="1"/>
    <col min="1038" max="1038" width="13.75" style="1" customWidth="1"/>
    <col min="1039" max="1039" width="8.75" style="1" customWidth="1"/>
    <col min="1040" max="1040" width="13.25" style="1" customWidth="1"/>
    <col min="1041" max="1041" width="15.125" style="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33.125" style="1" customWidth="1"/>
    <col min="1293" max="1293" width="19.875" style="1" customWidth="1"/>
    <col min="1294" max="1294" width="13.75" style="1" customWidth="1"/>
    <col min="1295" max="1295" width="8.75" style="1" customWidth="1"/>
    <col min="1296" max="1296" width="13.25" style="1" customWidth="1"/>
    <col min="1297" max="1297" width="15.125" style="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33.125" style="1" customWidth="1"/>
    <col min="1549" max="1549" width="19.875" style="1" customWidth="1"/>
    <col min="1550" max="1550" width="13.75" style="1" customWidth="1"/>
    <col min="1551" max="1551" width="8.75" style="1" customWidth="1"/>
    <col min="1552" max="1552" width="13.25" style="1" customWidth="1"/>
    <col min="1553" max="1553" width="15.125" style="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33.125" style="1" customWidth="1"/>
    <col min="1805" max="1805" width="19.875" style="1" customWidth="1"/>
    <col min="1806" max="1806" width="13.75" style="1" customWidth="1"/>
    <col min="1807" max="1807" width="8.75" style="1" customWidth="1"/>
    <col min="1808" max="1808" width="13.25" style="1" customWidth="1"/>
    <col min="1809" max="1809" width="15.125" style="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33.125" style="1" customWidth="1"/>
    <col min="2061" max="2061" width="19.875" style="1" customWidth="1"/>
    <col min="2062" max="2062" width="13.75" style="1" customWidth="1"/>
    <col min="2063" max="2063" width="8.75" style="1" customWidth="1"/>
    <col min="2064" max="2064" width="13.25" style="1" customWidth="1"/>
    <col min="2065" max="2065" width="15.125" style="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33.125" style="1" customWidth="1"/>
    <col min="2317" max="2317" width="19.875" style="1" customWidth="1"/>
    <col min="2318" max="2318" width="13.75" style="1" customWidth="1"/>
    <col min="2319" max="2319" width="8.75" style="1" customWidth="1"/>
    <col min="2320" max="2320" width="13.25" style="1" customWidth="1"/>
    <col min="2321" max="2321" width="15.125" style="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33.125" style="1" customWidth="1"/>
    <col min="2573" max="2573" width="19.875" style="1" customWidth="1"/>
    <col min="2574" max="2574" width="13.75" style="1" customWidth="1"/>
    <col min="2575" max="2575" width="8.75" style="1" customWidth="1"/>
    <col min="2576" max="2576" width="13.25" style="1" customWidth="1"/>
    <col min="2577" max="2577" width="15.125" style="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33.125" style="1" customWidth="1"/>
    <col min="2829" max="2829" width="19.875" style="1" customWidth="1"/>
    <col min="2830" max="2830" width="13.75" style="1" customWidth="1"/>
    <col min="2831" max="2831" width="8.75" style="1" customWidth="1"/>
    <col min="2832" max="2832" width="13.25" style="1" customWidth="1"/>
    <col min="2833" max="2833" width="15.125" style="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33.125" style="1" customWidth="1"/>
    <col min="3085" max="3085" width="19.875" style="1" customWidth="1"/>
    <col min="3086" max="3086" width="13.75" style="1" customWidth="1"/>
    <col min="3087" max="3087" width="8.75" style="1" customWidth="1"/>
    <col min="3088" max="3088" width="13.25" style="1" customWidth="1"/>
    <col min="3089" max="3089" width="15.125" style="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33.125" style="1" customWidth="1"/>
    <col min="3341" max="3341" width="19.875" style="1" customWidth="1"/>
    <col min="3342" max="3342" width="13.75" style="1" customWidth="1"/>
    <col min="3343" max="3343" width="8.75" style="1" customWidth="1"/>
    <col min="3344" max="3344" width="13.25" style="1" customWidth="1"/>
    <col min="3345" max="3345" width="15.125" style="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33.125" style="1" customWidth="1"/>
    <col min="3597" max="3597" width="19.875" style="1" customWidth="1"/>
    <col min="3598" max="3598" width="13.75" style="1" customWidth="1"/>
    <col min="3599" max="3599" width="8.75" style="1" customWidth="1"/>
    <col min="3600" max="3600" width="13.25" style="1" customWidth="1"/>
    <col min="3601" max="3601" width="15.125" style="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33.125" style="1" customWidth="1"/>
    <col min="3853" max="3853" width="19.875" style="1" customWidth="1"/>
    <col min="3854" max="3854" width="13.75" style="1" customWidth="1"/>
    <col min="3855" max="3855" width="8.75" style="1" customWidth="1"/>
    <col min="3856" max="3856" width="13.25" style="1" customWidth="1"/>
    <col min="3857" max="3857" width="15.125" style="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33.125" style="1" customWidth="1"/>
    <col min="4109" max="4109" width="19.875" style="1" customWidth="1"/>
    <col min="4110" max="4110" width="13.75" style="1" customWidth="1"/>
    <col min="4111" max="4111" width="8.75" style="1" customWidth="1"/>
    <col min="4112" max="4112" width="13.25" style="1" customWidth="1"/>
    <col min="4113" max="4113" width="15.125" style="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33.125" style="1" customWidth="1"/>
    <col min="4365" max="4365" width="19.875" style="1" customWidth="1"/>
    <col min="4366" max="4366" width="13.75" style="1" customWidth="1"/>
    <col min="4367" max="4367" width="8.75" style="1" customWidth="1"/>
    <col min="4368" max="4368" width="13.25" style="1" customWidth="1"/>
    <col min="4369" max="4369" width="15.125" style="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33.125" style="1" customWidth="1"/>
    <col min="4621" max="4621" width="19.875" style="1" customWidth="1"/>
    <col min="4622" max="4622" width="13.75" style="1" customWidth="1"/>
    <col min="4623" max="4623" width="8.75" style="1" customWidth="1"/>
    <col min="4624" max="4624" width="13.25" style="1" customWidth="1"/>
    <col min="4625" max="4625" width="15.125" style="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33.125" style="1" customWidth="1"/>
    <col min="4877" max="4877" width="19.875" style="1" customWidth="1"/>
    <col min="4878" max="4878" width="13.75" style="1" customWidth="1"/>
    <col min="4879" max="4879" width="8.75" style="1" customWidth="1"/>
    <col min="4880" max="4880" width="13.25" style="1" customWidth="1"/>
    <col min="4881" max="4881" width="15.125" style="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33.125" style="1" customWidth="1"/>
    <col min="5133" max="5133" width="19.875" style="1" customWidth="1"/>
    <col min="5134" max="5134" width="13.75" style="1" customWidth="1"/>
    <col min="5135" max="5135" width="8.75" style="1" customWidth="1"/>
    <col min="5136" max="5136" width="13.25" style="1" customWidth="1"/>
    <col min="5137" max="5137" width="15.125" style="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33.125" style="1" customWidth="1"/>
    <col min="5389" max="5389" width="19.875" style="1" customWidth="1"/>
    <col min="5390" max="5390" width="13.75" style="1" customWidth="1"/>
    <col min="5391" max="5391" width="8.75" style="1" customWidth="1"/>
    <col min="5392" max="5392" width="13.25" style="1" customWidth="1"/>
    <col min="5393" max="5393" width="15.125" style="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33.125" style="1" customWidth="1"/>
    <col min="5645" max="5645" width="19.875" style="1" customWidth="1"/>
    <col min="5646" max="5646" width="13.75" style="1" customWidth="1"/>
    <col min="5647" max="5647" width="8.75" style="1" customWidth="1"/>
    <col min="5648" max="5648" width="13.25" style="1" customWidth="1"/>
    <col min="5649" max="5649" width="15.125" style="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33.125" style="1" customWidth="1"/>
    <col min="5901" max="5901" width="19.875" style="1" customWidth="1"/>
    <col min="5902" max="5902" width="13.75" style="1" customWidth="1"/>
    <col min="5903" max="5903" width="8.75" style="1" customWidth="1"/>
    <col min="5904" max="5904" width="13.25" style="1" customWidth="1"/>
    <col min="5905" max="5905" width="15.125" style="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33.125" style="1" customWidth="1"/>
    <col min="6157" max="6157" width="19.875" style="1" customWidth="1"/>
    <col min="6158" max="6158" width="13.75" style="1" customWidth="1"/>
    <col min="6159" max="6159" width="8.75" style="1" customWidth="1"/>
    <col min="6160" max="6160" width="13.25" style="1" customWidth="1"/>
    <col min="6161" max="6161" width="15.125" style="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33.125" style="1" customWidth="1"/>
    <col min="6413" max="6413" width="19.875" style="1" customWidth="1"/>
    <col min="6414" max="6414" width="13.75" style="1" customWidth="1"/>
    <col min="6415" max="6415" width="8.75" style="1" customWidth="1"/>
    <col min="6416" max="6416" width="13.25" style="1" customWidth="1"/>
    <col min="6417" max="6417" width="15.125" style="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33.125" style="1" customWidth="1"/>
    <col min="6669" max="6669" width="19.875" style="1" customWidth="1"/>
    <col min="6670" max="6670" width="13.75" style="1" customWidth="1"/>
    <col min="6671" max="6671" width="8.75" style="1" customWidth="1"/>
    <col min="6672" max="6672" width="13.25" style="1" customWidth="1"/>
    <col min="6673" max="6673" width="15.125" style="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33.125" style="1" customWidth="1"/>
    <col min="6925" max="6925" width="19.875" style="1" customWidth="1"/>
    <col min="6926" max="6926" width="13.75" style="1" customWidth="1"/>
    <col min="6927" max="6927" width="8.75" style="1" customWidth="1"/>
    <col min="6928" max="6928" width="13.25" style="1" customWidth="1"/>
    <col min="6929" max="6929" width="15.125" style="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33.125" style="1" customWidth="1"/>
    <col min="7181" max="7181" width="19.875" style="1" customWidth="1"/>
    <col min="7182" max="7182" width="13.75" style="1" customWidth="1"/>
    <col min="7183" max="7183" width="8.75" style="1" customWidth="1"/>
    <col min="7184" max="7184" width="13.25" style="1" customWidth="1"/>
    <col min="7185" max="7185" width="15.125" style="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33.125" style="1" customWidth="1"/>
    <col min="7437" max="7437" width="19.875" style="1" customWidth="1"/>
    <col min="7438" max="7438" width="13.75" style="1" customWidth="1"/>
    <col min="7439" max="7439" width="8.75" style="1" customWidth="1"/>
    <col min="7440" max="7440" width="13.25" style="1" customWidth="1"/>
    <col min="7441" max="7441" width="15.125" style="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33.125" style="1" customWidth="1"/>
    <col min="7693" max="7693" width="19.875" style="1" customWidth="1"/>
    <col min="7694" max="7694" width="13.75" style="1" customWidth="1"/>
    <col min="7695" max="7695" width="8.75" style="1" customWidth="1"/>
    <col min="7696" max="7696" width="13.25" style="1" customWidth="1"/>
    <col min="7697" max="7697" width="15.125" style="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33.125" style="1" customWidth="1"/>
    <col min="7949" max="7949" width="19.875" style="1" customWidth="1"/>
    <col min="7950" max="7950" width="13.75" style="1" customWidth="1"/>
    <col min="7951" max="7951" width="8.75" style="1" customWidth="1"/>
    <col min="7952" max="7952" width="13.25" style="1" customWidth="1"/>
    <col min="7953" max="7953" width="15.125" style="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33.125" style="1" customWidth="1"/>
    <col min="8205" max="8205" width="19.875" style="1" customWidth="1"/>
    <col min="8206" max="8206" width="13.75" style="1" customWidth="1"/>
    <col min="8207" max="8207" width="8.75" style="1" customWidth="1"/>
    <col min="8208" max="8208" width="13.25" style="1" customWidth="1"/>
    <col min="8209" max="8209" width="15.125" style="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33.125" style="1" customWidth="1"/>
    <col min="8461" max="8461" width="19.875" style="1" customWidth="1"/>
    <col min="8462" max="8462" width="13.75" style="1" customWidth="1"/>
    <col min="8463" max="8463" width="8.75" style="1" customWidth="1"/>
    <col min="8464" max="8464" width="13.25" style="1" customWidth="1"/>
    <col min="8465" max="8465" width="15.125" style="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33.125" style="1" customWidth="1"/>
    <col min="8717" max="8717" width="19.875" style="1" customWidth="1"/>
    <col min="8718" max="8718" width="13.75" style="1" customWidth="1"/>
    <col min="8719" max="8719" width="8.75" style="1" customWidth="1"/>
    <col min="8720" max="8720" width="13.25" style="1" customWidth="1"/>
    <col min="8721" max="8721" width="15.125" style="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33.125" style="1" customWidth="1"/>
    <col min="8973" max="8973" width="19.875" style="1" customWidth="1"/>
    <col min="8974" max="8974" width="13.75" style="1" customWidth="1"/>
    <col min="8975" max="8975" width="8.75" style="1" customWidth="1"/>
    <col min="8976" max="8976" width="13.25" style="1" customWidth="1"/>
    <col min="8977" max="8977" width="15.125" style="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33.125" style="1" customWidth="1"/>
    <col min="9229" max="9229" width="19.875" style="1" customWidth="1"/>
    <col min="9230" max="9230" width="13.75" style="1" customWidth="1"/>
    <col min="9231" max="9231" width="8.75" style="1" customWidth="1"/>
    <col min="9232" max="9232" width="13.25" style="1" customWidth="1"/>
    <col min="9233" max="9233" width="15.125" style="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33.125" style="1" customWidth="1"/>
    <col min="9485" max="9485" width="19.875" style="1" customWidth="1"/>
    <col min="9486" max="9486" width="13.75" style="1" customWidth="1"/>
    <col min="9487" max="9487" width="8.75" style="1" customWidth="1"/>
    <col min="9488" max="9488" width="13.25" style="1" customWidth="1"/>
    <col min="9489" max="9489" width="15.125" style="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33.125" style="1" customWidth="1"/>
    <col min="9741" max="9741" width="19.875" style="1" customWidth="1"/>
    <col min="9742" max="9742" width="13.75" style="1" customWidth="1"/>
    <col min="9743" max="9743" width="8.75" style="1" customWidth="1"/>
    <col min="9744" max="9744" width="13.25" style="1" customWidth="1"/>
    <col min="9745" max="9745" width="15.125" style="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33.125" style="1" customWidth="1"/>
    <col min="9997" max="9997" width="19.875" style="1" customWidth="1"/>
    <col min="9998" max="9998" width="13.75" style="1" customWidth="1"/>
    <col min="9999" max="9999" width="8.75" style="1" customWidth="1"/>
    <col min="10000" max="10000" width="13.25" style="1" customWidth="1"/>
    <col min="10001" max="10001" width="15.125" style="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33.125" style="1" customWidth="1"/>
    <col min="10253" max="10253" width="19.875" style="1" customWidth="1"/>
    <col min="10254" max="10254" width="13.75" style="1" customWidth="1"/>
    <col min="10255" max="10255" width="8.75" style="1" customWidth="1"/>
    <col min="10256" max="10256" width="13.25" style="1" customWidth="1"/>
    <col min="10257" max="10257" width="15.125" style="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33.125" style="1" customWidth="1"/>
    <col min="10509" max="10509" width="19.875" style="1" customWidth="1"/>
    <col min="10510" max="10510" width="13.75" style="1" customWidth="1"/>
    <col min="10511" max="10511" width="8.75" style="1" customWidth="1"/>
    <col min="10512" max="10512" width="13.25" style="1" customWidth="1"/>
    <col min="10513" max="10513" width="15.125" style="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33.125" style="1" customWidth="1"/>
    <col min="10765" max="10765" width="19.875" style="1" customWidth="1"/>
    <col min="10766" max="10766" width="13.75" style="1" customWidth="1"/>
    <col min="10767" max="10767" width="8.75" style="1" customWidth="1"/>
    <col min="10768" max="10768" width="13.25" style="1" customWidth="1"/>
    <col min="10769" max="10769" width="15.125" style="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33.125" style="1" customWidth="1"/>
    <col min="11021" max="11021" width="19.875" style="1" customWidth="1"/>
    <col min="11022" max="11022" width="13.75" style="1" customWidth="1"/>
    <col min="11023" max="11023" width="8.75" style="1" customWidth="1"/>
    <col min="11024" max="11024" width="13.25" style="1" customWidth="1"/>
    <col min="11025" max="11025" width="15.125" style="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33.125" style="1" customWidth="1"/>
    <col min="11277" max="11277" width="19.875" style="1" customWidth="1"/>
    <col min="11278" max="11278" width="13.75" style="1" customWidth="1"/>
    <col min="11279" max="11279" width="8.75" style="1" customWidth="1"/>
    <col min="11280" max="11280" width="13.25" style="1" customWidth="1"/>
    <col min="11281" max="11281" width="15.125" style="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33.125" style="1" customWidth="1"/>
    <col min="11533" max="11533" width="19.875" style="1" customWidth="1"/>
    <col min="11534" max="11534" width="13.75" style="1" customWidth="1"/>
    <col min="11535" max="11535" width="8.75" style="1" customWidth="1"/>
    <col min="11536" max="11536" width="13.25" style="1" customWidth="1"/>
    <col min="11537" max="11537" width="15.125" style="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33.125" style="1" customWidth="1"/>
    <col min="11789" max="11789" width="19.875" style="1" customWidth="1"/>
    <col min="11790" max="11790" width="13.75" style="1" customWidth="1"/>
    <col min="11791" max="11791" width="8.75" style="1" customWidth="1"/>
    <col min="11792" max="11792" width="13.25" style="1" customWidth="1"/>
    <col min="11793" max="11793" width="15.125" style="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33.125" style="1" customWidth="1"/>
    <col min="12045" max="12045" width="19.875" style="1" customWidth="1"/>
    <col min="12046" max="12046" width="13.75" style="1" customWidth="1"/>
    <col min="12047" max="12047" width="8.75" style="1" customWidth="1"/>
    <col min="12048" max="12048" width="13.25" style="1" customWidth="1"/>
    <col min="12049" max="12049" width="15.125" style="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33.125" style="1" customWidth="1"/>
    <col min="12301" max="12301" width="19.875" style="1" customWidth="1"/>
    <col min="12302" max="12302" width="13.75" style="1" customWidth="1"/>
    <col min="12303" max="12303" width="8.75" style="1" customWidth="1"/>
    <col min="12304" max="12304" width="13.25" style="1" customWidth="1"/>
    <col min="12305" max="12305" width="15.125" style="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33.125" style="1" customWidth="1"/>
    <col min="12557" max="12557" width="19.875" style="1" customWidth="1"/>
    <col min="12558" max="12558" width="13.75" style="1" customWidth="1"/>
    <col min="12559" max="12559" width="8.75" style="1" customWidth="1"/>
    <col min="12560" max="12560" width="13.25" style="1" customWidth="1"/>
    <col min="12561" max="12561" width="15.125" style="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33.125" style="1" customWidth="1"/>
    <col min="12813" max="12813" width="19.875" style="1" customWidth="1"/>
    <col min="12814" max="12814" width="13.75" style="1" customWidth="1"/>
    <col min="12815" max="12815" width="8.75" style="1" customWidth="1"/>
    <col min="12816" max="12816" width="13.25" style="1" customWidth="1"/>
    <col min="12817" max="12817" width="15.125" style="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33.125" style="1" customWidth="1"/>
    <col min="13069" max="13069" width="19.875" style="1" customWidth="1"/>
    <col min="13070" max="13070" width="13.75" style="1" customWidth="1"/>
    <col min="13071" max="13071" width="8.75" style="1" customWidth="1"/>
    <col min="13072" max="13072" width="13.25" style="1" customWidth="1"/>
    <col min="13073" max="13073" width="15.125" style="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33.125" style="1" customWidth="1"/>
    <col min="13325" max="13325" width="19.875" style="1" customWidth="1"/>
    <col min="13326" max="13326" width="13.75" style="1" customWidth="1"/>
    <col min="13327" max="13327" width="8.75" style="1" customWidth="1"/>
    <col min="13328" max="13328" width="13.25" style="1" customWidth="1"/>
    <col min="13329" max="13329" width="15.125" style="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33.125" style="1" customWidth="1"/>
    <col min="13581" max="13581" width="19.875" style="1" customWidth="1"/>
    <col min="13582" max="13582" width="13.75" style="1" customWidth="1"/>
    <col min="13583" max="13583" width="8.75" style="1" customWidth="1"/>
    <col min="13584" max="13584" width="13.25" style="1" customWidth="1"/>
    <col min="13585" max="13585" width="15.125" style="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33.125" style="1" customWidth="1"/>
    <col min="13837" max="13837" width="19.875" style="1" customWidth="1"/>
    <col min="13838" max="13838" width="13.75" style="1" customWidth="1"/>
    <col min="13839" max="13839" width="8.75" style="1" customWidth="1"/>
    <col min="13840" max="13840" width="13.25" style="1" customWidth="1"/>
    <col min="13841" max="13841" width="15.125" style="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33.125" style="1" customWidth="1"/>
    <col min="14093" max="14093" width="19.875" style="1" customWidth="1"/>
    <col min="14094" max="14094" width="13.75" style="1" customWidth="1"/>
    <col min="14095" max="14095" width="8.75" style="1" customWidth="1"/>
    <col min="14096" max="14096" width="13.25" style="1" customWidth="1"/>
    <col min="14097" max="14097" width="15.125" style="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33.125" style="1" customWidth="1"/>
    <col min="14349" max="14349" width="19.875" style="1" customWidth="1"/>
    <col min="14350" max="14350" width="13.75" style="1" customWidth="1"/>
    <col min="14351" max="14351" width="8.75" style="1" customWidth="1"/>
    <col min="14352" max="14352" width="13.25" style="1" customWidth="1"/>
    <col min="14353" max="14353" width="15.125" style="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33.125" style="1" customWidth="1"/>
    <col min="14605" max="14605" width="19.875" style="1" customWidth="1"/>
    <col min="14606" max="14606" width="13.75" style="1" customWidth="1"/>
    <col min="14607" max="14607" width="8.75" style="1" customWidth="1"/>
    <col min="14608" max="14608" width="13.25" style="1" customWidth="1"/>
    <col min="14609" max="14609" width="15.125" style="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33.125" style="1" customWidth="1"/>
    <col min="14861" max="14861" width="19.875" style="1" customWidth="1"/>
    <col min="14862" max="14862" width="13.75" style="1" customWidth="1"/>
    <col min="14863" max="14863" width="8.75" style="1" customWidth="1"/>
    <col min="14864" max="14864" width="13.25" style="1" customWidth="1"/>
    <col min="14865" max="14865" width="15.125" style="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33.125" style="1" customWidth="1"/>
    <col min="15117" max="15117" width="19.875" style="1" customWidth="1"/>
    <col min="15118" max="15118" width="13.75" style="1" customWidth="1"/>
    <col min="15119" max="15119" width="8.75" style="1" customWidth="1"/>
    <col min="15120" max="15120" width="13.25" style="1" customWidth="1"/>
    <col min="15121" max="15121" width="15.125" style="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33.125" style="1" customWidth="1"/>
    <col min="15373" max="15373" width="19.875" style="1" customWidth="1"/>
    <col min="15374" max="15374" width="13.75" style="1" customWidth="1"/>
    <col min="15375" max="15375" width="8.75" style="1" customWidth="1"/>
    <col min="15376" max="15376" width="13.25" style="1" customWidth="1"/>
    <col min="15377" max="15377" width="15.125" style="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33.125" style="1" customWidth="1"/>
    <col min="15629" max="15629" width="19.875" style="1" customWidth="1"/>
    <col min="15630" max="15630" width="13.75" style="1" customWidth="1"/>
    <col min="15631" max="15631" width="8.75" style="1" customWidth="1"/>
    <col min="15632" max="15632" width="13.25" style="1" customWidth="1"/>
    <col min="15633" max="15633" width="15.125" style="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33.125" style="1" customWidth="1"/>
    <col min="15885" max="15885" width="19.875" style="1" customWidth="1"/>
    <col min="15886" max="15886" width="13.75" style="1" customWidth="1"/>
    <col min="15887" max="15887" width="8.75" style="1" customWidth="1"/>
    <col min="15888" max="15888" width="13.25" style="1" customWidth="1"/>
    <col min="15889" max="15889" width="15.125" style="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33.125" style="1" customWidth="1"/>
    <col min="16141" max="16141" width="19.875" style="1" customWidth="1"/>
    <col min="16142" max="16142" width="13.75" style="1" customWidth="1"/>
    <col min="16143" max="16143" width="8.75" style="1" customWidth="1"/>
    <col min="16144" max="16144" width="13.25" style="1" customWidth="1"/>
    <col min="16145" max="16145" width="15.125" style="1" customWidth="1"/>
    <col min="16146" max="16146" width="15.625" style="1" customWidth="1"/>
    <col min="16147" max="16384" width="9" style="1"/>
  </cols>
  <sheetData>
    <row r="2" spans="1:18" ht="20.100000000000001" customHeight="1">
      <c r="C2" s="2" t="s">
        <v>0</v>
      </c>
      <c r="D2" s="2"/>
      <c r="E2" s="2"/>
      <c r="F2" s="3" t="s">
        <v>2882</v>
      </c>
      <c r="H2" s="5" t="s">
        <v>2</v>
      </c>
      <c r="I2" s="6"/>
      <c r="J2" s="7"/>
      <c r="K2" s="8">
        <f>SUM(I$9:I$65536)</f>
        <v>123177</v>
      </c>
    </row>
    <row r="3" spans="1:18" ht="20.100000000000001" customHeight="1">
      <c r="C3" s="2" t="s">
        <v>3</v>
      </c>
      <c r="D3" s="2"/>
      <c r="E3" s="2"/>
      <c r="F3" s="13" t="s">
        <v>2883</v>
      </c>
    </row>
    <row r="4" spans="1:18" ht="20.100000000000001" customHeight="1">
      <c r="C4" s="2" t="s">
        <v>5</v>
      </c>
      <c r="D4" s="2"/>
      <c r="E4" s="2"/>
      <c r="F4" s="13">
        <v>222874</v>
      </c>
      <c r="K4" s="975" t="s">
        <v>2884</v>
      </c>
      <c r="L4" s="976"/>
    </row>
    <row r="5" spans="1:18" ht="20.100000000000001" customHeight="1">
      <c r="C5" s="2" t="s">
        <v>8</v>
      </c>
      <c r="D5" s="2"/>
      <c r="E5" s="2"/>
      <c r="F5" s="18">
        <v>45785</v>
      </c>
      <c r="H5" s="977" t="s">
        <v>34</v>
      </c>
      <c r="I5" s="978"/>
      <c r="K5" s="979" t="s">
        <v>2885</v>
      </c>
      <c r="L5" s="980"/>
    </row>
    <row r="6" spans="1:18" ht="20.100000000000001" customHeight="1">
      <c r="C6" s="2" t="s">
        <v>10</v>
      </c>
      <c r="D6" s="2"/>
      <c r="E6" s="2"/>
      <c r="F6" s="18">
        <v>45786</v>
      </c>
      <c r="H6" s="981"/>
      <c r="I6" s="982"/>
    </row>
    <row r="8" spans="1:18" s="4" customFormat="1" ht="19.5" customHeight="1">
      <c r="B8" s="987" t="s">
        <v>1604</v>
      </c>
      <c r="C8" s="28" t="s">
        <v>12</v>
      </c>
      <c r="D8" s="28" t="s">
        <v>13</v>
      </c>
      <c r="E8" s="28" t="s">
        <v>14</v>
      </c>
      <c r="F8" s="27" t="s">
        <v>15</v>
      </c>
      <c r="G8" s="27" t="s">
        <v>16</v>
      </c>
      <c r="H8" s="27" t="s">
        <v>17</v>
      </c>
      <c r="I8" s="31" t="s">
        <v>18</v>
      </c>
      <c r="J8" s="31" t="s">
        <v>19</v>
      </c>
      <c r="K8" s="27" t="s">
        <v>20</v>
      </c>
      <c r="L8" s="27" t="s">
        <v>21</v>
      </c>
      <c r="M8" s="27" t="s">
        <v>22</v>
      </c>
      <c r="N8" s="28" t="s">
        <v>23</v>
      </c>
      <c r="O8" s="28" t="s">
        <v>24</v>
      </c>
      <c r="P8" s="27" t="s">
        <v>25</v>
      </c>
      <c r="Q8" s="576" t="s">
        <v>26</v>
      </c>
      <c r="R8" s="576" t="s">
        <v>27</v>
      </c>
    </row>
    <row r="9" spans="1:18" s="4" customFormat="1" ht="19.5" customHeight="1">
      <c r="B9" s="988"/>
      <c r="C9" s="28"/>
      <c r="D9" s="28"/>
      <c r="E9" s="28"/>
      <c r="F9" s="201"/>
      <c r="G9" s="77"/>
      <c r="H9" s="257"/>
      <c r="I9" s="257"/>
      <c r="J9" s="147"/>
      <c r="K9" s="73"/>
      <c r="L9" s="38"/>
      <c r="M9" s="27"/>
      <c r="N9" s="989"/>
      <c r="O9" s="28"/>
      <c r="P9" s="27"/>
      <c r="Q9" s="989"/>
      <c r="R9" s="990"/>
    </row>
    <row r="10" spans="1:18" s="4" customFormat="1" ht="19.5" customHeight="1">
      <c r="B10" s="988"/>
      <c r="C10" s="28"/>
      <c r="D10" s="991" t="s">
        <v>2886</v>
      </c>
      <c r="E10" s="992"/>
      <c r="F10" s="992"/>
      <c r="G10" s="993"/>
      <c r="H10" s="257"/>
      <c r="I10" s="257"/>
      <c r="J10" s="147"/>
      <c r="K10" s="73"/>
      <c r="L10" s="38"/>
      <c r="M10" s="27"/>
      <c r="N10" s="989"/>
      <c r="O10" s="28"/>
      <c r="P10" s="27"/>
      <c r="Q10" s="989"/>
      <c r="R10" s="990"/>
    </row>
    <row r="11" spans="1:18" s="4" customFormat="1" ht="19.5" customHeight="1">
      <c r="B11" s="988"/>
      <c r="C11" s="28"/>
      <c r="D11" s="28"/>
      <c r="E11" s="28"/>
      <c r="F11" s="201"/>
      <c r="G11" s="77"/>
      <c r="H11" s="257"/>
      <c r="I11" s="257"/>
      <c r="J11" s="147"/>
      <c r="K11" s="73"/>
      <c r="L11" s="38"/>
      <c r="M11" s="27"/>
      <c r="N11" s="989"/>
      <c r="O11" s="28"/>
      <c r="P11" s="27"/>
      <c r="Q11" s="989"/>
      <c r="R11" s="990"/>
    </row>
    <row r="12" spans="1:18" s="4" customFormat="1" ht="19.5" customHeight="1">
      <c r="A12" s="112" t="s">
        <v>42</v>
      </c>
      <c r="B12" s="988"/>
      <c r="C12" s="28">
        <v>1</v>
      </c>
      <c r="D12" s="27" t="s">
        <v>55</v>
      </c>
      <c r="E12" s="27" t="s">
        <v>55</v>
      </c>
      <c r="F12" s="458" t="s">
        <v>2901</v>
      </c>
      <c r="G12" s="444">
        <v>1</v>
      </c>
      <c r="H12" s="1042">
        <v>1524</v>
      </c>
      <c r="I12" s="257">
        <f t="shared" ref="I12:I30" si="0">G12*H12</f>
        <v>1524</v>
      </c>
      <c r="J12" s="147"/>
      <c r="K12" s="73" t="s">
        <v>1551</v>
      </c>
      <c r="L12" s="38"/>
      <c r="M12" s="1283" t="s">
        <v>2902</v>
      </c>
      <c r="N12" s="989">
        <v>45758</v>
      </c>
      <c r="O12" s="28"/>
      <c r="P12" s="40">
        <v>45784</v>
      </c>
      <c r="Q12" s="989">
        <v>45785</v>
      </c>
      <c r="R12" s="990"/>
    </row>
    <row r="13" spans="1:18" s="4" customFormat="1" ht="19.5" customHeight="1">
      <c r="A13" s="112" t="s">
        <v>42</v>
      </c>
      <c r="B13" s="988"/>
      <c r="C13" s="472">
        <f>+C12+1</f>
        <v>2</v>
      </c>
      <c r="D13" s="27" t="s">
        <v>55</v>
      </c>
      <c r="E13" s="27" t="s">
        <v>55</v>
      </c>
      <c r="F13" s="808" t="s">
        <v>2903</v>
      </c>
      <c r="G13" s="704">
        <v>1</v>
      </c>
      <c r="H13" s="632">
        <v>1560</v>
      </c>
      <c r="I13" s="632">
        <f t="shared" si="0"/>
        <v>1560</v>
      </c>
      <c r="J13" s="147"/>
      <c r="K13" s="73" t="s">
        <v>1551</v>
      </c>
      <c r="L13" s="38"/>
      <c r="M13" s="454" t="s">
        <v>2904</v>
      </c>
      <c r="N13" s="989">
        <v>45790</v>
      </c>
      <c r="O13" s="28"/>
      <c r="P13" s="40">
        <v>45791</v>
      </c>
      <c r="Q13" s="989">
        <v>45792</v>
      </c>
      <c r="R13" s="990"/>
    </row>
    <row r="14" spans="1:18" s="4" customFormat="1" ht="19.5" customHeight="1">
      <c r="A14" s="112" t="s">
        <v>42</v>
      </c>
      <c r="B14" s="988"/>
      <c r="C14" s="28">
        <f>+C13+1</f>
        <v>3</v>
      </c>
      <c r="D14" s="27" t="s">
        <v>55</v>
      </c>
      <c r="E14" s="27" t="s">
        <v>55</v>
      </c>
      <c r="F14" s="1385" t="s">
        <v>2905</v>
      </c>
      <c r="G14" s="442">
        <v>1</v>
      </c>
      <c r="H14" s="1386">
        <v>1188</v>
      </c>
      <c r="I14" s="257">
        <f t="shared" si="0"/>
        <v>1188</v>
      </c>
      <c r="J14" s="31"/>
      <c r="K14" s="406" t="s">
        <v>2906</v>
      </c>
      <c r="L14" s="38"/>
      <c r="M14" s="1283" t="s">
        <v>2902</v>
      </c>
      <c r="N14" s="989">
        <v>45758</v>
      </c>
      <c r="O14" s="28"/>
      <c r="P14" s="40">
        <v>45784</v>
      </c>
      <c r="Q14" s="989">
        <v>45785</v>
      </c>
      <c r="R14" s="990"/>
    </row>
    <row r="15" spans="1:18" s="4" customFormat="1" ht="19.5" customHeight="1">
      <c r="A15" s="112" t="s">
        <v>42</v>
      </c>
      <c r="B15" s="988"/>
      <c r="C15" s="28">
        <f t="shared" ref="C15:C30" si="1">+C14+1</f>
        <v>4</v>
      </c>
      <c r="D15" s="27" t="s">
        <v>2907</v>
      </c>
      <c r="E15" s="27" t="s">
        <v>55</v>
      </c>
      <c r="F15" s="1385" t="s">
        <v>2908</v>
      </c>
      <c r="G15" s="442">
        <v>10</v>
      </c>
      <c r="H15" s="435">
        <v>24</v>
      </c>
      <c r="I15" s="257">
        <f>G15*H15</f>
        <v>240</v>
      </c>
      <c r="J15" s="31"/>
      <c r="K15" s="406" t="s">
        <v>2348</v>
      </c>
      <c r="L15" s="38"/>
      <c r="M15" s="1283" t="s">
        <v>2902</v>
      </c>
      <c r="N15" s="989">
        <v>45758</v>
      </c>
      <c r="O15" s="28"/>
      <c r="P15" s="40">
        <v>45784</v>
      </c>
      <c r="Q15" s="989">
        <v>45785</v>
      </c>
      <c r="R15" s="990"/>
    </row>
    <row r="16" spans="1:18" s="4" customFormat="1" ht="19.5" customHeight="1">
      <c r="A16" s="112" t="s">
        <v>42</v>
      </c>
      <c r="B16" s="988"/>
      <c r="C16" s="28">
        <f t="shared" si="1"/>
        <v>5</v>
      </c>
      <c r="D16" s="27" t="s">
        <v>55</v>
      </c>
      <c r="E16" s="27" t="s">
        <v>55</v>
      </c>
      <c r="F16" s="458" t="s">
        <v>2909</v>
      </c>
      <c r="G16" s="444">
        <v>2</v>
      </c>
      <c r="H16" s="1042">
        <v>1356</v>
      </c>
      <c r="I16" s="257">
        <f t="shared" si="0"/>
        <v>2712</v>
      </c>
      <c r="J16" s="147"/>
      <c r="K16" s="73" t="s">
        <v>2910</v>
      </c>
      <c r="L16" s="38"/>
      <c r="M16" s="1283" t="s">
        <v>2902</v>
      </c>
      <c r="N16" s="989">
        <v>45758</v>
      </c>
      <c r="O16" s="28"/>
      <c r="P16" s="40">
        <v>45784</v>
      </c>
      <c r="Q16" s="989">
        <v>45785</v>
      </c>
      <c r="R16" s="990"/>
    </row>
    <row r="17" spans="1:18" s="4" customFormat="1" ht="19.5" customHeight="1">
      <c r="A17" s="112" t="s">
        <v>109</v>
      </c>
      <c r="B17" s="988"/>
      <c r="C17" s="28">
        <f t="shared" si="1"/>
        <v>6</v>
      </c>
      <c r="D17" s="27" t="s">
        <v>55</v>
      </c>
      <c r="E17" s="27" t="s">
        <v>55</v>
      </c>
      <c r="F17" s="458" t="s">
        <v>2911</v>
      </c>
      <c r="G17" s="444">
        <v>1</v>
      </c>
      <c r="H17" s="1042">
        <v>2039</v>
      </c>
      <c r="I17" s="257">
        <f t="shared" si="0"/>
        <v>2039</v>
      </c>
      <c r="J17" s="147"/>
      <c r="K17" s="73" t="s">
        <v>1551</v>
      </c>
      <c r="L17" s="38"/>
      <c r="M17" s="1283" t="s">
        <v>2902</v>
      </c>
      <c r="N17" s="989">
        <v>45758</v>
      </c>
      <c r="O17" s="28"/>
      <c r="P17" s="40">
        <v>45784</v>
      </c>
      <c r="Q17" s="989">
        <v>45785</v>
      </c>
      <c r="R17" s="990"/>
    </row>
    <row r="18" spans="1:18" s="4" customFormat="1" ht="19.5" customHeight="1">
      <c r="A18" s="112" t="s">
        <v>355</v>
      </c>
      <c r="B18" s="988"/>
      <c r="C18" s="28">
        <f t="shared" si="1"/>
        <v>7</v>
      </c>
      <c r="D18" s="146" t="s">
        <v>61</v>
      </c>
      <c r="E18" s="27" t="s">
        <v>55</v>
      </c>
      <c r="F18" s="458" t="s">
        <v>2912</v>
      </c>
      <c r="G18" s="444">
        <v>1</v>
      </c>
      <c r="H18" s="1042">
        <v>22817</v>
      </c>
      <c r="I18" s="257">
        <f t="shared" si="0"/>
        <v>22817</v>
      </c>
      <c r="J18" s="147"/>
      <c r="K18" s="73" t="s">
        <v>2913</v>
      </c>
      <c r="L18" s="38"/>
      <c r="M18" s="1283" t="s">
        <v>2902</v>
      </c>
      <c r="N18" s="989">
        <v>45758</v>
      </c>
      <c r="O18" s="28"/>
      <c r="P18" s="40">
        <v>45784</v>
      </c>
      <c r="Q18" s="989">
        <v>45785</v>
      </c>
      <c r="R18" s="990"/>
    </row>
    <row r="19" spans="1:18" s="4" customFormat="1" ht="19.5" customHeight="1">
      <c r="A19" s="112" t="s">
        <v>355</v>
      </c>
      <c r="B19" s="988"/>
      <c r="C19" s="28">
        <f t="shared" si="1"/>
        <v>8</v>
      </c>
      <c r="D19" s="146" t="s">
        <v>61</v>
      </c>
      <c r="E19" s="27" t="s">
        <v>55</v>
      </c>
      <c r="F19" s="458" t="s">
        <v>2914</v>
      </c>
      <c r="G19" s="444">
        <v>1</v>
      </c>
      <c r="H19" s="423">
        <v>10412</v>
      </c>
      <c r="I19" s="257">
        <f t="shared" si="0"/>
        <v>10412</v>
      </c>
      <c r="J19" s="147"/>
      <c r="K19" s="73" t="s">
        <v>2915</v>
      </c>
      <c r="L19" s="38"/>
      <c r="M19" s="1283" t="s">
        <v>2902</v>
      </c>
      <c r="N19" s="989">
        <v>45758</v>
      </c>
      <c r="O19" s="28"/>
      <c r="P19" s="40">
        <v>45784</v>
      </c>
      <c r="Q19" s="989">
        <v>45785</v>
      </c>
      <c r="R19" s="990"/>
    </row>
    <row r="20" spans="1:18" s="4" customFormat="1" ht="19.5" customHeight="1">
      <c r="A20" s="112" t="s">
        <v>42</v>
      </c>
      <c r="B20" s="988"/>
      <c r="C20" s="28">
        <f t="shared" si="1"/>
        <v>9</v>
      </c>
      <c r="D20" s="28" t="s">
        <v>55</v>
      </c>
      <c r="E20" s="28" t="s">
        <v>55</v>
      </c>
      <c r="F20" s="364" t="s">
        <v>2916</v>
      </c>
      <c r="G20" s="398">
        <v>2</v>
      </c>
      <c r="H20" s="1387">
        <v>82</v>
      </c>
      <c r="I20" s="257">
        <f t="shared" si="0"/>
        <v>164</v>
      </c>
      <c r="J20" s="31"/>
      <c r="K20" s="38" t="s">
        <v>437</v>
      </c>
      <c r="L20" s="38"/>
      <c r="M20" s="1283" t="s">
        <v>2902</v>
      </c>
      <c r="N20" s="989">
        <v>45758</v>
      </c>
      <c r="O20" s="28"/>
      <c r="P20" s="40">
        <v>45784</v>
      </c>
      <c r="Q20" s="989">
        <v>45785</v>
      </c>
      <c r="R20" s="990"/>
    </row>
    <row r="21" spans="1:18" s="4" customFormat="1" ht="19.5" customHeight="1">
      <c r="A21" s="112" t="s">
        <v>42</v>
      </c>
      <c r="B21" s="988"/>
      <c r="C21" s="28">
        <f t="shared" si="1"/>
        <v>10</v>
      </c>
      <c r="D21" s="28" t="s">
        <v>55</v>
      </c>
      <c r="E21" s="28" t="s">
        <v>55</v>
      </c>
      <c r="F21" s="364" t="s">
        <v>436</v>
      </c>
      <c r="G21" s="398">
        <v>4</v>
      </c>
      <c r="H21" s="1387">
        <v>78</v>
      </c>
      <c r="I21" s="257">
        <f>G21*H21</f>
        <v>312</v>
      </c>
      <c r="J21" s="31"/>
      <c r="K21" s="38" t="s">
        <v>437</v>
      </c>
      <c r="L21" s="38"/>
      <c r="M21" s="1283" t="s">
        <v>2902</v>
      </c>
      <c r="N21" s="989">
        <v>45758</v>
      </c>
      <c r="O21" s="28"/>
      <c r="P21" s="40">
        <v>45784</v>
      </c>
      <c r="Q21" s="989">
        <v>45785</v>
      </c>
      <c r="R21" s="990"/>
    </row>
    <row r="22" spans="1:18" s="4" customFormat="1" ht="19.5" customHeight="1">
      <c r="A22" s="112" t="s">
        <v>42</v>
      </c>
      <c r="B22" s="988"/>
      <c r="C22" s="28">
        <f t="shared" si="1"/>
        <v>11</v>
      </c>
      <c r="D22" s="28" t="s">
        <v>55</v>
      </c>
      <c r="E22" s="28" t="s">
        <v>55</v>
      </c>
      <c r="F22" s="458" t="s">
        <v>2917</v>
      </c>
      <c r="G22" s="444">
        <v>1</v>
      </c>
      <c r="H22" s="1042">
        <v>3257</v>
      </c>
      <c r="I22" s="257">
        <f t="shared" si="0"/>
        <v>3257</v>
      </c>
      <c r="J22" s="147"/>
      <c r="K22" s="73" t="s">
        <v>2918</v>
      </c>
      <c r="L22" s="38"/>
      <c r="M22" s="1283" t="s">
        <v>2902</v>
      </c>
      <c r="N22" s="989">
        <v>45758</v>
      </c>
      <c r="O22" s="28"/>
      <c r="P22" s="40">
        <v>45784</v>
      </c>
      <c r="Q22" s="989">
        <v>45785</v>
      </c>
      <c r="R22" s="990"/>
    </row>
    <row r="23" spans="1:18" s="4" customFormat="1" ht="19.5" customHeight="1">
      <c r="A23" s="112" t="s">
        <v>42</v>
      </c>
      <c r="B23" s="988"/>
      <c r="C23" s="28">
        <f t="shared" si="1"/>
        <v>12</v>
      </c>
      <c r="D23" s="28" t="s">
        <v>55</v>
      </c>
      <c r="E23" s="28" t="s">
        <v>55</v>
      </c>
      <c r="F23" s="458" t="s">
        <v>2919</v>
      </c>
      <c r="G23" s="444">
        <v>1</v>
      </c>
      <c r="H23" s="1042">
        <v>1692</v>
      </c>
      <c r="I23" s="257">
        <f t="shared" si="0"/>
        <v>1692</v>
      </c>
      <c r="J23" s="147"/>
      <c r="K23" s="73" t="s">
        <v>2920</v>
      </c>
      <c r="L23" s="38"/>
      <c r="M23" s="1283" t="s">
        <v>2902</v>
      </c>
      <c r="N23" s="989">
        <v>45758</v>
      </c>
      <c r="O23" s="28"/>
      <c r="P23" s="40">
        <v>45784</v>
      </c>
      <c r="Q23" s="989">
        <v>45785</v>
      </c>
      <c r="R23" s="990"/>
    </row>
    <row r="24" spans="1:18" s="4" customFormat="1" ht="19.5" customHeight="1">
      <c r="A24" s="112" t="s">
        <v>42</v>
      </c>
      <c r="B24" s="988"/>
      <c r="C24" s="28">
        <f>+C23+1</f>
        <v>13</v>
      </c>
      <c r="D24" s="28" t="s">
        <v>55</v>
      </c>
      <c r="E24" s="28" t="s">
        <v>55</v>
      </c>
      <c r="F24" s="364" t="s">
        <v>2921</v>
      </c>
      <c r="G24" s="398">
        <v>1</v>
      </c>
      <c r="H24" s="1387">
        <v>2098</v>
      </c>
      <c r="I24" s="257">
        <f>G24*H24</f>
        <v>2098</v>
      </c>
      <c r="J24" s="31"/>
      <c r="K24" s="38" t="s">
        <v>2922</v>
      </c>
      <c r="L24" s="38"/>
      <c r="M24" s="1283" t="s">
        <v>2902</v>
      </c>
      <c r="N24" s="989">
        <v>45758</v>
      </c>
      <c r="O24" s="28"/>
      <c r="P24" s="40">
        <v>45784</v>
      </c>
      <c r="Q24" s="989">
        <v>45785</v>
      </c>
      <c r="R24" s="990"/>
    </row>
    <row r="25" spans="1:18" s="4" customFormat="1" ht="19.5" customHeight="1">
      <c r="A25" s="112" t="s">
        <v>42</v>
      </c>
      <c r="B25" s="988"/>
      <c r="C25" s="28">
        <f t="shared" si="1"/>
        <v>14</v>
      </c>
      <c r="D25" s="28" t="s">
        <v>55</v>
      </c>
      <c r="E25" s="28" t="s">
        <v>55</v>
      </c>
      <c r="F25" s="1082" t="s">
        <v>2923</v>
      </c>
      <c r="G25" s="398">
        <v>1</v>
      </c>
      <c r="H25" s="396">
        <v>2860</v>
      </c>
      <c r="I25" s="636">
        <f t="shared" si="0"/>
        <v>2860</v>
      </c>
      <c r="J25" s="31"/>
      <c r="K25" s="73" t="s">
        <v>2924</v>
      </c>
      <c r="L25" s="38"/>
      <c r="M25" s="1283" t="s">
        <v>2902</v>
      </c>
      <c r="N25" s="989">
        <v>45758</v>
      </c>
      <c r="O25" s="28"/>
      <c r="P25" s="40">
        <v>45784</v>
      </c>
      <c r="Q25" s="989">
        <v>45785</v>
      </c>
      <c r="R25" s="990"/>
    </row>
    <row r="26" spans="1:18" s="4" customFormat="1" ht="19.5" customHeight="1">
      <c r="A26" s="112" t="s">
        <v>42</v>
      </c>
      <c r="B26" s="988"/>
      <c r="C26" s="28">
        <f t="shared" si="1"/>
        <v>15</v>
      </c>
      <c r="D26" s="28" t="s">
        <v>2925</v>
      </c>
      <c r="E26" s="28" t="s">
        <v>55</v>
      </c>
      <c r="F26" s="1082" t="s">
        <v>2926</v>
      </c>
      <c r="G26" s="398">
        <v>1</v>
      </c>
      <c r="H26" s="482">
        <v>2970</v>
      </c>
      <c r="I26" s="636">
        <f t="shared" si="0"/>
        <v>2970</v>
      </c>
      <c r="J26" s="31"/>
      <c r="K26" s="73" t="s">
        <v>2927</v>
      </c>
      <c r="L26" s="38"/>
      <c r="M26" s="1283" t="s">
        <v>2902</v>
      </c>
      <c r="N26" s="989">
        <v>45758</v>
      </c>
      <c r="O26" s="28"/>
      <c r="P26" s="40">
        <v>45784</v>
      </c>
      <c r="Q26" s="989">
        <v>45785</v>
      </c>
      <c r="R26" s="990"/>
    </row>
    <row r="27" spans="1:18" s="4" customFormat="1" ht="19.5" customHeight="1">
      <c r="A27" s="112" t="s">
        <v>64</v>
      </c>
      <c r="B27" s="988"/>
      <c r="C27" s="28">
        <f t="shared" si="1"/>
        <v>16</v>
      </c>
      <c r="D27" s="28" t="s">
        <v>55</v>
      </c>
      <c r="E27" s="28" t="s">
        <v>55</v>
      </c>
      <c r="F27" s="1082" t="s">
        <v>2928</v>
      </c>
      <c r="G27" s="398">
        <v>1</v>
      </c>
      <c r="H27" s="482">
        <v>469</v>
      </c>
      <c r="I27" s="636">
        <f t="shared" si="0"/>
        <v>469</v>
      </c>
      <c r="J27" s="31"/>
      <c r="K27" s="73" t="s">
        <v>2929</v>
      </c>
      <c r="L27" s="38"/>
      <c r="M27" s="1283" t="s">
        <v>2902</v>
      </c>
      <c r="N27" s="989">
        <v>45758</v>
      </c>
      <c r="O27" s="28"/>
      <c r="P27" s="40">
        <v>45784</v>
      </c>
      <c r="Q27" s="989">
        <v>45785</v>
      </c>
      <c r="R27" s="990"/>
    </row>
    <row r="28" spans="1:18" s="4" customFormat="1" ht="19.5" customHeight="1">
      <c r="A28" s="112" t="s">
        <v>42</v>
      </c>
      <c r="B28" s="988"/>
      <c r="C28" s="28">
        <f t="shared" si="1"/>
        <v>17</v>
      </c>
      <c r="D28" s="131" t="s">
        <v>55</v>
      </c>
      <c r="E28" s="131" t="s">
        <v>55</v>
      </c>
      <c r="F28" s="1068" t="s">
        <v>2930</v>
      </c>
      <c r="G28" s="403">
        <v>1</v>
      </c>
      <c r="H28" s="480">
        <v>4822</v>
      </c>
      <c r="I28" s="154">
        <f t="shared" si="0"/>
        <v>4822</v>
      </c>
      <c r="J28" s="31"/>
      <c r="K28" s="134" t="s">
        <v>2931</v>
      </c>
      <c r="L28" s="38"/>
      <c r="M28" s="1283" t="s">
        <v>2902</v>
      </c>
      <c r="N28" s="989">
        <v>45758</v>
      </c>
      <c r="O28" s="28"/>
      <c r="P28" s="40">
        <v>45784</v>
      </c>
      <c r="Q28" s="989">
        <v>45785</v>
      </c>
      <c r="R28" s="990"/>
    </row>
    <row r="29" spans="1:18" s="4" customFormat="1" ht="19.5" customHeight="1">
      <c r="A29" s="112" t="s">
        <v>42</v>
      </c>
      <c r="B29" s="988"/>
      <c r="C29" s="28">
        <f t="shared" si="1"/>
        <v>18</v>
      </c>
      <c r="D29" s="131" t="s">
        <v>2932</v>
      </c>
      <c r="E29" s="131" t="s">
        <v>55</v>
      </c>
      <c r="F29" s="1068" t="s">
        <v>2933</v>
      </c>
      <c r="G29" s="403">
        <v>1</v>
      </c>
      <c r="H29" s="480">
        <v>4759</v>
      </c>
      <c r="I29" s="154">
        <f t="shared" si="0"/>
        <v>4759</v>
      </c>
      <c r="J29" s="31"/>
      <c r="K29" s="134" t="s">
        <v>2934</v>
      </c>
      <c r="L29" s="38"/>
      <c r="M29" s="1283" t="s">
        <v>2902</v>
      </c>
      <c r="N29" s="989">
        <v>45758</v>
      </c>
      <c r="O29" s="28"/>
      <c r="P29" s="40">
        <v>45784</v>
      </c>
      <c r="Q29" s="989">
        <v>45785</v>
      </c>
      <c r="R29" s="990"/>
    </row>
    <row r="30" spans="1:18" s="4" customFormat="1" ht="19.5" customHeight="1">
      <c r="A30" s="112" t="s">
        <v>42</v>
      </c>
      <c r="B30" s="988"/>
      <c r="C30" s="28">
        <f t="shared" si="1"/>
        <v>19</v>
      </c>
      <c r="D30" s="131" t="s">
        <v>55</v>
      </c>
      <c r="E30" s="131" t="s">
        <v>55</v>
      </c>
      <c r="F30" s="1388" t="s">
        <v>2142</v>
      </c>
      <c r="G30" s="403">
        <v>1</v>
      </c>
      <c r="H30" s="521">
        <v>635</v>
      </c>
      <c r="I30" s="154">
        <f t="shared" si="0"/>
        <v>635</v>
      </c>
      <c r="J30" s="31"/>
      <c r="K30" s="134" t="s">
        <v>2935</v>
      </c>
      <c r="L30" s="38"/>
      <c r="M30" s="1283" t="s">
        <v>2902</v>
      </c>
      <c r="N30" s="989">
        <v>45758</v>
      </c>
      <c r="O30" s="28"/>
      <c r="P30" s="40">
        <v>45784</v>
      </c>
      <c r="Q30" s="989">
        <v>45785</v>
      </c>
      <c r="R30" s="990"/>
    </row>
    <row r="31" spans="1:18" s="4" customFormat="1" ht="19.5" customHeight="1">
      <c r="B31" s="988"/>
      <c r="C31" s="28"/>
      <c r="D31" s="28"/>
      <c r="E31" s="28"/>
      <c r="F31" s="201"/>
      <c r="G31" s="77"/>
      <c r="H31" s="257"/>
      <c r="I31" s="257"/>
      <c r="J31" s="147"/>
      <c r="K31" s="73"/>
      <c r="L31" s="38"/>
      <c r="M31" s="27"/>
      <c r="N31" s="989"/>
      <c r="O31" s="28"/>
      <c r="P31" s="27"/>
      <c r="Q31" s="989"/>
      <c r="R31" s="990"/>
    </row>
    <row r="32" spans="1:18" s="4" customFormat="1" ht="19.5" customHeight="1">
      <c r="B32" s="988"/>
      <c r="C32" s="28"/>
      <c r="D32" s="28"/>
      <c r="E32" s="28"/>
      <c r="F32" s="1004">
        <f>SUM(I12:I30)</f>
        <v>66530</v>
      </c>
      <c r="G32" s="77"/>
      <c r="H32" s="257"/>
      <c r="I32" s="257"/>
      <c r="J32" s="147"/>
      <c r="K32" s="73"/>
      <c r="L32" s="38"/>
      <c r="M32" s="27"/>
      <c r="N32" s="989"/>
      <c r="O32" s="28"/>
      <c r="P32" s="27"/>
      <c r="Q32" s="989"/>
      <c r="R32" s="990"/>
    </row>
    <row r="33" spans="1:18" s="4" customFormat="1" ht="19.5" customHeight="1">
      <c r="B33" s="988"/>
      <c r="C33" s="28"/>
      <c r="D33" s="28"/>
      <c r="E33" s="28"/>
      <c r="F33" s="201"/>
      <c r="G33" s="77"/>
      <c r="H33" s="257"/>
      <c r="I33" s="257"/>
      <c r="J33" s="147"/>
      <c r="K33" s="73"/>
      <c r="L33" s="38"/>
      <c r="M33" s="27"/>
      <c r="N33" s="989"/>
      <c r="O33" s="28"/>
      <c r="P33" s="27"/>
      <c r="Q33" s="989"/>
      <c r="R33" s="990"/>
    </row>
    <row r="34" spans="1:18" s="4" customFormat="1" ht="19.5" customHeight="1">
      <c r="B34" s="988"/>
      <c r="C34" s="28"/>
      <c r="D34" s="28"/>
      <c r="E34" s="28"/>
      <c r="F34" s="201"/>
      <c r="G34" s="77"/>
      <c r="H34" s="257"/>
      <c r="I34" s="257"/>
      <c r="J34" s="147"/>
      <c r="K34" s="73"/>
      <c r="L34" s="38"/>
      <c r="M34" s="27"/>
      <c r="N34" s="989"/>
      <c r="O34" s="28"/>
      <c r="P34" s="27"/>
      <c r="Q34" s="989"/>
      <c r="R34" s="990"/>
    </row>
    <row r="35" spans="1:18" s="4" customFormat="1" ht="19.5" customHeight="1">
      <c r="B35" s="988"/>
      <c r="C35" s="28"/>
      <c r="D35" s="991" t="s">
        <v>2892</v>
      </c>
      <c r="E35" s="992"/>
      <c r="F35" s="992"/>
      <c r="G35" s="993"/>
      <c r="H35" s="257"/>
      <c r="I35" s="257"/>
      <c r="J35" s="147"/>
      <c r="K35" s="73"/>
      <c r="L35" s="38"/>
      <c r="M35" s="27"/>
      <c r="N35" s="989"/>
      <c r="O35" s="28"/>
      <c r="P35" s="27"/>
      <c r="Q35" s="989"/>
      <c r="R35" s="990"/>
    </row>
    <row r="36" spans="1:18" s="4" customFormat="1" ht="19.5" customHeight="1">
      <c r="A36" s="398" t="s">
        <v>109</v>
      </c>
      <c r="B36" s="995">
        <v>9</v>
      </c>
      <c r="C36" s="28">
        <f>+C30+1</f>
        <v>20</v>
      </c>
      <c r="D36" s="27" t="s">
        <v>55</v>
      </c>
      <c r="E36" s="27" t="s">
        <v>55</v>
      </c>
      <c r="F36" s="458" t="s">
        <v>1612</v>
      </c>
      <c r="G36" s="398">
        <v>2</v>
      </c>
      <c r="H36" s="1042">
        <v>861</v>
      </c>
      <c r="I36" s="257">
        <f t="shared" ref="I36:I50" si="2">G36*H36</f>
        <v>1722</v>
      </c>
      <c r="J36" s="87"/>
      <c r="K36" s="73" t="s">
        <v>2264</v>
      </c>
      <c r="L36" s="630"/>
      <c r="M36" s="1283" t="s">
        <v>2902</v>
      </c>
      <c r="N36" s="989">
        <v>45758</v>
      </c>
      <c r="O36" s="28"/>
      <c r="P36" s="40">
        <v>45784</v>
      </c>
      <c r="Q36" s="989">
        <v>45785</v>
      </c>
      <c r="R36" s="990"/>
    </row>
    <row r="37" spans="1:18" s="4" customFormat="1" ht="19.5" customHeight="1">
      <c r="A37" s="398" t="s">
        <v>42</v>
      </c>
      <c r="B37" s="995">
        <v>9</v>
      </c>
      <c r="C37" s="28">
        <f>+C36+1</f>
        <v>21</v>
      </c>
      <c r="D37" s="27" t="s">
        <v>55</v>
      </c>
      <c r="E37" s="27" t="s">
        <v>55</v>
      </c>
      <c r="F37" s="297" t="s">
        <v>137</v>
      </c>
      <c r="G37" s="1389">
        <v>2</v>
      </c>
      <c r="H37" s="1042">
        <v>287</v>
      </c>
      <c r="I37" s="257">
        <f t="shared" si="2"/>
        <v>574</v>
      </c>
      <c r="J37" s="257"/>
      <c r="K37" s="136" t="s">
        <v>2265</v>
      </c>
      <c r="L37" s="630"/>
      <c r="M37" s="1283" t="s">
        <v>2902</v>
      </c>
      <c r="N37" s="989">
        <v>45758</v>
      </c>
      <c r="O37" s="28"/>
      <c r="P37" s="40">
        <v>45784</v>
      </c>
      <c r="Q37" s="989">
        <v>45785</v>
      </c>
      <c r="R37" s="990"/>
    </row>
    <row r="38" spans="1:18" s="4" customFormat="1" ht="19.5" customHeight="1">
      <c r="A38" s="398" t="s">
        <v>42</v>
      </c>
      <c r="B38" s="995">
        <v>9</v>
      </c>
      <c r="C38" s="28">
        <f t="shared" ref="C38:C50" si="3">+C37+1</f>
        <v>22</v>
      </c>
      <c r="D38" s="27" t="s">
        <v>55</v>
      </c>
      <c r="E38" s="27" t="s">
        <v>55</v>
      </c>
      <c r="F38" s="297" t="s">
        <v>1618</v>
      </c>
      <c r="G38" s="1389">
        <v>1</v>
      </c>
      <c r="H38" s="1390">
        <v>316</v>
      </c>
      <c r="I38" s="257">
        <f t="shared" si="2"/>
        <v>316</v>
      </c>
      <c r="J38" s="257"/>
      <c r="K38" s="1036" t="s">
        <v>1619</v>
      </c>
      <c r="L38" s="630"/>
      <c r="M38" s="1283" t="s">
        <v>2902</v>
      </c>
      <c r="N38" s="989">
        <v>45758</v>
      </c>
      <c r="O38" s="28"/>
      <c r="P38" s="40">
        <v>45784</v>
      </c>
      <c r="Q38" s="989">
        <v>45785</v>
      </c>
      <c r="R38" s="990"/>
    </row>
    <row r="39" spans="1:18" s="4" customFormat="1" ht="19.5" customHeight="1">
      <c r="A39" s="398" t="s">
        <v>42</v>
      </c>
      <c r="B39" s="995">
        <v>9</v>
      </c>
      <c r="C39" s="28">
        <f t="shared" si="3"/>
        <v>23</v>
      </c>
      <c r="D39" s="27" t="s">
        <v>55</v>
      </c>
      <c r="E39" s="27" t="s">
        <v>55</v>
      </c>
      <c r="F39" s="297" t="s">
        <v>2266</v>
      </c>
      <c r="G39" s="1391">
        <v>1</v>
      </c>
      <c r="H39" s="1042">
        <v>40</v>
      </c>
      <c r="I39" s="577">
        <f t="shared" si="2"/>
        <v>40</v>
      </c>
      <c r="J39" s="135"/>
      <c r="K39" s="136" t="s">
        <v>2267</v>
      </c>
      <c r="L39" s="630"/>
      <c r="M39" s="1283" t="s">
        <v>2902</v>
      </c>
      <c r="N39" s="989">
        <v>45758</v>
      </c>
      <c r="O39" s="28"/>
      <c r="P39" s="40">
        <v>45784</v>
      </c>
      <c r="Q39" s="989">
        <v>45785</v>
      </c>
      <c r="R39" s="990"/>
    </row>
    <row r="40" spans="1:18" s="4" customFormat="1" ht="19.5" customHeight="1">
      <c r="A40" s="398" t="s">
        <v>42</v>
      </c>
      <c r="B40" s="995">
        <v>9</v>
      </c>
      <c r="C40" s="28">
        <f>+C39+1</f>
        <v>24</v>
      </c>
      <c r="D40" s="27" t="s">
        <v>55</v>
      </c>
      <c r="E40" s="27" t="s">
        <v>55</v>
      </c>
      <c r="F40" s="297" t="s">
        <v>2268</v>
      </c>
      <c r="G40" s="1389">
        <v>1</v>
      </c>
      <c r="H40" s="1042">
        <v>45</v>
      </c>
      <c r="I40" s="577">
        <f t="shared" si="2"/>
        <v>45</v>
      </c>
      <c r="J40" s="31"/>
      <c r="K40" s="136" t="s">
        <v>2267</v>
      </c>
      <c r="L40" s="630"/>
      <c r="M40" s="1283" t="s">
        <v>2902</v>
      </c>
      <c r="N40" s="989">
        <v>45758</v>
      </c>
      <c r="O40" s="28"/>
      <c r="P40" s="40">
        <v>45784</v>
      </c>
      <c r="Q40" s="989">
        <v>45785</v>
      </c>
      <c r="R40" s="990"/>
    </row>
    <row r="41" spans="1:18" s="4" customFormat="1" ht="19.5" customHeight="1">
      <c r="A41" s="398" t="s">
        <v>123</v>
      </c>
      <c r="B41" s="995">
        <v>9</v>
      </c>
      <c r="C41" s="28">
        <f>+C40+1</f>
        <v>25</v>
      </c>
      <c r="D41" s="484" t="s">
        <v>61</v>
      </c>
      <c r="E41" s="131" t="s">
        <v>55</v>
      </c>
      <c r="F41" s="458" t="s">
        <v>2269</v>
      </c>
      <c r="G41" s="1392">
        <v>1</v>
      </c>
      <c r="H41" s="413">
        <v>4258</v>
      </c>
      <c r="I41" s="257">
        <f>G41*H41</f>
        <v>4258</v>
      </c>
      <c r="J41" s="147"/>
      <c r="K41" s="73" t="s">
        <v>2270</v>
      </c>
      <c r="L41" s="630"/>
      <c r="M41" s="1283" t="s">
        <v>2902</v>
      </c>
      <c r="N41" s="989">
        <v>45758</v>
      </c>
      <c r="O41" s="28"/>
      <c r="P41" s="40">
        <v>45784</v>
      </c>
      <c r="Q41" s="989">
        <v>45785</v>
      </c>
      <c r="R41" s="990"/>
    </row>
    <row r="42" spans="1:18" s="4" customFormat="1" ht="19.5" customHeight="1">
      <c r="A42" s="398" t="s">
        <v>123</v>
      </c>
      <c r="B42" s="995">
        <v>9</v>
      </c>
      <c r="C42" s="28">
        <f>+C41+1</f>
        <v>26</v>
      </c>
      <c r="D42" s="484" t="s">
        <v>61</v>
      </c>
      <c r="E42" s="131" t="s">
        <v>55</v>
      </c>
      <c r="F42" s="458" t="s">
        <v>1625</v>
      </c>
      <c r="G42" s="403">
        <v>1</v>
      </c>
      <c r="H42" s="413">
        <v>1810</v>
      </c>
      <c r="I42" s="257">
        <f>G42*H42</f>
        <v>1810</v>
      </c>
      <c r="J42" s="87"/>
      <c r="K42" s="73" t="s">
        <v>1626</v>
      </c>
      <c r="L42" s="630"/>
      <c r="M42" s="1283" t="s">
        <v>2902</v>
      </c>
      <c r="N42" s="989">
        <v>45758</v>
      </c>
      <c r="O42" s="28"/>
      <c r="P42" s="40">
        <v>45784</v>
      </c>
      <c r="Q42" s="989">
        <v>45785</v>
      </c>
      <c r="R42" s="990"/>
    </row>
    <row r="43" spans="1:18" s="4" customFormat="1" ht="19.5" customHeight="1">
      <c r="A43" s="398" t="s">
        <v>42</v>
      </c>
      <c r="B43" s="995">
        <v>9</v>
      </c>
      <c r="C43" s="28">
        <f>+C42+1</f>
        <v>27</v>
      </c>
      <c r="D43" s="131" t="s">
        <v>2936</v>
      </c>
      <c r="E43" s="131" t="s">
        <v>55</v>
      </c>
      <c r="F43" s="458" t="s">
        <v>1627</v>
      </c>
      <c r="G43" s="403">
        <v>6</v>
      </c>
      <c r="H43" s="413">
        <v>50</v>
      </c>
      <c r="I43" s="257">
        <f>G43*H43</f>
        <v>300</v>
      </c>
      <c r="J43" s="87"/>
      <c r="K43" s="73" t="s">
        <v>1628</v>
      </c>
      <c r="L43" s="630"/>
      <c r="M43" s="1283" t="s">
        <v>2902</v>
      </c>
      <c r="N43" s="989">
        <v>45758</v>
      </c>
      <c r="O43" s="28"/>
      <c r="P43" s="40">
        <v>45784</v>
      </c>
      <c r="Q43" s="989">
        <v>45785</v>
      </c>
      <c r="R43" s="990"/>
    </row>
    <row r="44" spans="1:18" s="4" customFormat="1" ht="19.5" customHeight="1">
      <c r="A44" s="398" t="s">
        <v>109</v>
      </c>
      <c r="B44" s="995">
        <v>9</v>
      </c>
      <c r="C44" s="28">
        <f>+C43+1</f>
        <v>28</v>
      </c>
      <c r="D44" s="27" t="s">
        <v>55</v>
      </c>
      <c r="E44" s="27" t="s">
        <v>55</v>
      </c>
      <c r="F44" s="458" t="s">
        <v>2272</v>
      </c>
      <c r="G44" s="398">
        <v>1</v>
      </c>
      <c r="H44" s="1042">
        <v>277</v>
      </c>
      <c r="I44" s="257">
        <f t="shared" si="2"/>
        <v>277</v>
      </c>
      <c r="J44" s="87"/>
      <c r="K44" s="73" t="s">
        <v>2264</v>
      </c>
      <c r="L44" s="630"/>
      <c r="M44" s="1283" t="s">
        <v>2902</v>
      </c>
      <c r="N44" s="989">
        <v>45758</v>
      </c>
      <c r="O44" s="28"/>
      <c r="P44" s="40">
        <v>45784</v>
      </c>
      <c r="Q44" s="989">
        <v>45785</v>
      </c>
      <c r="R44" s="990"/>
    </row>
    <row r="45" spans="1:18" s="4" customFormat="1" ht="19.5" customHeight="1">
      <c r="A45" s="398" t="s">
        <v>42</v>
      </c>
      <c r="B45" s="995">
        <v>9</v>
      </c>
      <c r="C45" s="28">
        <f t="shared" si="3"/>
        <v>29</v>
      </c>
      <c r="D45" s="27" t="s">
        <v>55</v>
      </c>
      <c r="E45" s="27" t="s">
        <v>55</v>
      </c>
      <c r="F45" s="1062" t="s">
        <v>1630</v>
      </c>
      <c r="G45" s="398">
        <v>1</v>
      </c>
      <c r="H45" s="1042">
        <v>205</v>
      </c>
      <c r="I45" s="257">
        <f t="shared" si="2"/>
        <v>205</v>
      </c>
      <c r="J45" s="87"/>
      <c r="K45" s="73" t="s">
        <v>2273</v>
      </c>
      <c r="L45" s="630"/>
      <c r="M45" s="1283" t="s">
        <v>2902</v>
      </c>
      <c r="N45" s="989">
        <v>45758</v>
      </c>
      <c r="O45" s="28"/>
      <c r="P45" s="40">
        <v>45784</v>
      </c>
      <c r="Q45" s="989">
        <v>45785</v>
      </c>
      <c r="R45" s="990"/>
    </row>
    <row r="46" spans="1:18" s="4" customFormat="1" ht="19.5" customHeight="1">
      <c r="A46" s="398" t="s">
        <v>42</v>
      </c>
      <c r="B46" s="995">
        <v>9</v>
      </c>
      <c r="C46" s="28">
        <f>+C45+1</f>
        <v>30</v>
      </c>
      <c r="D46" s="27" t="s">
        <v>55</v>
      </c>
      <c r="E46" s="27" t="s">
        <v>55</v>
      </c>
      <c r="F46" s="1062" t="s">
        <v>1632</v>
      </c>
      <c r="G46" s="398">
        <v>4</v>
      </c>
      <c r="H46" s="1042">
        <v>77</v>
      </c>
      <c r="I46" s="257">
        <f t="shared" si="2"/>
        <v>308</v>
      </c>
      <c r="J46" s="87"/>
      <c r="K46" s="73" t="s">
        <v>1633</v>
      </c>
      <c r="L46" s="630"/>
      <c r="M46" s="1283" t="s">
        <v>2902</v>
      </c>
      <c r="N46" s="989">
        <v>45758</v>
      </c>
      <c r="O46" s="28"/>
      <c r="P46" s="40">
        <v>45784</v>
      </c>
      <c r="Q46" s="989">
        <v>45785</v>
      </c>
      <c r="R46" s="990"/>
    </row>
    <row r="47" spans="1:18" s="4" customFormat="1" ht="19.5" customHeight="1">
      <c r="A47" s="398" t="s">
        <v>42</v>
      </c>
      <c r="B47" s="995">
        <v>9</v>
      </c>
      <c r="C47" s="28">
        <f>+C46+1</f>
        <v>31</v>
      </c>
      <c r="D47" s="27" t="s">
        <v>55</v>
      </c>
      <c r="E47" s="27" t="s">
        <v>55</v>
      </c>
      <c r="F47" s="1393" t="s">
        <v>2937</v>
      </c>
      <c r="G47" s="398">
        <v>1</v>
      </c>
      <c r="H47" s="257">
        <v>4762</v>
      </c>
      <c r="I47" s="257">
        <f t="shared" si="2"/>
        <v>4762</v>
      </c>
      <c r="J47" s="87"/>
      <c r="K47" s="73" t="s">
        <v>1635</v>
      </c>
      <c r="L47" s="630"/>
      <c r="M47" s="1283" t="s">
        <v>2902</v>
      </c>
      <c r="N47" s="989">
        <v>45758</v>
      </c>
      <c r="O47" s="28"/>
      <c r="P47" s="40">
        <v>45784</v>
      </c>
      <c r="Q47" s="989">
        <v>45785</v>
      </c>
      <c r="R47" s="990"/>
    </row>
    <row r="48" spans="1:18" s="4" customFormat="1" ht="19.5" customHeight="1">
      <c r="A48" s="398" t="s">
        <v>42</v>
      </c>
      <c r="B48" s="995">
        <v>9</v>
      </c>
      <c r="C48" s="28">
        <f t="shared" si="3"/>
        <v>32</v>
      </c>
      <c r="D48" s="27" t="s">
        <v>55</v>
      </c>
      <c r="E48" s="27" t="s">
        <v>55</v>
      </c>
      <c r="F48" s="1062" t="s">
        <v>1636</v>
      </c>
      <c r="G48" s="398">
        <v>1</v>
      </c>
      <c r="H48" s="257">
        <v>300</v>
      </c>
      <c r="I48" s="257">
        <f t="shared" si="2"/>
        <v>300</v>
      </c>
      <c r="J48" s="87"/>
      <c r="K48" s="73" t="s">
        <v>2274</v>
      </c>
      <c r="L48" s="630"/>
      <c r="M48" s="1283" t="s">
        <v>2902</v>
      </c>
      <c r="N48" s="989">
        <v>45758</v>
      </c>
      <c r="O48" s="28"/>
      <c r="P48" s="40">
        <v>45784</v>
      </c>
      <c r="Q48" s="989">
        <v>45785</v>
      </c>
      <c r="R48" s="990"/>
    </row>
    <row r="49" spans="1:18" s="4" customFormat="1" ht="19.5" customHeight="1">
      <c r="A49" s="398" t="s">
        <v>42</v>
      </c>
      <c r="B49" s="995">
        <v>9</v>
      </c>
      <c r="C49" s="28">
        <f t="shared" si="3"/>
        <v>33</v>
      </c>
      <c r="D49" s="27" t="s">
        <v>55</v>
      </c>
      <c r="E49" s="27" t="s">
        <v>55</v>
      </c>
      <c r="F49" s="1062" t="s">
        <v>1638</v>
      </c>
      <c r="G49" s="398">
        <v>1</v>
      </c>
      <c r="H49" s="1042">
        <v>871</v>
      </c>
      <c r="I49" s="257">
        <f t="shared" si="2"/>
        <v>871</v>
      </c>
      <c r="J49" s="87"/>
      <c r="K49" s="73" t="s">
        <v>1639</v>
      </c>
      <c r="L49" s="1003"/>
      <c r="M49" s="1283" t="s">
        <v>2902</v>
      </c>
      <c r="N49" s="989">
        <v>45758</v>
      </c>
      <c r="O49" s="28"/>
      <c r="P49" s="40">
        <v>45784</v>
      </c>
      <c r="Q49" s="989">
        <v>45785</v>
      </c>
      <c r="R49" s="990"/>
    </row>
    <row r="50" spans="1:18" s="4" customFormat="1" ht="19.5" customHeight="1">
      <c r="A50" s="398" t="s">
        <v>42</v>
      </c>
      <c r="B50" s="995">
        <v>9</v>
      </c>
      <c r="C50" s="28">
        <f t="shared" si="3"/>
        <v>34</v>
      </c>
      <c r="D50" s="27" t="s">
        <v>55</v>
      </c>
      <c r="E50" s="27" t="s">
        <v>55</v>
      </c>
      <c r="F50" s="1062" t="s">
        <v>1640</v>
      </c>
      <c r="G50" s="398">
        <v>2</v>
      </c>
      <c r="H50" s="1042">
        <v>455</v>
      </c>
      <c r="I50" s="257">
        <f t="shared" si="2"/>
        <v>910</v>
      </c>
      <c r="J50" s="87"/>
      <c r="K50" s="73" t="s">
        <v>1641</v>
      </c>
      <c r="L50" s="1003"/>
      <c r="M50" s="1283" t="s">
        <v>2902</v>
      </c>
      <c r="N50" s="989">
        <v>45758</v>
      </c>
      <c r="O50" s="28"/>
      <c r="P50" s="40">
        <v>45784</v>
      </c>
      <c r="Q50" s="989">
        <v>45785</v>
      </c>
      <c r="R50" s="990"/>
    </row>
    <row r="51" spans="1:18" s="4" customFormat="1" ht="19.5" customHeight="1">
      <c r="B51" s="988"/>
      <c r="C51" s="28"/>
      <c r="D51" s="28"/>
      <c r="E51" s="28"/>
      <c r="F51" s="88"/>
      <c r="G51" s="27"/>
      <c r="H51" s="257"/>
      <c r="I51" s="257"/>
      <c r="J51" s="87"/>
      <c r="K51" s="73"/>
      <c r="L51" s="1003"/>
      <c r="M51" s="27"/>
      <c r="N51" s="989"/>
      <c r="O51" s="28"/>
      <c r="P51" s="27"/>
      <c r="Q51" s="989"/>
      <c r="R51" s="990"/>
    </row>
    <row r="52" spans="1:18" s="4" customFormat="1" ht="19.5" customHeight="1">
      <c r="B52" s="988"/>
      <c r="C52" s="28"/>
      <c r="D52" s="28"/>
      <c r="E52" s="28"/>
      <c r="F52" s="1004">
        <f>SUM(I36:I51)</f>
        <v>16698</v>
      </c>
      <c r="G52" s="27"/>
      <c r="H52" s="257"/>
      <c r="I52" s="27"/>
      <c r="J52" s="87"/>
      <c r="K52" s="38"/>
      <c r="L52" s="38"/>
      <c r="M52" s="27"/>
      <c r="N52" s="989"/>
      <c r="O52" s="28"/>
      <c r="P52" s="27"/>
      <c r="Q52" s="989"/>
      <c r="R52" s="990"/>
    </row>
    <row r="53" spans="1:18" s="4" customFormat="1" ht="19.5" customHeight="1">
      <c r="B53" s="988"/>
      <c r="C53" s="28"/>
      <c r="D53" s="28"/>
      <c r="E53" s="28"/>
      <c r="F53" s="201"/>
      <c r="G53" s="77"/>
      <c r="H53" s="257"/>
      <c r="I53" s="257"/>
      <c r="J53" s="147"/>
      <c r="K53" s="73"/>
      <c r="L53" s="38"/>
      <c r="M53" s="27"/>
      <c r="N53" s="989"/>
      <c r="O53" s="28"/>
      <c r="P53" s="27"/>
      <c r="Q53" s="989"/>
      <c r="R53" s="990"/>
    </row>
    <row r="54" spans="1:18" s="4" customFormat="1" ht="19.5" customHeight="1">
      <c r="B54" s="988"/>
      <c r="C54" s="28"/>
      <c r="D54" s="28"/>
      <c r="E54" s="28"/>
      <c r="F54" s="201"/>
      <c r="G54" s="77"/>
      <c r="H54" s="257"/>
      <c r="I54" s="257"/>
      <c r="J54" s="147"/>
      <c r="K54" s="73"/>
      <c r="L54" s="38"/>
      <c r="M54" s="27"/>
      <c r="N54" s="989"/>
      <c r="O54" s="28"/>
      <c r="P54" s="27"/>
      <c r="Q54" s="989"/>
      <c r="R54" s="990"/>
    </row>
    <row r="55" spans="1:18" s="4" customFormat="1" ht="19.5" customHeight="1">
      <c r="B55" s="988"/>
      <c r="C55" s="28"/>
      <c r="D55" s="991" t="s">
        <v>2938</v>
      </c>
      <c r="E55" s="992"/>
      <c r="F55" s="992"/>
      <c r="G55" s="993"/>
      <c r="H55" s="257"/>
      <c r="I55" s="257"/>
      <c r="J55" s="147"/>
      <c r="K55" s="73"/>
      <c r="L55" s="38"/>
      <c r="M55" s="27"/>
      <c r="N55" s="989"/>
      <c r="O55" s="28"/>
      <c r="P55" s="27"/>
      <c r="Q55" s="989"/>
      <c r="R55" s="990"/>
    </row>
    <row r="56" spans="1:18" s="4" customFormat="1" ht="19.5" customHeight="1">
      <c r="A56" s="112" t="s">
        <v>42</v>
      </c>
      <c r="B56" s="988"/>
      <c r="C56" s="28">
        <f>+C50+1</f>
        <v>35</v>
      </c>
      <c r="D56" s="200" t="s">
        <v>196</v>
      </c>
      <c r="E56" s="200" t="s">
        <v>196</v>
      </c>
      <c r="F56" s="297" t="s">
        <v>1455</v>
      </c>
      <c r="G56" s="399">
        <v>1</v>
      </c>
      <c r="H56" s="431">
        <v>96</v>
      </c>
      <c r="I56" s="1042">
        <f t="shared" ref="I56:I61" si="4">G56*H56</f>
        <v>96</v>
      </c>
      <c r="J56" s="217"/>
      <c r="K56" s="73" t="s">
        <v>1000</v>
      </c>
      <c r="L56" s="38"/>
      <c r="M56" s="1283" t="s">
        <v>2902</v>
      </c>
      <c r="N56" s="989">
        <v>45758</v>
      </c>
      <c r="O56" s="28"/>
      <c r="P56" s="40">
        <v>45784</v>
      </c>
      <c r="Q56" s="989">
        <v>45785</v>
      </c>
      <c r="R56" s="990"/>
    </row>
    <row r="57" spans="1:18" s="4" customFormat="1" ht="19.5" customHeight="1">
      <c r="A57" s="112" t="s">
        <v>77</v>
      </c>
      <c r="B57" s="988"/>
      <c r="C57" s="28">
        <f>+C56+1</f>
        <v>36</v>
      </c>
      <c r="D57" s="200" t="s">
        <v>196</v>
      </c>
      <c r="E57" s="200" t="s">
        <v>196</v>
      </c>
      <c r="F57" s="297" t="s">
        <v>2939</v>
      </c>
      <c r="G57" s="399">
        <v>1</v>
      </c>
      <c r="H57" s="431">
        <v>4524</v>
      </c>
      <c r="I57" s="1042">
        <f t="shared" si="4"/>
        <v>4524</v>
      </c>
      <c r="J57" s="217"/>
      <c r="K57" s="73" t="s">
        <v>2940</v>
      </c>
      <c r="L57" s="38"/>
      <c r="M57" s="1283" t="s">
        <v>2902</v>
      </c>
      <c r="N57" s="989">
        <v>45758</v>
      </c>
      <c r="O57" s="28"/>
      <c r="P57" s="40">
        <v>45784</v>
      </c>
      <c r="Q57" s="989">
        <v>45785</v>
      </c>
      <c r="R57" s="990"/>
    </row>
    <row r="58" spans="1:18" s="4" customFormat="1" ht="19.5" customHeight="1">
      <c r="A58" s="112" t="s">
        <v>42</v>
      </c>
      <c r="B58" s="988"/>
      <c r="C58" s="28">
        <f>+C57+1</f>
        <v>37</v>
      </c>
      <c r="D58" s="200" t="s">
        <v>196</v>
      </c>
      <c r="E58" s="200" t="s">
        <v>196</v>
      </c>
      <c r="F58" s="297" t="s">
        <v>1457</v>
      </c>
      <c r="G58" s="399">
        <v>1</v>
      </c>
      <c r="H58" s="431">
        <v>527</v>
      </c>
      <c r="I58" s="1042">
        <f t="shared" si="4"/>
        <v>527</v>
      </c>
      <c r="J58" s="217"/>
      <c r="K58" s="73" t="s">
        <v>2941</v>
      </c>
      <c r="L58" s="38"/>
      <c r="M58" s="1283" t="s">
        <v>2902</v>
      </c>
      <c r="N58" s="989">
        <v>45758</v>
      </c>
      <c r="O58" s="28"/>
      <c r="P58" s="40">
        <v>45784</v>
      </c>
      <c r="Q58" s="989">
        <v>45785</v>
      </c>
      <c r="R58" s="990"/>
    </row>
    <row r="59" spans="1:18" s="4" customFormat="1" ht="19.5" customHeight="1">
      <c r="A59" s="112" t="s">
        <v>54</v>
      </c>
      <c r="B59" s="988"/>
      <c r="C59" s="28">
        <f>+C58+1</f>
        <v>38</v>
      </c>
      <c r="D59" s="484" t="s">
        <v>61</v>
      </c>
      <c r="E59" s="398" t="s">
        <v>55</v>
      </c>
      <c r="F59" s="297" t="s">
        <v>2942</v>
      </c>
      <c r="G59" s="898">
        <v>1</v>
      </c>
      <c r="H59" s="423">
        <v>15411</v>
      </c>
      <c r="I59" s="1042">
        <f t="shared" si="4"/>
        <v>15411</v>
      </c>
      <c r="J59" s="147"/>
      <c r="K59" s="73" t="s">
        <v>2943</v>
      </c>
      <c r="L59" s="38"/>
      <c r="M59" s="1283" t="s">
        <v>2902</v>
      </c>
      <c r="N59" s="989">
        <v>45758</v>
      </c>
      <c r="O59" s="28"/>
      <c r="P59" s="40">
        <v>45784</v>
      </c>
      <c r="Q59" s="989">
        <v>45785</v>
      </c>
      <c r="R59" s="990"/>
    </row>
    <row r="60" spans="1:18" s="4" customFormat="1" ht="19.5" customHeight="1">
      <c r="A60" s="112" t="s">
        <v>54</v>
      </c>
      <c r="B60" s="988"/>
      <c r="C60" s="28">
        <f>+C59+1</f>
        <v>39</v>
      </c>
      <c r="D60" s="484" t="s">
        <v>61</v>
      </c>
      <c r="E60" s="398" t="s">
        <v>55</v>
      </c>
      <c r="F60" s="297" t="s">
        <v>2944</v>
      </c>
      <c r="G60" s="898">
        <v>1</v>
      </c>
      <c r="H60" s="423">
        <v>13439</v>
      </c>
      <c r="I60" s="1042">
        <f t="shared" si="4"/>
        <v>13439</v>
      </c>
      <c r="J60" s="147"/>
      <c r="K60" s="73" t="s">
        <v>2945</v>
      </c>
      <c r="L60" s="38"/>
      <c r="M60" s="1283" t="s">
        <v>2902</v>
      </c>
      <c r="N60" s="989">
        <v>45758</v>
      </c>
      <c r="O60" s="28"/>
      <c r="P60" s="40">
        <v>45784</v>
      </c>
      <c r="Q60" s="989">
        <v>45785</v>
      </c>
      <c r="R60" s="990"/>
    </row>
    <row r="61" spans="1:18" s="4" customFormat="1" ht="19.5" customHeight="1">
      <c r="A61" s="112" t="s">
        <v>42</v>
      </c>
      <c r="B61" s="988"/>
      <c r="C61" s="28">
        <f>+C60+1</f>
        <v>40</v>
      </c>
      <c r="D61" s="200" t="s">
        <v>196</v>
      </c>
      <c r="E61" s="200" t="s">
        <v>196</v>
      </c>
      <c r="F61" s="297" t="s">
        <v>1454</v>
      </c>
      <c r="G61" s="399">
        <v>1</v>
      </c>
      <c r="H61" s="431">
        <v>316</v>
      </c>
      <c r="I61" s="1042">
        <f t="shared" si="4"/>
        <v>316</v>
      </c>
      <c r="J61" s="217"/>
      <c r="K61" s="73" t="s">
        <v>2946</v>
      </c>
      <c r="L61" s="38"/>
      <c r="M61" s="1283" t="s">
        <v>2902</v>
      </c>
      <c r="N61" s="989">
        <v>45758</v>
      </c>
      <c r="O61" s="28"/>
      <c r="P61" s="40">
        <v>45784</v>
      </c>
      <c r="Q61" s="989">
        <v>45785</v>
      </c>
      <c r="R61" s="990"/>
    </row>
    <row r="62" spans="1:18" s="4" customFormat="1" ht="19.5" customHeight="1">
      <c r="B62" s="988"/>
      <c r="C62" s="28"/>
      <c r="D62" s="28"/>
      <c r="E62" s="28"/>
      <c r="F62" s="201"/>
      <c r="G62" s="77"/>
      <c r="H62" s="257"/>
      <c r="I62" s="257"/>
      <c r="J62" s="147"/>
      <c r="K62" s="73"/>
      <c r="L62" s="38"/>
      <c r="M62" s="27"/>
      <c r="N62" s="989"/>
      <c r="O62" s="28"/>
      <c r="P62" s="27"/>
      <c r="Q62" s="989"/>
      <c r="R62" s="990"/>
    </row>
    <row r="63" spans="1:18" s="4" customFormat="1" ht="19.5" customHeight="1">
      <c r="B63" s="988"/>
      <c r="C63" s="28"/>
      <c r="D63" s="28"/>
      <c r="E63" s="28"/>
      <c r="F63" s="1004">
        <f>SUM(I56:I61)</f>
        <v>34313</v>
      </c>
      <c r="G63" s="77"/>
      <c r="H63" s="257"/>
      <c r="I63" s="257"/>
      <c r="J63" s="147"/>
      <c r="K63" s="73"/>
      <c r="L63" s="38"/>
      <c r="M63" s="27"/>
      <c r="N63" s="989"/>
      <c r="O63" s="28"/>
      <c r="P63" s="27"/>
      <c r="Q63" s="989"/>
      <c r="R63" s="990"/>
    </row>
    <row r="64" spans="1:18" s="4" customFormat="1" ht="19.5" customHeight="1">
      <c r="B64" s="988"/>
      <c r="C64" s="28"/>
      <c r="D64" s="28"/>
      <c r="E64" s="28"/>
      <c r="F64" s="201"/>
      <c r="G64" s="77"/>
      <c r="H64" s="257"/>
      <c r="I64" s="257"/>
      <c r="J64" s="147"/>
      <c r="K64" s="73"/>
      <c r="L64" s="38"/>
      <c r="M64" s="27"/>
      <c r="N64" s="989"/>
      <c r="O64" s="28"/>
      <c r="P64" s="27"/>
      <c r="Q64" s="989"/>
      <c r="R64" s="990"/>
    </row>
    <row r="65" spans="1:18" s="4" customFormat="1" ht="19.5" customHeight="1">
      <c r="B65" s="988"/>
      <c r="C65" s="28"/>
      <c r="D65" s="28"/>
      <c r="E65" s="28"/>
      <c r="F65" s="201"/>
      <c r="G65" s="77"/>
      <c r="H65" s="257"/>
      <c r="I65" s="257"/>
      <c r="J65" s="147"/>
      <c r="K65" s="73"/>
      <c r="L65" s="38"/>
      <c r="M65" s="27"/>
      <c r="N65" s="989"/>
      <c r="O65" s="28"/>
      <c r="P65" s="27"/>
      <c r="Q65" s="989"/>
      <c r="R65" s="990"/>
    </row>
    <row r="66" spans="1:18" s="4" customFormat="1" ht="19.5" customHeight="1">
      <c r="B66" s="988"/>
      <c r="C66" s="28"/>
      <c r="D66" s="28"/>
      <c r="E66" s="28"/>
      <c r="F66" s="201"/>
      <c r="G66" s="77"/>
      <c r="H66" s="257"/>
      <c r="I66" s="257"/>
      <c r="J66" s="147"/>
      <c r="K66" s="73"/>
      <c r="L66" s="38"/>
      <c r="M66" s="27"/>
      <c r="N66" s="989"/>
      <c r="O66" s="28"/>
      <c r="P66" s="27"/>
      <c r="Q66" s="989"/>
      <c r="R66" s="990"/>
    </row>
    <row r="67" spans="1:18" s="4" customFormat="1" ht="19.5" customHeight="1">
      <c r="B67" s="988"/>
      <c r="C67" s="28"/>
      <c r="D67" s="28"/>
      <c r="E67" s="28"/>
      <c r="F67" s="201"/>
      <c r="G67" s="77"/>
      <c r="H67" s="257"/>
      <c r="I67" s="257"/>
      <c r="J67" s="147"/>
      <c r="K67" s="73"/>
      <c r="L67" s="38"/>
      <c r="M67" s="27"/>
      <c r="N67" s="989"/>
      <c r="O67" s="28"/>
      <c r="P67" s="27"/>
      <c r="Q67" s="989"/>
      <c r="R67" s="990"/>
    </row>
    <row r="68" spans="1:18" s="4" customFormat="1" ht="19.5" customHeight="1">
      <c r="B68" s="988"/>
      <c r="C68" s="28"/>
      <c r="D68" s="1377" t="s">
        <v>2896</v>
      </c>
      <c r="E68" s="1378"/>
      <c r="F68" s="1378"/>
      <c r="G68" s="1379"/>
      <c r="H68" s="257"/>
      <c r="I68" s="257"/>
      <c r="J68" s="147"/>
      <c r="K68" s="73"/>
      <c r="L68" s="38"/>
      <c r="M68" s="27"/>
      <c r="N68" s="989"/>
      <c r="O68" s="28"/>
      <c r="P68" s="27"/>
      <c r="Q68" s="989"/>
      <c r="R68" s="990"/>
    </row>
    <row r="69" spans="1:18" s="4" customFormat="1" ht="19.5" customHeight="1">
      <c r="A69" s="112" t="s">
        <v>109</v>
      </c>
      <c r="B69" s="1380">
        <v>6</v>
      </c>
      <c r="C69" s="762">
        <f>+C61+1</f>
        <v>41</v>
      </c>
      <c r="D69" s="484" t="s">
        <v>61</v>
      </c>
      <c r="E69" s="131" t="s">
        <v>196</v>
      </c>
      <c r="F69" s="429" t="s">
        <v>2947</v>
      </c>
      <c r="G69" s="1394">
        <v>1</v>
      </c>
      <c r="H69" s="1006">
        <v>2830</v>
      </c>
      <c r="I69" s="39">
        <f t="shared" ref="I69:I74" si="5">G69*H69</f>
        <v>2830</v>
      </c>
      <c r="J69" s="159"/>
      <c r="K69" s="166" t="s">
        <v>2948</v>
      </c>
      <c r="L69" s="38"/>
      <c r="M69" s="1283" t="s">
        <v>2902</v>
      </c>
      <c r="N69" s="989">
        <v>45758</v>
      </c>
      <c r="O69" s="28"/>
      <c r="P69" s="40">
        <v>45784</v>
      </c>
      <c r="Q69" s="989">
        <v>45785</v>
      </c>
      <c r="R69" s="990"/>
    </row>
    <row r="70" spans="1:18" s="4" customFormat="1" ht="19.5" customHeight="1">
      <c r="A70" s="112" t="s">
        <v>42</v>
      </c>
      <c r="B70" s="1380"/>
      <c r="C70" s="762">
        <f>+C69+1</f>
        <v>42</v>
      </c>
      <c r="D70" s="28" t="s">
        <v>55</v>
      </c>
      <c r="E70" s="28" t="s">
        <v>55</v>
      </c>
      <c r="F70" s="429" t="s">
        <v>2949</v>
      </c>
      <c r="G70" s="1394">
        <v>2</v>
      </c>
      <c r="H70" s="1395">
        <v>980</v>
      </c>
      <c r="I70" s="39">
        <f t="shared" si="5"/>
        <v>1960</v>
      </c>
      <c r="J70" s="159"/>
      <c r="K70" s="166" t="s">
        <v>2950</v>
      </c>
      <c r="L70" s="38"/>
      <c r="M70" s="1283" t="s">
        <v>2902</v>
      </c>
      <c r="N70" s="989">
        <v>45758</v>
      </c>
      <c r="O70" s="28"/>
      <c r="P70" s="40">
        <v>45784</v>
      </c>
      <c r="Q70" s="989">
        <v>45785</v>
      </c>
      <c r="R70" s="990"/>
    </row>
    <row r="71" spans="1:18" s="4" customFormat="1" ht="19.5" customHeight="1">
      <c r="A71" s="112" t="s">
        <v>42</v>
      </c>
      <c r="B71" s="1380">
        <v>6</v>
      </c>
      <c r="C71" s="762">
        <f>+C70+1</f>
        <v>43</v>
      </c>
      <c r="D71" s="28" t="s">
        <v>55</v>
      </c>
      <c r="E71" s="28" t="s">
        <v>55</v>
      </c>
      <c r="F71" s="364" t="s">
        <v>165</v>
      </c>
      <c r="G71" s="398">
        <v>2</v>
      </c>
      <c r="H71" s="1395">
        <v>71</v>
      </c>
      <c r="I71" s="39">
        <f t="shared" si="5"/>
        <v>142</v>
      </c>
      <c r="J71" s="31"/>
      <c r="K71" s="38" t="s">
        <v>531</v>
      </c>
      <c r="L71" s="38"/>
      <c r="M71" s="1283" t="s">
        <v>2902</v>
      </c>
      <c r="N71" s="989">
        <v>45758</v>
      </c>
      <c r="O71" s="28"/>
      <c r="P71" s="40">
        <v>45784</v>
      </c>
      <c r="Q71" s="989">
        <v>45785</v>
      </c>
      <c r="R71" s="990"/>
    </row>
    <row r="72" spans="1:18" s="4" customFormat="1" ht="19.5" customHeight="1">
      <c r="A72" s="112" t="s">
        <v>42</v>
      </c>
      <c r="B72" s="1380">
        <v>6</v>
      </c>
      <c r="C72" s="762">
        <f>+C71+1</f>
        <v>44</v>
      </c>
      <c r="D72" s="131" t="s">
        <v>196</v>
      </c>
      <c r="E72" s="131" t="s">
        <v>196</v>
      </c>
      <c r="F72" s="429" t="s">
        <v>2713</v>
      </c>
      <c r="G72" s="1394">
        <v>2</v>
      </c>
      <c r="H72" s="1396">
        <v>237</v>
      </c>
      <c r="I72" s="601">
        <f t="shared" si="5"/>
        <v>474</v>
      </c>
      <c r="J72" s="159"/>
      <c r="K72" s="156" t="s">
        <v>2951</v>
      </c>
      <c r="L72" s="38"/>
      <c r="M72" s="1283" t="s">
        <v>2902</v>
      </c>
      <c r="N72" s="989">
        <v>45758</v>
      </c>
      <c r="O72" s="28"/>
      <c r="P72" s="40">
        <v>45784</v>
      </c>
      <c r="Q72" s="989">
        <v>45785</v>
      </c>
      <c r="R72" s="990"/>
    </row>
    <row r="73" spans="1:18" s="4" customFormat="1" ht="19.5" customHeight="1">
      <c r="A73" s="112" t="s">
        <v>42</v>
      </c>
      <c r="B73" s="1380">
        <v>6</v>
      </c>
      <c r="C73" s="762">
        <f>+C72+1</f>
        <v>45</v>
      </c>
      <c r="D73" s="28" t="s">
        <v>55</v>
      </c>
      <c r="E73" s="28" t="s">
        <v>55</v>
      </c>
      <c r="F73" s="364" t="s">
        <v>177</v>
      </c>
      <c r="G73" s="398">
        <v>2</v>
      </c>
      <c r="H73" s="1395">
        <v>30</v>
      </c>
      <c r="I73" s="39">
        <f t="shared" si="5"/>
        <v>60</v>
      </c>
      <c r="J73" s="31"/>
      <c r="K73" s="38" t="s">
        <v>532</v>
      </c>
      <c r="L73" s="38"/>
      <c r="M73" s="1283" t="s">
        <v>2902</v>
      </c>
      <c r="N73" s="989">
        <v>45758</v>
      </c>
      <c r="O73" s="28"/>
      <c r="P73" s="40">
        <v>45784</v>
      </c>
      <c r="Q73" s="989">
        <v>45785</v>
      </c>
      <c r="R73" s="990"/>
    </row>
    <row r="74" spans="1:18" s="4" customFormat="1" ht="19.5" customHeight="1">
      <c r="A74" s="112" t="s">
        <v>42</v>
      </c>
      <c r="B74" s="1380">
        <v>6</v>
      </c>
      <c r="C74" s="762">
        <f>+C73+1</f>
        <v>46</v>
      </c>
      <c r="D74" s="131" t="s">
        <v>55</v>
      </c>
      <c r="E74" s="131" t="s">
        <v>55</v>
      </c>
      <c r="F74" s="429" t="s">
        <v>158</v>
      </c>
      <c r="G74" s="403">
        <v>10</v>
      </c>
      <c r="H74" s="428">
        <v>17</v>
      </c>
      <c r="I74" s="1007">
        <f t="shared" si="5"/>
        <v>170</v>
      </c>
      <c r="J74" s="205"/>
      <c r="K74" s="156" t="s">
        <v>2952</v>
      </c>
      <c r="L74" s="38"/>
      <c r="M74" s="1283" t="s">
        <v>2902</v>
      </c>
      <c r="N74" s="989">
        <v>45758</v>
      </c>
      <c r="O74" s="28"/>
      <c r="P74" s="40">
        <v>45784</v>
      </c>
      <c r="Q74" s="989">
        <v>45785</v>
      </c>
      <c r="R74" s="990"/>
    </row>
    <row r="75" spans="1:18" s="4" customFormat="1" ht="19.5" customHeight="1">
      <c r="B75" s="988"/>
      <c r="C75" s="28"/>
      <c r="D75" s="28"/>
      <c r="E75" s="28"/>
      <c r="F75" s="88"/>
      <c r="G75" s="27"/>
      <c r="H75" s="257"/>
      <c r="I75" s="39"/>
      <c r="J75" s="87"/>
      <c r="K75" s="38"/>
      <c r="L75" s="38"/>
      <c r="M75" s="27"/>
      <c r="N75" s="989"/>
      <c r="O75" s="28"/>
      <c r="P75" s="27"/>
      <c r="Q75" s="989"/>
      <c r="R75" s="990"/>
    </row>
    <row r="76" spans="1:18" s="4" customFormat="1" ht="19.5" customHeight="1">
      <c r="B76" s="988"/>
      <c r="C76" s="28"/>
      <c r="D76" s="28"/>
      <c r="E76" s="579"/>
      <c r="F76" s="1133">
        <f>SUM(I69:I75)</f>
        <v>5636</v>
      </c>
      <c r="G76" s="27"/>
      <c r="H76" s="257"/>
      <c r="I76" s="39"/>
      <c r="J76" s="87"/>
      <c r="K76" s="38"/>
      <c r="L76" s="38"/>
      <c r="M76" s="27"/>
      <c r="N76" s="989"/>
      <c r="O76" s="28"/>
      <c r="P76" s="27"/>
      <c r="Q76" s="989"/>
      <c r="R76" s="990"/>
    </row>
    <row r="77" spans="1:18" s="4" customFormat="1" ht="19.5" customHeight="1">
      <c r="B77" s="988"/>
      <c r="C77" s="28"/>
      <c r="D77" s="28"/>
      <c r="E77" s="28"/>
      <c r="F77" s="201"/>
      <c r="G77" s="77"/>
      <c r="H77" s="257"/>
      <c r="I77" s="257"/>
      <c r="J77" s="147"/>
      <c r="K77" s="73"/>
      <c r="L77" s="38"/>
      <c r="M77" s="27"/>
      <c r="N77" s="989"/>
      <c r="O77" s="28"/>
      <c r="P77" s="27"/>
      <c r="Q77" s="989"/>
      <c r="R77" s="990"/>
    </row>
    <row r="78" spans="1:18" s="4" customFormat="1" ht="19.5" customHeight="1">
      <c r="B78" s="988"/>
      <c r="C78" s="28"/>
      <c r="D78" s="28"/>
      <c r="E78" s="28"/>
      <c r="F78" s="201"/>
      <c r="G78" s="77"/>
      <c r="H78" s="257"/>
      <c r="I78" s="257"/>
      <c r="J78" s="147"/>
      <c r="K78" s="73"/>
      <c r="L78" s="38"/>
      <c r="M78" s="27"/>
      <c r="N78" s="989"/>
      <c r="O78" s="28"/>
      <c r="P78" s="27"/>
      <c r="Q78" s="989"/>
      <c r="R78" s="990"/>
    </row>
    <row r="79" spans="1:18" s="4" customFormat="1" ht="19.5" customHeight="1">
      <c r="C79" s="28"/>
      <c r="D79" s="27"/>
      <c r="E79" s="27"/>
      <c r="F79" s="746"/>
      <c r="G79" s="77"/>
      <c r="H79" s="257"/>
      <c r="I79" s="257"/>
      <c r="J79" s="147"/>
      <c r="K79" s="136"/>
      <c r="L79" s="38"/>
      <c r="M79" s="27"/>
      <c r="N79" s="32"/>
      <c r="O79" s="28"/>
      <c r="P79" s="27"/>
      <c r="Q79" s="32"/>
      <c r="R79" s="576"/>
    </row>
    <row r="80" spans="1:18" s="4" customFormat="1" ht="19.5" customHeight="1">
      <c r="C80" s="28"/>
      <c r="D80" s="27"/>
      <c r="E80" s="27"/>
      <c r="F80" s="117"/>
      <c r="G80" s="1009"/>
      <c r="H80" s="77"/>
      <c r="I80" s="257"/>
      <c r="J80" s="76"/>
      <c r="K80" s="136"/>
      <c r="L80" s="38"/>
      <c r="M80" s="27"/>
      <c r="N80" s="32"/>
      <c r="O80" s="28"/>
      <c r="P80" s="27"/>
      <c r="Q80" s="32"/>
      <c r="R80" s="576"/>
    </row>
    <row r="81" spans="3:18" s="4" customFormat="1" ht="19.5" customHeight="1">
      <c r="C81" s="28"/>
      <c r="D81" s="27"/>
      <c r="E81" s="27"/>
      <c r="F81" s="117"/>
      <c r="G81" s="1009"/>
      <c r="H81" s="77"/>
      <c r="I81" s="257"/>
      <c r="J81" s="76"/>
      <c r="K81" s="136"/>
      <c r="L81" s="38"/>
      <c r="M81" s="27"/>
      <c r="N81" s="32"/>
      <c r="O81" s="28"/>
      <c r="P81" s="27"/>
      <c r="Q81" s="32"/>
      <c r="R81" s="576"/>
    </row>
    <row r="82" spans="3:18" s="4" customFormat="1" ht="19.5" customHeight="1">
      <c r="C82" s="28"/>
      <c r="D82" s="27"/>
      <c r="E82" s="27"/>
      <c r="F82" s="117"/>
      <c r="G82" s="1009"/>
      <c r="H82" s="77"/>
      <c r="I82" s="257"/>
      <c r="J82" s="76"/>
      <c r="K82" s="136"/>
      <c r="L82" s="38"/>
      <c r="M82" s="27"/>
      <c r="N82" s="32"/>
      <c r="O82" s="28"/>
      <c r="P82" s="27"/>
      <c r="Q82" s="32"/>
      <c r="R82" s="576"/>
    </row>
    <row r="83" spans="3:18" s="4" customFormat="1" ht="19.5" customHeight="1">
      <c r="C83" s="28"/>
      <c r="D83" s="27"/>
      <c r="E83" s="27"/>
      <c r="F83" s="1010"/>
      <c r="G83" s="1011"/>
      <c r="H83" s="27"/>
      <c r="I83" s="257"/>
      <c r="J83" s="38"/>
      <c r="K83" s="1010"/>
      <c r="L83" s="38"/>
      <c r="M83" s="27"/>
      <c r="N83" s="32"/>
      <c r="O83" s="28"/>
      <c r="P83" s="27"/>
      <c r="Q83" s="32"/>
      <c r="R83" s="576"/>
    </row>
    <row r="84" spans="3:18" s="4" customFormat="1" ht="19.5" customHeight="1">
      <c r="C84" s="28"/>
      <c r="D84" s="27"/>
      <c r="E84" s="27"/>
      <c r="F84" s="1010"/>
      <c r="G84" s="1011"/>
      <c r="H84" s="27"/>
      <c r="I84" s="257"/>
      <c r="J84" s="38"/>
      <c r="K84" s="1010"/>
      <c r="L84" s="38"/>
      <c r="M84" s="27"/>
      <c r="N84" s="32"/>
      <c r="O84" s="28"/>
      <c r="P84" s="27"/>
      <c r="Q84" s="32"/>
      <c r="R84" s="576"/>
    </row>
    <row r="85" spans="3:18" s="4" customFormat="1" ht="19.5" customHeight="1">
      <c r="C85" s="28"/>
      <c r="D85" s="27"/>
      <c r="E85" s="27"/>
      <c r="F85" s="1010"/>
      <c r="G85" s="1011"/>
      <c r="H85" s="27"/>
      <c r="I85" s="257"/>
      <c r="J85" s="38"/>
      <c r="K85" s="1010"/>
      <c r="L85" s="38"/>
      <c r="M85" s="27"/>
      <c r="N85" s="32"/>
      <c r="O85" s="28"/>
      <c r="P85" s="27"/>
      <c r="Q85" s="32"/>
      <c r="R85" s="576"/>
    </row>
    <row r="86" spans="3:18" s="4" customFormat="1" ht="19.5" customHeight="1">
      <c r="C86" s="28"/>
      <c r="D86" s="27"/>
      <c r="E86" s="27"/>
      <c r="F86" s="1010"/>
      <c r="G86" s="1011"/>
      <c r="H86" s="27"/>
      <c r="I86" s="257"/>
      <c r="J86" s="38"/>
      <c r="K86" s="1010"/>
      <c r="L86" s="38"/>
      <c r="M86" s="27"/>
      <c r="N86" s="32"/>
      <c r="O86" s="28"/>
      <c r="P86" s="27"/>
      <c r="Q86" s="32"/>
      <c r="R86" s="576"/>
    </row>
    <row r="87" spans="3:18" s="4" customFormat="1" ht="19.5" customHeight="1">
      <c r="C87" s="28"/>
      <c r="D87" s="27"/>
      <c r="E87" s="27"/>
      <c r="F87" s="746"/>
      <c r="G87" s="77"/>
      <c r="H87" s="77"/>
      <c r="I87" s="257"/>
      <c r="J87" s="147"/>
      <c r="K87" s="136"/>
      <c r="L87" s="38"/>
      <c r="M87" s="27"/>
      <c r="N87" s="32"/>
      <c r="O87" s="28"/>
      <c r="P87" s="27"/>
      <c r="Q87" s="32"/>
      <c r="R87" s="576"/>
    </row>
    <row r="88" spans="3:18" s="4" customFormat="1" ht="19.5" customHeight="1">
      <c r="C88" s="28"/>
      <c r="D88" s="27"/>
      <c r="E88" s="27"/>
      <c r="F88" s="746"/>
      <c r="G88" s="77"/>
      <c r="H88" s="77"/>
      <c r="I88" s="257"/>
      <c r="J88" s="147"/>
      <c r="K88" s="136"/>
      <c r="L88" s="38"/>
      <c r="M88" s="27"/>
      <c r="N88" s="32"/>
      <c r="O88" s="28"/>
      <c r="P88" s="27"/>
      <c r="Q88" s="32"/>
      <c r="R88" s="576"/>
    </row>
    <row r="89" spans="3:18" s="4" customFormat="1" ht="19.5" customHeight="1">
      <c r="C89" s="28"/>
      <c r="D89" s="27"/>
      <c r="E89" s="27"/>
      <c r="F89" s="746"/>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19.5" customHeight="1">
      <c r="C95" s="28"/>
      <c r="D95" s="27"/>
      <c r="E95" s="27"/>
      <c r="F95" s="971"/>
      <c r="G95" s="77"/>
      <c r="H95" s="257"/>
      <c r="I95" s="257"/>
      <c r="J95" s="147"/>
      <c r="K95" s="136"/>
      <c r="L95" s="38"/>
      <c r="M95" s="27"/>
      <c r="N95" s="32"/>
      <c r="O95" s="28"/>
      <c r="P95" s="27"/>
      <c r="Q95" s="32"/>
      <c r="R95" s="576"/>
    </row>
    <row r="96" spans="3:18" s="4" customFormat="1" ht="19.5" customHeight="1">
      <c r="C96" s="28"/>
      <c r="D96" s="27"/>
      <c r="E96" s="27"/>
      <c r="F96" s="971"/>
      <c r="G96" s="77"/>
      <c r="H96" s="257"/>
      <c r="I96" s="257"/>
      <c r="J96" s="147"/>
      <c r="K96" s="136"/>
      <c r="L96" s="38"/>
      <c r="M96" s="27"/>
      <c r="N96" s="32"/>
      <c r="O96" s="28"/>
      <c r="P96" s="27"/>
      <c r="Q96" s="32"/>
      <c r="R96" s="576"/>
    </row>
    <row r="97" spans="3:18" s="4" customFormat="1" ht="19.5" customHeight="1">
      <c r="C97" s="28"/>
      <c r="D97" s="27"/>
      <c r="E97" s="27"/>
      <c r="F97" s="971"/>
      <c r="G97" s="77"/>
      <c r="H97" s="257"/>
      <c r="I97" s="257"/>
      <c r="J97" s="147"/>
      <c r="K97" s="136"/>
      <c r="L97" s="38"/>
      <c r="M97" s="27"/>
      <c r="N97" s="32"/>
      <c r="O97" s="28"/>
      <c r="P97" s="27"/>
      <c r="Q97" s="32"/>
      <c r="R97" s="576"/>
    </row>
    <row r="98" spans="3:18" s="4" customFormat="1" ht="19.5" customHeight="1">
      <c r="C98" s="28"/>
      <c r="D98" s="27"/>
      <c r="E98" s="27"/>
      <c r="F98" s="971"/>
      <c r="G98" s="77"/>
      <c r="H98" s="257"/>
      <c r="I98" s="257"/>
      <c r="J98" s="147"/>
      <c r="K98" s="136"/>
      <c r="L98" s="38"/>
      <c r="M98" s="27"/>
      <c r="N98" s="32"/>
      <c r="O98" s="28"/>
      <c r="P98" s="27"/>
      <c r="Q98" s="32"/>
      <c r="R98" s="576"/>
    </row>
    <row r="99" spans="3:18" s="4" customFormat="1" ht="19.5" customHeight="1">
      <c r="C99" s="28"/>
      <c r="D99" s="27"/>
      <c r="E99" s="27"/>
      <c r="F99" s="971"/>
      <c r="G99" s="77"/>
      <c r="H99" s="257"/>
      <c r="I99" s="257"/>
      <c r="J99" s="147"/>
      <c r="K99" s="136"/>
      <c r="L99" s="38"/>
      <c r="M99" s="27"/>
      <c r="N99" s="32"/>
      <c r="O99" s="28"/>
      <c r="P99" s="27"/>
      <c r="Q99" s="32"/>
      <c r="R99" s="576"/>
    </row>
    <row r="100" spans="3:18" s="4" customFormat="1" ht="19.5" customHeight="1">
      <c r="C100" s="28"/>
      <c r="D100" s="27"/>
      <c r="E100" s="27"/>
      <c r="F100" s="971"/>
      <c r="G100" s="77"/>
      <c r="H100" s="257"/>
      <c r="I100" s="257"/>
      <c r="J100" s="147"/>
      <c r="K100" s="136"/>
      <c r="L100" s="38"/>
      <c r="M100" s="27"/>
      <c r="N100" s="32"/>
      <c r="O100" s="28"/>
      <c r="P100" s="27"/>
      <c r="Q100" s="32"/>
      <c r="R100" s="576"/>
    </row>
    <row r="101" spans="3:18" s="4" customFormat="1" ht="19.5" customHeight="1">
      <c r="C101" s="28"/>
      <c r="D101" s="27"/>
      <c r="E101" s="27"/>
      <c r="F101" s="971"/>
      <c r="G101" s="77"/>
      <c r="H101" s="257"/>
      <c r="I101" s="257"/>
      <c r="J101" s="147"/>
      <c r="K101" s="136"/>
      <c r="L101" s="38"/>
      <c r="M101" s="27"/>
      <c r="N101" s="32"/>
      <c r="O101" s="28"/>
      <c r="P101" s="27"/>
      <c r="Q101" s="32"/>
      <c r="R101" s="576"/>
    </row>
    <row r="102" spans="3:18" s="4" customFormat="1" ht="19.5" customHeight="1">
      <c r="C102" s="28"/>
      <c r="D102" s="27"/>
      <c r="E102" s="27"/>
      <c r="F102" s="971"/>
      <c r="G102" s="77"/>
      <c r="H102" s="257"/>
      <c r="I102" s="257"/>
      <c r="J102" s="147"/>
      <c r="K102" s="136"/>
      <c r="L102" s="38"/>
      <c r="M102" s="27"/>
      <c r="N102" s="32"/>
      <c r="O102" s="28"/>
      <c r="P102" s="27"/>
      <c r="Q102" s="32"/>
      <c r="R102" s="576"/>
    </row>
    <row r="103" spans="3:18" s="4" customFormat="1" ht="19.5" customHeight="1">
      <c r="C103" s="28"/>
      <c r="D103" s="27"/>
      <c r="E103" s="27"/>
      <c r="F103" s="971"/>
      <c r="G103" s="77"/>
      <c r="H103" s="257"/>
      <c r="I103" s="257"/>
      <c r="J103" s="147"/>
      <c r="K103" s="136"/>
      <c r="L103" s="38"/>
      <c r="M103" s="27"/>
      <c r="N103" s="32"/>
      <c r="O103" s="28"/>
      <c r="P103" s="27"/>
      <c r="Q103" s="32"/>
      <c r="R103" s="576"/>
    </row>
    <row r="104" spans="3:18" s="4" customFormat="1" ht="19.5" customHeight="1">
      <c r="C104" s="28"/>
      <c r="D104" s="27"/>
      <c r="E104" s="27"/>
      <c r="F104" s="971"/>
      <c r="G104" s="77"/>
      <c r="H104" s="257"/>
      <c r="I104" s="257"/>
      <c r="J104" s="147"/>
      <c r="K104" s="136"/>
      <c r="L104" s="38"/>
      <c r="M104" s="27"/>
      <c r="N104" s="32"/>
      <c r="O104" s="28"/>
      <c r="P104" s="27"/>
      <c r="Q104" s="32"/>
      <c r="R104" s="576"/>
    </row>
    <row r="105" spans="3:18" s="4" customFormat="1" ht="19.5" customHeight="1">
      <c r="C105" s="28"/>
      <c r="D105" s="27"/>
      <c r="E105" s="27"/>
      <c r="F105" s="971"/>
      <c r="G105" s="77"/>
      <c r="H105" s="257"/>
      <c r="I105" s="257"/>
      <c r="J105" s="147"/>
      <c r="K105" s="136"/>
      <c r="L105" s="38"/>
      <c r="M105" s="27"/>
      <c r="N105" s="32"/>
      <c r="O105" s="28"/>
      <c r="P105" s="27"/>
      <c r="Q105" s="32"/>
      <c r="R105" s="576"/>
    </row>
    <row r="106" spans="3:18" s="4" customFormat="1" ht="19.5" customHeight="1">
      <c r="C106" s="28"/>
      <c r="D106" s="27"/>
      <c r="E106" s="27"/>
      <c r="F106" s="971"/>
      <c r="G106" s="77"/>
      <c r="H106" s="257"/>
      <c r="I106" s="257"/>
      <c r="J106" s="147"/>
      <c r="K106" s="136"/>
      <c r="L106" s="38"/>
      <c r="M106" s="27"/>
      <c r="N106" s="32"/>
      <c r="O106" s="28"/>
      <c r="P106" s="27"/>
      <c r="Q106" s="32"/>
      <c r="R106" s="576"/>
    </row>
    <row r="107" spans="3:18" s="4" customFormat="1" ht="19.5" customHeight="1">
      <c r="C107" s="28"/>
      <c r="D107" s="27"/>
      <c r="E107" s="27"/>
      <c r="F107" s="971"/>
      <c r="G107" s="77"/>
      <c r="H107" s="257"/>
      <c r="I107" s="257"/>
      <c r="J107" s="147"/>
      <c r="K107" s="136"/>
      <c r="L107" s="38"/>
      <c r="M107" s="27"/>
      <c r="N107" s="32"/>
      <c r="O107" s="28"/>
      <c r="P107" s="27"/>
      <c r="Q107" s="32"/>
      <c r="R107" s="576"/>
    </row>
    <row r="108" spans="3:18" s="4" customFormat="1" ht="19.5" customHeight="1">
      <c r="C108" s="28"/>
      <c r="D108" s="27"/>
      <c r="E108" s="27"/>
      <c r="F108" s="971"/>
      <c r="G108" s="77"/>
      <c r="H108" s="257"/>
      <c r="I108" s="257"/>
      <c r="J108" s="147"/>
      <c r="K108" s="136"/>
      <c r="L108" s="38"/>
      <c r="M108" s="27"/>
      <c r="N108" s="32"/>
      <c r="O108" s="28"/>
      <c r="P108" s="27"/>
      <c r="Q108" s="32"/>
      <c r="R108" s="576"/>
    </row>
    <row r="109" spans="3:18" s="4" customFormat="1" ht="19.5" customHeight="1">
      <c r="C109" s="28"/>
      <c r="D109" s="27"/>
      <c r="E109" s="27"/>
      <c r="F109" s="971"/>
      <c r="G109" s="77"/>
      <c r="H109" s="257"/>
      <c r="I109" s="257"/>
      <c r="J109" s="147"/>
      <c r="K109" s="136"/>
      <c r="L109" s="38"/>
      <c r="M109" s="27"/>
      <c r="N109" s="32"/>
      <c r="O109" s="28"/>
      <c r="P109" s="27"/>
      <c r="Q109" s="32"/>
      <c r="R109" s="576"/>
    </row>
    <row r="110" spans="3:18" s="4" customFormat="1" ht="19.5" customHeight="1">
      <c r="C110" s="28"/>
      <c r="D110" s="27"/>
      <c r="E110" s="27"/>
      <c r="F110" s="971"/>
      <c r="G110" s="77"/>
      <c r="H110" s="257"/>
      <c r="I110" s="257"/>
      <c r="J110" s="147"/>
      <c r="K110" s="136"/>
      <c r="L110" s="38"/>
      <c r="M110" s="27"/>
      <c r="N110" s="32"/>
      <c r="O110" s="28"/>
      <c r="P110" s="27"/>
      <c r="Q110" s="32"/>
      <c r="R110" s="576"/>
    </row>
    <row r="111" spans="3:18" s="4" customFormat="1" ht="19.5" customHeight="1">
      <c r="C111" s="28"/>
      <c r="D111" s="27"/>
      <c r="E111" s="27"/>
      <c r="F111" s="971"/>
      <c r="G111" s="77"/>
      <c r="H111" s="257"/>
      <c r="I111" s="257"/>
      <c r="J111" s="147"/>
      <c r="K111" s="136"/>
      <c r="L111" s="38"/>
      <c r="M111" s="27"/>
      <c r="N111" s="32"/>
      <c r="O111" s="28"/>
      <c r="P111" s="27"/>
      <c r="Q111" s="32"/>
      <c r="R111" s="576"/>
    </row>
    <row r="112" spans="3:18" s="4" customFormat="1" ht="19.5" customHeight="1">
      <c r="C112" s="28"/>
      <c r="D112" s="27"/>
      <c r="E112" s="27"/>
      <c r="F112" s="971"/>
      <c r="G112" s="77"/>
      <c r="H112" s="257"/>
      <c r="I112" s="257"/>
      <c r="J112" s="147"/>
      <c r="K112" s="136"/>
      <c r="L112" s="38"/>
      <c r="M112" s="27"/>
      <c r="N112" s="32"/>
      <c r="O112" s="28"/>
      <c r="P112" s="27"/>
      <c r="Q112" s="32"/>
      <c r="R112" s="576"/>
    </row>
    <row r="113" spans="3:18" s="4" customFormat="1" ht="19.5" customHeight="1">
      <c r="C113" s="28"/>
      <c r="D113" s="27"/>
      <c r="E113" s="27"/>
      <c r="F113" s="971"/>
      <c r="G113" s="77"/>
      <c r="H113" s="257"/>
      <c r="I113" s="257"/>
      <c r="J113" s="147"/>
      <c r="K113" s="136"/>
      <c r="L113" s="38"/>
      <c r="M113" s="27"/>
      <c r="N113" s="32"/>
      <c r="O113" s="28"/>
      <c r="P113" s="27"/>
      <c r="Q113" s="32"/>
      <c r="R113" s="576"/>
    </row>
    <row r="114" spans="3:18" s="4" customFormat="1" ht="19.5" customHeight="1">
      <c r="C114" s="28"/>
      <c r="D114" s="27"/>
      <c r="E114" s="27"/>
      <c r="F114" s="971"/>
      <c r="G114" s="77"/>
      <c r="H114" s="257"/>
      <c r="I114" s="257"/>
      <c r="J114" s="147"/>
      <c r="K114" s="136"/>
      <c r="L114" s="38"/>
      <c r="M114" s="27"/>
      <c r="N114" s="32"/>
      <c r="O114" s="28"/>
      <c r="P114" s="27"/>
      <c r="Q114" s="32"/>
      <c r="R114" s="576"/>
    </row>
    <row r="115" spans="3:18" s="4" customFormat="1" ht="19.5" customHeight="1">
      <c r="C115" s="28"/>
      <c r="D115" s="27"/>
      <c r="E115" s="27"/>
      <c r="F115" s="971"/>
      <c r="G115" s="77"/>
      <c r="H115" s="257"/>
      <c r="I115" s="257"/>
      <c r="J115" s="147"/>
      <c r="K115" s="136"/>
      <c r="L115" s="38"/>
      <c r="M115" s="27"/>
      <c r="N115" s="32"/>
      <c r="O115" s="28"/>
      <c r="P115" s="27"/>
      <c r="Q115" s="32"/>
      <c r="R115" s="576"/>
    </row>
    <row r="116" spans="3:18" s="4" customFormat="1" ht="19.5" customHeight="1">
      <c r="C116" s="28"/>
      <c r="D116" s="27"/>
      <c r="E116" s="27"/>
      <c r="F116" s="971"/>
      <c r="G116" s="77"/>
      <c r="H116" s="257"/>
      <c r="I116" s="257"/>
      <c r="J116" s="147"/>
      <c r="K116" s="136"/>
      <c r="L116" s="38"/>
      <c r="M116" s="27"/>
      <c r="N116" s="32"/>
      <c r="O116" s="28"/>
      <c r="P116" s="27"/>
      <c r="Q116" s="32"/>
      <c r="R116" s="576"/>
    </row>
    <row r="117" spans="3:18" s="4" customFormat="1" ht="19.5" customHeight="1">
      <c r="C117" s="28"/>
      <c r="D117" s="27"/>
      <c r="E117" s="27"/>
      <c r="F117" s="971"/>
      <c r="G117" s="77"/>
      <c r="H117" s="257"/>
      <c r="I117" s="257"/>
      <c r="J117" s="147"/>
      <c r="K117" s="136"/>
      <c r="L117" s="38"/>
      <c r="M117" s="27"/>
      <c r="N117" s="32"/>
      <c r="O117" s="28"/>
      <c r="P117" s="27"/>
      <c r="Q117" s="32"/>
      <c r="R117" s="576"/>
    </row>
    <row r="118" spans="3:18" s="4" customFormat="1" ht="19.5" customHeight="1">
      <c r="C118" s="28"/>
      <c r="D118" s="27"/>
      <c r="E118" s="27"/>
      <c r="F118" s="971"/>
      <c r="G118" s="77"/>
      <c r="H118" s="257"/>
      <c r="I118" s="257"/>
      <c r="J118" s="147"/>
      <c r="K118" s="136"/>
      <c r="L118" s="38"/>
      <c r="M118" s="27"/>
      <c r="N118" s="32"/>
      <c r="O118" s="28"/>
      <c r="P118" s="27"/>
      <c r="Q118" s="32"/>
      <c r="R118" s="576"/>
    </row>
    <row r="119" spans="3:18" s="4" customFormat="1" ht="19.5" customHeight="1">
      <c r="C119" s="28"/>
      <c r="D119" s="27"/>
      <c r="E119" s="27"/>
      <c r="F119" s="971"/>
      <c r="G119" s="77"/>
      <c r="H119" s="257"/>
      <c r="I119" s="257"/>
      <c r="J119" s="147"/>
      <c r="K119" s="136"/>
      <c r="L119" s="38"/>
      <c r="M119" s="27"/>
      <c r="N119" s="32"/>
      <c r="O119" s="28"/>
      <c r="P119" s="27"/>
      <c r="Q119" s="32"/>
      <c r="R119" s="576"/>
    </row>
    <row r="120" spans="3:18" s="4" customFormat="1" ht="19.5" customHeight="1">
      <c r="C120" s="28"/>
      <c r="D120" s="27"/>
      <c r="E120" s="27"/>
      <c r="F120" s="971"/>
      <c r="G120" s="77"/>
      <c r="H120" s="257"/>
      <c r="I120" s="257"/>
      <c r="J120" s="147"/>
      <c r="K120" s="136"/>
      <c r="L120" s="38"/>
      <c r="M120" s="27"/>
      <c r="N120" s="32"/>
      <c r="O120" s="28"/>
      <c r="P120" s="27"/>
      <c r="Q120" s="32"/>
      <c r="R120" s="576"/>
    </row>
    <row r="121" spans="3:18" s="4" customFormat="1" ht="19.5" customHeight="1">
      <c r="C121" s="28"/>
      <c r="D121" s="27"/>
      <c r="E121" s="27"/>
      <c r="F121" s="971"/>
      <c r="G121" s="77"/>
      <c r="H121" s="257"/>
      <c r="I121" s="257"/>
      <c r="J121" s="147"/>
      <c r="K121" s="136"/>
      <c r="L121" s="38"/>
      <c r="M121" s="27"/>
      <c r="N121" s="32"/>
      <c r="O121" s="28"/>
      <c r="P121" s="27"/>
      <c r="Q121" s="32"/>
      <c r="R121" s="576"/>
    </row>
    <row r="122" spans="3:18" s="4" customFormat="1" ht="19.5" customHeight="1">
      <c r="C122" s="28"/>
      <c r="D122" s="27"/>
      <c r="E122" s="27"/>
      <c r="F122" s="971"/>
      <c r="G122" s="77"/>
      <c r="H122" s="257"/>
      <c r="I122" s="257"/>
      <c r="J122" s="147"/>
      <c r="K122" s="136"/>
      <c r="L122" s="38"/>
      <c r="M122" s="27"/>
      <c r="N122" s="32"/>
      <c r="O122" s="28"/>
      <c r="P122" s="27"/>
      <c r="Q122" s="32"/>
      <c r="R122" s="576"/>
    </row>
    <row r="123" spans="3:18" s="4" customFormat="1" ht="19.5" customHeight="1">
      <c r="C123" s="28"/>
      <c r="D123" s="27"/>
      <c r="E123" s="27"/>
      <c r="F123" s="971"/>
      <c r="G123" s="77"/>
      <c r="H123" s="257"/>
      <c r="I123" s="257"/>
      <c r="J123" s="147"/>
      <c r="K123" s="136"/>
      <c r="L123" s="38"/>
      <c r="M123" s="27"/>
      <c r="N123" s="32"/>
      <c r="O123" s="28"/>
      <c r="P123" s="27"/>
      <c r="Q123" s="32"/>
      <c r="R123" s="576"/>
    </row>
    <row r="124" spans="3:18" s="4" customFormat="1" ht="19.5" customHeight="1">
      <c r="C124" s="28"/>
      <c r="D124" s="27"/>
      <c r="E124" s="27"/>
      <c r="F124" s="971"/>
      <c r="G124" s="77"/>
      <c r="H124" s="257"/>
      <c r="I124" s="257"/>
      <c r="J124" s="147"/>
      <c r="K124" s="136"/>
      <c r="L124" s="38"/>
      <c r="M124" s="27"/>
      <c r="N124" s="32"/>
      <c r="O124" s="28"/>
      <c r="P124" s="27"/>
      <c r="Q124" s="32"/>
      <c r="R124" s="576"/>
    </row>
    <row r="125" spans="3:18" s="4" customFormat="1" ht="19.5" customHeight="1">
      <c r="C125" s="28"/>
      <c r="D125" s="27"/>
      <c r="E125" s="27"/>
      <c r="F125" s="971"/>
      <c r="G125" s="77"/>
      <c r="H125" s="257"/>
      <c r="I125" s="257"/>
      <c r="J125" s="147"/>
      <c r="K125" s="136"/>
      <c r="L125" s="38"/>
      <c r="M125" s="27"/>
      <c r="N125" s="32"/>
      <c r="O125" s="28"/>
      <c r="P125" s="27"/>
      <c r="Q125" s="32"/>
      <c r="R125" s="576"/>
    </row>
    <row r="126" spans="3:18" s="4" customFormat="1" ht="19.5" customHeight="1">
      <c r="C126" s="28"/>
      <c r="D126" s="27"/>
      <c r="E126" s="27"/>
      <c r="F126" s="971"/>
      <c r="G126" s="77"/>
      <c r="H126" s="257"/>
      <c r="I126" s="257"/>
      <c r="J126" s="147"/>
      <c r="K126" s="136"/>
      <c r="L126" s="38"/>
      <c r="M126" s="27"/>
      <c r="N126" s="32"/>
      <c r="O126" s="28"/>
      <c r="P126" s="27"/>
      <c r="Q126" s="32"/>
      <c r="R126" s="576"/>
    </row>
    <row r="127" spans="3:18" s="4" customFormat="1" ht="22.5" customHeight="1">
      <c r="C127" s="28"/>
      <c r="D127" s="605"/>
      <c r="E127" s="605"/>
      <c r="F127" s="406"/>
      <c r="G127" s="256"/>
      <c r="H127" s="187"/>
      <c r="I127" s="77"/>
      <c r="J127" s="31"/>
      <c r="K127" s="406"/>
      <c r="L127" s="38"/>
      <c r="M127" s="27"/>
      <c r="N127" s="32"/>
      <c r="O127" s="28"/>
      <c r="P127" s="27"/>
      <c r="Q127" s="32"/>
      <c r="R127" s="576"/>
    </row>
    <row r="128" spans="3:18" s="4" customFormat="1" ht="18.75" customHeight="1">
      <c r="C128" s="28"/>
      <c r="D128" s="605"/>
      <c r="E128" s="605"/>
      <c r="F128" s="406"/>
      <c r="G128" s="256"/>
      <c r="H128" s="187"/>
      <c r="I128" s="77"/>
      <c r="J128" s="31"/>
      <c r="K128" s="406"/>
      <c r="L128" s="38"/>
      <c r="M128" s="27"/>
      <c r="N128" s="32"/>
      <c r="O128" s="28"/>
      <c r="P128" s="27"/>
      <c r="Q128" s="32"/>
      <c r="R128" s="576"/>
    </row>
    <row r="129" spans="3:18" s="4" customFormat="1" ht="18.75" customHeight="1">
      <c r="C129" s="28"/>
      <c r="D129" s="27"/>
      <c r="E129" s="27"/>
      <c r="F129" s="117"/>
      <c r="G129" s="1009"/>
      <c r="H129" s="257"/>
      <c r="I129" s="257"/>
      <c r="J129" s="76"/>
      <c r="K129" s="136"/>
      <c r="L129" s="38"/>
      <c r="M129" s="27"/>
      <c r="N129" s="32"/>
      <c r="O129" s="28"/>
      <c r="P129" s="27"/>
      <c r="Q129" s="32"/>
      <c r="R129" s="576"/>
    </row>
    <row r="130" spans="3:18" s="4" customFormat="1" ht="19.5" customHeight="1">
      <c r="C130" s="28"/>
      <c r="D130" s="27"/>
      <c r="E130" s="27"/>
      <c r="F130" s="117"/>
      <c r="G130" s="1009"/>
      <c r="H130" s="257"/>
      <c r="I130" s="257"/>
      <c r="J130" s="76"/>
      <c r="K130" s="136"/>
      <c r="L130" s="38"/>
      <c r="M130" s="27"/>
      <c r="N130" s="32"/>
      <c r="O130" s="28"/>
      <c r="P130" s="27"/>
      <c r="Q130" s="32"/>
      <c r="R130" s="576"/>
    </row>
    <row r="131" spans="3:18" s="4" customFormat="1" ht="19.5" customHeight="1">
      <c r="C131" s="28"/>
      <c r="D131" s="27"/>
      <c r="E131" s="27"/>
      <c r="F131" s="1010"/>
      <c r="G131" s="1011"/>
      <c r="H131" s="38"/>
      <c r="I131" s="257"/>
      <c r="J131" s="38"/>
      <c r="K131" s="1010"/>
      <c r="L131" s="38"/>
      <c r="M131" s="27"/>
      <c r="N131" s="32"/>
      <c r="O131" s="28"/>
      <c r="P131" s="27"/>
      <c r="Q131" s="32"/>
      <c r="R131" s="576"/>
    </row>
    <row r="132" spans="3:18" s="4" customFormat="1" ht="19.5" customHeight="1">
      <c r="C132" s="28"/>
      <c r="D132" s="27"/>
      <c r="E132" s="27"/>
      <c r="F132" s="1010"/>
      <c r="G132" s="1011"/>
      <c r="H132" s="38"/>
      <c r="I132" s="257"/>
      <c r="J132" s="38"/>
      <c r="K132" s="1010"/>
      <c r="L132" s="38"/>
      <c r="M132" s="27"/>
      <c r="N132" s="32"/>
      <c r="O132" s="28"/>
      <c r="P132" s="27"/>
      <c r="Q132" s="32"/>
      <c r="R132" s="576"/>
    </row>
    <row r="133" spans="3:18" s="4" customFormat="1" ht="19.5" customHeight="1">
      <c r="C133" s="28"/>
      <c r="D133" s="605"/>
      <c r="E133" s="605"/>
      <c r="F133" s="38"/>
      <c r="G133" s="256"/>
      <c r="H133" s="187"/>
      <c r="I133" s="77"/>
      <c r="J133" s="31"/>
      <c r="K133" s="117"/>
      <c r="L133" s="38"/>
      <c r="M133" s="27"/>
      <c r="N133" s="32"/>
      <c r="O133" s="28"/>
      <c r="P133" s="27"/>
      <c r="Q133" s="32"/>
      <c r="R133" s="576"/>
    </row>
    <row r="134" spans="3:18" s="4" customFormat="1" ht="19.5" customHeight="1">
      <c r="C134" s="28"/>
      <c r="D134" s="605"/>
      <c r="E134" s="605"/>
      <c r="F134" s="78"/>
      <c r="G134" s="256"/>
      <c r="H134" s="187"/>
      <c r="I134" s="77"/>
      <c r="J134" s="31"/>
      <c r="K134" s="38"/>
      <c r="L134" s="38"/>
      <c r="M134" s="27"/>
      <c r="N134" s="32"/>
      <c r="O134" s="28"/>
      <c r="P134" s="27"/>
      <c r="Q134" s="32"/>
      <c r="R134" s="576"/>
    </row>
    <row r="135" spans="3:18" s="4" customFormat="1" ht="19.5" customHeight="1">
      <c r="C135" s="28"/>
      <c r="D135" s="605"/>
      <c r="E135" s="605"/>
      <c r="F135" s="78"/>
      <c r="G135" s="256"/>
      <c r="H135" s="187"/>
      <c r="I135" s="77"/>
      <c r="J135" s="31"/>
      <c r="K135" s="38"/>
      <c r="L135" s="38"/>
      <c r="M135" s="27"/>
      <c r="N135" s="32"/>
      <c r="O135" s="28"/>
      <c r="P135" s="27"/>
      <c r="Q135" s="32"/>
      <c r="R135" s="576"/>
    </row>
    <row r="136" spans="3:18" s="4" customFormat="1" ht="19.5" customHeight="1">
      <c r="C136" s="28"/>
      <c r="D136" s="605"/>
      <c r="E136" s="605"/>
      <c r="F136" s="78"/>
      <c r="G136" s="256"/>
      <c r="H136" s="187"/>
      <c r="I136" s="77"/>
      <c r="J136" s="31"/>
      <c r="K136" s="38"/>
      <c r="L136" s="38"/>
      <c r="M136" s="27"/>
      <c r="N136" s="32"/>
      <c r="O136" s="28"/>
      <c r="P136" s="27"/>
      <c r="Q136" s="32"/>
      <c r="R136" s="576"/>
    </row>
    <row r="137" spans="3:18" s="4" customFormat="1" ht="19.5" customHeight="1">
      <c r="C137" s="28"/>
      <c r="D137" s="605"/>
      <c r="E137" s="605"/>
      <c r="F137" s="78"/>
      <c r="G137" s="256"/>
      <c r="H137" s="187"/>
      <c r="I137" s="77"/>
      <c r="J137" s="31"/>
      <c r="K137" s="38"/>
      <c r="L137" s="38"/>
      <c r="M137" s="27"/>
      <c r="N137" s="32"/>
      <c r="O137" s="28"/>
      <c r="P137" s="27"/>
      <c r="Q137" s="32"/>
      <c r="R137" s="576"/>
    </row>
    <row r="138" spans="3:18" s="4" customFormat="1" ht="19.5" customHeight="1">
      <c r="C138" s="28"/>
      <c r="D138" s="605"/>
      <c r="E138" s="605"/>
      <c r="F138" s="78"/>
      <c r="G138" s="256"/>
      <c r="H138" s="187"/>
      <c r="I138" s="77"/>
      <c r="J138" s="31"/>
      <c r="K138" s="38"/>
      <c r="L138" s="38"/>
      <c r="M138" s="27"/>
      <c r="N138" s="32"/>
      <c r="O138" s="28"/>
      <c r="P138" s="27"/>
      <c r="Q138" s="32"/>
      <c r="R138" s="576"/>
    </row>
    <row r="139" spans="3:18" s="4" customFormat="1" ht="19.5" customHeight="1">
      <c r="C139" s="28"/>
      <c r="D139" s="605"/>
      <c r="E139" s="605"/>
      <c r="F139" s="78"/>
      <c r="G139" s="256"/>
      <c r="H139" s="187"/>
      <c r="I139" s="77"/>
      <c r="J139" s="31"/>
      <c r="K139" s="38"/>
      <c r="L139" s="38"/>
      <c r="M139" s="27"/>
      <c r="N139" s="32"/>
      <c r="O139" s="28"/>
      <c r="P139" s="27"/>
      <c r="Q139" s="32"/>
      <c r="R139" s="576"/>
    </row>
    <row r="140" spans="3:18" s="4" customFormat="1" ht="19.5" customHeight="1">
      <c r="C140" s="28"/>
      <c r="D140" s="605"/>
      <c r="E140" s="605"/>
      <c r="F140" s="78"/>
      <c r="G140" s="256"/>
      <c r="H140" s="187"/>
      <c r="I140" s="77"/>
      <c r="J140" s="31"/>
      <c r="K140" s="38"/>
      <c r="L140" s="38"/>
      <c r="M140" s="27"/>
      <c r="N140" s="32"/>
      <c r="O140" s="28"/>
      <c r="P140" s="27"/>
      <c r="Q140" s="32"/>
      <c r="R140" s="576"/>
    </row>
    <row r="141" spans="3:18" s="4" customFormat="1" ht="19.5" customHeight="1">
      <c r="C141" s="28"/>
      <c r="D141" s="605"/>
      <c r="E141" s="605"/>
      <c r="F141" s="78"/>
      <c r="G141" s="256"/>
      <c r="H141" s="187"/>
      <c r="I141" s="77"/>
      <c r="J141" s="31"/>
      <c r="K141" s="38"/>
      <c r="L141" s="38"/>
      <c r="M141" s="27"/>
      <c r="N141" s="32"/>
      <c r="O141" s="28"/>
      <c r="P141" s="27"/>
      <c r="Q141" s="32"/>
      <c r="R141" s="576"/>
    </row>
    <row r="142" spans="3:18" s="4" customFormat="1" ht="19.5" customHeight="1">
      <c r="C142" s="28"/>
      <c r="D142" s="605"/>
      <c r="E142" s="605"/>
      <c r="F142" s="78"/>
      <c r="G142" s="256"/>
      <c r="H142" s="187"/>
      <c r="I142" s="77"/>
      <c r="J142" s="31"/>
      <c r="K142" s="38"/>
      <c r="L142" s="38"/>
      <c r="M142" s="27"/>
      <c r="N142" s="32"/>
      <c r="O142" s="28"/>
      <c r="P142" s="27"/>
      <c r="Q142" s="32"/>
      <c r="R142" s="576"/>
    </row>
    <row r="143" spans="3:18" s="4" customFormat="1" ht="19.5" customHeight="1">
      <c r="C143" s="28"/>
      <c r="D143" s="605"/>
      <c r="E143" s="605"/>
      <c r="F143" s="78"/>
      <c r="G143" s="256"/>
      <c r="H143" s="187"/>
      <c r="I143" s="77"/>
      <c r="J143" s="31"/>
      <c r="K143" s="38"/>
      <c r="L143" s="38"/>
      <c r="M143" s="27"/>
      <c r="N143" s="32"/>
      <c r="O143" s="28"/>
      <c r="P143" s="27"/>
      <c r="Q143" s="32"/>
      <c r="R143" s="576"/>
    </row>
    <row r="144" spans="3:18" s="4" customFormat="1" ht="19.5" customHeight="1">
      <c r="C144" s="28"/>
      <c r="D144" s="605"/>
      <c r="E144" s="605"/>
      <c r="F144" s="78"/>
      <c r="G144" s="256"/>
      <c r="H144" s="187"/>
      <c r="I144" s="77"/>
      <c r="J144" s="31"/>
      <c r="K144" s="38"/>
      <c r="L144" s="38"/>
      <c r="M144" s="27"/>
      <c r="N144" s="32"/>
      <c r="O144" s="28"/>
      <c r="P144" s="27"/>
      <c r="Q144" s="32"/>
      <c r="R144" s="576"/>
    </row>
    <row r="145" spans="3:18" s="4" customFormat="1" ht="19.5" customHeight="1">
      <c r="C145" s="28"/>
      <c r="D145" s="605"/>
      <c r="E145" s="605"/>
      <c r="F145" s="78"/>
      <c r="G145" s="256"/>
      <c r="H145" s="187"/>
      <c r="I145" s="77"/>
      <c r="J145" s="31"/>
      <c r="K145" s="38"/>
      <c r="L145" s="38"/>
      <c r="M145" s="27"/>
      <c r="N145" s="32"/>
      <c r="O145" s="28"/>
      <c r="P145" s="27"/>
      <c r="Q145" s="32"/>
      <c r="R145" s="576"/>
    </row>
    <row r="146" spans="3:18" s="4" customFormat="1" ht="19.5" customHeight="1">
      <c r="C146" s="28"/>
      <c r="D146" s="605"/>
      <c r="E146" s="605"/>
      <c r="F146" s="85"/>
      <c r="G146" s="27"/>
      <c r="H146" s="187"/>
      <c r="I146" s="77"/>
      <c r="J146" s="31"/>
      <c r="K146" s="38"/>
      <c r="L146" s="38"/>
      <c r="M146" s="27"/>
      <c r="N146" s="32"/>
      <c r="O146" s="28"/>
      <c r="P146" s="27"/>
      <c r="Q146" s="32"/>
      <c r="R146" s="576"/>
    </row>
    <row r="147" spans="3:18" s="4" customFormat="1" ht="19.5" customHeight="1">
      <c r="C147" s="28"/>
      <c r="D147" s="605"/>
      <c r="E147" s="605"/>
      <c r="F147" s="201"/>
      <c r="G147" s="267"/>
      <c r="H147" s="187"/>
      <c r="I147" s="77"/>
      <c r="J147" s="31"/>
      <c r="K147" s="38"/>
      <c r="L147" s="38"/>
      <c r="M147" s="27"/>
      <c r="N147" s="32"/>
      <c r="O147" s="28"/>
      <c r="P147" s="27"/>
      <c r="Q147" s="32"/>
      <c r="R147" s="576"/>
    </row>
    <row r="148" spans="3:18" s="4" customFormat="1" ht="19.5" customHeight="1">
      <c r="C148" s="28"/>
      <c r="D148" s="605"/>
      <c r="E148" s="605"/>
      <c r="F148" s="201"/>
      <c r="G148" s="267"/>
      <c r="H148" s="187"/>
      <c r="I148" s="77"/>
      <c r="J148" s="31"/>
      <c r="K148" s="38"/>
      <c r="L148" s="38"/>
      <c r="M148" s="27"/>
      <c r="N148" s="32"/>
      <c r="O148" s="28"/>
      <c r="P148" s="27"/>
      <c r="Q148" s="32"/>
      <c r="R148" s="576"/>
    </row>
    <row r="149" spans="3:18" s="4" customFormat="1" ht="19.5" customHeight="1">
      <c r="C149" s="28"/>
      <c r="D149" s="605"/>
      <c r="E149" s="605"/>
      <c r="F149" s="78"/>
      <c r="G149" s="187"/>
      <c r="H149" s="187"/>
      <c r="I149" s="77"/>
      <c r="J149" s="31"/>
      <c r="K149" s="38"/>
      <c r="L149" s="38"/>
      <c r="M149" s="27"/>
      <c r="N149" s="32"/>
      <c r="O149" s="28"/>
      <c r="P149" s="27"/>
      <c r="Q149" s="32"/>
      <c r="R149" s="576"/>
    </row>
    <row r="150" spans="3:18" s="4" customFormat="1" ht="19.5" customHeight="1">
      <c r="C150" s="28"/>
      <c r="D150" s="605"/>
      <c r="E150" s="605"/>
      <c r="F150" s="78"/>
      <c r="G150" s="187"/>
      <c r="H150" s="187"/>
      <c r="I150" s="77"/>
      <c r="J150" s="31"/>
      <c r="K150" s="38"/>
      <c r="L150" s="38"/>
      <c r="M150" s="27"/>
      <c r="N150" s="32"/>
      <c r="O150" s="28"/>
      <c r="P150" s="27"/>
      <c r="Q150" s="32"/>
      <c r="R150" s="576"/>
    </row>
    <row r="151" spans="3:18" s="4" customFormat="1" ht="19.5" customHeight="1">
      <c r="C151" s="28"/>
      <c r="D151" s="605"/>
      <c r="E151" s="605"/>
      <c r="F151" s="78"/>
      <c r="G151" s="187"/>
      <c r="H151" s="187"/>
      <c r="I151" s="77"/>
      <c r="J151" s="31"/>
      <c r="K151" s="38"/>
      <c r="L151" s="38"/>
      <c r="M151" s="27"/>
      <c r="N151" s="32"/>
      <c r="O151" s="28"/>
      <c r="P151" s="27"/>
      <c r="Q151" s="32"/>
      <c r="R151" s="576"/>
    </row>
    <row r="152" spans="3:18" s="4" customFormat="1" ht="18" customHeight="1">
      <c r="C152" s="28"/>
      <c r="D152" s="605"/>
      <c r="E152" s="605"/>
      <c r="F152" s="78"/>
      <c r="G152" s="187"/>
      <c r="H152" s="187"/>
      <c r="I152" s="77"/>
      <c r="J152" s="31"/>
      <c r="K152" s="38"/>
      <c r="L152" s="117"/>
      <c r="M152" s="312"/>
      <c r="N152" s="32"/>
      <c r="O152" s="576"/>
      <c r="P152" s="1012"/>
      <c r="Q152" s="32"/>
      <c r="R152" s="33"/>
    </row>
    <row r="153" spans="3:18" s="4" customFormat="1" ht="18" customHeight="1">
      <c r="C153" s="28"/>
      <c r="D153" s="1013"/>
      <c r="E153" s="38"/>
      <c r="F153" s="38"/>
      <c r="G153" s="187"/>
      <c r="H153" s="187"/>
      <c r="I153" s="77"/>
      <c r="J153" s="87"/>
      <c r="K153" s="187"/>
      <c r="L153" s="117"/>
      <c r="M153" s="312"/>
      <c r="N153" s="32"/>
      <c r="O153" s="576"/>
      <c r="P153" s="1012"/>
      <c r="Q153" s="32"/>
      <c r="R153" s="33"/>
    </row>
    <row r="154" spans="3:18" s="4" customFormat="1" ht="18" customHeight="1">
      <c r="C154" s="28"/>
      <c r="D154" s="28"/>
      <c r="E154" s="28"/>
      <c r="F154" s="1014"/>
      <c r="G154" s="1014"/>
      <c r="H154" s="1014"/>
      <c r="I154" s="257"/>
      <c r="J154" s="257"/>
      <c r="K154" s="1014"/>
      <c r="L154" s="117"/>
      <c r="M154" s="312"/>
      <c r="N154" s="32"/>
      <c r="O154" s="576"/>
      <c r="P154" s="1012"/>
      <c r="Q154" s="32"/>
      <c r="R154" s="33"/>
    </row>
    <row r="155" spans="3:18" s="4" customFormat="1" ht="18" customHeight="1">
      <c r="C155" s="28"/>
      <c r="D155" s="28"/>
      <c r="E155" s="28"/>
      <c r="F155" s="1014"/>
      <c r="G155" s="1014"/>
      <c r="H155" s="1014"/>
      <c r="I155" s="257"/>
      <c r="J155" s="257"/>
      <c r="K155" s="1014"/>
      <c r="L155" s="117"/>
      <c r="M155" s="312"/>
      <c r="N155" s="1016"/>
      <c r="O155" s="576"/>
      <c r="P155" s="1012"/>
      <c r="Q155" s="32"/>
      <c r="R155" s="33"/>
    </row>
    <row r="156" spans="3:18" s="4" customFormat="1" ht="18" customHeight="1">
      <c r="C156" s="28"/>
      <c r="D156" s="28"/>
      <c r="E156" s="28"/>
      <c r="F156" s="1014"/>
      <c r="G156" s="1014"/>
      <c r="H156" s="1014"/>
      <c r="I156" s="257"/>
      <c r="J156" s="257"/>
      <c r="K156" s="1014"/>
      <c r="L156" s="117"/>
      <c r="M156" s="312"/>
      <c r="N156" s="32"/>
      <c r="O156" s="576"/>
      <c r="P156" s="32"/>
      <c r="Q156" s="32"/>
      <c r="R156" s="33"/>
    </row>
    <row r="157" spans="3:18" s="4" customFormat="1" ht="18" customHeight="1">
      <c r="C157" s="28"/>
      <c r="D157" s="28"/>
      <c r="E157" s="28"/>
      <c r="F157" s="1014"/>
      <c r="G157" s="1014"/>
      <c r="H157" s="1014"/>
      <c r="I157" s="257"/>
      <c r="J157" s="257"/>
      <c r="K157" s="1014"/>
      <c r="L157" s="117"/>
      <c r="M157" s="312"/>
      <c r="N157" s="32"/>
      <c r="O157" s="576"/>
      <c r="P157" s="1012"/>
      <c r="Q157" s="32"/>
      <c r="R157" s="33"/>
    </row>
    <row r="158" spans="3:18" s="4" customFormat="1" ht="18" customHeight="1">
      <c r="C158" s="28"/>
      <c r="D158" s="28"/>
      <c r="E158" s="28"/>
      <c r="F158" s="1014"/>
      <c r="G158" s="1014"/>
      <c r="H158" s="1014"/>
      <c r="I158" s="257"/>
      <c r="J158" s="257"/>
      <c r="K158" s="1014"/>
      <c r="L158" s="117"/>
      <c r="M158" s="312"/>
      <c r="N158" s="32"/>
      <c r="O158" s="576"/>
      <c r="P158" s="1012"/>
      <c r="Q158" s="32"/>
      <c r="R158" s="33"/>
    </row>
    <row r="159" spans="3:18" s="4" customFormat="1" ht="18" customHeight="1">
      <c r="C159" s="28"/>
      <c r="D159" s="1013"/>
      <c r="E159" s="28"/>
      <c r="F159" s="1014"/>
      <c r="G159" s="1014"/>
      <c r="H159" s="1014"/>
      <c r="I159" s="257"/>
      <c r="J159" s="257"/>
      <c r="K159" s="1014"/>
      <c r="L159" s="117"/>
      <c r="M159" s="312"/>
      <c r="N159" s="32"/>
      <c r="O159" s="576"/>
      <c r="P159" s="1012"/>
      <c r="Q159" s="32"/>
      <c r="R159" s="33"/>
    </row>
    <row r="160" spans="3:18" s="4" customFormat="1" ht="18" customHeight="1">
      <c r="C160" s="27"/>
      <c r="D160" s="28"/>
      <c r="E160" s="28"/>
      <c r="F160" s="1014"/>
      <c r="G160" s="1014"/>
      <c r="H160" s="1014"/>
      <c r="I160" s="257"/>
      <c r="J160" s="257"/>
      <c r="K160" s="1014"/>
      <c r="L160" s="117"/>
      <c r="M160" s="312"/>
      <c r="N160" s="32"/>
      <c r="O160" s="576"/>
      <c r="P160" s="1012"/>
      <c r="Q160" s="32"/>
      <c r="R160" s="33"/>
    </row>
    <row r="161" spans="3:18" s="4" customFormat="1" ht="18" customHeight="1">
      <c r="C161" s="27"/>
      <c r="D161" s="28"/>
      <c r="E161" s="28"/>
      <c r="F161" s="1014"/>
      <c r="G161" s="1014"/>
      <c r="H161" s="1014"/>
      <c r="I161" s="257"/>
      <c r="J161" s="257"/>
      <c r="K161" s="1014"/>
      <c r="L161" s="117"/>
      <c r="M161" s="312"/>
      <c r="N161" s="32"/>
      <c r="O161" s="576"/>
      <c r="P161" s="1012"/>
      <c r="Q161" s="32"/>
      <c r="R161" s="33"/>
    </row>
    <row r="162" spans="3:18" s="4" customFormat="1" ht="18" customHeight="1">
      <c r="C162" s="27"/>
      <c r="D162" s="28"/>
      <c r="E162" s="28"/>
      <c r="F162" s="1014"/>
      <c r="G162" s="1014"/>
      <c r="H162" s="1014"/>
      <c r="I162" s="257"/>
      <c r="J162" s="257"/>
      <c r="K162" s="1014"/>
      <c r="L162" s="117"/>
      <c r="M162" s="312"/>
      <c r="N162" s="32"/>
      <c r="O162" s="576"/>
      <c r="P162" s="1012"/>
      <c r="Q162" s="32"/>
      <c r="R162" s="33"/>
    </row>
    <row r="163" spans="3:18" s="4" customFormat="1" ht="18" customHeight="1">
      <c r="C163" s="27"/>
      <c r="D163" s="28"/>
      <c r="E163" s="28"/>
      <c r="F163" s="1014"/>
      <c r="G163" s="1014"/>
      <c r="H163" s="1014"/>
      <c r="I163" s="257"/>
      <c r="J163" s="257"/>
      <c r="K163" s="1014"/>
      <c r="L163" s="117"/>
      <c r="M163" s="312"/>
      <c r="N163" s="32"/>
      <c r="O163" s="576"/>
      <c r="P163" s="1012"/>
      <c r="Q163" s="32"/>
      <c r="R163" s="33"/>
    </row>
    <row r="164" spans="3:18" s="4" customFormat="1" ht="18" customHeight="1">
      <c r="C164" s="27"/>
      <c r="D164" s="28"/>
      <c r="E164" s="28"/>
      <c r="F164" s="85"/>
      <c r="G164" s="38"/>
      <c r="H164" s="257"/>
      <c r="I164" s="257"/>
      <c r="J164" s="257"/>
      <c r="K164" s="38"/>
      <c r="L164" s="117"/>
      <c r="M164" s="312"/>
      <c r="N164" s="32"/>
      <c r="O164" s="576"/>
      <c r="P164" s="1012"/>
      <c r="Q164" s="32"/>
      <c r="R164" s="33"/>
    </row>
    <row r="165" spans="3:18" s="4" customFormat="1" ht="18" customHeight="1">
      <c r="C165" s="27"/>
      <c r="D165" s="28"/>
      <c r="E165" s="28"/>
      <c r="F165" s="85"/>
      <c r="G165" s="38"/>
      <c r="H165" s="257"/>
      <c r="I165" s="257"/>
      <c r="J165" s="257"/>
      <c r="K165" s="38"/>
      <c r="L165" s="117"/>
      <c r="M165" s="312"/>
      <c r="N165" s="32"/>
      <c r="O165" s="576"/>
      <c r="P165" s="1012"/>
      <c r="Q165" s="32"/>
      <c r="R165" s="33"/>
    </row>
    <row r="166" spans="3:18" s="4" customFormat="1" ht="18" customHeight="1">
      <c r="C166" s="27"/>
      <c r="D166" s="28"/>
      <c r="E166" s="28"/>
      <c r="F166" s="85"/>
      <c r="G166" s="38"/>
      <c r="H166" s="257"/>
      <c r="I166" s="257"/>
      <c r="J166" s="257"/>
      <c r="K166" s="38"/>
      <c r="L166" s="117"/>
      <c r="M166" s="312"/>
      <c r="N166" s="32"/>
      <c r="O166" s="576"/>
      <c r="P166" s="1012"/>
      <c r="Q166" s="32"/>
      <c r="R166" s="33"/>
    </row>
    <row r="167" spans="3:18" s="4" customFormat="1" ht="18" customHeight="1">
      <c r="C167" s="27"/>
      <c r="D167" s="28"/>
      <c r="E167" s="28"/>
      <c r="F167" s="117"/>
      <c r="G167" s="257"/>
      <c r="H167" s="257"/>
      <c r="I167" s="257"/>
      <c r="J167" s="257"/>
      <c r="K167" s="136"/>
      <c r="L167" s="117"/>
      <c r="M167" s="312"/>
      <c r="N167" s="32"/>
      <c r="O167" s="576"/>
      <c r="P167" s="1012"/>
      <c r="Q167" s="32"/>
      <c r="R167" s="33"/>
    </row>
    <row r="168" spans="3:18" s="4" customFormat="1" ht="18" customHeight="1">
      <c r="C168" s="27"/>
      <c r="D168" s="28"/>
      <c r="E168" s="27"/>
      <c r="F168" s="117"/>
      <c r="G168" s="257"/>
      <c r="H168" s="257"/>
      <c r="I168" s="257"/>
      <c r="J168" s="257"/>
      <c r="K168" s="312"/>
      <c r="L168" s="117"/>
      <c r="M168" s="312"/>
      <c r="N168" s="32"/>
      <c r="O168" s="576"/>
      <c r="P168" s="1012"/>
      <c r="Q168" s="32"/>
      <c r="R168" s="33"/>
    </row>
    <row r="169" spans="3:18" s="4" customFormat="1" ht="18" customHeight="1">
      <c r="C169" s="27"/>
      <c r="D169" s="28"/>
      <c r="E169" s="28"/>
      <c r="F169" s="201"/>
      <c r="G169" s="267"/>
      <c r="H169" s="257"/>
      <c r="I169" s="257"/>
      <c r="J169" s="257"/>
      <c r="K169" s="38"/>
      <c r="L169" s="117"/>
      <c r="M169" s="312"/>
      <c r="N169" s="32"/>
      <c r="O169" s="576"/>
      <c r="P169" s="1012"/>
      <c r="Q169" s="32"/>
      <c r="R169" s="33"/>
    </row>
    <row r="170" spans="3:18" s="4" customFormat="1" ht="18" customHeight="1">
      <c r="C170" s="27"/>
      <c r="D170" s="28"/>
      <c r="E170" s="28"/>
      <c r="F170" s="201"/>
      <c r="G170" s="267"/>
      <c r="H170" s="1014"/>
      <c r="I170" s="257"/>
      <c r="J170" s="257"/>
      <c r="K170" s="1014"/>
      <c r="L170" s="117"/>
      <c r="M170" s="312"/>
      <c r="N170" s="32"/>
      <c r="O170" s="576"/>
      <c r="P170" s="1012"/>
      <c r="Q170" s="32"/>
      <c r="R170" s="33"/>
    </row>
    <row r="171" spans="3:18" s="4" customFormat="1" ht="18" customHeight="1">
      <c r="C171" s="27"/>
      <c r="D171" s="28"/>
      <c r="E171" s="28"/>
      <c r="F171" s="1014"/>
      <c r="G171" s="1014"/>
      <c r="H171" s="1014"/>
      <c r="I171" s="257"/>
      <c r="J171" s="257"/>
      <c r="K171" s="1014"/>
      <c r="L171" s="117"/>
      <c r="M171" s="312"/>
      <c r="N171" s="32"/>
      <c r="O171" s="576"/>
      <c r="P171" s="1012"/>
      <c r="Q171" s="32"/>
      <c r="R171" s="33"/>
    </row>
    <row r="172" spans="3:18" s="4" customFormat="1" ht="18" customHeight="1">
      <c r="C172" s="27"/>
      <c r="D172" s="28"/>
      <c r="E172" s="28"/>
      <c r="F172" s="1014"/>
      <c r="G172" s="1014"/>
      <c r="H172" s="1014"/>
      <c r="I172" s="257"/>
      <c r="J172" s="257"/>
      <c r="K172" s="1014"/>
      <c r="L172" s="117"/>
      <c r="M172" s="312"/>
      <c r="N172" s="32"/>
      <c r="O172" s="576"/>
      <c r="P172" s="1012"/>
      <c r="Q172" s="32"/>
      <c r="R172" s="33"/>
    </row>
    <row r="173" spans="3:18" s="4" customFormat="1" ht="18" customHeight="1">
      <c r="C173" s="27"/>
      <c r="D173" s="28"/>
      <c r="E173" s="28"/>
      <c r="F173" s="1014"/>
      <c r="G173" s="1014"/>
      <c r="H173" s="1014"/>
      <c r="I173" s="257"/>
      <c r="J173" s="257"/>
      <c r="K173" s="1014"/>
      <c r="L173" s="117"/>
      <c r="M173" s="312"/>
      <c r="N173" s="32"/>
      <c r="O173" s="576"/>
      <c r="P173" s="1012"/>
      <c r="Q173" s="32"/>
      <c r="R173" s="33"/>
    </row>
    <row r="174" spans="3:18" s="4" customFormat="1" ht="18" customHeight="1">
      <c r="C174" s="27"/>
      <c r="D174" s="28"/>
      <c r="E174" s="28"/>
      <c r="F174" s="1014"/>
      <c r="G174" s="1014"/>
      <c r="H174" s="1014"/>
      <c r="I174" s="257"/>
      <c r="J174" s="257"/>
      <c r="K174" s="1014"/>
      <c r="L174" s="117"/>
      <c r="M174" s="312"/>
      <c r="N174" s="32"/>
      <c r="O174" s="576"/>
      <c r="P174" s="1012"/>
      <c r="Q174" s="32"/>
      <c r="R174" s="33"/>
    </row>
    <row r="175" spans="3:18" s="4" customFormat="1" ht="18" customHeight="1">
      <c r="C175" s="27"/>
      <c r="D175" s="28"/>
      <c r="E175" s="28"/>
      <c r="F175" s="1014"/>
      <c r="G175" s="1014"/>
      <c r="H175" s="1014"/>
      <c r="I175" s="257"/>
      <c r="J175" s="257"/>
      <c r="K175" s="1014"/>
      <c r="L175" s="117"/>
      <c r="M175" s="312"/>
      <c r="N175" s="32"/>
      <c r="O175" s="576"/>
      <c r="P175" s="1012"/>
      <c r="Q175" s="32"/>
      <c r="R175" s="33"/>
    </row>
    <row r="176" spans="3:18" s="4" customFormat="1" ht="18" customHeight="1">
      <c r="C176" s="27"/>
      <c r="D176" s="28"/>
      <c r="E176" s="28"/>
      <c r="F176" s="1014"/>
      <c r="G176" s="1014"/>
      <c r="H176" s="1014"/>
      <c r="I176" s="257"/>
      <c r="J176" s="257"/>
      <c r="K176" s="1014"/>
      <c r="L176" s="117"/>
      <c r="M176" s="312"/>
      <c r="N176" s="32"/>
      <c r="O176" s="576"/>
      <c r="P176" s="1012"/>
      <c r="Q176" s="32"/>
      <c r="R176" s="33"/>
    </row>
    <row r="177" spans="3:18" s="4" customFormat="1" ht="18" customHeight="1">
      <c r="C177" s="27"/>
      <c r="D177" s="28"/>
      <c r="E177" s="28"/>
      <c r="F177" s="1014"/>
      <c r="G177" s="1014"/>
      <c r="H177" s="1014"/>
      <c r="I177" s="257"/>
      <c r="J177" s="257"/>
      <c r="K177" s="1014"/>
      <c r="L177" s="117"/>
      <c r="M177" s="312"/>
      <c r="N177" s="32"/>
      <c r="O177" s="576"/>
      <c r="P177" s="1012"/>
      <c r="Q177" s="32"/>
      <c r="R177" s="33"/>
    </row>
    <row r="178" spans="3:18" s="4" customFormat="1" ht="18" customHeight="1">
      <c r="C178" s="27"/>
      <c r="D178" s="28"/>
      <c r="E178" s="28"/>
      <c r="F178" s="1014"/>
      <c r="G178" s="1014"/>
      <c r="H178" s="1014"/>
      <c r="I178" s="257"/>
      <c r="J178" s="257"/>
      <c r="K178" s="1014"/>
      <c r="L178" s="117"/>
      <c r="M178" s="312"/>
      <c r="N178" s="32"/>
      <c r="O178" s="576"/>
      <c r="P178" s="1012"/>
      <c r="Q178" s="32"/>
      <c r="R178" s="33"/>
    </row>
    <row r="179" spans="3:18" s="4" customFormat="1" ht="18" customHeight="1">
      <c r="C179" s="27"/>
      <c r="D179" s="28"/>
      <c r="E179" s="28"/>
      <c r="F179" s="1014"/>
      <c r="G179" s="1014"/>
      <c r="H179" s="1014"/>
      <c r="I179" s="257"/>
      <c r="J179" s="257"/>
      <c r="K179" s="1014"/>
      <c r="L179" s="117"/>
      <c r="M179" s="312"/>
      <c r="N179" s="32"/>
      <c r="O179" s="576"/>
      <c r="P179" s="1012"/>
      <c r="Q179" s="32"/>
      <c r="R179" s="33"/>
    </row>
    <row r="180" spans="3:18" s="4" customFormat="1" ht="18" customHeight="1">
      <c r="C180" s="27"/>
      <c r="D180" s="28"/>
      <c r="E180" s="28"/>
      <c r="F180" s="1014"/>
      <c r="G180" s="1014"/>
      <c r="H180" s="1014"/>
      <c r="I180" s="257"/>
      <c r="J180" s="257"/>
      <c r="K180" s="1014"/>
      <c r="L180" s="117"/>
      <c r="M180" s="312"/>
      <c r="N180" s="32"/>
      <c r="O180" s="576"/>
      <c r="P180" s="1012"/>
      <c r="Q180" s="32"/>
      <c r="R180" s="33"/>
    </row>
    <row r="181" spans="3:18" s="4" customFormat="1" ht="18" customHeight="1">
      <c r="C181" s="27"/>
      <c r="D181" s="28"/>
      <c r="E181" s="28"/>
      <c r="F181" s="1014"/>
      <c r="G181" s="1014"/>
      <c r="H181" s="1014"/>
      <c r="I181" s="257"/>
      <c r="J181" s="257"/>
      <c r="K181" s="1014"/>
      <c r="L181" s="117"/>
      <c r="M181" s="312"/>
      <c r="N181" s="32"/>
      <c r="O181" s="32"/>
      <c r="P181" s="1017"/>
      <c r="Q181" s="32"/>
      <c r="R181" s="33"/>
    </row>
    <row r="182" spans="3:18" s="4" customFormat="1" ht="18" customHeight="1">
      <c r="C182" s="27"/>
      <c r="D182" s="28"/>
      <c r="E182" s="28"/>
      <c r="F182" s="85"/>
      <c r="G182" s="38"/>
      <c r="H182" s="257"/>
      <c r="I182" s="257"/>
      <c r="J182" s="257"/>
      <c r="K182" s="38"/>
      <c r="L182" s="117"/>
      <c r="M182" s="312"/>
      <c r="N182" s="32"/>
      <c r="O182" s="576"/>
      <c r="P182" s="1012"/>
      <c r="Q182" s="32"/>
      <c r="R182" s="33"/>
    </row>
    <row r="183" spans="3:18" s="4" customFormat="1" ht="18" customHeight="1">
      <c r="C183" s="27"/>
      <c r="D183" s="28"/>
      <c r="E183" s="28"/>
      <c r="F183" s="85"/>
      <c r="G183" s="38"/>
      <c r="H183" s="257"/>
      <c r="I183" s="257"/>
      <c r="J183" s="257"/>
      <c r="K183" s="38"/>
      <c r="L183" s="117"/>
      <c r="M183" s="312"/>
      <c r="N183" s="32"/>
      <c r="O183" s="576"/>
      <c r="P183" s="1012"/>
      <c r="Q183" s="32"/>
      <c r="R183" s="33"/>
    </row>
    <row r="184" spans="3:18" s="4" customFormat="1" ht="18" customHeight="1">
      <c r="C184" s="27"/>
      <c r="D184" s="28"/>
      <c r="E184" s="28"/>
      <c r="F184" s="85"/>
      <c r="G184" s="38"/>
      <c r="H184" s="257"/>
      <c r="I184" s="257"/>
      <c r="J184" s="257"/>
      <c r="K184" s="38"/>
      <c r="L184" s="117"/>
      <c r="M184" s="312"/>
      <c r="N184" s="32"/>
      <c r="O184" s="576"/>
      <c r="P184" s="1012"/>
      <c r="Q184" s="32"/>
      <c r="R184" s="33"/>
    </row>
    <row r="185" spans="3:18" s="4" customFormat="1" ht="18" customHeight="1">
      <c r="C185" s="27"/>
      <c r="D185" s="28"/>
      <c r="E185" s="28"/>
      <c r="F185" s="117"/>
      <c r="G185" s="257"/>
      <c r="H185" s="257"/>
      <c r="I185" s="257"/>
      <c r="J185" s="257"/>
      <c r="K185" s="136"/>
      <c r="L185" s="117"/>
      <c r="M185" s="312"/>
      <c r="N185" s="32"/>
      <c r="O185" s="576"/>
      <c r="P185" s="1012"/>
      <c r="Q185" s="576"/>
      <c r="R185" s="33"/>
    </row>
    <row r="186" spans="3:18" s="4" customFormat="1" ht="18" customHeight="1">
      <c r="C186" s="27"/>
      <c r="D186" s="27"/>
      <c r="E186" s="27"/>
      <c r="F186" s="117"/>
      <c r="G186" s="257"/>
      <c r="H186" s="257"/>
      <c r="I186" s="257"/>
      <c r="J186" s="257"/>
      <c r="K186" s="312"/>
      <c r="L186" s="117"/>
      <c r="M186" s="312"/>
      <c r="N186" s="32"/>
      <c r="O186" s="576"/>
      <c r="P186" s="1012"/>
      <c r="Q186" s="576"/>
      <c r="R186" s="33"/>
    </row>
    <row r="187" spans="3:18" ht="18" customHeight="1">
      <c r="C187" s="27"/>
      <c r="D187" s="27"/>
      <c r="E187" s="27"/>
      <c r="F187" s="117"/>
      <c r="G187" s="257"/>
      <c r="H187" s="257"/>
      <c r="I187" s="257"/>
      <c r="J187" s="257"/>
      <c r="K187" s="312"/>
      <c r="L187" s="117"/>
      <c r="M187" s="312"/>
      <c r="N187" s="32"/>
      <c r="O187" s="576"/>
      <c r="P187" s="1012"/>
      <c r="Q187" s="1018"/>
      <c r="R187" s="1019"/>
    </row>
    <row r="188" spans="3:18">
      <c r="D188" s="27"/>
      <c r="E188" s="27"/>
      <c r="F188" s="117"/>
      <c r="G188" s="257"/>
      <c r="H188" s="257"/>
      <c r="I188" s="257"/>
      <c r="J188" s="257"/>
      <c r="K188" s="312"/>
      <c r="R188" s="12"/>
    </row>
    <row r="189" spans="3:18">
      <c r="R189" s="12"/>
    </row>
    <row r="190" spans="3:18">
      <c r="R190" s="12"/>
    </row>
    <row r="191" spans="3:18">
      <c r="N191" s="644"/>
      <c r="R191" s="12"/>
    </row>
    <row r="192" spans="3:18">
      <c r="C192" s="1"/>
      <c r="R192" s="12"/>
    </row>
    <row r="193" spans="4:18">
      <c r="D193" s="4"/>
      <c r="F193" s="1020"/>
      <c r="G193" s="1384"/>
      <c r="H193" s="4"/>
      <c r="N193" s="644"/>
      <c r="R193" s="12"/>
    </row>
    <row r="195" spans="4:18">
      <c r="F195" s="1022"/>
    </row>
    <row r="196" spans="4:18">
      <c r="F196" s="1022"/>
    </row>
    <row r="197" spans="4:18">
      <c r="F197" s="1022"/>
    </row>
    <row r="198" spans="4:18">
      <c r="F198" s="1022"/>
    </row>
    <row r="199" spans="4:18">
      <c r="F199" s="1022"/>
    </row>
    <row r="200" spans="4:18">
      <c r="F200" s="1022"/>
    </row>
    <row r="201" spans="4:18">
      <c r="F201" s="1023"/>
    </row>
    <row r="202" spans="4:18">
      <c r="F202" s="1023"/>
    </row>
    <row r="203" spans="4:18">
      <c r="F203" s="1023"/>
    </row>
    <row r="204" spans="4:18">
      <c r="F204" s="1022"/>
    </row>
  </sheetData>
  <autoFilter ref="C8:P157" xr:uid="{A47EB126-A81B-4E6A-8510-BD2DCE8AC29C}"/>
  <mergeCells count="13">
    <mergeCell ref="D10:G10"/>
    <mergeCell ref="D35:G35"/>
    <mergeCell ref="D55:G55"/>
    <mergeCell ref="D68:G68"/>
    <mergeCell ref="C2:E2"/>
    <mergeCell ref="H2:J2"/>
    <mergeCell ref="C3:E3"/>
    <mergeCell ref="C4:E4"/>
    <mergeCell ref="K4:L4"/>
    <mergeCell ref="C5:E5"/>
    <mergeCell ref="H5:I6"/>
    <mergeCell ref="K5:L5"/>
    <mergeCell ref="C6:E6"/>
  </mergeCells>
  <phoneticPr fontId="2"/>
  <pageMargins left="0.2" right="0.2" top="0.75" bottom="0.75" header="0.3" footer="0.3"/>
  <pageSetup paperSize="9" scale="41" orientation="landscape" r:id="rId1"/>
  <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E3DD7CB3-1D74-44FB-A425-B49FBDF81579}">
          <xm:sqref>K131:K132 JG131:JG132 TC131:TC132 ACY131:ACY132 AMU131:AMU132 AWQ131:AWQ132 BGM131:BGM132 BQI131:BQI132 CAE131:CAE132 CKA131:CKA132 CTW131:CTW132 DDS131:DDS132 DNO131:DNO132 DXK131:DXK132 EHG131:EHG132 ERC131:ERC132 FAY131:FAY132 FKU131:FKU132 FUQ131:FUQ132 GEM131:GEM132 GOI131:GOI132 GYE131:GYE132 HIA131:HIA132 HRW131:HRW132 IBS131:IBS132 ILO131:ILO132 IVK131:IVK132 JFG131:JFG132 JPC131:JPC132 JYY131:JYY132 KIU131:KIU132 KSQ131:KSQ132 LCM131:LCM132 LMI131:LMI132 LWE131:LWE132 MGA131:MGA132 MPW131:MPW132 MZS131:MZS132 NJO131:NJO132 NTK131:NTK132 ODG131:ODG132 ONC131:ONC132 OWY131:OWY132 PGU131:PGU132 PQQ131:PQQ132 QAM131:QAM132 QKI131:QKI132 QUE131:QUE132 REA131:REA132 RNW131:RNW132 RXS131:RXS132 SHO131:SHO132 SRK131:SRK132 TBG131:TBG132 TLC131:TLC132 TUY131:TUY132 UEU131:UEU132 UOQ131:UOQ132 UYM131:UYM132 VII131:VII132 VSE131:VSE132 WCA131:WCA132 WLW131:WLW132 WVS131:WVS132 K65667:K65668 JG65667:JG65668 TC65667:TC65668 ACY65667:ACY65668 AMU65667:AMU65668 AWQ65667:AWQ65668 BGM65667:BGM65668 BQI65667:BQI65668 CAE65667:CAE65668 CKA65667:CKA65668 CTW65667:CTW65668 DDS65667:DDS65668 DNO65667:DNO65668 DXK65667:DXK65668 EHG65667:EHG65668 ERC65667:ERC65668 FAY65667:FAY65668 FKU65667:FKU65668 FUQ65667:FUQ65668 GEM65667:GEM65668 GOI65667:GOI65668 GYE65667:GYE65668 HIA65667:HIA65668 HRW65667:HRW65668 IBS65667:IBS65668 ILO65667:ILO65668 IVK65667:IVK65668 JFG65667:JFG65668 JPC65667:JPC65668 JYY65667:JYY65668 KIU65667:KIU65668 KSQ65667:KSQ65668 LCM65667:LCM65668 LMI65667:LMI65668 LWE65667:LWE65668 MGA65667:MGA65668 MPW65667:MPW65668 MZS65667:MZS65668 NJO65667:NJO65668 NTK65667:NTK65668 ODG65667:ODG65668 ONC65667:ONC65668 OWY65667:OWY65668 PGU65667:PGU65668 PQQ65667:PQQ65668 QAM65667:QAM65668 QKI65667:QKI65668 QUE65667:QUE65668 REA65667:REA65668 RNW65667:RNW65668 RXS65667:RXS65668 SHO65667:SHO65668 SRK65667:SRK65668 TBG65667:TBG65668 TLC65667:TLC65668 TUY65667:TUY65668 UEU65667:UEU65668 UOQ65667:UOQ65668 UYM65667:UYM65668 VII65667:VII65668 VSE65667:VSE65668 WCA65667:WCA65668 WLW65667:WLW65668 WVS65667:WVS65668 K131203:K131204 JG131203:JG131204 TC131203:TC131204 ACY131203:ACY131204 AMU131203:AMU131204 AWQ131203:AWQ131204 BGM131203:BGM131204 BQI131203:BQI131204 CAE131203:CAE131204 CKA131203:CKA131204 CTW131203:CTW131204 DDS131203:DDS131204 DNO131203:DNO131204 DXK131203:DXK131204 EHG131203:EHG131204 ERC131203:ERC131204 FAY131203:FAY131204 FKU131203:FKU131204 FUQ131203:FUQ131204 GEM131203:GEM131204 GOI131203:GOI131204 GYE131203:GYE131204 HIA131203:HIA131204 HRW131203:HRW131204 IBS131203:IBS131204 ILO131203:ILO131204 IVK131203:IVK131204 JFG131203:JFG131204 JPC131203:JPC131204 JYY131203:JYY131204 KIU131203:KIU131204 KSQ131203:KSQ131204 LCM131203:LCM131204 LMI131203:LMI131204 LWE131203:LWE131204 MGA131203:MGA131204 MPW131203:MPW131204 MZS131203:MZS131204 NJO131203:NJO131204 NTK131203:NTK131204 ODG131203:ODG131204 ONC131203:ONC131204 OWY131203:OWY131204 PGU131203:PGU131204 PQQ131203:PQQ131204 QAM131203:QAM131204 QKI131203:QKI131204 QUE131203:QUE131204 REA131203:REA131204 RNW131203:RNW131204 RXS131203:RXS131204 SHO131203:SHO131204 SRK131203:SRK131204 TBG131203:TBG131204 TLC131203:TLC131204 TUY131203:TUY131204 UEU131203:UEU131204 UOQ131203:UOQ131204 UYM131203:UYM131204 VII131203:VII131204 VSE131203:VSE131204 WCA131203:WCA131204 WLW131203:WLW131204 WVS131203:WVS131204 K196739:K196740 JG196739:JG196740 TC196739:TC196740 ACY196739:ACY196740 AMU196739:AMU196740 AWQ196739:AWQ196740 BGM196739:BGM196740 BQI196739:BQI196740 CAE196739:CAE196740 CKA196739:CKA196740 CTW196739:CTW196740 DDS196739:DDS196740 DNO196739:DNO196740 DXK196739:DXK196740 EHG196739:EHG196740 ERC196739:ERC196740 FAY196739:FAY196740 FKU196739:FKU196740 FUQ196739:FUQ196740 GEM196739:GEM196740 GOI196739:GOI196740 GYE196739:GYE196740 HIA196739:HIA196740 HRW196739:HRW196740 IBS196739:IBS196740 ILO196739:ILO196740 IVK196739:IVK196740 JFG196739:JFG196740 JPC196739:JPC196740 JYY196739:JYY196740 KIU196739:KIU196740 KSQ196739:KSQ196740 LCM196739:LCM196740 LMI196739:LMI196740 LWE196739:LWE196740 MGA196739:MGA196740 MPW196739:MPW196740 MZS196739:MZS196740 NJO196739:NJO196740 NTK196739:NTK196740 ODG196739:ODG196740 ONC196739:ONC196740 OWY196739:OWY196740 PGU196739:PGU196740 PQQ196739:PQQ196740 QAM196739:QAM196740 QKI196739:QKI196740 QUE196739:QUE196740 REA196739:REA196740 RNW196739:RNW196740 RXS196739:RXS196740 SHO196739:SHO196740 SRK196739:SRK196740 TBG196739:TBG196740 TLC196739:TLC196740 TUY196739:TUY196740 UEU196739:UEU196740 UOQ196739:UOQ196740 UYM196739:UYM196740 VII196739:VII196740 VSE196739:VSE196740 WCA196739:WCA196740 WLW196739:WLW196740 WVS196739:WVS196740 K262275:K262276 JG262275:JG262276 TC262275:TC262276 ACY262275:ACY262276 AMU262275:AMU262276 AWQ262275:AWQ262276 BGM262275:BGM262276 BQI262275:BQI262276 CAE262275:CAE262276 CKA262275:CKA262276 CTW262275:CTW262276 DDS262275:DDS262276 DNO262275:DNO262276 DXK262275:DXK262276 EHG262275:EHG262276 ERC262275:ERC262276 FAY262275:FAY262276 FKU262275:FKU262276 FUQ262275:FUQ262276 GEM262275:GEM262276 GOI262275:GOI262276 GYE262275:GYE262276 HIA262275:HIA262276 HRW262275:HRW262276 IBS262275:IBS262276 ILO262275:ILO262276 IVK262275:IVK262276 JFG262275:JFG262276 JPC262275:JPC262276 JYY262275:JYY262276 KIU262275:KIU262276 KSQ262275:KSQ262276 LCM262275:LCM262276 LMI262275:LMI262276 LWE262275:LWE262276 MGA262275:MGA262276 MPW262275:MPW262276 MZS262275:MZS262276 NJO262275:NJO262276 NTK262275:NTK262276 ODG262275:ODG262276 ONC262275:ONC262276 OWY262275:OWY262276 PGU262275:PGU262276 PQQ262275:PQQ262276 QAM262275:QAM262276 QKI262275:QKI262276 QUE262275:QUE262276 REA262275:REA262276 RNW262275:RNW262276 RXS262275:RXS262276 SHO262275:SHO262276 SRK262275:SRK262276 TBG262275:TBG262276 TLC262275:TLC262276 TUY262275:TUY262276 UEU262275:UEU262276 UOQ262275:UOQ262276 UYM262275:UYM262276 VII262275:VII262276 VSE262275:VSE262276 WCA262275:WCA262276 WLW262275:WLW262276 WVS262275:WVS262276 K327811:K327812 JG327811:JG327812 TC327811:TC327812 ACY327811:ACY327812 AMU327811:AMU327812 AWQ327811:AWQ327812 BGM327811:BGM327812 BQI327811:BQI327812 CAE327811:CAE327812 CKA327811:CKA327812 CTW327811:CTW327812 DDS327811:DDS327812 DNO327811:DNO327812 DXK327811:DXK327812 EHG327811:EHG327812 ERC327811:ERC327812 FAY327811:FAY327812 FKU327811:FKU327812 FUQ327811:FUQ327812 GEM327811:GEM327812 GOI327811:GOI327812 GYE327811:GYE327812 HIA327811:HIA327812 HRW327811:HRW327812 IBS327811:IBS327812 ILO327811:ILO327812 IVK327811:IVK327812 JFG327811:JFG327812 JPC327811:JPC327812 JYY327811:JYY327812 KIU327811:KIU327812 KSQ327811:KSQ327812 LCM327811:LCM327812 LMI327811:LMI327812 LWE327811:LWE327812 MGA327811:MGA327812 MPW327811:MPW327812 MZS327811:MZS327812 NJO327811:NJO327812 NTK327811:NTK327812 ODG327811:ODG327812 ONC327811:ONC327812 OWY327811:OWY327812 PGU327811:PGU327812 PQQ327811:PQQ327812 QAM327811:QAM327812 QKI327811:QKI327812 QUE327811:QUE327812 REA327811:REA327812 RNW327811:RNW327812 RXS327811:RXS327812 SHO327811:SHO327812 SRK327811:SRK327812 TBG327811:TBG327812 TLC327811:TLC327812 TUY327811:TUY327812 UEU327811:UEU327812 UOQ327811:UOQ327812 UYM327811:UYM327812 VII327811:VII327812 VSE327811:VSE327812 WCA327811:WCA327812 WLW327811:WLW327812 WVS327811:WVS327812 K393347:K393348 JG393347:JG393348 TC393347:TC393348 ACY393347:ACY393348 AMU393347:AMU393348 AWQ393347:AWQ393348 BGM393347:BGM393348 BQI393347:BQI393348 CAE393347:CAE393348 CKA393347:CKA393348 CTW393347:CTW393348 DDS393347:DDS393348 DNO393347:DNO393348 DXK393347:DXK393348 EHG393347:EHG393348 ERC393347:ERC393348 FAY393347:FAY393348 FKU393347:FKU393348 FUQ393347:FUQ393348 GEM393347:GEM393348 GOI393347:GOI393348 GYE393347:GYE393348 HIA393347:HIA393348 HRW393347:HRW393348 IBS393347:IBS393348 ILO393347:ILO393348 IVK393347:IVK393348 JFG393347:JFG393348 JPC393347:JPC393348 JYY393347:JYY393348 KIU393347:KIU393348 KSQ393347:KSQ393348 LCM393347:LCM393348 LMI393347:LMI393348 LWE393347:LWE393348 MGA393347:MGA393348 MPW393347:MPW393348 MZS393347:MZS393348 NJO393347:NJO393348 NTK393347:NTK393348 ODG393347:ODG393348 ONC393347:ONC393348 OWY393347:OWY393348 PGU393347:PGU393348 PQQ393347:PQQ393348 QAM393347:QAM393348 QKI393347:QKI393348 QUE393347:QUE393348 REA393347:REA393348 RNW393347:RNW393348 RXS393347:RXS393348 SHO393347:SHO393348 SRK393347:SRK393348 TBG393347:TBG393348 TLC393347:TLC393348 TUY393347:TUY393348 UEU393347:UEU393348 UOQ393347:UOQ393348 UYM393347:UYM393348 VII393347:VII393348 VSE393347:VSE393348 WCA393347:WCA393348 WLW393347:WLW393348 WVS393347:WVS393348 K458883:K458884 JG458883:JG458884 TC458883:TC458884 ACY458883:ACY458884 AMU458883:AMU458884 AWQ458883:AWQ458884 BGM458883:BGM458884 BQI458883:BQI458884 CAE458883:CAE458884 CKA458883:CKA458884 CTW458883:CTW458884 DDS458883:DDS458884 DNO458883:DNO458884 DXK458883:DXK458884 EHG458883:EHG458884 ERC458883:ERC458884 FAY458883:FAY458884 FKU458883:FKU458884 FUQ458883:FUQ458884 GEM458883:GEM458884 GOI458883:GOI458884 GYE458883:GYE458884 HIA458883:HIA458884 HRW458883:HRW458884 IBS458883:IBS458884 ILO458883:ILO458884 IVK458883:IVK458884 JFG458883:JFG458884 JPC458883:JPC458884 JYY458883:JYY458884 KIU458883:KIU458884 KSQ458883:KSQ458884 LCM458883:LCM458884 LMI458883:LMI458884 LWE458883:LWE458884 MGA458883:MGA458884 MPW458883:MPW458884 MZS458883:MZS458884 NJO458883:NJO458884 NTK458883:NTK458884 ODG458883:ODG458884 ONC458883:ONC458884 OWY458883:OWY458884 PGU458883:PGU458884 PQQ458883:PQQ458884 QAM458883:QAM458884 QKI458883:QKI458884 QUE458883:QUE458884 REA458883:REA458884 RNW458883:RNW458884 RXS458883:RXS458884 SHO458883:SHO458884 SRK458883:SRK458884 TBG458883:TBG458884 TLC458883:TLC458884 TUY458883:TUY458884 UEU458883:UEU458884 UOQ458883:UOQ458884 UYM458883:UYM458884 VII458883:VII458884 VSE458883:VSE458884 WCA458883:WCA458884 WLW458883:WLW458884 WVS458883:WVS458884 K524419:K524420 JG524419:JG524420 TC524419:TC524420 ACY524419:ACY524420 AMU524419:AMU524420 AWQ524419:AWQ524420 BGM524419:BGM524420 BQI524419:BQI524420 CAE524419:CAE524420 CKA524419:CKA524420 CTW524419:CTW524420 DDS524419:DDS524420 DNO524419:DNO524420 DXK524419:DXK524420 EHG524419:EHG524420 ERC524419:ERC524420 FAY524419:FAY524420 FKU524419:FKU524420 FUQ524419:FUQ524420 GEM524419:GEM524420 GOI524419:GOI524420 GYE524419:GYE524420 HIA524419:HIA524420 HRW524419:HRW524420 IBS524419:IBS524420 ILO524419:ILO524420 IVK524419:IVK524420 JFG524419:JFG524420 JPC524419:JPC524420 JYY524419:JYY524420 KIU524419:KIU524420 KSQ524419:KSQ524420 LCM524419:LCM524420 LMI524419:LMI524420 LWE524419:LWE524420 MGA524419:MGA524420 MPW524419:MPW524420 MZS524419:MZS524420 NJO524419:NJO524420 NTK524419:NTK524420 ODG524419:ODG524420 ONC524419:ONC524420 OWY524419:OWY524420 PGU524419:PGU524420 PQQ524419:PQQ524420 QAM524419:QAM524420 QKI524419:QKI524420 QUE524419:QUE524420 REA524419:REA524420 RNW524419:RNW524420 RXS524419:RXS524420 SHO524419:SHO524420 SRK524419:SRK524420 TBG524419:TBG524420 TLC524419:TLC524420 TUY524419:TUY524420 UEU524419:UEU524420 UOQ524419:UOQ524420 UYM524419:UYM524420 VII524419:VII524420 VSE524419:VSE524420 WCA524419:WCA524420 WLW524419:WLW524420 WVS524419:WVS524420 K589955:K589956 JG589955:JG589956 TC589955:TC589956 ACY589955:ACY589956 AMU589955:AMU589956 AWQ589955:AWQ589956 BGM589955:BGM589956 BQI589955:BQI589956 CAE589955:CAE589956 CKA589955:CKA589956 CTW589955:CTW589956 DDS589955:DDS589956 DNO589955:DNO589956 DXK589955:DXK589956 EHG589955:EHG589956 ERC589955:ERC589956 FAY589955:FAY589956 FKU589955:FKU589956 FUQ589955:FUQ589956 GEM589955:GEM589956 GOI589955:GOI589956 GYE589955:GYE589956 HIA589955:HIA589956 HRW589955:HRW589956 IBS589955:IBS589956 ILO589955:ILO589956 IVK589955:IVK589956 JFG589955:JFG589956 JPC589955:JPC589956 JYY589955:JYY589956 KIU589955:KIU589956 KSQ589955:KSQ589956 LCM589955:LCM589956 LMI589955:LMI589956 LWE589955:LWE589956 MGA589955:MGA589956 MPW589955:MPW589956 MZS589955:MZS589956 NJO589955:NJO589956 NTK589955:NTK589956 ODG589955:ODG589956 ONC589955:ONC589956 OWY589955:OWY589956 PGU589955:PGU589956 PQQ589955:PQQ589956 QAM589955:QAM589956 QKI589955:QKI589956 QUE589955:QUE589956 REA589955:REA589956 RNW589955:RNW589956 RXS589955:RXS589956 SHO589955:SHO589956 SRK589955:SRK589956 TBG589955:TBG589956 TLC589955:TLC589956 TUY589955:TUY589956 UEU589955:UEU589956 UOQ589955:UOQ589956 UYM589955:UYM589956 VII589955:VII589956 VSE589955:VSE589956 WCA589955:WCA589956 WLW589955:WLW589956 WVS589955:WVS589956 K655491:K655492 JG655491:JG655492 TC655491:TC655492 ACY655491:ACY655492 AMU655491:AMU655492 AWQ655491:AWQ655492 BGM655491:BGM655492 BQI655491:BQI655492 CAE655491:CAE655492 CKA655491:CKA655492 CTW655491:CTW655492 DDS655491:DDS655492 DNO655491:DNO655492 DXK655491:DXK655492 EHG655491:EHG655492 ERC655491:ERC655492 FAY655491:FAY655492 FKU655491:FKU655492 FUQ655491:FUQ655492 GEM655491:GEM655492 GOI655491:GOI655492 GYE655491:GYE655492 HIA655491:HIA655492 HRW655491:HRW655492 IBS655491:IBS655492 ILO655491:ILO655492 IVK655491:IVK655492 JFG655491:JFG655492 JPC655491:JPC655492 JYY655491:JYY655492 KIU655491:KIU655492 KSQ655491:KSQ655492 LCM655491:LCM655492 LMI655491:LMI655492 LWE655491:LWE655492 MGA655491:MGA655492 MPW655491:MPW655492 MZS655491:MZS655492 NJO655491:NJO655492 NTK655491:NTK655492 ODG655491:ODG655492 ONC655491:ONC655492 OWY655491:OWY655492 PGU655491:PGU655492 PQQ655491:PQQ655492 QAM655491:QAM655492 QKI655491:QKI655492 QUE655491:QUE655492 REA655491:REA655492 RNW655491:RNW655492 RXS655491:RXS655492 SHO655491:SHO655492 SRK655491:SRK655492 TBG655491:TBG655492 TLC655491:TLC655492 TUY655491:TUY655492 UEU655491:UEU655492 UOQ655491:UOQ655492 UYM655491:UYM655492 VII655491:VII655492 VSE655491:VSE655492 WCA655491:WCA655492 WLW655491:WLW655492 WVS655491:WVS655492 K721027:K721028 JG721027:JG721028 TC721027:TC721028 ACY721027:ACY721028 AMU721027:AMU721028 AWQ721027:AWQ721028 BGM721027:BGM721028 BQI721027:BQI721028 CAE721027:CAE721028 CKA721027:CKA721028 CTW721027:CTW721028 DDS721027:DDS721028 DNO721027:DNO721028 DXK721027:DXK721028 EHG721027:EHG721028 ERC721027:ERC721028 FAY721027:FAY721028 FKU721027:FKU721028 FUQ721027:FUQ721028 GEM721027:GEM721028 GOI721027:GOI721028 GYE721027:GYE721028 HIA721027:HIA721028 HRW721027:HRW721028 IBS721027:IBS721028 ILO721027:ILO721028 IVK721027:IVK721028 JFG721027:JFG721028 JPC721027:JPC721028 JYY721027:JYY721028 KIU721027:KIU721028 KSQ721027:KSQ721028 LCM721027:LCM721028 LMI721027:LMI721028 LWE721027:LWE721028 MGA721027:MGA721028 MPW721027:MPW721028 MZS721027:MZS721028 NJO721027:NJO721028 NTK721027:NTK721028 ODG721027:ODG721028 ONC721027:ONC721028 OWY721027:OWY721028 PGU721027:PGU721028 PQQ721027:PQQ721028 QAM721027:QAM721028 QKI721027:QKI721028 QUE721027:QUE721028 REA721027:REA721028 RNW721027:RNW721028 RXS721027:RXS721028 SHO721027:SHO721028 SRK721027:SRK721028 TBG721027:TBG721028 TLC721027:TLC721028 TUY721027:TUY721028 UEU721027:UEU721028 UOQ721027:UOQ721028 UYM721027:UYM721028 VII721027:VII721028 VSE721027:VSE721028 WCA721027:WCA721028 WLW721027:WLW721028 WVS721027:WVS721028 K786563:K786564 JG786563:JG786564 TC786563:TC786564 ACY786563:ACY786564 AMU786563:AMU786564 AWQ786563:AWQ786564 BGM786563:BGM786564 BQI786563:BQI786564 CAE786563:CAE786564 CKA786563:CKA786564 CTW786563:CTW786564 DDS786563:DDS786564 DNO786563:DNO786564 DXK786563:DXK786564 EHG786563:EHG786564 ERC786563:ERC786564 FAY786563:FAY786564 FKU786563:FKU786564 FUQ786563:FUQ786564 GEM786563:GEM786564 GOI786563:GOI786564 GYE786563:GYE786564 HIA786563:HIA786564 HRW786563:HRW786564 IBS786563:IBS786564 ILO786563:ILO786564 IVK786563:IVK786564 JFG786563:JFG786564 JPC786563:JPC786564 JYY786563:JYY786564 KIU786563:KIU786564 KSQ786563:KSQ786564 LCM786563:LCM786564 LMI786563:LMI786564 LWE786563:LWE786564 MGA786563:MGA786564 MPW786563:MPW786564 MZS786563:MZS786564 NJO786563:NJO786564 NTK786563:NTK786564 ODG786563:ODG786564 ONC786563:ONC786564 OWY786563:OWY786564 PGU786563:PGU786564 PQQ786563:PQQ786564 QAM786563:QAM786564 QKI786563:QKI786564 QUE786563:QUE786564 REA786563:REA786564 RNW786563:RNW786564 RXS786563:RXS786564 SHO786563:SHO786564 SRK786563:SRK786564 TBG786563:TBG786564 TLC786563:TLC786564 TUY786563:TUY786564 UEU786563:UEU786564 UOQ786563:UOQ786564 UYM786563:UYM786564 VII786563:VII786564 VSE786563:VSE786564 WCA786563:WCA786564 WLW786563:WLW786564 WVS786563:WVS786564 K852099:K852100 JG852099:JG852100 TC852099:TC852100 ACY852099:ACY852100 AMU852099:AMU852100 AWQ852099:AWQ852100 BGM852099:BGM852100 BQI852099:BQI852100 CAE852099:CAE852100 CKA852099:CKA852100 CTW852099:CTW852100 DDS852099:DDS852100 DNO852099:DNO852100 DXK852099:DXK852100 EHG852099:EHG852100 ERC852099:ERC852100 FAY852099:FAY852100 FKU852099:FKU852100 FUQ852099:FUQ852100 GEM852099:GEM852100 GOI852099:GOI852100 GYE852099:GYE852100 HIA852099:HIA852100 HRW852099:HRW852100 IBS852099:IBS852100 ILO852099:ILO852100 IVK852099:IVK852100 JFG852099:JFG852100 JPC852099:JPC852100 JYY852099:JYY852100 KIU852099:KIU852100 KSQ852099:KSQ852100 LCM852099:LCM852100 LMI852099:LMI852100 LWE852099:LWE852100 MGA852099:MGA852100 MPW852099:MPW852100 MZS852099:MZS852100 NJO852099:NJO852100 NTK852099:NTK852100 ODG852099:ODG852100 ONC852099:ONC852100 OWY852099:OWY852100 PGU852099:PGU852100 PQQ852099:PQQ852100 QAM852099:QAM852100 QKI852099:QKI852100 QUE852099:QUE852100 REA852099:REA852100 RNW852099:RNW852100 RXS852099:RXS852100 SHO852099:SHO852100 SRK852099:SRK852100 TBG852099:TBG852100 TLC852099:TLC852100 TUY852099:TUY852100 UEU852099:UEU852100 UOQ852099:UOQ852100 UYM852099:UYM852100 VII852099:VII852100 VSE852099:VSE852100 WCA852099:WCA852100 WLW852099:WLW852100 WVS852099:WVS852100 K917635:K917636 JG917635:JG917636 TC917635:TC917636 ACY917635:ACY917636 AMU917635:AMU917636 AWQ917635:AWQ917636 BGM917635:BGM917636 BQI917635:BQI917636 CAE917635:CAE917636 CKA917635:CKA917636 CTW917635:CTW917636 DDS917635:DDS917636 DNO917635:DNO917636 DXK917635:DXK917636 EHG917635:EHG917636 ERC917635:ERC917636 FAY917635:FAY917636 FKU917635:FKU917636 FUQ917635:FUQ917636 GEM917635:GEM917636 GOI917635:GOI917636 GYE917635:GYE917636 HIA917635:HIA917636 HRW917635:HRW917636 IBS917635:IBS917636 ILO917635:ILO917636 IVK917635:IVK917636 JFG917635:JFG917636 JPC917635:JPC917636 JYY917635:JYY917636 KIU917635:KIU917636 KSQ917635:KSQ917636 LCM917635:LCM917636 LMI917635:LMI917636 LWE917635:LWE917636 MGA917635:MGA917636 MPW917635:MPW917636 MZS917635:MZS917636 NJO917635:NJO917636 NTK917635:NTK917636 ODG917635:ODG917636 ONC917635:ONC917636 OWY917635:OWY917636 PGU917635:PGU917636 PQQ917635:PQQ917636 QAM917635:QAM917636 QKI917635:QKI917636 QUE917635:QUE917636 REA917635:REA917636 RNW917635:RNW917636 RXS917635:RXS917636 SHO917635:SHO917636 SRK917635:SRK917636 TBG917635:TBG917636 TLC917635:TLC917636 TUY917635:TUY917636 UEU917635:UEU917636 UOQ917635:UOQ917636 UYM917635:UYM917636 VII917635:VII917636 VSE917635:VSE917636 WCA917635:WCA917636 WLW917635:WLW917636 WVS917635:WVS917636 K983171:K983172 JG983171:JG983172 TC983171:TC983172 ACY983171:ACY983172 AMU983171:AMU983172 AWQ983171:AWQ983172 BGM983171:BGM983172 BQI983171:BQI983172 CAE983171:CAE983172 CKA983171:CKA983172 CTW983171:CTW983172 DDS983171:DDS983172 DNO983171:DNO983172 DXK983171:DXK983172 EHG983171:EHG983172 ERC983171:ERC983172 FAY983171:FAY983172 FKU983171:FKU983172 FUQ983171:FUQ983172 GEM983171:GEM983172 GOI983171:GOI983172 GYE983171:GYE983172 HIA983171:HIA983172 HRW983171:HRW983172 IBS983171:IBS983172 ILO983171:ILO983172 IVK983171:IVK983172 JFG983171:JFG983172 JPC983171:JPC983172 JYY983171:JYY983172 KIU983171:KIU983172 KSQ983171:KSQ983172 LCM983171:LCM983172 LMI983171:LMI983172 LWE983171:LWE983172 MGA983171:MGA983172 MPW983171:MPW983172 MZS983171:MZS983172 NJO983171:NJO983172 NTK983171:NTK983172 ODG983171:ODG983172 ONC983171:ONC983172 OWY983171:OWY983172 PGU983171:PGU983172 PQQ983171:PQQ983172 QAM983171:QAM983172 QKI983171:QKI983172 QUE983171:QUE983172 REA983171:REA983172 RNW983171:RNW983172 RXS983171:RXS983172 SHO983171:SHO983172 SRK983171:SRK983172 TBG983171:TBG983172 TLC983171:TLC983172 TUY983171:TUY983172 UEU983171:UEU983172 UOQ983171:UOQ983172 UYM983171:UYM983172 VII983171:VII983172 VSE983171:VSE983172 WCA983171:WCA983172 WLW983171:WLW983172 WVS983171:WVS983172 K83:K86 JG83:JG86 TC83:TC86 ACY83:ACY86 AMU83:AMU86 AWQ83:AWQ86 BGM83:BGM86 BQI83:BQI86 CAE83:CAE86 CKA83:CKA86 CTW83:CTW86 DDS83:DDS86 DNO83:DNO86 DXK83:DXK86 EHG83:EHG86 ERC83:ERC86 FAY83:FAY86 FKU83:FKU86 FUQ83:FUQ86 GEM83:GEM86 GOI83:GOI86 GYE83:GYE86 HIA83:HIA86 HRW83:HRW86 IBS83:IBS86 ILO83:ILO86 IVK83:IVK86 JFG83:JFG86 JPC83:JPC86 JYY83:JYY86 KIU83:KIU86 KSQ83:KSQ86 LCM83:LCM86 LMI83:LMI86 LWE83:LWE86 MGA83:MGA86 MPW83:MPW86 MZS83:MZS86 NJO83:NJO86 NTK83:NTK86 ODG83:ODG86 ONC83:ONC86 OWY83:OWY86 PGU83:PGU86 PQQ83:PQQ86 QAM83:QAM86 QKI83:QKI86 QUE83:QUE86 REA83:REA86 RNW83:RNW86 RXS83:RXS86 SHO83:SHO86 SRK83:SRK86 TBG83:TBG86 TLC83:TLC86 TUY83:TUY86 UEU83:UEU86 UOQ83:UOQ86 UYM83:UYM86 VII83:VII86 VSE83:VSE86 WCA83:WCA86 WLW83:WLW86 WVS83:WVS86 K65619:K65622 JG65619:JG65622 TC65619:TC65622 ACY65619:ACY65622 AMU65619:AMU65622 AWQ65619:AWQ65622 BGM65619:BGM65622 BQI65619:BQI65622 CAE65619:CAE65622 CKA65619:CKA65622 CTW65619:CTW65622 DDS65619:DDS65622 DNO65619:DNO65622 DXK65619:DXK65622 EHG65619:EHG65622 ERC65619:ERC65622 FAY65619:FAY65622 FKU65619:FKU65622 FUQ65619:FUQ65622 GEM65619:GEM65622 GOI65619:GOI65622 GYE65619:GYE65622 HIA65619:HIA65622 HRW65619:HRW65622 IBS65619:IBS65622 ILO65619:ILO65622 IVK65619:IVK65622 JFG65619:JFG65622 JPC65619:JPC65622 JYY65619:JYY65622 KIU65619:KIU65622 KSQ65619:KSQ65622 LCM65619:LCM65622 LMI65619:LMI65622 LWE65619:LWE65622 MGA65619:MGA65622 MPW65619:MPW65622 MZS65619:MZS65622 NJO65619:NJO65622 NTK65619:NTK65622 ODG65619:ODG65622 ONC65619:ONC65622 OWY65619:OWY65622 PGU65619:PGU65622 PQQ65619:PQQ65622 QAM65619:QAM65622 QKI65619:QKI65622 QUE65619:QUE65622 REA65619:REA65622 RNW65619:RNW65622 RXS65619:RXS65622 SHO65619:SHO65622 SRK65619:SRK65622 TBG65619:TBG65622 TLC65619:TLC65622 TUY65619:TUY65622 UEU65619:UEU65622 UOQ65619:UOQ65622 UYM65619:UYM65622 VII65619:VII65622 VSE65619:VSE65622 WCA65619:WCA65622 WLW65619:WLW65622 WVS65619:WVS65622 K131155:K131158 JG131155:JG131158 TC131155:TC131158 ACY131155:ACY131158 AMU131155:AMU131158 AWQ131155:AWQ131158 BGM131155:BGM131158 BQI131155:BQI131158 CAE131155:CAE131158 CKA131155:CKA131158 CTW131155:CTW131158 DDS131155:DDS131158 DNO131155:DNO131158 DXK131155:DXK131158 EHG131155:EHG131158 ERC131155:ERC131158 FAY131155:FAY131158 FKU131155:FKU131158 FUQ131155:FUQ131158 GEM131155:GEM131158 GOI131155:GOI131158 GYE131155:GYE131158 HIA131155:HIA131158 HRW131155:HRW131158 IBS131155:IBS131158 ILO131155:ILO131158 IVK131155:IVK131158 JFG131155:JFG131158 JPC131155:JPC131158 JYY131155:JYY131158 KIU131155:KIU131158 KSQ131155:KSQ131158 LCM131155:LCM131158 LMI131155:LMI131158 LWE131155:LWE131158 MGA131155:MGA131158 MPW131155:MPW131158 MZS131155:MZS131158 NJO131155:NJO131158 NTK131155:NTK131158 ODG131155:ODG131158 ONC131155:ONC131158 OWY131155:OWY131158 PGU131155:PGU131158 PQQ131155:PQQ131158 QAM131155:QAM131158 QKI131155:QKI131158 QUE131155:QUE131158 REA131155:REA131158 RNW131155:RNW131158 RXS131155:RXS131158 SHO131155:SHO131158 SRK131155:SRK131158 TBG131155:TBG131158 TLC131155:TLC131158 TUY131155:TUY131158 UEU131155:UEU131158 UOQ131155:UOQ131158 UYM131155:UYM131158 VII131155:VII131158 VSE131155:VSE131158 WCA131155:WCA131158 WLW131155:WLW131158 WVS131155:WVS131158 K196691:K196694 JG196691:JG196694 TC196691:TC196694 ACY196691:ACY196694 AMU196691:AMU196694 AWQ196691:AWQ196694 BGM196691:BGM196694 BQI196691:BQI196694 CAE196691:CAE196694 CKA196691:CKA196694 CTW196691:CTW196694 DDS196691:DDS196694 DNO196691:DNO196694 DXK196691:DXK196694 EHG196691:EHG196694 ERC196691:ERC196694 FAY196691:FAY196694 FKU196691:FKU196694 FUQ196691:FUQ196694 GEM196691:GEM196694 GOI196691:GOI196694 GYE196691:GYE196694 HIA196691:HIA196694 HRW196691:HRW196694 IBS196691:IBS196694 ILO196691:ILO196694 IVK196691:IVK196694 JFG196691:JFG196694 JPC196691:JPC196694 JYY196691:JYY196694 KIU196691:KIU196694 KSQ196691:KSQ196694 LCM196691:LCM196694 LMI196691:LMI196694 LWE196691:LWE196694 MGA196691:MGA196694 MPW196691:MPW196694 MZS196691:MZS196694 NJO196691:NJO196694 NTK196691:NTK196694 ODG196691:ODG196694 ONC196691:ONC196694 OWY196691:OWY196694 PGU196691:PGU196694 PQQ196691:PQQ196694 QAM196691:QAM196694 QKI196691:QKI196694 QUE196691:QUE196694 REA196691:REA196694 RNW196691:RNW196694 RXS196691:RXS196694 SHO196691:SHO196694 SRK196691:SRK196694 TBG196691:TBG196694 TLC196691:TLC196694 TUY196691:TUY196694 UEU196691:UEU196694 UOQ196691:UOQ196694 UYM196691:UYM196694 VII196691:VII196694 VSE196691:VSE196694 WCA196691:WCA196694 WLW196691:WLW196694 WVS196691:WVS196694 K262227:K262230 JG262227:JG262230 TC262227:TC262230 ACY262227:ACY262230 AMU262227:AMU262230 AWQ262227:AWQ262230 BGM262227:BGM262230 BQI262227:BQI262230 CAE262227:CAE262230 CKA262227:CKA262230 CTW262227:CTW262230 DDS262227:DDS262230 DNO262227:DNO262230 DXK262227:DXK262230 EHG262227:EHG262230 ERC262227:ERC262230 FAY262227:FAY262230 FKU262227:FKU262230 FUQ262227:FUQ262230 GEM262227:GEM262230 GOI262227:GOI262230 GYE262227:GYE262230 HIA262227:HIA262230 HRW262227:HRW262230 IBS262227:IBS262230 ILO262227:ILO262230 IVK262227:IVK262230 JFG262227:JFG262230 JPC262227:JPC262230 JYY262227:JYY262230 KIU262227:KIU262230 KSQ262227:KSQ262230 LCM262227:LCM262230 LMI262227:LMI262230 LWE262227:LWE262230 MGA262227:MGA262230 MPW262227:MPW262230 MZS262227:MZS262230 NJO262227:NJO262230 NTK262227:NTK262230 ODG262227:ODG262230 ONC262227:ONC262230 OWY262227:OWY262230 PGU262227:PGU262230 PQQ262227:PQQ262230 QAM262227:QAM262230 QKI262227:QKI262230 QUE262227:QUE262230 REA262227:REA262230 RNW262227:RNW262230 RXS262227:RXS262230 SHO262227:SHO262230 SRK262227:SRK262230 TBG262227:TBG262230 TLC262227:TLC262230 TUY262227:TUY262230 UEU262227:UEU262230 UOQ262227:UOQ262230 UYM262227:UYM262230 VII262227:VII262230 VSE262227:VSE262230 WCA262227:WCA262230 WLW262227:WLW262230 WVS262227:WVS262230 K327763:K327766 JG327763:JG327766 TC327763:TC327766 ACY327763:ACY327766 AMU327763:AMU327766 AWQ327763:AWQ327766 BGM327763:BGM327766 BQI327763:BQI327766 CAE327763:CAE327766 CKA327763:CKA327766 CTW327763:CTW327766 DDS327763:DDS327766 DNO327763:DNO327766 DXK327763:DXK327766 EHG327763:EHG327766 ERC327763:ERC327766 FAY327763:FAY327766 FKU327763:FKU327766 FUQ327763:FUQ327766 GEM327763:GEM327766 GOI327763:GOI327766 GYE327763:GYE327766 HIA327763:HIA327766 HRW327763:HRW327766 IBS327763:IBS327766 ILO327763:ILO327766 IVK327763:IVK327766 JFG327763:JFG327766 JPC327763:JPC327766 JYY327763:JYY327766 KIU327763:KIU327766 KSQ327763:KSQ327766 LCM327763:LCM327766 LMI327763:LMI327766 LWE327763:LWE327766 MGA327763:MGA327766 MPW327763:MPW327766 MZS327763:MZS327766 NJO327763:NJO327766 NTK327763:NTK327766 ODG327763:ODG327766 ONC327763:ONC327766 OWY327763:OWY327766 PGU327763:PGU327766 PQQ327763:PQQ327766 QAM327763:QAM327766 QKI327763:QKI327766 QUE327763:QUE327766 REA327763:REA327766 RNW327763:RNW327766 RXS327763:RXS327766 SHO327763:SHO327766 SRK327763:SRK327766 TBG327763:TBG327766 TLC327763:TLC327766 TUY327763:TUY327766 UEU327763:UEU327766 UOQ327763:UOQ327766 UYM327763:UYM327766 VII327763:VII327766 VSE327763:VSE327766 WCA327763:WCA327766 WLW327763:WLW327766 WVS327763:WVS327766 K393299:K393302 JG393299:JG393302 TC393299:TC393302 ACY393299:ACY393302 AMU393299:AMU393302 AWQ393299:AWQ393302 BGM393299:BGM393302 BQI393299:BQI393302 CAE393299:CAE393302 CKA393299:CKA393302 CTW393299:CTW393302 DDS393299:DDS393302 DNO393299:DNO393302 DXK393299:DXK393302 EHG393299:EHG393302 ERC393299:ERC393302 FAY393299:FAY393302 FKU393299:FKU393302 FUQ393299:FUQ393302 GEM393299:GEM393302 GOI393299:GOI393302 GYE393299:GYE393302 HIA393299:HIA393302 HRW393299:HRW393302 IBS393299:IBS393302 ILO393299:ILO393302 IVK393299:IVK393302 JFG393299:JFG393302 JPC393299:JPC393302 JYY393299:JYY393302 KIU393299:KIU393302 KSQ393299:KSQ393302 LCM393299:LCM393302 LMI393299:LMI393302 LWE393299:LWE393302 MGA393299:MGA393302 MPW393299:MPW393302 MZS393299:MZS393302 NJO393299:NJO393302 NTK393299:NTK393302 ODG393299:ODG393302 ONC393299:ONC393302 OWY393299:OWY393302 PGU393299:PGU393302 PQQ393299:PQQ393302 QAM393299:QAM393302 QKI393299:QKI393302 QUE393299:QUE393302 REA393299:REA393302 RNW393299:RNW393302 RXS393299:RXS393302 SHO393299:SHO393302 SRK393299:SRK393302 TBG393299:TBG393302 TLC393299:TLC393302 TUY393299:TUY393302 UEU393299:UEU393302 UOQ393299:UOQ393302 UYM393299:UYM393302 VII393299:VII393302 VSE393299:VSE393302 WCA393299:WCA393302 WLW393299:WLW393302 WVS393299:WVS393302 K458835:K458838 JG458835:JG458838 TC458835:TC458838 ACY458835:ACY458838 AMU458835:AMU458838 AWQ458835:AWQ458838 BGM458835:BGM458838 BQI458835:BQI458838 CAE458835:CAE458838 CKA458835:CKA458838 CTW458835:CTW458838 DDS458835:DDS458838 DNO458835:DNO458838 DXK458835:DXK458838 EHG458835:EHG458838 ERC458835:ERC458838 FAY458835:FAY458838 FKU458835:FKU458838 FUQ458835:FUQ458838 GEM458835:GEM458838 GOI458835:GOI458838 GYE458835:GYE458838 HIA458835:HIA458838 HRW458835:HRW458838 IBS458835:IBS458838 ILO458835:ILO458838 IVK458835:IVK458838 JFG458835:JFG458838 JPC458835:JPC458838 JYY458835:JYY458838 KIU458835:KIU458838 KSQ458835:KSQ458838 LCM458835:LCM458838 LMI458835:LMI458838 LWE458835:LWE458838 MGA458835:MGA458838 MPW458835:MPW458838 MZS458835:MZS458838 NJO458835:NJO458838 NTK458835:NTK458838 ODG458835:ODG458838 ONC458835:ONC458838 OWY458835:OWY458838 PGU458835:PGU458838 PQQ458835:PQQ458838 QAM458835:QAM458838 QKI458835:QKI458838 QUE458835:QUE458838 REA458835:REA458838 RNW458835:RNW458838 RXS458835:RXS458838 SHO458835:SHO458838 SRK458835:SRK458838 TBG458835:TBG458838 TLC458835:TLC458838 TUY458835:TUY458838 UEU458835:UEU458838 UOQ458835:UOQ458838 UYM458835:UYM458838 VII458835:VII458838 VSE458835:VSE458838 WCA458835:WCA458838 WLW458835:WLW458838 WVS458835:WVS458838 K524371:K524374 JG524371:JG524374 TC524371:TC524374 ACY524371:ACY524374 AMU524371:AMU524374 AWQ524371:AWQ524374 BGM524371:BGM524374 BQI524371:BQI524374 CAE524371:CAE524374 CKA524371:CKA524374 CTW524371:CTW524374 DDS524371:DDS524374 DNO524371:DNO524374 DXK524371:DXK524374 EHG524371:EHG524374 ERC524371:ERC524374 FAY524371:FAY524374 FKU524371:FKU524374 FUQ524371:FUQ524374 GEM524371:GEM524374 GOI524371:GOI524374 GYE524371:GYE524374 HIA524371:HIA524374 HRW524371:HRW524374 IBS524371:IBS524374 ILO524371:ILO524374 IVK524371:IVK524374 JFG524371:JFG524374 JPC524371:JPC524374 JYY524371:JYY524374 KIU524371:KIU524374 KSQ524371:KSQ524374 LCM524371:LCM524374 LMI524371:LMI524374 LWE524371:LWE524374 MGA524371:MGA524374 MPW524371:MPW524374 MZS524371:MZS524374 NJO524371:NJO524374 NTK524371:NTK524374 ODG524371:ODG524374 ONC524371:ONC524374 OWY524371:OWY524374 PGU524371:PGU524374 PQQ524371:PQQ524374 QAM524371:QAM524374 QKI524371:QKI524374 QUE524371:QUE524374 REA524371:REA524374 RNW524371:RNW524374 RXS524371:RXS524374 SHO524371:SHO524374 SRK524371:SRK524374 TBG524371:TBG524374 TLC524371:TLC524374 TUY524371:TUY524374 UEU524371:UEU524374 UOQ524371:UOQ524374 UYM524371:UYM524374 VII524371:VII524374 VSE524371:VSE524374 WCA524371:WCA524374 WLW524371:WLW524374 WVS524371:WVS524374 K589907:K589910 JG589907:JG589910 TC589907:TC589910 ACY589907:ACY589910 AMU589907:AMU589910 AWQ589907:AWQ589910 BGM589907:BGM589910 BQI589907:BQI589910 CAE589907:CAE589910 CKA589907:CKA589910 CTW589907:CTW589910 DDS589907:DDS589910 DNO589907:DNO589910 DXK589907:DXK589910 EHG589907:EHG589910 ERC589907:ERC589910 FAY589907:FAY589910 FKU589907:FKU589910 FUQ589907:FUQ589910 GEM589907:GEM589910 GOI589907:GOI589910 GYE589907:GYE589910 HIA589907:HIA589910 HRW589907:HRW589910 IBS589907:IBS589910 ILO589907:ILO589910 IVK589907:IVK589910 JFG589907:JFG589910 JPC589907:JPC589910 JYY589907:JYY589910 KIU589907:KIU589910 KSQ589907:KSQ589910 LCM589907:LCM589910 LMI589907:LMI589910 LWE589907:LWE589910 MGA589907:MGA589910 MPW589907:MPW589910 MZS589907:MZS589910 NJO589907:NJO589910 NTK589907:NTK589910 ODG589907:ODG589910 ONC589907:ONC589910 OWY589907:OWY589910 PGU589907:PGU589910 PQQ589907:PQQ589910 QAM589907:QAM589910 QKI589907:QKI589910 QUE589907:QUE589910 REA589907:REA589910 RNW589907:RNW589910 RXS589907:RXS589910 SHO589907:SHO589910 SRK589907:SRK589910 TBG589907:TBG589910 TLC589907:TLC589910 TUY589907:TUY589910 UEU589907:UEU589910 UOQ589907:UOQ589910 UYM589907:UYM589910 VII589907:VII589910 VSE589907:VSE589910 WCA589907:WCA589910 WLW589907:WLW589910 WVS589907:WVS589910 K655443:K655446 JG655443:JG655446 TC655443:TC655446 ACY655443:ACY655446 AMU655443:AMU655446 AWQ655443:AWQ655446 BGM655443:BGM655446 BQI655443:BQI655446 CAE655443:CAE655446 CKA655443:CKA655446 CTW655443:CTW655446 DDS655443:DDS655446 DNO655443:DNO655446 DXK655443:DXK655446 EHG655443:EHG655446 ERC655443:ERC655446 FAY655443:FAY655446 FKU655443:FKU655446 FUQ655443:FUQ655446 GEM655443:GEM655446 GOI655443:GOI655446 GYE655443:GYE655446 HIA655443:HIA655446 HRW655443:HRW655446 IBS655443:IBS655446 ILO655443:ILO655446 IVK655443:IVK655446 JFG655443:JFG655446 JPC655443:JPC655446 JYY655443:JYY655446 KIU655443:KIU655446 KSQ655443:KSQ655446 LCM655443:LCM655446 LMI655443:LMI655446 LWE655443:LWE655446 MGA655443:MGA655446 MPW655443:MPW655446 MZS655443:MZS655446 NJO655443:NJO655446 NTK655443:NTK655446 ODG655443:ODG655446 ONC655443:ONC655446 OWY655443:OWY655446 PGU655443:PGU655446 PQQ655443:PQQ655446 QAM655443:QAM655446 QKI655443:QKI655446 QUE655443:QUE655446 REA655443:REA655446 RNW655443:RNW655446 RXS655443:RXS655446 SHO655443:SHO655446 SRK655443:SRK655446 TBG655443:TBG655446 TLC655443:TLC655446 TUY655443:TUY655446 UEU655443:UEU655446 UOQ655443:UOQ655446 UYM655443:UYM655446 VII655443:VII655446 VSE655443:VSE655446 WCA655443:WCA655446 WLW655443:WLW655446 WVS655443:WVS655446 K720979:K720982 JG720979:JG720982 TC720979:TC720982 ACY720979:ACY720982 AMU720979:AMU720982 AWQ720979:AWQ720982 BGM720979:BGM720982 BQI720979:BQI720982 CAE720979:CAE720982 CKA720979:CKA720982 CTW720979:CTW720982 DDS720979:DDS720982 DNO720979:DNO720982 DXK720979:DXK720982 EHG720979:EHG720982 ERC720979:ERC720982 FAY720979:FAY720982 FKU720979:FKU720982 FUQ720979:FUQ720982 GEM720979:GEM720982 GOI720979:GOI720982 GYE720979:GYE720982 HIA720979:HIA720982 HRW720979:HRW720982 IBS720979:IBS720982 ILO720979:ILO720982 IVK720979:IVK720982 JFG720979:JFG720982 JPC720979:JPC720982 JYY720979:JYY720982 KIU720979:KIU720982 KSQ720979:KSQ720982 LCM720979:LCM720982 LMI720979:LMI720982 LWE720979:LWE720982 MGA720979:MGA720982 MPW720979:MPW720982 MZS720979:MZS720982 NJO720979:NJO720982 NTK720979:NTK720982 ODG720979:ODG720982 ONC720979:ONC720982 OWY720979:OWY720982 PGU720979:PGU720982 PQQ720979:PQQ720982 QAM720979:QAM720982 QKI720979:QKI720982 QUE720979:QUE720982 REA720979:REA720982 RNW720979:RNW720982 RXS720979:RXS720982 SHO720979:SHO720982 SRK720979:SRK720982 TBG720979:TBG720982 TLC720979:TLC720982 TUY720979:TUY720982 UEU720979:UEU720982 UOQ720979:UOQ720982 UYM720979:UYM720982 VII720979:VII720982 VSE720979:VSE720982 WCA720979:WCA720982 WLW720979:WLW720982 WVS720979:WVS720982 K786515:K786518 JG786515:JG786518 TC786515:TC786518 ACY786515:ACY786518 AMU786515:AMU786518 AWQ786515:AWQ786518 BGM786515:BGM786518 BQI786515:BQI786518 CAE786515:CAE786518 CKA786515:CKA786518 CTW786515:CTW786518 DDS786515:DDS786518 DNO786515:DNO786518 DXK786515:DXK786518 EHG786515:EHG786518 ERC786515:ERC786518 FAY786515:FAY786518 FKU786515:FKU786518 FUQ786515:FUQ786518 GEM786515:GEM786518 GOI786515:GOI786518 GYE786515:GYE786518 HIA786515:HIA786518 HRW786515:HRW786518 IBS786515:IBS786518 ILO786515:ILO786518 IVK786515:IVK786518 JFG786515:JFG786518 JPC786515:JPC786518 JYY786515:JYY786518 KIU786515:KIU786518 KSQ786515:KSQ786518 LCM786515:LCM786518 LMI786515:LMI786518 LWE786515:LWE786518 MGA786515:MGA786518 MPW786515:MPW786518 MZS786515:MZS786518 NJO786515:NJO786518 NTK786515:NTK786518 ODG786515:ODG786518 ONC786515:ONC786518 OWY786515:OWY786518 PGU786515:PGU786518 PQQ786515:PQQ786518 QAM786515:QAM786518 QKI786515:QKI786518 QUE786515:QUE786518 REA786515:REA786518 RNW786515:RNW786518 RXS786515:RXS786518 SHO786515:SHO786518 SRK786515:SRK786518 TBG786515:TBG786518 TLC786515:TLC786518 TUY786515:TUY786518 UEU786515:UEU786518 UOQ786515:UOQ786518 UYM786515:UYM786518 VII786515:VII786518 VSE786515:VSE786518 WCA786515:WCA786518 WLW786515:WLW786518 WVS786515:WVS786518 K852051:K852054 JG852051:JG852054 TC852051:TC852054 ACY852051:ACY852054 AMU852051:AMU852054 AWQ852051:AWQ852054 BGM852051:BGM852054 BQI852051:BQI852054 CAE852051:CAE852054 CKA852051:CKA852054 CTW852051:CTW852054 DDS852051:DDS852054 DNO852051:DNO852054 DXK852051:DXK852054 EHG852051:EHG852054 ERC852051:ERC852054 FAY852051:FAY852054 FKU852051:FKU852054 FUQ852051:FUQ852054 GEM852051:GEM852054 GOI852051:GOI852054 GYE852051:GYE852054 HIA852051:HIA852054 HRW852051:HRW852054 IBS852051:IBS852054 ILO852051:ILO852054 IVK852051:IVK852054 JFG852051:JFG852054 JPC852051:JPC852054 JYY852051:JYY852054 KIU852051:KIU852054 KSQ852051:KSQ852054 LCM852051:LCM852054 LMI852051:LMI852054 LWE852051:LWE852054 MGA852051:MGA852054 MPW852051:MPW852054 MZS852051:MZS852054 NJO852051:NJO852054 NTK852051:NTK852054 ODG852051:ODG852054 ONC852051:ONC852054 OWY852051:OWY852054 PGU852051:PGU852054 PQQ852051:PQQ852054 QAM852051:QAM852054 QKI852051:QKI852054 QUE852051:QUE852054 REA852051:REA852054 RNW852051:RNW852054 RXS852051:RXS852054 SHO852051:SHO852054 SRK852051:SRK852054 TBG852051:TBG852054 TLC852051:TLC852054 TUY852051:TUY852054 UEU852051:UEU852054 UOQ852051:UOQ852054 UYM852051:UYM852054 VII852051:VII852054 VSE852051:VSE852054 WCA852051:WCA852054 WLW852051:WLW852054 WVS852051:WVS852054 K917587:K917590 JG917587:JG917590 TC917587:TC917590 ACY917587:ACY917590 AMU917587:AMU917590 AWQ917587:AWQ917590 BGM917587:BGM917590 BQI917587:BQI917590 CAE917587:CAE917590 CKA917587:CKA917590 CTW917587:CTW917590 DDS917587:DDS917590 DNO917587:DNO917590 DXK917587:DXK917590 EHG917587:EHG917590 ERC917587:ERC917590 FAY917587:FAY917590 FKU917587:FKU917590 FUQ917587:FUQ917590 GEM917587:GEM917590 GOI917587:GOI917590 GYE917587:GYE917590 HIA917587:HIA917590 HRW917587:HRW917590 IBS917587:IBS917590 ILO917587:ILO917590 IVK917587:IVK917590 JFG917587:JFG917590 JPC917587:JPC917590 JYY917587:JYY917590 KIU917587:KIU917590 KSQ917587:KSQ917590 LCM917587:LCM917590 LMI917587:LMI917590 LWE917587:LWE917590 MGA917587:MGA917590 MPW917587:MPW917590 MZS917587:MZS917590 NJO917587:NJO917590 NTK917587:NTK917590 ODG917587:ODG917590 ONC917587:ONC917590 OWY917587:OWY917590 PGU917587:PGU917590 PQQ917587:PQQ917590 QAM917587:QAM917590 QKI917587:QKI917590 QUE917587:QUE917590 REA917587:REA917590 RNW917587:RNW917590 RXS917587:RXS917590 SHO917587:SHO917590 SRK917587:SRK917590 TBG917587:TBG917590 TLC917587:TLC917590 TUY917587:TUY917590 UEU917587:UEU917590 UOQ917587:UOQ917590 UYM917587:UYM917590 VII917587:VII917590 VSE917587:VSE917590 WCA917587:WCA917590 WLW917587:WLW917590 WVS917587:WVS917590 K983123:K983126 JG983123:JG983126 TC983123:TC983126 ACY983123:ACY983126 AMU983123:AMU983126 AWQ983123:AWQ983126 BGM983123:BGM983126 BQI983123:BQI983126 CAE983123:CAE983126 CKA983123:CKA983126 CTW983123:CTW983126 DDS983123:DDS983126 DNO983123:DNO983126 DXK983123:DXK983126 EHG983123:EHG983126 ERC983123:ERC983126 FAY983123:FAY983126 FKU983123:FKU983126 FUQ983123:FUQ983126 GEM983123:GEM983126 GOI983123:GOI983126 GYE983123:GYE983126 HIA983123:HIA983126 HRW983123:HRW983126 IBS983123:IBS983126 ILO983123:ILO983126 IVK983123:IVK983126 JFG983123:JFG983126 JPC983123:JPC983126 JYY983123:JYY983126 KIU983123:KIU983126 KSQ983123:KSQ983126 LCM983123:LCM983126 LMI983123:LMI983126 LWE983123:LWE983126 MGA983123:MGA983126 MPW983123:MPW983126 MZS983123:MZS983126 NJO983123:NJO983126 NTK983123:NTK983126 ODG983123:ODG983126 ONC983123:ONC983126 OWY983123:OWY983126 PGU983123:PGU983126 PQQ983123:PQQ983126 QAM983123:QAM983126 QKI983123:QKI983126 QUE983123:QUE983126 REA983123:REA983126 RNW983123:RNW983126 RXS983123:RXS983126 SHO983123:SHO983126 SRK983123:SRK983126 TBG983123:TBG983126 TLC983123:TLC983126 TUY983123:TUY983126 UEU983123:UEU983126 UOQ983123:UOQ983126 UYM983123:UYM983126 VII983123:VII983126 VSE983123:VSE983126 WCA983123:WCA983126 WLW983123:WLW983126 WVS983123:WVS983126 K77:K78 JG77:JG78 TC77:TC78 ACY77:ACY78 AMU77:AMU78 AWQ77:AWQ78 BGM77:BGM78 BQI77:BQI78 CAE77:CAE78 CKA77:CKA78 CTW77:CTW78 DDS77:DDS78 DNO77:DNO78 DXK77:DXK78 EHG77:EHG78 ERC77:ERC78 FAY77:FAY78 FKU77:FKU78 FUQ77:FUQ78 GEM77:GEM78 GOI77:GOI78 GYE77:GYE78 HIA77:HIA78 HRW77:HRW78 IBS77:IBS78 ILO77:ILO78 IVK77:IVK78 JFG77:JFG78 JPC77:JPC78 JYY77:JYY78 KIU77:KIU78 KSQ77:KSQ78 LCM77:LCM78 LMI77:LMI78 LWE77:LWE78 MGA77:MGA78 MPW77:MPW78 MZS77:MZS78 NJO77:NJO78 NTK77:NTK78 ODG77:ODG78 ONC77:ONC78 OWY77:OWY78 PGU77:PGU78 PQQ77:PQQ78 QAM77:QAM78 QKI77:QKI78 QUE77:QUE78 REA77:REA78 RNW77:RNW78 RXS77:RXS78 SHO77:SHO78 SRK77:SRK78 TBG77:TBG78 TLC77:TLC78 TUY77:TUY78 UEU77:UEU78 UOQ77:UOQ78 UYM77:UYM78 VII77:VII78 VSE77:VSE78 WCA77:WCA78 WLW77:WLW78 WVS77:WVS78 K65613:K65614 JG65613:JG65614 TC65613:TC65614 ACY65613:ACY65614 AMU65613:AMU65614 AWQ65613:AWQ65614 BGM65613:BGM65614 BQI65613:BQI65614 CAE65613:CAE65614 CKA65613:CKA65614 CTW65613:CTW65614 DDS65613:DDS65614 DNO65613:DNO65614 DXK65613:DXK65614 EHG65613:EHG65614 ERC65613:ERC65614 FAY65613:FAY65614 FKU65613:FKU65614 FUQ65613:FUQ65614 GEM65613:GEM65614 GOI65613:GOI65614 GYE65613:GYE65614 HIA65613:HIA65614 HRW65613:HRW65614 IBS65613:IBS65614 ILO65613:ILO65614 IVK65613:IVK65614 JFG65613:JFG65614 JPC65613:JPC65614 JYY65613:JYY65614 KIU65613:KIU65614 KSQ65613:KSQ65614 LCM65613:LCM65614 LMI65613:LMI65614 LWE65613:LWE65614 MGA65613:MGA65614 MPW65613:MPW65614 MZS65613:MZS65614 NJO65613:NJO65614 NTK65613:NTK65614 ODG65613:ODG65614 ONC65613:ONC65614 OWY65613:OWY65614 PGU65613:PGU65614 PQQ65613:PQQ65614 QAM65613:QAM65614 QKI65613:QKI65614 QUE65613:QUE65614 REA65613:REA65614 RNW65613:RNW65614 RXS65613:RXS65614 SHO65613:SHO65614 SRK65613:SRK65614 TBG65613:TBG65614 TLC65613:TLC65614 TUY65613:TUY65614 UEU65613:UEU65614 UOQ65613:UOQ65614 UYM65613:UYM65614 VII65613:VII65614 VSE65613:VSE65614 WCA65613:WCA65614 WLW65613:WLW65614 WVS65613:WVS65614 K131149:K131150 JG131149:JG131150 TC131149:TC131150 ACY131149:ACY131150 AMU131149:AMU131150 AWQ131149:AWQ131150 BGM131149:BGM131150 BQI131149:BQI131150 CAE131149:CAE131150 CKA131149:CKA131150 CTW131149:CTW131150 DDS131149:DDS131150 DNO131149:DNO131150 DXK131149:DXK131150 EHG131149:EHG131150 ERC131149:ERC131150 FAY131149:FAY131150 FKU131149:FKU131150 FUQ131149:FUQ131150 GEM131149:GEM131150 GOI131149:GOI131150 GYE131149:GYE131150 HIA131149:HIA131150 HRW131149:HRW131150 IBS131149:IBS131150 ILO131149:ILO131150 IVK131149:IVK131150 JFG131149:JFG131150 JPC131149:JPC131150 JYY131149:JYY131150 KIU131149:KIU131150 KSQ131149:KSQ131150 LCM131149:LCM131150 LMI131149:LMI131150 LWE131149:LWE131150 MGA131149:MGA131150 MPW131149:MPW131150 MZS131149:MZS131150 NJO131149:NJO131150 NTK131149:NTK131150 ODG131149:ODG131150 ONC131149:ONC131150 OWY131149:OWY131150 PGU131149:PGU131150 PQQ131149:PQQ131150 QAM131149:QAM131150 QKI131149:QKI131150 QUE131149:QUE131150 REA131149:REA131150 RNW131149:RNW131150 RXS131149:RXS131150 SHO131149:SHO131150 SRK131149:SRK131150 TBG131149:TBG131150 TLC131149:TLC131150 TUY131149:TUY131150 UEU131149:UEU131150 UOQ131149:UOQ131150 UYM131149:UYM131150 VII131149:VII131150 VSE131149:VSE131150 WCA131149:WCA131150 WLW131149:WLW131150 WVS131149:WVS131150 K196685:K196686 JG196685:JG196686 TC196685:TC196686 ACY196685:ACY196686 AMU196685:AMU196686 AWQ196685:AWQ196686 BGM196685:BGM196686 BQI196685:BQI196686 CAE196685:CAE196686 CKA196685:CKA196686 CTW196685:CTW196686 DDS196685:DDS196686 DNO196685:DNO196686 DXK196685:DXK196686 EHG196685:EHG196686 ERC196685:ERC196686 FAY196685:FAY196686 FKU196685:FKU196686 FUQ196685:FUQ196686 GEM196685:GEM196686 GOI196685:GOI196686 GYE196685:GYE196686 HIA196685:HIA196686 HRW196685:HRW196686 IBS196685:IBS196686 ILO196685:ILO196686 IVK196685:IVK196686 JFG196685:JFG196686 JPC196685:JPC196686 JYY196685:JYY196686 KIU196685:KIU196686 KSQ196685:KSQ196686 LCM196685:LCM196686 LMI196685:LMI196686 LWE196685:LWE196686 MGA196685:MGA196686 MPW196685:MPW196686 MZS196685:MZS196686 NJO196685:NJO196686 NTK196685:NTK196686 ODG196685:ODG196686 ONC196685:ONC196686 OWY196685:OWY196686 PGU196685:PGU196686 PQQ196685:PQQ196686 QAM196685:QAM196686 QKI196685:QKI196686 QUE196685:QUE196686 REA196685:REA196686 RNW196685:RNW196686 RXS196685:RXS196686 SHO196685:SHO196686 SRK196685:SRK196686 TBG196685:TBG196686 TLC196685:TLC196686 TUY196685:TUY196686 UEU196685:UEU196686 UOQ196685:UOQ196686 UYM196685:UYM196686 VII196685:VII196686 VSE196685:VSE196686 WCA196685:WCA196686 WLW196685:WLW196686 WVS196685:WVS196686 K262221:K262222 JG262221:JG262222 TC262221:TC262222 ACY262221:ACY262222 AMU262221:AMU262222 AWQ262221:AWQ262222 BGM262221:BGM262222 BQI262221:BQI262222 CAE262221:CAE262222 CKA262221:CKA262222 CTW262221:CTW262222 DDS262221:DDS262222 DNO262221:DNO262222 DXK262221:DXK262222 EHG262221:EHG262222 ERC262221:ERC262222 FAY262221:FAY262222 FKU262221:FKU262222 FUQ262221:FUQ262222 GEM262221:GEM262222 GOI262221:GOI262222 GYE262221:GYE262222 HIA262221:HIA262222 HRW262221:HRW262222 IBS262221:IBS262222 ILO262221:ILO262222 IVK262221:IVK262222 JFG262221:JFG262222 JPC262221:JPC262222 JYY262221:JYY262222 KIU262221:KIU262222 KSQ262221:KSQ262222 LCM262221:LCM262222 LMI262221:LMI262222 LWE262221:LWE262222 MGA262221:MGA262222 MPW262221:MPW262222 MZS262221:MZS262222 NJO262221:NJO262222 NTK262221:NTK262222 ODG262221:ODG262222 ONC262221:ONC262222 OWY262221:OWY262222 PGU262221:PGU262222 PQQ262221:PQQ262222 QAM262221:QAM262222 QKI262221:QKI262222 QUE262221:QUE262222 REA262221:REA262222 RNW262221:RNW262222 RXS262221:RXS262222 SHO262221:SHO262222 SRK262221:SRK262222 TBG262221:TBG262222 TLC262221:TLC262222 TUY262221:TUY262222 UEU262221:UEU262222 UOQ262221:UOQ262222 UYM262221:UYM262222 VII262221:VII262222 VSE262221:VSE262222 WCA262221:WCA262222 WLW262221:WLW262222 WVS262221:WVS262222 K327757:K327758 JG327757:JG327758 TC327757:TC327758 ACY327757:ACY327758 AMU327757:AMU327758 AWQ327757:AWQ327758 BGM327757:BGM327758 BQI327757:BQI327758 CAE327757:CAE327758 CKA327757:CKA327758 CTW327757:CTW327758 DDS327757:DDS327758 DNO327757:DNO327758 DXK327757:DXK327758 EHG327757:EHG327758 ERC327757:ERC327758 FAY327757:FAY327758 FKU327757:FKU327758 FUQ327757:FUQ327758 GEM327757:GEM327758 GOI327757:GOI327758 GYE327757:GYE327758 HIA327757:HIA327758 HRW327757:HRW327758 IBS327757:IBS327758 ILO327757:ILO327758 IVK327757:IVK327758 JFG327757:JFG327758 JPC327757:JPC327758 JYY327757:JYY327758 KIU327757:KIU327758 KSQ327757:KSQ327758 LCM327757:LCM327758 LMI327757:LMI327758 LWE327757:LWE327758 MGA327757:MGA327758 MPW327757:MPW327758 MZS327757:MZS327758 NJO327757:NJO327758 NTK327757:NTK327758 ODG327757:ODG327758 ONC327757:ONC327758 OWY327757:OWY327758 PGU327757:PGU327758 PQQ327757:PQQ327758 QAM327757:QAM327758 QKI327757:QKI327758 QUE327757:QUE327758 REA327757:REA327758 RNW327757:RNW327758 RXS327757:RXS327758 SHO327757:SHO327758 SRK327757:SRK327758 TBG327757:TBG327758 TLC327757:TLC327758 TUY327757:TUY327758 UEU327757:UEU327758 UOQ327757:UOQ327758 UYM327757:UYM327758 VII327757:VII327758 VSE327757:VSE327758 WCA327757:WCA327758 WLW327757:WLW327758 WVS327757:WVS327758 K393293:K393294 JG393293:JG393294 TC393293:TC393294 ACY393293:ACY393294 AMU393293:AMU393294 AWQ393293:AWQ393294 BGM393293:BGM393294 BQI393293:BQI393294 CAE393293:CAE393294 CKA393293:CKA393294 CTW393293:CTW393294 DDS393293:DDS393294 DNO393293:DNO393294 DXK393293:DXK393294 EHG393293:EHG393294 ERC393293:ERC393294 FAY393293:FAY393294 FKU393293:FKU393294 FUQ393293:FUQ393294 GEM393293:GEM393294 GOI393293:GOI393294 GYE393293:GYE393294 HIA393293:HIA393294 HRW393293:HRW393294 IBS393293:IBS393294 ILO393293:ILO393294 IVK393293:IVK393294 JFG393293:JFG393294 JPC393293:JPC393294 JYY393293:JYY393294 KIU393293:KIU393294 KSQ393293:KSQ393294 LCM393293:LCM393294 LMI393293:LMI393294 LWE393293:LWE393294 MGA393293:MGA393294 MPW393293:MPW393294 MZS393293:MZS393294 NJO393293:NJO393294 NTK393293:NTK393294 ODG393293:ODG393294 ONC393293:ONC393294 OWY393293:OWY393294 PGU393293:PGU393294 PQQ393293:PQQ393294 QAM393293:QAM393294 QKI393293:QKI393294 QUE393293:QUE393294 REA393293:REA393294 RNW393293:RNW393294 RXS393293:RXS393294 SHO393293:SHO393294 SRK393293:SRK393294 TBG393293:TBG393294 TLC393293:TLC393294 TUY393293:TUY393294 UEU393293:UEU393294 UOQ393293:UOQ393294 UYM393293:UYM393294 VII393293:VII393294 VSE393293:VSE393294 WCA393293:WCA393294 WLW393293:WLW393294 WVS393293:WVS393294 K458829:K458830 JG458829:JG458830 TC458829:TC458830 ACY458829:ACY458830 AMU458829:AMU458830 AWQ458829:AWQ458830 BGM458829:BGM458830 BQI458829:BQI458830 CAE458829:CAE458830 CKA458829:CKA458830 CTW458829:CTW458830 DDS458829:DDS458830 DNO458829:DNO458830 DXK458829:DXK458830 EHG458829:EHG458830 ERC458829:ERC458830 FAY458829:FAY458830 FKU458829:FKU458830 FUQ458829:FUQ458830 GEM458829:GEM458830 GOI458829:GOI458830 GYE458829:GYE458830 HIA458829:HIA458830 HRW458829:HRW458830 IBS458829:IBS458830 ILO458829:ILO458830 IVK458829:IVK458830 JFG458829:JFG458830 JPC458829:JPC458830 JYY458829:JYY458830 KIU458829:KIU458830 KSQ458829:KSQ458830 LCM458829:LCM458830 LMI458829:LMI458830 LWE458829:LWE458830 MGA458829:MGA458830 MPW458829:MPW458830 MZS458829:MZS458830 NJO458829:NJO458830 NTK458829:NTK458830 ODG458829:ODG458830 ONC458829:ONC458830 OWY458829:OWY458830 PGU458829:PGU458830 PQQ458829:PQQ458830 QAM458829:QAM458830 QKI458829:QKI458830 QUE458829:QUE458830 REA458829:REA458830 RNW458829:RNW458830 RXS458829:RXS458830 SHO458829:SHO458830 SRK458829:SRK458830 TBG458829:TBG458830 TLC458829:TLC458830 TUY458829:TUY458830 UEU458829:UEU458830 UOQ458829:UOQ458830 UYM458829:UYM458830 VII458829:VII458830 VSE458829:VSE458830 WCA458829:WCA458830 WLW458829:WLW458830 WVS458829:WVS458830 K524365:K524366 JG524365:JG524366 TC524365:TC524366 ACY524365:ACY524366 AMU524365:AMU524366 AWQ524365:AWQ524366 BGM524365:BGM524366 BQI524365:BQI524366 CAE524365:CAE524366 CKA524365:CKA524366 CTW524365:CTW524366 DDS524365:DDS524366 DNO524365:DNO524366 DXK524365:DXK524366 EHG524365:EHG524366 ERC524365:ERC524366 FAY524365:FAY524366 FKU524365:FKU524366 FUQ524365:FUQ524366 GEM524365:GEM524366 GOI524365:GOI524366 GYE524365:GYE524366 HIA524365:HIA524366 HRW524365:HRW524366 IBS524365:IBS524366 ILO524365:ILO524366 IVK524365:IVK524366 JFG524365:JFG524366 JPC524365:JPC524366 JYY524365:JYY524366 KIU524365:KIU524366 KSQ524365:KSQ524366 LCM524365:LCM524366 LMI524365:LMI524366 LWE524365:LWE524366 MGA524365:MGA524366 MPW524365:MPW524366 MZS524365:MZS524366 NJO524365:NJO524366 NTK524365:NTK524366 ODG524365:ODG524366 ONC524365:ONC524366 OWY524365:OWY524366 PGU524365:PGU524366 PQQ524365:PQQ524366 QAM524365:QAM524366 QKI524365:QKI524366 QUE524365:QUE524366 REA524365:REA524366 RNW524365:RNW524366 RXS524365:RXS524366 SHO524365:SHO524366 SRK524365:SRK524366 TBG524365:TBG524366 TLC524365:TLC524366 TUY524365:TUY524366 UEU524365:UEU524366 UOQ524365:UOQ524366 UYM524365:UYM524366 VII524365:VII524366 VSE524365:VSE524366 WCA524365:WCA524366 WLW524365:WLW524366 WVS524365:WVS524366 K589901:K589902 JG589901:JG589902 TC589901:TC589902 ACY589901:ACY589902 AMU589901:AMU589902 AWQ589901:AWQ589902 BGM589901:BGM589902 BQI589901:BQI589902 CAE589901:CAE589902 CKA589901:CKA589902 CTW589901:CTW589902 DDS589901:DDS589902 DNO589901:DNO589902 DXK589901:DXK589902 EHG589901:EHG589902 ERC589901:ERC589902 FAY589901:FAY589902 FKU589901:FKU589902 FUQ589901:FUQ589902 GEM589901:GEM589902 GOI589901:GOI589902 GYE589901:GYE589902 HIA589901:HIA589902 HRW589901:HRW589902 IBS589901:IBS589902 ILO589901:ILO589902 IVK589901:IVK589902 JFG589901:JFG589902 JPC589901:JPC589902 JYY589901:JYY589902 KIU589901:KIU589902 KSQ589901:KSQ589902 LCM589901:LCM589902 LMI589901:LMI589902 LWE589901:LWE589902 MGA589901:MGA589902 MPW589901:MPW589902 MZS589901:MZS589902 NJO589901:NJO589902 NTK589901:NTK589902 ODG589901:ODG589902 ONC589901:ONC589902 OWY589901:OWY589902 PGU589901:PGU589902 PQQ589901:PQQ589902 QAM589901:QAM589902 QKI589901:QKI589902 QUE589901:QUE589902 REA589901:REA589902 RNW589901:RNW589902 RXS589901:RXS589902 SHO589901:SHO589902 SRK589901:SRK589902 TBG589901:TBG589902 TLC589901:TLC589902 TUY589901:TUY589902 UEU589901:UEU589902 UOQ589901:UOQ589902 UYM589901:UYM589902 VII589901:VII589902 VSE589901:VSE589902 WCA589901:WCA589902 WLW589901:WLW589902 WVS589901:WVS589902 K655437:K655438 JG655437:JG655438 TC655437:TC655438 ACY655437:ACY655438 AMU655437:AMU655438 AWQ655437:AWQ655438 BGM655437:BGM655438 BQI655437:BQI655438 CAE655437:CAE655438 CKA655437:CKA655438 CTW655437:CTW655438 DDS655437:DDS655438 DNO655437:DNO655438 DXK655437:DXK655438 EHG655437:EHG655438 ERC655437:ERC655438 FAY655437:FAY655438 FKU655437:FKU655438 FUQ655437:FUQ655438 GEM655437:GEM655438 GOI655437:GOI655438 GYE655437:GYE655438 HIA655437:HIA655438 HRW655437:HRW655438 IBS655437:IBS655438 ILO655437:ILO655438 IVK655437:IVK655438 JFG655437:JFG655438 JPC655437:JPC655438 JYY655437:JYY655438 KIU655437:KIU655438 KSQ655437:KSQ655438 LCM655437:LCM655438 LMI655437:LMI655438 LWE655437:LWE655438 MGA655437:MGA655438 MPW655437:MPW655438 MZS655437:MZS655438 NJO655437:NJO655438 NTK655437:NTK655438 ODG655437:ODG655438 ONC655437:ONC655438 OWY655437:OWY655438 PGU655437:PGU655438 PQQ655437:PQQ655438 QAM655437:QAM655438 QKI655437:QKI655438 QUE655437:QUE655438 REA655437:REA655438 RNW655437:RNW655438 RXS655437:RXS655438 SHO655437:SHO655438 SRK655437:SRK655438 TBG655437:TBG655438 TLC655437:TLC655438 TUY655437:TUY655438 UEU655437:UEU655438 UOQ655437:UOQ655438 UYM655437:UYM655438 VII655437:VII655438 VSE655437:VSE655438 WCA655437:WCA655438 WLW655437:WLW655438 WVS655437:WVS655438 K720973:K720974 JG720973:JG720974 TC720973:TC720974 ACY720973:ACY720974 AMU720973:AMU720974 AWQ720973:AWQ720974 BGM720973:BGM720974 BQI720973:BQI720974 CAE720973:CAE720974 CKA720973:CKA720974 CTW720973:CTW720974 DDS720973:DDS720974 DNO720973:DNO720974 DXK720973:DXK720974 EHG720973:EHG720974 ERC720973:ERC720974 FAY720973:FAY720974 FKU720973:FKU720974 FUQ720973:FUQ720974 GEM720973:GEM720974 GOI720973:GOI720974 GYE720973:GYE720974 HIA720973:HIA720974 HRW720973:HRW720974 IBS720973:IBS720974 ILO720973:ILO720974 IVK720973:IVK720974 JFG720973:JFG720974 JPC720973:JPC720974 JYY720973:JYY720974 KIU720973:KIU720974 KSQ720973:KSQ720974 LCM720973:LCM720974 LMI720973:LMI720974 LWE720973:LWE720974 MGA720973:MGA720974 MPW720973:MPW720974 MZS720973:MZS720974 NJO720973:NJO720974 NTK720973:NTK720974 ODG720973:ODG720974 ONC720973:ONC720974 OWY720973:OWY720974 PGU720973:PGU720974 PQQ720973:PQQ720974 QAM720973:QAM720974 QKI720973:QKI720974 QUE720973:QUE720974 REA720973:REA720974 RNW720973:RNW720974 RXS720973:RXS720974 SHO720973:SHO720974 SRK720973:SRK720974 TBG720973:TBG720974 TLC720973:TLC720974 TUY720973:TUY720974 UEU720973:UEU720974 UOQ720973:UOQ720974 UYM720973:UYM720974 VII720973:VII720974 VSE720973:VSE720974 WCA720973:WCA720974 WLW720973:WLW720974 WVS720973:WVS720974 K786509:K786510 JG786509:JG786510 TC786509:TC786510 ACY786509:ACY786510 AMU786509:AMU786510 AWQ786509:AWQ786510 BGM786509:BGM786510 BQI786509:BQI786510 CAE786509:CAE786510 CKA786509:CKA786510 CTW786509:CTW786510 DDS786509:DDS786510 DNO786509:DNO786510 DXK786509:DXK786510 EHG786509:EHG786510 ERC786509:ERC786510 FAY786509:FAY786510 FKU786509:FKU786510 FUQ786509:FUQ786510 GEM786509:GEM786510 GOI786509:GOI786510 GYE786509:GYE786510 HIA786509:HIA786510 HRW786509:HRW786510 IBS786509:IBS786510 ILO786509:ILO786510 IVK786509:IVK786510 JFG786509:JFG786510 JPC786509:JPC786510 JYY786509:JYY786510 KIU786509:KIU786510 KSQ786509:KSQ786510 LCM786509:LCM786510 LMI786509:LMI786510 LWE786509:LWE786510 MGA786509:MGA786510 MPW786509:MPW786510 MZS786509:MZS786510 NJO786509:NJO786510 NTK786509:NTK786510 ODG786509:ODG786510 ONC786509:ONC786510 OWY786509:OWY786510 PGU786509:PGU786510 PQQ786509:PQQ786510 QAM786509:QAM786510 QKI786509:QKI786510 QUE786509:QUE786510 REA786509:REA786510 RNW786509:RNW786510 RXS786509:RXS786510 SHO786509:SHO786510 SRK786509:SRK786510 TBG786509:TBG786510 TLC786509:TLC786510 TUY786509:TUY786510 UEU786509:UEU786510 UOQ786509:UOQ786510 UYM786509:UYM786510 VII786509:VII786510 VSE786509:VSE786510 WCA786509:WCA786510 WLW786509:WLW786510 WVS786509:WVS786510 K852045:K852046 JG852045:JG852046 TC852045:TC852046 ACY852045:ACY852046 AMU852045:AMU852046 AWQ852045:AWQ852046 BGM852045:BGM852046 BQI852045:BQI852046 CAE852045:CAE852046 CKA852045:CKA852046 CTW852045:CTW852046 DDS852045:DDS852046 DNO852045:DNO852046 DXK852045:DXK852046 EHG852045:EHG852046 ERC852045:ERC852046 FAY852045:FAY852046 FKU852045:FKU852046 FUQ852045:FUQ852046 GEM852045:GEM852046 GOI852045:GOI852046 GYE852045:GYE852046 HIA852045:HIA852046 HRW852045:HRW852046 IBS852045:IBS852046 ILO852045:ILO852046 IVK852045:IVK852046 JFG852045:JFG852046 JPC852045:JPC852046 JYY852045:JYY852046 KIU852045:KIU852046 KSQ852045:KSQ852046 LCM852045:LCM852046 LMI852045:LMI852046 LWE852045:LWE852046 MGA852045:MGA852046 MPW852045:MPW852046 MZS852045:MZS852046 NJO852045:NJO852046 NTK852045:NTK852046 ODG852045:ODG852046 ONC852045:ONC852046 OWY852045:OWY852046 PGU852045:PGU852046 PQQ852045:PQQ852046 QAM852045:QAM852046 QKI852045:QKI852046 QUE852045:QUE852046 REA852045:REA852046 RNW852045:RNW852046 RXS852045:RXS852046 SHO852045:SHO852046 SRK852045:SRK852046 TBG852045:TBG852046 TLC852045:TLC852046 TUY852045:TUY852046 UEU852045:UEU852046 UOQ852045:UOQ852046 UYM852045:UYM852046 VII852045:VII852046 VSE852045:VSE852046 WCA852045:WCA852046 WLW852045:WLW852046 WVS852045:WVS852046 K917581:K917582 JG917581:JG917582 TC917581:TC917582 ACY917581:ACY917582 AMU917581:AMU917582 AWQ917581:AWQ917582 BGM917581:BGM917582 BQI917581:BQI917582 CAE917581:CAE917582 CKA917581:CKA917582 CTW917581:CTW917582 DDS917581:DDS917582 DNO917581:DNO917582 DXK917581:DXK917582 EHG917581:EHG917582 ERC917581:ERC917582 FAY917581:FAY917582 FKU917581:FKU917582 FUQ917581:FUQ917582 GEM917581:GEM917582 GOI917581:GOI917582 GYE917581:GYE917582 HIA917581:HIA917582 HRW917581:HRW917582 IBS917581:IBS917582 ILO917581:ILO917582 IVK917581:IVK917582 JFG917581:JFG917582 JPC917581:JPC917582 JYY917581:JYY917582 KIU917581:KIU917582 KSQ917581:KSQ917582 LCM917581:LCM917582 LMI917581:LMI917582 LWE917581:LWE917582 MGA917581:MGA917582 MPW917581:MPW917582 MZS917581:MZS917582 NJO917581:NJO917582 NTK917581:NTK917582 ODG917581:ODG917582 ONC917581:ONC917582 OWY917581:OWY917582 PGU917581:PGU917582 PQQ917581:PQQ917582 QAM917581:QAM917582 QKI917581:QKI917582 QUE917581:QUE917582 REA917581:REA917582 RNW917581:RNW917582 RXS917581:RXS917582 SHO917581:SHO917582 SRK917581:SRK917582 TBG917581:TBG917582 TLC917581:TLC917582 TUY917581:TUY917582 UEU917581:UEU917582 UOQ917581:UOQ917582 UYM917581:UYM917582 VII917581:VII917582 VSE917581:VSE917582 WCA917581:WCA917582 WLW917581:WLW917582 WVS917581:WVS917582 K983117:K983118 JG983117:JG983118 TC983117:TC983118 ACY983117:ACY983118 AMU983117:AMU983118 AWQ983117:AWQ983118 BGM983117:BGM983118 BQI983117:BQI983118 CAE983117:CAE983118 CKA983117:CKA983118 CTW983117:CTW983118 DDS983117:DDS983118 DNO983117:DNO983118 DXK983117:DXK983118 EHG983117:EHG983118 ERC983117:ERC983118 FAY983117:FAY983118 FKU983117:FKU983118 FUQ983117:FUQ983118 GEM983117:GEM983118 GOI983117:GOI983118 GYE983117:GYE983118 HIA983117:HIA983118 HRW983117:HRW983118 IBS983117:IBS983118 ILO983117:ILO983118 IVK983117:IVK983118 JFG983117:JFG983118 JPC983117:JPC983118 JYY983117:JYY983118 KIU983117:KIU983118 KSQ983117:KSQ983118 LCM983117:LCM983118 LMI983117:LMI983118 LWE983117:LWE983118 MGA983117:MGA983118 MPW983117:MPW983118 MZS983117:MZS983118 NJO983117:NJO983118 NTK983117:NTK983118 ODG983117:ODG983118 ONC983117:ONC983118 OWY983117:OWY983118 PGU983117:PGU983118 PQQ983117:PQQ983118 QAM983117:QAM983118 QKI983117:QKI983118 QUE983117:QUE983118 REA983117:REA983118 RNW983117:RNW983118 RXS983117:RXS983118 SHO983117:SHO983118 SRK983117:SRK983118 TBG983117:TBG983118 TLC983117:TLC983118 TUY983117:TUY983118 UEU983117:UEU983118 UOQ983117:UOQ983118 UYM983117:UYM983118 VII983117:VII983118 VSE983117:VSE983118 WCA983117:WCA983118 WLW983117:WLW983118 WVS983117:WVS983118 K74 JG74 TC74 ACY74 AMU74 AWQ74 BGM74 BQI74 CAE74 CKA74 CTW74 DDS74 DNO74 DXK74 EHG74 ERC74 FAY74 FKU74 FUQ74 GEM74 GOI74 GYE74 HIA74 HRW74 IBS74 ILO74 IVK74 JFG74 JPC74 JYY74 KIU74 KSQ74 LCM74 LMI74 LWE74 MGA74 MPW74 MZS74 NJO74 NTK74 ODG74 ONC74 OWY74 PGU74 PQQ74 QAM74 QKI74 QUE74 REA74 RNW74 RXS74 SHO74 SRK74 TBG74 TLC74 TUY74 UEU74 UOQ74 UYM74 VII74 VSE74 WCA74 WLW74 WVS74 K65610 JG65610 TC65610 ACY65610 AMU65610 AWQ65610 BGM65610 BQI65610 CAE65610 CKA65610 CTW65610 DDS65610 DNO65610 DXK65610 EHG65610 ERC65610 FAY65610 FKU65610 FUQ65610 GEM65610 GOI65610 GYE65610 HIA65610 HRW65610 IBS65610 ILO65610 IVK65610 JFG65610 JPC65610 JYY65610 KIU65610 KSQ65610 LCM65610 LMI65610 LWE65610 MGA65610 MPW65610 MZS65610 NJO65610 NTK65610 ODG65610 ONC65610 OWY65610 PGU65610 PQQ65610 QAM65610 QKI65610 QUE65610 REA65610 RNW65610 RXS65610 SHO65610 SRK65610 TBG65610 TLC65610 TUY65610 UEU65610 UOQ65610 UYM65610 VII65610 VSE65610 WCA65610 WLW65610 WVS65610 K131146 JG131146 TC131146 ACY131146 AMU131146 AWQ131146 BGM131146 BQI131146 CAE131146 CKA131146 CTW131146 DDS131146 DNO131146 DXK131146 EHG131146 ERC131146 FAY131146 FKU131146 FUQ131146 GEM131146 GOI131146 GYE131146 HIA131146 HRW131146 IBS131146 ILO131146 IVK131146 JFG131146 JPC131146 JYY131146 KIU131146 KSQ131146 LCM131146 LMI131146 LWE131146 MGA131146 MPW131146 MZS131146 NJO131146 NTK131146 ODG131146 ONC131146 OWY131146 PGU131146 PQQ131146 QAM131146 QKI131146 QUE131146 REA131146 RNW131146 RXS131146 SHO131146 SRK131146 TBG131146 TLC131146 TUY131146 UEU131146 UOQ131146 UYM131146 VII131146 VSE131146 WCA131146 WLW131146 WVS131146 K196682 JG196682 TC196682 ACY196682 AMU196682 AWQ196682 BGM196682 BQI196682 CAE196682 CKA196682 CTW196682 DDS196682 DNO196682 DXK196682 EHG196682 ERC196682 FAY196682 FKU196682 FUQ196682 GEM196682 GOI196682 GYE196682 HIA196682 HRW196682 IBS196682 ILO196682 IVK196682 JFG196682 JPC196682 JYY196682 KIU196682 KSQ196682 LCM196682 LMI196682 LWE196682 MGA196682 MPW196682 MZS196682 NJO196682 NTK196682 ODG196682 ONC196682 OWY196682 PGU196682 PQQ196682 QAM196682 QKI196682 QUE196682 REA196682 RNW196682 RXS196682 SHO196682 SRK196682 TBG196682 TLC196682 TUY196682 UEU196682 UOQ196682 UYM196682 VII196682 VSE196682 WCA196682 WLW196682 WVS196682 K262218 JG262218 TC262218 ACY262218 AMU262218 AWQ262218 BGM262218 BQI262218 CAE262218 CKA262218 CTW262218 DDS262218 DNO262218 DXK262218 EHG262218 ERC262218 FAY262218 FKU262218 FUQ262218 GEM262218 GOI262218 GYE262218 HIA262218 HRW262218 IBS262218 ILO262218 IVK262218 JFG262218 JPC262218 JYY262218 KIU262218 KSQ262218 LCM262218 LMI262218 LWE262218 MGA262218 MPW262218 MZS262218 NJO262218 NTK262218 ODG262218 ONC262218 OWY262218 PGU262218 PQQ262218 QAM262218 QKI262218 QUE262218 REA262218 RNW262218 RXS262218 SHO262218 SRK262218 TBG262218 TLC262218 TUY262218 UEU262218 UOQ262218 UYM262218 VII262218 VSE262218 WCA262218 WLW262218 WVS262218 K327754 JG327754 TC327754 ACY327754 AMU327754 AWQ327754 BGM327754 BQI327754 CAE327754 CKA327754 CTW327754 DDS327754 DNO327754 DXK327754 EHG327754 ERC327754 FAY327754 FKU327754 FUQ327754 GEM327754 GOI327754 GYE327754 HIA327754 HRW327754 IBS327754 ILO327754 IVK327754 JFG327754 JPC327754 JYY327754 KIU327754 KSQ327754 LCM327754 LMI327754 LWE327754 MGA327754 MPW327754 MZS327754 NJO327754 NTK327754 ODG327754 ONC327754 OWY327754 PGU327754 PQQ327754 QAM327754 QKI327754 QUE327754 REA327754 RNW327754 RXS327754 SHO327754 SRK327754 TBG327754 TLC327754 TUY327754 UEU327754 UOQ327754 UYM327754 VII327754 VSE327754 WCA327754 WLW327754 WVS327754 K393290 JG393290 TC393290 ACY393290 AMU393290 AWQ393290 BGM393290 BQI393290 CAE393290 CKA393290 CTW393290 DDS393290 DNO393290 DXK393290 EHG393290 ERC393290 FAY393290 FKU393290 FUQ393290 GEM393290 GOI393290 GYE393290 HIA393290 HRW393290 IBS393290 ILO393290 IVK393290 JFG393290 JPC393290 JYY393290 KIU393290 KSQ393290 LCM393290 LMI393290 LWE393290 MGA393290 MPW393290 MZS393290 NJO393290 NTK393290 ODG393290 ONC393290 OWY393290 PGU393290 PQQ393290 QAM393290 QKI393290 QUE393290 REA393290 RNW393290 RXS393290 SHO393290 SRK393290 TBG393290 TLC393290 TUY393290 UEU393290 UOQ393290 UYM393290 VII393290 VSE393290 WCA393290 WLW393290 WVS393290 K458826 JG458826 TC458826 ACY458826 AMU458826 AWQ458826 BGM458826 BQI458826 CAE458826 CKA458826 CTW458826 DDS458826 DNO458826 DXK458826 EHG458826 ERC458826 FAY458826 FKU458826 FUQ458826 GEM458826 GOI458826 GYE458826 HIA458826 HRW458826 IBS458826 ILO458826 IVK458826 JFG458826 JPC458826 JYY458826 KIU458826 KSQ458826 LCM458826 LMI458826 LWE458826 MGA458826 MPW458826 MZS458826 NJO458826 NTK458826 ODG458826 ONC458826 OWY458826 PGU458826 PQQ458826 QAM458826 QKI458826 QUE458826 REA458826 RNW458826 RXS458826 SHO458826 SRK458826 TBG458826 TLC458826 TUY458826 UEU458826 UOQ458826 UYM458826 VII458826 VSE458826 WCA458826 WLW458826 WVS458826 K524362 JG524362 TC524362 ACY524362 AMU524362 AWQ524362 BGM524362 BQI524362 CAE524362 CKA524362 CTW524362 DDS524362 DNO524362 DXK524362 EHG524362 ERC524362 FAY524362 FKU524362 FUQ524362 GEM524362 GOI524362 GYE524362 HIA524362 HRW524362 IBS524362 ILO524362 IVK524362 JFG524362 JPC524362 JYY524362 KIU524362 KSQ524362 LCM524362 LMI524362 LWE524362 MGA524362 MPW524362 MZS524362 NJO524362 NTK524362 ODG524362 ONC524362 OWY524362 PGU524362 PQQ524362 QAM524362 QKI524362 QUE524362 REA524362 RNW524362 RXS524362 SHO524362 SRK524362 TBG524362 TLC524362 TUY524362 UEU524362 UOQ524362 UYM524362 VII524362 VSE524362 WCA524362 WLW524362 WVS524362 K589898 JG589898 TC589898 ACY589898 AMU589898 AWQ589898 BGM589898 BQI589898 CAE589898 CKA589898 CTW589898 DDS589898 DNO589898 DXK589898 EHG589898 ERC589898 FAY589898 FKU589898 FUQ589898 GEM589898 GOI589898 GYE589898 HIA589898 HRW589898 IBS589898 ILO589898 IVK589898 JFG589898 JPC589898 JYY589898 KIU589898 KSQ589898 LCM589898 LMI589898 LWE589898 MGA589898 MPW589898 MZS589898 NJO589898 NTK589898 ODG589898 ONC589898 OWY589898 PGU589898 PQQ589898 QAM589898 QKI589898 QUE589898 REA589898 RNW589898 RXS589898 SHO589898 SRK589898 TBG589898 TLC589898 TUY589898 UEU589898 UOQ589898 UYM589898 VII589898 VSE589898 WCA589898 WLW589898 WVS589898 K655434 JG655434 TC655434 ACY655434 AMU655434 AWQ655434 BGM655434 BQI655434 CAE655434 CKA655434 CTW655434 DDS655434 DNO655434 DXK655434 EHG655434 ERC655434 FAY655434 FKU655434 FUQ655434 GEM655434 GOI655434 GYE655434 HIA655434 HRW655434 IBS655434 ILO655434 IVK655434 JFG655434 JPC655434 JYY655434 KIU655434 KSQ655434 LCM655434 LMI655434 LWE655434 MGA655434 MPW655434 MZS655434 NJO655434 NTK655434 ODG655434 ONC655434 OWY655434 PGU655434 PQQ655434 QAM655434 QKI655434 QUE655434 REA655434 RNW655434 RXS655434 SHO655434 SRK655434 TBG655434 TLC655434 TUY655434 UEU655434 UOQ655434 UYM655434 VII655434 VSE655434 WCA655434 WLW655434 WVS655434 K720970 JG720970 TC720970 ACY720970 AMU720970 AWQ720970 BGM720970 BQI720970 CAE720970 CKA720970 CTW720970 DDS720970 DNO720970 DXK720970 EHG720970 ERC720970 FAY720970 FKU720970 FUQ720970 GEM720970 GOI720970 GYE720970 HIA720970 HRW720970 IBS720970 ILO720970 IVK720970 JFG720970 JPC720970 JYY720970 KIU720970 KSQ720970 LCM720970 LMI720970 LWE720970 MGA720970 MPW720970 MZS720970 NJO720970 NTK720970 ODG720970 ONC720970 OWY720970 PGU720970 PQQ720970 QAM720970 QKI720970 QUE720970 REA720970 RNW720970 RXS720970 SHO720970 SRK720970 TBG720970 TLC720970 TUY720970 UEU720970 UOQ720970 UYM720970 VII720970 VSE720970 WCA720970 WLW720970 WVS720970 K786506 JG786506 TC786506 ACY786506 AMU786506 AWQ786506 BGM786506 BQI786506 CAE786506 CKA786506 CTW786506 DDS786506 DNO786506 DXK786506 EHG786506 ERC786506 FAY786506 FKU786506 FUQ786506 GEM786506 GOI786506 GYE786506 HIA786506 HRW786506 IBS786506 ILO786506 IVK786506 JFG786506 JPC786506 JYY786506 KIU786506 KSQ786506 LCM786506 LMI786506 LWE786506 MGA786506 MPW786506 MZS786506 NJO786506 NTK786506 ODG786506 ONC786506 OWY786506 PGU786506 PQQ786506 QAM786506 QKI786506 QUE786506 REA786506 RNW786506 RXS786506 SHO786506 SRK786506 TBG786506 TLC786506 TUY786506 UEU786506 UOQ786506 UYM786506 VII786506 VSE786506 WCA786506 WLW786506 WVS786506 K852042 JG852042 TC852042 ACY852042 AMU852042 AWQ852042 BGM852042 BQI852042 CAE852042 CKA852042 CTW852042 DDS852042 DNO852042 DXK852042 EHG852042 ERC852042 FAY852042 FKU852042 FUQ852042 GEM852042 GOI852042 GYE852042 HIA852042 HRW852042 IBS852042 ILO852042 IVK852042 JFG852042 JPC852042 JYY852042 KIU852042 KSQ852042 LCM852042 LMI852042 LWE852042 MGA852042 MPW852042 MZS852042 NJO852042 NTK852042 ODG852042 ONC852042 OWY852042 PGU852042 PQQ852042 QAM852042 QKI852042 QUE852042 REA852042 RNW852042 RXS852042 SHO852042 SRK852042 TBG852042 TLC852042 TUY852042 UEU852042 UOQ852042 UYM852042 VII852042 VSE852042 WCA852042 WLW852042 WVS852042 K917578 JG917578 TC917578 ACY917578 AMU917578 AWQ917578 BGM917578 BQI917578 CAE917578 CKA917578 CTW917578 DDS917578 DNO917578 DXK917578 EHG917578 ERC917578 FAY917578 FKU917578 FUQ917578 GEM917578 GOI917578 GYE917578 HIA917578 HRW917578 IBS917578 ILO917578 IVK917578 JFG917578 JPC917578 JYY917578 KIU917578 KSQ917578 LCM917578 LMI917578 LWE917578 MGA917578 MPW917578 MZS917578 NJO917578 NTK917578 ODG917578 ONC917578 OWY917578 PGU917578 PQQ917578 QAM917578 QKI917578 QUE917578 REA917578 RNW917578 RXS917578 SHO917578 SRK917578 TBG917578 TLC917578 TUY917578 UEU917578 UOQ917578 UYM917578 VII917578 VSE917578 WCA917578 WLW917578 WVS917578 K983114 JG983114 TC983114 ACY983114 AMU983114 AWQ983114 BGM983114 BQI983114 CAE983114 CKA983114 CTW983114 DDS983114 DNO983114 DXK983114 EHG983114 ERC983114 FAY983114 FKU983114 FUQ983114 GEM983114 GOI983114 GYE983114 HIA983114 HRW983114 IBS983114 ILO983114 IVK983114 JFG983114 JPC983114 JYY983114 KIU983114 KSQ983114 LCM983114 LMI983114 LWE983114 MGA983114 MPW983114 MZS983114 NJO983114 NTK983114 ODG983114 ONC983114 OWY983114 PGU983114 PQQ983114 QAM983114 QKI983114 QUE983114 REA983114 RNW983114 RXS983114 SHO983114 SRK983114 TBG983114 TLC983114 TUY983114 UEU983114 UOQ983114 UYM983114 VII983114 VSE983114 WCA983114 WLW983114 WVS983114 K38:K51 JG38:JG51 TC38:TC51 ACY38:ACY51 AMU38:AMU51 AWQ38:AWQ51 BGM38:BGM51 BQI38:BQI51 CAE38:CAE51 CKA38:CKA51 CTW38:CTW51 DDS38:DDS51 DNO38:DNO51 DXK38:DXK51 EHG38:EHG51 ERC38:ERC51 FAY38:FAY51 FKU38:FKU51 FUQ38:FUQ51 GEM38:GEM51 GOI38:GOI51 GYE38:GYE51 HIA38:HIA51 HRW38:HRW51 IBS38:IBS51 ILO38:ILO51 IVK38:IVK51 JFG38:JFG51 JPC38:JPC51 JYY38:JYY51 KIU38:KIU51 KSQ38:KSQ51 LCM38:LCM51 LMI38:LMI51 LWE38:LWE51 MGA38:MGA51 MPW38:MPW51 MZS38:MZS51 NJO38:NJO51 NTK38:NTK51 ODG38:ODG51 ONC38:ONC51 OWY38:OWY51 PGU38:PGU51 PQQ38:PQQ51 QAM38:QAM51 QKI38:QKI51 QUE38:QUE51 REA38:REA51 RNW38:RNW51 RXS38:RXS51 SHO38:SHO51 SRK38:SRK51 TBG38:TBG51 TLC38:TLC51 TUY38:TUY51 UEU38:UEU51 UOQ38:UOQ51 UYM38:UYM51 VII38:VII51 VSE38:VSE51 WCA38:WCA51 WLW38:WLW51 WVS38:WVS51 K65574:K65587 JG65574:JG65587 TC65574:TC65587 ACY65574:ACY65587 AMU65574:AMU65587 AWQ65574:AWQ65587 BGM65574:BGM65587 BQI65574:BQI65587 CAE65574:CAE65587 CKA65574:CKA65587 CTW65574:CTW65587 DDS65574:DDS65587 DNO65574:DNO65587 DXK65574:DXK65587 EHG65574:EHG65587 ERC65574:ERC65587 FAY65574:FAY65587 FKU65574:FKU65587 FUQ65574:FUQ65587 GEM65574:GEM65587 GOI65574:GOI65587 GYE65574:GYE65587 HIA65574:HIA65587 HRW65574:HRW65587 IBS65574:IBS65587 ILO65574:ILO65587 IVK65574:IVK65587 JFG65574:JFG65587 JPC65574:JPC65587 JYY65574:JYY65587 KIU65574:KIU65587 KSQ65574:KSQ65587 LCM65574:LCM65587 LMI65574:LMI65587 LWE65574:LWE65587 MGA65574:MGA65587 MPW65574:MPW65587 MZS65574:MZS65587 NJO65574:NJO65587 NTK65574:NTK65587 ODG65574:ODG65587 ONC65574:ONC65587 OWY65574:OWY65587 PGU65574:PGU65587 PQQ65574:PQQ65587 QAM65574:QAM65587 QKI65574:QKI65587 QUE65574:QUE65587 REA65574:REA65587 RNW65574:RNW65587 RXS65574:RXS65587 SHO65574:SHO65587 SRK65574:SRK65587 TBG65574:TBG65587 TLC65574:TLC65587 TUY65574:TUY65587 UEU65574:UEU65587 UOQ65574:UOQ65587 UYM65574:UYM65587 VII65574:VII65587 VSE65574:VSE65587 WCA65574:WCA65587 WLW65574:WLW65587 WVS65574:WVS65587 K131110:K131123 JG131110:JG131123 TC131110:TC131123 ACY131110:ACY131123 AMU131110:AMU131123 AWQ131110:AWQ131123 BGM131110:BGM131123 BQI131110:BQI131123 CAE131110:CAE131123 CKA131110:CKA131123 CTW131110:CTW131123 DDS131110:DDS131123 DNO131110:DNO131123 DXK131110:DXK131123 EHG131110:EHG131123 ERC131110:ERC131123 FAY131110:FAY131123 FKU131110:FKU131123 FUQ131110:FUQ131123 GEM131110:GEM131123 GOI131110:GOI131123 GYE131110:GYE131123 HIA131110:HIA131123 HRW131110:HRW131123 IBS131110:IBS131123 ILO131110:ILO131123 IVK131110:IVK131123 JFG131110:JFG131123 JPC131110:JPC131123 JYY131110:JYY131123 KIU131110:KIU131123 KSQ131110:KSQ131123 LCM131110:LCM131123 LMI131110:LMI131123 LWE131110:LWE131123 MGA131110:MGA131123 MPW131110:MPW131123 MZS131110:MZS131123 NJO131110:NJO131123 NTK131110:NTK131123 ODG131110:ODG131123 ONC131110:ONC131123 OWY131110:OWY131123 PGU131110:PGU131123 PQQ131110:PQQ131123 QAM131110:QAM131123 QKI131110:QKI131123 QUE131110:QUE131123 REA131110:REA131123 RNW131110:RNW131123 RXS131110:RXS131123 SHO131110:SHO131123 SRK131110:SRK131123 TBG131110:TBG131123 TLC131110:TLC131123 TUY131110:TUY131123 UEU131110:UEU131123 UOQ131110:UOQ131123 UYM131110:UYM131123 VII131110:VII131123 VSE131110:VSE131123 WCA131110:WCA131123 WLW131110:WLW131123 WVS131110:WVS131123 K196646:K196659 JG196646:JG196659 TC196646:TC196659 ACY196646:ACY196659 AMU196646:AMU196659 AWQ196646:AWQ196659 BGM196646:BGM196659 BQI196646:BQI196659 CAE196646:CAE196659 CKA196646:CKA196659 CTW196646:CTW196659 DDS196646:DDS196659 DNO196646:DNO196659 DXK196646:DXK196659 EHG196646:EHG196659 ERC196646:ERC196659 FAY196646:FAY196659 FKU196646:FKU196659 FUQ196646:FUQ196659 GEM196646:GEM196659 GOI196646:GOI196659 GYE196646:GYE196659 HIA196646:HIA196659 HRW196646:HRW196659 IBS196646:IBS196659 ILO196646:ILO196659 IVK196646:IVK196659 JFG196646:JFG196659 JPC196646:JPC196659 JYY196646:JYY196659 KIU196646:KIU196659 KSQ196646:KSQ196659 LCM196646:LCM196659 LMI196646:LMI196659 LWE196646:LWE196659 MGA196646:MGA196659 MPW196646:MPW196659 MZS196646:MZS196659 NJO196646:NJO196659 NTK196646:NTK196659 ODG196646:ODG196659 ONC196646:ONC196659 OWY196646:OWY196659 PGU196646:PGU196659 PQQ196646:PQQ196659 QAM196646:QAM196659 QKI196646:QKI196659 QUE196646:QUE196659 REA196646:REA196659 RNW196646:RNW196659 RXS196646:RXS196659 SHO196646:SHO196659 SRK196646:SRK196659 TBG196646:TBG196659 TLC196646:TLC196659 TUY196646:TUY196659 UEU196646:UEU196659 UOQ196646:UOQ196659 UYM196646:UYM196659 VII196646:VII196659 VSE196646:VSE196659 WCA196646:WCA196659 WLW196646:WLW196659 WVS196646:WVS196659 K262182:K262195 JG262182:JG262195 TC262182:TC262195 ACY262182:ACY262195 AMU262182:AMU262195 AWQ262182:AWQ262195 BGM262182:BGM262195 BQI262182:BQI262195 CAE262182:CAE262195 CKA262182:CKA262195 CTW262182:CTW262195 DDS262182:DDS262195 DNO262182:DNO262195 DXK262182:DXK262195 EHG262182:EHG262195 ERC262182:ERC262195 FAY262182:FAY262195 FKU262182:FKU262195 FUQ262182:FUQ262195 GEM262182:GEM262195 GOI262182:GOI262195 GYE262182:GYE262195 HIA262182:HIA262195 HRW262182:HRW262195 IBS262182:IBS262195 ILO262182:ILO262195 IVK262182:IVK262195 JFG262182:JFG262195 JPC262182:JPC262195 JYY262182:JYY262195 KIU262182:KIU262195 KSQ262182:KSQ262195 LCM262182:LCM262195 LMI262182:LMI262195 LWE262182:LWE262195 MGA262182:MGA262195 MPW262182:MPW262195 MZS262182:MZS262195 NJO262182:NJO262195 NTK262182:NTK262195 ODG262182:ODG262195 ONC262182:ONC262195 OWY262182:OWY262195 PGU262182:PGU262195 PQQ262182:PQQ262195 QAM262182:QAM262195 QKI262182:QKI262195 QUE262182:QUE262195 REA262182:REA262195 RNW262182:RNW262195 RXS262182:RXS262195 SHO262182:SHO262195 SRK262182:SRK262195 TBG262182:TBG262195 TLC262182:TLC262195 TUY262182:TUY262195 UEU262182:UEU262195 UOQ262182:UOQ262195 UYM262182:UYM262195 VII262182:VII262195 VSE262182:VSE262195 WCA262182:WCA262195 WLW262182:WLW262195 WVS262182:WVS262195 K327718:K327731 JG327718:JG327731 TC327718:TC327731 ACY327718:ACY327731 AMU327718:AMU327731 AWQ327718:AWQ327731 BGM327718:BGM327731 BQI327718:BQI327731 CAE327718:CAE327731 CKA327718:CKA327731 CTW327718:CTW327731 DDS327718:DDS327731 DNO327718:DNO327731 DXK327718:DXK327731 EHG327718:EHG327731 ERC327718:ERC327731 FAY327718:FAY327731 FKU327718:FKU327731 FUQ327718:FUQ327731 GEM327718:GEM327731 GOI327718:GOI327731 GYE327718:GYE327731 HIA327718:HIA327731 HRW327718:HRW327731 IBS327718:IBS327731 ILO327718:ILO327731 IVK327718:IVK327731 JFG327718:JFG327731 JPC327718:JPC327731 JYY327718:JYY327731 KIU327718:KIU327731 KSQ327718:KSQ327731 LCM327718:LCM327731 LMI327718:LMI327731 LWE327718:LWE327731 MGA327718:MGA327731 MPW327718:MPW327731 MZS327718:MZS327731 NJO327718:NJO327731 NTK327718:NTK327731 ODG327718:ODG327731 ONC327718:ONC327731 OWY327718:OWY327731 PGU327718:PGU327731 PQQ327718:PQQ327731 QAM327718:QAM327731 QKI327718:QKI327731 QUE327718:QUE327731 REA327718:REA327731 RNW327718:RNW327731 RXS327718:RXS327731 SHO327718:SHO327731 SRK327718:SRK327731 TBG327718:TBG327731 TLC327718:TLC327731 TUY327718:TUY327731 UEU327718:UEU327731 UOQ327718:UOQ327731 UYM327718:UYM327731 VII327718:VII327731 VSE327718:VSE327731 WCA327718:WCA327731 WLW327718:WLW327731 WVS327718:WVS327731 K393254:K393267 JG393254:JG393267 TC393254:TC393267 ACY393254:ACY393267 AMU393254:AMU393267 AWQ393254:AWQ393267 BGM393254:BGM393267 BQI393254:BQI393267 CAE393254:CAE393267 CKA393254:CKA393267 CTW393254:CTW393267 DDS393254:DDS393267 DNO393254:DNO393267 DXK393254:DXK393267 EHG393254:EHG393267 ERC393254:ERC393267 FAY393254:FAY393267 FKU393254:FKU393267 FUQ393254:FUQ393267 GEM393254:GEM393267 GOI393254:GOI393267 GYE393254:GYE393267 HIA393254:HIA393267 HRW393254:HRW393267 IBS393254:IBS393267 ILO393254:ILO393267 IVK393254:IVK393267 JFG393254:JFG393267 JPC393254:JPC393267 JYY393254:JYY393267 KIU393254:KIU393267 KSQ393254:KSQ393267 LCM393254:LCM393267 LMI393254:LMI393267 LWE393254:LWE393267 MGA393254:MGA393267 MPW393254:MPW393267 MZS393254:MZS393267 NJO393254:NJO393267 NTK393254:NTK393267 ODG393254:ODG393267 ONC393254:ONC393267 OWY393254:OWY393267 PGU393254:PGU393267 PQQ393254:PQQ393267 QAM393254:QAM393267 QKI393254:QKI393267 QUE393254:QUE393267 REA393254:REA393267 RNW393254:RNW393267 RXS393254:RXS393267 SHO393254:SHO393267 SRK393254:SRK393267 TBG393254:TBG393267 TLC393254:TLC393267 TUY393254:TUY393267 UEU393254:UEU393267 UOQ393254:UOQ393267 UYM393254:UYM393267 VII393254:VII393267 VSE393254:VSE393267 WCA393254:WCA393267 WLW393254:WLW393267 WVS393254:WVS393267 K458790:K458803 JG458790:JG458803 TC458790:TC458803 ACY458790:ACY458803 AMU458790:AMU458803 AWQ458790:AWQ458803 BGM458790:BGM458803 BQI458790:BQI458803 CAE458790:CAE458803 CKA458790:CKA458803 CTW458790:CTW458803 DDS458790:DDS458803 DNO458790:DNO458803 DXK458790:DXK458803 EHG458790:EHG458803 ERC458790:ERC458803 FAY458790:FAY458803 FKU458790:FKU458803 FUQ458790:FUQ458803 GEM458790:GEM458803 GOI458790:GOI458803 GYE458790:GYE458803 HIA458790:HIA458803 HRW458790:HRW458803 IBS458790:IBS458803 ILO458790:ILO458803 IVK458790:IVK458803 JFG458790:JFG458803 JPC458790:JPC458803 JYY458790:JYY458803 KIU458790:KIU458803 KSQ458790:KSQ458803 LCM458790:LCM458803 LMI458790:LMI458803 LWE458790:LWE458803 MGA458790:MGA458803 MPW458790:MPW458803 MZS458790:MZS458803 NJO458790:NJO458803 NTK458790:NTK458803 ODG458790:ODG458803 ONC458790:ONC458803 OWY458790:OWY458803 PGU458790:PGU458803 PQQ458790:PQQ458803 QAM458790:QAM458803 QKI458790:QKI458803 QUE458790:QUE458803 REA458790:REA458803 RNW458790:RNW458803 RXS458790:RXS458803 SHO458790:SHO458803 SRK458790:SRK458803 TBG458790:TBG458803 TLC458790:TLC458803 TUY458790:TUY458803 UEU458790:UEU458803 UOQ458790:UOQ458803 UYM458790:UYM458803 VII458790:VII458803 VSE458790:VSE458803 WCA458790:WCA458803 WLW458790:WLW458803 WVS458790:WVS458803 K524326:K524339 JG524326:JG524339 TC524326:TC524339 ACY524326:ACY524339 AMU524326:AMU524339 AWQ524326:AWQ524339 BGM524326:BGM524339 BQI524326:BQI524339 CAE524326:CAE524339 CKA524326:CKA524339 CTW524326:CTW524339 DDS524326:DDS524339 DNO524326:DNO524339 DXK524326:DXK524339 EHG524326:EHG524339 ERC524326:ERC524339 FAY524326:FAY524339 FKU524326:FKU524339 FUQ524326:FUQ524339 GEM524326:GEM524339 GOI524326:GOI524339 GYE524326:GYE524339 HIA524326:HIA524339 HRW524326:HRW524339 IBS524326:IBS524339 ILO524326:ILO524339 IVK524326:IVK524339 JFG524326:JFG524339 JPC524326:JPC524339 JYY524326:JYY524339 KIU524326:KIU524339 KSQ524326:KSQ524339 LCM524326:LCM524339 LMI524326:LMI524339 LWE524326:LWE524339 MGA524326:MGA524339 MPW524326:MPW524339 MZS524326:MZS524339 NJO524326:NJO524339 NTK524326:NTK524339 ODG524326:ODG524339 ONC524326:ONC524339 OWY524326:OWY524339 PGU524326:PGU524339 PQQ524326:PQQ524339 QAM524326:QAM524339 QKI524326:QKI524339 QUE524326:QUE524339 REA524326:REA524339 RNW524326:RNW524339 RXS524326:RXS524339 SHO524326:SHO524339 SRK524326:SRK524339 TBG524326:TBG524339 TLC524326:TLC524339 TUY524326:TUY524339 UEU524326:UEU524339 UOQ524326:UOQ524339 UYM524326:UYM524339 VII524326:VII524339 VSE524326:VSE524339 WCA524326:WCA524339 WLW524326:WLW524339 WVS524326:WVS524339 K589862:K589875 JG589862:JG589875 TC589862:TC589875 ACY589862:ACY589875 AMU589862:AMU589875 AWQ589862:AWQ589875 BGM589862:BGM589875 BQI589862:BQI589875 CAE589862:CAE589875 CKA589862:CKA589875 CTW589862:CTW589875 DDS589862:DDS589875 DNO589862:DNO589875 DXK589862:DXK589875 EHG589862:EHG589875 ERC589862:ERC589875 FAY589862:FAY589875 FKU589862:FKU589875 FUQ589862:FUQ589875 GEM589862:GEM589875 GOI589862:GOI589875 GYE589862:GYE589875 HIA589862:HIA589875 HRW589862:HRW589875 IBS589862:IBS589875 ILO589862:ILO589875 IVK589862:IVK589875 JFG589862:JFG589875 JPC589862:JPC589875 JYY589862:JYY589875 KIU589862:KIU589875 KSQ589862:KSQ589875 LCM589862:LCM589875 LMI589862:LMI589875 LWE589862:LWE589875 MGA589862:MGA589875 MPW589862:MPW589875 MZS589862:MZS589875 NJO589862:NJO589875 NTK589862:NTK589875 ODG589862:ODG589875 ONC589862:ONC589875 OWY589862:OWY589875 PGU589862:PGU589875 PQQ589862:PQQ589875 QAM589862:QAM589875 QKI589862:QKI589875 QUE589862:QUE589875 REA589862:REA589875 RNW589862:RNW589875 RXS589862:RXS589875 SHO589862:SHO589875 SRK589862:SRK589875 TBG589862:TBG589875 TLC589862:TLC589875 TUY589862:TUY589875 UEU589862:UEU589875 UOQ589862:UOQ589875 UYM589862:UYM589875 VII589862:VII589875 VSE589862:VSE589875 WCA589862:WCA589875 WLW589862:WLW589875 WVS589862:WVS589875 K655398:K655411 JG655398:JG655411 TC655398:TC655411 ACY655398:ACY655411 AMU655398:AMU655411 AWQ655398:AWQ655411 BGM655398:BGM655411 BQI655398:BQI655411 CAE655398:CAE655411 CKA655398:CKA655411 CTW655398:CTW655411 DDS655398:DDS655411 DNO655398:DNO655411 DXK655398:DXK655411 EHG655398:EHG655411 ERC655398:ERC655411 FAY655398:FAY655411 FKU655398:FKU655411 FUQ655398:FUQ655411 GEM655398:GEM655411 GOI655398:GOI655411 GYE655398:GYE655411 HIA655398:HIA655411 HRW655398:HRW655411 IBS655398:IBS655411 ILO655398:ILO655411 IVK655398:IVK655411 JFG655398:JFG655411 JPC655398:JPC655411 JYY655398:JYY655411 KIU655398:KIU655411 KSQ655398:KSQ655411 LCM655398:LCM655411 LMI655398:LMI655411 LWE655398:LWE655411 MGA655398:MGA655411 MPW655398:MPW655411 MZS655398:MZS655411 NJO655398:NJO655411 NTK655398:NTK655411 ODG655398:ODG655411 ONC655398:ONC655411 OWY655398:OWY655411 PGU655398:PGU655411 PQQ655398:PQQ655411 QAM655398:QAM655411 QKI655398:QKI655411 QUE655398:QUE655411 REA655398:REA655411 RNW655398:RNW655411 RXS655398:RXS655411 SHO655398:SHO655411 SRK655398:SRK655411 TBG655398:TBG655411 TLC655398:TLC655411 TUY655398:TUY655411 UEU655398:UEU655411 UOQ655398:UOQ655411 UYM655398:UYM655411 VII655398:VII655411 VSE655398:VSE655411 WCA655398:WCA655411 WLW655398:WLW655411 WVS655398:WVS655411 K720934:K720947 JG720934:JG720947 TC720934:TC720947 ACY720934:ACY720947 AMU720934:AMU720947 AWQ720934:AWQ720947 BGM720934:BGM720947 BQI720934:BQI720947 CAE720934:CAE720947 CKA720934:CKA720947 CTW720934:CTW720947 DDS720934:DDS720947 DNO720934:DNO720947 DXK720934:DXK720947 EHG720934:EHG720947 ERC720934:ERC720947 FAY720934:FAY720947 FKU720934:FKU720947 FUQ720934:FUQ720947 GEM720934:GEM720947 GOI720934:GOI720947 GYE720934:GYE720947 HIA720934:HIA720947 HRW720934:HRW720947 IBS720934:IBS720947 ILO720934:ILO720947 IVK720934:IVK720947 JFG720934:JFG720947 JPC720934:JPC720947 JYY720934:JYY720947 KIU720934:KIU720947 KSQ720934:KSQ720947 LCM720934:LCM720947 LMI720934:LMI720947 LWE720934:LWE720947 MGA720934:MGA720947 MPW720934:MPW720947 MZS720934:MZS720947 NJO720934:NJO720947 NTK720934:NTK720947 ODG720934:ODG720947 ONC720934:ONC720947 OWY720934:OWY720947 PGU720934:PGU720947 PQQ720934:PQQ720947 QAM720934:QAM720947 QKI720934:QKI720947 QUE720934:QUE720947 REA720934:REA720947 RNW720934:RNW720947 RXS720934:RXS720947 SHO720934:SHO720947 SRK720934:SRK720947 TBG720934:TBG720947 TLC720934:TLC720947 TUY720934:TUY720947 UEU720934:UEU720947 UOQ720934:UOQ720947 UYM720934:UYM720947 VII720934:VII720947 VSE720934:VSE720947 WCA720934:WCA720947 WLW720934:WLW720947 WVS720934:WVS720947 K786470:K786483 JG786470:JG786483 TC786470:TC786483 ACY786470:ACY786483 AMU786470:AMU786483 AWQ786470:AWQ786483 BGM786470:BGM786483 BQI786470:BQI786483 CAE786470:CAE786483 CKA786470:CKA786483 CTW786470:CTW786483 DDS786470:DDS786483 DNO786470:DNO786483 DXK786470:DXK786483 EHG786470:EHG786483 ERC786470:ERC786483 FAY786470:FAY786483 FKU786470:FKU786483 FUQ786470:FUQ786483 GEM786470:GEM786483 GOI786470:GOI786483 GYE786470:GYE786483 HIA786470:HIA786483 HRW786470:HRW786483 IBS786470:IBS786483 ILO786470:ILO786483 IVK786470:IVK786483 JFG786470:JFG786483 JPC786470:JPC786483 JYY786470:JYY786483 KIU786470:KIU786483 KSQ786470:KSQ786483 LCM786470:LCM786483 LMI786470:LMI786483 LWE786470:LWE786483 MGA786470:MGA786483 MPW786470:MPW786483 MZS786470:MZS786483 NJO786470:NJO786483 NTK786470:NTK786483 ODG786470:ODG786483 ONC786470:ONC786483 OWY786470:OWY786483 PGU786470:PGU786483 PQQ786470:PQQ786483 QAM786470:QAM786483 QKI786470:QKI786483 QUE786470:QUE786483 REA786470:REA786483 RNW786470:RNW786483 RXS786470:RXS786483 SHO786470:SHO786483 SRK786470:SRK786483 TBG786470:TBG786483 TLC786470:TLC786483 TUY786470:TUY786483 UEU786470:UEU786483 UOQ786470:UOQ786483 UYM786470:UYM786483 VII786470:VII786483 VSE786470:VSE786483 WCA786470:WCA786483 WLW786470:WLW786483 WVS786470:WVS786483 K852006:K852019 JG852006:JG852019 TC852006:TC852019 ACY852006:ACY852019 AMU852006:AMU852019 AWQ852006:AWQ852019 BGM852006:BGM852019 BQI852006:BQI852019 CAE852006:CAE852019 CKA852006:CKA852019 CTW852006:CTW852019 DDS852006:DDS852019 DNO852006:DNO852019 DXK852006:DXK852019 EHG852006:EHG852019 ERC852006:ERC852019 FAY852006:FAY852019 FKU852006:FKU852019 FUQ852006:FUQ852019 GEM852006:GEM852019 GOI852006:GOI852019 GYE852006:GYE852019 HIA852006:HIA852019 HRW852006:HRW852019 IBS852006:IBS852019 ILO852006:ILO852019 IVK852006:IVK852019 JFG852006:JFG852019 JPC852006:JPC852019 JYY852006:JYY852019 KIU852006:KIU852019 KSQ852006:KSQ852019 LCM852006:LCM852019 LMI852006:LMI852019 LWE852006:LWE852019 MGA852006:MGA852019 MPW852006:MPW852019 MZS852006:MZS852019 NJO852006:NJO852019 NTK852006:NTK852019 ODG852006:ODG852019 ONC852006:ONC852019 OWY852006:OWY852019 PGU852006:PGU852019 PQQ852006:PQQ852019 QAM852006:QAM852019 QKI852006:QKI852019 QUE852006:QUE852019 REA852006:REA852019 RNW852006:RNW852019 RXS852006:RXS852019 SHO852006:SHO852019 SRK852006:SRK852019 TBG852006:TBG852019 TLC852006:TLC852019 TUY852006:TUY852019 UEU852006:UEU852019 UOQ852006:UOQ852019 UYM852006:UYM852019 VII852006:VII852019 VSE852006:VSE852019 WCA852006:WCA852019 WLW852006:WLW852019 WVS852006:WVS852019 K917542:K917555 JG917542:JG917555 TC917542:TC917555 ACY917542:ACY917555 AMU917542:AMU917555 AWQ917542:AWQ917555 BGM917542:BGM917555 BQI917542:BQI917555 CAE917542:CAE917555 CKA917542:CKA917555 CTW917542:CTW917555 DDS917542:DDS917555 DNO917542:DNO917555 DXK917542:DXK917555 EHG917542:EHG917555 ERC917542:ERC917555 FAY917542:FAY917555 FKU917542:FKU917555 FUQ917542:FUQ917555 GEM917542:GEM917555 GOI917542:GOI917555 GYE917542:GYE917555 HIA917542:HIA917555 HRW917542:HRW917555 IBS917542:IBS917555 ILO917542:ILO917555 IVK917542:IVK917555 JFG917542:JFG917555 JPC917542:JPC917555 JYY917542:JYY917555 KIU917542:KIU917555 KSQ917542:KSQ917555 LCM917542:LCM917555 LMI917542:LMI917555 LWE917542:LWE917555 MGA917542:MGA917555 MPW917542:MPW917555 MZS917542:MZS917555 NJO917542:NJO917555 NTK917542:NTK917555 ODG917542:ODG917555 ONC917542:ONC917555 OWY917542:OWY917555 PGU917542:PGU917555 PQQ917542:PQQ917555 QAM917542:QAM917555 QKI917542:QKI917555 QUE917542:QUE917555 REA917542:REA917555 RNW917542:RNW917555 RXS917542:RXS917555 SHO917542:SHO917555 SRK917542:SRK917555 TBG917542:TBG917555 TLC917542:TLC917555 TUY917542:TUY917555 UEU917542:UEU917555 UOQ917542:UOQ917555 UYM917542:UYM917555 VII917542:VII917555 VSE917542:VSE917555 WCA917542:WCA917555 WLW917542:WLW917555 WVS917542:WVS917555 K983078:K983091 JG983078:JG983091 TC983078:TC983091 ACY983078:ACY983091 AMU983078:AMU983091 AWQ983078:AWQ983091 BGM983078:BGM983091 BQI983078:BQI983091 CAE983078:CAE983091 CKA983078:CKA983091 CTW983078:CTW983091 DDS983078:DDS983091 DNO983078:DNO983091 DXK983078:DXK983091 EHG983078:EHG983091 ERC983078:ERC983091 FAY983078:FAY983091 FKU983078:FKU983091 FUQ983078:FUQ983091 GEM983078:GEM983091 GOI983078:GOI983091 GYE983078:GYE983091 HIA983078:HIA983091 HRW983078:HRW983091 IBS983078:IBS983091 ILO983078:ILO983091 IVK983078:IVK983091 JFG983078:JFG983091 JPC983078:JPC983091 JYY983078:JYY983091 KIU983078:KIU983091 KSQ983078:KSQ983091 LCM983078:LCM983091 LMI983078:LMI983091 LWE983078:LWE983091 MGA983078:MGA983091 MPW983078:MPW983091 MZS983078:MZS983091 NJO983078:NJO983091 NTK983078:NTK983091 ODG983078:ODG983091 ONC983078:ONC983091 OWY983078:OWY983091 PGU983078:PGU983091 PQQ983078:PQQ983091 QAM983078:QAM983091 QKI983078:QKI983091 QUE983078:QUE983091 REA983078:REA983091 RNW983078:RNW983091 RXS983078:RXS983091 SHO983078:SHO983091 SRK983078:SRK983091 TBG983078:TBG983091 TLC983078:TLC983091 TUY983078:TUY983091 UEU983078:UEU983091 UOQ983078:UOQ983091 UYM983078:UYM983091 VII983078:VII983091 VSE983078:VSE983091 WCA983078:WCA983091 WLW983078:WLW983091 WVS983078:WVS983091 K53:K55 JG53:JG55 TC53:TC55 ACY53:ACY55 AMU53:AMU55 AWQ53:AWQ55 BGM53:BGM55 BQI53:BQI55 CAE53:CAE55 CKA53:CKA55 CTW53:CTW55 DDS53:DDS55 DNO53:DNO55 DXK53:DXK55 EHG53:EHG55 ERC53:ERC55 FAY53:FAY55 FKU53:FKU55 FUQ53:FUQ55 GEM53:GEM55 GOI53:GOI55 GYE53:GYE55 HIA53:HIA55 HRW53:HRW55 IBS53:IBS55 ILO53:ILO55 IVK53:IVK55 JFG53:JFG55 JPC53:JPC55 JYY53:JYY55 KIU53:KIU55 KSQ53:KSQ55 LCM53:LCM55 LMI53:LMI55 LWE53:LWE55 MGA53:MGA55 MPW53:MPW55 MZS53:MZS55 NJO53:NJO55 NTK53:NTK55 ODG53:ODG55 ONC53:ONC55 OWY53:OWY55 PGU53:PGU55 PQQ53:PQQ55 QAM53:QAM55 QKI53:QKI55 QUE53:QUE55 REA53:REA55 RNW53:RNW55 RXS53:RXS55 SHO53:SHO55 SRK53:SRK55 TBG53:TBG55 TLC53:TLC55 TUY53:TUY55 UEU53:UEU55 UOQ53:UOQ55 UYM53:UYM55 VII53:VII55 VSE53:VSE55 WCA53:WCA55 WLW53:WLW55 WVS53:WVS55 K65589:K65591 JG65589:JG65591 TC65589:TC65591 ACY65589:ACY65591 AMU65589:AMU65591 AWQ65589:AWQ65591 BGM65589:BGM65591 BQI65589:BQI65591 CAE65589:CAE65591 CKA65589:CKA65591 CTW65589:CTW65591 DDS65589:DDS65591 DNO65589:DNO65591 DXK65589:DXK65591 EHG65589:EHG65591 ERC65589:ERC65591 FAY65589:FAY65591 FKU65589:FKU65591 FUQ65589:FUQ65591 GEM65589:GEM65591 GOI65589:GOI65591 GYE65589:GYE65591 HIA65589:HIA65591 HRW65589:HRW65591 IBS65589:IBS65591 ILO65589:ILO65591 IVK65589:IVK65591 JFG65589:JFG65591 JPC65589:JPC65591 JYY65589:JYY65591 KIU65589:KIU65591 KSQ65589:KSQ65591 LCM65589:LCM65591 LMI65589:LMI65591 LWE65589:LWE65591 MGA65589:MGA65591 MPW65589:MPW65591 MZS65589:MZS65591 NJO65589:NJO65591 NTK65589:NTK65591 ODG65589:ODG65591 ONC65589:ONC65591 OWY65589:OWY65591 PGU65589:PGU65591 PQQ65589:PQQ65591 QAM65589:QAM65591 QKI65589:QKI65591 QUE65589:QUE65591 REA65589:REA65591 RNW65589:RNW65591 RXS65589:RXS65591 SHO65589:SHO65591 SRK65589:SRK65591 TBG65589:TBG65591 TLC65589:TLC65591 TUY65589:TUY65591 UEU65589:UEU65591 UOQ65589:UOQ65591 UYM65589:UYM65591 VII65589:VII65591 VSE65589:VSE65591 WCA65589:WCA65591 WLW65589:WLW65591 WVS65589:WVS65591 K131125:K131127 JG131125:JG131127 TC131125:TC131127 ACY131125:ACY131127 AMU131125:AMU131127 AWQ131125:AWQ131127 BGM131125:BGM131127 BQI131125:BQI131127 CAE131125:CAE131127 CKA131125:CKA131127 CTW131125:CTW131127 DDS131125:DDS131127 DNO131125:DNO131127 DXK131125:DXK131127 EHG131125:EHG131127 ERC131125:ERC131127 FAY131125:FAY131127 FKU131125:FKU131127 FUQ131125:FUQ131127 GEM131125:GEM131127 GOI131125:GOI131127 GYE131125:GYE131127 HIA131125:HIA131127 HRW131125:HRW131127 IBS131125:IBS131127 ILO131125:ILO131127 IVK131125:IVK131127 JFG131125:JFG131127 JPC131125:JPC131127 JYY131125:JYY131127 KIU131125:KIU131127 KSQ131125:KSQ131127 LCM131125:LCM131127 LMI131125:LMI131127 LWE131125:LWE131127 MGA131125:MGA131127 MPW131125:MPW131127 MZS131125:MZS131127 NJO131125:NJO131127 NTK131125:NTK131127 ODG131125:ODG131127 ONC131125:ONC131127 OWY131125:OWY131127 PGU131125:PGU131127 PQQ131125:PQQ131127 QAM131125:QAM131127 QKI131125:QKI131127 QUE131125:QUE131127 REA131125:REA131127 RNW131125:RNW131127 RXS131125:RXS131127 SHO131125:SHO131127 SRK131125:SRK131127 TBG131125:TBG131127 TLC131125:TLC131127 TUY131125:TUY131127 UEU131125:UEU131127 UOQ131125:UOQ131127 UYM131125:UYM131127 VII131125:VII131127 VSE131125:VSE131127 WCA131125:WCA131127 WLW131125:WLW131127 WVS131125:WVS131127 K196661:K196663 JG196661:JG196663 TC196661:TC196663 ACY196661:ACY196663 AMU196661:AMU196663 AWQ196661:AWQ196663 BGM196661:BGM196663 BQI196661:BQI196663 CAE196661:CAE196663 CKA196661:CKA196663 CTW196661:CTW196663 DDS196661:DDS196663 DNO196661:DNO196663 DXK196661:DXK196663 EHG196661:EHG196663 ERC196661:ERC196663 FAY196661:FAY196663 FKU196661:FKU196663 FUQ196661:FUQ196663 GEM196661:GEM196663 GOI196661:GOI196663 GYE196661:GYE196663 HIA196661:HIA196663 HRW196661:HRW196663 IBS196661:IBS196663 ILO196661:ILO196663 IVK196661:IVK196663 JFG196661:JFG196663 JPC196661:JPC196663 JYY196661:JYY196663 KIU196661:KIU196663 KSQ196661:KSQ196663 LCM196661:LCM196663 LMI196661:LMI196663 LWE196661:LWE196663 MGA196661:MGA196663 MPW196661:MPW196663 MZS196661:MZS196663 NJO196661:NJO196663 NTK196661:NTK196663 ODG196661:ODG196663 ONC196661:ONC196663 OWY196661:OWY196663 PGU196661:PGU196663 PQQ196661:PQQ196663 QAM196661:QAM196663 QKI196661:QKI196663 QUE196661:QUE196663 REA196661:REA196663 RNW196661:RNW196663 RXS196661:RXS196663 SHO196661:SHO196663 SRK196661:SRK196663 TBG196661:TBG196663 TLC196661:TLC196663 TUY196661:TUY196663 UEU196661:UEU196663 UOQ196661:UOQ196663 UYM196661:UYM196663 VII196661:VII196663 VSE196661:VSE196663 WCA196661:WCA196663 WLW196661:WLW196663 WVS196661:WVS196663 K262197:K262199 JG262197:JG262199 TC262197:TC262199 ACY262197:ACY262199 AMU262197:AMU262199 AWQ262197:AWQ262199 BGM262197:BGM262199 BQI262197:BQI262199 CAE262197:CAE262199 CKA262197:CKA262199 CTW262197:CTW262199 DDS262197:DDS262199 DNO262197:DNO262199 DXK262197:DXK262199 EHG262197:EHG262199 ERC262197:ERC262199 FAY262197:FAY262199 FKU262197:FKU262199 FUQ262197:FUQ262199 GEM262197:GEM262199 GOI262197:GOI262199 GYE262197:GYE262199 HIA262197:HIA262199 HRW262197:HRW262199 IBS262197:IBS262199 ILO262197:ILO262199 IVK262197:IVK262199 JFG262197:JFG262199 JPC262197:JPC262199 JYY262197:JYY262199 KIU262197:KIU262199 KSQ262197:KSQ262199 LCM262197:LCM262199 LMI262197:LMI262199 LWE262197:LWE262199 MGA262197:MGA262199 MPW262197:MPW262199 MZS262197:MZS262199 NJO262197:NJO262199 NTK262197:NTK262199 ODG262197:ODG262199 ONC262197:ONC262199 OWY262197:OWY262199 PGU262197:PGU262199 PQQ262197:PQQ262199 QAM262197:QAM262199 QKI262197:QKI262199 QUE262197:QUE262199 REA262197:REA262199 RNW262197:RNW262199 RXS262197:RXS262199 SHO262197:SHO262199 SRK262197:SRK262199 TBG262197:TBG262199 TLC262197:TLC262199 TUY262197:TUY262199 UEU262197:UEU262199 UOQ262197:UOQ262199 UYM262197:UYM262199 VII262197:VII262199 VSE262197:VSE262199 WCA262197:WCA262199 WLW262197:WLW262199 WVS262197:WVS262199 K327733:K327735 JG327733:JG327735 TC327733:TC327735 ACY327733:ACY327735 AMU327733:AMU327735 AWQ327733:AWQ327735 BGM327733:BGM327735 BQI327733:BQI327735 CAE327733:CAE327735 CKA327733:CKA327735 CTW327733:CTW327735 DDS327733:DDS327735 DNO327733:DNO327735 DXK327733:DXK327735 EHG327733:EHG327735 ERC327733:ERC327735 FAY327733:FAY327735 FKU327733:FKU327735 FUQ327733:FUQ327735 GEM327733:GEM327735 GOI327733:GOI327735 GYE327733:GYE327735 HIA327733:HIA327735 HRW327733:HRW327735 IBS327733:IBS327735 ILO327733:ILO327735 IVK327733:IVK327735 JFG327733:JFG327735 JPC327733:JPC327735 JYY327733:JYY327735 KIU327733:KIU327735 KSQ327733:KSQ327735 LCM327733:LCM327735 LMI327733:LMI327735 LWE327733:LWE327735 MGA327733:MGA327735 MPW327733:MPW327735 MZS327733:MZS327735 NJO327733:NJO327735 NTK327733:NTK327735 ODG327733:ODG327735 ONC327733:ONC327735 OWY327733:OWY327735 PGU327733:PGU327735 PQQ327733:PQQ327735 QAM327733:QAM327735 QKI327733:QKI327735 QUE327733:QUE327735 REA327733:REA327735 RNW327733:RNW327735 RXS327733:RXS327735 SHO327733:SHO327735 SRK327733:SRK327735 TBG327733:TBG327735 TLC327733:TLC327735 TUY327733:TUY327735 UEU327733:UEU327735 UOQ327733:UOQ327735 UYM327733:UYM327735 VII327733:VII327735 VSE327733:VSE327735 WCA327733:WCA327735 WLW327733:WLW327735 WVS327733:WVS327735 K393269:K393271 JG393269:JG393271 TC393269:TC393271 ACY393269:ACY393271 AMU393269:AMU393271 AWQ393269:AWQ393271 BGM393269:BGM393271 BQI393269:BQI393271 CAE393269:CAE393271 CKA393269:CKA393271 CTW393269:CTW393271 DDS393269:DDS393271 DNO393269:DNO393271 DXK393269:DXK393271 EHG393269:EHG393271 ERC393269:ERC393271 FAY393269:FAY393271 FKU393269:FKU393271 FUQ393269:FUQ393271 GEM393269:GEM393271 GOI393269:GOI393271 GYE393269:GYE393271 HIA393269:HIA393271 HRW393269:HRW393271 IBS393269:IBS393271 ILO393269:ILO393271 IVK393269:IVK393271 JFG393269:JFG393271 JPC393269:JPC393271 JYY393269:JYY393271 KIU393269:KIU393271 KSQ393269:KSQ393271 LCM393269:LCM393271 LMI393269:LMI393271 LWE393269:LWE393271 MGA393269:MGA393271 MPW393269:MPW393271 MZS393269:MZS393271 NJO393269:NJO393271 NTK393269:NTK393271 ODG393269:ODG393271 ONC393269:ONC393271 OWY393269:OWY393271 PGU393269:PGU393271 PQQ393269:PQQ393271 QAM393269:QAM393271 QKI393269:QKI393271 QUE393269:QUE393271 REA393269:REA393271 RNW393269:RNW393271 RXS393269:RXS393271 SHO393269:SHO393271 SRK393269:SRK393271 TBG393269:TBG393271 TLC393269:TLC393271 TUY393269:TUY393271 UEU393269:UEU393271 UOQ393269:UOQ393271 UYM393269:UYM393271 VII393269:VII393271 VSE393269:VSE393271 WCA393269:WCA393271 WLW393269:WLW393271 WVS393269:WVS393271 K458805:K458807 JG458805:JG458807 TC458805:TC458807 ACY458805:ACY458807 AMU458805:AMU458807 AWQ458805:AWQ458807 BGM458805:BGM458807 BQI458805:BQI458807 CAE458805:CAE458807 CKA458805:CKA458807 CTW458805:CTW458807 DDS458805:DDS458807 DNO458805:DNO458807 DXK458805:DXK458807 EHG458805:EHG458807 ERC458805:ERC458807 FAY458805:FAY458807 FKU458805:FKU458807 FUQ458805:FUQ458807 GEM458805:GEM458807 GOI458805:GOI458807 GYE458805:GYE458807 HIA458805:HIA458807 HRW458805:HRW458807 IBS458805:IBS458807 ILO458805:ILO458807 IVK458805:IVK458807 JFG458805:JFG458807 JPC458805:JPC458807 JYY458805:JYY458807 KIU458805:KIU458807 KSQ458805:KSQ458807 LCM458805:LCM458807 LMI458805:LMI458807 LWE458805:LWE458807 MGA458805:MGA458807 MPW458805:MPW458807 MZS458805:MZS458807 NJO458805:NJO458807 NTK458805:NTK458807 ODG458805:ODG458807 ONC458805:ONC458807 OWY458805:OWY458807 PGU458805:PGU458807 PQQ458805:PQQ458807 QAM458805:QAM458807 QKI458805:QKI458807 QUE458805:QUE458807 REA458805:REA458807 RNW458805:RNW458807 RXS458805:RXS458807 SHO458805:SHO458807 SRK458805:SRK458807 TBG458805:TBG458807 TLC458805:TLC458807 TUY458805:TUY458807 UEU458805:UEU458807 UOQ458805:UOQ458807 UYM458805:UYM458807 VII458805:VII458807 VSE458805:VSE458807 WCA458805:WCA458807 WLW458805:WLW458807 WVS458805:WVS458807 K524341:K524343 JG524341:JG524343 TC524341:TC524343 ACY524341:ACY524343 AMU524341:AMU524343 AWQ524341:AWQ524343 BGM524341:BGM524343 BQI524341:BQI524343 CAE524341:CAE524343 CKA524341:CKA524343 CTW524341:CTW524343 DDS524341:DDS524343 DNO524341:DNO524343 DXK524341:DXK524343 EHG524341:EHG524343 ERC524341:ERC524343 FAY524341:FAY524343 FKU524341:FKU524343 FUQ524341:FUQ524343 GEM524341:GEM524343 GOI524341:GOI524343 GYE524341:GYE524343 HIA524341:HIA524343 HRW524341:HRW524343 IBS524341:IBS524343 ILO524341:ILO524343 IVK524341:IVK524343 JFG524341:JFG524343 JPC524341:JPC524343 JYY524341:JYY524343 KIU524341:KIU524343 KSQ524341:KSQ524343 LCM524341:LCM524343 LMI524341:LMI524343 LWE524341:LWE524343 MGA524341:MGA524343 MPW524341:MPW524343 MZS524341:MZS524343 NJO524341:NJO524343 NTK524341:NTK524343 ODG524341:ODG524343 ONC524341:ONC524343 OWY524341:OWY524343 PGU524341:PGU524343 PQQ524341:PQQ524343 QAM524341:QAM524343 QKI524341:QKI524343 QUE524341:QUE524343 REA524341:REA524343 RNW524341:RNW524343 RXS524341:RXS524343 SHO524341:SHO524343 SRK524341:SRK524343 TBG524341:TBG524343 TLC524341:TLC524343 TUY524341:TUY524343 UEU524341:UEU524343 UOQ524341:UOQ524343 UYM524341:UYM524343 VII524341:VII524343 VSE524341:VSE524343 WCA524341:WCA524343 WLW524341:WLW524343 WVS524341:WVS524343 K589877:K589879 JG589877:JG589879 TC589877:TC589879 ACY589877:ACY589879 AMU589877:AMU589879 AWQ589877:AWQ589879 BGM589877:BGM589879 BQI589877:BQI589879 CAE589877:CAE589879 CKA589877:CKA589879 CTW589877:CTW589879 DDS589877:DDS589879 DNO589877:DNO589879 DXK589877:DXK589879 EHG589877:EHG589879 ERC589877:ERC589879 FAY589877:FAY589879 FKU589877:FKU589879 FUQ589877:FUQ589879 GEM589877:GEM589879 GOI589877:GOI589879 GYE589877:GYE589879 HIA589877:HIA589879 HRW589877:HRW589879 IBS589877:IBS589879 ILO589877:ILO589879 IVK589877:IVK589879 JFG589877:JFG589879 JPC589877:JPC589879 JYY589877:JYY589879 KIU589877:KIU589879 KSQ589877:KSQ589879 LCM589877:LCM589879 LMI589877:LMI589879 LWE589877:LWE589879 MGA589877:MGA589879 MPW589877:MPW589879 MZS589877:MZS589879 NJO589877:NJO589879 NTK589877:NTK589879 ODG589877:ODG589879 ONC589877:ONC589879 OWY589877:OWY589879 PGU589877:PGU589879 PQQ589877:PQQ589879 QAM589877:QAM589879 QKI589877:QKI589879 QUE589877:QUE589879 REA589877:REA589879 RNW589877:RNW589879 RXS589877:RXS589879 SHO589877:SHO589879 SRK589877:SRK589879 TBG589877:TBG589879 TLC589877:TLC589879 TUY589877:TUY589879 UEU589877:UEU589879 UOQ589877:UOQ589879 UYM589877:UYM589879 VII589877:VII589879 VSE589877:VSE589879 WCA589877:WCA589879 WLW589877:WLW589879 WVS589877:WVS589879 K655413:K655415 JG655413:JG655415 TC655413:TC655415 ACY655413:ACY655415 AMU655413:AMU655415 AWQ655413:AWQ655415 BGM655413:BGM655415 BQI655413:BQI655415 CAE655413:CAE655415 CKA655413:CKA655415 CTW655413:CTW655415 DDS655413:DDS655415 DNO655413:DNO655415 DXK655413:DXK655415 EHG655413:EHG655415 ERC655413:ERC655415 FAY655413:FAY655415 FKU655413:FKU655415 FUQ655413:FUQ655415 GEM655413:GEM655415 GOI655413:GOI655415 GYE655413:GYE655415 HIA655413:HIA655415 HRW655413:HRW655415 IBS655413:IBS655415 ILO655413:ILO655415 IVK655413:IVK655415 JFG655413:JFG655415 JPC655413:JPC655415 JYY655413:JYY655415 KIU655413:KIU655415 KSQ655413:KSQ655415 LCM655413:LCM655415 LMI655413:LMI655415 LWE655413:LWE655415 MGA655413:MGA655415 MPW655413:MPW655415 MZS655413:MZS655415 NJO655413:NJO655415 NTK655413:NTK655415 ODG655413:ODG655415 ONC655413:ONC655415 OWY655413:OWY655415 PGU655413:PGU655415 PQQ655413:PQQ655415 QAM655413:QAM655415 QKI655413:QKI655415 QUE655413:QUE655415 REA655413:REA655415 RNW655413:RNW655415 RXS655413:RXS655415 SHO655413:SHO655415 SRK655413:SRK655415 TBG655413:TBG655415 TLC655413:TLC655415 TUY655413:TUY655415 UEU655413:UEU655415 UOQ655413:UOQ655415 UYM655413:UYM655415 VII655413:VII655415 VSE655413:VSE655415 WCA655413:WCA655415 WLW655413:WLW655415 WVS655413:WVS655415 K720949:K720951 JG720949:JG720951 TC720949:TC720951 ACY720949:ACY720951 AMU720949:AMU720951 AWQ720949:AWQ720951 BGM720949:BGM720951 BQI720949:BQI720951 CAE720949:CAE720951 CKA720949:CKA720951 CTW720949:CTW720951 DDS720949:DDS720951 DNO720949:DNO720951 DXK720949:DXK720951 EHG720949:EHG720951 ERC720949:ERC720951 FAY720949:FAY720951 FKU720949:FKU720951 FUQ720949:FUQ720951 GEM720949:GEM720951 GOI720949:GOI720951 GYE720949:GYE720951 HIA720949:HIA720951 HRW720949:HRW720951 IBS720949:IBS720951 ILO720949:ILO720951 IVK720949:IVK720951 JFG720949:JFG720951 JPC720949:JPC720951 JYY720949:JYY720951 KIU720949:KIU720951 KSQ720949:KSQ720951 LCM720949:LCM720951 LMI720949:LMI720951 LWE720949:LWE720951 MGA720949:MGA720951 MPW720949:MPW720951 MZS720949:MZS720951 NJO720949:NJO720951 NTK720949:NTK720951 ODG720949:ODG720951 ONC720949:ONC720951 OWY720949:OWY720951 PGU720949:PGU720951 PQQ720949:PQQ720951 QAM720949:QAM720951 QKI720949:QKI720951 QUE720949:QUE720951 REA720949:REA720951 RNW720949:RNW720951 RXS720949:RXS720951 SHO720949:SHO720951 SRK720949:SRK720951 TBG720949:TBG720951 TLC720949:TLC720951 TUY720949:TUY720951 UEU720949:UEU720951 UOQ720949:UOQ720951 UYM720949:UYM720951 VII720949:VII720951 VSE720949:VSE720951 WCA720949:WCA720951 WLW720949:WLW720951 WVS720949:WVS720951 K786485:K786487 JG786485:JG786487 TC786485:TC786487 ACY786485:ACY786487 AMU786485:AMU786487 AWQ786485:AWQ786487 BGM786485:BGM786487 BQI786485:BQI786487 CAE786485:CAE786487 CKA786485:CKA786487 CTW786485:CTW786487 DDS786485:DDS786487 DNO786485:DNO786487 DXK786485:DXK786487 EHG786485:EHG786487 ERC786485:ERC786487 FAY786485:FAY786487 FKU786485:FKU786487 FUQ786485:FUQ786487 GEM786485:GEM786487 GOI786485:GOI786487 GYE786485:GYE786487 HIA786485:HIA786487 HRW786485:HRW786487 IBS786485:IBS786487 ILO786485:ILO786487 IVK786485:IVK786487 JFG786485:JFG786487 JPC786485:JPC786487 JYY786485:JYY786487 KIU786485:KIU786487 KSQ786485:KSQ786487 LCM786485:LCM786487 LMI786485:LMI786487 LWE786485:LWE786487 MGA786485:MGA786487 MPW786485:MPW786487 MZS786485:MZS786487 NJO786485:NJO786487 NTK786485:NTK786487 ODG786485:ODG786487 ONC786485:ONC786487 OWY786485:OWY786487 PGU786485:PGU786487 PQQ786485:PQQ786487 QAM786485:QAM786487 QKI786485:QKI786487 QUE786485:QUE786487 REA786485:REA786487 RNW786485:RNW786487 RXS786485:RXS786487 SHO786485:SHO786487 SRK786485:SRK786487 TBG786485:TBG786487 TLC786485:TLC786487 TUY786485:TUY786487 UEU786485:UEU786487 UOQ786485:UOQ786487 UYM786485:UYM786487 VII786485:VII786487 VSE786485:VSE786487 WCA786485:WCA786487 WLW786485:WLW786487 WVS786485:WVS786487 K852021:K852023 JG852021:JG852023 TC852021:TC852023 ACY852021:ACY852023 AMU852021:AMU852023 AWQ852021:AWQ852023 BGM852021:BGM852023 BQI852021:BQI852023 CAE852021:CAE852023 CKA852021:CKA852023 CTW852021:CTW852023 DDS852021:DDS852023 DNO852021:DNO852023 DXK852021:DXK852023 EHG852021:EHG852023 ERC852021:ERC852023 FAY852021:FAY852023 FKU852021:FKU852023 FUQ852021:FUQ852023 GEM852021:GEM852023 GOI852021:GOI852023 GYE852021:GYE852023 HIA852021:HIA852023 HRW852021:HRW852023 IBS852021:IBS852023 ILO852021:ILO852023 IVK852021:IVK852023 JFG852021:JFG852023 JPC852021:JPC852023 JYY852021:JYY852023 KIU852021:KIU852023 KSQ852021:KSQ852023 LCM852021:LCM852023 LMI852021:LMI852023 LWE852021:LWE852023 MGA852021:MGA852023 MPW852021:MPW852023 MZS852021:MZS852023 NJO852021:NJO852023 NTK852021:NTK852023 ODG852021:ODG852023 ONC852021:ONC852023 OWY852021:OWY852023 PGU852021:PGU852023 PQQ852021:PQQ852023 QAM852021:QAM852023 QKI852021:QKI852023 QUE852021:QUE852023 REA852021:REA852023 RNW852021:RNW852023 RXS852021:RXS852023 SHO852021:SHO852023 SRK852021:SRK852023 TBG852021:TBG852023 TLC852021:TLC852023 TUY852021:TUY852023 UEU852021:UEU852023 UOQ852021:UOQ852023 UYM852021:UYM852023 VII852021:VII852023 VSE852021:VSE852023 WCA852021:WCA852023 WLW852021:WLW852023 WVS852021:WVS852023 K917557:K917559 JG917557:JG917559 TC917557:TC917559 ACY917557:ACY917559 AMU917557:AMU917559 AWQ917557:AWQ917559 BGM917557:BGM917559 BQI917557:BQI917559 CAE917557:CAE917559 CKA917557:CKA917559 CTW917557:CTW917559 DDS917557:DDS917559 DNO917557:DNO917559 DXK917557:DXK917559 EHG917557:EHG917559 ERC917557:ERC917559 FAY917557:FAY917559 FKU917557:FKU917559 FUQ917557:FUQ917559 GEM917557:GEM917559 GOI917557:GOI917559 GYE917557:GYE917559 HIA917557:HIA917559 HRW917557:HRW917559 IBS917557:IBS917559 ILO917557:ILO917559 IVK917557:IVK917559 JFG917557:JFG917559 JPC917557:JPC917559 JYY917557:JYY917559 KIU917557:KIU917559 KSQ917557:KSQ917559 LCM917557:LCM917559 LMI917557:LMI917559 LWE917557:LWE917559 MGA917557:MGA917559 MPW917557:MPW917559 MZS917557:MZS917559 NJO917557:NJO917559 NTK917557:NTK917559 ODG917557:ODG917559 ONC917557:ONC917559 OWY917557:OWY917559 PGU917557:PGU917559 PQQ917557:PQQ917559 QAM917557:QAM917559 QKI917557:QKI917559 QUE917557:QUE917559 REA917557:REA917559 RNW917557:RNW917559 RXS917557:RXS917559 SHO917557:SHO917559 SRK917557:SRK917559 TBG917557:TBG917559 TLC917557:TLC917559 TUY917557:TUY917559 UEU917557:UEU917559 UOQ917557:UOQ917559 UYM917557:UYM917559 VII917557:VII917559 VSE917557:VSE917559 WCA917557:WCA917559 WLW917557:WLW917559 WVS917557:WVS917559 K983093:K983095 JG983093:JG983095 TC983093:TC983095 ACY983093:ACY983095 AMU983093:AMU983095 AWQ983093:AWQ983095 BGM983093:BGM983095 BQI983093:BQI983095 CAE983093:CAE983095 CKA983093:CKA983095 CTW983093:CTW983095 DDS983093:DDS983095 DNO983093:DNO983095 DXK983093:DXK983095 EHG983093:EHG983095 ERC983093:ERC983095 FAY983093:FAY983095 FKU983093:FKU983095 FUQ983093:FUQ983095 GEM983093:GEM983095 GOI983093:GOI983095 GYE983093:GYE983095 HIA983093:HIA983095 HRW983093:HRW983095 IBS983093:IBS983095 ILO983093:ILO983095 IVK983093:IVK983095 JFG983093:JFG983095 JPC983093:JPC983095 JYY983093:JYY983095 KIU983093:KIU983095 KSQ983093:KSQ983095 LCM983093:LCM983095 LMI983093:LMI983095 LWE983093:LWE983095 MGA983093:MGA983095 MPW983093:MPW983095 MZS983093:MZS983095 NJO983093:NJO983095 NTK983093:NTK983095 ODG983093:ODG983095 ONC983093:ONC983095 OWY983093:OWY983095 PGU983093:PGU983095 PQQ983093:PQQ983095 QAM983093:QAM983095 QKI983093:QKI983095 QUE983093:QUE983095 REA983093:REA983095 RNW983093:RNW983095 RXS983093:RXS983095 SHO983093:SHO983095 SRK983093:SRK983095 TBG983093:TBG983095 TLC983093:TLC983095 TUY983093:TUY983095 UEU983093:UEU983095 UOQ983093:UOQ983095 UYM983093:UYM983095 VII983093:VII983095 VSE983093:VSE983095 WCA983093:WCA983095 WLW983093:WLW983095 WVS983093:WVS983095 K59:K60 JG59:JG60 TC59:TC60 ACY59:ACY60 AMU59:AMU60 AWQ59:AWQ60 BGM59:BGM60 BQI59:BQI60 CAE59:CAE60 CKA59:CKA60 CTW59:CTW60 DDS59:DDS60 DNO59:DNO60 DXK59:DXK60 EHG59:EHG60 ERC59:ERC60 FAY59:FAY60 FKU59:FKU60 FUQ59:FUQ60 GEM59:GEM60 GOI59:GOI60 GYE59:GYE60 HIA59:HIA60 HRW59:HRW60 IBS59:IBS60 ILO59:ILO60 IVK59:IVK60 JFG59:JFG60 JPC59:JPC60 JYY59:JYY60 KIU59:KIU60 KSQ59:KSQ60 LCM59:LCM60 LMI59:LMI60 LWE59:LWE60 MGA59:MGA60 MPW59:MPW60 MZS59:MZS60 NJO59:NJO60 NTK59:NTK60 ODG59:ODG60 ONC59:ONC60 OWY59:OWY60 PGU59:PGU60 PQQ59:PQQ60 QAM59:QAM60 QKI59:QKI60 QUE59:QUE60 REA59:REA60 RNW59:RNW60 RXS59:RXS60 SHO59:SHO60 SRK59:SRK60 TBG59:TBG60 TLC59:TLC60 TUY59:TUY60 UEU59:UEU60 UOQ59:UOQ60 UYM59:UYM60 VII59:VII60 VSE59:VSE60 WCA59:WCA60 WLW59:WLW60 WVS59:WVS60 K65595:K65596 JG65595:JG65596 TC65595:TC65596 ACY65595:ACY65596 AMU65595:AMU65596 AWQ65595:AWQ65596 BGM65595:BGM65596 BQI65595:BQI65596 CAE65595:CAE65596 CKA65595:CKA65596 CTW65595:CTW65596 DDS65595:DDS65596 DNO65595:DNO65596 DXK65595:DXK65596 EHG65595:EHG65596 ERC65595:ERC65596 FAY65595:FAY65596 FKU65595:FKU65596 FUQ65595:FUQ65596 GEM65595:GEM65596 GOI65595:GOI65596 GYE65595:GYE65596 HIA65595:HIA65596 HRW65595:HRW65596 IBS65595:IBS65596 ILO65595:ILO65596 IVK65595:IVK65596 JFG65595:JFG65596 JPC65595:JPC65596 JYY65595:JYY65596 KIU65595:KIU65596 KSQ65595:KSQ65596 LCM65595:LCM65596 LMI65595:LMI65596 LWE65595:LWE65596 MGA65595:MGA65596 MPW65595:MPW65596 MZS65595:MZS65596 NJO65595:NJO65596 NTK65595:NTK65596 ODG65595:ODG65596 ONC65595:ONC65596 OWY65595:OWY65596 PGU65595:PGU65596 PQQ65595:PQQ65596 QAM65595:QAM65596 QKI65595:QKI65596 QUE65595:QUE65596 REA65595:REA65596 RNW65595:RNW65596 RXS65595:RXS65596 SHO65595:SHO65596 SRK65595:SRK65596 TBG65595:TBG65596 TLC65595:TLC65596 TUY65595:TUY65596 UEU65595:UEU65596 UOQ65595:UOQ65596 UYM65595:UYM65596 VII65595:VII65596 VSE65595:VSE65596 WCA65595:WCA65596 WLW65595:WLW65596 WVS65595:WVS65596 K131131:K131132 JG131131:JG131132 TC131131:TC131132 ACY131131:ACY131132 AMU131131:AMU131132 AWQ131131:AWQ131132 BGM131131:BGM131132 BQI131131:BQI131132 CAE131131:CAE131132 CKA131131:CKA131132 CTW131131:CTW131132 DDS131131:DDS131132 DNO131131:DNO131132 DXK131131:DXK131132 EHG131131:EHG131132 ERC131131:ERC131132 FAY131131:FAY131132 FKU131131:FKU131132 FUQ131131:FUQ131132 GEM131131:GEM131132 GOI131131:GOI131132 GYE131131:GYE131132 HIA131131:HIA131132 HRW131131:HRW131132 IBS131131:IBS131132 ILO131131:ILO131132 IVK131131:IVK131132 JFG131131:JFG131132 JPC131131:JPC131132 JYY131131:JYY131132 KIU131131:KIU131132 KSQ131131:KSQ131132 LCM131131:LCM131132 LMI131131:LMI131132 LWE131131:LWE131132 MGA131131:MGA131132 MPW131131:MPW131132 MZS131131:MZS131132 NJO131131:NJO131132 NTK131131:NTK131132 ODG131131:ODG131132 ONC131131:ONC131132 OWY131131:OWY131132 PGU131131:PGU131132 PQQ131131:PQQ131132 QAM131131:QAM131132 QKI131131:QKI131132 QUE131131:QUE131132 REA131131:REA131132 RNW131131:RNW131132 RXS131131:RXS131132 SHO131131:SHO131132 SRK131131:SRK131132 TBG131131:TBG131132 TLC131131:TLC131132 TUY131131:TUY131132 UEU131131:UEU131132 UOQ131131:UOQ131132 UYM131131:UYM131132 VII131131:VII131132 VSE131131:VSE131132 WCA131131:WCA131132 WLW131131:WLW131132 WVS131131:WVS131132 K196667:K196668 JG196667:JG196668 TC196667:TC196668 ACY196667:ACY196668 AMU196667:AMU196668 AWQ196667:AWQ196668 BGM196667:BGM196668 BQI196667:BQI196668 CAE196667:CAE196668 CKA196667:CKA196668 CTW196667:CTW196668 DDS196667:DDS196668 DNO196667:DNO196668 DXK196667:DXK196668 EHG196667:EHG196668 ERC196667:ERC196668 FAY196667:FAY196668 FKU196667:FKU196668 FUQ196667:FUQ196668 GEM196667:GEM196668 GOI196667:GOI196668 GYE196667:GYE196668 HIA196667:HIA196668 HRW196667:HRW196668 IBS196667:IBS196668 ILO196667:ILO196668 IVK196667:IVK196668 JFG196667:JFG196668 JPC196667:JPC196668 JYY196667:JYY196668 KIU196667:KIU196668 KSQ196667:KSQ196668 LCM196667:LCM196668 LMI196667:LMI196668 LWE196667:LWE196668 MGA196667:MGA196668 MPW196667:MPW196668 MZS196667:MZS196668 NJO196667:NJO196668 NTK196667:NTK196668 ODG196667:ODG196668 ONC196667:ONC196668 OWY196667:OWY196668 PGU196667:PGU196668 PQQ196667:PQQ196668 QAM196667:QAM196668 QKI196667:QKI196668 QUE196667:QUE196668 REA196667:REA196668 RNW196667:RNW196668 RXS196667:RXS196668 SHO196667:SHO196668 SRK196667:SRK196668 TBG196667:TBG196668 TLC196667:TLC196668 TUY196667:TUY196668 UEU196667:UEU196668 UOQ196667:UOQ196668 UYM196667:UYM196668 VII196667:VII196668 VSE196667:VSE196668 WCA196667:WCA196668 WLW196667:WLW196668 WVS196667:WVS196668 K262203:K262204 JG262203:JG262204 TC262203:TC262204 ACY262203:ACY262204 AMU262203:AMU262204 AWQ262203:AWQ262204 BGM262203:BGM262204 BQI262203:BQI262204 CAE262203:CAE262204 CKA262203:CKA262204 CTW262203:CTW262204 DDS262203:DDS262204 DNO262203:DNO262204 DXK262203:DXK262204 EHG262203:EHG262204 ERC262203:ERC262204 FAY262203:FAY262204 FKU262203:FKU262204 FUQ262203:FUQ262204 GEM262203:GEM262204 GOI262203:GOI262204 GYE262203:GYE262204 HIA262203:HIA262204 HRW262203:HRW262204 IBS262203:IBS262204 ILO262203:ILO262204 IVK262203:IVK262204 JFG262203:JFG262204 JPC262203:JPC262204 JYY262203:JYY262204 KIU262203:KIU262204 KSQ262203:KSQ262204 LCM262203:LCM262204 LMI262203:LMI262204 LWE262203:LWE262204 MGA262203:MGA262204 MPW262203:MPW262204 MZS262203:MZS262204 NJO262203:NJO262204 NTK262203:NTK262204 ODG262203:ODG262204 ONC262203:ONC262204 OWY262203:OWY262204 PGU262203:PGU262204 PQQ262203:PQQ262204 QAM262203:QAM262204 QKI262203:QKI262204 QUE262203:QUE262204 REA262203:REA262204 RNW262203:RNW262204 RXS262203:RXS262204 SHO262203:SHO262204 SRK262203:SRK262204 TBG262203:TBG262204 TLC262203:TLC262204 TUY262203:TUY262204 UEU262203:UEU262204 UOQ262203:UOQ262204 UYM262203:UYM262204 VII262203:VII262204 VSE262203:VSE262204 WCA262203:WCA262204 WLW262203:WLW262204 WVS262203:WVS262204 K327739:K327740 JG327739:JG327740 TC327739:TC327740 ACY327739:ACY327740 AMU327739:AMU327740 AWQ327739:AWQ327740 BGM327739:BGM327740 BQI327739:BQI327740 CAE327739:CAE327740 CKA327739:CKA327740 CTW327739:CTW327740 DDS327739:DDS327740 DNO327739:DNO327740 DXK327739:DXK327740 EHG327739:EHG327740 ERC327739:ERC327740 FAY327739:FAY327740 FKU327739:FKU327740 FUQ327739:FUQ327740 GEM327739:GEM327740 GOI327739:GOI327740 GYE327739:GYE327740 HIA327739:HIA327740 HRW327739:HRW327740 IBS327739:IBS327740 ILO327739:ILO327740 IVK327739:IVK327740 JFG327739:JFG327740 JPC327739:JPC327740 JYY327739:JYY327740 KIU327739:KIU327740 KSQ327739:KSQ327740 LCM327739:LCM327740 LMI327739:LMI327740 LWE327739:LWE327740 MGA327739:MGA327740 MPW327739:MPW327740 MZS327739:MZS327740 NJO327739:NJO327740 NTK327739:NTK327740 ODG327739:ODG327740 ONC327739:ONC327740 OWY327739:OWY327740 PGU327739:PGU327740 PQQ327739:PQQ327740 QAM327739:QAM327740 QKI327739:QKI327740 QUE327739:QUE327740 REA327739:REA327740 RNW327739:RNW327740 RXS327739:RXS327740 SHO327739:SHO327740 SRK327739:SRK327740 TBG327739:TBG327740 TLC327739:TLC327740 TUY327739:TUY327740 UEU327739:UEU327740 UOQ327739:UOQ327740 UYM327739:UYM327740 VII327739:VII327740 VSE327739:VSE327740 WCA327739:WCA327740 WLW327739:WLW327740 WVS327739:WVS327740 K393275:K393276 JG393275:JG393276 TC393275:TC393276 ACY393275:ACY393276 AMU393275:AMU393276 AWQ393275:AWQ393276 BGM393275:BGM393276 BQI393275:BQI393276 CAE393275:CAE393276 CKA393275:CKA393276 CTW393275:CTW393276 DDS393275:DDS393276 DNO393275:DNO393276 DXK393275:DXK393276 EHG393275:EHG393276 ERC393275:ERC393276 FAY393275:FAY393276 FKU393275:FKU393276 FUQ393275:FUQ393276 GEM393275:GEM393276 GOI393275:GOI393276 GYE393275:GYE393276 HIA393275:HIA393276 HRW393275:HRW393276 IBS393275:IBS393276 ILO393275:ILO393276 IVK393275:IVK393276 JFG393275:JFG393276 JPC393275:JPC393276 JYY393275:JYY393276 KIU393275:KIU393276 KSQ393275:KSQ393276 LCM393275:LCM393276 LMI393275:LMI393276 LWE393275:LWE393276 MGA393275:MGA393276 MPW393275:MPW393276 MZS393275:MZS393276 NJO393275:NJO393276 NTK393275:NTK393276 ODG393275:ODG393276 ONC393275:ONC393276 OWY393275:OWY393276 PGU393275:PGU393276 PQQ393275:PQQ393276 QAM393275:QAM393276 QKI393275:QKI393276 QUE393275:QUE393276 REA393275:REA393276 RNW393275:RNW393276 RXS393275:RXS393276 SHO393275:SHO393276 SRK393275:SRK393276 TBG393275:TBG393276 TLC393275:TLC393276 TUY393275:TUY393276 UEU393275:UEU393276 UOQ393275:UOQ393276 UYM393275:UYM393276 VII393275:VII393276 VSE393275:VSE393276 WCA393275:WCA393276 WLW393275:WLW393276 WVS393275:WVS393276 K458811:K458812 JG458811:JG458812 TC458811:TC458812 ACY458811:ACY458812 AMU458811:AMU458812 AWQ458811:AWQ458812 BGM458811:BGM458812 BQI458811:BQI458812 CAE458811:CAE458812 CKA458811:CKA458812 CTW458811:CTW458812 DDS458811:DDS458812 DNO458811:DNO458812 DXK458811:DXK458812 EHG458811:EHG458812 ERC458811:ERC458812 FAY458811:FAY458812 FKU458811:FKU458812 FUQ458811:FUQ458812 GEM458811:GEM458812 GOI458811:GOI458812 GYE458811:GYE458812 HIA458811:HIA458812 HRW458811:HRW458812 IBS458811:IBS458812 ILO458811:ILO458812 IVK458811:IVK458812 JFG458811:JFG458812 JPC458811:JPC458812 JYY458811:JYY458812 KIU458811:KIU458812 KSQ458811:KSQ458812 LCM458811:LCM458812 LMI458811:LMI458812 LWE458811:LWE458812 MGA458811:MGA458812 MPW458811:MPW458812 MZS458811:MZS458812 NJO458811:NJO458812 NTK458811:NTK458812 ODG458811:ODG458812 ONC458811:ONC458812 OWY458811:OWY458812 PGU458811:PGU458812 PQQ458811:PQQ458812 QAM458811:QAM458812 QKI458811:QKI458812 QUE458811:QUE458812 REA458811:REA458812 RNW458811:RNW458812 RXS458811:RXS458812 SHO458811:SHO458812 SRK458811:SRK458812 TBG458811:TBG458812 TLC458811:TLC458812 TUY458811:TUY458812 UEU458811:UEU458812 UOQ458811:UOQ458812 UYM458811:UYM458812 VII458811:VII458812 VSE458811:VSE458812 WCA458811:WCA458812 WLW458811:WLW458812 WVS458811:WVS458812 K524347:K524348 JG524347:JG524348 TC524347:TC524348 ACY524347:ACY524348 AMU524347:AMU524348 AWQ524347:AWQ524348 BGM524347:BGM524348 BQI524347:BQI524348 CAE524347:CAE524348 CKA524347:CKA524348 CTW524347:CTW524348 DDS524347:DDS524348 DNO524347:DNO524348 DXK524347:DXK524348 EHG524347:EHG524348 ERC524347:ERC524348 FAY524347:FAY524348 FKU524347:FKU524348 FUQ524347:FUQ524348 GEM524347:GEM524348 GOI524347:GOI524348 GYE524347:GYE524348 HIA524347:HIA524348 HRW524347:HRW524348 IBS524347:IBS524348 ILO524347:ILO524348 IVK524347:IVK524348 JFG524347:JFG524348 JPC524347:JPC524348 JYY524347:JYY524348 KIU524347:KIU524348 KSQ524347:KSQ524348 LCM524347:LCM524348 LMI524347:LMI524348 LWE524347:LWE524348 MGA524347:MGA524348 MPW524347:MPW524348 MZS524347:MZS524348 NJO524347:NJO524348 NTK524347:NTK524348 ODG524347:ODG524348 ONC524347:ONC524348 OWY524347:OWY524348 PGU524347:PGU524348 PQQ524347:PQQ524348 QAM524347:QAM524348 QKI524347:QKI524348 QUE524347:QUE524348 REA524347:REA524348 RNW524347:RNW524348 RXS524347:RXS524348 SHO524347:SHO524348 SRK524347:SRK524348 TBG524347:TBG524348 TLC524347:TLC524348 TUY524347:TUY524348 UEU524347:UEU524348 UOQ524347:UOQ524348 UYM524347:UYM524348 VII524347:VII524348 VSE524347:VSE524348 WCA524347:WCA524348 WLW524347:WLW524348 WVS524347:WVS524348 K589883:K589884 JG589883:JG589884 TC589883:TC589884 ACY589883:ACY589884 AMU589883:AMU589884 AWQ589883:AWQ589884 BGM589883:BGM589884 BQI589883:BQI589884 CAE589883:CAE589884 CKA589883:CKA589884 CTW589883:CTW589884 DDS589883:DDS589884 DNO589883:DNO589884 DXK589883:DXK589884 EHG589883:EHG589884 ERC589883:ERC589884 FAY589883:FAY589884 FKU589883:FKU589884 FUQ589883:FUQ589884 GEM589883:GEM589884 GOI589883:GOI589884 GYE589883:GYE589884 HIA589883:HIA589884 HRW589883:HRW589884 IBS589883:IBS589884 ILO589883:ILO589884 IVK589883:IVK589884 JFG589883:JFG589884 JPC589883:JPC589884 JYY589883:JYY589884 KIU589883:KIU589884 KSQ589883:KSQ589884 LCM589883:LCM589884 LMI589883:LMI589884 LWE589883:LWE589884 MGA589883:MGA589884 MPW589883:MPW589884 MZS589883:MZS589884 NJO589883:NJO589884 NTK589883:NTK589884 ODG589883:ODG589884 ONC589883:ONC589884 OWY589883:OWY589884 PGU589883:PGU589884 PQQ589883:PQQ589884 QAM589883:QAM589884 QKI589883:QKI589884 QUE589883:QUE589884 REA589883:REA589884 RNW589883:RNW589884 RXS589883:RXS589884 SHO589883:SHO589884 SRK589883:SRK589884 TBG589883:TBG589884 TLC589883:TLC589884 TUY589883:TUY589884 UEU589883:UEU589884 UOQ589883:UOQ589884 UYM589883:UYM589884 VII589883:VII589884 VSE589883:VSE589884 WCA589883:WCA589884 WLW589883:WLW589884 WVS589883:WVS589884 K655419:K655420 JG655419:JG655420 TC655419:TC655420 ACY655419:ACY655420 AMU655419:AMU655420 AWQ655419:AWQ655420 BGM655419:BGM655420 BQI655419:BQI655420 CAE655419:CAE655420 CKA655419:CKA655420 CTW655419:CTW655420 DDS655419:DDS655420 DNO655419:DNO655420 DXK655419:DXK655420 EHG655419:EHG655420 ERC655419:ERC655420 FAY655419:FAY655420 FKU655419:FKU655420 FUQ655419:FUQ655420 GEM655419:GEM655420 GOI655419:GOI655420 GYE655419:GYE655420 HIA655419:HIA655420 HRW655419:HRW655420 IBS655419:IBS655420 ILO655419:ILO655420 IVK655419:IVK655420 JFG655419:JFG655420 JPC655419:JPC655420 JYY655419:JYY655420 KIU655419:KIU655420 KSQ655419:KSQ655420 LCM655419:LCM655420 LMI655419:LMI655420 LWE655419:LWE655420 MGA655419:MGA655420 MPW655419:MPW655420 MZS655419:MZS655420 NJO655419:NJO655420 NTK655419:NTK655420 ODG655419:ODG655420 ONC655419:ONC655420 OWY655419:OWY655420 PGU655419:PGU655420 PQQ655419:PQQ655420 QAM655419:QAM655420 QKI655419:QKI655420 QUE655419:QUE655420 REA655419:REA655420 RNW655419:RNW655420 RXS655419:RXS655420 SHO655419:SHO655420 SRK655419:SRK655420 TBG655419:TBG655420 TLC655419:TLC655420 TUY655419:TUY655420 UEU655419:UEU655420 UOQ655419:UOQ655420 UYM655419:UYM655420 VII655419:VII655420 VSE655419:VSE655420 WCA655419:WCA655420 WLW655419:WLW655420 WVS655419:WVS655420 K720955:K720956 JG720955:JG720956 TC720955:TC720956 ACY720955:ACY720956 AMU720955:AMU720956 AWQ720955:AWQ720956 BGM720955:BGM720956 BQI720955:BQI720956 CAE720955:CAE720956 CKA720955:CKA720956 CTW720955:CTW720956 DDS720955:DDS720956 DNO720955:DNO720956 DXK720955:DXK720956 EHG720955:EHG720956 ERC720955:ERC720956 FAY720955:FAY720956 FKU720955:FKU720956 FUQ720955:FUQ720956 GEM720955:GEM720956 GOI720955:GOI720956 GYE720955:GYE720956 HIA720955:HIA720956 HRW720955:HRW720956 IBS720955:IBS720956 ILO720955:ILO720956 IVK720955:IVK720956 JFG720955:JFG720956 JPC720955:JPC720956 JYY720955:JYY720956 KIU720955:KIU720956 KSQ720955:KSQ720956 LCM720955:LCM720956 LMI720955:LMI720956 LWE720955:LWE720956 MGA720955:MGA720956 MPW720955:MPW720956 MZS720955:MZS720956 NJO720955:NJO720956 NTK720955:NTK720956 ODG720955:ODG720956 ONC720955:ONC720956 OWY720955:OWY720956 PGU720955:PGU720956 PQQ720955:PQQ720956 QAM720955:QAM720956 QKI720955:QKI720956 QUE720955:QUE720956 REA720955:REA720956 RNW720955:RNW720956 RXS720955:RXS720956 SHO720955:SHO720956 SRK720955:SRK720956 TBG720955:TBG720956 TLC720955:TLC720956 TUY720955:TUY720956 UEU720955:UEU720956 UOQ720955:UOQ720956 UYM720955:UYM720956 VII720955:VII720956 VSE720955:VSE720956 WCA720955:WCA720956 WLW720955:WLW720956 WVS720955:WVS720956 K786491:K786492 JG786491:JG786492 TC786491:TC786492 ACY786491:ACY786492 AMU786491:AMU786492 AWQ786491:AWQ786492 BGM786491:BGM786492 BQI786491:BQI786492 CAE786491:CAE786492 CKA786491:CKA786492 CTW786491:CTW786492 DDS786491:DDS786492 DNO786491:DNO786492 DXK786491:DXK786492 EHG786491:EHG786492 ERC786491:ERC786492 FAY786491:FAY786492 FKU786491:FKU786492 FUQ786491:FUQ786492 GEM786491:GEM786492 GOI786491:GOI786492 GYE786491:GYE786492 HIA786491:HIA786492 HRW786491:HRW786492 IBS786491:IBS786492 ILO786491:ILO786492 IVK786491:IVK786492 JFG786491:JFG786492 JPC786491:JPC786492 JYY786491:JYY786492 KIU786491:KIU786492 KSQ786491:KSQ786492 LCM786491:LCM786492 LMI786491:LMI786492 LWE786491:LWE786492 MGA786491:MGA786492 MPW786491:MPW786492 MZS786491:MZS786492 NJO786491:NJO786492 NTK786491:NTK786492 ODG786491:ODG786492 ONC786491:ONC786492 OWY786491:OWY786492 PGU786491:PGU786492 PQQ786491:PQQ786492 QAM786491:QAM786492 QKI786491:QKI786492 QUE786491:QUE786492 REA786491:REA786492 RNW786491:RNW786492 RXS786491:RXS786492 SHO786491:SHO786492 SRK786491:SRK786492 TBG786491:TBG786492 TLC786491:TLC786492 TUY786491:TUY786492 UEU786491:UEU786492 UOQ786491:UOQ786492 UYM786491:UYM786492 VII786491:VII786492 VSE786491:VSE786492 WCA786491:WCA786492 WLW786491:WLW786492 WVS786491:WVS786492 K852027:K852028 JG852027:JG852028 TC852027:TC852028 ACY852027:ACY852028 AMU852027:AMU852028 AWQ852027:AWQ852028 BGM852027:BGM852028 BQI852027:BQI852028 CAE852027:CAE852028 CKA852027:CKA852028 CTW852027:CTW852028 DDS852027:DDS852028 DNO852027:DNO852028 DXK852027:DXK852028 EHG852027:EHG852028 ERC852027:ERC852028 FAY852027:FAY852028 FKU852027:FKU852028 FUQ852027:FUQ852028 GEM852027:GEM852028 GOI852027:GOI852028 GYE852027:GYE852028 HIA852027:HIA852028 HRW852027:HRW852028 IBS852027:IBS852028 ILO852027:ILO852028 IVK852027:IVK852028 JFG852027:JFG852028 JPC852027:JPC852028 JYY852027:JYY852028 KIU852027:KIU852028 KSQ852027:KSQ852028 LCM852027:LCM852028 LMI852027:LMI852028 LWE852027:LWE852028 MGA852027:MGA852028 MPW852027:MPW852028 MZS852027:MZS852028 NJO852027:NJO852028 NTK852027:NTK852028 ODG852027:ODG852028 ONC852027:ONC852028 OWY852027:OWY852028 PGU852027:PGU852028 PQQ852027:PQQ852028 QAM852027:QAM852028 QKI852027:QKI852028 QUE852027:QUE852028 REA852027:REA852028 RNW852027:RNW852028 RXS852027:RXS852028 SHO852027:SHO852028 SRK852027:SRK852028 TBG852027:TBG852028 TLC852027:TLC852028 TUY852027:TUY852028 UEU852027:UEU852028 UOQ852027:UOQ852028 UYM852027:UYM852028 VII852027:VII852028 VSE852027:VSE852028 WCA852027:WCA852028 WLW852027:WLW852028 WVS852027:WVS852028 K917563:K917564 JG917563:JG917564 TC917563:TC917564 ACY917563:ACY917564 AMU917563:AMU917564 AWQ917563:AWQ917564 BGM917563:BGM917564 BQI917563:BQI917564 CAE917563:CAE917564 CKA917563:CKA917564 CTW917563:CTW917564 DDS917563:DDS917564 DNO917563:DNO917564 DXK917563:DXK917564 EHG917563:EHG917564 ERC917563:ERC917564 FAY917563:FAY917564 FKU917563:FKU917564 FUQ917563:FUQ917564 GEM917563:GEM917564 GOI917563:GOI917564 GYE917563:GYE917564 HIA917563:HIA917564 HRW917563:HRW917564 IBS917563:IBS917564 ILO917563:ILO917564 IVK917563:IVK917564 JFG917563:JFG917564 JPC917563:JPC917564 JYY917563:JYY917564 KIU917563:KIU917564 KSQ917563:KSQ917564 LCM917563:LCM917564 LMI917563:LMI917564 LWE917563:LWE917564 MGA917563:MGA917564 MPW917563:MPW917564 MZS917563:MZS917564 NJO917563:NJO917564 NTK917563:NTK917564 ODG917563:ODG917564 ONC917563:ONC917564 OWY917563:OWY917564 PGU917563:PGU917564 PQQ917563:PQQ917564 QAM917563:QAM917564 QKI917563:QKI917564 QUE917563:QUE917564 REA917563:REA917564 RNW917563:RNW917564 RXS917563:RXS917564 SHO917563:SHO917564 SRK917563:SRK917564 TBG917563:TBG917564 TLC917563:TLC917564 TUY917563:TUY917564 UEU917563:UEU917564 UOQ917563:UOQ917564 UYM917563:UYM917564 VII917563:VII917564 VSE917563:VSE917564 WCA917563:WCA917564 WLW917563:WLW917564 WVS917563:WVS917564 K983099:K983100 JG983099:JG983100 TC983099:TC983100 ACY983099:ACY983100 AMU983099:AMU983100 AWQ983099:AWQ983100 BGM983099:BGM983100 BQI983099:BQI983100 CAE983099:CAE983100 CKA983099:CKA983100 CTW983099:CTW983100 DDS983099:DDS983100 DNO983099:DNO983100 DXK983099:DXK983100 EHG983099:EHG983100 ERC983099:ERC983100 FAY983099:FAY983100 FKU983099:FKU983100 FUQ983099:FUQ983100 GEM983099:GEM983100 GOI983099:GOI983100 GYE983099:GYE983100 HIA983099:HIA983100 HRW983099:HRW983100 IBS983099:IBS983100 ILO983099:ILO983100 IVK983099:IVK983100 JFG983099:JFG983100 JPC983099:JPC983100 JYY983099:JYY983100 KIU983099:KIU983100 KSQ983099:KSQ983100 LCM983099:LCM983100 LMI983099:LMI983100 LWE983099:LWE983100 MGA983099:MGA983100 MPW983099:MPW983100 MZS983099:MZS983100 NJO983099:NJO983100 NTK983099:NTK983100 ODG983099:ODG983100 ONC983099:ONC983100 OWY983099:OWY983100 PGU983099:PGU983100 PQQ983099:PQQ983100 QAM983099:QAM983100 QKI983099:QKI983100 QUE983099:QUE983100 REA983099:REA983100 RNW983099:RNW983100 RXS983099:RXS983100 SHO983099:SHO983100 SRK983099:SRK983100 TBG983099:TBG983100 TLC983099:TLC983100 TUY983099:TUY983100 UEU983099:UEU983100 UOQ983099:UOQ983100 UYM983099:UYM983100 VII983099:VII983100 VSE983099:VSE983100 WCA983099:WCA983100 WLW983099:WLW983100 WVS983099:WVS983100 K31:K36 JG31:JG36 TC31:TC36 ACY31:ACY36 AMU31:AMU36 AWQ31:AWQ36 BGM31:BGM36 BQI31:BQI36 CAE31:CAE36 CKA31:CKA36 CTW31:CTW36 DDS31:DDS36 DNO31:DNO36 DXK31:DXK36 EHG31:EHG36 ERC31:ERC36 FAY31:FAY36 FKU31:FKU36 FUQ31:FUQ36 GEM31:GEM36 GOI31:GOI36 GYE31:GYE36 HIA31:HIA36 HRW31:HRW36 IBS31:IBS36 ILO31:ILO36 IVK31:IVK36 JFG31:JFG36 JPC31:JPC36 JYY31:JYY36 KIU31:KIU36 KSQ31:KSQ36 LCM31:LCM36 LMI31:LMI36 LWE31:LWE36 MGA31:MGA36 MPW31:MPW36 MZS31:MZS36 NJO31:NJO36 NTK31:NTK36 ODG31:ODG36 ONC31:ONC36 OWY31:OWY36 PGU31:PGU36 PQQ31:PQQ36 QAM31:QAM36 QKI31:QKI36 QUE31:QUE36 REA31:REA36 RNW31:RNW36 RXS31:RXS36 SHO31:SHO36 SRK31:SRK36 TBG31:TBG36 TLC31:TLC36 TUY31:TUY36 UEU31:UEU36 UOQ31:UOQ36 UYM31:UYM36 VII31:VII36 VSE31:VSE36 WCA31:WCA36 WLW31:WLW36 WVS31:WVS36 K65567:K65572 JG65567:JG65572 TC65567:TC65572 ACY65567:ACY65572 AMU65567:AMU65572 AWQ65567:AWQ65572 BGM65567:BGM65572 BQI65567:BQI65572 CAE65567:CAE65572 CKA65567:CKA65572 CTW65567:CTW65572 DDS65567:DDS65572 DNO65567:DNO65572 DXK65567:DXK65572 EHG65567:EHG65572 ERC65567:ERC65572 FAY65567:FAY65572 FKU65567:FKU65572 FUQ65567:FUQ65572 GEM65567:GEM65572 GOI65567:GOI65572 GYE65567:GYE65572 HIA65567:HIA65572 HRW65567:HRW65572 IBS65567:IBS65572 ILO65567:ILO65572 IVK65567:IVK65572 JFG65567:JFG65572 JPC65567:JPC65572 JYY65567:JYY65572 KIU65567:KIU65572 KSQ65567:KSQ65572 LCM65567:LCM65572 LMI65567:LMI65572 LWE65567:LWE65572 MGA65567:MGA65572 MPW65567:MPW65572 MZS65567:MZS65572 NJO65567:NJO65572 NTK65567:NTK65572 ODG65567:ODG65572 ONC65567:ONC65572 OWY65567:OWY65572 PGU65567:PGU65572 PQQ65567:PQQ65572 QAM65567:QAM65572 QKI65567:QKI65572 QUE65567:QUE65572 REA65567:REA65572 RNW65567:RNW65572 RXS65567:RXS65572 SHO65567:SHO65572 SRK65567:SRK65572 TBG65567:TBG65572 TLC65567:TLC65572 TUY65567:TUY65572 UEU65567:UEU65572 UOQ65567:UOQ65572 UYM65567:UYM65572 VII65567:VII65572 VSE65567:VSE65572 WCA65567:WCA65572 WLW65567:WLW65572 WVS65567:WVS65572 K131103:K131108 JG131103:JG131108 TC131103:TC131108 ACY131103:ACY131108 AMU131103:AMU131108 AWQ131103:AWQ131108 BGM131103:BGM131108 BQI131103:BQI131108 CAE131103:CAE131108 CKA131103:CKA131108 CTW131103:CTW131108 DDS131103:DDS131108 DNO131103:DNO131108 DXK131103:DXK131108 EHG131103:EHG131108 ERC131103:ERC131108 FAY131103:FAY131108 FKU131103:FKU131108 FUQ131103:FUQ131108 GEM131103:GEM131108 GOI131103:GOI131108 GYE131103:GYE131108 HIA131103:HIA131108 HRW131103:HRW131108 IBS131103:IBS131108 ILO131103:ILO131108 IVK131103:IVK131108 JFG131103:JFG131108 JPC131103:JPC131108 JYY131103:JYY131108 KIU131103:KIU131108 KSQ131103:KSQ131108 LCM131103:LCM131108 LMI131103:LMI131108 LWE131103:LWE131108 MGA131103:MGA131108 MPW131103:MPW131108 MZS131103:MZS131108 NJO131103:NJO131108 NTK131103:NTK131108 ODG131103:ODG131108 ONC131103:ONC131108 OWY131103:OWY131108 PGU131103:PGU131108 PQQ131103:PQQ131108 QAM131103:QAM131108 QKI131103:QKI131108 QUE131103:QUE131108 REA131103:REA131108 RNW131103:RNW131108 RXS131103:RXS131108 SHO131103:SHO131108 SRK131103:SRK131108 TBG131103:TBG131108 TLC131103:TLC131108 TUY131103:TUY131108 UEU131103:UEU131108 UOQ131103:UOQ131108 UYM131103:UYM131108 VII131103:VII131108 VSE131103:VSE131108 WCA131103:WCA131108 WLW131103:WLW131108 WVS131103:WVS131108 K196639:K196644 JG196639:JG196644 TC196639:TC196644 ACY196639:ACY196644 AMU196639:AMU196644 AWQ196639:AWQ196644 BGM196639:BGM196644 BQI196639:BQI196644 CAE196639:CAE196644 CKA196639:CKA196644 CTW196639:CTW196644 DDS196639:DDS196644 DNO196639:DNO196644 DXK196639:DXK196644 EHG196639:EHG196644 ERC196639:ERC196644 FAY196639:FAY196644 FKU196639:FKU196644 FUQ196639:FUQ196644 GEM196639:GEM196644 GOI196639:GOI196644 GYE196639:GYE196644 HIA196639:HIA196644 HRW196639:HRW196644 IBS196639:IBS196644 ILO196639:ILO196644 IVK196639:IVK196644 JFG196639:JFG196644 JPC196639:JPC196644 JYY196639:JYY196644 KIU196639:KIU196644 KSQ196639:KSQ196644 LCM196639:LCM196644 LMI196639:LMI196644 LWE196639:LWE196644 MGA196639:MGA196644 MPW196639:MPW196644 MZS196639:MZS196644 NJO196639:NJO196644 NTK196639:NTK196644 ODG196639:ODG196644 ONC196639:ONC196644 OWY196639:OWY196644 PGU196639:PGU196644 PQQ196639:PQQ196644 QAM196639:QAM196644 QKI196639:QKI196644 QUE196639:QUE196644 REA196639:REA196644 RNW196639:RNW196644 RXS196639:RXS196644 SHO196639:SHO196644 SRK196639:SRK196644 TBG196639:TBG196644 TLC196639:TLC196644 TUY196639:TUY196644 UEU196639:UEU196644 UOQ196639:UOQ196644 UYM196639:UYM196644 VII196639:VII196644 VSE196639:VSE196644 WCA196639:WCA196644 WLW196639:WLW196644 WVS196639:WVS196644 K262175:K262180 JG262175:JG262180 TC262175:TC262180 ACY262175:ACY262180 AMU262175:AMU262180 AWQ262175:AWQ262180 BGM262175:BGM262180 BQI262175:BQI262180 CAE262175:CAE262180 CKA262175:CKA262180 CTW262175:CTW262180 DDS262175:DDS262180 DNO262175:DNO262180 DXK262175:DXK262180 EHG262175:EHG262180 ERC262175:ERC262180 FAY262175:FAY262180 FKU262175:FKU262180 FUQ262175:FUQ262180 GEM262175:GEM262180 GOI262175:GOI262180 GYE262175:GYE262180 HIA262175:HIA262180 HRW262175:HRW262180 IBS262175:IBS262180 ILO262175:ILO262180 IVK262175:IVK262180 JFG262175:JFG262180 JPC262175:JPC262180 JYY262175:JYY262180 KIU262175:KIU262180 KSQ262175:KSQ262180 LCM262175:LCM262180 LMI262175:LMI262180 LWE262175:LWE262180 MGA262175:MGA262180 MPW262175:MPW262180 MZS262175:MZS262180 NJO262175:NJO262180 NTK262175:NTK262180 ODG262175:ODG262180 ONC262175:ONC262180 OWY262175:OWY262180 PGU262175:PGU262180 PQQ262175:PQQ262180 QAM262175:QAM262180 QKI262175:QKI262180 QUE262175:QUE262180 REA262175:REA262180 RNW262175:RNW262180 RXS262175:RXS262180 SHO262175:SHO262180 SRK262175:SRK262180 TBG262175:TBG262180 TLC262175:TLC262180 TUY262175:TUY262180 UEU262175:UEU262180 UOQ262175:UOQ262180 UYM262175:UYM262180 VII262175:VII262180 VSE262175:VSE262180 WCA262175:WCA262180 WLW262175:WLW262180 WVS262175:WVS262180 K327711:K327716 JG327711:JG327716 TC327711:TC327716 ACY327711:ACY327716 AMU327711:AMU327716 AWQ327711:AWQ327716 BGM327711:BGM327716 BQI327711:BQI327716 CAE327711:CAE327716 CKA327711:CKA327716 CTW327711:CTW327716 DDS327711:DDS327716 DNO327711:DNO327716 DXK327711:DXK327716 EHG327711:EHG327716 ERC327711:ERC327716 FAY327711:FAY327716 FKU327711:FKU327716 FUQ327711:FUQ327716 GEM327711:GEM327716 GOI327711:GOI327716 GYE327711:GYE327716 HIA327711:HIA327716 HRW327711:HRW327716 IBS327711:IBS327716 ILO327711:ILO327716 IVK327711:IVK327716 JFG327711:JFG327716 JPC327711:JPC327716 JYY327711:JYY327716 KIU327711:KIU327716 KSQ327711:KSQ327716 LCM327711:LCM327716 LMI327711:LMI327716 LWE327711:LWE327716 MGA327711:MGA327716 MPW327711:MPW327716 MZS327711:MZS327716 NJO327711:NJO327716 NTK327711:NTK327716 ODG327711:ODG327716 ONC327711:ONC327716 OWY327711:OWY327716 PGU327711:PGU327716 PQQ327711:PQQ327716 QAM327711:QAM327716 QKI327711:QKI327716 QUE327711:QUE327716 REA327711:REA327716 RNW327711:RNW327716 RXS327711:RXS327716 SHO327711:SHO327716 SRK327711:SRK327716 TBG327711:TBG327716 TLC327711:TLC327716 TUY327711:TUY327716 UEU327711:UEU327716 UOQ327711:UOQ327716 UYM327711:UYM327716 VII327711:VII327716 VSE327711:VSE327716 WCA327711:WCA327716 WLW327711:WLW327716 WVS327711:WVS327716 K393247:K393252 JG393247:JG393252 TC393247:TC393252 ACY393247:ACY393252 AMU393247:AMU393252 AWQ393247:AWQ393252 BGM393247:BGM393252 BQI393247:BQI393252 CAE393247:CAE393252 CKA393247:CKA393252 CTW393247:CTW393252 DDS393247:DDS393252 DNO393247:DNO393252 DXK393247:DXK393252 EHG393247:EHG393252 ERC393247:ERC393252 FAY393247:FAY393252 FKU393247:FKU393252 FUQ393247:FUQ393252 GEM393247:GEM393252 GOI393247:GOI393252 GYE393247:GYE393252 HIA393247:HIA393252 HRW393247:HRW393252 IBS393247:IBS393252 ILO393247:ILO393252 IVK393247:IVK393252 JFG393247:JFG393252 JPC393247:JPC393252 JYY393247:JYY393252 KIU393247:KIU393252 KSQ393247:KSQ393252 LCM393247:LCM393252 LMI393247:LMI393252 LWE393247:LWE393252 MGA393247:MGA393252 MPW393247:MPW393252 MZS393247:MZS393252 NJO393247:NJO393252 NTK393247:NTK393252 ODG393247:ODG393252 ONC393247:ONC393252 OWY393247:OWY393252 PGU393247:PGU393252 PQQ393247:PQQ393252 QAM393247:QAM393252 QKI393247:QKI393252 QUE393247:QUE393252 REA393247:REA393252 RNW393247:RNW393252 RXS393247:RXS393252 SHO393247:SHO393252 SRK393247:SRK393252 TBG393247:TBG393252 TLC393247:TLC393252 TUY393247:TUY393252 UEU393247:UEU393252 UOQ393247:UOQ393252 UYM393247:UYM393252 VII393247:VII393252 VSE393247:VSE393252 WCA393247:WCA393252 WLW393247:WLW393252 WVS393247:WVS393252 K458783:K458788 JG458783:JG458788 TC458783:TC458788 ACY458783:ACY458788 AMU458783:AMU458788 AWQ458783:AWQ458788 BGM458783:BGM458788 BQI458783:BQI458788 CAE458783:CAE458788 CKA458783:CKA458788 CTW458783:CTW458788 DDS458783:DDS458788 DNO458783:DNO458788 DXK458783:DXK458788 EHG458783:EHG458788 ERC458783:ERC458788 FAY458783:FAY458788 FKU458783:FKU458788 FUQ458783:FUQ458788 GEM458783:GEM458788 GOI458783:GOI458788 GYE458783:GYE458788 HIA458783:HIA458788 HRW458783:HRW458788 IBS458783:IBS458788 ILO458783:ILO458788 IVK458783:IVK458788 JFG458783:JFG458788 JPC458783:JPC458788 JYY458783:JYY458788 KIU458783:KIU458788 KSQ458783:KSQ458788 LCM458783:LCM458788 LMI458783:LMI458788 LWE458783:LWE458788 MGA458783:MGA458788 MPW458783:MPW458788 MZS458783:MZS458788 NJO458783:NJO458788 NTK458783:NTK458788 ODG458783:ODG458788 ONC458783:ONC458788 OWY458783:OWY458788 PGU458783:PGU458788 PQQ458783:PQQ458788 QAM458783:QAM458788 QKI458783:QKI458788 QUE458783:QUE458788 REA458783:REA458788 RNW458783:RNW458788 RXS458783:RXS458788 SHO458783:SHO458788 SRK458783:SRK458788 TBG458783:TBG458788 TLC458783:TLC458788 TUY458783:TUY458788 UEU458783:UEU458788 UOQ458783:UOQ458788 UYM458783:UYM458788 VII458783:VII458788 VSE458783:VSE458788 WCA458783:WCA458788 WLW458783:WLW458788 WVS458783:WVS458788 K524319:K524324 JG524319:JG524324 TC524319:TC524324 ACY524319:ACY524324 AMU524319:AMU524324 AWQ524319:AWQ524324 BGM524319:BGM524324 BQI524319:BQI524324 CAE524319:CAE524324 CKA524319:CKA524324 CTW524319:CTW524324 DDS524319:DDS524324 DNO524319:DNO524324 DXK524319:DXK524324 EHG524319:EHG524324 ERC524319:ERC524324 FAY524319:FAY524324 FKU524319:FKU524324 FUQ524319:FUQ524324 GEM524319:GEM524324 GOI524319:GOI524324 GYE524319:GYE524324 HIA524319:HIA524324 HRW524319:HRW524324 IBS524319:IBS524324 ILO524319:ILO524324 IVK524319:IVK524324 JFG524319:JFG524324 JPC524319:JPC524324 JYY524319:JYY524324 KIU524319:KIU524324 KSQ524319:KSQ524324 LCM524319:LCM524324 LMI524319:LMI524324 LWE524319:LWE524324 MGA524319:MGA524324 MPW524319:MPW524324 MZS524319:MZS524324 NJO524319:NJO524324 NTK524319:NTK524324 ODG524319:ODG524324 ONC524319:ONC524324 OWY524319:OWY524324 PGU524319:PGU524324 PQQ524319:PQQ524324 QAM524319:QAM524324 QKI524319:QKI524324 QUE524319:QUE524324 REA524319:REA524324 RNW524319:RNW524324 RXS524319:RXS524324 SHO524319:SHO524324 SRK524319:SRK524324 TBG524319:TBG524324 TLC524319:TLC524324 TUY524319:TUY524324 UEU524319:UEU524324 UOQ524319:UOQ524324 UYM524319:UYM524324 VII524319:VII524324 VSE524319:VSE524324 WCA524319:WCA524324 WLW524319:WLW524324 WVS524319:WVS524324 K589855:K589860 JG589855:JG589860 TC589855:TC589860 ACY589855:ACY589860 AMU589855:AMU589860 AWQ589855:AWQ589860 BGM589855:BGM589860 BQI589855:BQI589860 CAE589855:CAE589860 CKA589855:CKA589860 CTW589855:CTW589860 DDS589855:DDS589860 DNO589855:DNO589860 DXK589855:DXK589860 EHG589855:EHG589860 ERC589855:ERC589860 FAY589855:FAY589860 FKU589855:FKU589860 FUQ589855:FUQ589860 GEM589855:GEM589860 GOI589855:GOI589860 GYE589855:GYE589860 HIA589855:HIA589860 HRW589855:HRW589860 IBS589855:IBS589860 ILO589855:ILO589860 IVK589855:IVK589860 JFG589855:JFG589860 JPC589855:JPC589860 JYY589855:JYY589860 KIU589855:KIU589860 KSQ589855:KSQ589860 LCM589855:LCM589860 LMI589855:LMI589860 LWE589855:LWE589860 MGA589855:MGA589860 MPW589855:MPW589860 MZS589855:MZS589860 NJO589855:NJO589860 NTK589855:NTK589860 ODG589855:ODG589860 ONC589855:ONC589860 OWY589855:OWY589860 PGU589855:PGU589860 PQQ589855:PQQ589860 QAM589855:QAM589860 QKI589855:QKI589860 QUE589855:QUE589860 REA589855:REA589860 RNW589855:RNW589860 RXS589855:RXS589860 SHO589855:SHO589860 SRK589855:SRK589860 TBG589855:TBG589860 TLC589855:TLC589860 TUY589855:TUY589860 UEU589855:UEU589860 UOQ589855:UOQ589860 UYM589855:UYM589860 VII589855:VII589860 VSE589855:VSE589860 WCA589855:WCA589860 WLW589855:WLW589860 WVS589855:WVS589860 K655391:K655396 JG655391:JG655396 TC655391:TC655396 ACY655391:ACY655396 AMU655391:AMU655396 AWQ655391:AWQ655396 BGM655391:BGM655396 BQI655391:BQI655396 CAE655391:CAE655396 CKA655391:CKA655396 CTW655391:CTW655396 DDS655391:DDS655396 DNO655391:DNO655396 DXK655391:DXK655396 EHG655391:EHG655396 ERC655391:ERC655396 FAY655391:FAY655396 FKU655391:FKU655396 FUQ655391:FUQ655396 GEM655391:GEM655396 GOI655391:GOI655396 GYE655391:GYE655396 HIA655391:HIA655396 HRW655391:HRW655396 IBS655391:IBS655396 ILO655391:ILO655396 IVK655391:IVK655396 JFG655391:JFG655396 JPC655391:JPC655396 JYY655391:JYY655396 KIU655391:KIU655396 KSQ655391:KSQ655396 LCM655391:LCM655396 LMI655391:LMI655396 LWE655391:LWE655396 MGA655391:MGA655396 MPW655391:MPW655396 MZS655391:MZS655396 NJO655391:NJO655396 NTK655391:NTK655396 ODG655391:ODG655396 ONC655391:ONC655396 OWY655391:OWY655396 PGU655391:PGU655396 PQQ655391:PQQ655396 QAM655391:QAM655396 QKI655391:QKI655396 QUE655391:QUE655396 REA655391:REA655396 RNW655391:RNW655396 RXS655391:RXS655396 SHO655391:SHO655396 SRK655391:SRK655396 TBG655391:TBG655396 TLC655391:TLC655396 TUY655391:TUY655396 UEU655391:UEU655396 UOQ655391:UOQ655396 UYM655391:UYM655396 VII655391:VII655396 VSE655391:VSE655396 WCA655391:WCA655396 WLW655391:WLW655396 WVS655391:WVS655396 K720927:K720932 JG720927:JG720932 TC720927:TC720932 ACY720927:ACY720932 AMU720927:AMU720932 AWQ720927:AWQ720932 BGM720927:BGM720932 BQI720927:BQI720932 CAE720927:CAE720932 CKA720927:CKA720932 CTW720927:CTW720932 DDS720927:DDS720932 DNO720927:DNO720932 DXK720927:DXK720932 EHG720927:EHG720932 ERC720927:ERC720932 FAY720927:FAY720932 FKU720927:FKU720932 FUQ720927:FUQ720932 GEM720927:GEM720932 GOI720927:GOI720932 GYE720927:GYE720932 HIA720927:HIA720932 HRW720927:HRW720932 IBS720927:IBS720932 ILO720927:ILO720932 IVK720927:IVK720932 JFG720927:JFG720932 JPC720927:JPC720932 JYY720927:JYY720932 KIU720927:KIU720932 KSQ720927:KSQ720932 LCM720927:LCM720932 LMI720927:LMI720932 LWE720927:LWE720932 MGA720927:MGA720932 MPW720927:MPW720932 MZS720927:MZS720932 NJO720927:NJO720932 NTK720927:NTK720932 ODG720927:ODG720932 ONC720927:ONC720932 OWY720927:OWY720932 PGU720927:PGU720932 PQQ720927:PQQ720932 QAM720927:QAM720932 QKI720927:QKI720932 QUE720927:QUE720932 REA720927:REA720932 RNW720927:RNW720932 RXS720927:RXS720932 SHO720927:SHO720932 SRK720927:SRK720932 TBG720927:TBG720932 TLC720927:TLC720932 TUY720927:TUY720932 UEU720927:UEU720932 UOQ720927:UOQ720932 UYM720927:UYM720932 VII720927:VII720932 VSE720927:VSE720932 WCA720927:WCA720932 WLW720927:WLW720932 WVS720927:WVS720932 K786463:K786468 JG786463:JG786468 TC786463:TC786468 ACY786463:ACY786468 AMU786463:AMU786468 AWQ786463:AWQ786468 BGM786463:BGM786468 BQI786463:BQI786468 CAE786463:CAE786468 CKA786463:CKA786468 CTW786463:CTW786468 DDS786463:DDS786468 DNO786463:DNO786468 DXK786463:DXK786468 EHG786463:EHG786468 ERC786463:ERC786468 FAY786463:FAY786468 FKU786463:FKU786468 FUQ786463:FUQ786468 GEM786463:GEM786468 GOI786463:GOI786468 GYE786463:GYE786468 HIA786463:HIA786468 HRW786463:HRW786468 IBS786463:IBS786468 ILO786463:ILO786468 IVK786463:IVK786468 JFG786463:JFG786468 JPC786463:JPC786468 JYY786463:JYY786468 KIU786463:KIU786468 KSQ786463:KSQ786468 LCM786463:LCM786468 LMI786463:LMI786468 LWE786463:LWE786468 MGA786463:MGA786468 MPW786463:MPW786468 MZS786463:MZS786468 NJO786463:NJO786468 NTK786463:NTK786468 ODG786463:ODG786468 ONC786463:ONC786468 OWY786463:OWY786468 PGU786463:PGU786468 PQQ786463:PQQ786468 QAM786463:QAM786468 QKI786463:QKI786468 QUE786463:QUE786468 REA786463:REA786468 RNW786463:RNW786468 RXS786463:RXS786468 SHO786463:SHO786468 SRK786463:SRK786468 TBG786463:TBG786468 TLC786463:TLC786468 TUY786463:TUY786468 UEU786463:UEU786468 UOQ786463:UOQ786468 UYM786463:UYM786468 VII786463:VII786468 VSE786463:VSE786468 WCA786463:WCA786468 WLW786463:WLW786468 WVS786463:WVS786468 K851999:K852004 JG851999:JG852004 TC851999:TC852004 ACY851999:ACY852004 AMU851999:AMU852004 AWQ851999:AWQ852004 BGM851999:BGM852004 BQI851999:BQI852004 CAE851999:CAE852004 CKA851999:CKA852004 CTW851999:CTW852004 DDS851999:DDS852004 DNO851999:DNO852004 DXK851999:DXK852004 EHG851999:EHG852004 ERC851999:ERC852004 FAY851999:FAY852004 FKU851999:FKU852004 FUQ851999:FUQ852004 GEM851999:GEM852004 GOI851999:GOI852004 GYE851999:GYE852004 HIA851999:HIA852004 HRW851999:HRW852004 IBS851999:IBS852004 ILO851999:ILO852004 IVK851999:IVK852004 JFG851999:JFG852004 JPC851999:JPC852004 JYY851999:JYY852004 KIU851999:KIU852004 KSQ851999:KSQ852004 LCM851999:LCM852004 LMI851999:LMI852004 LWE851999:LWE852004 MGA851999:MGA852004 MPW851999:MPW852004 MZS851999:MZS852004 NJO851999:NJO852004 NTK851999:NTK852004 ODG851999:ODG852004 ONC851999:ONC852004 OWY851999:OWY852004 PGU851999:PGU852004 PQQ851999:PQQ852004 QAM851999:QAM852004 QKI851999:QKI852004 QUE851999:QUE852004 REA851999:REA852004 RNW851999:RNW852004 RXS851999:RXS852004 SHO851999:SHO852004 SRK851999:SRK852004 TBG851999:TBG852004 TLC851999:TLC852004 TUY851999:TUY852004 UEU851999:UEU852004 UOQ851999:UOQ852004 UYM851999:UYM852004 VII851999:VII852004 VSE851999:VSE852004 WCA851999:WCA852004 WLW851999:WLW852004 WVS851999:WVS852004 K917535:K917540 JG917535:JG917540 TC917535:TC917540 ACY917535:ACY917540 AMU917535:AMU917540 AWQ917535:AWQ917540 BGM917535:BGM917540 BQI917535:BQI917540 CAE917535:CAE917540 CKA917535:CKA917540 CTW917535:CTW917540 DDS917535:DDS917540 DNO917535:DNO917540 DXK917535:DXK917540 EHG917535:EHG917540 ERC917535:ERC917540 FAY917535:FAY917540 FKU917535:FKU917540 FUQ917535:FUQ917540 GEM917535:GEM917540 GOI917535:GOI917540 GYE917535:GYE917540 HIA917535:HIA917540 HRW917535:HRW917540 IBS917535:IBS917540 ILO917535:ILO917540 IVK917535:IVK917540 JFG917535:JFG917540 JPC917535:JPC917540 JYY917535:JYY917540 KIU917535:KIU917540 KSQ917535:KSQ917540 LCM917535:LCM917540 LMI917535:LMI917540 LWE917535:LWE917540 MGA917535:MGA917540 MPW917535:MPW917540 MZS917535:MZS917540 NJO917535:NJO917540 NTK917535:NTK917540 ODG917535:ODG917540 ONC917535:ONC917540 OWY917535:OWY917540 PGU917535:PGU917540 PQQ917535:PQQ917540 QAM917535:QAM917540 QKI917535:QKI917540 QUE917535:QUE917540 REA917535:REA917540 RNW917535:RNW917540 RXS917535:RXS917540 SHO917535:SHO917540 SRK917535:SRK917540 TBG917535:TBG917540 TLC917535:TLC917540 TUY917535:TUY917540 UEU917535:UEU917540 UOQ917535:UOQ917540 UYM917535:UYM917540 VII917535:VII917540 VSE917535:VSE917540 WCA917535:WCA917540 WLW917535:WLW917540 WVS917535:WVS917540 K983071:K983076 JG983071:JG983076 TC983071:TC983076 ACY983071:ACY983076 AMU983071:AMU983076 AWQ983071:AWQ983076 BGM983071:BGM983076 BQI983071:BQI983076 CAE983071:CAE983076 CKA983071:CKA983076 CTW983071:CTW983076 DDS983071:DDS983076 DNO983071:DNO983076 DXK983071:DXK983076 EHG983071:EHG983076 ERC983071:ERC983076 FAY983071:FAY983076 FKU983071:FKU983076 FUQ983071:FUQ983076 GEM983071:GEM983076 GOI983071:GOI983076 GYE983071:GYE983076 HIA983071:HIA983076 HRW983071:HRW983076 IBS983071:IBS983076 ILO983071:ILO983076 IVK983071:IVK983076 JFG983071:JFG983076 JPC983071:JPC983076 JYY983071:JYY983076 KIU983071:KIU983076 KSQ983071:KSQ983076 LCM983071:LCM983076 LMI983071:LMI983076 LWE983071:LWE983076 MGA983071:MGA983076 MPW983071:MPW983076 MZS983071:MZS983076 NJO983071:NJO983076 NTK983071:NTK983076 ODG983071:ODG983076 ONC983071:ONC983076 OWY983071:OWY983076 PGU983071:PGU983076 PQQ983071:PQQ983076 QAM983071:QAM983076 QKI983071:QKI983076 QUE983071:QUE983076 REA983071:REA983076 RNW983071:RNW983076 RXS983071:RXS983076 SHO983071:SHO983076 SRK983071:SRK983076 TBG983071:TBG983076 TLC983071:TLC983076 TUY983071:TUY983076 UEU983071:UEU983076 UOQ983071:UOQ983076 UYM983071:UYM983076 VII983071:VII983076 VSE983071:VSE983076 WCA983071:WCA983076 WLW983071:WLW983076 WVS983071:WVS983076 K62:K68 JG62:JG68 TC62:TC68 ACY62:ACY68 AMU62:AMU68 AWQ62:AWQ68 BGM62:BGM68 BQI62:BQI68 CAE62:CAE68 CKA62:CKA68 CTW62:CTW68 DDS62:DDS68 DNO62:DNO68 DXK62:DXK68 EHG62:EHG68 ERC62:ERC68 FAY62:FAY68 FKU62:FKU68 FUQ62:FUQ68 GEM62:GEM68 GOI62:GOI68 GYE62:GYE68 HIA62:HIA68 HRW62:HRW68 IBS62:IBS68 ILO62:ILO68 IVK62:IVK68 JFG62:JFG68 JPC62:JPC68 JYY62:JYY68 KIU62:KIU68 KSQ62:KSQ68 LCM62:LCM68 LMI62:LMI68 LWE62:LWE68 MGA62:MGA68 MPW62:MPW68 MZS62:MZS68 NJO62:NJO68 NTK62:NTK68 ODG62:ODG68 ONC62:ONC68 OWY62:OWY68 PGU62:PGU68 PQQ62:PQQ68 QAM62:QAM68 QKI62:QKI68 QUE62:QUE68 REA62:REA68 RNW62:RNW68 RXS62:RXS68 SHO62:SHO68 SRK62:SRK68 TBG62:TBG68 TLC62:TLC68 TUY62:TUY68 UEU62:UEU68 UOQ62:UOQ68 UYM62:UYM68 VII62:VII68 VSE62:VSE68 WCA62:WCA68 WLW62:WLW68 WVS62:WVS68 K65598:K65604 JG65598:JG65604 TC65598:TC65604 ACY65598:ACY65604 AMU65598:AMU65604 AWQ65598:AWQ65604 BGM65598:BGM65604 BQI65598:BQI65604 CAE65598:CAE65604 CKA65598:CKA65604 CTW65598:CTW65604 DDS65598:DDS65604 DNO65598:DNO65604 DXK65598:DXK65604 EHG65598:EHG65604 ERC65598:ERC65604 FAY65598:FAY65604 FKU65598:FKU65604 FUQ65598:FUQ65604 GEM65598:GEM65604 GOI65598:GOI65604 GYE65598:GYE65604 HIA65598:HIA65604 HRW65598:HRW65604 IBS65598:IBS65604 ILO65598:ILO65604 IVK65598:IVK65604 JFG65598:JFG65604 JPC65598:JPC65604 JYY65598:JYY65604 KIU65598:KIU65604 KSQ65598:KSQ65604 LCM65598:LCM65604 LMI65598:LMI65604 LWE65598:LWE65604 MGA65598:MGA65604 MPW65598:MPW65604 MZS65598:MZS65604 NJO65598:NJO65604 NTK65598:NTK65604 ODG65598:ODG65604 ONC65598:ONC65604 OWY65598:OWY65604 PGU65598:PGU65604 PQQ65598:PQQ65604 QAM65598:QAM65604 QKI65598:QKI65604 QUE65598:QUE65604 REA65598:REA65604 RNW65598:RNW65604 RXS65598:RXS65604 SHO65598:SHO65604 SRK65598:SRK65604 TBG65598:TBG65604 TLC65598:TLC65604 TUY65598:TUY65604 UEU65598:UEU65604 UOQ65598:UOQ65604 UYM65598:UYM65604 VII65598:VII65604 VSE65598:VSE65604 WCA65598:WCA65604 WLW65598:WLW65604 WVS65598:WVS65604 K131134:K131140 JG131134:JG131140 TC131134:TC131140 ACY131134:ACY131140 AMU131134:AMU131140 AWQ131134:AWQ131140 BGM131134:BGM131140 BQI131134:BQI131140 CAE131134:CAE131140 CKA131134:CKA131140 CTW131134:CTW131140 DDS131134:DDS131140 DNO131134:DNO131140 DXK131134:DXK131140 EHG131134:EHG131140 ERC131134:ERC131140 FAY131134:FAY131140 FKU131134:FKU131140 FUQ131134:FUQ131140 GEM131134:GEM131140 GOI131134:GOI131140 GYE131134:GYE131140 HIA131134:HIA131140 HRW131134:HRW131140 IBS131134:IBS131140 ILO131134:ILO131140 IVK131134:IVK131140 JFG131134:JFG131140 JPC131134:JPC131140 JYY131134:JYY131140 KIU131134:KIU131140 KSQ131134:KSQ131140 LCM131134:LCM131140 LMI131134:LMI131140 LWE131134:LWE131140 MGA131134:MGA131140 MPW131134:MPW131140 MZS131134:MZS131140 NJO131134:NJO131140 NTK131134:NTK131140 ODG131134:ODG131140 ONC131134:ONC131140 OWY131134:OWY131140 PGU131134:PGU131140 PQQ131134:PQQ131140 QAM131134:QAM131140 QKI131134:QKI131140 QUE131134:QUE131140 REA131134:REA131140 RNW131134:RNW131140 RXS131134:RXS131140 SHO131134:SHO131140 SRK131134:SRK131140 TBG131134:TBG131140 TLC131134:TLC131140 TUY131134:TUY131140 UEU131134:UEU131140 UOQ131134:UOQ131140 UYM131134:UYM131140 VII131134:VII131140 VSE131134:VSE131140 WCA131134:WCA131140 WLW131134:WLW131140 WVS131134:WVS131140 K196670:K196676 JG196670:JG196676 TC196670:TC196676 ACY196670:ACY196676 AMU196670:AMU196676 AWQ196670:AWQ196676 BGM196670:BGM196676 BQI196670:BQI196676 CAE196670:CAE196676 CKA196670:CKA196676 CTW196670:CTW196676 DDS196670:DDS196676 DNO196670:DNO196676 DXK196670:DXK196676 EHG196670:EHG196676 ERC196670:ERC196676 FAY196670:FAY196676 FKU196670:FKU196676 FUQ196670:FUQ196676 GEM196670:GEM196676 GOI196670:GOI196676 GYE196670:GYE196676 HIA196670:HIA196676 HRW196670:HRW196676 IBS196670:IBS196676 ILO196670:ILO196676 IVK196670:IVK196676 JFG196670:JFG196676 JPC196670:JPC196676 JYY196670:JYY196676 KIU196670:KIU196676 KSQ196670:KSQ196676 LCM196670:LCM196676 LMI196670:LMI196676 LWE196670:LWE196676 MGA196670:MGA196676 MPW196670:MPW196676 MZS196670:MZS196676 NJO196670:NJO196676 NTK196670:NTK196676 ODG196670:ODG196676 ONC196670:ONC196676 OWY196670:OWY196676 PGU196670:PGU196676 PQQ196670:PQQ196676 QAM196670:QAM196676 QKI196670:QKI196676 QUE196670:QUE196676 REA196670:REA196676 RNW196670:RNW196676 RXS196670:RXS196676 SHO196670:SHO196676 SRK196670:SRK196676 TBG196670:TBG196676 TLC196670:TLC196676 TUY196670:TUY196676 UEU196670:UEU196676 UOQ196670:UOQ196676 UYM196670:UYM196676 VII196670:VII196676 VSE196670:VSE196676 WCA196670:WCA196676 WLW196670:WLW196676 WVS196670:WVS196676 K262206:K262212 JG262206:JG262212 TC262206:TC262212 ACY262206:ACY262212 AMU262206:AMU262212 AWQ262206:AWQ262212 BGM262206:BGM262212 BQI262206:BQI262212 CAE262206:CAE262212 CKA262206:CKA262212 CTW262206:CTW262212 DDS262206:DDS262212 DNO262206:DNO262212 DXK262206:DXK262212 EHG262206:EHG262212 ERC262206:ERC262212 FAY262206:FAY262212 FKU262206:FKU262212 FUQ262206:FUQ262212 GEM262206:GEM262212 GOI262206:GOI262212 GYE262206:GYE262212 HIA262206:HIA262212 HRW262206:HRW262212 IBS262206:IBS262212 ILO262206:ILO262212 IVK262206:IVK262212 JFG262206:JFG262212 JPC262206:JPC262212 JYY262206:JYY262212 KIU262206:KIU262212 KSQ262206:KSQ262212 LCM262206:LCM262212 LMI262206:LMI262212 LWE262206:LWE262212 MGA262206:MGA262212 MPW262206:MPW262212 MZS262206:MZS262212 NJO262206:NJO262212 NTK262206:NTK262212 ODG262206:ODG262212 ONC262206:ONC262212 OWY262206:OWY262212 PGU262206:PGU262212 PQQ262206:PQQ262212 QAM262206:QAM262212 QKI262206:QKI262212 QUE262206:QUE262212 REA262206:REA262212 RNW262206:RNW262212 RXS262206:RXS262212 SHO262206:SHO262212 SRK262206:SRK262212 TBG262206:TBG262212 TLC262206:TLC262212 TUY262206:TUY262212 UEU262206:UEU262212 UOQ262206:UOQ262212 UYM262206:UYM262212 VII262206:VII262212 VSE262206:VSE262212 WCA262206:WCA262212 WLW262206:WLW262212 WVS262206:WVS262212 K327742:K327748 JG327742:JG327748 TC327742:TC327748 ACY327742:ACY327748 AMU327742:AMU327748 AWQ327742:AWQ327748 BGM327742:BGM327748 BQI327742:BQI327748 CAE327742:CAE327748 CKA327742:CKA327748 CTW327742:CTW327748 DDS327742:DDS327748 DNO327742:DNO327748 DXK327742:DXK327748 EHG327742:EHG327748 ERC327742:ERC327748 FAY327742:FAY327748 FKU327742:FKU327748 FUQ327742:FUQ327748 GEM327742:GEM327748 GOI327742:GOI327748 GYE327742:GYE327748 HIA327742:HIA327748 HRW327742:HRW327748 IBS327742:IBS327748 ILO327742:ILO327748 IVK327742:IVK327748 JFG327742:JFG327748 JPC327742:JPC327748 JYY327742:JYY327748 KIU327742:KIU327748 KSQ327742:KSQ327748 LCM327742:LCM327748 LMI327742:LMI327748 LWE327742:LWE327748 MGA327742:MGA327748 MPW327742:MPW327748 MZS327742:MZS327748 NJO327742:NJO327748 NTK327742:NTK327748 ODG327742:ODG327748 ONC327742:ONC327748 OWY327742:OWY327748 PGU327742:PGU327748 PQQ327742:PQQ327748 QAM327742:QAM327748 QKI327742:QKI327748 QUE327742:QUE327748 REA327742:REA327748 RNW327742:RNW327748 RXS327742:RXS327748 SHO327742:SHO327748 SRK327742:SRK327748 TBG327742:TBG327748 TLC327742:TLC327748 TUY327742:TUY327748 UEU327742:UEU327748 UOQ327742:UOQ327748 UYM327742:UYM327748 VII327742:VII327748 VSE327742:VSE327748 WCA327742:WCA327748 WLW327742:WLW327748 WVS327742:WVS327748 K393278:K393284 JG393278:JG393284 TC393278:TC393284 ACY393278:ACY393284 AMU393278:AMU393284 AWQ393278:AWQ393284 BGM393278:BGM393284 BQI393278:BQI393284 CAE393278:CAE393284 CKA393278:CKA393284 CTW393278:CTW393284 DDS393278:DDS393284 DNO393278:DNO393284 DXK393278:DXK393284 EHG393278:EHG393284 ERC393278:ERC393284 FAY393278:FAY393284 FKU393278:FKU393284 FUQ393278:FUQ393284 GEM393278:GEM393284 GOI393278:GOI393284 GYE393278:GYE393284 HIA393278:HIA393284 HRW393278:HRW393284 IBS393278:IBS393284 ILO393278:ILO393284 IVK393278:IVK393284 JFG393278:JFG393284 JPC393278:JPC393284 JYY393278:JYY393284 KIU393278:KIU393284 KSQ393278:KSQ393284 LCM393278:LCM393284 LMI393278:LMI393284 LWE393278:LWE393284 MGA393278:MGA393284 MPW393278:MPW393284 MZS393278:MZS393284 NJO393278:NJO393284 NTK393278:NTK393284 ODG393278:ODG393284 ONC393278:ONC393284 OWY393278:OWY393284 PGU393278:PGU393284 PQQ393278:PQQ393284 QAM393278:QAM393284 QKI393278:QKI393284 QUE393278:QUE393284 REA393278:REA393284 RNW393278:RNW393284 RXS393278:RXS393284 SHO393278:SHO393284 SRK393278:SRK393284 TBG393278:TBG393284 TLC393278:TLC393284 TUY393278:TUY393284 UEU393278:UEU393284 UOQ393278:UOQ393284 UYM393278:UYM393284 VII393278:VII393284 VSE393278:VSE393284 WCA393278:WCA393284 WLW393278:WLW393284 WVS393278:WVS393284 K458814:K458820 JG458814:JG458820 TC458814:TC458820 ACY458814:ACY458820 AMU458814:AMU458820 AWQ458814:AWQ458820 BGM458814:BGM458820 BQI458814:BQI458820 CAE458814:CAE458820 CKA458814:CKA458820 CTW458814:CTW458820 DDS458814:DDS458820 DNO458814:DNO458820 DXK458814:DXK458820 EHG458814:EHG458820 ERC458814:ERC458820 FAY458814:FAY458820 FKU458814:FKU458820 FUQ458814:FUQ458820 GEM458814:GEM458820 GOI458814:GOI458820 GYE458814:GYE458820 HIA458814:HIA458820 HRW458814:HRW458820 IBS458814:IBS458820 ILO458814:ILO458820 IVK458814:IVK458820 JFG458814:JFG458820 JPC458814:JPC458820 JYY458814:JYY458820 KIU458814:KIU458820 KSQ458814:KSQ458820 LCM458814:LCM458820 LMI458814:LMI458820 LWE458814:LWE458820 MGA458814:MGA458820 MPW458814:MPW458820 MZS458814:MZS458820 NJO458814:NJO458820 NTK458814:NTK458820 ODG458814:ODG458820 ONC458814:ONC458820 OWY458814:OWY458820 PGU458814:PGU458820 PQQ458814:PQQ458820 QAM458814:QAM458820 QKI458814:QKI458820 QUE458814:QUE458820 REA458814:REA458820 RNW458814:RNW458820 RXS458814:RXS458820 SHO458814:SHO458820 SRK458814:SRK458820 TBG458814:TBG458820 TLC458814:TLC458820 TUY458814:TUY458820 UEU458814:UEU458820 UOQ458814:UOQ458820 UYM458814:UYM458820 VII458814:VII458820 VSE458814:VSE458820 WCA458814:WCA458820 WLW458814:WLW458820 WVS458814:WVS458820 K524350:K524356 JG524350:JG524356 TC524350:TC524356 ACY524350:ACY524356 AMU524350:AMU524356 AWQ524350:AWQ524356 BGM524350:BGM524356 BQI524350:BQI524356 CAE524350:CAE524356 CKA524350:CKA524356 CTW524350:CTW524356 DDS524350:DDS524356 DNO524350:DNO524356 DXK524350:DXK524356 EHG524350:EHG524356 ERC524350:ERC524356 FAY524350:FAY524356 FKU524350:FKU524356 FUQ524350:FUQ524356 GEM524350:GEM524356 GOI524350:GOI524356 GYE524350:GYE524356 HIA524350:HIA524356 HRW524350:HRW524356 IBS524350:IBS524356 ILO524350:ILO524356 IVK524350:IVK524356 JFG524350:JFG524356 JPC524350:JPC524356 JYY524350:JYY524356 KIU524350:KIU524356 KSQ524350:KSQ524356 LCM524350:LCM524356 LMI524350:LMI524356 LWE524350:LWE524356 MGA524350:MGA524356 MPW524350:MPW524356 MZS524350:MZS524356 NJO524350:NJO524356 NTK524350:NTK524356 ODG524350:ODG524356 ONC524350:ONC524356 OWY524350:OWY524356 PGU524350:PGU524356 PQQ524350:PQQ524356 QAM524350:QAM524356 QKI524350:QKI524356 QUE524350:QUE524356 REA524350:REA524356 RNW524350:RNW524356 RXS524350:RXS524356 SHO524350:SHO524356 SRK524350:SRK524356 TBG524350:TBG524356 TLC524350:TLC524356 TUY524350:TUY524356 UEU524350:UEU524356 UOQ524350:UOQ524356 UYM524350:UYM524356 VII524350:VII524356 VSE524350:VSE524356 WCA524350:WCA524356 WLW524350:WLW524356 WVS524350:WVS524356 K589886:K589892 JG589886:JG589892 TC589886:TC589892 ACY589886:ACY589892 AMU589886:AMU589892 AWQ589886:AWQ589892 BGM589886:BGM589892 BQI589886:BQI589892 CAE589886:CAE589892 CKA589886:CKA589892 CTW589886:CTW589892 DDS589886:DDS589892 DNO589886:DNO589892 DXK589886:DXK589892 EHG589886:EHG589892 ERC589886:ERC589892 FAY589886:FAY589892 FKU589886:FKU589892 FUQ589886:FUQ589892 GEM589886:GEM589892 GOI589886:GOI589892 GYE589886:GYE589892 HIA589886:HIA589892 HRW589886:HRW589892 IBS589886:IBS589892 ILO589886:ILO589892 IVK589886:IVK589892 JFG589886:JFG589892 JPC589886:JPC589892 JYY589886:JYY589892 KIU589886:KIU589892 KSQ589886:KSQ589892 LCM589886:LCM589892 LMI589886:LMI589892 LWE589886:LWE589892 MGA589886:MGA589892 MPW589886:MPW589892 MZS589886:MZS589892 NJO589886:NJO589892 NTK589886:NTK589892 ODG589886:ODG589892 ONC589886:ONC589892 OWY589886:OWY589892 PGU589886:PGU589892 PQQ589886:PQQ589892 QAM589886:QAM589892 QKI589886:QKI589892 QUE589886:QUE589892 REA589886:REA589892 RNW589886:RNW589892 RXS589886:RXS589892 SHO589886:SHO589892 SRK589886:SRK589892 TBG589886:TBG589892 TLC589886:TLC589892 TUY589886:TUY589892 UEU589886:UEU589892 UOQ589886:UOQ589892 UYM589886:UYM589892 VII589886:VII589892 VSE589886:VSE589892 WCA589886:WCA589892 WLW589886:WLW589892 WVS589886:WVS589892 K655422:K655428 JG655422:JG655428 TC655422:TC655428 ACY655422:ACY655428 AMU655422:AMU655428 AWQ655422:AWQ655428 BGM655422:BGM655428 BQI655422:BQI655428 CAE655422:CAE655428 CKA655422:CKA655428 CTW655422:CTW655428 DDS655422:DDS655428 DNO655422:DNO655428 DXK655422:DXK655428 EHG655422:EHG655428 ERC655422:ERC655428 FAY655422:FAY655428 FKU655422:FKU655428 FUQ655422:FUQ655428 GEM655422:GEM655428 GOI655422:GOI655428 GYE655422:GYE655428 HIA655422:HIA655428 HRW655422:HRW655428 IBS655422:IBS655428 ILO655422:ILO655428 IVK655422:IVK655428 JFG655422:JFG655428 JPC655422:JPC655428 JYY655422:JYY655428 KIU655422:KIU655428 KSQ655422:KSQ655428 LCM655422:LCM655428 LMI655422:LMI655428 LWE655422:LWE655428 MGA655422:MGA655428 MPW655422:MPW655428 MZS655422:MZS655428 NJO655422:NJO655428 NTK655422:NTK655428 ODG655422:ODG655428 ONC655422:ONC655428 OWY655422:OWY655428 PGU655422:PGU655428 PQQ655422:PQQ655428 QAM655422:QAM655428 QKI655422:QKI655428 QUE655422:QUE655428 REA655422:REA655428 RNW655422:RNW655428 RXS655422:RXS655428 SHO655422:SHO655428 SRK655422:SRK655428 TBG655422:TBG655428 TLC655422:TLC655428 TUY655422:TUY655428 UEU655422:UEU655428 UOQ655422:UOQ655428 UYM655422:UYM655428 VII655422:VII655428 VSE655422:VSE655428 WCA655422:WCA655428 WLW655422:WLW655428 WVS655422:WVS655428 K720958:K720964 JG720958:JG720964 TC720958:TC720964 ACY720958:ACY720964 AMU720958:AMU720964 AWQ720958:AWQ720964 BGM720958:BGM720964 BQI720958:BQI720964 CAE720958:CAE720964 CKA720958:CKA720964 CTW720958:CTW720964 DDS720958:DDS720964 DNO720958:DNO720964 DXK720958:DXK720964 EHG720958:EHG720964 ERC720958:ERC720964 FAY720958:FAY720964 FKU720958:FKU720964 FUQ720958:FUQ720964 GEM720958:GEM720964 GOI720958:GOI720964 GYE720958:GYE720964 HIA720958:HIA720964 HRW720958:HRW720964 IBS720958:IBS720964 ILO720958:ILO720964 IVK720958:IVK720964 JFG720958:JFG720964 JPC720958:JPC720964 JYY720958:JYY720964 KIU720958:KIU720964 KSQ720958:KSQ720964 LCM720958:LCM720964 LMI720958:LMI720964 LWE720958:LWE720964 MGA720958:MGA720964 MPW720958:MPW720964 MZS720958:MZS720964 NJO720958:NJO720964 NTK720958:NTK720964 ODG720958:ODG720964 ONC720958:ONC720964 OWY720958:OWY720964 PGU720958:PGU720964 PQQ720958:PQQ720964 QAM720958:QAM720964 QKI720958:QKI720964 QUE720958:QUE720964 REA720958:REA720964 RNW720958:RNW720964 RXS720958:RXS720964 SHO720958:SHO720964 SRK720958:SRK720964 TBG720958:TBG720964 TLC720958:TLC720964 TUY720958:TUY720964 UEU720958:UEU720964 UOQ720958:UOQ720964 UYM720958:UYM720964 VII720958:VII720964 VSE720958:VSE720964 WCA720958:WCA720964 WLW720958:WLW720964 WVS720958:WVS720964 K786494:K786500 JG786494:JG786500 TC786494:TC786500 ACY786494:ACY786500 AMU786494:AMU786500 AWQ786494:AWQ786500 BGM786494:BGM786500 BQI786494:BQI786500 CAE786494:CAE786500 CKA786494:CKA786500 CTW786494:CTW786500 DDS786494:DDS786500 DNO786494:DNO786500 DXK786494:DXK786500 EHG786494:EHG786500 ERC786494:ERC786500 FAY786494:FAY786500 FKU786494:FKU786500 FUQ786494:FUQ786500 GEM786494:GEM786500 GOI786494:GOI786500 GYE786494:GYE786500 HIA786494:HIA786500 HRW786494:HRW786500 IBS786494:IBS786500 ILO786494:ILO786500 IVK786494:IVK786500 JFG786494:JFG786500 JPC786494:JPC786500 JYY786494:JYY786500 KIU786494:KIU786500 KSQ786494:KSQ786500 LCM786494:LCM786500 LMI786494:LMI786500 LWE786494:LWE786500 MGA786494:MGA786500 MPW786494:MPW786500 MZS786494:MZS786500 NJO786494:NJO786500 NTK786494:NTK786500 ODG786494:ODG786500 ONC786494:ONC786500 OWY786494:OWY786500 PGU786494:PGU786500 PQQ786494:PQQ786500 QAM786494:QAM786500 QKI786494:QKI786500 QUE786494:QUE786500 REA786494:REA786500 RNW786494:RNW786500 RXS786494:RXS786500 SHO786494:SHO786500 SRK786494:SRK786500 TBG786494:TBG786500 TLC786494:TLC786500 TUY786494:TUY786500 UEU786494:UEU786500 UOQ786494:UOQ786500 UYM786494:UYM786500 VII786494:VII786500 VSE786494:VSE786500 WCA786494:WCA786500 WLW786494:WLW786500 WVS786494:WVS786500 K852030:K852036 JG852030:JG852036 TC852030:TC852036 ACY852030:ACY852036 AMU852030:AMU852036 AWQ852030:AWQ852036 BGM852030:BGM852036 BQI852030:BQI852036 CAE852030:CAE852036 CKA852030:CKA852036 CTW852030:CTW852036 DDS852030:DDS852036 DNO852030:DNO852036 DXK852030:DXK852036 EHG852030:EHG852036 ERC852030:ERC852036 FAY852030:FAY852036 FKU852030:FKU852036 FUQ852030:FUQ852036 GEM852030:GEM852036 GOI852030:GOI852036 GYE852030:GYE852036 HIA852030:HIA852036 HRW852030:HRW852036 IBS852030:IBS852036 ILO852030:ILO852036 IVK852030:IVK852036 JFG852030:JFG852036 JPC852030:JPC852036 JYY852030:JYY852036 KIU852030:KIU852036 KSQ852030:KSQ852036 LCM852030:LCM852036 LMI852030:LMI852036 LWE852030:LWE852036 MGA852030:MGA852036 MPW852030:MPW852036 MZS852030:MZS852036 NJO852030:NJO852036 NTK852030:NTK852036 ODG852030:ODG852036 ONC852030:ONC852036 OWY852030:OWY852036 PGU852030:PGU852036 PQQ852030:PQQ852036 QAM852030:QAM852036 QKI852030:QKI852036 QUE852030:QUE852036 REA852030:REA852036 RNW852030:RNW852036 RXS852030:RXS852036 SHO852030:SHO852036 SRK852030:SRK852036 TBG852030:TBG852036 TLC852030:TLC852036 TUY852030:TUY852036 UEU852030:UEU852036 UOQ852030:UOQ852036 UYM852030:UYM852036 VII852030:VII852036 VSE852030:VSE852036 WCA852030:WCA852036 WLW852030:WLW852036 WVS852030:WVS852036 K917566:K917572 JG917566:JG917572 TC917566:TC917572 ACY917566:ACY917572 AMU917566:AMU917572 AWQ917566:AWQ917572 BGM917566:BGM917572 BQI917566:BQI917572 CAE917566:CAE917572 CKA917566:CKA917572 CTW917566:CTW917572 DDS917566:DDS917572 DNO917566:DNO917572 DXK917566:DXK917572 EHG917566:EHG917572 ERC917566:ERC917572 FAY917566:FAY917572 FKU917566:FKU917572 FUQ917566:FUQ917572 GEM917566:GEM917572 GOI917566:GOI917572 GYE917566:GYE917572 HIA917566:HIA917572 HRW917566:HRW917572 IBS917566:IBS917572 ILO917566:ILO917572 IVK917566:IVK917572 JFG917566:JFG917572 JPC917566:JPC917572 JYY917566:JYY917572 KIU917566:KIU917572 KSQ917566:KSQ917572 LCM917566:LCM917572 LMI917566:LMI917572 LWE917566:LWE917572 MGA917566:MGA917572 MPW917566:MPW917572 MZS917566:MZS917572 NJO917566:NJO917572 NTK917566:NTK917572 ODG917566:ODG917572 ONC917566:ONC917572 OWY917566:OWY917572 PGU917566:PGU917572 PQQ917566:PQQ917572 QAM917566:QAM917572 QKI917566:QKI917572 QUE917566:QUE917572 REA917566:REA917572 RNW917566:RNW917572 RXS917566:RXS917572 SHO917566:SHO917572 SRK917566:SRK917572 TBG917566:TBG917572 TLC917566:TLC917572 TUY917566:TUY917572 UEU917566:UEU917572 UOQ917566:UOQ917572 UYM917566:UYM917572 VII917566:VII917572 VSE917566:VSE917572 WCA917566:WCA917572 WLW917566:WLW917572 WVS917566:WVS917572 K983102:K983108 JG983102:JG983108 TC983102:TC983108 ACY983102:ACY983108 AMU983102:AMU983108 AWQ983102:AWQ983108 BGM983102:BGM983108 BQI983102:BQI983108 CAE983102:CAE983108 CKA983102:CKA983108 CTW983102:CTW983108 DDS983102:DDS983108 DNO983102:DNO983108 DXK983102:DXK983108 EHG983102:EHG983108 ERC983102:ERC983108 FAY983102:FAY983108 FKU983102:FKU983108 FUQ983102:FUQ983108 GEM983102:GEM983108 GOI983102:GOI983108 GYE983102:GYE983108 HIA983102:HIA983108 HRW983102:HRW983108 IBS983102:IBS983108 ILO983102:ILO983108 IVK983102:IVK983108 JFG983102:JFG983108 JPC983102:JPC983108 JYY983102:JYY983108 KIU983102:KIU983108 KSQ983102:KSQ983108 LCM983102:LCM983108 LMI983102:LMI983108 LWE983102:LWE983108 MGA983102:MGA983108 MPW983102:MPW983108 MZS983102:MZS983108 NJO983102:NJO983108 NTK983102:NTK983108 ODG983102:ODG983108 ONC983102:ONC983108 OWY983102:OWY983108 PGU983102:PGU983108 PQQ983102:PQQ983108 QAM983102:QAM983108 QKI983102:QKI983108 QUE983102:QUE983108 REA983102:REA983108 RNW983102:RNW983108 RXS983102:RXS983108 SHO983102:SHO983108 SRK983102:SRK983108 TBG983102:TBG983108 TLC983102:TLC983108 TUY983102:TUY983108 UEU983102:UEU983108 UOQ983102:UOQ983108 UYM983102:UYM983108 VII983102:VII983108 VSE983102:VSE983108 WCA983102:WCA983108 WLW983102:WLW983108 WVS983102:WVS983108 K16:K24 JG16:JG24 TC16:TC24 ACY16:ACY24 AMU16:AMU24 AWQ16:AWQ24 BGM16:BGM24 BQI16:BQI24 CAE16:CAE24 CKA16:CKA24 CTW16:CTW24 DDS16:DDS24 DNO16:DNO24 DXK16:DXK24 EHG16:EHG24 ERC16:ERC24 FAY16:FAY24 FKU16:FKU24 FUQ16:FUQ24 GEM16:GEM24 GOI16:GOI24 GYE16:GYE24 HIA16:HIA24 HRW16:HRW24 IBS16:IBS24 ILO16:ILO24 IVK16:IVK24 JFG16:JFG24 JPC16:JPC24 JYY16:JYY24 KIU16:KIU24 KSQ16:KSQ24 LCM16:LCM24 LMI16:LMI24 LWE16:LWE24 MGA16:MGA24 MPW16:MPW24 MZS16:MZS24 NJO16:NJO24 NTK16:NTK24 ODG16:ODG24 ONC16:ONC24 OWY16:OWY24 PGU16:PGU24 PQQ16:PQQ24 QAM16:QAM24 QKI16:QKI24 QUE16:QUE24 REA16:REA24 RNW16:RNW24 RXS16:RXS24 SHO16:SHO24 SRK16:SRK24 TBG16:TBG24 TLC16:TLC24 TUY16:TUY24 UEU16:UEU24 UOQ16:UOQ24 UYM16:UYM24 VII16:VII24 VSE16:VSE24 WCA16:WCA24 WLW16:WLW24 WVS16:WVS24 K65552:K65560 JG65552:JG65560 TC65552:TC65560 ACY65552:ACY65560 AMU65552:AMU65560 AWQ65552:AWQ65560 BGM65552:BGM65560 BQI65552:BQI65560 CAE65552:CAE65560 CKA65552:CKA65560 CTW65552:CTW65560 DDS65552:DDS65560 DNO65552:DNO65560 DXK65552:DXK65560 EHG65552:EHG65560 ERC65552:ERC65560 FAY65552:FAY65560 FKU65552:FKU65560 FUQ65552:FUQ65560 GEM65552:GEM65560 GOI65552:GOI65560 GYE65552:GYE65560 HIA65552:HIA65560 HRW65552:HRW65560 IBS65552:IBS65560 ILO65552:ILO65560 IVK65552:IVK65560 JFG65552:JFG65560 JPC65552:JPC65560 JYY65552:JYY65560 KIU65552:KIU65560 KSQ65552:KSQ65560 LCM65552:LCM65560 LMI65552:LMI65560 LWE65552:LWE65560 MGA65552:MGA65560 MPW65552:MPW65560 MZS65552:MZS65560 NJO65552:NJO65560 NTK65552:NTK65560 ODG65552:ODG65560 ONC65552:ONC65560 OWY65552:OWY65560 PGU65552:PGU65560 PQQ65552:PQQ65560 QAM65552:QAM65560 QKI65552:QKI65560 QUE65552:QUE65560 REA65552:REA65560 RNW65552:RNW65560 RXS65552:RXS65560 SHO65552:SHO65560 SRK65552:SRK65560 TBG65552:TBG65560 TLC65552:TLC65560 TUY65552:TUY65560 UEU65552:UEU65560 UOQ65552:UOQ65560 UYM65552:UYM65560 VII65552:VII65560 VSE65552:VSE65560 WCA65552:WCA65560 WLW65552:WLW65560 WVS65552:WVS65560 K131088:K131096 JG131088:JG131096 TC131088:TC131096 ACY131088:ACY131096 AMU131088:AMU131096 AWQ131088:AWQ131096 BGM131088:BGM131096 BQI131088:BQI131096 CAE131088:CAE131096 CKA131088:CKA131096 CTW131088:CTW131096 DDS131088:DDS131096 DNO131088:DNO131096 DXK131088:DXK131096 EHG131088:EHG131096 ERC131088:ERC131096 FAY131088:FAY131096 FKU131088:FKU131096 FUQ131088:FUQ131096 GEM131088:GEM131096 GOI131088:GOI131096 GYE131088:GYE131096 HIA131088:HIA131096 HRW131088:HRW131096 IBS131088:IBS131096 ILO131088:ILO131096 IVK131088:IVK131096 JFG131088:JFG131096 JPC131088:JPC131096 JYY131088:JYY131096 KIU131088:KIU131096 KSQ131088:KSQ131096 LCM131088:LCM131096 LMI131088:LMI131096 LWE131088:LWE131096 MGA131088:MGA131096 MPW131088:MPW131096 MZS131088:MZS131096 NJO131088:NJO131096 NTK131088:NTK131096 ODG131088:ODG131096 ONC131088:ONC131096 OWY131088:OWY131096 PGU131088:PGU131096 PQQ131088:PQQ131096 QAM131088:QAM131096 QKI131088:QKI131096 QUE131088:QUE131096 REA131088:REA131096 RNW131088:RNW131096 RXS131088:RXS131096 SHO131088:SHO131096 SRK131088:SRK131096 TBG131088:TBG131096 TLC131088:TLC131096 TUY131088:TUY131096 UEU131088:UEU131096 UOQ131088:UOQ131096 UYM131088:UYM131096 VII131088:VII131096 VSE131088:VSE131096 WCA131088:WCA131096 WLW131088:WLW131096 WVS131088:WVS131096 K196624:K196632 JG196624:JG196632 TC196624:TC196632 ACY196624:ACY196632 AMU196624:AMU196632 AWQ196624:AWQ196632 BGM196624:BGM196632 BQI196624:BQI196632 CAE196624:CAE196632 CKA196624:CKA196632 CTW196624:CTW196632 DDS196624:DDS196632 DNO196624:DNO196632 DXK196624:DXK196632 EHG196624:EHG196632 ERC196624:ERC196632 FAY196624:FAY196632 FKU196624:FKU196632 FUQ196624:FUQ196632 GEM196624:GEM196632 GOI196624:GOI196632 GYE196624:GYE196632 HIA196624:HIA196632 HRW196624:HRW196632 IBS196624:IBS196632 ILO196624:ILO196632 IVK196624:IVK196632 JFG196624:JFG196632 JPC196624:JPC196632 JYY196624:JYY196632 KIU196624:KIU196632 KSQ196624:KSQ196632 LCM196624:LCM196632 LMI196624:LMI196632 LWE196624:LWE196632 MGA196624:MGA196632 MPW196624:MPW196632 MZS196624:MZS196632 NJO196624:NJO196632 NTK196624:NTK196632 ODG196624:ODG196632 ONC196624:ONC196632 OWY196624:OWY196632 PGU196624:PGU196632 PQQ196624:PQQ196632 QAM196624:QAM196632 QKI196624:QKI196632 QUE196624:QUE196632 REA196624:REA196632 RNW196624:RNW196632 RXS196624:RXS196632 SHO196624:SHO196632 SRK196624:SRK196632 TBG196624:TBG196632 TLC196624:TLC196632 TUY196624:TUY196632 UEU196624:UEU196632 UOQ196624:UOQ196632 UYM196624:UYM196632 VII196624:VII196632 VSE196624:VSE196632 WCA196624:WCA196632 WLW196624:WLW196632 WVS196624:WVS196632 K262160:K262168 JG262160:JG262168 TC262160:TC262168 ACY262160:ACY262168 AMU262160:AMU262168 AWQ262160:AWQ262168 BGM262160:BGM262168 BQI262160:BQI262168 CAE262160:CAE262168 CKA262160:CKA262168 CTW262160:CTW262168 DDS262160:DDS262168 DNO262160:DNO262168 DXK262160:DXK262168 EHG262160:EHG262168 ERC262160:ERC262168 FAY262160:FAY262168 FKU262160:FKU262168 FUQ262160:FUQ262168 GEM262160:GEM262168 GOI262160:GOI262168 GYE262160:GYE262168 HIA262160:HIA262168 HRW262160:HRW262168 IBS262160:IBS262168 ILO262160:ILO262168 IVK262160:IVK262168 JFG262160:JFG262168 JPC262160:JPC262168 JYY262160:JYY262168 KIU262160:KIU262168 KSQ262160:KSQ262168 LCM262160:LCM262168 LMI262160:LMI262168 LWE262160:LWE262168 MGA262160:MGA262168 MPW262160:MPW262168 MZS262160:MZS262168 NJO262160:NJO262168 NTK262160:NTK262168 ODG262160:ODG262168 ONC262160:ONC262168 OWY262160:OWY262168 PGU262160:PGU262168 PQQ262160:PQQ262168 QAM262160:QAM262168 QKI262160:QKI262168 QUE262160:QUE262168 REA262160:REA262168 RNW262160:RNW262168 RXS262160:RXS262168 SHO262160:SHO262168 SRK262160:SRK262168 TBG262160:TBG262168 TLC262160:TLC262168 TUY262160:TUY262168 UEU262160:UEU262168 UOQ262160:UOQ262168 UYM262160:UYM262168 VII262160:VII262168 VSE262160:VSE262168 WCA262160:WCA262168 WLW262160:WLW262168 WVS262160:WVS262168 K327696:K327704 JG327696:JG327704 TC327696:TC327704 ACY327696:ACY327704 AMU327696:AMU327704 AWQ327696:AWQ327704 BGM327696:BGM327704 BQI327696:BQI327704 CAE327696:CAE327704 CKA327696:CKA327704 CTW327696:CTW327704 DDS327696:DDS327704 DNO327696:DNO327704 DXK327696:DXK327704 EHG327696:EHG327704 ERC327696:ERC327704 FAY327696:FAY327704 FKU327696:FKU327704 FUQ327696:FUQ327704 GEM327696:GEM327704 GOI327696:GOI327704 GYE327696:GYE327704 HIA327696:HIA327704 HRW327696:HRW327704 IBS327696:IBS327704 ILO327696:ILO327704 IVK327696:IVK327704 JFG327696:JFG327704 JPC327696:JPC327704 JYY327696:JYY327704 KIU327696:KIU327704 KSQ327696:KSQ327704 LCM327696:LCM327704 LMI327696:LMI327704 LWE327696:LWE327704 MGA327696:MGA327704 MPW327696:MPW327704 MZS327696:MZS327704 NJO327696:NJO327704 NTK327696:NTK327704 ODG327696:ODG327704 ONC327696:ONC327704 OWY327696:OWY327704 PGU327696:PGU327704 PQQ327696:PQQ327704 QAM327696:QAM327704 QKI327696:QKI327704 QUE327696:QUE327704 REA327696:REA327704 RNW327696:RNW327704 RXS327696:RXS327704 SHO327696:SHO327704 SRK327696:SRK327704 TBG327696:TBG327704 TLC327696:TLC327704 TUY327696:TUY327704 UEU327696:UEU327704 UOQ327696:UOQ327704 UYM327696:UYM327704 VII327696:VII327704 VSE327696:VSE327704 WCA327696:WCA327704 WLW327696:WLW327704 WVS327696:WVS327704 K393232:K393240 JG393232:JG393240 TC393232:TC393240 ACY393232:ACY393240 AMU393232:AMU393240 AWQ393232:AWQ393240 BGM393232:BGM393240 BQI393232:BQI393240 CAE393232:CAE393240 CKA393232:CKA393240 CTW393232:CTW393240 DDS393232:DDS393240 DNO393232:DNO393240 DXK393232:DXK393240 EHG393232:EHG393240 ERC393232:ERC393240 FAY393232:FAY393240 FKU393232:FKU393240 FUQ393232:FUQ393240 GEM393232:GEM393240 GOI393232:GOI393240 GYE393232:GYE393240 HIA393232:HIA393240 HRW393232:HRW393240 IBS393232:IBS393240 ILO393232:ILO393240 IVK393232:IVK393240 JFG393232:JFG393240 JPC393232:JPC393240 JYY393232:JYY393240 KIU393232:KIU393240 KSQ393232:KSQ393240 LCM393232:LCM393240 LMI393232:LMI393240 LWE393232:LWE393240 MGA393232:MGA393240 MPW393232:MPW393240 MZS393232:MZS393240 NJO393232:NJO393240 NTK393232:NTK393240 ODG393232:ODG393240 ONC393232:ONC393240 OWY393232:OWY393240 PGU393232:PGU393240 PQQ393232:PQQ393240 QAM393232:QAM393240 QKI393232:QKI393240 QUE393232:QUE393240 REA393232:REA393240 RNW393232:RNW393240 RXS393232:RXS393240 SHO393232:SHO393240 SRK393232:SRK393240 TBG393232:TBG393240 TLC393232:TLC393240 TUY393232:TUY393240 UEU393232:UEU393240 UOQ393232:UOQ393240 UYM393232:UYM393240 VII393232:VII393240 VSE393232:VSE393240 WCA393232:WCA393240 WLW393232:WLW393240 WVS393232:WVS393240 K458768:K458776 JG458768:JG458776 TC458768:TC458776 ACY458768:ACY458776 AMU458768:AMU458776 AWQ458768:AWQ458776 BGM458768:BGM458776 BQI458768:BQI458776 CAE458768:CAE458776 CKA458768:CKA458776 CTW458768:CTW458776 DDS458768:DDS458776 DNO458768:DNO458776 DXK458768:DXK458776 EHG458768:EHG458776 ERC458768:ERC458776 FAY458768:FAY458776 FKU458768:FKU458776 FUQ458768:FUQ458776 GEM458768:GEM458776 GOI458768:GOI458776 GYE458768:GYE458776 HIA458768:HIA458776 HRW458768:HRW458776 IBS458768:IBS458776 ILO458768:ILO458776 IVK458768:IVK458776 JFG458768:JFG458776 JPC458768:JPC458776 JYY458768:JYY458776 KIU458768:KIU458776 KSQ458768:KSQ458776 LCM458768:LCM458776 LMI458768:LMI458776 LWE458768:LWE458776 MGA458768:MGA458776 MPW458768:MPW458776 MZS458768:MZS458776 NJO458768:NJO458776 NTK458768:NTK458776 ODG458768:ODG458776 ONC458768:ONC458776 OWY458768:OWY458776 PGU458768:PGU458776 PQQ458768:PQQ458776 QAM458768:QAM458776 QKI458768:QKI458776 QUE458768:QUE458776 REA458768:REA458776 RNW458768:RNW458776 RXS458768:RXS458776 SHO458768:SHO458776 SRK458768:SRK458776 TBG458768:TBG458776 TLC458768:TLC458776 TUY458768:TUY458776 UEU458768:UEU458776 UOQ458768:UOQ458776 UYM458768:UYM458776 VII458768:VII458776 VSE458768:VSE458776 WCA458768:WCA458776 WLW458768:WLW458776 WVS458768:WVS458776 K524304:K524312 JG524304:JG524312 TC524304:TC524312 ACY524304:ACY524312 AMU524304:AMU524312 AWQ524304:AWQ524312 BGM524304:BGM524312 BQI524304:BQI524312 CAE524304:CAE524312 CKA524304:CKA524312 CTW524304:CTW524312 DDS524304:DDS524312 DNO524304:DNO524312 DXK524304:DXK524312 EHG524304:EHG524312 ERC524304:ERC524312 FAY524304:FAY524312 FKU524304:FKU524312 FUQ524304:FUQ524312 GEM524304:GEM524312 GOI524304:GOI524312 GYE524304:GYE524312 HIA524304:HIA524312 HRW524304:HRW524312 IBS524304:IBS524312 ILO524304:ILO524312 IVK524304:IVK524312 JFG524304:JFG524312 JPC524304:JPC524312 JYY524304:JYY524312 KIU524304:KIU524312 KSQ524304:KSQ524312 LCM524304:LCM524312 LMI524304:LMI524312 LWE524304:LWE524312 MGA524304:MGA524312 MPW524304:MPW524312 MZS524304:MZS524312 NJO524304:NJO524312 NTK524304:NTK524312 ODG524304:ODG524312 ONC524304:ONC524312 OWY524304:OWY524312 PGU524304:PGU524312 PQQ524304:PQQ524312 QAM524304:QAM524312 QKI524304:QKI524312 QUE524304:QUE524312 REA524304:REA524312 RNW524304:RNW524312 RXS524304:RXS524312 SHO524304:SHO524312 SRK524304:SRK524312 TBG524304:TBG524312 TLC524304:TLC524312 TUY524304:TUY524312 UEU524304:UEU524312 UOQ524304:UOQ524312 UYM524304:UYM524312 VII524304:VII524312 VSE524304:VSE524312 WCA524304:WCA524312 WLW524304:WLW524312 WVS524304:WVS524312 K589840:K589848 JG589840:JG589848 TC589840:TC589848 ACY589840:ACY589848 AMU589840:AMU589848 AWQ589840:AWQ589848 BGM589840:BGM589848 BQI589840:BQI589848 CAE589840:CAE589848 CKA589840:CKA589848 CTW589840:CTW589848 DDS589840:DDS589848 DNO589840:DNO589848 DXK589840:DXK589848 EHG589840:EHG589848 ERC589840:ERC589848 FAY589840:FAY589848 FKU589840:FKU589848 FUQ589840:FUQ589848 GEM589840:GEM589848 GOI589840:GOI589848 GYE589840:GYE589848 HIA589840:HIA589848 HRW589840:HRW589848 IBS589840:IBS589848 ILO589840:ILO589848 IVK589840:IVK589848 JFG589840:JFG589848 JPC589840:JPC589848 JYY589840:JYY589848 KIU589840:KIU589848 KSQ589840:KSQ589848 LCM589840:LCM589848 LMI589840:LMI589848 LWE589840:LWE589848 MGA589840:MGA589848 MPW589840:MPW589848 MZS589840:MZS589848 NJO589840:NJO589848 NTK589840:NTK589848 ODG589840:ODG589848 ONC589840:ONC589848 OWY589840:OWY589848 PGU589840:PGU589848 PQQ589840:PQQ589848 QAM589840:QAM589848 QKI589840:QKI589848 QUE589840:QUE589848 REA589840:REA589848 RNW589840:RNW589848 RXS589840:RXS589848 SHO589840:SHO589848 SRK589840:SRK589848 TBG589840:TBG589848 TLC589840:TLC589848 TUY589840:TUY589848 UEU589840:UEU589848 UOQ589840:UOQ589848 UYM589840:UYM589848 VII589840:VII589848 VSE589840:VSE589848 WCA589840:WCA589848 WLW589840:WLW589848 WVS589840:WVS589848 K655376:K655384 JG655376:JG655384 TC655376:TC655384 ACY655376:ACY655384 AMU655376:AMU655384 AWQ655376:AWQ655384 BGM655376:BGM655384 BQI655376:BQI655384 CAE655376:CAE655384 CKA655376:CKA655384 CTW655376:CTW655384 DDS655376:DDS655384 DNO655376:DNO655384 DXK655376:DXK655384 EHG655376:EHG655384 ERC655376:ERC655384 FAY655376:FAY655384 FKU655376:FKU655384 FUQ655376:FUQ655384 GEM655376:GEM655384 GOI655376:GOI655384 GYE655376:GYE655384 HIA655376:HIA655384 HRW655376:HRW655384 IBS655376:IBS655384 ILO655376:ILO655384 IVK655376:IVK655384 JFG655376:JFG655384 JPC655376:JPC655384 JYY655376:JYY655384 KIU655376:KIU655384 KSQ655376:KSQ655384 LCM655376:LCM655384 LMI655376:LMI655384 LWE655376:LWE655384 MGA655376:MGA655384 MPW655376:MPW655384 MZS655376:MZS655384 NJO655376:NJO655384 NTK655376:NTK655384 ODG655376:ODG655384 ONC655376:ONC655384 OWY655376:OWY655384 PGU655376:PGU655384 PQQ655376:PQQ655384 QAM655376:QAM655384 QKI655376:QKI655384 QUE655376:QUE655384 REA655376:REA655384 RNW655376:RNW655384 RXS655376:RXS655384 SHO655376:SHO655384 SRK655376:SRK655384 TBG655376:TBG655384 TLC655376:TLC655384 TUY655376:TUY655384 UEU655376:UEU655384 UOQ655376:UOQ655384 UYM655376:UYM655384 VII655376:VII655384 VSE655376:VSE655384 WCA655376:WCA655384 WLW655376:WLW655384 WVS655376:WVS655384 K720912:K720920 JG720912:JG720920 TC720912:TC720920 ACY720912:ACY720920 AMU720912:AMU720920 AWQ720912:AWQ720920 BGM720912:BGM720920 BQI720912:BQI720920 CAE720912:CAE720920 CKA720912:CKA720920 CTW720912:CTW720920 DDS720912:DDS720920 DNO720912:DNO720920 DXK720912:DXK720920 EHG720912:EHG720920 ERC720912:ERC720920 FAY720912:FAY720920 FKU720912:FKU720920 FUQ720912:FUQ720920 GEM720912:GEM720920 GOI720912:GOI720920 GYE720912:GYE720920 HIA720912:HIA720920 HRW720912:HRW720920 IBS720912:IBS720920 ILO720912:ILO720920 IVK720912:IVK720920 JFG720912:JFG720920 JPC720912:JPC720920 JYY720912:JYY720920 KIU720912:KIU720920 KSQ720912:KSQ720920 LCM720912:LCM720920 LMI720912:LMI720920 LWE720912:LWE720920 MGA720912:MGA720920 MPW720912:MPW720920 MZS720912:MZS720920 NJO720912:NJO720920 NTK720912:NTK720920 ODG720912:ODG720920 ONC720912:ONC720920 OWY720912:OWY720920 PGU720912:PGU720920 PQQ720912:PQQ720920 QAM720912:QAM720920 QKI720912:QKI720920 QUE720912:QUE720920 REA720912:REA720920 RNW720912:RNW720920 RXS720912:RXS720920 SHO720912:SHO720920 SRK720912:SRK720920 TBG720912:TBG720920 TLC720912:TLC720920 TUY720912:TUY720920 UEU720912:UEU720920 UOQ720912:UOQ720920 UYM720912:UYM720920 VII720912:VII720920 VSE720912:VSE720920 WCA720912:WCA720920 WLW720912:WLW720920 WVS720912:WVS720920 K786448:K786456 JG786448:JG786456 TC786448:TC786456 ACY786448:ACY786456 AMU786448:AMU786456 AWQ786448:AWQ786456 BGM786448:BGM786456 BQI786448:BQI786456 CAE786448:CAE786456 CKA786448:CKA786456 CTW786448:CTW786456 DDS786448:DDS786456 DNO786448:DNO786456 DXK786448:DXK786456 EHG786448:EHG786456 ERC786448:ERC786456 FAY786448:FAY786456 FKU786448:FKU786456 FUQ786448:FUQ786456 GEM786448:GEM786456 GOI786448:GOI786456 GYE786448:GYE786456 HIA786448:HIA786456 HRW786448:HRW786456 IBS786448:IBS786456 ILO786448:ILO786456 IVK786448:IVK786456 JFG786448:JFG786456 JPC786448:JPC786456 JYY786448:JYY786456 KIU786448:KIU786456 KSQ786448:KSQ786456 LCM786448:LCM786456 LMI786448:LMI786456 LWE786448:LWE786456 MGA786448:MGA786456 MPW786448:MPW786456 MZS786448:MZS786456 NJO786448:NJO786456 NTK786448:NTK786456 ODG786448:ODG786456 ONC786448:ONC786456 OWY786448:OWY786456 PGU786448:PGU786456 PQQ786448:PQQ786456 QAM786448:QAM786456 QKI786448:QKI786456 QUE786448:QUE786456 REA786448:REA786456 RNW786448:RNW786456 RXS786448:RXS786456 SHO786448:SHO786456 SRK786448:SRK786456 TBG786448:TBG786456 TLC786448:TLC786456 TUY786448:TUY786456 UEU786448:UEU786456 UOQ786448:UOQ786456 UYM786448:UYM786456 VII786448:VII786456 VSE786448:VSE786456 WCA786448:WCA786456 WLW786448:WLW786456 WVS786448:WVS786456 K851984:K851992 JG851984:JG851992 TC851984:TC851992 ACY851984:ACY851992 AMU851984:AMU851992 AWQ851984:AWQ851992 BGM851984:BGM851992 BQI851984:BQI851992 CAE851984:CAE851992 CKA851984:CKA851992 CTW851984:CTW851992 DDS851984:DDS851992 DNO851984:DNO851992 DXK851984:DXK851992 EHG851984:EHG851992 ERC851984:ERC851992 FAY851984:FAY851992 FKU851984:FKU851992 FUQ851984:FUQ851992 GEM851984:GEM851992 GOI851984:GOI851992 GYE851984:GYE851992 HIA851984:HIA851992 HRW851984:HRW851992 IBS851984:IBS851992 ILO851984:ILO851992 IVK851984:IVK851992 JFG851984:JFG851992 JPC851984:JPC851992 JYY851984:JYY851992 KIU851984:KIU851992 KSQ851984:KSQ851992 LCM851984:LCM851992 LMI851984:LMI851992 LWE851984:LWE851992 MGA851984:MGA851992 MPW851984:MPW851992 MZS851984:MZS851992 NJO851984:NJO851992 NTK851984:NTK851992 ODG851984:ODG851992 ONC851984:ONC851992 OWY851984:OWY851992 PGU851984:PGU851992 PQQ851984:PQQ851992 QAM851984:QAM851992 QKI851984:QKI851992 QUE851984:QUE851992 REA851984:REA851992 RNW851984:RNW851992 RXS851984:RXS851992 SHO851984:SHO851992 SRK851984:SRK851992 TBG851984:TBG851992 TLC851984:TLC851992 TUY851984:TUY851992 UEU851984:UEU851992 UOQ851984:UOQ851992 UYM851984:UYM851992 VII851984:VII851992 VSE851984:VSE851992 WCA851984:WCA851992 WLW851984:WLW851992 WVS851984:WVS851992 K917520:K917528 JG917520:JG917528 TC917520:TC917528 ACY917520:ACY917528 AMU917520:AMU917528 AWQ917520:AWQ917528 BGM917520:BGM917528 BQI917520:BQI917528 CAE917520:CAE917528 CKA917520:CKA917528 CTW917520:CTW917528 DDS917520:DDS917528 DNO917520:DNO917528 DXK917520:DXK917528 EHG917520:EHG917528 ERC917520:ERC917528 FAY917520:FAY917528 FKU917520:FKU917528 FUQ917520:FUQ917528 GEM917520:GEM917528 GOI917520:GOI917528 GYE917520:GYE917528 HIA917520:HIA917528 HRW917520:HRW917528 IBS917520:IBS917528 ILO917520:ILO917528 IVK917520:IVK917528 JFG917520:JFG917528 JPC917520:JPC917528 JYY917520:JYY917528 KIU917520:KIU917528 KSQ917520:KSQ917528 LCM917520:LCM917528 LMI917520:LMI917528 LWE917520:LWE917528 MGA917520:MGA917528 MPW917520:MPW917528 MZS917520:MZS917528 NJO917520:NJO917528 NTK917520:NTK917528 ODG917520:ODG917528 ONC917520:ONC917528 OWY917520:OWY917528 PGU917520:PGU917528 PQQ917520:PQQ917528 QAM917520:QAM917528 QKI917520:QKI917528 QUE917520:QUE917528 REA917520:REA917528 RNW917520:RNW917528 RXS917520:RXS917528 SHO917520:SHO917528 SRK917520:SRK917528 TBG917520:TBG917528 TLC917520:TLC917528 TUY917520:TUY917528 UEU917520:UEU917528 UOQ917520:UOQ917528 UYM917520:UYM917528 VII917520:VII917528 VSE917520:VSE917528 WCA917520:WCA917528 WLW917520:WLW917528 WVS917520:WVS917528 K983056:K983064 JG983056:JG983064 TC983056:TC983064 ACY983056:ACY983064 AMU983056:AMU983064 AWQ983056:AWQ983064 BGM983056:BGM983064 BQI983056:BQI983064 CAE983056:CAE983064 CKA983056:CKA983064 CTW983056:CTW983064 DDS983056:DDS983064 DNO983056:DNO983064 DXK983056:DXK983064 EHG983056:EHG983064 ERC983056:ERC983064 FAY983056:FAY983064 FKU983056:FKU983064 FUQ983056:FUQ983064 GEM983056:GEM983064 GOI983056:GOI983064 GYE983056:GYE983064 HIA983056:HIA983064 HRW983056:HRW983064 IBS983056:IBS983064 ILO983056:ILO983064 IVK983056:IVK983064 JFG983056:JFG983064 JPC983056:JPC983064 JYY983056:JYY983064 KIU983056:KIU983064 KSQ983056:KSQ983064 LCM983056:LCM983064 LMI983056:LMI983064 LWE983056:LWE983064 MGA983056:MGA983064 MPW983056:MPW983064 MZS983056:MZS983064 NJO983056:NJO983064 NTK983056:NTK983064 ODG983056:ODG983064 ONC983056:ONC983064 OWY983056:OWY983064 PGU983056:PGU983064 PQQ983056:PQQ983064 QAM983056:QAM983064 QKI983056:QKI983064 QUE983056:QUE983064 REA983056:REA983064 RNW983056:RNW983064 RXS983056:RXS983064 SHO983056:SHO983064 SRK983056:SRK983064 TBG983056:TBG983064 TLC983056:TLC983064 TUY983056:TUY983064 UEU983056:UEU983064 UOQ983056:UOQ983064 UYM983056:UYM983064 VII983056:VII983064 VSE983056:VSE983064 WCA983056:WCA983064 WLW983056:WLW983064 WVS983056:WVS983064 K9:K13 JG9:JG13 TC9:TC13 ACY9:ACY13 AMU9:AMU13 AWQ9:AWQ13 BGM9:BGM13 BQI9:BQI13 CAE9:CAE13 CKA9:CKA13 CTW9:CTW13 DDS9:DDS13 DNO9:DNO13 DXK9:DXK13 EHG9:EHG13 ERC9:ERC13 FAY9:FAY13 FKU9:FKU13 FUQ9:FUQ13 GEM9:GEM13 GOI9:GOI13 GYE9:GYE13 HIA9:HIA13 HRW9:HRW13 IBS9:IBS13 ILO9:ILO13 IVK9:IVK13 JFG9:JFG13 JPC9:JPC13 JYY9:JYY13 KIU9:KIU13 KSQ9:KSQ13 LCM9:LCM13 LMI9:LMI13 LWE9:LWE13 MGA9:MGA13 MPW9:MPW13 MZS9:MZS13 NJO9:NJO13 NTK9:NTK13 ODG9:ODG13 ONC9:ONC13 OWY9:OWY13 PGU9:PGU13 PQQ9:PQQ13 QAM9:QAM13 QKI9:QKI13 QUE9:QUE13 REA9:REA13 RNW9:RNW13 RXS9:RXS13 SHO9:SHO13 SRK9:SRK13 TBG9:TBG13 TLC9:TLC13 TUY9:TUY13 UEU9:UEU13 UOQ9:UOQ13 UYM9:UYM13 VII9:VII13 VSE9:VSE13 WCA9:WCA13 WLW9:WLW13 WVS9:WVS13 K65545:K65549 JG65545:JG65549 TC65545:TC65549 ACY65545:ACY65549 AMU65545:AMU65549 AWQ65545:AWQ65549 BGM65545:BGM65549 BQI65545:BQI65549 CAE65545:CAE65549 CKA65545:CKA65549 CTW65545:CTW65549 DDS65545:DDS65549 DNO65545:DNO65549 DXK65545:DXK65549 EHG65545:EHG65549 ERC65545:ERC65549 FAY65545:FAY65549 FKU65545:FKU65549 FUQ65545:FUQ65549 GEM65545:GEM65549 GOI65545:GOI65549 GYE65545:GYE65549 HIA65545:HIA65549 HRW65545:HRW65549 IBS65545:IBS65549 ILO65545:ILO65549 IVK65545:IVK65549 JFG65545:JFG65549 JPC65545:JPC65549 JYY65545:JYY65549 KIU65545:KIU65549 KSQ65545:KSQ65549 LCM65545:LCM65549 LMI65545:LMI65549 LWE65545:LWE65549 MGA65545:MGA65549 MPW65545:MPW65549 MZS65545:MZS65549 NJO65545:NJO65549 NTK65545:NTK65549 ODG65545:ODG65549 ONC65545:ONC65549 OWY65545:OWY65549 PGU65545:PGU65549 PQQ65545:PQQ65549 QAM65545:QAM65549 QKI65545:QKI65549 QUE65545:QUE65549 REA65545:REA65549 RNW65545:RNW65549 RXS65545:RXS65549 SHO65545:SHO65549 SRK65545:SRK65549 TBG65545:TBG65549 TLC65545:TLC65549 TUY65545:TUY65549 UEU65545:UEU65549 UOQ65545:UOQ65549 UYM65545:UYM65549 VII65545:VII65549 VSE65545:VSE65549 WCA65545:WCA65549 WLW65545:WLW65549 WVS65545:WVS65549 K131081:K131085 JG131081:JG131085 TC131081:TC131085 ACY131081:ACY131085 AMU131081:AMU131085 AWQ131081:AWQ131085 BGM131081:BGM131085 BQI131081:BQI131085 CAE131081:CAE131085 CKA131081:CKA131085 CTW131081:CTW131085 DDS131081:DDS131085 DNO131081:DNO131085 DXK131081:DXK131085 EHG131081:EHG131085 ERC131081:ERC131085 FAY131081:FAY131085 FKU131081:FKU131085 FUQ131081:FUQ131085 GEM131081:GEM131085 GOI131081:GOI131085 GYE131081:GYE131085 HIA131081:HIA131085 HRW131081:HRW131085 IBS131081:IBS131085 ILO131081:ILO131085 IVK131081:IVK131085 JFG131081:JFG131085 JPC131081:JPC131085 JYY131081:JYY131085 KIU131081:KIU131085 KSQ131081:KSQ131085 LCM131081:LCM131085 LMI131081:LMI131085 LWE131081:LWE131085 MGA131081:MGA131085 MPW131081:MPW131085 MZS131081:MZS131085 NJO131081:NJO131085 NTK131081:NTK131085 ODG131081:ODG131085 ONC131081:ONC131085 OWY131081:OWY131085 PGU131081:PGU131085 PQQ131081:PQQ131085 QAM131081:QAM131085 QKI131081:QKI131085 QUE131081:QUE131085 REA131081:REA131085 RNW131081:RNW131085 RXS131081:RXS131085 SHO131081:SHO131085 SRK131081:SRK131085 TBG131081:TBG131085 TLC131081:TLC131085 TUY131081:TUY131085 UEU131081:UEU131085 UOQ131081:UOQ131085 UYM131081:UYM131085 VII131081:VII131085 VSE131081:VSE131085 WCA131081:WCA131085 WLW131081:WLW131085 WVS131081:WVS131085 K196617:K196621 JG196617:JG196621 TC196617:TC196621 ACY196617:ACY196621 AMU196617:AMU196621 AWQ196617:AWQ196621 BGM196617:BGM196621 BQI196617:BQI196621 CAE196617:CAE196621 CKA196617:CKA196621 CTW196617:CTW196621 DDS196617:DDS196621 DNO196617:DNO196621 DXK196617:DXK196621 EHG196617:EHG196621 ERC196617:ERC196621 FAY196617:FAY196621 FKU196617:FKU196621 FUQ196617:FUQ196621 GEM196617:GEM196621 GOI196617:GOI196621 GYE196617:GYE196621 HIA196617:HIA196621 HRW196617:HRW196621 IBS196617:IBS196621 ILO196617:ILO196621 IVK196617:IVK196621 JFG196617:JFG196621 JPC196617:JPC196621 JYY196617:JYY196621 KIU196617:KIU196621 KSQ196617:KSQ196621 LCM196617:LCM196621 LMI196617:LMI196621 LWE196617:LWE196621 MGA196617:MGA196621 MPW196617:MPW196621 MZS196617:MZS196621 NJO196617:NJO196621 NTK196617:NTK196621 ODG196617:ODG196621 ONC196617:ONC196621 OWY196617:OWY196621 PGU196617:PGU196621 PQQ196617:PQQ196621 QAM196617:QAM196621 QKI196617:QKI196621 QUE196617:QUE196621 REA196617:REA196621 RNW196617:RNW196621 RXS196617:RXS196621 SHO196617:SHO196621 SRK196617:SRK196621 TBG196617:TBG196621 TLC196617:TLC196621 TUY196617:TUY196621 UEU196617:UEU196621 UOQ196617:UOQ196621 UYM196617:UYM196621 VII196617:VII196621 VSE196617:VSE196621 WCA196617:WCA196621 WLW196617:WLW196621 WVS196617:WVS196621 K262153:K262157 JG262153:JG262157 TC262153:TC262157 ACY262153:ACY262157 AMU262153:AMU262157 AWQ262153:AWQ262157 BGM262153:BGM262157 BQI262153:BQI262157 CAE262153:CAE262157 CKA262153:CKA262157 CTW262153:CTW262157 DDS262153:DDS262157 DNO262153:DNO262157 DXK262153:DXK262157 EHG262153:EHG262157 ERC262153:ERC262157 FAY262153:FAY262157 FKU262153:FKU262157 FUQ262153:FUQ262157 GEM262153:GEM262157 GOI262153:GOI262157 GYE262153:GYE262157 HIA262153:HIA262157 HRW262153:HRW262157 IBS262153:IBS262157 ILO262153:ILO262157 IVK262153:IVK262157 JFG262153:JFG262157 JPC262153:JPC262157 JYY262153:JYY262157 KIU262153:KIU262157 KSQ262153:KSQ262157 LCM262153:LCM262157 LMI262153:LMI262157 LWE262153:LWE262157 MGA262153:MGA262157 MPW262153:MPW262157 MZS262153:MZS262157 NJO262153:NJO262157 NTK262153:NTK262157 ODG262153:ODG262157 ONC262153:ONC262157 OWY262153:OWY262157 PGU262153:PGU262157 PQQ262153:PQQ262157 QAM262153:QAM262157 QKI262153:QKI262157 QUE262153:QUE262157 REA262153:REA262157 RNW262153:RNW262157 RXS262153:RXS262157 SHO262153:SHO262157 SRK262153:SRK262157 TBG262153:TBG262157 TLC262153:TLC262157 TUY262153:TUY262157 UEU262153:UEU262157 UOQ262153:UOQ262157 UYM262153:UYM262157 VII262153:VII262157 VSE262153:VSE262157 WCA262153:WCA262157 WLW262153:WLW262157 WVS262153:WVS262157 K327689:K327693 JG327689:JG327693 TC327689:TC327693 ACY327689:ACY327693 AMU327689:AMU327693 AWQ327689:AWQ327693 BGM327689:BGM327693 BQI327689:BQI327693 CAE327689:CAE327693 CKA327689:CKA327693 CTW327689:CTW327693 DDS327689:DDS327693 DNO327689:DNO327693 DXK327689:DXK327693 EHG327689:EHG327693 ERC327689:ERC327693 FAY327689:FAY327693 FKU327689:FKU327693 FUQ327689:FUQ327693 GEM327689:GEM327693 GOI327689:GOI327693 GYE327689:GYE327693 HIA327689:HIA327693 HRW327689:HRW327693 IBS327689:IBS327693 ILO327689:ILO327693 IVK327689:IVK327693 JFG327689:JFG327693 JPC327689:JPC327693 JYY327689:JYY327693 KIU327689:KIU327693 KSQ327689:KSQ327693 LCM327689:LCM327693 LMI327689:LMI327693 LWE327689:LWE327693 MGA327689:MGA327693 MPW327689:MPW327693 MZS327689:MZS327693 NJO327689:NJO327693 NTK327689:NTK327693 ODG327689:ODG327693 ONC327689:ONC327693 OWY327689:OWY327693 PGU327689:PGU327693 PQQ327689:PQQ327693 QAM327689:QAM327693 QKI327689:QKI327693 QUE327689:QUE327693 REA327689:REA327693 RNW327689:RNW327693 RXS327689:RXS327693 SHO327689:SHO327693 SRK327689:SRK327693 TBG327689:TBG327693 TLC327689:TLC327693 TUY327689:TUY327693 UEU327689:UEU327693 UOQ327689:UOQ327693 UYM327689:UYM327693 VII327689:VII327693 VSE327689:VSE327693 WCA327689:WCA327693 WLW327689:WLW327693 WVS327689:WVS327693 K393225:K393229 JG393225:JG393229 TC393225:TC393229 ACY393225:ACY393229 AMU393225:AMU393229 AWQ393225:AWQ393229 BGM393225:BGM393229 BQI393225:BQI393229 CAE393225:CAE393229 CKA393225:CKA393229 CTW393225:CTW393229 DDS393225:DDS393229 DNO393225:DNO393229 DXK393225:DXK393229 EHG393225:EHG393229 ERC393225:ERC393229 FAY393225:FAY393229 FKU393225:FKU393229 FUQ393225:FUQ393229 GEM393225:GEM393229 GOI393225:GOI393229 GYE393225:GYE393229 HIA393225:HIA393229 HRW393225:HRW393229 IBS393225:IBS393229 ILO393225:ILO393229 IVK393225:IVK393229 JFG393225:JFG393229 JPC393225:JPC393229 JYY393225:JYY393229 KIU393225:KIU393229 KSQ393225:KSQ393229 LCM393225:LCM393229 LMI393225:LMI393229 LWE393225:LWE393229 MGA393225:MGA393229 MPW393225:MPW393229 MZS393225:MZS393229 NJO393225:NJO393229 NTK393225:NTK393229 ODG393225:ODG393229 ONC393225:ONC393229 OWY393225:OWY393229 PGU393225:PGU393229 PQQ393225:PQQ393229 QAM393225:QAM393229 QKI393225:QKI393229 QUE393225:QUE393229 REA393225:REA393229 RNW393225:RNW393229 RXS393225:RXS393229 SHO393225:SHO393229 SRK393225:SRK393229 TBG393225:TBG393229 TLC393225:TLC393229 TUY393225:TUY393229 UEU393225:UEU393229 UOQ393225:UOQ393229 UYM393225:UYM393229 VII393225:VII393229 VSE393225:VSE393229 WCA393225:WCA393229 WLW393225:WLW393229 WVS393225:WVS393229 K458761:K458765 JG458761:JG458765 TC458761:TC458765 ACY458761:ACY458765 AMU458761:AMU458765 AWQ458761:AWQ458765 BGM458761:BGM458765 BQI458761:BQI458765 CAE458761:CAE458765 CKA458761:CKA458765 CTW458761:CTW458765 DDS458761:DDS458765 DNO458761:DNO458765 DXK458761:DXK458765 EHG458761:EHG458765 ERC458761:ERC458765 FAY458761:FAY458765 FKU458761:FKU458765 FUQ458761:FUQ458765 GEM458761:GEM458765 GOI458761:GOI458765 GYE458761:GYE458765 HIA458761:HIA458765 HRW458761:HRW458765 IBS458761:IBS458765 ILO458761:ILO458765 IVK458761:IVK458765 JFG458761:JFG458765 JPC458761:JPC458765 JYY458761:JYY458765 KIU458761:KIU458765 KSQ458761:KSQ458765 LCM458761:LCM458765 LMI458761:LMI458765 LWE458761:LWE458765 MGA458761:MGA458765 MPW458761:MPW458765 MZS458761:MZS458765 NJO458761:NJO458765 NTK458761:NTK458765 ODG458761:ODG458765 ONC458761:ONC458765 OWY458761:OWY458765 PGU458761:PGU458765 PQQ458761:PQQ458765 QAM458761:QAM458765 QKI458761:QKI458765 QUE458761:QUE458765 REA458761:REA458765 RNW458761:RNW458765 RXS458761:RXS458765 SHO458761:SHO458765 SRK458761:SRK458765 TBG458761:TBG458765 TLC458761:TLC458765 TUY458761:TUY458765 UEU458761:UEU458765 UOQ458761:UOQ458765 UYM458761:UYM458765 VII458761:VII458765 VSE458761:VSE458765 WCA458761:WCA458765 WLW458761:WLW458765 WVS458761:WVS458765 K524297:K524301 JG524297:JG524301 TC524297:TC524301 ACY524297:ACY524301 AMU524297:AMU524301 AWQ524297:AWQ524301 BGM524297:BGM524301 BQI524297:BQI524301 CAE524297:CAE524301 CKA524297:CKA524301 CTW524297:CTW524301 DDS524297:DDS524301 DNO524297:DNO524301 DXK524297:DXK524301 EHG524297:EHG524301 ERC524297:ERC524301 FAY524297:FAY524301 FKU524297:FKU524301 FUQ524297:FUQ524301 GEM524297:GEM524301 GOI524297:GOI524301 GYE524297:GYE524301 HIA524297:HIA524301 HRW524297:HRW524301 IBS524297:IBS524301 ILO524297:ILO524301 IVK524297:IVK524301 JFG524297:JFG524301 JPC524297:JPC524301 JYY524297:JYY524301 KIU524297:KIU524301 KSQ524297:KSQ524301 LCM524297:LCM524301 LMI524297:LMI524301 LWE524297:LWE524301 MGA524297:MGA524301 MPW524297:MPW524301 MZS524297:MZS524301 NJO524297:NJO524301 NTK524297:NTK524301 ODG524297:ODG524301 ONC524297:ONC524301 OWY524297:OWY524301 PGU524297:PGU524301 PQQ524297:PQQ524301 QAM524297:QAM524301 QKI524297:QKI524301 QUE524297:QUE524301 REA524297:REA524301 RNW524297:RNW524301 RXS524297:RXS524301 SHO524297:SHO524301 SRK524297:SRK524301 TBG524297:TBG524301 TLC524297:TLC524301 TUY524297:TUY524301 UEU524297:UEU524301 UOQ524297:UOQ524301 UYM524297:UYM524301 VII524297:VII524301 VSE524297:VSE524301 WCA524297:WCA524301 WLW524297:WLW524301 WVS524297:WVS524301 K589833:K589837 JG589833:JG589837 TC589833:TC589837 ACY589833:ACY589837 AMU589833:AMU589837 AWQ589833:AWQ589837 BGM589833:BGM589837 BQI589833:BQI589837 CAE589833:CAE589837 CKA589833:CKA589837 CTW589833:CTW589837 DDS589833:DDS589837 DNO589833:DNO589837 DXK589833:DXK589837 EHG589833:EHG589837 ERC589833:ERC589837 FAY589833:FAY589837 FKU589833:FKU589837 FUQ589833:FUQ589837 GEM589833:GEM589837 GOI589833:GOI589837 GYE589833:GYE589837 HIA589833:HIA589837 HRW589833:HRW589837 IBS589833:IBS589837 ILO589833:ILO589837 IVK589833:IVK589837 JFG589833:JFG589837 JPC589833:JPC589837 JYY589833:JYY589837 KIU589833:KIU589837 KSQ589833:KSQ589837 LCM589833:LCM589837 LMI589833:LMI589837 LWE589833:LWE589837 MGA589833:MGA589837 MPW589833:MPW589837 MZS589833:MZS589837 NJO589833:NJO589837 NTK589833:NTK589837 ODG589833:ODG589837 ONC589833:ONC589837 OWY589833:OWY589837 PGU589833:PGU589837 PQQ589833:PQQ589837 QAM589833:QAM589837 QKI589833:QKI589837 QUE589833:QUE589837 REA589833:REA589837 RNW589833:RNW589837 RXS589833:RXS589837 SHO589833:SHO589837 SRK589833:SRK589837 TBG589833:TBG589837 TLC589833:TLC589837 TUY589833:TUY589837 UEU589833:UEU589837 UOQ589833:UOQ589837 UYM589833:UYM589837 VII589833:VII589837 VSE589833:VSE589837 WCA589833:WCA589837 WLW589833:WLW589837 WVS589833:WVS589837 K655369:K655373 JG655369:JG655373 TC655369:TC655373 ACY655369:ACY655373 AMU655369:AMU655373 AWQ655369:AWQ655373 BGM655369:BGM655373 BQI655369:BQI655373 CAE655369:CAE655373 CKA655369:CKA655373 CTW655369:CTW655373 DDS655369:DDS655373 DNO655369:DNO655373 DXK655369:DXK655373 EHG655369:EHG655373 ERC655369:ERC655373 FAY655369:FAY655373 FKU655369:FKU655373 FUQ655369:FUQ655373 GEM655369:GEM655373 GOI655369:GOI655373 GYE655369:GYE655373 HIA655369:HIA655373 HRW655369:HRW655373 IBS655369:IBS655373 ILO655369:ILO655373 IVK655369:IVK655373 JFG655369:JFG655373 JPC655369:JPC655373 JYY655369:JYY655373 KIU655369:KIU655373 KSQ655369:KSQ655373 LCM655369:LCM655373 LMI655369:LMI655373 LWE655369:LWE655373 MGA655369:MGA655373 MPW655369:MPW655373 MZS655369:MZS655373 NJO655369:NJO655373 NTK655369:NTK655373 ODG655369:ODG655373 ONC655369:ONC655373 OWY655369:OWY655373 PGU655369:PGU655373 PQQ655369:PQQ655373 QAM655369:QAM655373 QKI655369:QKI655373 QUE655369:QUE655373 REA655369:REA655373 RNW655369:RNW655373 RXS655369:RXS655373 SHO655369:SHO655373 SRK655369:SRK655373 TBG655369:TBG655373 TLC655369:TLC655373 TUY655369:TUY655373 UEU655369:UEU655373 UOQ655369:UOQ655373 UYM655369:UYM655373 VII655369:VII655373 VSE655369:VSE655373 WCA655369:WCA655373 WLW655369:WLW655373 WVS655369:WVS655373 K720905:K720909 JG720905:JG720909 TC720905:TC720909 ACY720905:ACY720909 AMU720905:AMU720909 AWQ720905:AWQ720909 BGM720905:BGM720909 BQI720905:BQI720909 CAE720905:CAE720909 CKA720905:CKA720909 CTW720905:CTW720909 DDS720905:DDS720909 DNO720905:DNO720909 DXK720905:DXK720909 EHG720905:EHG720909 ERC720905:ERC720909 FAY720905:FAY720909 FKU720905:FKU720909 FUQ720905:FUQ720909 GEM720905:GEM720909 GOI720905:GOI720909 GYE720905:GYE720909 HIA720905:HIA720909 HRW720905:HRW720909 IBS720905:IBS720909 ILO720905:ILO720909 IVK720905:IVK720909 JFG720905:JFG720909 JPC720905:JPC720909 JYY720905:JYY720909 KIU720905:KIU720909 KSQ720905:KSQ720909 LCM720905:LCM720909 LMI720905:LMI720909 LWE720905:LWE720909 MGA720905:MGA720909 MPW720905:MPW720909 MZS720905:MZS720909 NJO720905:NJO720909 NTK720905:NTK720909 ODG720905:ODG720909 ONC720905:ONC720909 OWY720905:OWY720909 PGU720905:PGU720909 PQQ720905:PQQ720909 QAM720905:QAM720909 QKI720905:QKI720909 QUE720905:QUE720909 REA720905:REA720909 RNW720905:RNW720909 RXS720905:RXS720909 SHO720905:SHO720909 SRK720905:SRK720909 TBG720905:TBG720909 TLC720905:TLC720909 TUY720905:TUY720909 UEU720905:UEU720909 UOQ720905:UOQ720909 UYM720905:UYM720909 VII720905:VII720909 VSE720905:VSE720909 WCA720905:WCA720909 WLW720905:WLW720909 WVS720905:WVS720909 K786441:K786445 JG786441:JG786445 TC786441:TC786445 ACY786441:ACY786445 AMU786441:AMU786445 AWQ786441:AWQ786445 BGM786441:BGM786445 BQI786441:BQI786445 CAE786441:CAE786445 CKA786441:CKA786445 CTW786441:CTW786445 DDS786441:DDS786445 DNO786441:DNO786445 DXK786441:DXK786445 EHG786441:EHG786445 ERC786441:ERC786445 FAY786441:FAY786445 FKU786441:FKU786445 FUQ786441:FUQ786445 GEM786441:GEM786445 GOI786441:GOI786445 GYE786441:GYE786445 HIA786441:HIA786445 HRW786441:HRW786445 IBS786441:IBS786445 ILO786441:ILO786445 IVK786441:IVK786445 JFG786441:JFG786445 JPC786441:JPC786445 JYY786441:JYY786445 KIU786441:KIU786445 KSQ786441:KSQ786445 LCM786441:LCM786445 LMI786441:LMI786445 LWE786441:LWE786445 MGA786441:MGA786445 MPW786441:MPW786445 MZS786441:MZS786445 NJO786441:NJO786445 NTK786441:NTK786445 ODG786441:ODG786445 ONC786441:ONC786445 OWY786441:OWY786445 PGU786441:PGU786445 PQQ786441:PQQ786445 QAM786441:QAM786445 QKI786441:QKI786445 QUE786441:QUE786445 REA786441:REA786445 RNW786441:RNW786445 RXS786441:RXS786445 SHO786441:SHO786445 SRK786441:SRK786445 TBG786441:TBG786445 TLC786441:TLC786445 TUY786441:TUY786445 UEU786441:UEU786445 UOQ786441:UOQ786445 UYM786441:UYM786445 VII786441:VII786445 VSE786441:VSE786445 WCA786441:WCA786445 WLW786441:WLW786445 WVS786441:WVS786445 K851977:K851981 JG851977:JG851981 TC851977:TC851981 ACY851977:ACY851981 AMU851977:AMU851981 AWQ851977:AWQ851981 BGM851977:BGM851981 BQI851977:BQI851981 CAE851977:CAE851981 CKA851977:CKA851981 CTW851977:CTW851981 DDS851977:DDS851981 DNO851977:DNO851981 DXK851977:DXK851981 EHG851977:EHG851981 ERC851977:ERC851981 FAY851977:FAY851981 FKU851977:FKU851981 FUQ851977:FUQ851981 GEM851977:GEM851981 GOI851977:GOI851981 GYE851977:GYE851981 HIA851977:HIA851981 HRW851977:HRW851981 IBS851977:IBS851981 ILO851977:ILO851981 IVK851977:IVK851981 JFG851977:JFG851981 JPC851977:JPC851981 JYY851977:JYY851981 KIU851977:KIU851981 KSQ851977:KSQ851981 LCM851977:LCM851981 LMI851977:LMI851981 LWE851977:LWE851981 MGA851977:MGA851981 MPW851977:MPW851981 MZS851977:MZS851981 NJO851977:NJO851981 NTK851977:NTK851981 ODG851977:ODG851981 ONC851977:ONC851981 OWY851977:OWY851981 PGU851977:PGU851981 PQQ851977:PQQ851981 QAM851977:QAM851981 QKI851977:QKI851981 QUE851977:QUE851981 REA851977:REA851981 RNW851977:RNW851981 RXS851977:RXS851981 SHO851977:SHO851981 SRK851977:SRK851981 TBG851977:TBG851981 TLC851977:TLC851981 TUY851977:TUY851981 UEU851977:UEU851981 UOQ851977:UOQ851981 UYM851977:UYM851981 VII851977:VII851981 VSE851977:VSE851981 WCA851977:WCA851981 WLW851977:WLW851981 WVS851977:WVS851981 K917513:K917517 JG917513:JG917517 TC917513:TC917517 ACY917513:ACY917517 AMU917513:AMU917517 AWQ917513:AWQ917517 BGM917513:BGM917517 BQI917513:BQI917517 CAE917513:CAE917517 CKA917513:CKA917517 CTW917513:CTW917517 DDS917513:DDS917517 DNO917513:DNO917517 DXK917513:DXK917517 EHG917513:EHG917517 ERC917513:ERC917517 FAY917513:FAY917517 FKU917513:FKU917517 FUQ917513:FUQ917517 GEM917513:GEM917517 GOI917513:GOI917517 GYE917513:GYE917517 HIA917513:HIA917517 HRW917513:HRW917517 IBS917513:IBS917517 ILO917513:ILO917517 IVK917513:IVK917517 JFG917513:JFG917517 JPC917513:JPC917517 JYY917513:JYY917517 KIU917513:KIU917517 KSQ917513:KSQ917517 LCM917513:LCM917517 LMI917513:LMI917517 LWE917513:LWE917517 MGA917513:MGA917517 MPW917513:MPW917517 MZS917513:MZS917517 NJO917513:NJO917517 NTK917513:NTK917517 ODG917513:ODG917517 ONC917513:ONC917517 OWY917513:OWY917517 PGU917513:PGU917517 PQQ917513:PQQ917517 QAM917513:QAM917517 QKI917513:QKI917517 QUE917513:QUE917517 REA917513:REA917517 RNW917513:RNW917517 RXS917513:RXS917517 SHO917513:SHO917517 SRK917513:SRK917517 TBG917513:TBG917517 TLC917513:TLC917517 TUY917513:TUY917517 UEU917513:UEU917517 UOQ917513:UOQ917517 UYM917513:UYM917517 VII917513:VII917517 VSE917513:VSE917517 WCA917513:WCA917517 WLW917513:WLW917517 WVS917513:WVS917517 K983049:K983053 JG983049:JG983053 TC983049:TC983053 ACY983049:ACY983053 AMU983049:AMU983053 AWQ983049:AWQ983053 BGM983049:BGM983053 BQI983049:BQI983053 CAE983049:CAE983053 CKA983049:CKA983053 CTW983049:CTW983053 DDS983049:DDS983053 DNO983049:DNO983053 DXK983049:DXK983053 EHG983049:EHG983053 ERC983049:ERC983053 FAY983049:FAY983053 FKU983049:FKU983053 FUQ983049:FUQ983053 GEM983049:GEM983053 GOI983049:GOI983053 GYE983049:GYE983053 HIA983049:HIA983053 HRW983049:HRW983053 IBS983049:IBS983053 ILO983049:ILO983053 IVK983049:IVK983053 JFG983049:JFG983053 JPC983049:JPC983053 JYY983049:JYY983053 KIU983049:KIU983053 KSQ983049:KSQ983053 LCM983049:LCM983053 LMI983049:LMI983053 LWE983049:LWE983053 MGA983049:MGA983053 MPW983049:MPW983053 MZS983049:MZS983053 NJO983049:NJO983053 NTK983049:NTK983053 ODG983049:ODG983053 ONC983049:ONC983053 OWY983049:OWY983053 PGU983049:PGU983053 PQQ983049:PQQ983053 QAM983049:QAM983053 QKI983049:QKI983053 QUE983049:QUE983053 REA983049:REA983053 RNW983049:RNW983053 RXS983049:RXS983053 SHO983049:SHO983053 SRK983049:SRK983053 TBG983049:TBG983053 TLC983049:TLC983053 TUY983049:TUY983053 UEU983049:UEU983053 UOQ983049:UOQ983053 UYM983049:UYM983053 VII983049:VII983053 VSE983049:VSE983053 WCA983049:WCA983053 WLW983049:WLW983053 WVS983049:WVS983053</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5936-4CC0-487F-9E03-EA6DDC701B49}">
  <sheetPr filterMode="1">
    <tabColor rgb="FF00B0F0"/>
  </sheetPr>
  <dimension ref="A2:S29"/>
  <sheetViews>
    <sheetView zoomScale="85" zoomScaleNormal="85" workbookViewId="0">
      <pane xSplit="12" ySplit="10" topLeftCell="N11" activePane="bottomRight" state="frozen"/>
      <selection pane="topRight" activeCell="K1" sqref="K1"/>
      <selection pane="bottomLeft" activeCell="A9" sqref="A9"/>
      <selection pane="bottomRight" activeCell="R14" sqref="R14"/>
    </sheetView>
  </sheetViews>
  <sheetFormatPr defaultRowHeight="18.75"/>
  <cols>
    <col min="1" max="2" width="9" style="1"/>
    <col min="3" max="3" width="7.125" style="1" customWidth="1"/>
    <col min="4" max="4" width="8.875" style="4" customWidth="1"/>
    <col min="5" max="5" width="14.375" style="1" bestFit="1" customWidth="1"/>
    <col min="6" max="6" width="13.125" style="1" bestFit="1" customWidth="1"/>
    <col min="7" max="7" width="64.375" style="1" customWidth="1"/>
    <col min="8" max="8" width="6.125" style="4" customWidth="1"/>
    <col min="9" max="10" width="9.875" style="1" bestFit="1" customWidth="1"/>
    <col min="11" max="11" width="5.875" style="10" customWidth="1"/>
    <col min="12" max="12" width="43.875" style="1" customWidth="1"/>
    <col min="13" max="13" width="36" style="1" customWidth="1"/>
    <col min="14" max="14" width="26" style="4" customWidth="1"/>
    <col min="15" max="15" width="13.875" style="9" customWidth="1"/>
    <col min="16" max="16" width="6.375" style="1" customWidth="1"/>
    <col min="17" max="17" width="15.625" style="10" customWidth="1"/>
    <col min="18" max="18" width="16.875" style="11" customWidth="1"/>
    <col min="19" max="19" width="15.625" style="12" customWidth="1"/>
    <col min="20" max="258" width="9" style="1"/>
    <col min="259" max="259" width="7.125" style="1" customWidth="1"/>
    <col min="260" max="260" width="8.875" style="1" customWidth="1"/>
    <col min="261" max="261" width="14.375" style="1" bestFit="1" customWidth="1"/>
    <col min="262" max="262" width="13.125" style="1" bestFit="1" customWidth="1"/>
    <col min="263" max="263" width="64.375" style="1" customWidth="1"/>
    <col min="264" max="264" width="6.125" style="1" customWidth="1"/>
    <col min="265" max="266" width="9.875" style="1" bestFit="1" customWidth="1"/>
    <col min="267" max="267" width="5.875" style="1" customWidth="1"/>
    <col min="268" max="268" width="43.875" style="1" customWidth="1"/>
    <col min="269" max="269" width="36" style="1" customWidth="1"/>
    <col min="270" max="270" width="26" style="1" customWidth="1"/>
    <col min="271" max="271" width="13.875" style="1" customWidth="1"/>
    <col min="272" max="272" width="6.375" style="1" customWidth="1"/>
    <col min="273" max="273" width="15.625" style="1" customWidth="1"/>
    <col min="274" max="274" width="16.875" style="1" customWidth="1"/>
    <col min="275" max="275" width="15.625" style="1" customWidth="1"/>
    <col min="276" max="514" width="9" style="1"/>
    <col min="515" max="515" width="7.125" style="1" customWidth="1"/>
    <col min="516" max="516" width="8.875" style="1" customWidth="1"/>
    <col min="517" max="517" width="14.375" style="1" bestFit="1" customWidth="1"/>
    <col min="518" max="518" width="13.125" style="1" bestFit="1" customWidth="1"/>
    <col min="519" max="519" width="64.375" style="1" customWidth="1"/>
    <col min="520" max="520" width="6.125" style="1" customWidth="1"/>
    <col min="521" max="522" width="9.875" style="1" bestFit="1" customWidth="1"/>
    <col min="523" max="523" width="5.875" style="1" customWidth="1"/>
    <col min="524" max="524" width="43.875" style="1" customWidth="1"/>
    <col min="525" max="525" width="36" style="1" customWidth="1"/>
    <col min="526" max="526" width="26" style="1" customWidth="1"/>
    <col min="527" max="527" width="13.875" style="1" customWidth="1"/>
    <col min="528" max="528" width="6.375" style="1" customWidth="1"/>
    <col min="529" max="529" width="15.625" style="1" customWidth="1"/>
    <col min="530" max="530" width="16.875" style="1" customWidth="1"/>
    <col min="531" max="531" width="15.625" style="1" customWidth="1"/>
    <col min="532" max="770" width="9" style="1"/>
    <col min="771" max="771" width="7.125" style="1" customWidth="1"/>
    <col min="772" max="772" width="8.875" style="1" customWidth="1"/>
    <col min="773" max="773" width="14.375" style="1" bestFit="1" customWidth="1"/>
    <col min="774" max="774" width="13.125" style="1" bestFit="1" customWidth="1"/>
    <col min="775" max="775" width="64.375" style="1" customWidth="1"/>
    <col min="776" max="776" width="6.125" style="1" customWidth="1"/>
    <col min="777" max="778" width="9.875" style="1" bestFit="1" customWidth="1"/>
    <col min="779" max="779" width="5.875" style="1" customWidth="1"/>
    <col min="780" max="780" width="43.875" style="1" customWidth="1"/>
    <col min="781" max="781" width="36" style="1" customWidth="1"/>
    <col min="782" max="782" width="26" style="1" customWidth="1"/>
    <col min="783" max="783" width="13.875" style="1" customWidth="1"/>
    <col min="784" max="784" width="6.375" style="1" customWidth="1"/>
    <col min="785" max="785" width="15.625" style="1" customWidth="1"/>
    <col min="786" max="786" width="16.875" style="1" customWidth="1"/>
    <col min="787" max="787" width="15.625" style="1" customWidth="1"/>
    <col min="788" max="1026" width="9" style="1"/>
    <col min="1027" max="1027" width="7.125" style="1" customWidth="1"/>
    <col min="1028" max="1028" width="8.875" style="1" customWidth="1"/>
    <col min="1029" max="1029" width="14.375" style="1" bestFit="1" customWidth="1"/>
    <col min="1030" max="1030" width="13.125" style="1" bestFit="1" customWidth="1"/>
    <col min="1031" max="1031" width="64.375" style="1" customWidth="1"/>
    <col min="1032" max="1032" width="6.125" style="1" customWidth="1"/>
    <col min="1033" max="1034" width="9.875" style="1" bestFit="1" customWidth="1"/>
    <col min="1035" max="1035" width="5.875" style="1" customWidth="1"/>
    <col min="1036" max="1036" width="43.875" style="1" customWidth="1"/>
    <col min="1037" max="1037" width="36" style="1" customWidth="1"/>
    <col min="1038" max="1038" width="26" style="1" customWidth="1"/>
    <col min="1039" max="1039" width="13.875" style="1" customWidth="1"/>
    <col min="1040" max="1040" width="6.375" style="1" customWidth="1"/>
    <col min="1041" max="1041" width="15.625" style="1" customWidth="1"/>
    <col min="1042" max="1042" width="16.875" style="1" customWidth="1"/>
    <col min="1043" max="1043" width="15.625" style="1" customWidth="1"/>
    <col min="1044" max="1282" width="9" style="1"/>
    <col min="1283" max="1283" width="7.125" style="1" customWidth="1"/>
    <col min="1284" max="1284" width="8.875" style="1" customWidth="1"/>
    <col min="1285" max="1285" width="14.375" style="1" bestFit="1" customWidth="1"/>
    <col min="1286" max="1286" width="13.125" style="1" bestFit="1" customWidth="1"/>
    <col min="1287" max="1287" width="64.375" style="1" customWidth="1"/>
    <col min="1288" max="1288" width="6.125" style="1" customWidth="1"/>
    <col min="1289" max="1290" width="9.875" style="1" bestFit="1" customWidth="1"/>
    <col min="1291" max="1291" width="5.875" style="1" customWidth="1"/>
    <col min="1292" max="1292" width="43.875" style="1" customWidth="1"/>
    <col min="1293" max="1293" width="36" style="1" customWidth="1"/>
    <col min="1294" max="1294" width="26" style="1" customWidth="1"/>
    <col min="1295" max="1295" width="13.875" style="1" customWidth="1"/>
    <col min="1296" max="1296" width="6.375" style="1" customWidth="1"/>
    <col min="1297" max="1297" width="15.625" style="1" customWidth="1"/>
    <col min="1298" max="1298" width="16.875" style="1" customWidth="1"/>
    <col min="1299" max="1299" width="15.625" style="1" customWidth="1"/>
    <col min="1300" max="1538" width="9" style="1"/>
    <col min="1539" max="1539" width="7.125" style="1" customWidth="1"/>
    <col min="1540" max="1540" width="8.875" style="1" customWidth="1"/>
    <col min="1541" max="1541" width="14.375" style="1" bestFit="1" customWidth="1"/>
    <col min="1542" max="1542" width="13.125" style="1" bestFit="1" customWidth="1"/>
    <col min="1543" max="1543" width="64.375" style="1" customWidth="1"/>
    <col min="1544" max="1544" width="6.125" style="1" customWidth="1"/>
    <col min="1545" max="1546" width="9.875" style="1" bestFit="1" customWidth="1"/>
    <col min="1547" max="1547" width="5.875" style="1" customWidth="1"/>
    <col min="1548" max="1548" width="43.875" style="1" customWidth="1"/>
    <col min="1549" max="1549" width="36" style="1" customWidth="1"/>
    <col min="1550" max="1550" width="26" style="1" customWidth="1"/>
    <col min="1551" max="1551" width="13.875" style="1" customWidth="1"/>
    <col min="1552" max="1552" width="6.375" style="1" customWidth="1"/>
    <col min="1553" max="1553" width="15.625" style="1" customWidth="1"/>
    <col min="1554" max="1554" width="16.875" style="1" customWidth="1"/>
    <col min="1555" max="1555" width="15.625" style="1" customWidth="1"/>
    <col min="1556" max="1794" width="9" style="1"/>
    <col min="1795" max="1795" width="7.125" style="1" customWidth="1"/>
    <col min="1796" max="1796" width="8.875" style="1" customWidth="1"/>
    <col min="1797" max="1797" width="14.375" style="1" bestFit="1" customWidth="1"/>
    <col min="1798" max="1798" width="13.125" style="1" bestFit="1" customWidth="1"/>
    <col min="1799" max="1799" width="64.375" style="1" customWidth="1"/>
    <col min="1800" max="1800" width="6.125" style="1" customWidth="1"/>
    <col min="1801" max="1802" width="9.875" style="1" bestFit="1" customWidth="1"/>
    <col min="1803" max="1803" width="5.875" style="1" customWidth="1"/>
    <col min="1804" max="1804" width="43.875" style="1" customWidth="1"/>
    <col min="1805" max="1805" width="36" style="1" customWidth="1"/>
    <col min="1806" max="1806" width="26" style="1" customWidth="1"/>
    <col min="1807" max="1807" width="13.875" style="1" customWidth="1"/>
    <col min="1808" max="1808" width="6.375" style="1" customWidth="1"/>
    <col min="1809" max="1809" width="15.625" style="1" customWidth="1"/>
    <col min="1810" max="1810" width="16.875" style="1" customWidth="1"/>
    <col min="1811" max="1811" width="15.625" style="1" customWidth="1"/>
    <col min="1812" max="2050" width="9" style="1"/>
    <col min="2051" max="2051" width="7.125" style="1" customWidth="1"/>
    <col min="2052" max="2052" width="8.875" style="1" customWidth="1"/>
    <col min="2053" max="2053" width="14.375" style="1" bestFit="1" customWidth="1"/>
    <col min="2054" max="2054" width="13.125" style="1" bestFit="1" customWidth="1"/>
    <col min="2055" max="2055" width="64.375" style="1" customWidth="1"/>
    <col min="2056" max="2056" width="6.125" style="1" customWidth="1"/>
    <col min="2057" max="2058" width="9.875" style="1" bestFit="1" customWidth="1"/>
    <col min="2059" max="2059" width="5.875" style="1" customWidth="1"/>
    <col min="2060" max="2060" width="43.875" style="1" customWidth="1"/>
    <col min="2061" max="2061" width="36" style="1" customWidth="1"/>
    <col min="2062" max="2062" width="26" style="1" customWidth="1"/>
    <col min="2063" max="2063" width="13.875" style="1" customWidth="1"/>
    <col min="2064" max="2064" width="6.375" style="1" customWidth="1"/>
    <col min="2065" max="2065" width="15.625" style="1" customWidth="1"/>
    <col min="2066" max="2066" width="16.875" style="1" customWidth="1"/>
    <col min="2067" max="2067" width="15.625" style="1" customWidth="1"/>
    <col min="2068" max="2306" width="9" style="1"/>
    <col min="2307" max="2307" width="7.125" style="1" customWidth="1"/>
    <col min="2308" max="2308" width="8.875" style="1" customWidth="1"/>
    <col min="2309" max="2309" width="14.375" style="1" bestFit="1" customWidth="1"/>
    <col min="2310" max="2310" width="13.125" style="1" bestFit="1" customWidth="1"/>
    <col min="2311" max="2311" width="64.375" style="1" customWidth="1"/>
    <col min="2312" max="2312" width="6.125" style="1" customWidth="1"/>
    <col min="2313" max="2314" width="9.875" style="1" bestFit="1" customWidth="1"/>
    <col min="2315" max="2315" width="5.875" style="1" customWidth="1"/>
    <col min="2316" max="2316" width="43.875" style="1" customWidth="1"/>
    <col min="2317" max="2317" width="36" style="1" customWidth="1"/>
    <col min="2318" max="2318" width="26" style="1" customWidth="1"/>
    <col min="2319" max="2319" width="13.875" style="1" customWidth="1"/>
    <col min="2320" max="2320" width="6.375" style="1" customWidth="1"/>
    <col min="2321" max="2321" width="15.625" style="1" customWidth="1"/>
    <col min="2322" max="2322" width="16.875" style="1" customWidth="1"/>
    <col min="2323" max="2323" width="15.625" style="1" customWidth="1"/>
    <col min="2324" max="2562" width="9" style="1"/>
    <col min="2563" max="2563" width="7.125" style="1" customWidth="1"/>
    <col min="2564" max="2564" width="8.875" style="1" customWidth="1"/>
    <col min="2565" max="2565" width="14.375" style="1" bestFit="1" customWidth="1"/>
    <col min="2566" max="2566" width="13.125" style="1" bestFit="1" customWidth="1"/>
    <col min="2567" max="2567" width="64.375" style="1" customWidth="1"/>
    <col min="2568" max="2568" width="6.125" style="1" customWidth="1"/>
    <col min="2569" max="2570" width="9.875" style="1" bestFit="1" customWidth="1"/>
    <col min="2571" max="2571" width="5.875" style="1" customWidth="1"/>
    <col min="2572" max="2572" width="43.875" style="1" customWidth="1"/>
    <col min="2573" max="2573" width="36" style="1" customWidth="1"/>
    <col min="2574" max="2574" width="26" style="1" customWidth="1"/>
    <col min="2575" max="2575" width="13.875" style="1" customWidth="1"/>
    <col min="2576" max="2576" width="6.375" style="1" customWidth="1"/>
    <col min="2577" max="2577" width="15.625" style="1" customWidth="1"/>
    <col min="2578" max="2578" width="16.875" style="1" customWidth="1"/>
    <col min="2579" max="2579" width="15.625" style="1" customWidth="1"/>
    <col min="2580" max="2818" width="9" style="1"/>
    <col min="2819" max="2819" width="7.125" style="1" customWidth="1"/>
    <col min="2820" max="2820" width="8.875" style="1" customWidth="1"/>
    <col min="2821" max="2821" width="14.375" style="1" bestFit="1" customWidth="1"/>
    <col min="2822" max="2822" width="13.125" style="1" bestFit="1" customWidth="1"/>
    <col min="2823" max="2823" width="64.375" style="1" customWidth="1"/>
    <col min="2824" max="2824" width="6.125" style="1" customWidth="1"/>
    <col min="2825" max="2826" width="9.875" style="1" bestFit="1" customWidth="1"/>
    <col min="2827" max="2827" width="5.875" style="1" customWidth="1"/>
    <col min="2828" max="2828" width="43.875" style="1" customWidth="1"/>
    <col min="2829" max="2829" width="36" style="1" customWidth="1"/>
    <col min="2830" max="2830" width="26" style="1" customWidth="1"/>
    <col min="2831" max="2831" width="13.875" style="1" customWidth="1"/>
    <col min="2832" max="2832" width="6.375" style="1" customWidth="1"/>
    <col min="2833" max="2833" width="15.625" style="1" customWidth="1"/>
    <col min="2834" max="2834" width="16.875" style="1" customWidth="1"/>
    <col min="2835" max="2835" width="15.625" style="1" customWidth="1"/>
    <col min="2836" max="3074" width="9" style="1"/>
    <col min="3075" max="3075" width="7.125" style="1" customWidth="1"/>
    <col min="3076" max="3076" width="8.875" style="1" customWidth="1"/>
    <col min="3077" max="3077" width="14.375" style="1" bestFit="1" customWidth="1"/>
    <col min="3078" max="3078" width="13.125" style="1" bestFit="1" customWidth="1"/>
    <col min="3079" max="3079" width="64.375" style="1" customWidth="1"/>
    <col min="3080" max="3080" width="6.125" style="1" customWidth="1"/>
    <col min="3081" max="3082" width="9.875" style="1" bestFit="1" customWidth="1"/>
    <col min="3083" max="3083" width="5.875" style="1" customWidth="1"/>
    <col min="3084" max="3084" width="43.875" style="1" customWidth="1"/>
    <col min="3085" max="3085" width="36" style="1" customWidth="1"/>
    <col min="3086" max="3086" width="26" style="1" customWidth="1"/>
    <col min="3087" max="3087" width="13.875" style="1" customWidth="1"/>
    <col min="3088" max="3088" width="6.375" style="1" customWidth="1"/>
    <col min="3089" max="3089" width="15.625" style="1" customWidth="1"/>
    <col min="3090" max="3090" width="16.875" style="1" customWidth="1"/>
    <col min="3091" max="3091" width="15.625" style="1" customWidth="1"/>
    <col min="3092" max="3330" width="9" style="1"/>
    <col min="3331" max="3331" width="7.125" style="1" customWidth="1"/>
    <col min="3332" max="3332" width="8.875" style="1" customWidth="1"/>
    <col min="3333" max="3333" width="14.375" style="1" bestFit="1" customWidth="1"/>
    <col min="3334" max="3334" width="13.125" style="1" bestFit="1" customWidth="1"/>
    <col min="3335" max="3335" width="64.375" style="1" customWidth="1"/>
    <col min="3336" max="3336" width="6.125" style="1" customWidth="1"/>
    <col min="3337" max="3338" width="9.875" style="1" bestFit="1" customWidth="1"/>
    <col min="3339" max="3339" width="5.875" style="1" customWidth="1"/>
    <col min="3340" max="3340" width="43.875" style="1" customWidth="1"/>
    <col min="3341" max="3341" width="36" style="1" customWidth="1"/>
    <col min="3342" max="3342" width="26" style="1" customWidth="1"/>
    <col min="3343" max="3343" width="13.875" style="1" customWidth="1"/>
    <col min="3344" max="3344" width="6.375" style="1" customWidth="1"/>
    <col min="3345" max="3345" width="15.625" style="1" customWidth="1"/>
    <col min="3346" max="3346" width="16.875" style="1" customWidth="1"/>
    <col min="3347" max="3347" width="15.625" style="1" customWidth="1"/>
    <col min="3348" max="3586" width="9" style="1"/>
    <col min="3587" max="3587" width="7.125" style="1" customWidth="1"/>
    <col min="3588" max="3588" width="8.875" style="1" customWidth="1"/>
    <col min="3589" max="3589" width="14.375" style="1" bestFit="1" customWidth="1"/>
    <col min="3590" max="3590" width="13.125" style="1" bestFit="1" customWidth="1"/>
    <col min="3591" max="3591" width="64.375" style="1" customWidth="1"/>
    <col min="3592" max="3592" width="6.125" style="1" customWidth="1"/>
    <col min="3593" max="3594" width="9.875" style="1" bestFit="1" customWidth="1"/>
    <col min="3595" max="3595" width="5.875" style="1" customWidth="1"/>
    <col min="3596" max="3596" width="43.875" style="1" customWidth="1"/>
    <col min="3597" max="3597" width="36" style="1" customWidth="1"/>
    <col min="3598" max="3598" width="26" style="1" customWidth="1"/>
    <col min="3599" max="3599" width="13.875" style="1" customWidth="1"/>
    <col min="3600" max="3600" width="6.375" style="1" customWidth="1"/>
    <col min="3601" max="3601" width="15.625" style="1" customWidth="1"/>
    <col min="3602" max="3602" width="16.875" style="1" customWidth="1"/>
    <col min="3603" max="3603" width="15.625" style="1" customWidth="1"/>
    <col min="3604" max="3842" width="9" style="1"/>
    <col min="3843" max="3843" width="7.125" style="1" customWidth="1"/>
    <col min="3844" max="3844" width="8.875" style="1" customWidth="1"/>
    <col min="3845" max="3845" width="14.375" style="1" bestFit="1" customWidth="1"/>
    <col min="3846" max="3846" width="13.125" style="1" bestFit="1" customWidth="1"/>
    <col min="3847" max="3847" width="64.375" style="1" customWidth="1"/>
    <col min="3848" max="3848" width="6.125" style="1" customWidth="1"/>
    <col min="3849" max="3850" width="9.875" style="1" bestFit="1" customWidth="1"/>
    <col min="3851" max="3851" width="5.875" style="1" customWidth="1"/>
    <col min="3852" max="3852" width="43.875" style="1" customWidth="1"/>
    <col min="3853" max="3853" width="36" style="1" customWidth="1"/>
    <col min="3854" max="3854" width="26" style="1" customWidth="1"/>
    <col min="3855" max="3855" width="13.875" style="1" customWidth="1"/>
    <col min="3856" max="3856" width="6.375" style="1" customWidth="1"/>
    <col min="3857" max="3857" width="15.625" style="1" customWidth="1"/>
    <col min="3858" max="3858" width="16.875" style="1" customWidth="1"/>
    <col min="3859" max="3859" width="15.625" style="1" customWidth="1"/>
    <col min="3860" max="4098" width="9" style="1"/>
    <col min="4099" max="4099" width="7.125" style="1" customWidth="1"/>
    <col min="4100" max="4100" width="8.875" style="1" customWidth="1"/>
    <col min="4101" max="4101" width="14.375" style="1" bestFit="1" customWidth="1"/>
    <col min="4102" max="4102" width="13.125" style="1" bestFit="1" customWidth="1"/>
    <col min="4103" max="4103" width="64.375" style="1" customWidth="1"/>
    <col min="4104" max="4104" width="6.125" style="1" customWidth="1"/>
    <col min="4105" max="4106" width="9.875" style="1" bestFit="1" customWidth="1"/>
    <col min="4107" max="4107" width="5.875" style="1" customWidth="1"/>
    <col min="4108" max="4108" width="43.875" style="1" customWidth="1"/>
    <col min="4109" max="4109" width="36" style="1" customWidth="1"/>
    <col min="4110" max="4110" width="26" style="1" customWidth="1"/>
    <col min="4111" max="4111" width="13.875" style="1" customWidth="1"/>
    <col min="4112" max="4112" width="6.375" style="1" customWidth="1"/>
    <col min="4113" max="4113" width="15.625" style="1" customWidth="1"/>
    <col min="4114" max="4114" width="16.875" style="1" customWidth="1"/>
    <col min="4115" max="4115" width="15.625" style="1" customWidth="1"/>
    <col min="4116" max="4354" width="9" style="1"/>
    <col min="4355" max="4355" width="7.125" style="1" customWidth="1"/>
    <col min="4356" max="4356" width="8.875" style="1" customWidth="1"/>
    <col min="4357" max="4357" width="14.375" style="1" bestFit="1" customWidth="1"/>
    <col min="4358" max="4358" width="13.125" style="1" bestFit="1" customWidth="1"/>
    <col min="4359" max="4359" width="64.375" style="1" customWidth="1"/>
    <col min="4360" max="4360" width="6.125" style="1" customWidth="1"/>
    <col min="4361" max="4362" width="9.875" style="1" bestFit="1" customWidth="1"/>
    <col min="4363" max="4363" width="5.875" style="1" customWidth="1"/>
    <col min="4364" max="4364" width="43.875" style="1" customWidth="1"/>
    <col min="4365" max="4365" width="36" style="1" customWidth="1"/>
    <col min="4366" max="4366" width="26" style="1" customWidth="1"/>
    <col min="4367" max="4367" width="13.875" style="1" customWidth="1"/>
    <col min="4368" max="4368" width="6.375" style="1" customWidth="1"/>
    <col min="4369" max="4369" width="15.625" style="1" customWidth="1"/>
    <col min="4370" max="4370" width="16.875" style="1" customWidth="1"/>
    <col min="4371" max="4371" width="15.625" style="1" customWidth="1"/>
    <col min="4372" max="4610" width="9" style="1"/>
    <col min="4611" max="4611" width="7.125" style="1" customWidth="1"/>
    <col min="4612" max="4612" width="8.875" style="1" customWidth="1"/>
    <col min="4613" max="4613" width="14.375" style="1" bestFit="1" customWidth="1"/>
    <col min="4614" max="4614" width="13.125" style="1" bestFit="1" customWidth="1"/>
    <col min="4615" max="4615" width="64.375" style="1" customWidth="1"/>
    <col min="4616" max="4616" width="6.125" style="1" customWidth="1"/>
    <col min="4617" max="4618" width="9.875" style="1" bestFit="1" customWidth="1"/>
    <col min="4619" max="4619" width="5.875" style="1" customWidth="1"/>
    <col min="4620" max="4620" width="43.875" style="1" customWidth="1"/>
    <col min="4621" max="4621" width="36" style="1" customWidth="1"/>
    <col min="4622" max="4622" width="26" style="1" customWidth="1"/>
    <col min="4623" max="4623" width="13.875" style="1" customWidth="1"/>
    <col min="4624" max="4624" width="6.375" style="1" customWidth="1"/>
    <col min="4625" max="4625" width="15.625" style="1" customWidth="1"/>
    <col min="4626" max="4626" width="16.875" style="1" customWidth="1"/>
    <col min="4627" max="4627" width="15.625" style="1" customWidth="1"/>
    <col min="4628" max="4866" width="9" style="1"/>
    <col min="4867" max="4867" width="7.125" style="1" customWidth="1"/>
    <col min="4868" max="4868" width="8.875" style="1" customWidth="1"/>
    <col min="4869" max="4869" width="14.375" style="1" bestFit="1" customWidth="1"/>
    <col min="4870" max="4870" width="13.125" style="1" bestFit="1" customWidth="1"/>
    <col min="4871" max="4871" width="64.375" style="1" customWidth="1"/>
    <col min="4872" max="4872" width="6.125" style="1" customWidth="1"/>
    <col min="4873" max="4874" width="9.875" style="1" bestFit="1" customWidth="1"/>
    <col min="4875" max="4875" width="5.875" style="1" customWidth="1"/>
    <col min="4876" max="4876" width="43.875" style="1" customWidth="1"/>
    <col min="4877" max="4877" width="36" style="1" customWidth="1"/>
    <col min="4878" max="4878" width="26" style="1" customWidth="1"/>
    <col min="4879" max="4879" width="13.875" style="1" customWidth="1"/>
    <col min="4880" max="4880" width="6.375" style="1" customWidth="1"/>
    <col min="4881" max="4881" width="15.625" style="1" customWidth="1"/>
    <col min="4882" max="4882" width="16.875" style="1" customWidth="1"/>
    <col min="4883" max="4883" width="15.625" style="1" customWidth="1"/>
    <col min="4884" max="5122" width="9" style="1"/>
    <col min="5123" max="5123" width="7.125" style="1" customWidth="1"/>
    <col min="5124" max="5124" width="8.875" style="1" customWidth="1"/>
    <col min="5125" max="5125" width="14.375" style="1" bestFit="1" customWidth="1"/>
    <col min="5126" max="5126" width="13.125" style="1" bestFit="1" customWidth="1"/>
    <col min="5127" max="5127" width="64.375" style="1" customWidth="1"/>
    <col min="5128" max="5128" width="6.125" style="1" customWidth="1"/>
    <col min="5129" max="5130" width="9.875" style="1" bestFit="1" customWidth="1"/>
    <col min="5131" max="5131" width="5.875" style="1" customWidth="1"/>
    <col min="5132" max="5132" width="43.875" style="1" customWidth="1"/>
    <col min="5133" max="5133" width="36" style="1" customWidth="1"/>
    <col min="5134" max="5134" width="26" style="1" customWidth="1"/>
    <col min="5135" max="5135" width="13.875" style="1" customWidth="1"/>
    <col min="5136" max="5136" width="6.375" style="1" customWidth="1"/>
    <col min="5137" max="5137" width="15.625" style="1" customWidth="1"/>
    <col min="5138" max="5138" width="16.875" style="1" customWidth="1"/>
    <col min="5139" max="5139" width="15.625" style="1" customWidth="1"/>
    <col min="5140" max="5378" width="9" style="1"/>
    <col min="5379" max="5379" width="7.125" style="1" customWidth="1"/>
    <col min="5380" max="5380" width="8.875" style="1" customWidth="1"/>
    <col min="5381" max="5381" width="14.375" style="1" bestFit="1" customWidth="1"/>
    <col min="5382" max="5382" width="13.125" style="1" bestFit="1" customWidth="1"/>
    <col min="5383" max="5383" width="64.375" style="1" customWidth="1"/>
    <col min="5384" max="5384" width="6.125" style="1" customWidth="1"/>
    <col min="5385" max="5386" width="9.875" style="1" bestFit="1" customWidth="1"/>
    <col min="5387" max="5387" width="5.875" style="1" customWidth="1"/>
    <col min="5388" max="5388" width="43.875" style="1" customWidth="1"/>
    <col min="5389" max="5389" width="36" style="1" customWidth="1"/>
    <col min="5390" max="5390" width="26" style="1" customWidth="1"/>
    <col min="5391" max="5391" width="13.875" style="1" customWidth="1"/>
    <col min="5392" max="5392" width="6.375" style="1" customWidth="1"/>
    <col min="5393" max="5393" width="15.625" style="1" customWidth="1"/>
    <col min="5394" max="5394" width="16.875" style="1" customWidth="1"/>
    <col min="5395" max="5395" width="15.625" style="1" customWidth="1"/>
    <col min="5396" max="5634" width="9" style="1"/>
    <col min="5635" max="5635" width="7.125" style="1" customWidth="1"/>
    <col min="5636" max="5636" width="8.875" style="1" customWidth="1"/>
    <col min="5637" max="5637" width="14.375" style="1" bestFit="1" customWidth="1"/>
    <col min="5638" max="5638" width="13.125" style="1" bestFit="1" customWidth="1"/>
    <col min="5639" max="5639" width="64.375" style="1" customWidth="1"/>
    <col min="5640" max="5640" width="6.125" style="1" customWidth="1"/>
    <col min="5641" max="5642" width="9.875" style="1" bestFit="1" customWidth="1"/>
    <col min="5643" max="5643" width="5.875" style="1" customWidth="1"/>
    <col min="5644" max="5644" width="43.875" style="1" customWidth="1"/>
    <col min="5645" max="5645" width="36" style="1" customWidth="1"/>
    <col min="5646" max="5646" width="26" style="1" customWidth="1"/>
    <col min="5647" max="5647" width="13.875" style="1" customWidth="1"/>
    <col min="5648" max="5648" width="6.375" style="1" customWidth="1"/>
    <col min="5649" max="5649" width="15.625" style="1" customWidth="1"/>
    <col min="5650" max="5650" width="16.875" style="1" customWidth="1"/>
    <col min="5651" max="5651" width="15.625" style="1" customWidth="1"/>
    <col min="5652" max="5890" width="9" style="1"/>
    <col min="5891" max="5891" width="7.125" style="1" customWidth="1"/>
    <col min="5892" max="5892" width="8.875" style="1" customWidth="1"/>
    <col min="5893" max="5893" width="14.375" style="1" bestFit="1" customWidth="1"/>
    <col min="5894" max="5894" width="13.125" style="1" bestFit="1" customWidth="1"/>
    <col min="5895" max="5895" width="64.375" style="1" customWidth="1"/>
    <col min="5896" max="5896" width="6.125" style="1" customWidth="1"/>
    <col min="5897" max="5898" width="9.875" style="1" bestFit="1" customWidth="1"/>
    <col min="5899" max="5899" width="5.875" style="1" customWidth="1"/>
    <col min="5900" max="5900" width="43.875" style="1" customWidth="1"/>
    <col min="5901" max="5901" width="36" style="1" customWidth="1"/>
    <col min="5902" max="5902" width="26" style="1" customWidth="1"/>
    <col min="5903" max="5903" width="13.875" style="1" customWidth="1"/>
    <col min="5904" max="5904" width="6.375" style="1" customWidth="1"/>
    <col min="5905" max="5905" width="15.625" style="1" customWidth="1"/>
    <col min="5906" max="5906" width="16.875" style="1" customWidth="1"/>
    <col min="5907" max="5907" width="15.625" style="1" customWidth="1"/>
    <col min="5908" max="6146" width="9" style="1"/>
    <col min="6147" max="6147" width="7.125" style="1" customWidth="1"/>
    <col min="6148" max="6148" width="8.875" style="1" customWidth="1"/>
    <col min="6149" max="6149" width="14.375" style="1" bestFit="1" customWidth="1"/>
    <col min="6150" max="6150" width="13.125" style="1" bestFit="1" customWidth="1"/>
    <col min="6151" max="6151" width="64.375" style="1" customWidth="1"/>
    <col min="6152" max="6152" width="6.125" style="1" customWidth="1"/>
    <col min="6153" max="6154" width="9.875" style="1" bestFit="1" customWidth="1"/>
    <col min="6155" max="6155" width="5.875" style="1" customWidth="1"/>
    <col min="6156" max="6156" width="43.875" style="1" customWidth="1"/>
    <col min="6157" max="6157" width="36" style="1" customWidth="1"/>
    <col min="6158" max="6158" width="26" style="1" customWidth="1"/>
    <col min="6159" max="6159" width="13.875" style="1" customWidth="1"/>
    <col min="6160" max="6160" width="6.375" style="1" customWidth="1"/>
    <col min="6161" max="6161" width="15.625" style="1" customWidth="1"/>
    <col min="6162" max="6162" width="16.875" style="1" customWidth="1"/>
    <col min="6163" max="6163" width="15.625" style="1" customWidth="1"/>
    <col min="6164" max="6402" width="9" style="1"/>
    <col min="6403" max="6403" width="7.125" style="1" customWidth="1"/>
    <col min="6404" max="6404" width="8.875" style="1" customWidth="1"/>
    <col min="6405" max="6405" width="14.375" style="1" bestFit="1" customWidth="1"/>
    <col min="6406" max="6406" width="13.125" style="1" bestFit="1" customWidth="1"/>
    <col min="6407" max="6407" width="64.375" style="1" customWidth="1"/>
    <col min="6408" max="6408" width="6.125" style="1" customWidth="1"/>
    <col min="6409" max="6410" width="9.875" style="1" bestFit="1" customWidth="1"/>
    <col min="6411" max="6411" width="5.875" style="1" customWidth="1"/>
    <col min="6412" max="6412" width="43.875" style="1" customWidth="1"/>
    <col min="6413" max="6413" width="36" style="1" customWidth="1"/>
    <col min="6414" max="6414" width="26" style="1" customWidth="1"/>
    <col min="6415" max="6415" width="13.875" style="1" customWidth="1"/>
    <col min="6416" max="6416" width="6.375" style="1" customWidth="1"/>
    <col min="6417" max="6417" width="15.625" style="1" customWidth="1"/>
    <col min="6418" max="6418" width="16.875" style="1" customWidth="1"/>
    <col min="6419" max="6419" width="15.625" style="1" customWidth="1"/>
    <col min="6420" max="6658" width="9" style="1"/>
    <col min="6659" max="6659" width="7.125" style="1" customWidth="1"/>
    <col min="6660" max="6660" width="8.875" style="1" customWidth="1"/>
    <col min="6661" max="6661" width="14.375" style="1" bestFit="1" customWidth="1"/>
    <col min="6662" max="6662" width="13.125" style="1" bestFit="1" customWidth="1"/>
    <col min="6663" max="6663" width="64.375" style="1" customWidth="1"/>
    <col min="6664" max="6664" width="6.125" style="1" customWidth="1"/>
    <col min="6665" max="6666" width="9.875" style="1" bestFit="1" customWidth="1"/>
    <col min="6667" max="6667" width="5.875" style="1" customWidth="1"/>
    <col min="6668" max="6668" width="43.875" style="1" customWidth="1"/>
    <col min="6669" max="6669" width="36" style="1" customWidth="1"/>
    <col min="6670" max="6670" width="26" style="1" customWidth="1"/>
    <col min="6671" max="6671" width="13.875" style="1" customWidth="1"/>
    <col min="6672" max="6672" width="6.375" style="1" customWidth="1"/>
    <col min="6673" max="6673" width="15.625" style="1" customWidth="1"/>
    <col min="6674" max="6674" width="16.875" style="1" customWidth="1"/>
    <col min="6675" max="6675" width="15.625" style="1" customWidth="1"/>
    <col min="6676" max="6914" width="9" style="1"/>
    <col min="6915" max="6915" width="7.125" style="1" customWidth="1"/>
    <col min="6916" max="6916" width="8.875" style="1" customWidth="1"/>
    <col min="6917" max="6917" width="14.375" style="1" bestFit="1" customWidth="1"/>
    <col min="6918" max="6918" width="13.125" style="1" bestFit="1" customWidth="1"/>
    <col min="6919" max="6919" width="64.375" style="1" customWidth="1"/>
    <col min="6920" max="6920" width="6.125" style="1" customWidth="1"/>
    <col min="6921" max="6922" width="9.875" style="1" bestFit="1" customWidth="1"/>
    <col min="6923" max="6923" width="5.875" style="1" customWidth="1"/>
    <col min="6924" max="6924" width="43.875" style="1" customWidth="1"/>
    <col min="6925" max="6925" width="36" style="1" customWidth="1"/>
    <col min="6926" max="6926" width="26" style="1" customWidth="1"/>
    <col min="6927" max="6927" width="13.875" style="1" customWidth="1"/>
    <col min="6928" max="6928" width="6.375" style="1" customWidth="1"/>
    <col min="6929" max="6929" width="15.625" style="1" customWidth="1"/>
    <col min="6930" max="6930" width="16.875" style="1" customWidth="1"/>
    <col min="6931" max="6931" width="15.625" style="1" customWidth="1"/>
    <col min="6932" max="7170" width="9" style="1"/>
    <col min="7171" max="7171" width="7.125" style="1" customWidth="1"/>
    <col min="7172" max="7172" width="8.875" style="1" customWidth="1"/>
    <col min="7173" max="7173" width="14.375" style="1" bestFit="1" customWidth="1"/>
    <col min="7174" max="7174" width="13.125" style="1" bestFit="1" customWidth="1"/>
    <col min="7175" max="7175" width="64.375" style="1" customWidth="1"/>
    <col min="7176" max="7176" width="6.125" style="1" customWidth="1"/>
    <col min="7177" max="7178" width="9.875" style="1" bestFit="1" customWidth="1"/>
    <col min="7179" max="7179" width="5.875" style="1" customWidth="1"/>
    <col min="7180" max="7180" width="43.875" style="1" customWidth="1"/>
    <col min="7181" max="7181" width="36" style="1" customWidth="1"/>
    <col min="7182" max="7182" width="26" style="1" customWidth="1"/>
    <col min="7183" max="7183" width="13.875" style="1" customWidth="1"/>
    <col min="7184" max="7184" width="6.375" style="1" customWidth="1"/>
    <col min="7185" max="7185" width="15.625" style="1" customWidth="1"/>
    <col min="7186" max="7186" width="16.875" style="1" customWidth="1"/>
    <col min="7187" max="7187" width="15.625" style="1" customWidth="1"/>
    <col min="7188" max="7426" width="9" style="1"/>
    <col min="7427" max="7427" width="7.125" style="1" customWidth="1"/>
    <col min="7428" max="7428" width="8.875" style="1" customWidth="1"/>
    <col min="7429" max="7429" width="14.375" style="1" bestFit="1" customWidth="1"/>
    <col min="7430" max="7430" width="13.125" style="1" bestFit="1" customWidth="1"/>
    <col min="7431" max="7431" width="64.375" style="1" customWidth="1"/>
    <col min="7432" max="7432" width="6.125" style="1" customWidth="1"/>
    <col min="7433" max="7434" width="9.875" style="1" bestFit="1" customWidth="1"/>
    <col min="7435" max="7435" width="5.875" style="1" customWidth="1"/>
    <col min="7436" max="7436" width="43.875" style="1" customWidth="1"/>
    <col min="7437" max="7437" width="36" style="1" customWidth="1"/>
    <col min="7438" max="7438" width="26" style="1" customWidth="1"/>
    <col min="7439" max="7439" width="13.875" style="1" customWidth="1"/>
    <col min="7440" max="7440" width="6.375" style="1" customWidth="1"/>
    <col min="7441" max="7441" width="15.625" style="1" customWidth="1"/>
    <col min="7442" max="7442" width="16.875" style="1" customWidth="1"/>
    <col min="7443" max="7443" width="15.625" style="1" customWidth="1"/>
    <col min="7444" max="7682" width="9" style="1"/>
    <col min="7683" max="7683" width="7.125" style="1" customWidth="1"/>
    <col min="7684" max="7684" width="8.875" style="1" customWidth="1"/>
    <col min="7685" max="7685" width="14.375" style="1" bestFit="1" customWidth="1"/>
    <col min="7686" max="7686" width="13.125" style="1" bestFit="1" customWidth="1"/>
    <col min="7687" max="7687" width="64.375" style="1" customWidth="1"/>
    <col min="7688" max="7688" width="6.125" style="1" customWidth="1"/>
    <col min="7689" max="7690" width="9.875" style="1" bestFit="1" customWidth="1"/>
    <col min="7691" max="7691" width="5.875" style="1" customWidth="1"/>
    <col min="7692" max="7692" width="43.875" style="1" customWidth="1"/>
    <col min="7693" max="7693" width="36" style="1" customWidth="1"/>
    <col min="7694" max="7694" width="26" style="1" customWidth="1"/>
    <col min="7695" max="7695" width="13.875" style="1" customWidth="1"/>
    <col min="7696" max="7696" width="6.375" style="1" customWidth="1"/>
    <col min="7697" max="7697" width="15.625" style="1" customWidth="1"/>
    <col min="7698" max="7698" width="16.875" style="1" customWidth="1"/>
    <col min="7699" max="7699" width="15.625" style="1" customWidth="1"/>
    <col min="7700" max="7938" width="9" style="1"/>
    <col min="7939" max="7939" width="7.125" style="1" customWidth="1"/>
    <col min="7940" max="7940" width="8.875" style="1" customWidth="1"/>
    <col min="7941" max="7941" width="14.375" style="1" bestFit="1" customWidth="1"/>
    <col min="7942" max="7942" width="13.125" style="1" bestFit="1" customWidth="1"/>
    <col min="7943" max="7943" width="64.375" style="1" customWidth="1"/>
    <col min="7944" max="7944" width="6.125" style="1" customWidth="1"/>
    <col min="7945" max="7946" width="9.875" style="1" bestFit="1" customWidth="1"/>
    <col min="7947" max="7947" width="5.875" style="1" customWidth="1"/>
    <col min="7948" max="7948" width="43.875" style="1" customWidth="1"/>
    <col min="7949" max="7949" width="36" style="1" customWidth="1"/>
    <col min="7950" max="7950" width="26" style="1" customWidth="1"/>
    <col min="7951" max="7951" width="13.875" style="1" customWidth="1"/>
    <col min="7952" max="7952" width="6.375" style="1" customWidth="1"/>
    <col min="7953" max="7953" width="15.625" style="1" customWidth="1"/>
    <col min="7954" max="7954" width="16.875" style="1" customWidth="1"/>
    <col min="7955" max="7955" width="15.625" style="1" customWidth="1"/>
    <col min="7956" max="8194" width="9" style="1"/>
    <col min="8195" max="8195" width="7.125" style="1" customWidth="1"/>
    <col min="8196" max="8196" width="8.875" style="1" customWidth="1"/>
    <col min="8197" max="8197" width="14.375" style="1" bestFit="1" customWidth="1"/>
    <col min="8198" max="8198" width="13.125" style="1" bestFit="1" customWidth="1"/>
    <col min="8199" max="8199" width="64.375" style="1" customWidth="1"/>
    <col min="8200" max="8200" width="6.125" style="1" customWidth="1"/>
    <col min="8201" max="8202" width="9.875" style="1" bestFit="1" customWidth="1"/>
    <col min="8203" max="8203" width="5.875" style="1" customWidth="1"/>
    <col min="8204" max="8204" width="43.875" style="1" customWidth="1"/>
    <col min="8205" max="8205" width="36" style="1" customWidth="1"/>
    <col min="8206" max="8206" width="26" style="1" customWidth="1"/>
    <col min="8207" max="8207" width="13.875" style="1" customWidth="1"/>
    <col min="8208" max="8208" width="6.375" style="1" customWidth="1"/>
    <col min="8209" max="8209" width="15.625" style="1" customWidth="1"/>
    <col min="8210" max="8210" width="16.875" style="1" customWidth="1"/>
    <col min="8211" max="8211" width="15.625" style="1" customWidth="1"/>
    <col min="8212" max="8450" width="9" style="1"/>
    <col min="8451" max="8451" width="7.125" style="1" customWidth="1"/>
    <col min="8452" max="8452" width="8.875" style="1" customWidth="1"/>
    <col min="8453" max="8453" width="14.375" style="1" bestFit="1" customWidth="1"/>
    <col min="8454" max="8454" width="13.125" style="1" bestFit="1" customWidth="1"/>
    <col min="8455" max="8455" width="64.375" style="1" customWidth="1"/>
    <col min="8456" max="8456" width="6.125" style="1" customWidth="1"/>
    <col min="8457" max="8458" width="9.875" style="1" bestFit="1" customWidth="1"/>
    <col min="8459" max="8459" width="5.875" style="1" customWidth="1"/>
    <col min="8460" max="8460" width="43.875" style="1" customWidth="1"/>
    <col min="8461" max="8461" width="36" style="1" customWidth="1"/>
    <col min="8462" max="8462" width="26" style="1" customWidth="1"/>
    <col min="8463" max="8463" width="13.875" style="1" customWidth="1"/>
    <col min="8464" max="8464" width="6.375" style="1" customWidth="1"/>
    <col min="8465" max="8465" width="15.625" style="1" customWidth="1"/>
    <col min="8466" max="8466" width="16.875" style="1" customWidth="1"/>
    <col min="8467" max="8467" width="15.625" style="1" customWidth="1"/>
    <col min="8468" max="8706" width="9" style="1"/>
    <col min="8707" max="8707" width="7.125" style="1" customWidth="1"/>
    <col min="8708" max="8708" width="8.875" style="1" customWidth="1"/>
    <col min="8709" max="8709" width="14.375" style="1" bestFit="1" customWidth="1"/>
    <col min="8710" max="8710" width="13.125" style="1" bestFit="1" customWidth="1"/>
    <col min="8711" max="8711" width="64.375" style="1" customWidth="1"/>
    <col min="8712" max="8712" width="6.125" style="1" customWidth="1"/>
    <col min="8713" max="8714" width="9.875" style="1" bestFit="1" customWidth="1"/>
    <col min="8715" max="8715" width="5.875" style="1" customWidth="1"/>
    <col min="8716" max="8716" width="43.875" style="1" customWidth="1"/>
    <col min="8717" max="8717" width="36" style="1" customWidth="1"/>
    <col min="8718" max="8718" width="26" style="1" customWidth="1"/>
    <col min="8719" max="8719" width="13.875" style="1" customWidth="1"/>
    <col min="8720" max="8720" width="6.375" style="1" customWidth="1"/>
    <col min="8721" max="8721" width="15.625" style="1" customWidth="1"/>
    <col min="8722" max="8722" width="16.875" style="1" customWidth="1"/>
    <col min="8723" max="8723" width="15.625" style="1" customWidth="1"/>
    <col min="8724" max="8962" width="9" style="1"/>
    <col min="8963" max="8963" width="7.125" style="1" customWidth="1"/>
    <col min="8964" max="8964" width="8.875" style="1" customWidth="1"/>
    <col min="8965" max="8965" width="14.375" style="1" bestFit="1" customWidth="1"/>
    <col min="8966" max="8966" width="13.125" style="1" bestFit="1" customWidth="1"/>
    <col min="8967" max="8967" width="64.375" style="1" customWidth="1"/>
    <col min="8968" max="8968" width="6.125" style="1" customWidth="1"/>
    <col min="8969" max="8970" width="9.875" style="1" bestFit="1" customWidth="1"/>
    <col min="8971" max="8971" width="5.875" style="1" customWidth="1"/>
    <col min="8972" max="8972" width="43.875" style="1" customWidth="1"/>
    <col min="8973" max="8973" width="36" style="1" customWidth="1"/>
    <col min="8974" max="8974" width="26" style="1" customWidth="1"/>
    <col min="8975" max="8975" width="13.875" style="1" customWidth="1"/>
    <col min="8976" max="8976" width="6.375" style="1" customWidth="1"/>
    <col min="8977" max="8977" width="15.625" style="1" customWidth="1"/>
    <col min="8978" max="8978" width="16.875" style="1" customWidth="1"/>
    <col min="8979" max="8979" width="15.625" style="1" customWidth="1"/>
    <col min="8980" max="9218" width="9" style="1"/>
    <col min="9219" max="9219" width="7.125" style="1" customWidth="1"/>
    <col min="9220" max="9220" width="8.875" style="1" customWidth="1"/>
    <col min="9221" max="9221" width="14.375" style="1" bestFit="1" customWidth="1"/>
    <col min="9222" max="9222" width="13.125" style="1" bestFit="1" customWidth="1"/>
    <col min="9223" max="9223" width="64.375" style="1" customWidth="1"/>
    <col min="9224" max="9224" width="6.125" style="1" customWidth="1"/>
    <col min="9225" max="9226" width="9.875" style="1" bestFit="1" customWidth="1"/>
    <col min="9227" max="9227" width="5.875" style="1" customWidth="1"/>
    <col min="9228" max="9228" width="43.875" style="1" customWidth="1"/>
    <col min="9229" max="9229" width="36" style="1" customWidth="1"/>
    <col min="9230" max="9230" width="26" style="1" customWidth="1"/>
    <col min="9231" max="9231" width="13.875" style="1" customWidth="1"/>
    <col min="9232" max="9232" width="6.375" style="1" customWidth="1"/>
    <col min="9233" max="9233" width="15.625" style="1" customWidth="1"/>
    <col min="9234" max="9234" width="16.875" style="1" customWidth="1"/>
    <col min="9235" max="9235" width="15.625" style="1" customWidth="1"/>
    <col min="9236" max="9474" width="9" style="1"/>
    <col min="9475" max="9475" width="7.125" style="1" customWidth="1"/>
    <col min="9476" max="9476" width="8.875" style="1" customWidth="1"/>
    <col min="9477" max="9477" width="14.375" style="1" bestFit="1" customWidth="1"/>
    <col min="9478" max="9478" width="13.125" style="1" bestFit="1" customWidth="1"/>
    <col min="9479" max="9479" width="64.375" style="1" customWidth="1"/>
    <col min="9480" max="9480" width="6.125" style="1" customWidth="1"/>
    <col min="9481" max="9482" width="9.875" style="1" bestFit="1" customWidth="1"/>
    <col min="9483" max="9483" width="5.875" style="1" customWidth="1"/>
    <col min="9484" max="9484" width="43.875" style="1" customWidth="1"/>
    <col min="9485" max="9485" width="36" style="1" customWidth="1"/>
    <col min="9486" max="9486" width="26" style="1" customWidth="1"/>
    <col min="9487" max="9487" width="13.875" style="1" customWidth="1"/>
    <col min="9488" max="9488" width="6.375" style="1" customWidth="1"/>
    <col min="9489" max="9489" width="15.625" style="1" customWidth="1"/>
    <col min="9490" max="9490" width="16.875" style="1" customWidth="1"/>
    <col min="9491" max="9491" width="15.625" style="1" customWidth="1"/>
    <col min="9492" max="9730" width="9" style="1"/>
    <col min="9731" max="9731" width="7.125" style="1" customWidth="1"/>
    <col min="9732" max="9732" width="8.875" style="1" customWidth="1"/>
    <col min="9733" max="9733" width="14.375" style="1" bestFit="1" customWidth="1"/>
    <col min="9734" max="9734" width="13.125" style="1" bestFit="1" customWidth="1"/>
    <col min="9735" max="9735" width="64.375" style="1" customWidth="1"/>
    <col min="9736" max="9736" width="6.125" style="1" customWidth="1"/>
    <col min="9737" max="9738" width="9.875" style="1" bestFit="1" customWidth="1"/>
    <col min="9739" max="9739" width="5.875" style="1" customWidth="1"/>
    <col min="9740" max="9740" width="43.875" style="1" customWidth="1"/>
    <col min="9741" max="9741" width="36" style="1" customWidth="1"/>
    <col min="9742" max="9742" width="26" style="1" customWidth="1"/>
    <col min="9743" max="9743" width="13.875" style="1" customWidth="1"/>
    <col min="9744" max="9744" width="6.375" style="1" customWidth="1"/>
    <col min="9745" max="9745" width="15.625" style="1" customWidth="1"/>
    <col min="9746" max="9746" width="16.875" style="1" customWidth="1"/>
    <col min="9747" max="9747" width="15.625" style="1" customWidth="1"/>
    <col min="9748" max="9986" width="9" style="1"/>
    <col min="9987" max="9987" width="7.125" style="1" customWidth="1"/>
    <col min="9988" max="9988" width="8.875" style="1" customWidth="1"/>
    <col min="9989" max="9989" width="14.375" style="1" bestFit="1" customWidth="1"/>
    <col min="9990" max="9990" width="13.125" style="1" bestFit="1" customWidth="1"/>
    <col min="9991" max="9991" width="64.375" style="1" customWidth="1"/>
    <col min="9992" max="9992" width="6.125" style="1" customWidth="1"/>
    <col min="9993" max="9994" width="9.875" style="1" bestFit="1" customWidth="1"/>
    <col min="9995" max="9995" width="5.875" style="1" customWidth="1"/>
    <col min="9996" max="9996" width="43.875" style="1" customWidth="1"/>
    <col min="9997" max="9997" width="36" style="1" customWidth="1"/>
    <col min="9998" max="9998" width="26" style="1" customWidth="1"/>
    <col min="9999" max="9999" width="13.875" style="1" customWidth="1"/>
    <col min="10000" max="10000" width="6.375" style="1" customWidth="1"/>
    <col min="10001" max="10001" width="15.625" style="1" customWidth="1"/>
    <col min="10002" max="10002" width="16.875" style="1" customWidth="1"/>
    <col min="10003" max="10003" width="15.625" style="1" customWidth="1"/>
    <col min="10004" max="10242" width="9" style="1"/>
    <col min="10243" max="10243" width="7.125" style="1" customWidth="1"/>
    <col min="10244" max="10244" width="8.875" style="1" customWidth="1"/>
    <col min="10245" max="10245" width="14.375" style="1" bestFit="1" customWidth="1"/>
    <col min="10246" max="10246" width="13.125" style="1" bestFit="1" customWidth="1"/>
    <col min="10247" max="10247" width="64.375" style="1" customWidth="1"/>
    <col min="10248" max="10248" width="6.125" style="1" customWidth="1"/>
    <col min="10249" max="10250" width="9.875" style="1" bestFit="1" customWidth="1"/>
    <col min="10251" max="10251" width="5.875" style="1" customWidth="1"/>
    <col min="10252" max="10252" width="43.875" style="1" customWidth="1"/>
    <col min="10253" max="10253" width="36" style="1" customWidth="1"/>
    <col min="10254" max="10254" width="26" style="1" customWidth="1"/>
    <col min="10255" max="10255" width="13.875" style="1" customWidth="1"/>
    <col min="10256" max="10256" width="6.375" style="1" customWidth="1"/>
    <col min="10257" max="10257" width="15.625" style="1" customWidth="1"/>
    <col min="10258" max="10258" width="16.875" style="1" customWidth="1"/>
    <col min="10259" max="10259" width="15.625" style="1" customWidth="1"/>
    <col min="10260" max="10498" width="9" style="1"/>
    <col min="10499" max="10499" width="7.125" style="1" customWidth="1"/>
    <col min="10500" max="10500" width="8.875" style="1" customWidth="1"/>
    <col min="10501" max="10501" width="14.375" style="1" bestFit="1" customWidth="1"/>
    <col min="10502" max="10502" width="13.125" style="1" bestFit="1" customWidth="1"/>
    <col min="10503" max="10503" width="64.375" style="1" customWidth="1"/>
    <col min="10504" max="10504" width="6.125" style="1" customWidth="1"/>
    <col min="10505" max="10506" width="9.875" style="1" bestFit="1" customWidth="1"/>
    <col min="10507" max="10507" width="5.875" style="1" customWidth="1"/>
    <col min="10508" max="10508" width="43.875" style="1" customWidth="1"/>
    <col min="10509" max="10509" width="36" style="1" customWidth="1"/>
    <col min="10510" max="10510" width="26" style="1" customWidth="1"/>
    <col min="10511" max="10511" width="13.875" style="1" customWidth="1"/>
    <col min="10512" max="10512" width="6.375" style="1" customWidth="1"/>
    <col min="10513" max="10513" width="15.625" style="1" customWidth="1"/>
    <col min="10514" max="10514" width="16.875" style="1" customWidth="1"/>
    <col min="10515" max="10515" width="15.625" style="1" customWidth="1"/>
    <col min="10516" max="10754" width="9" style="1"/>
    <col min="10755" max="10755" width="7.125" style="1" customWidth="1"/>
    <col min="10756" max="10756" width="8.875" style="1" customWidth="1"/>
    <col min="10757" max="10757" width="14.375" style="1" bestFit="1" customWidth="1"/>
    <col min="10758" max="10758" width="13.125" style="1" bestFit="1" customWidth="1"/>
    <col min="10759" max="10759" width="64.375" style="1" customWidth="1"/>
    <col min="10760" max="10760" width="6.125" style="1" customWidth="1"/>
    <col min="10761" max="10762" width="9.875" style="1" bestFit="1" customWidth="1"/>
    <col min="10763" max="10763" width="5.875" style="1" customWidth="1"/>
    <col min="10764" max="10764" width="43.875" style="1" customWidth="1"/>
    <col min="10765" max="10765" width="36" style="1" customWidth="1"/>
    <col min="10766" max="10766" width="26" style="1" customWidth="1"/>
    <col min="10767" max="10767" width="13.875" style="1" customWidth="1"/>
    <col min="10768" max="10768" width="6.375" style="1" customWidth="1"/>
    <col min="10769" max="10769" width="15.625" style="1" customWidth="1"/>
    <col min="10770" max="10770" width="16.875" style="1" customWidth="1"/>
    <col min="10771" max="10771" width="15.625" style="1" customWidth="1"/>
    <col min="10772" max="11010" width="9" style="1"/>
    <col min="11011" max="11011" width="7.125" style="1" customWidth="1"/>
    <col min="11012" max="11012" width="8.875" style="1" customWidth="1"/>
    <col min="11013" max="11013" width="14.375" style="1" bestFit="1" customWidth="1"/>
    <col min="11014" max="11014" width="13.125" style="1" bestFit="1" customWidth="1"/>
    <col min="11015" max="11015" width="64.375" style="1" customWidth="1"/>
    <col min="11016" max="11016" width="6.125" style="1" customWidth="1"/>
    <col min="11017" max="11018" width="9.875" style="1" bestFit="1" customWidth="1"/>
    <col min="11019" max="11019" width="5.875" style="1" customWidth="1"/>
    <col min="11020" max="11020" width="43.875" style="1" customWidth="1"/>
    <col min="11021" max="11021" width="36" style="1" customWidth="1"/>
    <col min="11022" max="11022" width="26" style="1" customWidth="1"/>
    <col min="11023" max="11023" width="13.875" style="1" customWidth="1"/>
    <col min="11024" max="11024" width="6.375" style="1" customWidth="1"/>
    <col min="11025" max="11025" width="15.625" style="1" customWidth="1"/>
    <col min="11026" max="11026" width="16.875" style="1" customWidth="1"/>
    <col min="11027" max="11027" width="15.625" style="1" customWidth="1"/>
    <col min="11028" max="11266" width="9" style="1"/>
    <col min="11267" max="11267" width="7.125" style="1" customWidth="1"/>
    <col min="11268" max="11268" width="8.875" style="1" customWidth="1"/>
    <col min="11269" max="11269" width="14.375" style="1" bestFit="1" customWidth="1"/>
    <col min="11270" max="11270" width="13.125" style="1" bestFit="1" customWidth="1"/>
    <col min="11271" max="11271" width="64.375" style="1" customWidth="1"/>
    <col min="11272" max="11272" width="6.125" style="1" customWidth="1"/>
    <col min="11273" max="11274" width="9.875" style="1" bestFit="1" customWidth="1"/>
    <col min="11275" max="11275" width="5.875" style="1" customWidth="1"/>
    <col min="11276" max="11276" width="43.875" style="1" customWidth="1"/>
    <col min="11277" max="11277" width="36" style="1" customWidth="1"/>
    <col min="11278" max="11278" width="26" style="1" customWidth="1"/>
    <col min="11279" max="11279" width="13.875" style="1" customWidth="1"/>
    <col min="11280" max="11280" width="6.375" style="1" customWidth="1"/>
    <col min="11281" max="11281" width="15.625" style="1" customWidth="1"/>
    <col min="11282" max="11282" width="16.875" style="1" customWidth="1"/>
    <col min="11283" max="11283" width="15.625" style="1" customWidth="1"/>
    <col min="11284" max="11522" width="9" style="1"/>
    <col min="11523" max="11523" width="7.125" style="1" customWidth="1"/>
    <col min="11524" max="11524" width="8.875" style="1" customWidth="1"/>
    <col min="11525" max="11525" width="14.375" style="1" bestFit="1" customWidth="1"/>
    <col min="11526" max="11526" width="13.125" style="1" bestFit="1" customWidth="1"/>
    <col min="11527" max="11527" width="64.375" style="1" customWidth="1"/>
    <col min="11528" max="11528" width="6.125" style="1" customWidth="1"/>
    <col min="11529" max="11530" width="9.875" style="1" bestFit="1" customWidth="1"/>
    <col min="11531" max="11531" width="5.875" style="1" customWidth="1"/>
    <col min="11532" max="11532" width="43.875" style="1" customWidth="1"/>
    <col min="11533" max="11533" width="36" style="1" customWidth="1"/>
    <col min="11534" max="11534" width="26" style="1" customWidth="1"/>
    <col min="11535" max="11535" width="13.875" style="1" customWidth="1"/>
    <col min="11536" max="11536" width="6.375" style="1" customWidth="1"/>
    <col min="11537" max="11537" width="15.625" style="1" customWidth="1"/>
    <col min="11538" max="11538" width="16.875" style="1" customWidth="1"/>
    <col min="11539" max="11539" width="15.625" style="1" customWidth="1"/>
    <col min="11540" max="11778" width="9" style="1"/>
    <col min="11779" max="11779" width="7.125" style="1" customWidth="1"/>
    <col min="11780" max="11780" width="8.875" style="1" customWidth="1"/>
    <col min="11781" max="11781" width="14.375" style="1" bestFit="1" customWidth="1"/>
    <col min="11782" max="11782" width="13.125" style="1" bestFit="1" customWidth="1"/>
    <col min="11783" max="11783" width="64.375" style="1" customWidth="1"/>
    <col min="11784" max="11784" width="6.125" style="1" customWidth="1"/>
    <col min="11785" max="11786" width="9.875" style="1" bestFit="1" customWidth="1"/>
    <col min="11787" max="11787" width="5.875" style="1" customWidth="1"/>
    <col min="11788" max="11788" width="43.875" style="1" customWidth="1"/>
    <col min="11789" max="11789" width="36" style="1" customWidth="1"/>
    <col min="11790" max="11790" width="26" style="1" customWidth="1"/>
    <col min="11791" max="11791" width="13.875" style="1" customWidth="1"/>
    <col min="11792" max="11792" width="6.375" style="1" customWidth="1"/>
    <col min="11793" max="11793" width="15.625" style="1" customWidth="1"/>
    <col min="11794" max="11794" width="16.875" style="1" customWidth="1"/>
    <col min="11795" max="11795" width="15.625" style="1" customWidth="1"/>
    <col min="11796" max="12034" width="9" style="1"/>
    <col min="12035" max="12035" width="7.125" style="1" customWidth="1"/>
    <col min="12036" max="12036" width="8.875" style="1" customWidth="1"/>
    <col min="12037" max="12037" width="14.375" style="1" bestFit="1" customWidth="1"/>
    <col min="12038" max="12038" width="13.125" style="1" bestFit="1" customWidth="1"/>
    <col min="12039" max="12039" width="64.375" style="1" customWidth="1"/>
    <col min="12040" max="12040" width="6.125" style="1" customWidth="1"/>
    <col min="12041" max="12042" width="9.875" style="1" bestFit="1" customWidth="1"/>
    <col min="12043" max="12043" width="5.875" style="1" customWidth="1"/>
    <col min="12044" max="12044" width="43.875" style="1" customWidth="1"/>
    <col min="12045" max="12045" width="36" style="1" customWidth="1"/>
    <col min="12046" max="12046" width="26" style="1" customWidth="1"/>
    <col min="12047" max="12047" width="13.875" style="1" customWidth="1"/>
    <col min="12048" max="12048" width="6.375" style="1" customWidth="1"/>
    <col min="12049" max="12049" width="15.625" style="1" customWidth="1"/>
    <col min="12050" max="12050" width="16.875" style="1" customWidth="1"/>
    <col min="12051" max="12051" width="15.625" style="1" customWidth="1"/>
    <col min="12052" max="12290" width="9" style="1"/>
    <col min="12291" max="12291" width="7.125" style="1" customWidth="1"/>
    <col min="12292" max="12292" width="8.875" style="1" customWidth="1"/>
    <col min="12293" max="12293" width="14.375" style="1" bestFit="1" customWidth="1"/>
    <col min="12294" max="12294" width="13.125" style="1" bestFit="1" customWidth="1"/>
    <col min="12295" max="12295" width="64.375" style="1" customWidth="1"/>
    <col min="12296" max="12296" width="6.125" style="1" customWidth="1"/>
    <col min="12297" max="12298" width="9.875" style="1" bestFit="1" customWidth="1"/>
    <col min="12299" max="12299" width="5.875" style="1" customWidth="1"/>
    <col min="12300" max="12300" width="43.875" style="1" customWidth="1"/>
    <col min="12301" max="12301" width="36" style="1" customWidth="1"/>
    <col min="12302" max="12302" width="26" style="1" customWidth="1"/>
    <col min="12303" max="12303" width="13.875" style="1" customWidth="1"/>
    <col min="12304" max="12304" width="6.375" style="1" customWidth="1"/>
    <col min="12305" max="12305" width="15.625" style="1" customWidth="1"/>
    <col min="12306" max="12306" width="16.875" style="1" customWidth="1"/>
    <col min="12307" max="12307" width="15.625" style="1" customWidth="1"/>
    <col min="12308" max="12546" width="9" style="1"/>
    <col min="12547" max="12547" width="7.125" style="1" customWidth="1"/>
    <col min="12548" max="12548" width="8.875" style="1" customWidth="1"/>
    <col min="12549" max="12549" width="14.375" style="1" bestFit="1" customWidth="1"/>
    <col min="12550" max="12550" width="13.125" style="1" bestFit="1" customWidth="1"/>
    <col min="12551" max="12551" width="64.375" style="1" customWidth="1"/>
    <col min="12552" max="12552" width="6.125" style="1" customWidth="1"/>
    <col min="12553" max="12554" width="9.875" style="1" bestFit="1" customWidth="1"/>
    <col min="12555" max="12555" width="5.875" style="1" customWidth="1"/>
    <col min="12556" max="12556" width="43.875" style="1" customWidth="1"/>
    <col min="12557" max="12557" width="36" style="1" customWidth="1"/>
    <col min="12558" max="12558" width="26" style="1" customWidth="1"/>
    <col min="12559" max="12559" width="13.875" style="1" customWidth="1"/>
    <col min="12560" max="12560" width="6.375" style="1" customWidth="1"/>
    <col min="12561" max="12561" width="15.625" style="1" customWidth="1"/>
    <col min="12562" max="12562" width="16.875" style="1" customWidth="1"/>
    <col min="12563" max="12563" width="15.625" style="1" customWidth="1"/>
    <col min="12564" max="12802" width="9" style="1"/>
    <col min="12803" max="12803" width="7.125" style="1" customWidth="1"/>
    <col min="12804" max="12804" width="8.875" style="1" customWidth="1"/>
    <col min="12805" max="12805" width="14.375" style="1" bestFit="1" customWidth="1"/>
    <col min="12806" max="12806" width="13.125" style="1" bestFit="1" customWidth="1"/>
    <col min="12807" max="12807" width="64.375" style="1" customWidth="1"/>
    <col min="12808" max="12808" width="6.125" style="1" customWidth="1"/>
    <col min="12809" max="12810" width="9.875" style="1" bestFit="1" customWidth="1"/>
    <col min="12811" max="12811" width="5.875" style="1" customWidth="1"/>
    <col min="12812" max="12812" width="43.875" style="1" customWidth="1"/>
    <col min="12813" max="12813" width="36" style="1" customWidth="1"/>
    <col min="12814" max="12814" width="26" style="1" customWidth="1"/>
    <col min="12815" max="12815" width="13.875" style="1" customWidth="1"/>
    <col min="12816" max="12816" width="6.375" style="1" customWidth="1"/>
    <col min="12817" max="12817" width="15.625" style="1" customWidth="1"/>
    <col min="12818" max="12818" width="16.875" style="1" customWidth="1"/>
    <col min="12819" max="12819" width="15.625" style="1" customWidth="1"/>
    <col min="12820" max="13058" width="9" style="1"/>
    <col min="13059" max="13059" width="7.125" style="1" customWidth="1"/>
    <col min="13060" max="13060" width="8.875" style="1" customWidth="1"/>
    <col min="13061" max="13061" width="14.375" style="1" bestFit="1" customWidth="1"/>
    <col min="13062" max="13062" width="13.125" style="1" bestFit="1" customWidth="1"/>
    <col min="13063" max="13063" width="64.375" style="1" customWidth="1"/>
    <col min="13064" max="13064" width="6.125" style="1" customWidth="1"/>
    <col min="13065" max="13066" width="9.875" style="1" bestFit="1" customWidth="1"/>
    <col min="13067" max="13067" width="5.875" style="1" customWidth="1"/>
    <col min="13068" max="13068" width="43.875" style="1" customWidth="1"/>
    <col min="13069" max="13069" width="36" style="1" customWidth="1"/>
    <col min="13070" max="13070" width="26" style="1" customWidth="1"/>
    <col min="13071" max="13071" width="13.875" style="1" customWidth="1"/>
    <col min="13072" max="13072" width="6.375" style="1" customWidth="1"/>
    <col min="13073" max="13073" width="15.625" style="1" customWidth="1"/>
    <col min="13074" max="13074" width="16.875" style="1" customWidth="1"/>
    <col min="13075" max="13075" width="15.625" style="1" customWidth="1"/>
    <col min="13076" max="13314" width="9" style="1"/>
    <col min="13315" max="13315" width="7.125" style="1" customWidth="1"/>
    <col min="13316" max="13316" width="8.875" style="1" customWidth="1"/>
    <col min="13317" max="13317" width="14.375" style="1" bestFit="1" customWidth="1"/>
    <col min="13318" max="13318" width="13.125" style="1" bestFit="1" customWidth="1"/>
    <col min="13319" max="13319" width="64.375" style="1" customWidth="1"/>
    <col min="13320" max="13320" width="6.125" style="1" customWidth="1"/>
    <col min="13321" max="13322" width="9.875" style="1" bestFit="1" customWidth="1"/>
    <col min="13323" max="13323" width="5.875" style="1" customWidth="1"/>
    <col min="13324" max="13324" width="43.875" style="1" customWidth="1"/>
    <col min="13325" max="13325" width="36" style="1" customWidth="1"/>
    <col min="13326" max="13326" width="26" style="1" customWidth="1"/>
    <col min="13327" max="13327" width="13.875" style="1" customWidth="1"/>
    <col min="13328" max="13328" width="6.375" style="1" customWidth="1"/>
    <col min="13329" max="13329" width="15.625" style="1" customWidth="1"/>
    <col min="13330" max="13330" width="16.875" style="1" customWidth="1"/>
    <col min="13331" max="13331" width="15.625" style="1" customWidth="1"/>
    <col min="13332" max="13570" width="9" style="1"/>
    <col min="13571" max="13571" width="7.125" style="1" customWidth="1"/>
    <col min="13572" max="13572" width="8.875" style="1" customWidth="1"/>
    <col min="13573" max="13573" width="14.375" style="1" bestFit="1" customWidth="1"/>
    <col min="13574" max="13574" width="13.125" style="1" bestFit="1" customWidth="1"/>
    <col min="13575" max="13575" width="64.375" style="1" customWidth="1"/>
    <col min="13576" max="13576" width="6.125" style="1" customWidth="1"/>
    <col min="13577" max="13578" width="9.875" style="1" bestFit="1" customWidth="1"/>
    <col min="13579" max="13579" width="5.875" style="1" customWidth="1"/>
    <col min="13580" max="13580" width="43.875" style="1" customWidth="1"/>
    <col min="13581" max="13581" width="36" style="1" customWidth="1"/>
    <col min="13582" max="13582" width="26" style="1" customWidth="1"/>
    <col min="13583" max="13583" width="13.875" style="1" customWidth="1"/>
    <col min="13584" max="13584" width="6.375" style="1" customWidth="1"/>
    <col min="13585" max="13585" width="15.625" style="1" customWidth="1"/>
    <col min="13586" max="13586" width="16.875" style="1" customWidth="1"/>
    <col min="13587" max="13587" width="15.625" style="1" customWidth="1"/>
    <col min="13588" max="13826" width="9" style="1"/>
    <col min="13827" max="13827" width="7.125" style="1" customWidth="1"/>
    <col min="13828" max="13828" width="8.875" style="1" customWidth="1"/>
    <col min="13829" max="13829" width="14.375" style="1" bestFit="1" customWidth="1"/>
    <col min="13830" max="13830" width="13.125" style="1" bestFit="1" customWidth="1"/>
    <col min="13831" max="13831" width="64.375" style="1" customWidth="1"/>
    <col min="13832" max="13832" width="6.125" style="1" customWidth="1"/>
    <col min="13833" max="13834" width="9.875" style="1" bestFit="1" customWidth="1"/>
    <col min="13835" max="13835" width="5.875" style="1" customWidth="1"/>
    <col min="13836" max="13836" width="43.875" style="1" customWidth="1"/>
    <col min="13837" max="13837" width="36" style="1" customWidth="1"/>
    <col min="13838" max="13838" width="26" style="1" customWidth="1"/>
    <col min="13839" max="13839" width="13.875" style="1" customWidth="1"/>
    <col min="13840" max="13840" width="6.375" style="1" customWidth="1"/>
    <col min="13841" max="13841" width="15.625" style="1" customWidth="1"/>
    <col min="13842" max="13842" width="16.875" style="1" customWidth="1"/>
    <col min="13843" max="13843" width="15.625" style="1" customWidth="1"/>
    <col min="13844" max="14082" width="9" style="1"/>
    <col min="14083" max="14083" width="7.125" style="1" customWidth="1"/>
    <col min="14084" max="14084" width="8.875" style="1" customWidth="1"/>
    <col min="14085" max="14085" width="14.375" style="1" bestFit="1" customWidth="1"/>
    <col min="14086" max="14086" width="13.125" style="1" bestFit="1" customWidth="1"/>
    <col min="14087" max="14087" width="64.375" style="1" customWidth="1"/>
    <col min="14088" max="14088" width="6.125" style="1" customWidth="1"/>
    <col min="14089" max="14090" width="9.875" style="1" bestFit="1" customWidth="1"/>
    <col min="14091" max="14091" width="5.875" style="1" customWidth="1"/>
    <col min="14092" max="14092" width="43.875" style="1" customWidth="1"/>
    <col min="14093" max="14093" width="36" style="1" customWidth="1"/>
    <col min="14094" max="14094" width="26" style="1" customWidth="1"/>
    <col min="14095" max="14095" width="13.875" style="1" customWidth="1"/>
    <col min="14096" max="14096" width="6.375" style="1" customWidth="1"/>
    <col min="14097" max="14097" width="15.625" style="1" customWidth="1"/>
    <col min="14098" max="14098" width="16.875" style="1" customWidth="1"/>
    <col min="14099" max="14099" width="15.625" style="1" customWidth="1"/>
    <col min="14100" max="14338" width="9" style="1"/>
    <col min="14339" max="14339" width="7.125" style="1" customWidth="1"/>
    <col min="14340" max="14340" width="8.875" style="1" customWidth="1"/>
    <col min="14341" max="14341" width="14.375" style="1" bestFit="1" customWidth="1"/>
    <col min="14342" max="14342" width="13.125" style="1" bestFit="1" customWidth="1"/>
    <col min="14343" max="14343" width="64.375" style="1" customWidth="1"/>
    <col min="14344" max="14344" width="6.125" style="1" customWidth="1"/>
    <col min="14345" max="14346" width="9.875" style="1" bestFit="1" customWidth="1"/>
    <col min="14347" max="14347" width="5.875" style="1" customWidth="1"/>
    <col min="14348" max="14348" width="43.875" style="1" customWidth="1"/>
    <col min="14349" max="14349" width="36" style="1" customWidth="1"/>
    <col min="14350" max="14350" width="26" style="1" customWidth="1"/>
    <col min="14351" max="14351" width="13.875" style="1" customWidth="1"/>
    <col min="14352" max="14352" width="6.375" style="1" customWidth="1"/>
    <col min="14353" max="14353" width="15.625" style="1" customWidth="1"/>
    <col min="14354" max="14354" width="16.875" style="1" customWidth="1"/>
    <col min="14355" max="14355" width="15.625" style="1" customWidth="1"/>
    <col min="14356" max="14594" width="9" style="1"/>
    <col min="14595" max="14595" width="7.125" style="1" customWidth="1"/>
    <col min="14596" max="14596" width="8.875" style="1" customWidth="1"/>
    <col min="14597" max="14597" width="14.375" style="1" bestFit="1" customWidth="1"/>
    <col min="14598" max="14598" width="13.125" style="1" bestFit="1" customWidth="1"/>
    <col min="14599" max="14599" width="64.375" style="1" customWidth="1"/>
    <col min="14600" max="14600" width="6.125" style="1" customWidth="1"/>
    <col min="14601" max="14602" width="9.875" style="1" bestFit="1" customWidth="1"/>
    <col min="14603" max="14603" width="5.875" style="1" customWidth="1"/>
    <col min="14604" max="14604" width="43.875" style="1" customWidth="1"/>
    <col min="14605" max="14605" width="36" style="1" customWidth="1"/>
    <col min="14606" max="14606" width="26" style="1" customWidth="1"/>
    <col min="14607" max="14607" width="13.875" style="1" customWidth="1"/>
    <col min="14608" max="14608" width="6.375" style="1" customWidth="1"/>
    <col min="14609" max="14609" width="15.625" style="1" customWidth="1"/>
    <col min="14610" max="14610" width="16.875" style="1" customWidth="1"/>
    <col min="14611" max="14611" width="15.625" style="1" customWidth="1"/>
    <col min="14612" max="14850" width="9" style="1"/>
    <col min="14851" max="14851" width="7.125" style="1" customWidth="1"/>
    <col min="14852" max="14852" width="8.875" style="1" customWidth="1"/>
    <col min="14853" max="14853" width="14.375" style="1" bestFit="1" customWidth="1"/>
    <col min="14854" max="14854" width="13.125" style="1" bestFit="1" customWidth="1"/>
    <col min="14855" max="14855" width="64.375" style="1" customWidth="1"/>
    <col min="14856" max="14856" width="6.125" style="1" customWidth="1"/>
    <col min="14857" max="14858" width="9.875" style="1" bestFit="1" customWidth="1"/>
    <col min="14859" max="14859" width="5.875" style="1" customWidth="1"/>
    <col min="14860" max="14860" width="43.875" style="1" customWidth="1"/>
    <col min="14861" max="14861" width="36" style="1" customWidth="1"/>
    <col min="14862" max="14862" width="26" style="1" customWidth="1"/>
    <col min="14863" max="14863" width="13.875" style="1" customWidth="1"/>
    <col min="14864" max="14864" width="6.375" style="1" customWidth="1"/>
    <col min="14865" max="14865" width="15.625" style="1" customWidth="1"/>
    <col min="14866" max="14866" width="16.875" style="1" customWidth="1"/>
    <col min="14867" max="14867" width="15.625" style="1" customWidth="1"/>
    <col min="14868" max="15106" width="9" style="1"/>
    <col min="15107" max="15107" width="7.125" style="1" customWidth="1"/>
    <col min="15108" max="15108" width="8.875" style="1" customWidth="1"/>
    <col min="15109" max="15109" width="14.375" style="1" bestFit="1" customWidth="1"/>
    <col min="15110" max="15110" width="13.125" style="1" bestFit="1" customWidth="1"/>
    <col min="15111" max="15111" width="64.375" style="1" customWidth="1"/>
    <col min="15112" max="15112" width="6.125" style="1" customWidth="1"/>
    <col min="15113" max="15114" width="9.875" style="1" bestFit="1" customWidth="1"/>
    <col min="15115" max="15115" width="5.875" style="1" customWidth="1"/>
    <col min="15116" max="15116" width="43.875" style="1" customWidth="1"/>
    <col min="15117" max="15117" width="36" style="1" customWidth="1"/>
    <col min="15118" max="15118" width="26" style="1" customWidth="1"/>
    <col min="15119" max="15119" width="13.875" style="1" customWidth="1"/>
    <col min="15120" max="15120" width="6.375" style="1" customWidth="1"/>
    <col min="15121" max="15121" width="15.625" style="1" customWidth="1"/>
    <col min="15122" max="15122" width="16.875" style="1" customWidth="1"/>
    <col min="15123" max="15123" width="15.625" style="1" customWidth="1"/>
    <col min="15124" max="15362" width="9" style="1"/>
    <col min="15363" max="15363" width="7.125" style="1" customWidth="1"/>
    <col min="15364" max="15364" width="8.875" style="1" customWidth="1"/>
    <col min="15365" max="15365" width="14.375" style="1" bestFit="1" customWidth="1"/>
    <col min="15366" max="15366" width="13.125" style="1" bestFit="1" customWidth="1"/>
    <col min="15367" max="15367" width="64.375" style="1" customWidth="1"/>
    <col min="15368" max="15368" width="6.125" style="1" customWidth="1"/>
    <col min="15369" max="15370" width="9.875" style="1" bestFit="1" customWidth="1"/>
    <col min="15371" max="15371" width="5.875" style="1" customWidth="1"/>
    <col min="15372" max="15372" width="43.875" style="1" customWidth="1"/>
    <col min="15373" max="15373" width="36" style="1" customWidth="1"/>
    <col min="15374" max="15374" width="26" style="1" customWidth="1"/>
    <col min="15375" max="15375" width="13.875" style="1" customWidth="1"/>
    <col min="15376" max="15376" width="6.375" style="1" customWidth="1"/>
    <col min="15377" max="15377" width="15.625" style="1" customWidth="1"/>
    <col min="15378" max="15378" width="16.875" style="1" customWidth="1"/>
    <col min="15379" max="15379" width="15.625" style="1" customWidth="1"/>
    <col min="15380" max="15618" width="9" style="1"/>
    <col min="15619" max="15619" width="7.125" style="1" customWidth="1"/>
    <col min="15620" max="15620" width="8.875" style="1" customWidth="1"/>
    <col min="15621" max="15621" width="14.375" style="1" bestFit="1" customWidth="1"/>
    <col min="15622" max="15622" width="13.125" style="1" bestFit="1" customWidth="1"/>
    <col min="15623" max="15623" width="64.375" style="1" customWidth="1"/>
    <col min="15624" max="15624" width="6.125" style="1" customWidth="1"/>
    <col min="15625" max="15626" width="9.875" style="1" bestFit="1" customWidth="1"/>
    <col min="15627" max="15627" width="5.875" style="1" customWidth="1"/>
    <col min="15628" max="15628" width="43.875" style="1" customWidth="1"/>
    <col min="15629" max="15629" width="36" style="1" customWidth="1"/>
    <col min="15630" max="15630" width="26" style="1" customWidth="1"/>
    <col min="15631" max="15631" width="13.875" style="1" customWidth="1"/>
    <col min="15632" max="15632" width="6.375" style="1" customWidth="1"/>
    <col min="15633" max="15633" width="15.625" style="1" customWidth="1"/>
    <col min="15634" max="15634" width="16.875" style="1" customWidth="1"/>
    <col min="15635" max="15635" width="15.625" style="1" customWidth="1"/>
    <col min="15636" max="15874" width="9" style="1"/>
    <col min="15875" max="15875" width="7.125" style="1" customWidth="1"/>
    <col min="15876" max="15876" width="8.875" style="1" customWidth="1"/>
    <col min="15877" max="15877" width="14.375" style="1" bestFit="1" customWidth="1"/>
    <col min="15878" max="15878" width="13.125" style="1" bestFit="1" customWidth="1"/>
    <col min="15879" max="15879" width="64.375" style="1" customWidth="1"/>
    <col min="15880" max="15880" width="6.125" style="1" customWidth="1"/>
    <col min="15881" max="15882" width="9.875" style="1" bestFit="1" customWidth="1"/>
    <col min="15883" max="15883" width="5.875" style="1" customWidth="1"/>
    <col min="15884" max="15884" width="43.875" style="1" customWidth="1"/>
    <col min="15885" max="15885" width="36" style="1" customWidth="1"/>
    <col min="15886" max="15886" width="26" style="1" customWidth="1"/>
    <col min="15887" max="15887" width="13.875" style="1" customWidth="1"/>
    <col min="15888" max="15888" width="6.375" style="1" customWidth="1"/>
    <col min="15889" max="15889" width="15.625" style="1" customWidth="1"/>
    <col min="15890" max="15890" width="16.875" style="1" customWidth="1"/>
    <col min="15891" max="15891" width="15.625" style="1" customWidth="1"/>
    <col min="15892" max="16130" width="9" style="1"/>
    <col min="16131" max="16131" width="7.125" style="1" customWidth="1"/>
    <col min="16132" max="16132" width="8.875" style="1" customWidth="1"/>
    <col min="16133" max="16133" width="14.375" style="1" bestFit="1" customWidth="1"/>
    <col min="16134" max="16134" width="13.125" style="1" bestFit="1" customWidth="1"/>
    <col min="16135" max="16135" width="64.375" style="1" customWidth="1"/>
    <col min="16136" max="16136" width="6.125" style="1" customWidth="1"/>
    <col min="16137" max="16138" width="9.875" style="1" bestFit="1" customWidth="1"/>
    <col min="16139" max="16139" width="5.875" style="1" customWidth="1"/>
    <col min="16140" max="16140" width="43.875" style="1" customWidth="1"/>
    <col min="16141" max="16141" width="36" style="1" customWidth="1"/>
    <col min="16142" max="16142" width="26" style="1" customWidth="1"/>
    <col min="16143" max="16143" width="13.875" style="1" customWidth="1"/>
    <col min="16144" max="16144" width="6.375" style="1" customWidth="1"/>
    <col min="16145" max="16145" width="15.625" style="1" customWidth="1"/>
    <col min="16146" max="16146" width="16.875" style="1" customWidth="1"/>
    <col min="16147" max="16147" width="15.625" style="1" customWidth="1"/>
    <col min="16148" max="16384" width="9" style="1"/>
  </cols>
  <sheetData>
    <row r="2" spans="1:19" ht="20.100000000000001" customHeight="1">
      <c r="D2" s="2" t="s">
        <v>0</v>
      </c>
      <c r="E2" s="2"/>
      <c r="F2" s="2"/>
      <c r="G2" s="3" t="s">
        <v>2953</v>
      </c>
      <c r="I2" s="5" t="s">
        <v>2</v>
      </c>
      <c r="J2" s="6"/>
      <c r="K2" s="7"/>
      <c r="L2" s="8">
        <f>SUM(J:J)</f>
        <v>5260</v>
      </c>
    </row>
    <row r="3" spans="1:19" ht="20.100000000000001" customHeight="1">
      <c r="D3" s="2" t="s">
        <v>3</v>
      </c>
      <c r="E3" s="2"/>
      <c r="F3" s="2"/>
      <c r="G3" s="13" t="s">
        <v>2954</v>
      </c>
    </row>
    <row r="4" spans="1:19" ht="20.100000000000001" customHeight="1">
      <c r="D4" s="2" t="s">
        <v>5</v>
      </c>
      <c r="E4" s="2"/>
      <c r="F4" s="2"/>
      <c r="G4" s="13">
        <v>223396</v>
      </c>
      <c r="J4" s="287"/>
      <c r="L4" s="608" t="s">
        <v>1029</v>
      </c>
      <c r="M4" s="609"/>
    </row>
    <row r="5" spans="1:19" ht="20.100000000000001" customHeight="1">
      <c r="D5" s="2" t="s">
        <v>8</v>
      </c>
      <c r="E5" s="2"/>
      <c r="F5" s="2"/>
      <c r="G5" s="18">
        <v>45789</v>
      </c>
      <c r="L5" s="610"/>
      <c r="M5" s="611"/>
    </row>
    <row r="6" spans="1:19" ht="20.100000000000001" customHeight="1">
      <c r="D6" s="2" t="s">
        <v>10</v>
      </c>
      <c r="E6" s="2"/>
      <c r="F6" s="2"/>
      <c r="G6" s="18">
        <v>45790</v>
      </c>
      <c r="L6" s="610"/>
      <c r="M6" s="611"/>
    </row>
    <row r="7" spans="1:19" ht="20.100000000000001" customHeight="1">
      <c r="D7" s="24"/>
      <c r="E7" s="24"/>
      <c r="F7" s="24"/>
      <c r="G7" s="25"/>
      <c r="I7" s="612" t="s">
        <v>9</v>
      </c>
      <c r="L7" s="613"/>
      <c r="M7" s="614"/>
      <c r="N7" s="26"/>
    </row>
    <row r="8" spans="1:19" ht="20.100000000000001" customHeight="1">
      <c r="D8" s="24"/>
      <c r="E8" s="24"/>
      <c r="F8" s="24"/>
      <c r="G8" s="25"/>
      <c r="I8" s="615"/>
      <c r="J8" s="296"/>
      <c r="L8" s="22"/>
      <c r="M8" s="23"/>
      <c r="N8" s="26"/>
    </row>
    <row r="10" spans="1:19" s="4" customFormat="1" ht="19.7" customHeight="1">
      <c r="A10" s="4" t="s">
        <v>1030</v>
      </c>
      <c r="C10" s="27"/>
      <c r="D10" s="28" t="s">
        <v>12</v>
      </c>
      <c r="E10" s="28" t="s">
        <v>13</v>
      </c>
      <c r="F10" s="28" t="s">
        <v>14</v>
      </c>
      <c r="G10" s="27" t="s">
        <v>15</v>
      </c>
      <c r="H10" s="27" t="s">
        <v>16</v>
      </c>
      <c r="I10" s="27" t="s">
        <v>1031</v>
      </c>
      <c r="J10" s="31" t="s">
        <v>18</v>
      </c>
      <c r="K10" s="31" t="s">
        <v>19</v>
      </c>
      <c r="L10" s="27" t="s">
        <v>20</v>
      </c>
      <c r="M10" s="27" t="s">
        <v>21</v>
      </c>
      <c r="N10" s="27" t="s">
        <v>22</v>
      </c>
      <c r="O10" s="32" t="s">
        <v>23</v>
      </c>
      <c r="P10" s="28" t="s">
        <v>24</v>
      </c>
      <c r="Q10" s="27" t="s">
        <v>25</v>
      </c>
      <c r="R10" s="32" t="s">
        <v>26</v>
      </c>
      <c r="S10" s="33" t="s">
        <v>27</v>
      </c>
    </row>
    <row r="11" spans="1:19" s="4" customFormat="1" ht="19.350000000000001" customHeight="1">
      <c r="A11" s="27"/>
      <c r="B11" s="27"/>
      <c r="C11" s="27"/>
      <c r="D11" s="28"/>
      <c r="E11" s="28"/>
      <c r="F11" s="28"/>
      <c r="G11" s="27"/>
      <c r="H11" s="27"/>
      <c r="I11" s="27"/>
      <c r="J11" s="31"/>
      <c r="K11" s="31"/>
      <c r="L11" s="27"/>
      <c r="M11" s="27"/>
      <c r="N11" s="27"/>
      <c r="O11" s="32"/>
      <c r="P11" s="28"/>
      <c r="Q11" s="27"/>
      <c r="R11" s="32"/>
      <c r="S11" s="33"/>
    </row>
    <row r="12" spans="1:19" s="4" customFormat="1" ht="19.350000000000001" customHeight="1">
      <c r="A12" s="27"/>
      <c r="B12" s="27"/>
      <c r="C12" s="27"/>
      <c r="D12" s="616" t="s">
        <v>1032</v>
      </c>
      <c r="E12" s="617"/>
      <c r="F12" s="617"/>
      <c r="G12" s="618"/>
      <c r="H12" s="257"/>
      <c r="I12" s="257"/>
      <c r="J12" s="257"/>
      <c r="K12" s="135"/>
      <c r="L12" s="312"/>
      <c r="M12" s="27"/>
      <c r="N12" s="27"/>
      <c r="O12" s="32"/>
      <c r="P12" s="28"/>
      <c r="Q12" s="27"/>
      <c r="R12" s="32"/>
      <c r="S12" s="33"/>
    </row>
    <row r="13" spans="1:19" s="4" customFormat="1" ht="19.350000000000001" customHeight="1">
      <c r="A13" s="398" t="s">
        <v>109</v>
      </c>
      <c r="B13" s="27"/>
      <c r="C13" s="27"/>
      <c r="D13" s="619">
        <v>1</v>
      </c>
      <c r="E13" s="620" t="s">
        <v>376</v>
      </c>
      <c r="F13" s="621" t="s">
        <v>391</v>
      </c>
      <c r="G13" s="622" t="s">
        <v>1033</v>
      </c>
      <c r="H13" s="114">
        <v>1</v>
      </c>
      <c r="I13" s="339">
        <v>5260</v>
      </c>
      <c r="J13" s="339">
        <f>H13*I13</f>
        <v>5260</v>
      </c>
      <c r="K13" s="87"/>
      <c r="L13" s="78" t="s">
        <v>896</v>
      </c>
      <c r="M13" s="623" t="s">
        <v>2955</v>
      </c>
      <c r="N13" s="624" t="s">
        <v>1035</v>
      </c>
      <c r="O13" s="32">
        <v>45777</v>
      </c>
      <c r="P13" s="28"/>
      <c r="Q13" s="27" t="s">
        <v>2956</v>
      </c>
      <c r="R13" s="32" t="s">
        <v>2957</v>
      </c>
      <c r="S13" s="33"/>
    </row>
    <row r="14" spans="1:19" s="4" customFormat="1" ht="19.350000000000001" customHeight="1">
      <c r="A14" s="27"/>
      <c r="B14" s="27"/>
      <c r="C14" s="27"/>
      <c r="D14" s="28"/>
      <c r="E14" s="581"/>
      <c r="F14" s="79"/>
      <c r="G14" s="88"/>
      <c r="H14" s="27"/>
      <c r="I14" s="257"/>
      <c r="J14" s="257"/>
      <c r="K14" s="87"/>
      <c r="L14" s="78"/>
      <c r="M14" s="623"/>
      <c r="N14" s="27"/>
      <c r="O14" s="32"/>
      <c r="P14" s="28"/>
      <c r="Q14" s="27"/>
      <c r="R14" s="32"/>
      <c r="S14" s="33"/>
    </row>
    <row r="15" spans="1:19" s="4" customFormat="1" ht="19.350000000000001" customHeight="1">
      <c r="A15" s="27"/>
      <c r="B15" s="27"/>
      <c r="C15" s="27"/>
      <c r="D15" s="28"/>
      <c r="E15" s="72"/>
      <c r="F15" s="72"/>
      <c r="G15" s="320"/>
      <c r="H15" s="72"/>
      <c r="I15" s="341"/>
      <c r="J15" s="445"/>
      <c r="K15" s="342"/>
      <c r="L15" s="320"/>
      <c r="M15" s="27"/>
      <c r="N15" s="27"/>
      <c r="O15" s="32"/>
      <c r="P15" s="28"/>
      <c r="Q15" s="27"/>
      <c r="R15" s="32"/>
      <c r="S15" s="33"/>
    </row>
    <row r="16" spans="1:19" s="4" customFormat="1" ht="19.350000000000001" customHeight="1">
      <c r="A16" s="27"/>
      <c r="B16" s="27"/>
      <c r="C16" s="27"/>
      <c r="D16" s="343"/>
      <c r="E16" s="28"/>
      <c r="F16" s="28"/>
      <c r="G16" s="344">
        <f>SUM(J13:J14)</f>
        <v>5260</v>
      </c>
      <c r="H16" s="27"/>
      <c r="I16" s="257"/>
      <c r="J16" s="257"/>
      <c r="K16" s="31"/>
      <c r="L16" s="73"/>
      <c r="M16" s="27"/>
      <c r="N16" s="27"/>
      <c r="O16" s="32"/>
      <c r="P16" s="28"/>
      <c r="Q16" s="27"/>
      <c r="R16" s="32"/>
      <c r="S16" s="33"/>
    </row>
    <row r="17" spans="1:19" s="4" customFormat="1" ht="19.350000000000001" customHeight="1">
      <c r="A17" s="27"/>
      <c r="B17" s="27"/>
      <c r="C17" s="27"/>
      <c r="D17" s="28"/>
      <c r="E17" s="28"/>
      <c r="F17" s="28"/>
      <c r="G17" s="27"/>
      <c r="H17" s="27"/>
      <c r="I17" s="27"/>
      <c r="J17" s="31"/>
      <c r="K17" s="31"/>
      <c r="L17" s="27"/>
      <c r="M17" s="27"/>
      <c r="N17" s="27"/>
      <c r="O17" s="32"/>
      <c r="P17" s="28"/>
      <c r="Q17" s="27"/>
      <c r="R17" s="32"/>
      <c r="S17" s="33"/>
    </row>
    <row r="18" spans="1:19" s="4" customFormat="1" ht="19.350000000000001" customHeight="1">
      <c r="A18" s="27"/>
      <c r="B18" s="27"/>
      <c r="C18" s="27"/>
      <c r="D18" s="28"/>
      <c r="E18" s="28"/>
      <c r="F18" s="28"/>
      <c r="G18" s="27"/>
      <c r="H18" s="27"/>
      <c r="I18" s="27"/>
      <c r="J18" s="31"/>
      <c r="K18" s="31"/>
      <c r="L18" s="27"/>
      <c r="M18" s="27"/>
      <c r="N18" s="27"/>
      <c r="O18" s="32"/>
      <c r="P18" s="28"/>
      <c r="Q18" s="27"/>
      <c r="R18" s="32"/>
      <c r="S18" s="33"/>
    </row>
    <row r="19" spans="1:19" s="4" customFormat="1" ht="19.7" customHeight="1">
      <c r="A19" s="27"/>
      <c r="B19" s="27"/>
      <c r="C19" s="27"/>
      <c r="D19" s="28"/>
      <c r="E19" s="131"/>
      <c r="F19" s="131"/>
      <c r="G19" s="386"/>
      <c r="H19" s="391"/>
      <c r="I19" s="29"/>
      <c r="J19" s="257"/>
      <c r="K19" s="31"/>
      <c r="L19" s="166"/>
      <c r="M19" s="39"/>
      <c r="N19" s="73"/>
      <c r="O19" s="32"/>
      <c r="P19" s="28"/>
      <c r="Q19" s="27"/>
      <c r="R19" s="32"/>
      <c r="S19" s="33"/>
    </row>
    <row r="20" spans="1:19" s="4" customFormat="1" ht="19.7" customHeight="1">
      <c r="A20" s="27"/>
      <c r="B20" s="27"/>
      <c r="C20" s="27"/>
      <c r="D20" s="28"/>
      <c r="E20" s="28"/>
      <c r="F20" s="28"/>
      <c r="G20" s="173"/>
      <c r="H20" s="199"/>
      <c r="I20" s="27"/>
      <c r="J20" s="77"/>
      <c r="K20" s="31"/>
      <c r="L20" s="166"/>
      <c r="M20" s="27"/>
      <c r="N20" s="73"/>
      <c r="O20" s="32"/>
      <c r="P20" s="28"/>
      <c r="Q20" s="27"/>
      <c r="R20" s="32"/>
      <c r="S20" s="33"/>
    </row>
    <row r="21" spans="1:19" s="4" customFormat="1" ht="19.7" customHeight="1">
      <c r="A21" s="27"/>
      <c r="B21" s="27"/>
      <c r="C21" s="27"/>
      <c r="D21" s="28"/>
      <c r="E21" s="28"/>
      <c r="F21" s="28"/>
      <c r="G21" s="173"/>
      <c r="H21" s="199"/>
      <c r="I21" s="27"/>
      <c r="J21" s="77"/>
      <c r="K21" s="31"/>
      <c r="L21" s="166"/>
      <c r="M21" s="27"/>
      <c r="N21" s="73"/>
      <c r="O21" s="32"/>
      <c r="P21" s="28"/>
      <c r="Q21" s="27"/>
      <c r="R21" s="32"/>
      <c r="S21" s="33"/>
    </row>
    <row r="22" spans="1:19" s="4" customFormat="1" ht="19.7" customHeight="1">
      <c r="A22" s="27"/>
      <c r="B22" s="27"/>
      <c r="C22" s="27"/>
      <c r="D22" s="28"/>
      <c r="E22" s="28"/>
      <c r="F22" s="28"/>
      <c r="G22" s="173"/>
      <c r="H22" s="199"/>
      <c r="I22" s="27"/>
      <c r="J22" s="77"/>
      <c r="K22" s="31"/>
      <c r="L22" s="166"/>
      <c r="M22" s="27"/>
      <c r="N22" s="73"/>
      <c r="O22" s="32"/>
      <c r="P22" s="28"/>
      <c r="Q22" s="27"/>
      <c r="R22" s="32"/>
      <c r="S22" s="33"/>
    </row>
    <row r="23" spans="1:19" s="4" customFormat="1" ht="19.7" customHeight="1">
      <c r="A23" s="27"/>
      <c r="B23" s="27"/>
      <c r="C23" s="27"/>
      <c r="D23" s="28"/>
      <c r="E23" s="28"/>
      <c r="F23" s="28"/>
      <c r="G23" s="173"/>
      <c r="H23" s="199"/>
      <c r="I23" s="27"/>
      <c r="J23" s="77"/>
      <c r="K23" s="31"/>
      <c r="L23" s="166"/>
      <c r="M23" s="27"/>
      <c r="N23" s="73"/>
      <c r="O23" s="32"/>
      <c r="P23" s="28"/>
      <c r="Q23" s="27"/>
      <c r="R23" s="32"/>
      <c r="S23" s="33"/>
    </row>
    <row r="24" spans="1:19" s="4" customFormat="1" ht="19.7" customHeight="1">
      <c r="A24" s="27"/>
      <c r="B24" s="27"/>
      <c r="C24" s="27"/>
      <c r="D24" s="28"/>
      <c r="E24" s="28"/>
      <c r="F24" s="28"/>
      <c r="G24" s="173"/>
      <c r="H24" s="199"/>
      <c r="I24" s="27"/>
      <c r="J24" s="77"/>
      <c r="K24" s="31"/>
      <c r="L24" s="166"/>
      <c r="M24" s="27"/>
      <c r="N24" s="73"/>
      <c r="O24" s="32"/>
      <c r="P24" s="28"/>
      <c r="Q24" s="27"/>
      <c r="R24" s="32"/>
      <c r="S24" s="33"/>
    </row>
    <row r="25" spans="1:19" s="4" customFormat="1" ht="19.7" customHeight="1">
      <c r="A25" s="27"/>
      <c r="B25" s="27"/>
      <c r="C25" s="27"/>
      <c r="D25" s="28"/>
      <c r="E25" s="28"/>
      <c r="F25" s="28"/>
      <c r="G25" s="173"/>
      <c r="H25" s="199"/>
      <c r="I25" s="27"/>
      <c r="J25" s="77"/>
      <c r="K25" s="31"/>
      <c r="L25" s="166"/>
      <c r="M25" s="27"/>
      <c r="N25" s="73"/>
      <c r="O25" s="32"/>
      <c r="P25" s="28"/>
      <c r="Q25" s="27"/>
      <c r="R25" s="32"/>
      <c r="S25" s="33"/>
    </row>
    <row r="26" spans="1:19" s="4" customFormat="1" ht="19.7" customHeight="1">
      <c r="A26" s="27"/>
      <c r="B26" s="27"/>
      <c r="C26" s="27"/>
      <c r="D26" s="28"/>
      <c r="E26" s="28"/>
      <c r="F26" s="28"/>
      <c r="G26" s="173"/>
      <c r="H26" s="199"/>
      <c r="I26" s="27"/>
      <c r="J26" s="77"/>
      <c r="K26" s="31"/>
      <c r="L26" s="166"/>
      <c r="M26" s="27"/>
      <c r="N26" s="73"/>
      <c r="O26" s="32"/>
      <c r="P26" s="28"/>
      <c r="Q26" s="27"/>
      <c r="R26" s="32"/>
      <c r="S26" s="33"/>
    </row>
    <row r="27" spans="1:19" s="4" customFormat="1" ht="19.7" customHeight="1">
      <c r="A27" s="27"/>
      <c r="B27" s="27"/>
      <c r="C27" s="27"/>
      <c r="D27" s="28"/>
      <c r="E27" s="28"/>
      <c r="F27" s="28"/>
      <c r="G27" s="173"/>
      <c r="H27" s="199"/>
      <c r="I27" s="27"/>
      <c r="J27" s="77"/>
      <c r="K27" s="31"/>
      <c r="L27" s="166"/>
      <c r="M27" s="27"/>
      <c r="N27" s="73"/>
      <c r="O27" s="32"/>
      <c r="P27" s="28"/>
      <c r="Q27" s="27"/>
      <c r="R27" s="32"/>
      <c r="S27" s="33"/>
    </row>
    <row r="28" spans="1:19" s="4" customFormat="1" ht="19.7" customHeight="1">
      <c r="A28" s="27"/>
      <c r="B28" s="27"/>
      <c r="C28" s="27"/>
      <c r="D28" s="28"/>
      <c r="E28" s="28"/>
      <c r="F28" s="28"/>
      <c r="G28" s="173"/>
      <c r="H28" s="199"/>
      <c r="I28" s="27"/>
      <c r="J28" s="77"/>
      <c r="K28" s="31"/>
      <c r="L28" s="166"/>
      <c r="M28" s="27"/>
      <c r="N28" s="73"/>
      <c r="O28" s="32"/>
      <c r="P28" s="28"/>
      <c r="Q28" s="27"/>
      <c r="R28" s="32"/>
      <c r="S28" s="33"/>
    </row>
    <row r="29" spans="1:19" s="4" customFormat="1" ht="19.7" customHeight="1">
      <c r="A29" s="27"/>
      <c r="B29" s="27"/>
      <c r="C29" s="27"/>
      <c r="D29" s="28"/>
      <c r="E29" s="28"/>
      <c r="F29" s="28"/>
      <c r="G29" s="173"/>
      <c r="H29" s="199"/>
      <c r="I29" s="27"/>
      <c r="J29" s="77"/>
      <c r="K29" s="31"/>
      <c r="L29" s="166"/>
      <c r="M29" s="27"/>
      <c r="N29" s="73"/>
      <c r="O29" s="32"/>
      <c r="P29" s="28"/>
      <c r="Q29" s="27"/>
      <c r="R29" s="32"/>
      <c r="S29" s="33"/>
    </row>
  </sheetData>
  <autoFilter ref="A10:S10" xr:uid="{7393F621-B6B4-4F45-9F53-70C77B44A752}">
    <filterColumn colId="18">
      <filters blank="1"/>
    </filterColumn>
  </autoFilter>
  <mergeCells count="8">
    <mergeCell ref="D2:F2"/>
    <mergeCell ref="I2:K2"/>
    <mergeCell ref="D3:F3"/>
    <mergeCell ref="D4:F4"/>
    <mergeCell ref="L4:M7"/>
    <mergeCell ref="D5:F5"/>
    <mergeCell ref="D6:F6"/>
    <mergeCell ref="I7:I8"/>
  </mergeCells>
  <phoneticPr fontId="2"/>
  <pageMargins left="0.2" right="0.2" top="0.36" bottom="0.41" header="0.3" footer="0.3"/>
  <pageSetup paperSize="9" scale="7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CFB4-3060-4237-AA33-D7866A81C771}">
  <dimension ref="B2:Q62"/>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2958</v>
      </c>
      <c r="G2" s="5" t="s">
        <v>2</v>
      </c>
      <c r="H2" s="6"/>
      <c r="I2" s="7"/>
      <c r="J2" s="8">
        <f>SUM(H:H)</f>
        <v>720545</v>
      </c>
    </row>
    <row r="3" spans="2:17" ht="20.100000000000001" customHeight="1">
      <c r="B3" s="2" t="s">
        <v>3</v>
      </c>
      <c r="C3" s="2"/>
      <c r="D3" s="2"/>
      <c r="E3" s="13" t="s">
        <v>2614</v>
      </c>
    </row>
    <row r="4" spans="2:17" ht="20.100000000000001" customHeight="1">
      <c r="B4" s="2" t="s">
        <v>5</v>
      </c>
      <c r="C4" s="2"/>
      <c r="D4" s="2"/>
      <c r="E4" s="13">
        <v>222815</v>
      </c>
    </row>
    <row r="5" spans="2:17" ht="20.100000000000001" customHeight="1">
      <c r="B5" s="2" t="s">
        <v>8</v>
      </c>
      <c r="C5" s="2"/>
      <c r="D5" s="2"/>
      <c r="E5" s="18">
        <v>45784</v>
      </c>
    </row>
    <row r="6" spans="2:17" ht="20.100000000000001" customHeight="1">
      <c r="B6" s="2" t="s">
        <v>10</v>
      </c>
      <c r="C6" s="2"/>
      <c r="D6" s="2"/>
      <c r="E6" s="18">
        <v>45826</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557" customFormat="1" ht="19.7" customHeight="1">
      <c r="B10" s="131">
        <v>1</v>
      </c>
      <c r="C10" s="131" t="s">
        <v>807</v>
      </c>
      <c r="D10" s="131"/>
      <c r="E10" s="148" t="s">
        <v>2959</v>
      </c>
      <c r="F10" s="199">
        <v>1</v>
      </c>
      <c r="G10" s="559">
        <v>0</v>
      </c>
      <c r="H10" s="560">
        <f>F10*G10</f>
        <v>0</v>
      </c>
      <c r="I10" s="561"/>
      <c r="J10" s="156" t="s">
        <v>2960</v>
      </c>
      <c r="K10" s="157"/>
      <c r="L10" s="157"/>
      <c r="M10" s="555">
        <v>45755</v>
      </c>
      <c r="N10" s="131"/>
      <c r="O10" s="157"/>
      <c r="P10" s="555"/>
      <c r="Q10" s="556">
        <v>45806</v>
      </c>
    </row>
    <row r="11" spans="2:17" s="557" customFormat="1" ht="19.7" customHeight="1">
      <c r="B11" s="131">
        <v>3</v>
      </c>
      <c r="C11" s="131" t="s">
        <v>807</v>
      </c>
      <c r="D11" s="131"/>
      <c r="E11" s="565" t="s">
        <v>1083</v>
      </c>
      <c r="F11" s="199">
        <v>1</v>
      </c>
      <c r="G11" s="559">
        <v>0</v>
      </c>
      <c r="H11" s="560">
        <f>F11*G11</f>
        <v>0</v>
      </c>
      <c r="I11" s="561"/>
      <c r="J11" s="156" t="s">
        <v>2961</v>
      </c>
      <c r="K11" s="157"/>
      <c r="L11" s="157"/>
      <c r="M11" s="555">
        <v>45755</v>
      </c>
      <c r="N11" s="131"/>
      <c r="O11" s="157"/>
      <c r="P11" s="555"/>
      <c r="Q11" s="556">
        <v>45806</v>
      </c>
    </row>
    <row r="12" spans="2:17" s="4" customFormat="1" ht="19.7" customHeight="1">
      <c r="B12" s="603"/>
      <c r="C12" s="603"/>
      <c r="D12" s="603"/>
      <c r="E12" s="1397"/>
      <c r="F12" s="1398"/>
      <c r="G12" s="930">
        <v>0</v>
      </c>
      <c r="H12" s="566">
        <f>F12*G12</f>
        <v>0</v>
      </c>
      <c r="I12" s="194"/>
      <c r="J12" s="156"/>
      <c r="K12" s="27"/>
      <c r="L12" s="27"/>
      <c r="M12" s="32"/>
      <c r="N12" s="28"/>
      <c r="O12" s="27"/>
      <c r="P12" s="32"/>
      <c r="Q12" s="33"/>
    </row>
    <row r="13" spans="2:17" s="557" customFormat="1" ht="19.7" customHeight="1">
      <c r="B13" s="131">
        <v>4</v>
      </c>
      <c r="C13" s="200" t="s">
        <v>376</v>
      </c>
      <c r="D13" s="200" t="s">
        <v>391</v>
      </c>
      <c r="E13" s="564" t="s">
        <v>2962</v>
      </c>
      <c r="F13" s="563">
        <v>1</v>
      </c>
      <c r="G13" s="559">
        <v>1210</v>
      </c>
      <c r="H13" s="560">
        <f t="shared" ref="H13:H58" si="0">F13*G13</f>
        <v>1210</v>
      </c>
      <c r="I13" s="561"/>
      <c r="J13" s="264" t="s">
        <v>2963</v>
      </c>
      <c r="K13" s="156" t="s">
        <v>2964</v>
      </c>
      <c r="L13" s="157"/>
      <c r="M13" s="555">
        <v>45755</v>
      </c>
      <c r="N13" s="131"/>
      <c r="O13" s="558">
        <v>45785</v>
      </c>
      <c r="P13" s="555">
        <v>45785</v>
      </c>
      <c r="Q13" s="555">
        <v>45785</v>
      </c>
    </row>
    <row r="14" spans="2:17" s="557" customFormat="1" ht="19.7" customHeight="1">
      <c r="B14" s="131">
        <v>4</v>
      </c>
      <c r="C14" s="200" t="s">
        <v>376</v>
      </c>
      <c r="D14" s="200" t="s">
        <v>391</v>
      </c>
      <c r="E14" s="562" t="s">
        <v>2965</v>
      </c>
      <c r="F14" s="563">
        <v>1</v>
      </c>
      <c r="G14" s="559">
        <v>140</v>
      </c>
      <c r="H14" s="560">
        <f t="shared" si="0"/>
        <v>140</v>
      </c>
      <c r="I14" s="561"/>
      <c r="J14" s="264" t="s">
        <v>2966</v>
      </c>
      <c r="K14" s="156" t="s">
        <v>2964</v>
      </c>
      <c r="L14" s="157"/>
      <c r="M14" s="555">
        <v>45755</v>
      </c>
      <c r="N14" s="131"/>
      <c r="O14" s="558">
        <v>45785</v>
      </c>
      <c r="P14" s="555">
        <v>45785</v>
      </c>
      <c r="Q14" s="555">
        <v>45785</v>
      </c>
    </row>
    <row r="15" spans="2:17" s="557" customFormat="1" ht="19.7" customHeight="1">
      <c r="B15" s="131">
        <v>4</v>
      </c>
      <c r="C15" s="200" t="s">
        <v>376</v>
      </c>
      <c r="D15" s="200" t="s">
        <v>391</v>
      </c>
      <c r="E15" s="148" t="s">
        <v>2529</v>
      </c>
      <c r="F15" s="199">
        <v>1</v>
      </c>
      <c r="G15" s="559">
        <v>220</v>
      </c>
      <c r="H15" s="560">
        <f t="shared" si="0"/>
        <v>220</v>
      </c>
      <c r="I15" s="561"/>
      <c r="J15" s="156" t="s">
        <v>2966</v>
      </c>
      <c r="K15" s="156" t="s">
        <v>2964</v>
      </c>
      <c r="L15" s="157"/>
      <c r="M15" s="555">
        <v>45755</v>
      </c>
      <c r="N15" s="131"/>
      <c r="O15" s="558">
        <v>45785</v>
      </c>
      <c r="P15" s="555">
        <v>45785</v>
      </c>
      <c r="Q15" s="555">
        <v>45785</v>
      </c>
    </row>
    <row r="16" spans="2:17" s="557" customFormat="1" ht="19.7" customHeight="1">
      <c r="B16" s="131">
        <v>4</v>
      </c>
      <c r="C16" s="200" t="s">
        <v>376</v>
      </c>
      <c r="D16" s="200" t="s">
        <v>391</v>
      </c>
      <c r="E16" s="565" t="s">
        <v>2967</v>
      </c>
      <c r="F16" s="199">
        <v>1</v>
      </c>
      <c r="G16" s="559">
        <v>4080</v>
      </c>
      <c r="H16" s="560">
        <f t="shared" si="0"/>
        <v>4080</v>
      </c>
      <c r="I16" s="561"/>
      <c r="J16" s="156" t="s">
        <v>2531</v>
      </c>
      <c r="K16" s="156" t="s">
        <v>2964</v>
      </c>
      <c r="L16" s="157"/>
      <c r="M16" s="555">
        <v>45755</v>
      </c>
      <c r="N16" s="131"/>
      <c r="O16" s="558">
        <v>45785</v>
      </c>
      <c r="P16" s="555">
        <v>45785</v>
      </c>
      <c r="Q16" s="555">
        <v>45785</v>
      </c>
    </row>
    <row r="17" spans="2:17" s="557" customFormat="1" ht="19.7" customHeight="1">
      <c r="B17" s="131">
        <v>4</v>
      </c>
      <c r="C17" s="200" t="s">
        <v>376</v>
      </c>
      <c r="D17" s="200" t="s">
        <v>391</v>
      </c>
      <c r="E17" s="565" t="s">
        <v>2532</v>
      </c>
      <c r="F17" s="199">
        <v>2</v>
      </c>
      <c r="G17" s="559">
        <v>140</v>
      </c>
      <c r="H17" s="560">
        <f t="shared" si="0"/>
        <v>280</v>
      </c>
      <c r="I17" s="561"/>
      <c r="J17" s="156" t="s">
        <v>2966</v>
      </c>
      <c r="K17" s="156" t="s">
        <v>2964</v>
      </c>
      <c r="L17" s="157"/>
      <c r="M17" s="555">
        <v>45755</v>
      </c>
      <c r="N17" s="131"/>
      <c r="O17" s="558">
        <v>45785</v>
      </c>
      <c r="P17" s="555">
        <v>45785</v>
      </c>
      <c r="Q17" s="555">
        <v>45785</v>
      </c>
    </row>
    <row r="18" spans="2:17" s="557" customFormat="1" ht="19.7" customHeight="1">
      <c r="B18" s="131">
        <v>4</v>
      </c>
      <c r="C18" s="200" t="s">
        <v>376</v>
      </c>
      <c r="D18" s="200" t="s">
        <v>391</v>
      </c>
      <c r="E18" s="148" t="s">
        <v>2533</v>
      </c>
      <c r="F18" s="199">
        <v>1</v>
      </c>
      <c r="G18" s="559">
        <v>175</v>
      </c>
      <c r="H18" s="560">
        <f t="shared" si="0"/>
        <v>175</v>
      </c>
      <c r="I18" s="561"/>
      <c r="J18" s="156" t="s">
        <v>2966</v>
      </c>
      <c r="K18" s="156" t="s">
        <v>2964</v>
      </c>
      <c r="L18" s="157"/>
      <c r="M18" s="555">
        <v>45755</v>
      </c>
      <c r="N18" s="131"/>
      <c r="O18" s="558">
        <v>45785</v>
      </c>
      <c r="P18" s="555">
        <v>45785</v>
      </c>
      <c r="Q18" s="555">
        <v>45785</v>
      </c>
    </row>
    <row r="19" spans="2:17" s="1399" customFormat="1" ht="19.7" customHeight="1">
      <c r="B19" s="131">
        <v>4</v>
      </c>
      <c r="C19" s="200" t="s">
        <v>376</v>
      </c>
      <c r="D19" s="200" t="s">
        <v>391</v>
      </c>
      <c r="E19" s="562" t="s">
        <v>2534</v>
      </c>
      <c r="F19" s="563">
        <v>1</v>
      </c>
      <c r="G19" s="559">
        <v>130</v>
      </c>
      <c r="H19" s="560">
        <f t="shared" si="0"/>
        <v>130</v>
      </c>
      <c r="I19" s="561"/>
      <c r="J19" s="264" t="s">
        <v>2966</v>
      </c>
      <c r="K19" s="156" t="s">
        <v>2964</v>
      </c>
      <c r="L19" s="267"/>
      <c r="M19" s="555">
        <v>45755</v>
      </c>
      <c r="N19" s="131"/>
      <c r="O19" s="558">
        <v>45785</v>
      </c>
      <c r="P19" s="555">
        <v>45785</v>
      </c>
      <c r="Q19" s="555">
        <v>45785</v>
      </c>
    </row>
    <row r="20" spans="2:17" s="1399" customFormat="1" ht="19.7" customHeight="1">
      <c r="B20" s="131">
        <v>4</v>
      </c>
      <c r="C20" s="200" t="s">
        <v>376</v>
      </c>
      <c r="D20" s="200" t="s">
        <v>391</v>
      </c>
      <c r="E20" s="562" t="s">
        <v>1874</v>
      </c>
      <c r="F20" s="563">
        <v>1</v>
      </c>
      <c r="G20" s="559">
        <v>230</v>
      </c>
      <c r="H20" s="560">
        <f t="shared" si="0"/>
        <v>230</v>
      </c>
      <c r="I20" s="561"/>
      <c r="J20" s="264" t="s">
        <v>2966</v>
      </c>
      <c r="K20" s="156" t="s">
        <v>2964</v>
      </c>
      <c r="L20" s="267"/>
      <c r="M20" s="555">
        <v>45755</v>
      </c>
      <c r="N20" s="131"/>
      <c r="O20" s="558">
        <v>45785</v>
      </c>
      <c r="P20" s="555">
        <v>45785</v>
      </c>
      <c r="Q20" s="555">
        <v>45785</v>
      </c>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1399" customFormat="1" ht="19.7" customHeight="1">
      <c r="B22" s="131">
        <v>5</v>
      </c>
      <c r="C22" s="200" t="s">
        <v>1311</v>
      </c>
      <c r="D22" s="200" t="s">
        <v>1311</v>
      </c>
      <c r="E22" s="148" t="s">
        <v>2968</v>
      </c>
      <c r="F22" s="199">
        <v>2</v>
      </c>
      <c r="G22" s="559">
        <v>12000</v>
      </c>
      <c r="H22" s="560">
        <f t="shared" si="0"/>
        <v>24000</v>
      </c>
      <c r="I22" s="561"/>
      <c r="J22" s="148" t="s">
        <v>2968</v>
      </c>
      <c r="K22" s="264" t="s">
        <v>2969</v>
      </c>
      <c r="L22" s="267"/>
      <c r="M22" s="569">
        <v>45763</v>
      </c>
      <c r="N22" s="200"/>
      <c r="O22" s="1400">
        <v>45791</v>
      </c>
      <c r="P22" s="569">
        <v>45791</v>
      </c>
      <c r="Q22" s="1401">
        <v>45791</v>
      </c>
    </row>
    <row r="23" spans="2:17" s="4" customFormat="1" ht="19.7" customHeight="1">
      <c r="B23" s="603"/>
      <c r="C23" s="927"/>
      <c r="D23" s="927"/>
      <c r="E23" s="928"/>
      <c r="F23" s="929"/>
      <c r="G23" s="930">
        <v>0</v>
      </c>
      <c r="H23" s="566">
        <f t="shared" si="0"/>
        <v>0</v>
      </c>
      <c r="I23" s="194"/>
      <c r="J23" s="195"/>
      <c r="K23" s="27"/>
      <c r="L23" s="27"/>
      <c r="M23" s="32"/>
      <c r="N23" s="28"/>
      <c r="O23" s="27"/>
      <c r="P23" s="32"/>
      <c r="Q23" s="33"/>
    </row>
    <row r="24" spans="2:17" s="557" customFormat="1" ht="19.7" customHeight="1">
      <c r="B24" s="131">
        <v>5</v>
      </c>
      <c r="C24" s="131" t="s">
        <v>2970</v>
      </c>
      <c r="D24" s="131" t="s">
        <v>956</v>
      </c>
      <c r="E24" s="148" t="s">
        <v>2971</v>
      </c>
      <c r="F24" s="157">
        <v>1</v>
      </c>
      <c r="G24" s="554">
        <v>749</v>
      </c>
      <c r="H24" s="554">
        <f t="shared" si="0"/>
        <v>749</v>
      </c>
      <c r="I24" s="159"/>
      <c r="J24" s="166" t="s">
        <v>2972</v>
      </c>
      <c r="K24" s="1402" t="s">
        <v>2973</v>
      </c>
      <c r="L24" s="157"/>
      <c r="M24" s="555" t="s">
        <v>2974</v>
      </c>
      <c r="N24" s="131"/>
      <c r="O24" s="157"/>
      <c r="P24" s="555"/>
      <c r="Q24" s="556">
        <v>45757</v>
      </c>
    </row>
    <row r="25" spans="2:17" s="557" customFormat="1" ht="19.7" customHeight="1">
      <c r="B25" s="131">
        <v>5</v>
      </c>
      <c r="C25" s="131"/>
      <c r="D25" s="131" t="s">
        <v>956</v>
      </c>
      <c r="E25" s="148" t="s">
        <v>374</v>
      </c>
      <c r="F25" s="157">
        <v>1</v>
      </c>
      <c r="G25" s="554">
        <v>500</v>
      </c>
      <c r="H25" s="554">
        <f t="shared" si="0"/>
        <v>500</v>
      </c>
      <c r="I25" s="159"/>
      <c r="J25" s="166"/>
      <c r="K25" s="157"/>
      <c r="L25" s="157"/>
      <c r="M25" s="555"/>
      <c r="N25" s="131"/>
      <c r="O25" s="157"/>
      <c r="P25" s="555"/>
      <c r="Q25" s="556">
        <v>45757</v>
      </c>
    </row>
    <row r="26" spans="2:17" s="557" customFormat="1" ht="19.7" customHeight="1">
      <c r="B26" s="131"/>
      <c r="C26" s="200"/>
      <c r="D26" s="200"/>
      <c r="E26" s="562"/>
      <c r="F26" s="563"/>
      <c r="G26" s="559">
        <v>0</v>
      </c>
      <c r="H26" s="560">
        <f t="shared" si="0"/>
        <v>0</v>
      </c>
      <c r="I26" s="561"/>
      <c r="J26" s="264"/>
      <c r="K26" s="157"/>
      <c r="L26" s="157"/>
      <c r="M26" s="555"/>
      <c r="N26" s="131"/>
      <c r="O26" s="157"/>
      <c r="P26" s="555"/>
      <c r="Q26" s="556"/>
    </row>
    <row r="27" spans="2:17" s="557" customFormat="1" ht="19.7" customHeight="1">
      <c r="B27" s="131">
        <v>5</v>
      </c>
      <c r="C27" s="200" t="s">
        <v>55</v>
      </c>
      <c r="D27" s="200" t="s">
        <v>55</v>
      </c>
      <c r="E27" s="565" t="s">
        <v>2975</v>
      </c>
      <c r="F27" s="199">
        <v>2</v>
      </c>
      <c r="G27" s="559">
        <v>355</v>
      </c>
      <c r="H27" s="560">
        <f t="shared" si="0"/>
        <v>710</v>
      </c>
      <c r="I27" s="561"/>
      <c r="J27" s="156" t="s">
        <v>2976</v>
      </c>
      <c r="K27" s="156" t="s">
        <v>2977</v>
      </c>
      <c r="L27" s="157"/>
      <c r="M27" s="555">
        <v>45755</v>
      </c>
      <c r="N27" s="131"/>
      <c r="O27" s="157"/>
      <c r="P27" s="555">
        <v>45769</v>
      </c>
      <c r="Q27" s="556">
        <v>45769</v>
      </c>
    </row>
    <row r="28" spans="2:17" s="557" customFormat="1" ht="19.7" customHeight="1">
      <c r="B28" s="131">
        <v>5</v>
      </c>
      <c r="C28" s="200" t="s">
        <v>55</v>
      </c>
      <c r="D28" s="200" t="s">
        <v>55</v>
      </c>
      <c r="E28" s="148" t="s">
        <v>2978</v>
      </c>
      <c r="F28" s="199">
        <v>6</v>
      </c>
      <c r="G28" s="559">
        <v>4940</v>
      </c>
      <c r="H28" s="560">
        <f t="shared" si="0"/>
        <v>29640</v>
      </c>
      <c r="I28" s="561"/>
      <c r="J28" s="156" t="s">
        <v>2979</v>
      </c>
      <c r="K28" s="156" t="s">
        <v>2977</v>
      </c>
      <c r="L28" s="157"/>
      <c r="M28" s="555">
        <v>45755</v>
      </c>
      <c r="N28" s="131"/>
      <c r="O28" s="157"/>
      <c r="P28" s="555">
        <v>45769</v>
      </c>
      <c r="Q28" s="556">
        <v>45769</v>
      </c>
    </row>
    <row r="29" spans="2:17" s="557" customFormat="1" ht="19.7" customHeight="1">
      <c r="B29" s="131">
        <v>5</v>
      </c>
      <c r="C29" s="200" t="s">
        <v>472</v>
      </c>
      <c r="D29" s="200" t="s">
        <v>55</v>
      </c>
      <c r="E29" s="562" t="s">
        <v>824</v>
      </c>
      <c r="F29" s="563">
        <v>4</v>
      </c>
      <c r="G29" s="559">
        <v>161</v>
      </c>
      <c r="H29" s="560">
        <f t="shared" si="0"/>
        <v>644</v>
      </c>
      <c r="I29" s="561"/>
      <c r="J29" s="264" t="s">
        <v>825</v>
      </c>
      <c r="K29" s="156" t="s">
        <v>2977</v>
      </c>
      <c r="L29" s="157"/>
      <c r="M29" s="555">
        <v>45755</v>
      </c>
      <c r="N29" s="131"/>
      <c r="O29" s="157"/>
      <c r="P29" s="555">
        <v>45769</v>
      </c>
      <c r="Q29" s="556">
        <v>45769</v>
      </c>
    </row>
    <row r="30" spans="2:17" s="557" customFormat="1" ht="19.7" customHeight="1">
      <c r="B30" s="131">
        <v>5</v>
      </c>
      <c r="C30" s="200" t="s">
        <v>832</v>
      </c>
      <c r="D30" s="200" t="s">
        <v>55</v>
      </c>
      <c r="E30" s="148" t="s">
        <v>2980</v>
      </c>
      <c r="F30" s="199">
        <v>1</v>
      </c>
      <c r="G30" s="559">
        <v>16630</v>
      </c>
      <c r="H30" s="560">
        <f t="shared" si="0"/>
        <v>16630</v>
      </c>
      <c r="I30" s="561"/>
      <c r="J30" s="148" t="s">
        <v>2981</v>
      </c>
      <c r="K30" s="156" t="s">
        <v>2977</v>
      </c>
      <c r="L30" s="157"/>
      <c r="M30" s="555">
        <v>45755</v>
      </c>
      <c r="N30" s="131"/>
      <c r="O30" s="157"/>
      <c r="P30" s="555">
        <v>45769</v>
      </c>
      <c r="Q30" s="556">
        <v>45769</v>
      </c>
    </row>
    <row r="31" spans="2:17" s="557" customFormat="1" ht="19.7" customHeight="1">
      <c r="B31" s="131">
        <v>5</v>
      </c>
      <c r="C31" s="200" t="s">
        <v>832</v>
      </c>
      <c r="D31" s="200" t="s">
        <v>55</v>
      </c>
      <c r="E31" s="562" t="s">
        <v>2982</v>
      </c>
      <c r="F31" s="563">
        <v>1</v>
      </c>
      <c r="G31" s="559">
        <v>6843</v>
      </c>
      <c r="H31" s="560">
        <f t="shared" si="0"/>
        <v>6843</v>
      </c>
      <c r="I31" s="561"/>
      <c r="J31" s="562" t="s">
        <v>2983</v>
      </c>
      <c r="K31" s="156" t="s">
        <v>2977</v>
      </c>
      <c r="L31" s="157"/>
      <c r="M31" s="555">
        <v>45755</v>
      </c>
      <c r="N31" s="131"/>
      <c r="O31" s="157"/>
      <c r="P31" s="555">
        <v>45769</v>
      </c>
      <c r="Q31" s="556">
        <v>45769</v>
      </c>
    </row>
    <row r="32" spans="2:17" s="557" customFormat="1" ht="19.7" customHeight="1">
      <c r="B32" s="131">
        <v>5</v>
      </c>
      <c r="C32" s="200" t="s">
        <v>832</v>
      </c>
      <c r="D32" s="200" t="s">
        <v>55</v>
      </c>
      <c r="E32" s="562" t="s">
        <v>2984</v>
      </c>
      <c r="F32" s="563">
        <v>1</v>
      </c>
      <c r="G32" s="559">
        <v>5425</v>
      </c>
      <c r="H32" s="560">
        <f t="shared" si="0"/>
        <v>5425</v>
      </c>
      <c r="I32" s="561"/>
      <c r="J32" s="562" t="s">
        <v>2985</v>
      </c>
      <c r="K32" s="156" t="s">
        <v>2977</v>
      </c>
      <c r="L32" s="157"/>
      <c r="M32" s="555">
        <v>45755</v>
      </c>
      <c r="N32" s="131"/>
      <c r="O32" s="157"/>
      <c r="P32" s="555">
        <v>45769</v>
      </c>
      <c r="Q32" s="556">
        <v>45769</v>
      </c>
    </row>
    <row r="33" spans="2:17" s="1399" customFormat="1" ht="19.7" customHeight="1">
      <c r="B33" s="131">
        <v>5</v>
      </c>
      <c r="C33" s="200" t="s">
        <v>832</v>
      </c>
      <c r="D33" s="200" t="s">
        <v>55</v>
      </c>
      <c r="E33" s="562" t="s">
        <v>2986</v>
      </c>
      <c r="F33" s="563">
        <v>1</v>
      </c>
      <c r="G33" s="559">
        <v>5422</v>
      </c>
      <c r="H33" s="560">
        <f t="shared" si="0"/>
        <v>5422</v>
      </c>
      <c r="I33" s="561"/>
      <c r="J33" s="562" t="s">
        <v>2987</v>
      </c>
      <c r="K33" s="156" t="s">
        <v>2977</v>
      </c>
      <c r="L33" s="267"/>
      <c r="M33" s="555">
        <v>45755</v>
      </c>
      <c r="N33" s="200"/>
      <c r="O33" s="1400"/>
      <c r="P33" s="555">
        <v>45769</v>
      </c>
      <c r="Q33" s="556">
        <v>45769</v>
      </c>
    </row>
    <row r="34" spans="2:17" s="557" customFormat="1" ht="19.7" customHeight="1">
      <c r="B34" s="131">
        <v>5</v>
      </c>
      <c r="C34" s="200" t="s">
        <v>832</v>
      </c>
      <c r="D34" s="200" t="s">
        <v>55</v>
      </c>
      <c r="E34" s="564" t="s">
        <v>2988</v>
      </c>
      <c r="F34" s="563">
        <v>1</v>
      </c>
      <c r="G34" s="559">
        <v>3558</v>
      </c>
      <c r="H34" s="560">
        <f t="shared" si="0"/>
        <v>3558</v>
      </c>
      <c r="I34" s="561"/>
      <c r="J34" s="564" t="s">
        <v>2989</v>
      </c>
      <c r="K34" s="156" t="s">
        <v>2977</v>
      </c>
      <c r="L34" s="157"/>
      <c r="M34" s="555">
        <v>45755</v>
      </c>
      <c r="N34" s="131"/>
      <c r="O34" s="157"/>
      <c r="P34" s="555">
        <v>45769</v>
      </c>
      <c r="Q34" s="556">
        <v>45769</v>
      </c>
    </row>
    <row r="35" spans="2:17" s="557" customFormat="1" ht="19.7" customHeight="1">
      <c r="B35" s="131">
        <v>5</v>
      </c>
      <c r="C35" s="200" t="s">
        <v>832</v>
      </c>
      <c r="D35" s="200" t="s">
        <v>55</v>
      </c>
      <c r="E35" s="564" t="s">
        <v>2990</v>
      </c>
      <c r="F35" s="563">
        <v>2</v>
      </c>
      <c r="G35" s="559">
        <v>1890</v>
      </c>
      <c r="H35" s="560">
        <f t="shared" si="0"/>
        <v>3780</v>
      </c>
      <c r="I35" s="561"/>
      <c r="J35" s="564" t="s">
        <v>2991</v>
      </c>
      <c r="K35" s="156" t="s">
        <v>2977</v>
      </c>
      <c r="L35" s="157"/>
      <c r="M35" s="555">
        <v>45755</v>
      </c>
      <c r="N35" s="131"/>
      <c r="O35" s="157"/>
      <c r="P35" s="555">
        <v>45769</v>
      </c>
      <c r="Q35" s="556">
        <v>45769</v>
      </c>
    </row>
    <row r="36" spans="2:17" s="557" customFormat="1" ht="19.7" customHeight="1">
      <c r="B36" s="131">
        <v>6</v>
      </c>
      <c r="C36" s="200" t="s">
        <v>472</v>
      </c>
      <c r="D36" s="200" t="s">
        <v>55</v>
      </c>
      <c r="E36" s="148" t="s">
        <v>824</v>
      </c>
      <c r="F36" s="199">
        <v>2</v>
      </c>
      <c r="G36" s="559">
        <v>161</v>
      </c>
      <c r="H36" s="560">
        <f t="shared" si="0"/>
        <v>322</v>
      </c>
      <c r="I36" s="561"/>
      <c r="J36" s="156" t="s">
        <v>825</v>
      </c>
      <c r="K36" s="156" t="s">
        <v>2977</v>
      </c>
      <c r="L36" s="157"/>
      <c r="M36" s="555">
        <v>45755</v>
      </c>
      <c r="N36" s="131"/>
      <c r="O36" s="157"/>
      <c r="P36" s="555">
        <v>45769</v>
      </c>
      <c r="Q36" s="556">
        <v>45769</v>
      </c>
    </row>
    <row r="37" spans="2:17" s="557" customFormat="1" ht="19.7" customHeight="1">
      <c r="B37" s="131">
        <v>6</v>
      </c>
      <c r="C37" s="200" t="s">
        <v>832</v>
      </c>
      <c r="D37" s="200" t="s">
        <v>55</v>
      </c>
      <c r="E37" s="565" t="s">
        <v>2992</v>
      </c>
      <c r="F37" s="199">
        <v>1</v>
      </c>
      <c r="G37" s="559">
        <v>57221</v>
      </c>
      <c r="H37" s="560">
        <f t="shared" si="0"/>
        <v>57221</v>
      </c>
      <c r="I37" s="561"/>
      <c r="J37" s="565" t="s">
        <v>2993</v>
      </c>
      <c r="K37" s="156" t="s">
        <v>2977</v>
      </c>
      <c r="L37" s="157"/>
      <c r="M37" s="555">
        <v>45755</v>
      </c>
      <c r="N37" s="131"/>
      <c r="O37" s="157"/>
      <c r="P37" s="1403">
        <v>45785</v>
      </c>
      <c r="Q37" s="556">
        <v>45785</v>
      </c>
    </row>
    <row r="38" spans="2:17" s="557" customFormat="1" ht="19.7" customHeight="1">
      <c r="B38" s="131">
        <v>6</v>
      </c>
      <c r="C38" s="200" t="s">
        <v>832</v>
      </c>
      <c r="D38" s="200" t="s">
        <v>55</v>
      </c>
      <c r="E38" s="148" t="s">
        <v>2994</v>
      </c>
      <c r="F38" s="199">
        <v>4</v>
      </c>
      <c r="G38" s="559">
        <v>4481</v>
      </c>
      <c r="H38" s="560">
        <f t="shared" si="0"/>
        <v>17924</v>
      </c>
      <c r="I38" s="561"/>
      <c r="J38" s="148" t="s">
        <v>2995</v>
      </c>
      <c r="K38" s="156" t="s">
        <v>2977</v>
      </c>
      <c r="L38" s="157"/>
      <c r="M38" s="555">
        <v>45755</v>
      </c>
      <c r="N38" s="131"/>
      <c r="O38" s="157"/>
      <c r="P38" s="555">
        <v>45769</v>
      </c>
      <c r="Q38" s="556">
        <v>45769</v>
      </c>
    </row>
    <row r="39" spans="2:17" s="557" customFormat="1" ht="19.7" customHeight="1">
      <c r="B39" s="131">
        <v>4</v>
      </c>
      <c r="C39" s="200" t="s">
        <v>55</v>
      </c>
      <c r="D39" s="200" t="s">
        <v>55</v>
      </c>
      <c r="E39" s="562" t="s">
        <v>2602</v>
      </c>
      <c r="F39" s="563">
        <v>1</v>
      </c>
      <c r="G39" s="559">
        <v>2940</v>
      </c>
      <c r="H39" s="560">
        <f t="shared" si="0"/>
        <v>2940</v>
      </c>
      <c r="I39" s="561"/>
      <c r="J39" s="264" t="s">
        <v>2603</v>
      </c>
      <c r="K39" s="156" t="s">
        <v>2977</v>
      </c>
      <c r="L39" s="157"/>
      <c r="M39" s="555">
        <v>45755</v>
      </c>
      <c r="N39" s="131"/>
      <c r="O39" s="157"/>
      <c r="P39" s="555">
        <v>45769</v>
      </c>
      <c r="Q39" s="556">
        <v>45769</v>
      </c>
    </row>
    <row r="40" spans="2:17" s="557" customFormat="1" ht="19.7" customHeight="1">
      <c r="B40" s="131">
        <v>4</v>
      </c>
      <c r="C40" s="200" t="s">
        <v>832</v>
      </c>
      <c r="D40" s="200" t="s">
        <v>55</v>
      </c>
      <c r="E40" s="562" t="s">
        <v>2996</v>
      </c>
      <c r="F40" s="563">
        <v>1</v>
      </c>
      <c r="G40" s="559">
        <v>3847</v>
      </c>
      <c r="H40" s="560">
        <f t="shared" si="0"/>
        <v>3847</v>
      </c>
      <c r="I40" s="561"/>
      <c r="J40" s="562" t="s">
        <v>2997</v>
      </c>
      <c r="K40" s="156" t="s">
        <v>2977</v>
      </c>
      <c r="L40" s="157"/>
      <c r="M40" s="555">
        <v>45755</v>
      </c>
      <c r="N40" s="131"/>
      <c r="O40" s="157"/>
      <c r="P40" s="555">
        <v>45769</v>
      </c>
      <c r="Q40" s="556">
        <v>45769</v>
      </c>
    </row>
    <row r="41" spans="2:17" s="557" customFormat="1" ht="19.7" customHeight="1">
      <c r="B41" s="131">
        <v>4</v>
      </c>
      <c r="C41" s="200" t="s">
        <v>55</v>
      </c>
      <c r="D41" s="200" t="s">
        <v>55</v>
      </c>
      <c r="E41" s="148" t="s">
        <v>2998</v>
      </c>
      <c r="F41" s="199">
        <v>1</v>
      </c>
      <c r="G41" s="559">
        <v>3489</v>
      </c>
      <c r="H41" s="560">
        <f t="shared" si="0"/>
        <v>3489</v>
      </c>
      <c r="I41" s="561"/>
      <c r="J41" s="156" t="s">
        <v>2999</v>
      </c>
      <c r="K41" s="156" t="s">
        <v>2977</v>
      </c>
      <c r="L41" s="157"/>
      <c r="M41" s="555">
        <v>45755</v>
      </c>
      <c r="N41" s="131"/>
      <c r="O41" s="157"/>
      <c r="P41" s="555">
        <v>45769</v>
      </c>
      <c r="Q41" s="556">
        <v>45769</v>
      </c>
    </row>
    <row r="42" spans="2:17" s="557" customFormat="1" ht="19.7" customHeight="1">
      <c r="B42" s="131">
        <v>4</v>
      </c>
      <c r="C42" s="200" t="s">
        <v>55</v>
      </c>
      <c r="D42" s="200" t="s">
        <v>55</v>
      </c>
      <c r="E42" s="562" t="s">
        <v>3000</v>
      </c>
      <c r="F42" s="563">
        <v>1</v>
      </c>
      <c r="G42" s="559">
        <v>4156</v>
      </c>
      <c r="H42" s="560">
        <f t="shared" si="0"/>
        <v>4156</v>
      </c>
      <c r="I42" s="561"/>
      <c r="J42" s="264" t="s">
        <v>3001</v>
      </c>
      <c r="K42" s="156" t="s">
        <v>2977</v>
      </c>
      <c r="L42" s="157"/>
      <c r="M42" s="555">
        <v>45755</v>
      </c>
      <c r="N42" s="131"/>
      <c r="O42" s="157"/>
      <c r="P42" s="555">
        <v>45769</v>
      </c>
      <c r="Q42" s="556">
        <v>45769</v>
      </c>
    </row>
    <row r="43" spans="2:17" s="4" customFormat="1" ht="19.7" customHeight="1">
      <c r="B43" s="28"/>
      <c r="C43" s="28"/>
      <c r="D43" s="28"/>
      <c r="E43" s="35"/>
      <c r="F43" s="27"/>
      <c r="G43" s="36">
        <v>0</v>
      </c>
      <c r="H43" s="36">
        <f t="shared" si="0"/>
        <v>0</v>
      </c>
      <c r="I43" s="31"/>
      <c r="J43" s="38"/>
      <c r="K43" s="27"/>
      <c r="L43" s="27"/>
      <c r="M43" s="32"/>
      <c r="N43" s="28"/>
      <c r="O43" s="27"/>
      <c r="P43" s="32"/>
      <c r="Q43" s="33"/>
    </row>
    <row r="44" spans="2:17" s="4" customFormat="1" ht="19.7" customHeight="1">
      <c r="B44" s="28">
        <v>4</v>
      </c>
      <c r="C44" s="692" t="s">
        <v>55</v>
      </c>
      <c r="D44" s="692" t="s">
        <v>55</v>
      </c>
      <c r="E44" s="829" t="s">
        <v>1149</v>
      </c>
      <c r="F44" s="830">
        <v>1</v>
      </c>
      <c r="G44" s="36">
        <v>4705</v>
      </c>
      <c r="H44" s="566">
        <f t="shared" si="0"/>
        <v>4705</v>
      </c>
      <c r="I44" s="194"/>
      <c r="J44" s="195" t="s">
        <v>853</v>
      </c>
      <c r="K44" s="73" t="s">
        <v>2977</v>
      </c>
      <c r="L44" s="27"/>
      <c r="M44" s="32">
        <v>45757</v>
      </c>
      <c r="N44" s="28"/>
      <c r="O44" s="27"/>
      <c r="P44" s="32">
        <v>45769</v>
      </c>
      <c r="Q44" s="556">
        <v>45769</v>
      </c>
    </row>
    <row r="45" spans="2:17" s="4" customFormat="1" ht="19.7" customHeight="1">
      <c r="B45" s="28">
        <v>4</v>
      </c>
      <c r="C45" s="692" t="s">
        <v>55</v>
      </c>
      <c r="D45" s="692" t="s">
        <v>55</v>
      </c>
      <c r="E45" s="829" t="s">
        <v>2998</v>
      </c>
      <c r="F45" s="830">
        <v>1</v>
      </c>
      <c r="G45" s="36">
        <v>3489</v>
      </c>
      <c r="H45" s="566">
        <f>F45*G45</f>
        <v>3489</v>
      </c>
      <c r="I45" s="194"/>
      <c r="J45" s="195" t="s">
        <v>3002</v>
      </c>
      <c r="K45" s="73" t="s">
        <v>2977</v>
      </c>
      <c r="L45" s="27"/>
      <c r="M45" s="32">
        <v>45757</v>
      </c>
      <c r="N45" s="28"/>
      <c r="O45" s="27"/>
      <c r="P45" s="32">
        <v>45769</v>
      </c>
      <c r="Q45" s="556">
        <v>45769</v>
      </c>
    </row>
    <row r="46" spans="2:17" s="4" customFormat="1" ht="19.7" customHeight="1">
      <c r="B46" s="28">
        <v>4</v>
      </c>
      <c r="C46" s="692" t="s">
        <v>55</v>
      </c>
      <c r="D46" s="692" t="s">
        <v>55</v>
      </c>
      <c r="E46" s="829" t="s">
        <v>268</v>
      </c>
      <c r="F46" s="830">
        <v>1</v>
      </c>
      <c r="G46" s="36">
        <v>5117</v>
      </c>
      <c r="H46" s="566">
        <f t="shared" si="0"/>
        <v>5117</v>
      </c>
      <c r="I46" s="194"/>
      <c r="J46" s="195" t="s">
        <v>1513</v>
      </c>
      <c r="K46" s="73" t="s">
        <v>2977</v>
      </c>
      <c r="L46" s="27"/>
      <c r="M46" s="32">
        <v>45757</v>
      </c>
      <c r="N46" s="28"/>
      <c r="O46" s="27"/>
      <c r="P46" s="32">
        <v>45769</v>
      </c>
      <c r="Q46" s="556">
        <v>45769</v>
      </c>
    </row>
    <row r="47" spans="2:17" s="4" customFormat="1" ht="19.7" customHeight="1">
      <c r="B47" s="28">
        <v>4</v>
      </c>
      <c r="C47" s="692" t="s">
        <v>55</v>
      </c>
      <c r="D47" s="692" t="s">
        <v>55</v>
      </c>
      <c r="E47" s="35" t="s">
        <v>3003</v>
      </c>
      <c r="F47" s="826">
        <v>1</v>
      </c>
      <c r="G47" s="36">
        <v>2514</v>
      </c>
      <c r="H47" s="566">
        <f t="shared" si="0"/>
        <v>2514</v>
      </c>
      <c r="I47" s="194"/>
      <c r="J47" s="156" t="s">
        <v>1514</v>
      </c>
      <c r="K47" s="73" t="s">
        <v>2977</v>
      </c>
      <c r="L47" s="27"/>
      <c r="M47" s="32">
        <v>45757</v>
      </c>
      <c r="N47" s="28"/>
      <c r="O47" s="27"/>
      <c r="P47" s="32">
        <v>45769</v>
      </c>
      <c r="Q47" s="556">
        <v>45769</v>
      </c>
    </row>
    <row r="48" spans="2:17" s="4" customFormat="1" ht="19.7" customHeight="1">
      <c r="B48" s="28">
        <v>4</v>
      </c>
      <c r="C48" s="692" t="s">
        <v>55</v>
      </c>
      <c r="D48" s="692" t="s">
        <v>55</v>
      </c>
      <c r="E48" s="829" t="s">
        <v>864</v>
      </c>
      <c r="F48" s="830">
        <v>2</v>
      </c>
      <c r="G48" s="36">
        <v>50</v>
      </c>
      <c r="H48" s="566">
        <f t="shared" si="0"/>
        <v>100</v>
      </c>
      <c r="I48" s="194"/>
      <c r="J48" s="195" t="s">
        <v>536</v>
      </c>
      <c r="K48" s="73" t="s">
        <v>2977</v>
      </c>
      <c r="L48" s="27"/>
      <c r="M48" s="32">
        <v>45757</v>
      </c>
      <c r="N48" s="28"/>
      <c r="O48" s="27"/>
      <c r="P48" s="32">
        <v>45769</v>
      </c>
      <c r="Q48" s="556">
        <v>45769</v>
      </c>
    </row>
    <row r="49" spans="2:17" s="4" customFormat="1" ht="19.7" customHeight="1">
      <c r="B49" s="28">
        <v>4</v>
      </c>
      <c r="C49" s="692" t="s">
        <v>55</v>
      </c>
      <c r="D49" s="692" t="s">
        <v>55</v>
      </c>
      <c r="E49" s="829" t="s">
        <v>304</v>
      </c>
      <c r="F49" s="830">
        <v>1</v>
      </c>
      <c r="G49" s="36">
        <v>1611</v>
      </c>
      <c r="H49" s="566">
        <f t="shared" si="0"/>
        <v>1611</v>
      </c>
      <c r="I49" s="194"/>
      <c r="J49" s="195" t="s">
        <v>862</v>
      </c>
      <c r="K49" s="73" t="s">
        <v>2977</v>
      </c>
      <c r="L49" s="27"/>
      <c r="M49" s="32">
        <v>45757</v>
      </c>
      <c r="N49" s="28"/>
      <c r="O49" s="27"/>
      <c r="P49" s="32">
        <v>45769</v>
      </c>
      <c r="Q49" s="556">
        <v>45769</v>
      </c>
    </row>
    <row r="50" spans="2:17" s="4" customFormat="1" ht="19.7" customHeight="1">
      <c r="B50" s="28">
        <v>4</v>
      </c>
      <c r="C50" s="692" t="s">
        <v>55</v>
      </c>
      <c r="D50" s="692" t="s">
        <v>55</v>
      </c>
      <c r="E50" s="829" t="s">
        <v>861</v>
      </c>
      <c r="F50" s="830">
        <v>1</v>
      </c>
      <c r="G50" s="36">
        <v>1179</v>
      </c>
      <c r="H50" s="566">
        <f t="shared" si="0"/>
        <v>1179</v>
      </c>
      <c r="I50" s="194"/>
      <c r="J50" s="195" t="s">
        <v>788</v>
      </c>
      <c r="K50" s="73" t="s">
        <v>2977</v>
      </c>
      <c r="L50" s="27"/>
      <c r="M50" s="32">
        <v>45757</v>
      </c>
      <c r="N50" s="28"/>
      <c r="O50" s="27"/>
      <c r="P50" s="32">
        <v>45769</v>
      </c>
      <c r="Q50" s="556">
        <v>45769</v>
      </c>
    </row>
    <row r="51" spans="2:17" s="4" customFormat="1" ht="19.7" customHeight="1">
      <c r="B51" s="28">
        <v>4</v>
      </c>
      <c r="C51" s="692" t="s">
        <v>832</v>
      </c>
      <c r="D51" s="692" t="s">
        <v>55</v>
      </c>
      <c r="E51" s="35" t="s">
        <v>3004</v>
      </c>
      <c r="F51" s="27">
        <v>1</v>
      </c>
      <c r="G51" s="36">
        <v>7695</v>
      </c>
      <c r="H51" s="36">
        <f t="shared" si="0"/>
        <v>7695</v>
      </c>
      <c r="I51" s="31"/>
      <c r="J51" s="38" t="s">
        <v>3005</v>
      </c>
      <c r="K51" s="73" t="s">
        <v>2977</v>
      </c>
      <c r="L51" s="27"/>
      <c r="M51" s="32">
        <v>45757</v>
      </c>
      <c r="N51" s="28"/>
      <c r="O51" s="27"/>
      <c r="P51" s="32">
        <v>45769</v>
      </c>
      <c r="Q51" s="556">
        <v>45769</v>
      </c>
    </row>
    <row r="52" spans="2:17" s="4" customFormat="1" ht="19.7" customHeight="1">
      <c r="B52" s="28">
        <v>4</v>
      </c>
      <c r="C52" s="692" t="s">
        <v>832</v>
      </c>
      <c r="D52" s="692" t="s">
        <v>55</v>
      </c>
      <c r="E52" s="35" t="s">
        <v>3006</v>
      </c>
      <c r="F52" s="27">
        <v>2</v>
      </c>
      <c r="G52" s="36">
        <v>2435</v>
      </c>
      <c r="H52" s="36">
        <f t="shared" si="0"/>
        <v>4870</v>
      </c>
      <c r="I52" s="31"/>
      <c r="J52" s="38" t="s">
        <v>3007</v>
      </c>
      <c r="K52" s="73" t="s">
        <v>2977</v>
      </c>
      <c r="L52" s="27"/>
      <c r="M52" s="32">
        <v>45757</v>
      </c>
      <c r="N52" s="28"/>
      <c r="O52" s="27"/>
      <c r="P52" s="32">
        <v>45769</v>
      </c>
      <c r="Q52" s="556">
        <v>45769</v>
      </c>
    </row>
    <row r="53" spans="2:17" s="4" customFormat="1" ht="19.7" customHeight="1">
      <c r="B53" s="28"/>
      <c r="C53" s="28"/>
      <c r="D53" s="28"/>
      <c r="E53" s="35"/>
      <c r="F53" s="27"/>
      <c r="G53" s="36">
        <v>0</v>
      </c>
      <c r="H53" s="36">
        <f t="shared" si="0"/>
        <v>0</v>
      </c>
      <c r="I53" s="31"/>
      <c r="J53" s="38"/>
      <c r="K53" s="27"/>
      <c r="L53" s="27"/>
      <c r="M53" s="32"/>
      <c r="N53" s="28"/>
      <c r="O53" s="27"/>
      <c r="P53" s="32"/>
      <c r="Q53" s="33"/>
    </row>
    <row r="54" spans="2:17" s="4" customFormat="1" ht="19.7" customHeight="1">
      <c r="B54" s="28"/>
      <c r="C54" s="28"/>
      <c r="D54" s="28"/>
      <c r="E54" s="35"/>
      <c r="F54" s="27"/>
      <c r="G54" s="36">
        <v>0</v>
      </c>
      <c r="H54" s="36">
        <f t="shared" si="0"/>
        <v>0</v>
      </c>
      <c r="I54" s="31"/>
      <c r="J54" s="38"/>
      <c r="K54" s="27"/>
      <c r="L54" s="27"/>
      <c r="M54" s="32"/>
      <c r="N54" s="28"/>
      <c r="O54" s="27"/>
      <c r="P54" s="32"/>
      <c r="Q54" s="33"/>
    </row>
    <row r="55" spans="2:17" s="4" customFormat="1" ht="19.7" customHeight="1">
      <c r="B55" s="28">
        <v>5</v>
      </c>
      <c r="C55" s="200"/>
      <c r="D55" s="200"/>
      <c r="E55" s="148" t="s">
        <v>870</v>
      </c>
      <c r="F55" s="199">
        <v>68</v>
      </c>
      <c r="G55" s="554">
        <v>5000</v>
      </c>
      <c r="H55" s="566">
        <f>F55*G55</f>
        <v>340000</v>
      </c>
      <c r="I55" s="194"/>
      <c r="J55" s="156"/>
      <c r="K55" s="27"/>
      <c r="L55" s="27"/>
      <c r="M55" s="32"/>
      <c r="N55" s="28"/>
      <c r="O55" s="27"/>
      <c r="P55" s="32"/>
      <c r="Q55" s="33"/>
    </row>
    <row r="56" spans="2:17" s="4" customFormat="1" ht="19.7" customHeight="1">
      <c r="B56" s="28">
        <v>5</v>
      </c>
      <c r="C56" s="302"/>
      <c r="D56" s="302"/>
      <c r="E56" s="148" t="s">
        <v>871</v>
      </c>
      <c r="F56" s="199">
        <v>31</v>
      </c>
      <c r="G56" s="554">
        <v>5000</v>
      </c>
      <c r="H56" s="566">
        <f>F56*G56</f>
        <v>155000</v>
      </c>
      <c r="I56" s="194"/>
      <c r="J56" s="156"/>
      <c r="K56" s="27"/>
      <c r="L56" s="27"/>
      <c r="M56" s="32"/>
      <c r="N56" s="28"/>
      <c r="O56" s="27"/>
      <c r="P56" s="32"/>
      <c r="Q56" s="33"/>
    </row>
    <row r="57" spans="2:17" s="4" customFormat="1" ht="19.7" customHeight="1">
      <c r="B57" s="28"/>
      <c r="C57" s="200"/>
      <c r="D57" s="200"/>
      <c r="E57" s="148"/>
      <c r="F57" s="199"/>
      <c r="G57" s="930">
        <v>0</v>
      </c>
      <c r="H57" s="566">
        <f>F57*G57</f>
        <v>0</v>
      </c>
      <c r="I57" s="194"/>
      <c r="J57" s="156"/>
      <c r="K57" s="27"/>
      <c r="L57" s="27"/>
      <c r="M57" s="32"/>
      <c r="N57" s="28"/>
      <c r="O57" s="27"/>
      <c r="P57" s="32"/>
      <c r="Q57" s="33"/>
    </row>
    <row r="58" spans="2:17" s="4" customFormat="1" ht="19.7" customHeight="1">
      <c r="B58" s="28"/>
      <c r="C58" s="28"/>
      <c r="D58" s="28"/>
      <c r="E58" s="35"/>
      <c r="F58" s="27"/>
      <c r="G58" s="36">
        <v>0</v>
      </c>
      <c r="H58" s="36">
        <f t="shared" si="0"/>
        <v>0</v>
      </c>
      <c r="I58" s="31"/>
      <c r="J58" s="38"/>
      <c r="K58" s="27"/>
      <c r="L58" s="27"/>
      <c r="M58" s="32"/>
      <c r="N58" s="28"/>
      <c r="O58" s="27"/>
      <c r="P58" s="32"/>
      <c r="Q58" s="33"/>
    </row>
    <row r="59" spans="2:17" s="4" customFormat="1" ht="19.7" customHeight="1">
      <c r="B59" s="28"/>
      <c r="C59" s="28"/>
      <c r="D59" s="28"/>
      <c r="E59" s="35"/>
      <c r="F59" s="27"/>
      <c r="G59" s="36">
        <v>0</v>
      </c>
      <c r="H59" s="36">
        <f>F59*G59</f>
        <v>0</v>
      </c>
      <c r="I59" s="31"/>
      <c r="J59" s="38"/>
      <c r="K59" s="27"/>
      <c r="L59" s="27"/>
      <c r="M59" s="32"/>
      <c r="N59" s="28"/>
      <c r="O59" s="27"/>
      <c r="P59" s="32"/>
      <c r="Q59" s="33"/>
    </row>
    <row r="60" spans="2:17" s="4" customFormat="1" ht="19.7" customHeight="1">
      <c r="B60" s="28"/>
      <c r="C60" s="28"/>
      <c r="D60" s="28"/>
      <c r="E60" s="35"/>
      <c r="F60" s="27"/>
      <c r="G60" s="36">
        <v>0</v>
      </c>
      <c r="H60" s="36">
        <f>F60*G60</f>
        <v>0</v>
      </c>
      <c r="I60" s="31"/>
      <c r="J60" s="38"/>
      <c r="K60" s="27"/>
      <c r="L60" s="27"/>
      <c r="M60" s="32"/>
      <c r="N60" s="28"/>
      <c r="O60" s="27"/>
      <c r="P60" s="32"/>
      <c r="Q60" s="33"/>
    </row>
    <row r="61" spans="2:17" s="4" customFormat="1" ht="19.7" customHeight="1">
      <c r="B61" s="28"/>
      <c r="C61" s="28"/>
      <c r="D61" s="28"/>
      <c r="E61" s="35"/>
      <c r="F61" s="27"/>
      <c r="G61" s="36">
        <v>0</v>
      </c>
      <c r="H61" s="36">
        <f>F61*G61</f>
        <v>0</v>
      </c>
      <c r="I61" s="31"/>
      <c r="J61" s="38"/>
      <c r="K61" s="27"/>
      <c r="L61" s="27"/>
      <c r="M61" s="32"/>
      <c r="N61" s="28"/>
      <c r="O61" s="27"/>
      <c r="P61" s="32"/>
      <c r="Q61" s="33"/>
    </row>
    <row r="62" spans="2:17">
      <c r="G62" s="10"/>
      <c r="H62" s="10"/>
    </row>
  </sheetData>
  <autoFilter ref="B8:O61" xr:uid="{A93ACAAC-21B6-462F-BA00-A22F20D4FA72}"/>
  <mergeCells count="6">
    <mergeCell ref="B2:D2"/>
    <mergeCell ref="G2:I2"/>
    <mergeCell ref="B3:D3"/>
    <mergeCell ref="B4:D4"/>
    <mergeCell ref="B5:D5"/>
    <mergeCell ref="B6:D6"/>
  </mergeCells>
  <phoneticPr fontId="2"/>
  <hyperlinks>
    <hyperlink ref="K24" r:id="rId1" xr:uid="{6608B9F4-73AA-4736-84BC-E7DE83B4AF43}"/>
  </hyperlinks>
  <pageMargins left="0.2" right="0.2" top="0.36" bottom="0.41" header="0.3" footer="0.3"/>
  <pageSetup paperSize="9" scale="70" orientation="landscape"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412E-4793-4195-81C8-1B1F59693CF1}">
  <sheetPr>
    <tabColor theme="3" tint="0.39997558519241921"/>
  </sheetPr>
  <dimension ref="A2:S27"/>
  <sheetViews>
    <sheetView zoomScale="85" zoomScaleNormal="85" workbookViewId="0">
      <pane xSplit="12" ySplit="9" topLeftCell="P10" activePane="bottomRight" state="frozen"/>
      <selection pane="topRight" activeCell="K1" sqref="K1"/>
      <selection pane="bottomLeft" activeCell="A9" sqref="A9"/>
      <selection pane="bottomRight" activeCell="S13" sqref="S13"/>
    </sheetView>
  </sheetViews>
  <sheetFormatPr defaultRowHeight="18.75"/>
  <cols>
    <col min="1" max="1" width="7" style="1" customWidth="1"/>
    <col min="2" max="2" width="7.125" style="1" customWidth="1"/>
    <col min="3" max="3" width="8.875" style="1" customWidth="1"/>
    <col min="4" max="4" width="18.125" style="4" customWidth="1"/>
    <col min="5" max="5" width="14.375" style="1" bestFit="1" customWidth="1"/>
    <col min="6" max="6" width="13.125" style="1" bestFit="1" customWidth="1"/>
    <col min="7" max="7" width="57.8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125" style="1" customWidth="1"/>
    <col min="259" max="259" width="8.875" style="1" customWidth="1"/>
    <col min="260" max="260" width="18.125" style="1" customWidth="1"/>
    <col min="261" max="261" width="14.375" style="1" bestFit="1" customWidth="1"/>
    <col min="262" max="262" width="13.125" style="1" bestFit="1" customWidth="1"/>
    <col min="263" max="263" width="57.8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125" style="1" customWidth="1"/>
    <col min="515" max="515" width="8.875" style="1" customWidth="1"/>
    <col min="516" max="516" width="18.125" style="1" customWidth="1"/>
    <col min="517" max="517" width="14.375" style="1" bestFit="1" customWidth="1"/>
    <col min="518" max="518" width="13.125" style="1" bestFit="1" customWidth="1"/>
    <col min="519" max="519" width="57.8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125" style="1" customWidth="1"/>
    <col min="771" max="771" width="8.875" style="1" customWidth="1"/>
    <col min="772" max="772" width="18.125" style="1" customWidth="1"/>
    <col min="773" max="773" width="14.375" style="1" bestFit="1" customWidth="1"/>
    <col min="774" max="774" width="13.125" style="1" bestFit="1" customWidth="1"/>
    <col min="775" max="775" width="57.8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125" style="1" customWidth="1"/>
    <col min="1027" max="1027" width="8.875" style="1" customWidth="1"/>
    <col min="1028" max="1028" width="18.125" style="1" customWidth="1"/>
    <col min="1029" max="1029" width="14.375" style="1" bestFit="1" customWidth="1"/>
    <col min="1030" max="1030" width="13.125" style="1" bestFit="1" customWidth="1"/>
    <col min="1031" max="1031" width="57.8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125" style="1" customWidth="1"/>
    <col min="1283" max="1283" width="8.875" style="1" customWidth="1"/>
    <col min="1284" max="1284" width="18.125" style="1" customWidth="1"/>
    <col min="1285" max="1285" width="14.375" style="1" bestFit="1" customWidth="1"/>
    <col min="1286" max="1286" width="13.125" style="1" bestFit="1" customWidth="1"/>
    <col min="1287" max="1287" width="57.8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125" style="1" customWidth="1"/>
    <col min="1539" max="1539" width="8.875" style="1" customWidth="1"/>
    <col min="1540" max="1540" width="18.125" style="1" customWidth="1"/>
    <col min="1541" max="1541" width="14.375" style="1" bestFit="1" customWidth="1"/>
    <col min="1542" max="1542" width="13.125" style="1" bestFit="1" customWidth="1"/>
    <col min="1543" max="1543" width="57.8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125" style="1" customWidth="1"/>
    <col min="1795" max="1795" width="8.875" style="1" customWidth="1"/>
    <col min="1796" max="1796" width="18.125" style="1" customWidth="1"/>
    <col min="1797" max="1797" width="14.375" style="1" bestFit="1" customWidth="1"/>
    <col min="1798" max="1798" width="13.125" style="1" bestFit="1" customWidth="1"/>
    <col min="1799" max="1799" width="57.8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125" style="1" customWidth="1"/>
    <col min="2051" max="2051" width="8.875" style="1" customWidth="1"/>
    <col min="2052" max="2052" width="18.125" style="1" customWidth="1"/>
    <col min="2053" max="2053" width="14.375" style="1" bestFit="1" customWidth="1"/>
    <col min="2054" max="2054" width="13.125" style="1" bestFit="1" customWidth="1"/>
    <col min="2055" max="2055" width="57.8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125" style="1" customWidth="1"/>
    <col min="2307" max="2307" width="8.875" style="1" customWidth="1"/>
    <col min="2308" max="2308" width="18.125" style="1" customWidth="1"/>
    <col min="2309" max="2309" width="14.375" style="1" bestFit="1" customWidth="1"/>
    <col min="2310" max="2310" width="13.125" style="1" bestFit="1" customWidth="1"/>
    <col min="2311" max="2311" width="57.8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125" style="1" customWidth="1"/>
    <col min="2563" max="2563" width="8.875" style="1" customWidth="1"/>
    <col min="2564" max="2564" width="18.125" style="1" customWidth="1"/>
    <col min="2565" max="2565" width="14.375" style="1" bestFit="1" customWidth="1"/>
    <col min="2566" max="2566" width="13.125" style="1" bestFit="1" customWidth="1"/>
    <col min="2567" max="2567" width="57.8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125" style="1" customWidth="1"/>
    <col min="2819" max="2819" width="8.875" style="1" customWidth="1"/>
    <col min="2820" max="2820" width="18.125" style="1" customWidth="1"/>
    <col min="2821" max="2821" width="14.375" style="1" bestFit="1" customWidth="1"/>
    <col min="2822" max="2822" width="13.125" style="1" bestFit="1" customWidth="1"/>
    <col min="2823" max="2823" width="57.8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125" style="1" customWidth="1"/>
    <col min="3075" max="3075" width="8.875" style="1" customWidth="1"/>
    <col min="3076" max="3076" width="18.125" style="1" customWidth="1"/>
    <col min="3077" max="3077" width="14.375" style="1" bestFit="1" customWidth="1"/>
    <col min="3078" max="3078" width="13.125" style="1" bestFit="1" customWidth="1"/>
    <col min="3079" max="3079" width="57.8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125" style="1" customWidth="1"/>
    <col min="3331" max="3331" width="8.875" style="1" customWidth="1"/>
    <col min="3332" max="3332" width="18.125" style="1" customWidth="1"/>
    <col min="3333" max="3333" width="14.375" style="1" bestFit="1" customWidth="1"/>
    <col min="3334" max="3334" width="13.125" style="1" bestFit="1" customWidth="1"/>
    <col min="3335" max="3335" width="57.8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125" style="1" customWidth="1"/>
    <col min="3587" max="3587" width="8.875" style="1" customWidth="1"/>
    <col min="3588" max="3588" width="18.125" style="1" customWidth="1"/>
    <col min="3589" max="3589" width="14.375" style="1" bestFit="1" customWidth="1"/>
    <col min="3590" max="3590" width="13.125" style="1" bestFit="1" customWidth="1"/>
    <col min="3591" max="3591" width="57.8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125" style="1" customWidth="1"/>
    <col min="3843" max="3843" width="8.875" style="1" customWidth="1"/>
    <col min="3844" max="3844" width="18.125" style="1" customWidth="1"/>
    <col min="3845" max="3845" width="14.375" style="1" bestFit="1" customWidth="1"/>
    <col min="3846" max="3846" width="13.125" style="1" bestFit="1" customWidth="1"/>
    <col min="3847" max="3847" width="57.8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125" style="1" customWidth="1"/>
    <col min="4099" max="4099" width="8.875" style="1" customWidth="1"/>
    <col min="4100" max="4100" width="18.125" style="1" customWidth="1"/>
    <col min="4101" max="4101" width="14.375" style="1" bestFit="1" customWidth="1"/>
    <col min="4102" max="4102" width="13.125" style="1" bestFit="1" customWidth="1"/>
    <col min="4103" max="4103" width="57.8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125" style="1" customWidth="1"/>
    <col min="4355" max="4355" width="8.875" style="1" customWidth="1"/>
    <col min="4356" max="4356" width="18.125" style="1" customWidth="1"/>
    <col min="4357" max="4357" width="14.375" style="1" bestFit="1" customWidth="1"/>
    <col min="4358" max="4358" width="13.125" style="1" bestFit="1" customWidth="1"/>
    <col min="4359" max="4359" width="57.8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125" style="1" customWidth="1"/>
    <col min="4611" max="4611" width="8.875" style="1" customWidth="1"/>
    <col min="4612" max="4612" width="18.125" style="1" customWidth="1"/>
    <col min="4613" max="4613" width="14.375" style="1" bestFit="1" customWidth="1"/>
    <col min="4614" max="4614" width="13.125" style="1" bestFit="1" customWidth="1"/>
    <col min="4615" max="4615" width="57.8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125" style="1" customWidth="1"/>
    <col min="4867" max="4867" width="8.875" style="1" customWidth="1"/>
    <col min="4868" max="4868" width="18.125" style="1" customWidth="1"/>
    <col min="4869" max="4869" width="14.375" style="1" bestFit="1" customWidth="1"/>
    <col min="4870" max="4870" width="13.125" style="1" bestFit="1" customWidth="1"/>
    <col min="4871" max="4871" width="57.8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125" style="1" customWidth="1"/>
    <col min="5123" max="5123" width="8.875" style="1" customWidth="1"/>
    <col min="5124" max="5124" width="18.125" style="1" customWidth="1"/>
    <col min="5125" max="5125" width="14.375" style="1" bestFit="1" customWidth="1"/>
    <col min="5126" max="5126" width="13.125" style="1" bestFit="1" customWidth="1"/>
    <col min="5127" max="5127" width="57.8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125" style="1" customWidth="1"/>
    <col min="5379" max="5379" width="8.875" style="1" customWidth="1"/>
    <col min="5380" max="5380" width="18.125" style="1" customWidth="1"/>
    <col min="5381" max="5381" width="14.375" style="1" bestFit="1" customWidth="1"/>
    <col min="5382" max="5382" width="13.125" style="1" bestFit="1" customWidth="1"/>
    <col min="5383" max="5383" width="57.8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125" style="1" customWidth="1"/>
    <col min="5635" max="5635" width="8.875" style="1" customWidth="1"/>
    <col min="5636" max="5636" width="18.125" style="1" customWidth="1"/>
    <col min="5637" max="5637" width="14.375" style="1" bestFit="1" customWidth="1"/>
    <col min="5638" max="5638" width="13.125" style="1" bestFit="1" customWidth="1"/>
    <col min="5639" max="5639" width="57.8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125" style="1" customWidth="1"/>
    <col min="5891" max="5891" width="8.875" style="1" customWidth="1"/>
    <col min="5892" max="5892" width="18.125" style="1" customWidth="1"/>
    <col min="5893" max="5893" width="14.375" style="1" bestFit="1" customWidth="1"/>
    <col min="5894" max="5894" width="13.125" style="1" bestFit="1" customWidth="1"/>
    <col min="5895" max="5895" width="57.8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125" style="1" customWidth="1"/>
    <col min="6147" max="6147" width="8.875" style="1" customWidth="1"/>
    <col min="6148" max="6148" width="18.125" style="1" customWidth="1"/>
    <col min="6149" max="6149" width="14.375" style="1" bestFit="1" customWidth="1"/>
    <col min="6150" max="6150" width="13.125" style="1" bestFit="1" customWidth="1"/>
    <col min="6151" max="6151" width="57.8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125" style="1" customWidth="1"/>
    <col min="6403" max="6403" width="8.875" style="1" customWidth="1"/>
    <col min="6404" max="6404" width="18.125" style="1" customWidth="1"/>
    <col min="6405" max="6405" width="14.375" style="1" bestFit="1" customWidth="1"/>
    <col min="6406" max="6406" width="13.125" style="1" bestFit="1" customWidth="1"/>
    <col min="6407" max="6407" width="57.8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125" style="1" customWidth="1"/>
    <col min="6659" max="6659" width="8.875" style="1" customWidth="1"/>
    <col min="6660" max="6660" width="18.125" style="1" customWidth="1"/>
    <col min="6661" max="6661" width="14.375" style="1" bestFit="1" customWidth="1"/>
    <col min="6662" max="6662" width="13.125" style="1" bestFit="1" customWidth="1"/>
    <col min="6663" max="6663" width="57.8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125" style="1" customWidth="1"/>
    <col min="6915" max="6915" width="8.875" style="1" customWidth="1"/>
    <col min="6916" max="6916" width="18.125" style="1" customWidth="1"/>
    <col min="6917" max="6917" width="14.375" style="1" bestFit="1" customWidth="1"/>
    <col min="6918" max="6918" width="13.125" style="1" bestFit="1" customWidth="1"/>
    <col min="6919" max="6919" width="57.8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125" style="1" customWidth="1"/>
    <col min="7171" max="7171" width="8.875" style="1" customWidth="1"/>
    <col min="7172" max="7172" width="18.125" style="1" customWidth="1"/>
    <col min="7173" max="7173" width="14.375" style="1" bestFit="1" customWidth="1"/>
    <col min="7174" max="7174" width="13.125" style="1" bestFit="1" customWidth="1"/>
    <col min="7175" max="7175" width="57.8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125" style="1" customWidth="1"/>
    <col min="7427" max="7427" width="8.875" style="1" customWidth="1"/>
    <col min="7428" max="7428" width="18.125" style="1" customWidth="1"/>
    <col min="7429" max="7429" width="14.375" style="1" bestFit="1" customWidth="1"/>
    <col min="7430" max="7430" width="13.125" style="1" bestFit="1" customWidth="1"/>
    <col min="7431" max="7431" width="57.8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125" style="1" customWidth="1"/>
    <col min="7683" max="7683" width="8.875" style="1" customWidth="1"/>
    <col min="7684" max="7684" width="18.125" style="1" customWidth="1"/>
    <col min="7685" max="7685" width="14.375" style="1" bestFit="1" customWidth="1"/>
    <col min="7686" max="7686" width="13.125" style="1" bestFit="1" customWidth="1"/>
    <col min="7687" max="7687" width="57.8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125" style="1" customWidth="1"/>
    <col min="7939" max="7939" width="8.875" style="1" customWidth="1"/>
    <col min="7940" max="7940" width="18.125" style="1" customWidth="1"/>
    <col min="7941" max="7941" width="14.375" style="1" bestFit="1" customWidth="1"/>
    <col min="7942" max="7942" width="13.125" style="1" bestFit="1" customWidth="1"/>
    <col min="7943" max="7943" width="57.8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125" style="1" customWidth="1"/>
    <col min="8195" max="8195" width="8.875" style="1" customWidth="1"/>
    <col min="8196" max="8196" width="18.125" style="1" customWidth="1"/>
    <col min="8197" max="8197" width="14.375" style="1" bestFit="1" customWidth="1"/>
    <col min="8198" max="8198" width="13.125" style="1" bestFit="1" customWidth="1"/>
    <col min="8199" max="8199" width="57.8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125" style="1" customWidth="1"/>
    <col min="8451" max="8451" width="8.875" style="1" customWidth="1"/>
    <col min="8452" max="8452" width="18.125" style="1" customWidth="1"/>
    <col min="8453" max="8453" width="14.375" style="1" bestFit="1" customWidth="1"/>
    <col min="8454" max="8454" width="13.125" style="1" bestFit="1" customWidth="1"/>
    <col min="8455" max="8455" width="57.8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125" style="1" customWidth="1"/>
    <col min="8707" max="8707" width="8.875" style="1" customWidth="1"/>
    <col min="8708" max="8708" width="18.125" style="1" customWidth="1"/>
    <col min="8709" max="8709" width="14.375" style="1" bestFit="1" customWidth="1"/>
    <col min="8710" max="8710" width="13.125" style="1" bestFit="1" customWidth="1"/>
    <col min="8711" max="8711" width="57.8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125" style="1" customWidth="1"/>
    <col min="8963" max="8963" width="8.875" style="1" customWidth="1"/>
    <col min="8964" max="8964" width="18.125" style="1" customWidth="1"/>
    <col min="8965" max="8965" width="14.375" style="1" bestFit="1" customWidth="1"/>
    <col min="8966" max="8966" width="13.125" style="1" bestFit="1" customWidth="1"/>
    <col min="8967" max="8967" width="57.8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125" style="1" customWidth="1"/>
    <col min="9219" max="9219" width="8.875" style="1" customWidth="1"/>
    <col min="9220" max="9220" width="18.125" style="1" customWidth="1"/>
    <col min="9221" max="9221" width="14.375" style="1" bestFit="1" customWidth="1"/>
    <col min="9222" max="9222" width="13.125" style="1" bestFit="1" customWidth="1"/>
    <col min="9223" max="9223" width="57.8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125" style="1" customWidth="1"/>
    <col min="9475" max="9475" width="8.875" style="1" customWidth="1"/>
    <col min="9476" max="9476" width="18.125" style="1" customWidth="1"/>
    <col min="9477" max="9477" width="14.375" style="1" bestFit="1" customWidth="1"/>
    <col min="9478" max="9478" width="13.125" style="1" bestFit="1" customWidth="1"/>
    <col min="9479" max="9479" width="57.8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125" style="1" customWidth="1"/>
    <col min="9731" max="9731" width="8.875" style="1" customWidth="1"/>
    <col min="9732" max="9732" width="18.125" style="1" customWidth="1"/>
    <col min="9733" max="9733" width="14.375" style="1" bestFit="1" customWidth="1"/>
    <col min="9734" max="9734" width="13.125" style="1" bestFit="1" customWidth="1"/>
    <col min="9735" max="9735" width="57.8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125" style="1" customWidth="1"/>
    <col min="9987" max="9987" width="8.875" style="1" customWidth="1"/>
    <col min="9988" max="9988" width="18.125" style="1" customWidth="1"/>
    <col min="9989" max="9989" width="14.375" style="1" bestFit="1" customWidth="1"/>
    <col min="9990" max="9990" width="13.125" style="1" bestFit="1" customWidth="1"/>
    <col min="9991" max="9991" width="57.8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125" style="1" customWidth="1"/>
    <col min="10243" max="10243" width="8.875" style="1" customWidth="1"/>
    <col min="10244" max="10244" width="18.125" style="1" customWidth="1"/>
    <col min="10245" max="10245" width="14.375" style="1" bestFit="1" customWidth="1"/>
    <col min="10246" max="10246" width="13.125" style="1" bestFit="1" customWidth="1"/>
    <col min="10247" max="10247" width="57.8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125" style="1" customWidth="1"/>
    <col min="10499" max="10499" width="8.875" style="1" customWidth="1"/>
    <col min="10500" max="10500" width="18.125" style="1" customWidth="1"/>
    <col min="10501" max="10501" width="14.375" style="1" bestFit="1" customWidth="1"/>
    <col min="10502" max="10502" width="13.125" style="1" bestFit="1" customWidth="1"/>
    <col min="10503" max="10503" width="57.8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125" style="1" customWidth="1"/>
    <col min="10755" max="10755" width="8.875" style="1" customWidth="1"/>
    <col min="10756" max="10756" width="18.125" style="1" customWidth="1"/>
    <col min="10757" max="10757" width="14.375" style="1" bestFit="1" customWidth="1"/>
    <col min="10758" max="10758" width="13.125" style="1" bestFit="1" customWidth="1"/>
    <col min="10759" max="10759" width="57.8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125" style="1" customWidth="1"/>
    <col min="11011" max="11011" width="8.875" style="1" customWidth="1"/>
    <col min="11012" max="11012" width="18.125" style="1" customWidth="1"/>
    <col min="11013" max="11013" width="14.375" style="1" bestFit="1" customWidth="1"/>
    <col min="11014" max="11014" width="13.125" style="1" bestFit="1" customWidth="1"/>
    <col min="11015" max="11015" width="57.8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125" style="1" customWidth="1"/>
    <col min="11267" max="11267" width="8.875" style="1" customWidth="1"/>
    <col min="11268" max="11268" width="18.125" style="1" customWidth="1"/>
    <col min="11269" max="11269" width="14.375" style="1" bestFit="1" customWidth="1"/>
    <col min="11270" max="11270" width="13.125" style="1" bestFit="1" customWidth="1"/>
    <col min="11271" max="11271" width="57.8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125" style="1" customWidth="1"/>
    <col min="11523" max="11523" width="8.875" style="1" customWidth="1"/>
    <col min="11524" max="11524" width="18.125" style="1" customWidth="1"/>
    <col min="11525" max="11525" width="14.375" style="1" bestFit="1" customWidth="1"/>
    <col min="11526" max="11526" width="13.125" style="1" bestFit="1" customWidth="1"/>
    <col min="11527" max="11527" width="57.8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125" style="1" customWidth="1"/>
    <col min="11779" max="11779" width="8.875" style="1" customWidth="1"/>
    <col min="11780" max="11780" width="18.125" style="1" customWidth="1"/>
    <col min="11781" max="11781" width="14.375" style="1" bestFit="1" customWidth="1"/>
    <col min="11782" max="11782" width="13.125" style="1" bestFit="1" customWidth="1"/>
    <col min="11783" max="11783" width="57.8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125" style="1" customWidth="1"/>
    <col min="12035" max="12035" width="8.875" style="1" customWidth="1"/>
    <col min="12036" max="12036" width="18.125" style="1" customWidth="1"/>
    <col min="12037" max="12037" width="14.375" style="1" bestFit="1" customWidth="1"/>
    <col min="12038" max="12038" width="13.125" style="1" bestFit="1" customWidth="1"/>
    <col min="12039" max="12039" width="57.8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125" style="1" customWidth="1"/>
    <col min="12291" max="12291" width="8.875" style="1" customWidth="1"/>
    <col min="12292" max="12292" width="18.125" style="1" customWidth="1"/>
    <col min="12293" max="12293" width="14.375" style="1" bestFit="1" customWidth="1"/>
    <col min="12294" max="12294" width="13.125" style="1" bestFit="1" customWidth="1"/>
    <col min="12295" max="12295" width="57.8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125" style="1" customWidth="1"/>
    <col min="12547" max="12547" width="8.875" style="1" customWidth="1"/>
    <col min="12548" max="12548" width="18.125" style="1" customWidth="1"/>
    <col min="12549" max="12549" width="14.375" style="1" bestFit="1" customWidth="1"/>
    <col min="12550" max="12550" width="13.125" style="1" bestFit="1" customWidth="1"/>
    <col min="12551" max="12551" width="57.8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125" style="1" customWidth="1"/>
    <col min="12803" max="12803" width="8.875" style="1" customWidth="1"/>
    <col min="12804" max="12804" width="18.125" style="1" customWidth="1"/>
    <col min="12805" max="12805" width="14.375" style="1" bestFit="1" customWidth="1"/>
    <col min="12806" max="12806" width="13.125" style="1" bestFit="1" customWidth="1"/>
    <col min="12807" max="12807" width="57.8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125" style="1" customWidth="1"/>
    <col min="13059" max="13059" width="8.875" style="1" customWidth="1"/>
    <col min="13060" max="13060" width="18.125" style="1" customWidth="1"/>
    <col min="13061" max="13061" width="14.375" style="1" bestFit="1" customWidth="1"/>
    <col min="13062" max="13062" width="13.125" style="1" bestFit="1" customWidth="1"/>
    <col min="13063" max="13063" width="57.8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125" style="1" customWidth="1"/>
    <col min="13315" max="13315" width="8.875" style="1" customWidth="1"/>
    <col min="13316" max="13316" width="18.125" style="1" customWidth="1"/>
    <col min="13317" max="13317" width="14.375" style="1" bestFit="1" customWidth="1"/>
    <col min="13318" max="13318" width="13.125" style="1" bestFit="1" customWidth="1"/>
    <col min="13319" max="13319" width="57.8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125" style="1" customWidth="1"/>
    <col min="13571" max="13571" width="8.875" style="1" customWidth="1"/>
    <col min="13572" max="13572" width="18.125" style="1" customWidth="1"/>
    <col min="13573" max="13573" width="14.375" style="1" bestFit="1" customWidth="1"/>
    <col min="13574" max="13574" width="13.125" style="1" bestFit="1" customWidth="1"/>
    <col min="13575" max="13575" width="57.8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125" style="1" customWidth="1"/>
    <col min="13827" max="13827" width="8.875" style="1" customWidth="1"/>
    <col min="13828" max="13828" width="18.125" style="1" customWidth="1"/>
    <col min="13829" max="13829" width="14.375" style="1" bestFit="1" customWidth="1"/>
    <col min="13830" max="13830" width="13.125" style="1" bestFit="1" customWidth="1"/>
    <col min="13831" max="13831" width="57.8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125" style="1" customWidth="1"/>
    <col min="14083" max="14083" width="8.875" style="1" customWidth="1"/>
    <col min="14084" max="14084" width="18.125" style="1" customWidth="1"/>
    <col min="14085" max="14085" width="14.375" style="1" bestFit="1" customWidth="1"/>
    <col min="14086" max="14086" width="13.125" style="1" bestFit="1" customWidth="1"/>
    <col min="14087" max="14087" width="57.8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125" style="1" customWidth="1"/>
    <col min="14339" max="14339" width="8.875" style="1" customWidth="1"/>
    <col min="14340" max="14340" width="18.125" style="1" customWidth="1"/>
    <col min="14341" max="14341" width="14.375" style="1" bestFit="1" customWidth="1"/>
    <col min="14342" max="14342" width="13.125" style="1" bestFit="1" customWidth="1"/>
    <col min="14343" max="14343" width="57.8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125" style="1" customWidth="1"/>
    <col min="14595" max="14595" width="8.875" style="1" customWidth="1"/>
    <col min="14596" max="14596" width="18.125" style="1" customWidth="1"/>
    <col min="14597" max="14597" width="14.375" style="1" bestFit="1" customWidth="1"/>
    <col min="14598" max="14598" width="13.125" style="1" bestFit="1" customWidth="1"/>
    <col min="14599" max="14599" width="57.8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125" style="1" customWidth="1"/>
    <col min="14851" max="14851" width="8.875" style="1" customWidth="1"/>
    <col min="14852" max="14852" width="18.125" style="1" customWidth="1"/>
    <col min="14853" max="14853" width="14.375" style="1" bestFit="1" customWidth="1"/>
    <col min="14854" max="14854" width="13.125" style="1" bestFit="1" customWidth="1"/>
    <col min="14855" max="14855" width="57.8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125" style="1" customWidth="1"/>
    <col min="15107" max="15107" width="8.875" style="1" customWidth="1"/>
    <col min="15108" max="15108" width="18.125" style="1" customWidth="1"/>
    <col min="15109" max="15109" width="14.375" style="1" bestFit="1" customWidth="1"/>
    <col min="15110" max="15110" width="13.125" style="1" bestFit="1" customWidth="1"/>
    <col min="15111" max="15111" width="57.8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125" style="1" customWidth="1"/>
    <col min="15363" max="15363" width="8.875" style="1" customWidth="1"/>
    <col min="15364" max="15364" width="18.125" style="1" customWidth="1"/>
    <col min="15365" max="15365" width="14.375" style="1" bestFit="1" customWidth="1"/>
    <col min="15366" max="15366" width="13.125" style="1" bestFit="1" customWidth="1"/>
    <col min="15367" max="15367" width="57.8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125" style="1" customWidth="1"/>
    <col min="15619" max="15619" width="8.875" style="1" customWidth="1"/>
    <col min="15620" max="15620" width="18.125" style="1" customWidth="1"/>
    <col min="15621" max="15621" width="14.375" style="1" bestFit="1" customWidth="1"/>
    <col min="15622" max="15622" width="13.125" style="1" bestFit="1" customWidth="1"/>
    <col min="15623" max="15623" width="57.8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125" style="1" customWidth="1"/>
    <col min="15875" max="15875" width="8.875" style="1" customWidth="1"/>
    <col min="15876" max="15876" width="18.125" style="1" customWidth="1"/>
    <col min="15877" max="15877" width="14.375" style="1" bestFit="1" customWidth="1"/>
    <col min="15878" max="15878" width="13.125" style="1" bestFit="1" customWidth="1"/>
    <col min="15879" max="15879" width="57.8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125" style="1" customWidth="1"/>
    <col min="16131" max="16131" width="8.875" style="1" customWidth="1"/>
    <col min="16132" max="16132" width="18.125" style="1" customWidth="1"/>
    <col min="16133" max="16133" width="14.375" style="1" bestFit="1" customWidth="1"/>
    <col min="16134" max="16134" width="13.125" style="1" bestFit="1" customWidth="1"/>
    <col min="16135" max="16135" width="57.8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3008</v>
      </c>
      <c r="I2" s="5" t="s">
        <v>2</v>
      </c>
      <c r="J2" s="6"/>
      <c r="K2" s="7"/>
      <c r="L2" s="673">
        <f>SUM(J:J)</f>
        <v>0</v>
      </c>
      <c r="M2" s="579"/>
    </row>
    <row r="3" spans="1:19" ht="20.100000000000001" customHeight="1">
      <c r="D3" s="2" t="s">
        <v>3</v>
      </c>
      <c r="E3" s="2"/>
      <c r="F3" s="2"/>
      <c r="G3" s="13" t="s">
        <v>1699</v>
      </c>
      <c r="L3" s="674"/>
      <c r="M3" s="28"/>
    </row>
    <row r="4" spans="1:19" ht="20.100000000000001" customHeight="1">
      <c r="D4" s="2" t="s">
        <v>5</v>
      </c>
      <c r="E4" s="2"/>
      <c r="F4" s="2"/>
      <c r="G4" s="14" t="s">
        <v>3009</v>
      </c>
      <c r="I4" s="772" t="s">
        <v>9</v>
      </c>
      <c r="J4" s="772"/>
      <c r="L4" s="676" t="s">
        <v>3010</v>
      </c>
      <c r="M4" s="677"/>
    </row>
    <row r="5" spans="1:19" ht="20.100000000000001" customHeight="1">
      <c r="D5" s="2" t="s">
        <v>8</v>
      </c>
      <c r="E5" s="2"/>
      <c r="F5" s="2"/>
      <c r="G5" s="1404">
        <v>45798</v>
      </c>
      <c r="I5" s="772"/>
      <c r="J5" s="772"/>
      <c r="L5" s="678"/>
      <c r="M5" s="679"/>
    </row>
    <row r="6" spans="1:19" ht="20.100000000000001" customHeight="1">
      <c r="D6" s="2" t="s">
        <v>10</v>
      </c>
      <c r="E6" s="2"/>
      <c r="F6" s="2"/>
      <c r="G6" s="18">
        <v>45799</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4" customFormat="1" ht="19.7" customHeight="1">
      <c r="A11" s="34"/>
      <c r="B11" s="90"/>
      <c r="C11" s="27"/>
      <c r="D11" s="1044" t="s">
        <v>1802</v>
      </c>
      <c r="E11" s="1045"/>
      <c r="F11" s="1045"/>
      <c r="G11" s="1046"/>
      <c r="H11" s="27"/>
      <c r="I11" s="36"/>
      <c r="J11" s="683"/>
      <c r="K11" s="31"/>
      <c r="L11" s="38"/>
      <c r="M11" s="39"/>
      <c r="N11" s="28"/>
      <c r="O11" s="32"/>
      <c r="P11" s="28"/>
      <c r="Q11" s="40"/>
      <c r="R11" s="40"/>
      <c r="S11" s="33"/>
    </row>
    <row r="12" spans="1:19" s="4" customFormat="1" ht="19.7" customHeight="1">
      <c r="A12" s="34"/>
      <c r="B12" s="90"/>
      <c r="C12" s="93"/>
      <c r="D12" s="146">
        <v>1</v>
      </c>
      <c r="E12" s="794" t="s">
        <v>29</v>
      </c>
      <c r="F12" s="794" t="s">
        <v>29</v>
      </c>
      <c r="G12" s="795" t="s">
        <v>1803</v>
      </c>
      <c r="H12" s="58">
        <v>1</v>
      </c>
      <c r="I12" s="53">
        <v>0</v>
      </c>
      <c r="J12" s="56">
        <v>0</v>
      </c>
      <c r="K12" s="57"/>
      <c r="L12" s="54" t="s">
        <v>1804</v>
      </c>
      <c r="M12" s="73"/>
      <c r="N12" s="27"/>
      <c r="O12" s="32">
        <v>45778</v>
      </c>
      <c r="P12" s="28"/>
      <c r="Q12" s="797">
        <v>45798</v>
      </c>
      <c r="R12" s="32"/>
      <c r="S12" s="33">
        <v>45817</v>
      </c>
    </row>
    <row r="13" spans="1:19" s="4" customFormat="1" ht="19.7" customHeight="1">
      <c r="A13" s="34"/>
      <c r="B13" s="90"/>
      <c r="C13" s="93"/>
      <c r="D13" s="1105">
        <f>D12+1</f>
        <v>2</v>
      </c>
      <c r="E13" s="794" t="s">
        <v>29</v>
      </c>
      <c r="F13" s="794" t="s">
        <v>29</v>
      </c>
      <c r="G13" s="798" t="s">
        <v>32</v>
      </c>
      <c r="H13" s="58">
        <v>1</v>
      </c>
      <c r="I13" s="53">
        <v>0</v>
      </c>
      <c r="J13" s="53">
        <v>0</v>
      </c>
      <c r="K13" s="57"/>
      <c r="L13" s="54"/>
      <c r="M13" s="73"/>
      <c r="N13" s="27"/>
      <c r="O13" s="32">
        <v>45778</v>
      </c>
      <c r="P13" s="28"/>
      <c r="Q13" s="797">
        <v>45798</v>
      </c>
      <c r="R13" s="32"/>
      <c r="S13" s="33"/>
    </row>
    <row r="14" spans="1:19" s="4" customFormat="1" ht="19.7" customHeight="1">
      <c r="A14" s="34"/>
      <c r="B14" s="90"/>
      <c r="C14" s="93"/>
      <c r="D14" s="145">
        <f>D13+1</f>
        <v>3</v>
      </c>
      <c r="E14" s="799" t="s">
        <v>29</v>
      </c>
      <c r="F14" s="799" t="s">
        <v>29</v>
      </c>
      <c r="G14" s="800" t="s">
        <v>33</v>
      </c>
      <c r="H14" s="657">
        <v>1</v>
      </c>
      <c r="I14" s="66">
        <v>0</v>
      </c>
      <c r="J14" s="66">
        <v>0</v>
      </c>
      <c r="K14" s="67"/>
      <c r="L14" s="68"/>
      <c r="M14" s="73"/>
      <c r="N14" s="27"/>
      <c r="O14" s="32">
        <v>45778</v>
      </c>
      <c r="P14" s="28"/>
      <c r="Q14" s="797">
        <v>45798</v>
      </c>
      <c r="R14" s="32"/>
      <c r="S14" s="33"/>
    </row>
    <row r="15" spans="1:19" s="4" customFormat="1" ht="19.7" customHeight="1">
      <c r="A15" s="34"/>
      <c r="B15" s="90"/>
      <c r="C15" s="27"/>
      <c r="D15" s="28"/>
      <c r="E15" s="28"/>
      <c r="F15" s="28"/>
      <c r="G15" s="35"/>
      <c r="H15" s="27"/>
      <c r="I15" s="36"/>
      <c r="J15" s="683"/>
      <c r="K15" s="31"/>
      <c r="L15" s="38"/>
      <c r="M15" s="39"/>
      <c r="N15" s="28"/>
      <c r="O15" s="32"/>
      <c r="P15" s="28"/>
      <c r="Q15" s="40"/>
      <c r="R15" s="40"/>
      <c r="S15" s="33"/>
    </row>
    <row r="16" spans="1:19" s="4" customFormat="1" ht="19.7" customHeight="1">
      <c r="A16" s="34"/>
      <c r="B16" s="90"/>
      <c r="C16" s="27"/>
      <c r="D16" s="28"/>
      <c r="E16" s="28"/>
      <c r="F16" s="695"/>
      <c r="G16" s="802">
        <f>SUM(J12:J14)</f>
        <v>0</v>
      </c>
      <c r="H16" s="27"/>
      <c r="I16" s="36"/>
      <c r="J16" s="683"/>
      <c r="K16" s="31"/>
      <c r="L16" s="38"/>
      <c r="M16" s="39"/>
      <c r="N16" s="28"/>
      <c r="O16" s="32"/>
      <c r="P16" s="28"/>
      <c r="Q16" s="40"/>
      <c r="R16" s="40"/>
      <c r="S16" s="33"/>
    </row>
    <row r="17" spans="1:19" s="4" customFormat="1" ht="19.7" customHeight="1">
      <c r="A17" s="34"/>
      <c r="B17" s="140"/>
      <c r="C17" s="27"/>
      <c r="D17" s="28"/>
      <c r="E17" s="28"/>
      <c r="F17" s="28"/>
      <c r="G17" s="35"/>
      <c r="H17" s="38"/>
      <c r="I17" s="39"/>
      <c r="J17" s="683"/>
      <c r="K17" s="31"/>
      <c r="L17" s="38"/>
      <c r="M17" s="39"/>
      <c r="N17" s="28"/>
      <c r="O17" s="32"/>
      <c r="P17" s="28"/>
      <c r="Q17" s="40"/>
      <c r="R17" s="40"/>
      <c r="S17" s="33"/>
    </row>
    <row r="18" spans="1:19" s="4" customFormat="1" ht="19.7" customHeight="1">
      <c r="A18" s="34"/>
      <c r="B18" s="140"/>
      <c r="C18" s="27"/>
      <c r="D18" s="28"/>
      <c r="E18" s="28"/>
      <c r="F18" s="28"/>
      <c r="G18" s="674"/>
      <c r="H18" s="38"/>
      <c r="I18" s="39"/>
      <c r="J18" s="683"/>
      <c r="K18" s="31"/>
      <c r="L18" s="38"/>
      <c r="M18" s="39"/>
      <c r="N18" s="28"/>
      <c r="O18" s="32"/>
      <c r="P18" s="28"/>
      <c r="Q18" s="40"/>
      <c r="R18" s="40"/>
      <c r="S18" s="33"/>
    </row>
    <row r="19" spans="1:19" s="4" customFormat="1" ht="19.7" customHeight="1">
      <c r="A19" s="34"/>
      <c r="B19" s="140"/>
      <c r="C19" s="27"/>
      <c r="D19" s="28"/>
      <c r="E19" s="28"/>
      <c r="F19" s="28"/>
      <c r="G19" s="88"/>
      <c r="H19" s="38"/>
      <c r="I19" s="257"/>
      <c r="J19" s="39"/>
      <c r="K19" s="87"/>
      <c r="L19" s="38"/>
      <c r="M19" s="38"/>
      <c r="N19" s="28"/>
      <c r="O19" s="32"/>
      <c r="P19" s="28"/>
      <c r="Q19" s="40"/>
      <c r="R19" s="40"/>
      <c r="S19" s="33"/>
    </row>
    <row r="20" spans="1:19" s="4" customFormat="1" ht="19.7" customHeight="1">
      <c r="A20" s="27"/>
      <c r="B20" s="27"/>
      <c r="C20" s="27"/>
      <c r="D20" s="28"/>
      <c r="E20" s="28"/>
      <c r="F20" s="28"/>
      <c r="G20" s="674"/>
      <c r="H20" s="38"/>
      <c r="I20" s="533"/>
      <c r="J20" s="257"/>
      <c r="K20" s="715"/>
      <c r="L20" s="320"/>
      <c r="M20" s="39"/>
      <c r="N20" s="28"/>
      <c r="O20" s="32"/>
      <c r="P20" s="28"/>
      <c r="Q20" s="40"/>
      <c r="R20" s="40"/>
      <c r="S20" s="33"/>
    </row>
    <row r="21" spans="1:19" s="4" customFormat="1" ht="19.7" customHeight="1">
      <c r="A21" s="27"/>
      <c r="B21" s="27"/>
      <c r="C21" s="27"/>
      <c r="D21" s="28"/>
      <c r="E21" s="28"/>
      <c r="F21" s="28"/>
      <c r="G21" s="38"/>
      <c r="H21" s="38"/>
      <c r="I21" s="533"/>
      <c r="J21" s="413"/>
      <c r="K21" s="715"/>
      <c r="L21" s="320"/>
      <c r="M21" s="39"/>
      <c r="N21" s="28"/>
      <c r="O21" s="32"/>
      <c r="P21" s="28"/>
      <c r="Q21" s="40"/>
      <c r="R21" s="40"/>
      <c r="S21" s="33"/>
    </row>
    <row r="22" spans="1:19" s="4" customFormat="1" ht="19.7" customHeight="1">
      <c r="A22" s="27"/>
      <c r="B22" s="93"/>
      <c r="C22" s="93"/>
      <c r="D22" s="28"/>
      <c r="E22" s="28"/>
      <c r="F22" s="28"/>
      <c r="G22" s="88"/>
      <c r="H22" s="88"/>
      <c r="I22" s="257"/>
      <c r="J22" s="413"/>
      <c r="K22" s="457"/>
      <c r="L22" s="88"/>
      <c r="M22" s="39"/>
      <c r="N22" s="28"/>
      <c r="O22" s="32"/>
      <c r="P22" s="28"/>
      <c r="Q22" s="40"/>
      <c r="R22" s="40"/>
      <c r="S22" s="33"/>
    </row>
    <row r="23" spans="1:19" s="4" customFormat="1" ht="19.7" customHeight="1">
      <c r="A23" s="27"/>
      <c r="B23" s="93"/>
      <c r="C23" s="93"/>
      <c r="D23" s="28"/>
      <c r="E23" s="28"/>
      <c r="F23" s="28"/>
      <c r="G23" s="35"/>
      <c r="H23" s="88"/>
      <c r="I23" s="533"/>
      <c r="J23" s="413"/>
      <c r="K23" s="457"/>
      <c r="L23" s="38"/>
      <c r="M23" s="38"/>
      <c r="N23" s="28"/>
      <c r="O23" s="32"/>
      <c r="P23" s="28"/>
      <c r="Q23" s="40"/>
      <c r="R23" s="40"/>
      <c r="S23" s="33"/>
    </row>
    <row r="24" spans="1:19" s="4" customFormat="1" ht="19.7" customHeight="1">
      <c r="A24" s="27"/>
      <c r="B24" s="27"/>
      <c r="C24" s="27"/>
      <c r="D24" s="28"/>
      <c r="E24" s="28"/>
      <c r="F24" s="28"/>
      <c r="G24" s="35"/>
      <c r="H24" s="88"/>
      <c r="I24" s="533"/>
      <c r="J24" s="413"/>
      <c r="K24" s="457"/>
      <c r="L24" s="38"/>
      <c r="M24" s="38"/>
      <c r="N24" s="28"/>
      <c r="O24" s="32"/>
      <c r="P24" s="28"/>
      <c r="Q24" s="40"/>
      <c r="R24" s="40"/>
      <c r="S24" s="33"/>
    </row>
    <row r="25" spans="1:19" s="4" customFormat="1" ht="19.7" customHeight="1">
      <c r="A25" s="27"/>
      <c r="B25" s="27"/>
      <c r="C25" s="27"/>
      <c r="D25" s="28"/>
      <c r="E25" s="28"/>
      <c r="F25" s="28"/>
      <c r="G25" s="35"/>
      <c r="H25" s="717"/>
      <c r="I25" s="718"/>
      <c r="J25" s="257"/>
      <c r="K25" s="83"/>
      <c r="L25" s="84"/>
      <c r="M25" s="38"/>
      <c r="N25" s="28"/>
      <c r="O25" s="32"/>
      <c r="P25" s="28"/>
      <c r="Q25" s="40"/>
      <c r="R25" s="40"/>
      <c r="S25" s="33"/>
    </row>
    <row r="26" spans="1:19" s="4" customFormat="1" ht="19.7" customHeight="1">
      <c r="A26" s="27"/>
      <c r="B26" s="27"/>
      <c r="C26" s="27"/>
      <c r="D26" s="28"/>
      <c r="E26" s="28"/>
      <c r="F26" s="28"/>
      <c r="G26" s="85"/>
      <c r="H26" s="38"/>
      <c r="I26" s="257"/>
      <c r="J26" s="257"/>
      <c r="K26" s="31"/>
      <c r="L26" s="38"/>
      <c r="M26" s="39"/>
      <c r="N26" s="28"/>
      <c r="O26" s="32"/>
      <c r="P26" s="28"/>
      <c r="Q26" s="40"/>
      <c r="R26" s="40"/>
      <c r="S26" s="33"/>
    </row>
    <row r="27" spans="1:19">
      <c r="J27" s="527"/>
    </row>
  </sheetData>
  <autoFilter ref="D9:Q19" xr:uid="{175DE544-3311-4F38-818C-8C82E5EED3D2}"/>
  <mergeCells count="9">
    <mergeCell ref="D6:F6"/>
    <mergeCell ref="D11:G11"/>
    <mergeCell ref="D2:F2"/>
    <mergeCell ref="I2:K2"/>
    <mergeCell ref="D3:F3"/>
    <mergeCell ref="D4:F4"/>
    <mergeCell ref="I4:J5"/>
    <mergeCell ref="L4:M5"/>
    <mergeCell ref="D5:F5"/>
  </mergeCells>
  <phoneticPr fontId="2"/>
  <pageMargins left="0.2" right="0.2" top="0.36" bottom="0.41" header="0.3" footer="0.3"/>
  <pageSetup paperSize="9" scale="70" orientation="landscape" r:id="rId1"/>
  <legacy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C95C-A667-47DF-A680-198D4E43E33A}">
  <sheetPr>
    <tabColor rgb="FFFFC000"/>
  </sheetPr>
  <dimension ref="A2:S26"/>
  <sheetViews>
    <sheetView zoomScale="85" zoomScaleNormal="85" workbookViewId="0">
      <pane xSplit="12" ySplit="9" topLeftCell="P10" activePane="bottomRight" state="frozen"/>
      <selection pane="topRight" activeCell="K1" sqref="K1"/>
      <selection pane="bottomLeft" activeCell="A9" sqref="A9"/>
      <selection pane="bottomRight" activeCell="S14" sqref="S14"/>
    </sheetView>
  </sheetViews>
  <sheetFormatPr defaultRowHeight="18.75"/>
  <cols>
    <col min="1" max="1" width="7" style="1" customWidth="1"/>
    <col min="2" max="2" width="7.25" style="1" customWidth="1"/>
    <col min="3" max="3" width="8.875" style="1" customWidth="1"/>
    <col min="4" max="4" width="18.125" style="4" customWidth="1"/>
    <col min="5" max="5" width="14.375" style="1" bestFit="1" customWidth="1"/>
    <col min="6" max="6" width="13.125" style="1" bestFit="1" customWidth="1"/>
    <col min="7" max="7" width="57.8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8.875" style="1" customWidth="1"/>
    <col min="260" max="260" width="18.125" style="1" customWidth="1"/>
    <col min="261" max="261" width="14.375" style="1" bestFit="1" customWidth="1"/>
    <col min="262" max="262" width="13.125" style="1" bestFit="1" customWidth="1"/>
    <col min="263" max="263" width="57.8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8.875" style="1" customWidth="1"/>
    <col min="516" max="516" width="18.125" style="1" customWidth="1"/>
    <col min="517" max="517" width="14.375" style="1" bestFit="1" customWidth="1"/>
    <col min="518" max="518" width="13.125" style="1" bestFit="1" customWidth="1"/>
    <col min="519" max="519" width="57.8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8.875" style="1" customWidth="1"/>
    <col min="772" max="772" width="18.125" style="1" customWidth="1"/>
    <col min="773" max="773" width="14.375" style="1" bestFit="1" customWidth="1"/>
    <col min="774" max="774" width="13.125" style="1" bestFit="1" customWidth="1"/>
    <col min="775" max="775" width="57.8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8.875" style="1" customWidth="1"/>
    <col min="1028" max="1028" width="18.125" style="1" customWidth="1"/>
    <col min="1029" max="1029" width="14.375" style="1" bestFit="1" customWidth="1"/>
    <col min="1030" max="1030" width="13.125" style="1" bestFit="1" customWidth="1"/>
    <col min="1031" max="1031" width="57.8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8.875" style="1" customWidth="1"/>
    <col min="1284" max="1284" width="18.125" style="1" customWidth="1"/>
    <col min="1285" max="1285" width="14.375" style="1" bestFit="1" customWidth="1"/>
    <col min="1286" max="1286" width="13.125" style="1" bestFit="1" customWidth="1"/>
    <col min="1287" max="1287" width="57.8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8.875" style="1" customWidth="1"/>
    <col min="1540" max="1540" width="18.125" style="1" customWidth="1"/>
    <col min="1541" max="1541" width="14.375" style="1" bestFit="1" customWidth="1"/>
    <col min="1542" max="1542" width="13.125" style="1" bestFit="1" customWidth="1"/>
    <col min="1543" max="1543" width="57.8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8.875" style="1" customWidth="1"/>
    <col min="1796" max="1796" width="18.125" style="1" customWidth="1"/>
    <col min="1797" max="1797" width="14.375" style="1" bestFit="1" customWidth="1"/>
    <col min="1798" max="1798" width="13.125" style="1" bestFit="1" customWidth="1"/>
    <col min="1799" max="1799" width="57.8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8.875" style="1" customWidth="1"/>
    <col min="2052" max="2052" width="18.125" style="1" customWidth="1"/>
    <col min="2053" max="2053" width="14.375" style="1" bestFit="1" customWidth="1"/>
    <col min="2054" max="2054" width="13.125" style="1" bestFit="1" customWidth="1"/>
    <col min="2055" max="2055" width="57.8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8.875" style="1" customWidth="1"/>
    <col min="2308" max="2308" width="18.125" style="1" customWidth="1"/>
    <col min="2309" max="2309" width="14.375" style="1" bestFit="1" customWidth="1"/>
    <col min="2310" max="2310" width="13.125" style="1" bestFit="1" customWidth="1"/>
    <col min="2311" max="2311" width="57.8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8.875" style="1" customWidth="1"/>
    <col min="2564" max="2564" width="18.125" style="1" customWidth="1"/>
    <col min="2565" max="2565" width="14.375" style="1" bestFit="1" customWidth="1"/>
    <col min="2566" max="2566" width="13.125" style="1" bestFit="1" customWidth="1"/>
    <col min="2567" max="2567" width="57.8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8.875" style="1" customWidth="1"/>
    <col min="2820" max="2820" width="18.125" style="1" customWidth="1"/>
    <col min="2821" max="2821" width="14.375" style="1" bestFit="1" customWidth="1"/>
    <col min="2822" max="2822" width="13.125" style="1" bestFit="1" customWidth="1"/>
    <col min="2823" max="2823" width="57.8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8.875" style="1" customWidth="1"/>
    <col min="3076" max="3076" width="18.125" style="1" customWidth="1"/>
    <col min="3077" max="3077" width="14.375" style="1" bestFit="1" customWidth="1"/>
    <col min="3078" max="3078" width="13.125" style="1" bestFit="1" customWidth="1"/>
    <col min="3079" max="3079" width="57.8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8.875" style="1" customWidth="1"/>
    <col min="3332" max="3332" width="18.125" style="1" customWidth="1"/>
    <col min="3333" max="3333" width="14.375" style="1" bestFit="1" customWidth="1"/>
    <col min="3334" max="3334" width="13.125" style="1" bestFit="1" customWidth="1"/>
    <col min="3335" max="3335" width="57.8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8.875" style="1" customWidth="1"/>
    <col min="3588" max="3588" width="18.125" style="1" customWidth="1"/>
    <col min="3589" max="3589" width="14.375" style="1" bestFit="1" customWidth="1"/>
    <col min="3590" max="3590" width="13.125" style="1" bestFit="1" customWidth="1"/>
    <col min="3591" max="3591" width="57.8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8.875" style="1" customWidth="1"/>
    <col min="3844" max="3844" width="18.125" style="1" customWidth="1"/>
    <col min="3845" max="3845" width="14.375" style="1" bestFit="1" customWidth="1"/>
    <col min="3846" max="3846" width="13.125" style="1" bestFit="1" customWidth="1"/>
    <col min="3847" max="3847" width="57.8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8.875" style="1" customWidth="1"/>
    <col min="4100" max="4100" width="18.125" style="1" customWidth="1"/>
    <col min="4101" max="4101" width="14.375" style="1" bestFit="1" customWidth="1"/>
    <col min="4102" max="4102" width="13.125" style="1" bestFit="1" customWidth="1"/>
    <col min="4103" max="4103" width="57.8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8.875" style="1" customWidth="1"/>
    <col min="4356" max="4356" width="18.125" style="1" customWidth="1"/>
    <col min="4357" max="4357" width="14.375" style="1" bestFit="1" customWidth="1"/>
    <col min="4358" max="4358" width="13.125" style="1" bestFit="1" customWidth="1"/>
    <col min="4359" max="4359" width="57.8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8.875" style="1" customWidth="1"/>
    <col min="4612" max="4612" width="18.125" style="1" customWidth="1"/>
    <col min="4613" max="4613" width="14.375" style="1" bestFit="1" customWidth="1"/>
    <col min="4614" max="4614" width="13.125" style="1" bestFit="1" customWidth="1"/>
    <col min="4615" max="4615" width="57.8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8.875" style="1" customWidth="1"/>
    <col min="4868" max="4868" width="18.125" style="1" customWidth="1"/>
    <col min="4869" max="4869" width="14.375" style="1" bestFit="1" customWidth="1"/>
    <col min="4870" max="4870" width="13.125" style="1" bestFit="1" customWidth="1"/>
    <col min="4871" max="4871" width="57.8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8.875" style="1" customWidth="1"/>
    <col min="5124" max="5124" width="18.125" style="1" customWidth="1"/>
    <col min="5125" max="5125" width="14.375" style="1" bestFit="1" customWidth="1"/>
    <col min="5126" max="5126" width="13.125" style="1" bestFit="1" customWidth="1"/>
    <col min="5127" max="5127" width="57.8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8.875" style="1" customWidth="1"/>
    <col min="5380" max="5380" width="18.125" style="1" customWidth="1"/>
    <col min="5381" max="5381" width="14.375" style="1" bestFit="1" customWidth="1"/>
    <col min="5382" max="5382" width="13.125" style="1" bestFit="1" customWidth="1"/>
    <col min="5383" max="5383" width="57.8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8.875" style="1" customWidth="1"/>
    <col min="5636" max="5636" width="18.125" style="1" customWidth="1"/>
    <col min="5637" max="5637" width="14.375" style="1" bestFit="1" customWidth="1"/>
    <col min="5638" max="5638" width="13.125" style="1" bestFit="1" customWidth="1"/>
    <col min="5639" max="5639" width="57.8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8.875" style="1" customWidth="1"/>
    <col min="5892" max="5892" width="18.125" style="1" customWidth="1"/>
    <col min="5893" max="5893" width="14.375" style="1" bestFit="1" customWidth="1"/>
    <col min="5894" max="5894" width="13.125" style="1" bestFit="1" customWidth="1"/>
    <col min="5895" max="5895" width="57.8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8.875" style="1" customWidth="1"/>
    <col min="6148" max="6148" width="18.125" style="1" customWidth="1"/>
    <col min="6149" max="6149" width="14.375" style="1" bestFit="1" customWidth="1"/>
    <col min="6150" max="6150" width="13.125" style="1" bestFit="1" customWidth="1"/>
    <col min="6151" max="6151" width="57.8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8.875" style="1" customWidth="1"/>
    <col min="6404" max="6404" width="18.125" style="1" customWidth="1"/>
    <col min="6405" max="6405" width="14.375" style="1" bestFit="1" customWidth="1"/>
    <col min="6406" max="6406" width="13.125" style="1" bestFit="1" customWidth="1"/>
    <col min="6407" max="6407" width="57.8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8.875" style="1" customWidth="1"/>
    <col min="6660" max="6660" width="18.125" style="1" customWidth="1"/>
    <col min="6661" max="6661" width="14.375" style="1" bestFit="1" customWidth="1"/>
    <col min="6662" max="6662" width="13.125" style="1" bestFit="1" customWidth="1"/>
    <col min="6663" max="6663" width="57.8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8.875" style="1" customWidth="1"/>
    <col min="6916" max="6916" width="18.125" style="1" customWidth="1"/>
    <col min="6917" max="6917" width="14.375" style="1" bestFit="1" customWidth="1"/>
    <col min="6918" max="6918" width="13.125" style="1" bestFit="1" customWidth="1"/>
    <col min="6919" max="6919" width="57.8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8.875" style="1" customWidth="1"/>
    <col min="7172" max="7172" width="18.125" style="1" customWidth="1"/>
    <col min="7173" max="7173" width="14.375" style="1" bestFit="1" customWidth="1"/>
    <col min="7174" max="7174" width="13.125" style="1" bestFit="1" customWidth="1"/>
    <col min="7175" max="7175" width="57.8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8.875" style="1" customWidth="1"/>
    <col min="7428" max="7428" width="18.125" style="1" customWidth="1"/>
    <col min="7429" max="7429" width="14.375" style="1" bestFit="1" customWidth="1"/>
    <col min="7430" max="7430" width="13.125" style="1" bestFit="1" customWidth="1"/>
    <col min="7431" max="7431" width="57.8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8.875" style="1" customWidth="1"/>
    <col min="7684" max="7684" width="18.125" style="1" customWidth="1"/>
    <col min="7685" max="7685" width="14.375" style="1" bestFit="1" customWidth="1"/>
    <col min="7686" max="7686" width="13.125" style="1" bestFit="1" customWidth="1"/>
    <col min="7687" max="7687" width="57.8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8.875" style="1" customWidth="1"/>
    <col min="7940" max="7940" width="18.125" style="1" customWidth="1"/>
    <col min="7941" max="7941" width="14.375" style="1" bestFit="1" customWidth="1"/>
    <col min="7942" max="7942" width="13.125" style="1" bestFit="1" customWidth="1"/>
    <col min="7943" max="7943" width="57.8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8.875" style="1" customWidth="1"/>
    <col min="8196" max="8196" width="18.125" style="1" customWidth="1"/>
    <col min="8197" max="8197" width="14.375" style="1" bestFit="1" customWidth="1"/>
    <col min="8198" max="8198" width="13.125" style="1" bestFit="1" customWidth="1"/>
    <col min="8199" max="8199" width="57.8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8.875" style="1" customWidth="1"/>
    <col min="8452" max="8452" width="18.125" style="1" customWidth="1"/>
    <col min="8453" max="8453" width="14.375" style="1" bestFit="1" customWidth="1"/>
    <col min="8454" max="8454" width="13.125" style="1" bestFit="1" customWidth="1"/>
    <col min="8455" max="8455" width="57.8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8.875" style="1" customWidth="1"/>
    <col min="8708" max="8708" width="18.125" style="1" customWidth="1"/>
    <col min="8709" max="8709" width="14.375" style="1" bestFit="1" customWidth="1"/>
    <col min="8710" max="8710" width="13.125" style="1" bestFit="1" customWidth="1"/>
    <col min="8711" max="8711" width="57.8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8.875" style="1" customWidth="1"/>
    <col min="8964" max="8964" width="18.125" style="1" customWidth="1"/>
    <col min="8965" max="8965" width="14.375" style="1" bestFit="1" customWidth="1"/>
    <col min="8966" max="8966" width="13.125" style="1" bestFit="1" customWidth="1"/>
    <col min="8967" max="8967" width="57.8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8.875" style="1" customWidth="1"/>
    <col min="9220" max="9220" width="18.125" style="1" customWidth="1"/>
    <col min="9221" max="9221" width="14.375" style="1" bestFit="1" customWidth="1"/>
    <col min="9222" max="9222" width="13.125" style="1" bestFit="1" customWidth="1"/>
    <col min="9223" max="9223" width="57.8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8.875" style="1" customWidth="1"/>
    <col min="9476" max="9476" width="18.125" style="1" customWidth="1"/>
    <col min="9477" max="9477" width="14.375" style="1" bestFit="1" customWidth="1"/>
    <col min="9478" max="9478" width="13.125" style="1" bestFit="1" customWidth="1"/>
    <col min="9479" max="9479" width="57.8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8.875" style="1" customWidth="1"/>
    <col min="9732" max="9732" width="18.125" style="1" customWidth="1"/>
    <col min="9733" max="9733" width="14.375" style="1" bestFit="1" customWidth="1"/>
    <col min="9734" max="9734" width="13.125" style="1" bestFit="1" customWidth="1"/>
    <col min="9735" max="9735" width="57.8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8.875" style="1" customWidth="1"/>
    <col min="9988" max="9988" width="18.125" style="1" customWidth="1"/>
    <col min="9989" max="9989" width="14.375" style="1" bestFit="1" customWidth="1"/>
    <col min="9990" max="9990" width="13.125" style="1" bestFit="1" customWidth="1"/>
    <col min="9991" max="9991" width="57.8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8.875" style="1" customWidth="1"/>
    <col min="10244" max="10244" width="18.125" style="1" customWidth="1"/>
    <col min="10245" max="10245" width="14.375" style="1" bestFit="1" customWidth="1"/>
    <col min="10246" max="10246" width="13.125" style="1" bestFit="1" customWidth="1"/>
    <col min="10247" max="10247" width="57.8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8.875" style="1" customWidth="1"/>
    <col min="10500" max="10500" width="18.125" style="1" customWidth="1"/>
    <col min="10501" max="10501" width="14.375" style="1" bestFit="1" customWidth="1"/>
    <col min="10502" max="10502" width="13.125" style="1" bestFit="1" customWidth="1"/>
    <col min="10503" max="10503" width="57.8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8.875" style="1" customWidth="1"/>
    <col min="10756" max="10756" width="18.125" style="1" customWidth="1"/>
    <col min="10757" max="10757" width="14.375" style="1" bestFit="1" customWidth="1"/>
    <col min="10758" max="10758" width="13.125" style="1" bestFit="1" customWidth="1"/>
    <col min="10759" max="10759" width="57.8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8.875" style="1" customWidth="1"/>
    <col min="11012" max="11012" width="18.125" style="1" customWidth="1"/>
    <col min="11013" max="11013" width="14.375" style="1" bestFit="1" customWidth="1"/>
    <col min="11014" max="11014" width="13.125" style="1" bestFit="1" customWidth="1"/>
    <col min="11015" max="11015" width="57.8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8.875" style="1" customWidth="1"/>
    <col min="11268" max="11268" width="18.125" style="1" customWidth="1"/>
    <col min="11269" max="11269" width="14.375" style="1" bestFit="1" customWidth="1"/>
    <col min="11270" max="11270" width="13.125" style="1" bestFit="1" customWidth="1"/>
    <col min="11271" max="11271" width="57.8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8.875" style="1" customWidth="1"/>
    <col min="11524" max="11524" width="18.125" style="1" customWidth="1"/>
    <col min="11525" max="11525" width="14.375" style="1" bestFit="1" customWidth="1"/>
    <col min="11526" max="11526" width="13.125" style="1" bestFit="1" customWidth="1"/>
    <col min="11527" max="11527" width="57.8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8.875" style="1" customWidth="1"/>
    <col min="11780" max="11780" width="18.125" style="1" customWidth="1"/>
    <col min="11781" max="11781" width="14.375" style="1" bestFit="1" customWidth="1"/>
    <col min="11782" max="11782" width="13.125" style="1" bestFit="1" customWidth="1"/>
    <col min="11783" max="11783" width="57.8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8.875" style="1" customWidth="1"/>
    <col min="12036" max="12036" width="18.125" style="1" customWidth="1"/>
    <col min="12037" max="12037" width="14.375" style="1" bestFit="1" customWidth="1"/>
    <col min="12038" max="12038" width="13.125" style="1" bestFit="1" customWidth="1"/>
    <col min="12039" max="12039" width="57.8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8.875" style="1" customWidth="1"/>
    <col min="12292" max="12292" width="18.125" style="1" customWidth="1"/>
    <col min="12293" max="12293" width="14.375" style="1" bestFit="1" customWidth="1"/>
    <col min="12294" max="12294" width="13.125" style="1" bestFit="1" customWidth="1"/>
    <col min="12295" max="12295" width="57.8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8.875" style="1" customWidth="1"/>
    <col min="12548" max="12548" width="18.125" style="1" customWidth="1"/>
    <col min="12549" max="12549" width="14.375" style="1" bestFit="1" customWidth="1"/>
    <col min="12550" max="12550" width="13.125" style="1" bestFit="1" customWidth="1"/>
    <col min="12551" max="12551" width="57.8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8.875" style="1" customWidth="1"/>
    <col min="12804" max="12804" width="18.125" style="1" customWidth="1"/>
    <col min="12805" max="12805" width="14.375" style="1" bestFit="1" customWidth="1"/>
    <col min="12806" max="12806" width="13.125" style="1" bestFit="1" customWidth="1"/>
    <col min="12807" max="12807" width="57.8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8.875" style="1" customWidth="1"/>
    <col min="13060" max="13060" width="18.125" style="1" customWidth="1"/>
    <col min="13061" max="13061" width="14.375" style="1" bestFit="1" customWidth="1"/>
    <col min="13062" max="13062" width="13.125" style="1" bestFit="1" customWidth="1"/>
    <col min="13063" max="13063" width="57.8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8.875" style="1" customWidth="1"/>
    <col min="13316" max="13316" width="18.125" style="1" customWidth="1"/>
    <col min="13317" max="13317" width="14.375" style="1" bestFit="1" customWidth="1"/>
    <col min="13318" max="13318" width="13.125" style="1" bestFit="1" customWidth="1"/>
    <col min="13319" max="13319" width="57.8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8.875" style="1" customWidth="1"/>
    <col min="13572" max="13572" width="18.125" style="1" customWidth="1"/>
    <col min="13573" max="13573" width="14.375" style="1" bestFit="1" customWidth="1"/>
    <col min="13574" max="13574" width="13.125" style="1" bestFit="1" customWidth="1"/>
    <col min="13575" max="13575" width="57.8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8.875" style="1" customWidth="1"/>
    <col min="13828" max="13828" width="18.125" style="1" customWidth="1"/>
    <col min="13829" max="13829" width="14.375" style="1" bestFit="1" customWidth="1"/>
    <col min="13830" max="13830" width="13.125" style="1" bestFit="1" customWidth="1"/>
    <col min="13831" max="13831" width="57.8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8.875" style="1" customWidth="1"/>
    <col min="14084" max="14084" width="18.125" style="1" customWidth="1"/>
    <col min="14085" max="14085" width="14.375" style="1" bestFit="1" customWidth="1"/>
    <col min="14086" max="14086" width="13.125" style="1" bestFit="1" customWidth="1"/>
    <col min="14087" max="14087" width="57.8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8.875" style="1" customWidth="1"/>
    <col min="14340" max="14340" width="18.125" style="1" customWidth="1"/>
    <col min="14341" max="14341" width="14.375" style="1" bestFit="1" customWidth="1"/>
    <col min="14342" max="14342" width="13.125" style="1" bestFit="1" customWidth="1"/>
    <col min="14343" max="14343" width="57.8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8.875" style="1" customWidth="1"/>
    <col min="14596" max="14596" width="18.125" style="1" customWidth="1"/>
    <col min="14597" max="14597" width="14.375" style="1" bestFit="1" customWidth="1"/>
    <col min="14598" max="14598" width="13.125" style="1" bestFit="1" customWidth="1"/>
    <col min="14599" max="14599" width="57.8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8.875" style="1" customWidth="1"/>
    <col min="14852" max="14852" width="18.125" style="1" customWidth="1"/>
    <col min="14853" max="14853" width="14.375" style="1" bestFit="1" customWidth="1"/>
    <col min="14854" max="14854" width="13.125" style="1" bestFit="1" customWidth="1"/>
    <col min="14855" max="14855" width="57.8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8.875" style="1" customWidth="1"/>
    <col min="15108" max="15108" width="18.125" style="1" customWidth="1"/>
    <col min="15109" max="15109" width="14.375" style="1" bestFit="1" customWidth="1"/>
    <col min="15110" max="15110" width="13.125" style="1" bestFit="1" customWidth="1"/>
    <col min="15111" max="15111" width="57.8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8.875" style="1" customWidth="1"/>
    <col min="15364" max="15364" width="18.125" style="1" customWidth="1"/>
    <col min="15365" max="15365" width="14.375" style="1" bestFit="1" customWidth="1"/>
    <col min="15366" max="15366" width="13.125" style="1" bestFit="1" customWidth="1"/>
    <col min="15367" max="15367" width="57.8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8.875" style="1" customWidth="1"/>
    <col min="15620" max="15620" width="18.125" style="1" customWidth="1"/>
    <col min="15621" max="15621" width="14.375" style="1" bestFit="1" customWidth="1"/>
    <col min="15622" max="15622" width="13.125" style="1" bestFit="1" customWidth="1"/>
    <col min="15623" max="15623" width="57.8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8.875" style="1" customWidth="1"/>
    <col min="15876" max="15876" width="18.125" style="1" customWidth="1"/>
    <col min="15877" max="15877" width="14.375" style="1" bestFit="1" customWidth="1"/>
    <col min="15878" max="15878" width="13.125" style="1" bestFit="1" customWidth="1"/>
    <col min="15879" max="15879" width="57.8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8.875" style="1" customWidth="1"/>
    <col min="16132" max="16132" width="18.125" style="1" customWidth="1"/>
    <col min="16133" max="16133" width="14.375" style="1" bestFit="1" customWidth="1"/>
    <col min="16134" max="16134" width="13.125" style="1" bestFit="1" customWidth="1"/>
    <col min="16135" max="16135" width="57.8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3008</v>
      </c>
      <c r="I2" s="5" t="s">
        <v>2</v>
      </c>
      <c r="J2" s="6"/>
      <c r="K2" s="7"/>
      <c r="L2" s="673">
        <f>SUM(J:J)</f>
        <v>2211</v>
      </c>
      <c r="M2" s="579"/>
    </row>
    <row r="3" spans="1:19" ht="20.100000000000001" customHeight="1">
      <c r="D3" s="2" t="s">
        <v>3</v>
      </c>
      <c r="E3" s="2"/>
      <c r="F3" s="2"/>
      <c r="G3" s="13" t="s">
        <v>1699</v>
      </c>
      <c r="L3" s="674"/>
      <c r="M3" s="28"/>
    </row>
    <row r="4" spans="1:19" ht="20.100000000000001" customHeight="1">
      <c r="D4" s="2" t="s">
        <v>5</v>
      </c>
      <c r="E4" s="2"/>
      <c r="F4" s="2"/>
      <c r="G4" s="14" t="s">
        <v>3009</v>
      </c>
      <c r="I4" s="1405" t="s">
        <v>34</v>
      </c>
      <c r="J4" s="1405"/>
      <c r="L4" s="676" t="s">
        <v>3010</v>
      </c>
      <c r="M4" s="677"/>
    </row>
    <row r="5" spans="1:19" ht="20.100000000000001" customHeight="1">
      <c r="D5" s="2" t="s">
        <v>8</v>
      </c>
      <c r="E5" s="2"/>
      <c r="F5" s="2"/>
      <c r="G5" s="18">
        <v>45791</v>
      </c>
      <c r="I5" s="1405"/>
      <c r="J5" s="1405"/>
      <c r="L5" s="678"/>
      <c r="M5" s="679"/>
    </row>
    <row r="6" spans="1:19" ht="20.100000000000001" customHeight="1">
      <c r="D6" s="2" t="s">
        <v>10</v>
      </c>
      <c r="E6" s="2"/>
      <c r="F6" s="2"/>
      <c r="G6" s="18">
        <v>45792</v>
      </c>
      <c r="L6" s="22"/>
      <c r="M6" s="23"/>
    </row>
    <row r="7" spans="1:19" ht="20.100000000000001" customHeight="1">
      <c r="D7" s="24"/>
      <c r="E7" s="24"/>
      <c r="F7" s="24"/>
      <c r="G7" s="25"/>
      <c r="J7" s="680"/>
      <c r="L7" s="22"/>
      <c r="M7" s="23"/>
      <c r="N7" s="26"/>
    </row>
    <row r="9" spans="1:19" s="4" customFormat="1" ht="19.7" customHeight="1">
      <c r="C9" s="681" t="s">
        <v>1099</v>
      </c>
      <c r="D9" s="28" t="s">
        <v>12</v>
      </c>
      <c r="E9" s="28" t="s">
        <v>13</v>
      </c>
      <c r="F9" s="28" t="s">
        <v>14</v>
      </c>
      <c r="G9" s="27" t="s">
        <v>15</v>
      </c>
      <c r="H9" s="38" t="s">
        <v>16</v>
      </c>
      <c r="I9" s="38" t="s">
        <v>17</v>
      </c>
      <c r="J9" s="682" t="s">
        <v>18</v>
      </c>
      <c r="K9" s="31" t="s">
        <v>19</v>
      </c>
      <c r="L9" s="27" t="s">
        <v>20</v>
      </c>
      <c r="M9" s="27" t="s">
        <v>21</v>
      </c>
      <c r="N9" s="27" t="s">
        <v>22</v>
      </c>
      <c r="O9" s="32" t="s">
        <v>23</v>
      </c>
      <c r="P9" s="28" t="s">
        <v>24</v>
      </c>
      <c r="Q9" s="27" t="s">
        <v>25</v>
      </c>
      <c r="R9" s="32" t="s">
        <v>26</v>
      </c>
      <c r="S9" s="33" t="s">
        <v>27</v>
      </c>
    </row>
    <row r="10" spans="1:19" s="4" customFormat="1" ht="19.7" customHeight="1">
      <c r="A10" s="34"/>
      <c r="B10" s="90"/>
      <c r="C10" s="27"/>
      <c r="D10" s="28"/>
      <c r="E10" s="28"/>
      <c r="F10" s="28"/>
      <c r="G10" s="35"/>
      <c r="H10" s="38"/>
      <c r="I10" s="39"/>
      <c r="J10" s="683"/>
      <c r="K10" s="31"/>
      <c r="L10" s="38"/>
      <c r="M10" s="39"/>
      <c r="N10" s="28"/>
      <c r="O10" s="32"/>
      <c r="P10" s="28"/>
      <c r="Q10" s="40"/>
      <c r="R10" s="40"/>
      <c r="S10" s="33"/>
    </row>
    <row r="11" spans="1:19" s="4" customFormat="1" ht="19.7" customHeight="1">
      <c r="A11" s="1051"/>
      <c r="B11" s="140"/>
      <c r="C11" s="27"/>
      <c r="D11" s="1044" t="s">
        <v>3011</v>
      </c>
      <c r="E11" s="1045"/>
      <c r="F11" s="1045"/>
      <c r="G11" s="1046"/>
      <c r="H11" s="38"/>
      <c r="I11" s="39"/>
      <c r="J11" s="683"/>
      <c r="K11" s="31"/>
      <c r="L11" s="38"/>
      <c r="M11" s="39"/>
      <c r="N11" s="28"/>
      <c r="O11" s="32"/>
      <c r="P11" s="28"/>
      <c r="Q11" s="40"/>
      <c r="R11" s="40"/>
      <c r="S11" s="33"/>
    </row>
    <row r="12" spans="1:19" s="4" customFormat="1" ht="19.7" customHeight="1">
      <c r="A12" s="34"/>
      <c r="B12" s="140"/>
      <c r="C12" s="93"/>
      <c r="D12" s="28"/>
      <c r="E12" s="603"/>
      <c r="F12" s="603"/>
      <c r="G12" s="705"/>
      <c r="H12" s="705"/>
      <c r="I12" s="708"/>
      <c r="J12" s="708"/>
      <c r="K12" s="708"/>
      <c r="L12" s="709"/>
      <c r="M12" s="407"/>
      <c r="N12" s="28"/>
      <c r="O12" s="32"/>
      <c r="P12" s="28"/>
      <c r="Q12" s="40"/>
      <c r="R12" s="40"/>
      <c r="S12" s="33"/>
    </row>
    <row r="13" spans="1:19" s="4" customFormat="1" ht="19.7" customHeight="1">
      <c r="A13" s="398" t="s">
        <v>64</v>
      </c>
      <c r="B13" s="27"/>
      <c r="C13" s="93"/>
      <c r="D13" s="347">
        <v>1</v>
      </c>
      <c r="E13" s="28" t="s">
        <v>55</v>
      </c>
      <c r="F13" s="28" t="s">
        <v>55</v>
      </c>
      <c r="G13" s="264" t="s">
        <v>1785</v>
      </c>
      <c r="H13" s="355">
        <v>1</v>
      </c>
      <c r="I13" s="745">
        <v>2211</v>
      </c>
      <c r="J13" s="230">
        <f>H13*I13</f>
        <v>2211</v>
      </c>
      <c r="K13" s="257"/>
      <c r="L13" s="117" t="s">
        <v>262</v>
      </c>
      <c r="M13" s="407"/>
      <c r="N13" s="1406" t="s">
        <v>3012</v>
      </c>
      <c r="O13" s="32">
        <v>45777</v>
      </c>
      <c r="P13" s="28"/>
      <c r="Q13" s="40">
        <v>45790</v>
      </c>
      <c r="R13" s="40">
        <v>45791</v>
      </c>
      <c r="S13" s="33">
        <v>45791</v>
      </c>
    </row>
    <row r="14" spans="1:19" s="4" customFormat="1" ht="19.7" customHeight="1">
      <c r="A14" s="34"/>
      <c r="B14" s="140"/>
      <c r="C14" s="93"/>
      <c r="D14" s="131"/>
      <c r="E14" s="131"/>
      <c r="F14" s="131"/>
      <c r="G14" s="201"/>
      <c r="H14" s="201"/>
      <c r="I14" s="708"/>
      <c r="J14" s="708"/>
      <c r="K14" s="1056"/>
      <c r="L14" s="156"/>
      <c r="M14" s="407"/>
      <c r="N14" s="28"/>
      <c r="O14" s="32"/>
      <c r="P14" s="28"/>
      <c r="Q14" s="40"/>
      <c r="R14" s="40"/>
      <c r="S14" s="33"/>
    </row>
    <row r="15" spans="1:19" s="4" customFormat="1" ht="19.7" customHeight="1">
      <c r="A15" s="34"/>
      <c r="B15" s="140"/>
      <c r="C15" s="27"/>
      <c r="D15" s="28"/>
      <c r="E15" s="302"/>
      <c r="F15" s="302"/>
      <c r="G15" s="134"/>
      <c r="H15" s="134"/>
      <c r="I15" s="577"/>
      <c r="J15" s="577"/>
      <c r="K15" s="418"/>
      <c r="L15" s="134"/>
      <c r="M15" s="39"/>
      <c r="N15" s="28"/>
      <c r="O15" s="32"/>
      <c r="P15" s="28"/>
      <c r="Q15" s="40"/>
      <c r="R15" s="40"/>
      <c r="S15" s="33"/>
    </row>
    <row r="16" spans="1:19" s="4" customFormat="1" ht="19.7" customHeight="1">
      <c r="A16" s="34"/>
      <c r="B16" s="140"/>
      <c r="C16" s="27"/>
      <c r="D16" s="28"/>
      <c r="E16" s="28"/>
      <c r="F16" s="695"/>
      <c r="G16" s="802">
        <f>SUM(J12:J14)</f>
        <v>2211</v>
      </c>
      <c r="H16" s="38"/>
      <c r="I16" s="39"/>
      <c r="J16" s="38"/>
      <c r="K16" s="31"/>
      <c r="L16" s="38"/>
      <c r="M16" s="39"/>
      <c r="N16" s="28"/>
      <c r="O16" s="32"/>
      <c r="P16" s="28"/>
      <c r="Q16" s="40"/>
      <c r="R16" s="40"/>
      <c r="S16" s="33"/>
    </row>
    <row r="17" spans="1:19" s="4" customFormat="1" ht="19.7" customHeight="1">
      <c r="A17" s="34"/>
      <c r="B17" s="140"/>
      <c r="C17" s="27"/>
      <c r="D17" s="28"/>
      <c r="E17" s="28"/>
      <c r="F17" s="28"/>
      <c r="G17" s="674"/>
      <c r="H17" s="38"/>
      <c r="I17" s="39"/>
      <c r="J17" s="683"/>
      <c r="K17" s="31"/>
      <c r="L17" s="38"/>
      <c r="M17" s="39"/>
      <c r="N17" s="28"/>
      <c r="O17" s="32"/>
      <c r="P17" s="28"/>
      <c r="Q17" s="40"/>
      <c r="R17" s="40"/>
      <c r="S17" s="33"/>
    </row>
    <row r="18" spans="1:19" s="4" customFormat="1" ht="19.7" customHeight="1">
      <c r="A18" s="34"/>
      <c r="B18" s="140"/>
      <c r="C18" s="27"/>
      <c r="D18" s="28"/>
      <c r="E18" s="28"/>
      <c r="F18" s="28"/>
      <c r="G18" s="88"/>
      <c r="H18" s="38"/>
      <c r="I18" s="257"/>
      <c r="J18" s="39"/>
      <c r="K18" s="87"/>
      <c r="L18" s="38"/>
      <c r="M18" s="38"/>
      <c r="N18" s="28"/>
      <c r="O18" s="32"/>
      <c r="P18" s="28"/>
      <c r="Q18" s="40"/>
      <c r="R18" s="40"/>
      <c r="S18" s="33"/>
    </row>
    <row r="19" spans="1:19" s="4" customFormat="1" ht="19.7" customHeight="1">
      <c r="A19" s="27"/>
      <c r="B19" s="27"/>
      <c r="C19" s="27"/>
      <c r="D19" s="28"/>
      <c r="E19" s="28"/>
      <c r="F19" s="28"/>
      <c r="G19" s="674"/>
      <c r="H19" s="38"/>
      <c r="I19" s="533"/>
      <c r="J19" s="257"/>
      <c r="K19" s="715"/>
      <c r="L19" s="320"/>
      <c r="M19" s="39"/>
      <c r="N19" s="28"/>
      <c r="O19" s="32"/>
      <c r="P19" s="28"/>
      <c r="Q19" s="40"/>
      <c r="R19" s="40"/>
      <c r="S19" s="33"/>
    </row>
    <row r="20" spans="1:19" s="4" customFormat="1" ht="19.7" customHeight="1">
      <c r="A20" s="27"/>
      <c r="B20" s="27"/>
      <c r="C20" s="27"/>
      <c r="D20" s="28"/>
      <c r="E20" s="28"/>
      <c r="F20" s="28"/>
      <c r="G20" s="38"/>
      <c r="H20" s="38"/>
      <c r="I20" s="533"/>
      <c r="J20" s="413"/>
      <c r="K20" s="715"/>
      <c r="L20" s="320"/>
      <c r="M20" s="39"/>
      <c r="N20" s="28"/>
      <c r="O20" s="32"/>
      <c r="P20" s="28"/>
      <c r="Q20" s="40"/>
      <c r="R20" s="40"/>
      <c r="S20" s="33"/>
    </row>
    <row r="21" spans="1:19" s="4" customFormat="1" ht="19.7" customHeight="1">
      <c r="A21" s="27"/>
      <c r="B21" s="93"/>
      <c r="C21" s="93"/>
      <c r="D21" s="28"/>
      <c r="E21" s="28"/>
      <c r="F21" s="28"/>
      <c r="G21" s="88"/>
      <c r="H21" s="88"/>
      <c r="I21" s="257"/>
      <c r="J21" s="413"/>
      <c r="K21" s="457"/>
      <c r="L21" s="88"/>
      <c r="M21" s="39"/>
      <c r="N21" s="28"/>
      <c r="O21" s="32"/>
      <c r="P21" s="28"/>
      <c r="Q21" s="40"/>
      <c r="R21" s="40"/>
      <c r="S21" s="33"/>
    </row>
    <row r="22" spans="1:19" s="4" customFormat="1" ht="19.7" customHeight="1">
      <c r="A22" s="27"/>
      <c r="B22" s="93"/>
      <c r="C22" s="93"/>
      <c r="D22" s="28"/>
      <c r="E22" s="28"/>
      <c r="F22" s="28"/>
      <c r="G22" s="35"/>
      <c r="H22" s="88"/>
      <c r="I22" s="533"/>
      <c r="J22" s="413"/>
      <c r="K22" s="457"/>
      <c r="L22" s="38"/>
      <c r="M22" s="38"/>
      <c r="N22" s="28"/>
      <c r="O22" s="32"/>
      <c r="P22" s="28"/>
      <c r="Q22" s="40"/>
      <c r="R22" s="40"/>
      <c r="S22" s="33"/>
    </row>
    <row r="23" spans="1:19" s="4" customFormat="1" ht="19.7" customHeight="1">
      <c r="A23" s="27"/>
      <c r="B23" s="27"/>
      <c r="C23" s="27"/>
      <c r="D23" s="28"/>
      <c r="E23" s="28"/>
      <c r="F23" s="28"/>
      <c r="G23" s="35"/>
      <c r="H23" s="88"/>
      <c r="I23" s="533"/>
      <c r="J23" s="413"/>
      <c r="K23" s="457"/>
      <c r="L23" s="38"/>
      <c r="M23" s="38"/>
      <c r="N23" s="28"/>
      <c r="O23" s="32"/>
      <c r="P23" s="28"/>
      <c r="Q23" s="40"/>
      <c r="R23" s="40"/>
      <c r="S23" s="33"/>
    </row>
    <row r="24" spans="1:19" s="4" customFormat="1" ht="19.7" customHeight="1">
      <c r="A24" s="27"/>
      <c r="B24" s="27"/>
      <c r="C24" s="27"/>
      <c r="D24" s="28"/>
      <c r="E24" s="28"/>
      <c r="F24" s="28"/>
      <c r="G24" s="35"/>
      <c r="H24" s="717"/>
      <c r="I24" s="718"/>
      <c r="J24" s="257"/>
      <c r="K24" s="83"/>
      <c r="L24" s="84"/>
      <c r="M24" s="38"/>
      <c r="N24" s="28"/>
      <c r="O24" s="32"/>
      <c r="P24" s="28"/>
      <c r="Q24" s="40"/>
      <c r="R24" s="40"/>
      <c r="S24" s="33"/>
    </row>
    <row r="25" spans="1:19" s="4" customFormat="1" ht="19.7" customHeight="1">
      <c r="A25" s="27"/>
      <c r="B25" s="27"/>
      <c r="C25" s="27"/>
      <c r="D25" s="28"/>
      <c r="E25" s="28"/>
      <c r="F25" s="28"/>
      <c r="G25" s="85"/>
      <c r="H25" s="38"/>
      <c r="I25" s="257"/>
      <c r="J25" s="257"/>
      <c r="K25" s="31"/>
      <c r="L25" s="38"/>
      <c r="M25" s="39"/>
      <c r="N25" s="28"/>
      <c r="O25" s="32"/>
      <c r="P25" s="28"/>
      <c r="Q25" s="40"/>
      <c r="R25" s="40"/>
      <c r="S25" s="33"/>
    </row>
    <row r="26" spans="1:19">
      <c r="J26" s="527"/>
    </row>
  </sheetData>
  <autoFilter ref="D9:Q18" xr:uid="{87B0F3B5-0BA0-45A2-AFFF-0694F506FBFB}"/>
  <mergeCells count="9">
    <mergeCell ref="D6:F6"/>
    <mergeCell ref="D11:G11"/>
    <mergeCell ref="D2:F2"/>
    <mergeCell ref="I2:K2"/>
    <mergeCell ref="D3:F3"/>
    <mergeCell ref="D4:F4"/>
    <mergeCell ref="I4:J5"/>
    <mergeCell ref="L4:M5"/>
    <mergeCell ref="D5:F5"/>
  </mergeCells>
  <phoneticPr fontId="2"/>
  <dataValidations count="1">
    <dataValidation imeMode="hiragana" allowBlank="1" showInputMessage="1" showErrorMessage="1" sqref="L12 JH12 TD12 ACZ12 AMV12 AWR12 BGN12 BQJ12 CAF12 CKB12 CTX12 DDT12 DNP12 DXL12 EHH12 ERD12 FAZ12 FKV12 FUR12 GEN12 GOJ12 GYF12 HIB12 HRX12 IBT12 ILP12 IVL12 JFH12 JPD12 JYZ12 KIV12 KSR12 LCN12 LMJ12 LWF12 MGB12 MPX12 MZT12 NJP12 NTL12 ODH12 OND12 OWZ12 PGV12 PQR12 QAN12 QKJ12 QUF12 REB12 RNX12 RXT12 SHP12 SRL12 TBH12 TLD12 TUZ12 UEV12 UOR12 UYN12 VIJ12 VSF12 WCB12 WLX12 WVT12 L65548 JH65548 TD65548 ACZ65548 AMV65548 AWR65548 BGN65548 BQJ65548 CAF65548 CKB65548 CTX65548 DDT65548 DNP65548 DXL65548 EHH65548 ERD65548 FAZ65548 FKV65548 FUR65548 GEN65548 GOJ65548 GYF65548 HIB65548 HRX65548 IBT65548 ILP65548 IVL65548 JFH65548 JPD65548 JYZ65548 KIV65548 KSR65548 LCN65548 LMJ65548 LWF65548 MGB65548 MPX65548 MZT65548 NJP65548 NTL65548 ODH65548 OND65548 OWZ65548 PGV65548 PQR65548 QAN65548 QKJ65548 QUF65548 REB65548 RNX65548 RXT65548 SHP65548 SRL65548 TBH65548 TLD65548 TUZ65548 UEV65548 UOR65548 UYN65548 VIJ65548 VSF65548 WCB65548 WLX65548 WVT65548 L131084 JH131084 TD131084 ACZ131084 AMV131084 AWR131084 BGN131084 BQJ131084 CAF131084 CKB131084 CTX131084 DDT131084 DNP131084 DXL131084 EHH131084 ERD131084 FAZ131084 FKV131084 FUR131084 GEN131084 GOJ131084 GYF131084 HIB131084 HRX131084 IBT131084 ILP131084 IVL131084 JFH131084 JPD131084 JYZ131084 KIV131084 KSR131084 LCN131084 LMJ131084 LWF131084 MGB131084 MPX131084 MZT131084 NJP131084 NTL131084 ODH131084 OND131084 OWZ131084 PGV131084 PQR131084 QAN131084 QKJ131084 QUF131084 REB131084 RNX131084 RXT131084 SHP131084 SRL131084 TBH131084 TLD131084 TUZ131084 UEV131084 UOR131084 UYN131084 VIJ131084 VSF131084 WCB131084 WLX131084 WVT131084 L196620 JH196620 TD196620 ACZ196620 AMV196620 AWR196620 BGN196620 BQJ196620 CAF196620 CKB196620 CTX196620 DDT196620 DNP196620 DXL196620 EHH196620 ERD196620 FAZ196620 FKV196620 FUR196620 GEN196620 GOJ196620 GYF196620 HIB196620 HRX196620 IBT196620 ILP196620 IVL196620 JFH196620 JPD196620 JYZ196620 KIV196620 KSR196620 LCN196620 LMJ196620 LWF196620 MGB196620 MPX196620 MZT196620 NJP196620 NTL196620 ODH196620 OND196620 OWZ196620 PGV196620 PQR196620 QAN196620 QKJ196620 QUF196620 REB196620 RNX196620 RXT196620 SHP196620 SRL196620 TBH196620 TLD196620 TUZ196620 UEV196620 UOR196620 UYN196620 VIJ196620 VSF196620 WCB196620 WLX196620 WVT196620 L262156 JH262156 TD262156 ACZ262156 AMV262156 AWR262156 BGN262156 BQJ262156 CAF262156 CKB262156 CTX262156 DDT262156 DNP262156 DXL262156 EHH262156 ERD262156 FAZ262156 FKV262156 FUR262156 GEN262156 GOJ262156 GYF262156 HIB262156 HRX262156 IBT262156 ILP262156 IVL262156 JFH262156 JPD262156 JYZ262156 KIV262156 KSR262156 LCN262156 LMJ262156 LWF262156 MGB262156 MPX262156 MZT262156 NJP262156 NTL262156 ODH262156 OND262156 OWZ262156 PGV262156 PQR262156 QAN262156 QKJ262156 QUF262156 REB262156 RNX262156 RXT262156 SHP262156 SRL262156 TBH262156 TLD262156 TUZ262156 UEV262156 UOR262156 UYN262156 VIJ262156 VSF262156 WCB262156 WLX262156 WVT262156 L327692 JH327692 TD327692 ACZ327692 AMV327692 AWR327692 BGN327692 BQJ327692 CAF327692 CKB327692 CTX327692 DDT327692 DNP327692 DXL327692 EHH327692 ERD327692 FAZ327692 FKV327692 FUR327692 GEN327692 GOJ327692 GYF327692 HIB327692 HRX327692 IBT327692 ILP327692 IVL327692 JFH327692 JPD327692 JYZ327692 KIV327692 KSR327692 LCN327692 LMJ327692 LWF327692 MGB327692 MPX327692 MZT327692 NJP327692 NTL327692 ODH327692 OND327692 OWZ327692 PGV327692 PQR327692 QAN327692 QKJ327692 QUF327692 REB327692 RNX327692 RXT327692 SHP327692 SRL327692 TBH327692 TLD327692 TUZ327692 UEV327692 UOR327692 UYN327692 VIJ327692 VSF327692 WCB327692 WLX327692 WVT327692 L393228 JH393228 TD393228 ACZ393228 AMV393228 AWR393228 BGN393228 BQJ393228 CAF393228 CKB393228 CTX393228 DDT393228 DNP393228 DXL393228 EHH393228 ERD393228 FAZ393228 FKV393228 FUR393228 GEN393228 GOJ393228 GYF393228 HIB393228 HRX393228 IBT393228 ILP393228 IVL393228 JFH393228 JPD393228 JYZ393228 KIV393228 KSR393228 LCN393228 LMJ393228 LWF393228 MGB393228 MPX393228 MZT393228 NJP393228 NTL393228 ODH393228 OND393228 OWZ393228 PGV393228 PQR393228 QAN393228 QKJ393228 QUF393228 REB393228 RNX393228 RXT393228 SHP393228 SRL393228 TBH393228 TLD393228 TUZ393228 UEV393228 UOR393228 UYN393228 VIJ393228 VSF393228 WCB393228 WLX393228 WVT393228 L458764 JH458764 TD458764 ACZ458764 AMV458764 AWR458764 BGN458764 BQJ458764 CAF458764 CKB458764 CTX458764 DDT458764 DNP458764 DXL458764 EHH458764 ERD458764 FAZ458764 FKV458764 FUR458764 GEN458764 GOJ458764 GYF458764 HIB458764 HRX458764 IBT458764 ILP458764 IVL458764 JFH458764 JPD458764 JYZ458764 KIV458764 KSR458764 LCN458764 LMJ458764 LWF458764 MGB458764 MPX458764 MZT458764 NJP458764 NTL458764 ODH458764 OND458764 OWZ458764 PGV458764 PQR458764 QAN458764 QKJ458764 QUF458764 REB458764 RNX458764 RXT458764 SHP458764 SRL458764 TBH458764 TLD458764 TUZ458764 UEV458764 UOR458764 UYN458764 VIJ458764 VSF458764 WCB458764 WLX458764 WVT458764 L524300 JH524300 TD524300 ACZ524300 AMV524300 AWR524300 BGN524300 BQJ524300 CAF524300 CKB524300 CTX524300 DDT524300 DNP524300 DXL524300 EHH524300 ERD524300 FAZ524300 FKV524300 FUR524300 GEN524300 GOJ524300 GYF524300 HIB524300 HRX524300 IBT524300 ILP524300 IVL524300 JFH524300 JPD524300 JYZ524300 KIV524300 KSR524300 LCN524300 LMJ524300 LWF524300 MGB524300 MPX524300 MZT524300 NJP524300 NTL524300 ODH524300 OND524300 OWZ524300 PGV524300 PQR524300 QAN524300 QKJ524300 QUF524300 REB524300 RNX524300 RXT524300 SHP524300 SRL524300 TBH524300 TLD524300 TUZ524300 UEV524300 UOR524300 UYN524300 VIJ524300 VSF524300 WCB524300 WLX524300 WVT524300 L589836 JH589836 TD589836 ACZ589836 AMV589836 AWR589836 BGN589836 BQJ589836 CAF589836 CKB589836 CTX589836 DDT589836 DNP589836 DXL589836 EHH589836 ERD589836 FAZ589836 FKV589836 FUR589836 GEN589836 GOJ589836 GYF589836 HIB589836 HRX589836 IBT589836 ILP589836 IVL589836 JFH589836 JPD589836 JYZ589836 KIV589836 KSR589836 LCN589836 LMJ589836 LWF589836 MGB589836 MPX589836 MZT589836 NJP589836 NTL589836 ODH589836 OND589836 OWZ589836 PGV589836 PQR589836 QAN589836 QKJ589836 QUF589836 REB589836 RNX589836 RXT589836 SHP589836 SRL589836 TBH589836 TLD589836 TUZ589836 UEV589836 UOR589836 UYN589836 VIJ589836 VSF589836 WCB589836 WLX589836 WVT589836 L655372 JH655372 TD655372 ACZ655372 AMV655372 AWR655372 BGN655372 BQJ655372 CAF655372 CKB655372 CTX655372 DDT655372 DNP655372 DXL655372 EHH655372 ERD655372 FAZ655372 FKV655372 FUR655372 GEN655372 GOJ655372 GYF655372 HIB655372 HRX655372 IBT655372 ILP655372 IVL655372 JFH655372 JPD655372 JYZ655372 KIV655372 KSR655372 LCN655372 LMJ655372 LWF655372 MGB655372 MPX655372 MZT655372 NJP655372 NTL655372 ODH655372 OND655372 OWZ655372 PGV655372 PQR655372 QAN655372 QKJ655372 QUF655372 REB655372 RNX655372 RXT655372 SHP655372 SRL655372 TBH655372 TLD655372 TUZ655372 UEV655372 UOR655372 UYN655372 VIJ655372 VSF655372 WCB655372 WLX655372 WVT655372 L720908 JH720908 TD720908 ACZ720908 AMV720908 AWR720908 BGN720908 BQJ720908 CAF720908 CKB720908 CTX720908 DDT720908 DNP720908 DXL720908 EHH720908 ERD720908 FAZ720908 FKV720908 FUR720908 GEN720908 GOJ720908 GYF720908 HIB720908 HRX720908 IBT720908 ILP720908 IVL720908 JFH720908 JPD720908 JYZ720908 KIV720908 KSR720908 LCN720908 LMJ720908 LWF720908 MGB720908 MPX720908 MZT720908 NJP720908 NTL720908 ODH720908 OND720908 OWZ720908 PGV720908 PQR720908 QAN720908 QKJ720908 QUF720908 REB720908 RNX720908 RXT720908 SHP720908 SRL720908 TBH720908 TLD720908 TUZ720908 UEV720908 UOR720908 UYN720908 VIJ720908 VSF720908 WCB720908 WLX720908 WVT720908 L786444 JH786444 TD786444 ACZ786444 AMV786444 AWR786444 BGN786444 BQJ786444 CAF786444 CKB786444 CTX786444 DDT786444 DNP786444 DXL786444 EHH786444 ERD786444 FAZ786444 FKV786444 FUR786444 GEN786444 GOJ786444 GYF786444 HIB786444 HRX786444 IBT786444 ILP786444 IVL786444 JFH786444 JPD786444 JYZ786444 KIV786444 KSR786444 LCN786444 LMJ786444 LWF786444 MGB786444 MPX786444 MZT786444 NJP786444 NTL786444 ODH786444 OND786444 OWZ786444 PGV786444 PQR786444 QAN786444 QKJ786444 QUF786444 REB786444 RNX786444 RXT786444 SHP786444 SRL786444 TBH786444 TLD786444 TUZ786444 UEV786444 UOR786444 UYN786444 VIJ786444 VSF786444 WCB786444 WLX786444 WVT786444 L851980 JH851980 TD851980 ACZ851980 AMV851980 AWR851980 BGN851980 BQJ851980 CAF851980 CKB851980 CTX851980 DDT851980 DNP851980 DXL851980 EHH851980 ERD851980 FAZ851980 FKV851980 FUR851980 GEN851980 GOJ851980 GYF851980 HIB851980 HRX851980 IBT851980 ILP851980 IVL851980 JFH851980 JPD851980 JYZ851980 KIV851980 KSR851980 LCN851980 LMJ851980 LWF851980 MGB851980 MPX851980 MZT851980 NJP851980 NTL851980 ODH851980 OND851980 OWZ851980 PGV851980 PQR851980 QAN851980 QKJ851980 QUF851980 REB851980 RNX851980 RXT851980 SHP851980 SRL851980 TBH851980 TLD851980 TUZ851980 UEV851980 UOR851980 UYN851980 VIJ851980 VSF851980 WCB851980 WLX851980 WVT851980 L917516 JH917516 TD917516 ACZ917516 AMV917516 AWR917516 BGN917516 BQJ917516 CAF917516 CKB917516 CTX917516 DDT917516 DNP917516 DXL917516 EHH917516 ERD917516 FAZ917516 FKV917516 FUR917516 GEN917516 GOJ917516 GYF917516 HIB917516 HRX917516 IBT917516 ILP917516 IVL917516 JFH917516 JPD917516 JYZ917516 KIV917516 KSR917516 LCN917516 LMJ917516 LWF917516 MGB917516 MPX917516 MZT917516 NJP917516 NTL917516 ODH917516 OND917516 OWZ917516 PGV917516 PQR917516 QAN917516 QKJ917516 QUF917516 REB917516 RNX917516 RXT917516 SHP917516 SRL917516 TBH917516 TLD917516 TUZ917516 UEV917516 UOR917516 UYN917516 VIJ917516 VSF917516 WCB917516 WLX917516 WVT917516 L983052 JH983052 TD983052 ACZ983052 AMV983052 AWR983052 BGN983052 BQJ983052 CAF983052 CKB983052 CTX983052 DDT983052 DNP983052 DXL983052 EHH983052 ERD983052 FAZ983052 FKV983052 FUR983052 GEN983052 GOJ983052 GYF983052 HIB983052 HRX983052 IBT983052 ILP983052 IVL983052 JFH983052 JPD983052 JYZ983052 KIV983052 KSR983052 LCN983052 LMJ983052 LWF983052 MGB983052 MPX983052 MZT983052 NJP983052 NTL983052 ODH983052 OND983052 OWZ983052 PGV983052 PQR983052 QAN983052 QKJ983052 QUF983052 REB983052 RNX983052 RXT983052 SHP983052 SRL983052 TBH983052 TLD983052 TUZ983052 UEV983052 UOR983052 UYN983052 VIJ983052 VSF983052 WCB983052 WLX983052 WVT983052 L14 JH14 TD14 ACZ14 AMV14 AWR14 BGN14 BQJ14 CAF14 CKB14 CTX14 DDT14 DNP14 DXL14 EHH14 ERD14 FAZ14 FKV14 FUR14 GEN14 GOJ14 GYF14 HIB14 HRX14 IBT14 ILP14 IVL14 JFH14 JPD14 JYZ14 KIV14 KSR14 LCN14 LMJ14 LWF14 MGB14 MPX14 MZT14 NJP14 NTL14 ODH14 OND14 OWZ14 PGV14 PQR14 QAN14 QKJ14 QUF14 REB14 RNX14 RXT14 SHP14 SRL14 TBH14 TLD14 TUZ14 UEV14 UOR14 UYN14 VIJ14 VSF14 WCB14 WLX14 WVT14 L65550 JH65550 TD65550 ACZ65550 AMV65550 AWR65550 BGN65550 BQJ65550 CAF65550 CKB65550 CTX65550 DDT65550 DNP65550 DXL65550 EHH65550 ERD65550 FAZ65550 FKV65550 FUR65550 GEN65550 GOJ65550 GYF65550 HIB65550 HRX65550 IBT65550 ILP65550 IVL65550 JFH65550 JPD65550 JYZ65550 KIV65550 KSR65550 LCN65550 LMJ65550 LWF65550 MGB65550 MPX65550 MZT65550 NJP65550 NTL65550 ODH65550 OND65550 OWZ65550 PGV65550 PQR65550 QAN65550 QKJ65550 QUF65550 REB65550 RNX65550 RXT65550 SHP65550 SRL65550 TBH65550 TLD65550 TUZ65550 UEV65550 UOR65550 UYN65550 VIJ65550 VSF65550 WCB65550 WLX65550 WVT65550 L131086 JH131086 TD131086 ACZ131086 AMV131086 AWR131086 BGN131086 BQJ131086 CAF131086 CKB131086 CTX131086 DDT131086 DNP131086 DXL131086 EHH131086 ERD131086 FAZ131086 FKV131086 FUR131086 GEN131086 GOJ131086 GYF131086 HIB131086 HRX131086 IBT131086 ILP131086 IVL131086 JFH131086 JPD131086 JYZ131086 KIV131086 KSR131086 LCN131086 LMJ131086 LWF131086 MGB131086 MPX131086 MZT131086 NJP131086 NTL131086 ODH131086 OND131086 OWZ131086 PGV131086 PQR131086 QAN131086 QKJ131086 QUF131086 REB131086 RNX131086 RXT131086 SHP131086 SRL131086 TBH131086 TLD131086 TUZ131086 UEV131086 UOR131086 UYN131086 VIJ131086 VSF131086 WCB131086 WLX131086 WVT131086 L196622 JH196622 TD196622 ACZ196622 AMV196622 AWR196622 BGN196622 BQJ196622 CAF196622 CKB196622 CTX196622 DDT196622 DNP196622 DXL196622 EHH196622 ERD196622 FAZ196622 FKV196622 FUR196622 GEN196622 GOJ196622 GYF196622 HIB196622 HRX196622 IBT196622 ILP196622 IVL196622 JFH196622 JPD196622 JYZ196622 KIV196622 KSR196622 LCN196622 LMJ196622 LWF196622 MGB196622 MPX196622 MZT196622 NJP196622 NTL196622 ODH196622 OND196622 OWZ196622 PGV196622 PQR196622 QAN196622 QKJ196622 QUF196622 REB196622 RNX196622 RXT196622 SHP196622 SRL196622 TBH196622 TLD196622 TUZ196622 UEV196622 UOR196622 UYN196622 VIJ196622 VSF196622 WCB196622 WLX196622 WVT196622 L262158 JH262158 TD262158 ACZ262158 AMV262158 AWR262158 BGN262158 BQJ262158 CAF262158 CKB262158 CTX262158 DDT262158 DNP262158 DXL262158 EHH262158 ERD262158 FAZ262158 FKV262158 FUR262158 GEN262158 GOJ262158 GYF262158 HIB262158 HRX262158 IBT262158 ILP262158 IVL262158 JFH262158 JPD262158 JYZ262158 KIV262158 KSR262158 LCN262158 LMJ262158 LWF262158 MGB262158 MPX262158 MZT262158 NJP262158 NTL262158 ODH262158 OND262158 OWZ262158 PGV262158 PQR262158 QAN262158 QKJ262158 QUF262158 REB262158 RNX262158 RXT262158 SHP262158 SRL262158 TBH262158 TLD262158 TUZ262158 UEV262158 UOR262158 UYN262158 VIJ262158 VSF262158 WCB262158 WLX262158 WVT262158 L327694 JH327694 TD327694 ACZ327694 AMV327694 AWR327694 BGN327694 BQJ327694 CAF327694 CKB327694 CTX327694 DDT327694 DNP327694 DXL327694 EHH327694 ERD327694 FAZ327694 FKV327694 FUR327694 GEN327694 GOJ327694 GYF327694 HIB327694 HRX327694 IBT327694 ILP327694 IVL327694 JFH327694 JPD327694 JYZ327694 KIV327694 KSR327694 LCN327694 LMJ327694 LWF327694 MGB327694 MPX327694 MZT327694 NJP327694 NTL327694 ODH327694 OND327694 OWZ327694 PGV327694 PQR327694 QAN327694 QKJ327694 QUF327694 REB327694 RNX327694 RXT327694 SHP327694 SRL327694 TBH327694 TLD327694 TUZ327694 UEV327694 UOR327694 UYN327694 VIJ327694 VSF327694 WCB327694 WLX327694 WVT327694 L393230 JH393230 TD393230 ACZ393230 AMV393230 AWR393230 BGN393230 BQJ393230 CAF393230 CKB393230 CTX393230 DDT393230 DNP393230 DXL393230 EHH393230 ERD393230 FAZ393230 FKV393230 FUR393230 GEN393230 GOJ393230 GYF393230 HIB393230 HRX393230 IBT393230 ILP393230 IVL393230 JFH393230 JPD393230 JYZ393230 KIV393230 KSR393230 LCN393230 LMJ393230 LWF393230 MGB393230 MPX393230 MZT393230 NJP393230 NTL393230 ODH393230 OND393230 OWZ393230 PGV393230 PQR393230 QAN393230 QKJ393230 QUF393230 REB393230 RNX393230 RXT393230 SHP393230 SRL393230 TBH393230 TLD393230 TUZ393230 UEV393230 UOR393230 UYN393230 VIJ393230 VSF393230 WCB393230 WLX393230 WVT393230 L458766 JH458766 TD458766 ACZ458766 AMV458766 AWR458766 BGN458766 BQJ458766 CAF458766 CKB458766 CTX458766 DDT458766 DNP458766 DXL458766 EHH458766 ERD458766 FAZ458766 FKV458766 FUR458766 GEN458766 GOJ458766 GYF458766 HIB458766 HRX458766 IBT458766 ILP458766 IVL458766 JFH458766 JPD458766 JYZ458766 KIV458766 KSR458766 LCN458766 LMJ458766 LWF458766 MGB458766 MPX458766 MZT458766 NJP458766 NTL458766 ODH458766 OND458766 OWZ458766 PGV458766 PQR458766 QAN458766 QKJ458766 QUF458766 REB458766 RNX458766 RXT458766 SHP458766 SRL458766 TBH458766 TLD458766 TUZ458766 UEV458766 UOR458766 UYN458766 VIJ458766 VSF458766 WCB458766 WLX458766 WVT458766 L524302 JH524302 TD524302 ACZ524302 AMV524302 AWR524302 BGN524302 BQJ524302 CAF524302 CKB524302 CTX524302 DDT524302 DNP524302 DXL524302 EHH524302 ERD524302 FAZ524302 FKV524302 FUR524302 GEN524302 GOJ524302 GYF524302 HIB524302 HRX524302 IBT524302 ILP524302 IVL524302 JFH524302 JPD524302 JYZ524302 KIV524302 KSR524302 LCN524302 LMJ524302 LWF524302 MGB524302 MPX524302 MZT524302 NJP524302 NTL524302 ODH524302 OND524302 OWZ524302 PGV524302 PQR524302 QAN524302 QKJ524302 QUF524302 REB524302 RNX524302 RXT524302 SHP524302 SRL524302 TBH524302 TLD524302 TUZ524302 UEV524302 UOR524302 UYN524302 VIJ524302 VSF524302 WCB524302 WLX524302 WVT524302 L589838 JH589838 TD589838 ACZ589838 AMV589838 AWR589838 BGN589838 BQJ589838 CAF589838 CKB589838 CTX589838 DDT589838 DNP589838 DXL589838 EHH589838 ERD589838 FAZ589838 FKV589838 FUR589838 GEN589838 GOJ589838 GYF589838 HIB589838 HRX589838 IBT589838 ILP589838 IVL589838 JFH589838 JPD589838 JYZ589838 KIV589838 KSR589838 LCN589838 LMJ589838 LWF589838 MGB589838 MPX589838 MZT589838 NJP589838 NTL589838 ODH589838 OND589838 OWZ589838 PGV589838 PQR589838 QAN589838 QKJ589838 QUF589838 REB589838 RNX589838 RXT589838 SHP589838 SRL589838 TBH589838 TLD589838 TUZ589838 UEV589838 UOR589838 UYN589838 VIJ589838 VSF589838 WCB589838 WLX589838 WVT589838 L655374 JH655374 TD655374 ACZ655374 AMV655374 AWR655374 BGN655374 BQJ655374 CAF655374 CKB655374 CTX655374 DDT655374 DNP655374 DXL655374 EHH655374 ERD655374 FAZ655374 FKV655374 FUR655374 GEN655374 GOJ655374 GYF655374 HIB655374 HRX655374 IBT655374 ILP655374 IVL655374 JFH655374 JPD655374 JYZ655374 KIV655374 KSR655374 LCN655374 LMJ655374 LWF655374 MGB655374 MPX655374 MZT655374 NJP655374 NTL655374 ODH655374 OND655374 OWZ655374 PGV655374 PQR655374 QAN655374 QKJ655374 QUF655374 REB655374 RNX655374 RXT655374 SHP655374 SRL655374 TBH655374 TLD655374 TUZ655374 UEV655374 UOR655374 UYN655374 VIJ655374 VSF655374 WCB655374 WLX655374 WVT655374 L720910 JH720910 TD720910 ACZ720910 AMV720910 AWR720910 BGN720910 BQJ720910 CAF720910 CKB720910 CTX720910 DDT720910 DNP720910 DXL720910 EHH720910 ERD720910 FAZ720910 FKV720910 FUR720910 GEN720910 GOJ720910 GYF720910 HIB720910 HRX720910 IBT720910 ILP720910 IVL720910 JFH720910 JPD720910 JYZ720910 KIV720910 KSR720910 LCN720910 LMJ720910 LWF720910 MGB720910 MPX720910 MZT720910 NJP720910 NTL720910 ODH720910 OND720910 OWZ720910 PGV720910 PQR720910 QAN720910 QKJ720910 QUF720910 REB720910 RNX720910 RXT720910 SHP720910 SRL720910 TBH720910 TLD720910 TUZ720910 UEV720910 UOR720910 UYN720910 VIJ720910 VSF720910 WCB720910 WLX720910 WVT720910 L786446 JH786446 TD786446 ACZ786446 AMV786446 AWR786446 BGN786446 BQJ786446 CAF786446 CKB786446 CTX786446 DDT786446 DNP786446 DXL786446 EHH786446 ERD786446 FAZ786446 FKV786446 FUR786446 GEN786446 GOJ786446 GYF786446 HIB786446 HRX786446 IBT786446 ILP786446 IVL786446 JFH786446 JPD786446 JYZ786446 KIV786446 KSR786446 LCN786446 LMJ786446 LWF786446 MGB786446 MPX786446 MZT786446 NJP786446 NTL786446 ODH786446 OND786446 OWZ786446 PGV786446 PQR786446 QAN786446 QKJ786446 QUF786446 REB786446 RNX786446 RXT786446 SHP786446 SRL786446 TBH786446 TLD786446 TUZ786446 UEV786446 UOR786446 UYN786446 VIJ786446 VSF786446 WCB786446 WLX786446 WVT786446 L851982 JH851982 TD851982 ACZ851982 AMV851982 AWR851982 BGN851982 BQJ851982 CAF851982 CKB851982 CTX851982 DDT851982 DNP851982 DXL851982 EHH851982 ERD851982 FAZ851982 FKV851982 FUR851982 GEN851982 GOJ851982 GYF851982 HIB851982 HRX851982 IBT851982 ILP851982 IVL851982 JFH851982 JPD851982 JYZ851982 KIV851982 KSR851982 LCN851982 LMJ851982 LWF851982 MGB851982 MPX851982 MZT851982 NJP851982 NTL851982 ODH851982 OND851982 OWZ851982 PGV851982 PQR851982 QAN851982 QKJ851982 QUF851982 REB851982 RNX851982 RXT851982 SHP851982 SRL851982 TBH851982 TLD851982 TUZ851982 UEV851982 UOR851982 UYN851982 VIJ851982 VSF851982 WCB851982 WLX851982 WVT851982 L917518 JH917518 TD917518 ACZ917518 AMV917518 AWR917518 BGN917518 BQJ917518 CAF917518 CKB917518 CTX917518 DDT917518 DNP917518 DXL917518 EHH917518 ERD917518 FAZ917518 FKV917518 FUR917518 GEN917518 GOJ917518 GYF917518 HIB917518 HRX917518 IBT917518 ILP917518 IVL917518 JFH917518 JPD917518 JYZ917518 KIV917518 KSR917518 LCN917518 LMJ917518 LWF917518 MGB917518 MPX917518 MZT917518 NJP917518 NTL917518 ODH917518 OND917518 OWZ917518 PGV917518 PQR917518 QAN917518 QKJ917518 QUF917518 REB917518 RNX917518 RXT917518 SHP917518 SRL917518 TBH917518 TLD917518 TUZ917518 UEV917518 UOR917518 UYN917518 VIJ917518 VSF917518 WCB917518 WLX917518 WVT917518 L983054 JH983054 TD983054 ACZ983054 AMV983054 AWR983054 BGN983054 BQJ983054 CAF983054 CKB983054 CTX983054 DDT983054 DNP983054 DXL983054 EHH983054 ERD983054 FAZ983054 FKV983054 FUR983054 GEN983054 GOJ983054 GYF983054 HIB983054 HRX983054 IBT983054 ILP983054 IVL983054 JFH983054 JPD983054 JYZ983054 KIV983054 KSR983054 LCN983054 LMJ983054 LWF983054 MGB983054 MPX983054 MZT983054 NJP983054 NTL983054 ODH983054 OND983054 OWZ983054 PGV983054 PQR983054 QAN983054 QKJ983054 QUF983054 REB983054 RNX983054 RXT983054 SHP983054 SRL983054 TBH983054 TLD983054 TUZ983054 UEV983054 UOR983054 UYN983054 VIJ983054 VSF983054 WCB983054 WLX983054 WVT983054" xr:uid="{23A0E62D-5401-4074-A4F8-4D7ACD2E20B0}"/>
  </dataValidations>
  <pageMargins left="0.2" right="0.2" top="0.36" bottom="0.41" header="0.3" footer="0.3"/>
  <pageSetup paperSize="9" scale="7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B2C4-CA06-4222-B059-4AAB708FEC39}">
  <sheetPr>
    <tabColor rgb="FF00B050"/>
  </sheetPr>
  <dimension ref="A2:R170"/>
  <sheetViews>
    <sheetView zoomScale="85" zoomScaleNormal="85" workbookViewId="0">
      <pane xSplit="9" ySplit="8" topLeftCell="K9" activePane="bottomRight" state="frozen"/>
      <selection pane="topRight" activeCell="J1" sqref="J1"/>
      <selection pane="bottomLeft" activeCell="A19" sqref="A19"/>
      <selection pane="bottomRight" activeCell="E17" sqref="E17"/>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18.3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18.3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18.3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18.3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18.3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18.3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18.3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18.3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18.3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18.3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18.3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18.3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18.3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18.3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18.3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18.3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18.3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18.3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18.3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18.3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18.3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18.3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18.3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18.3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18.3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18.3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18.3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18.3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18.3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18.3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18.3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18.3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18.3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18.3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18.3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18.3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18.3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18.3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18.3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18.3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18.3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18.3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18.3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18.3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18.3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18.3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18.3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18.3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18.3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18.3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18.3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18.3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18.3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18.3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18.3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18.3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18.3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18.3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18.3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18.3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18.3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18.3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18.3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18.3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3013</v>
      </c>
      <c r="H2" s="5" t="s">
        <v>2</v>
      </c>
      <c r="I2" s="6"/>
      <c r="J2" s="7"/>
      <c r="K2" s="8">
        <f>SUM(I:I)</f>
        <v>117291</v>
      </c>
    </row>
    <row r="3" spans="1:18" ht="20.100000000000001" customHeight="1">
      <c r="B3" s="895"/>
      <c r="C3" s="2" t="s">
        <v>3</v>
      </c>
      <c r="D3" s="2"/>
      <c r="E3" s="2"/>
      <c r="F3" s="13" t="s">
        <v>2404</v>
      </c>
      <c r="I3" s="1304" t="s">
        <v>3014</v>
      </c>
      <c r="J3" s="1304"/>
      <c r="K3" s="1304"/>
      <c r="L3" s="1304"/>
    </row>
    <row r="4" spans="1:18" ht="20.100000000000001" customHeight="1">
      <c r="B4" s="896"/>
      <c r="C4" s="2" t="s">
        <v>1516</v>
      </c>
      <c r="D4" s="2"/>
      <c r="E4" s="2"/>
      <c r="F4" s="13" t="s">
        <v>3015</v>
      </c>
      <c r="I4" s="1304"/>
      <c r="J4" s="1304"/>
      <c r="K4" s="1304"/>
      <c r="L4" s="1304"/>
    </row>
    <row r="5" spans="1:18" ht="20.100000000000001" customHeight="1">
      <c r="C5" s="2" t="s">
        <v>8</v>
      </c>
      <c r="D5" s="2"/>
      <c r="E5" s="2"/>
      <c r="F5" s="18">
        <v>45829</v>
      </c>
      <c r="H5" s="1305" t="s">
        <v>9</v>
      </c>
      <c r="I5" s="1306"/>
      <c r="J5" s="1307"/>
      <c r="K5" s="38" t="s">
        <v>2641</v>
      </c>
    </row>
    <row r="6" spans="1:18" ht="20.100000000000001" customHeight="1">
      <c r="C6" s="2" t="s">
        <v>10</v>
      </c>
      <c r="D6" s="2"/>
      <c r="E6" s="2"/>
      <c r="F6" s="18">
        <v>45832</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398" t="s">
        <v>109</v>
      </c>
      <c r="B11" s="27"/>
      <c r="C11" s="146">
        <v>1</v>
      </c>
      <c r="D11" s="592" t="s">
        <v>61</v>
      </c>
      <c r="E11" s="592" t="s">
        <v>55</v>
      </c>
      <c r="F11" s="1409" t="s">
        <v>3017</v>
      </c>
      <c r="G11" s="398">
        <v>1</v>
      </c>
      <c r="H11" s="398">
        <v>1670</v>
      </c>
      <c r="I11" s="1410">
        <f>G11*H11</f>
        <v>1670</v>
      </c>
      <c r="J11" s="73"/>
      <c r="K11" s="156" t="s">
        <v>1551</v>
      </c>
      <c r="L11" s="157"/>
      <c r="M11" s="1283" t="s">
        <v>3018</v>
      </c>
      <c r="N11" s="32">
        <v>45806</v>
      </c>
      <c r="O11" s="28"/>
      <c r="P11" s="40">
        <v>45818</v>
      </c>
      <c r="Q11" s="32">
        <v>45819</v>
      </c>
      <c r="R11" s="33"/>
    </row>
    <row r="12" spans="1:18" s="4" customFormat="1" ht="19.7" customHeight="1">
      <c r="A12" s="398" t="s">
        <v>42</v>
      </c>
      <c r="B12" s="27"/>
      <c r="C12" s="146">
        <f t="shared" ref="C12:C34" si="0">+C11+1</f>
        <v>2</v>
      </c>
      <c r="D12" s="131" t="s">
        <v>55</v>
      </c>
      <c r="E12" s="131" t="s">
        <v>55</v>
      </c>
      <c r="F12" s="1082" t="s">
        <v>1455</v>
      </c>
      <c r="G12" s="403">
        <v>1</v>
      </c>
      <c r="H12" s="403">
        <v>97</v>
      </c>
      <c r="I12" s="1411">
        <f t="shared" ref="I12:I29" si="1">G12*H12</f>
        <v>97</v>
      </c>
      <c r="J12" s="271"/>
      <c r="K12" s="963" t="s">
        <v>3019</v>
      </c>
      <c r="L12" s="73"/>
      <c r="M12" s="1283" t="s">
        <v>3018</v>
      </c>
      <c r="N12" s="32">
        <v>45806</v>
      </c>
      <c r="O12" s="28"/>
      <c r="P12" s="40">
        <v>45818</v>
      </c>
      <c r="Q12" s="32">
        <v>45819</v>
      </c>
      <c r="R12" s="33"/>
    </row>
    <row r="13" spans="1:18" s="4" customFormat="1" ht="19.7" customHeight="1">
      <c r="A13" s="398" t="s">
        <v>77</v>
      </c>
      <c r="B13" s="27"/>
      <c r="C13" s="146">
        <f t="shared" si="0"/>
        <v>3</v>
      </c>
      <c r="D13" s="131" t="s">
        <v>55</v>
      </c>
      <c r="E13" s="131" t="s">
        <v>55</v>
      </c>
      <c r="F13" s="1082" t="s">
        <v>2939</v>
      </c>
      <c r="G13" s="403">
        <v>1</v>
      </c>
      <c r="H13" s="403">
        <v>4570</v>
      </c>
      <c r="I13" s="1411">
        <f t="shared" si="1"/>
        <v>4570</v>
      </c>
      <c r="J13" s="271"/>
      <c r="K13" s="963" t="s">
        <v>2940</v>
      </c>
      <c r="L13" s="73"/>
      <c r="M13" s="1283" t="s">
        <v>3018</v>
      </c>
      <c r="N13" s="32">
        <v>45806</v>
      </c>
      <c r="O13" s="28"/>
      <c r="P13" s="40">
        <v>45818</v>
      </c>
      <c r="Q13" s="32">
        <v>45819</v>
      </c>
      <c r="R13" s="33"/>
    </row>
    <row r="14" spans="1:18" s="4" customFormat="1" ht="19.7" customHeight="1">
      <c r="A14" s="398" t="s">
        <v>42</v>
      </c>
      <c r="B14" s="27"/>
      <c r="C14" s="146">
        <f t="shared" si="0"/>
        <v>4</v>
      </c>
      <c r="D14" s="131" t="s">
        <v>55</v>
      </c>
      <c r="E14" s="131" t="s">
        <v>55</v>
      </c>
      <c r="F14" s="1082" t="s">
        <v>1457</v>
      </c>
      <c r="G14" s="403">
        <v>1</v>
      </c>
      <c r="H14" s="403">
        <v>685</v>
      </c>
      <c r="I14" s="1411">
        <f t="shared" si="1"/>
        <v>685</v>
      </c>
      <c r="J14" s="271"/>
      <c r="K14" s="963" t="s">
        <v>2941</v>
      </c>
      <c r="L14" s="73"/>
      <c r="M14" s="1283" t="s">
        <v>3018</v>
      </c>
      <c r="N14" s="32">
        <v>45806</v>
      </c>
      <c r="O14" s="28"/>
      <c r="P14" s="40">
        <v>45818</v>
      </c>
      <c r="Q14" s="32">
        <v>45819</v>
      </c>
      <c r="R14" s="33"/>
    </row>
    <row r="15" spans="1:18" s="4" customFormat="1" ht="19.7" customHeight="1">
      <c r="A15" s="398" t="s">
        <v>54</v>
      </c>
      <c r="B15" s="27"/>
      <c r="C15" s="146">
        <f t="shared" si="0"/>
        <v>5</v>
      </c>
      <c r="D15" s="396" t="s">
        <v>61</v>
      </c>
      <c r="E15" s="28" t="s">
        <v>55</v>
      </c>
      <c r="F15" s="1082" t="s">
        <v>2942</v>
      </c>
      <c r="G15" s="403">
        <v>1</v>
      </c>
      <c r="H15" s="403">
        <v>15411</v>
      </c>
      <c r="I15" s="1411">
        <f t="shared" si="1"/>
        <v>15411</v>
      </c>
      <c r="J15" s="271"/>
      <c r="K15" s="963" t="s">
        <v>2943</v>
      </c>
      <c r="L15" s="73"/>
      <c r="M15" s="1283" t="s">
        <v>3018</v>
      </c>
      <c r="N15" s="32">
        <v>45806</v>
      </c>
      <c r="O15" s="28"/>
      <c r="P15" s="40">
        <v>45818</v>
      </c>
      <c r="Q15" s="32">
        <v>45819</v>
      </c>
      <c r="R15" s="33"/>
    </row>
    <row r="16" spans="1:18" s="4" customFormat="1" ht="19.7" customHeight="1">
      <c r="A16" s="398" t="s">
        <v>54</v>
      </c>
      <c r="B16" s="27"/>
      <c r="C16" s="146">
        <f t="shared" si="0"/>
        <v>6</v>
      </c>
      <c r="D16" s="396" t="s">
        <v>61</v>
      </c>
      <c r="E16" s="28" t="s">
        <v>55</v>
      </c>
      <c r="F16" s="1082" t="s">
        <v>3020</v>
      </c>
      <c r="G16" s="403">
        <v>1</v>
      </c>
      <c r="H16" s="403">
        <v>13439</v>
      </c>
      <c r="I16" s="1411">
        <f t="shared" si="1"/>
        <v>13439</v>
      </c>
      <c r="J16" s="271"/>
      <c r="K16" s="963" t="s">
        <v>2945</v>
      </c>
      <c r="L16" s="73"/>
      <c r="M16" s="1283" t="s">
        <v>3018</v>
      </c>
      <c r="N16" s="32">
        <v>45806</v>
      </c>
      <c r="O16" s="28"/>
      <c r="P16" s="40">
        <v>45818</v>
      </c>
      <c r="Q16" s="32">
        <v>45819</v>
      </c>
      <c r="R16" s="33"/>
    </row>
    <row r="17" spans="1:18" s="4" customFormat="1" ht="19.7" customHeight="1">
      <c r="A17" s="398" t="s">
        <v>42</v>
      </c>
      <c r="B17" s="27"/>
      <c r="C17" s="146">
        <f t="shared" si="0"/>
        <v>7</v>
      </c>
      <c r="D17" s="131" t="s">
        <v>55</v>
      </c>
      <c r="E17" s="131" t="s">
        <v>55</v>
      </c>
      <c r="F17" s="1082" t="s">
        <v>1454</v>
      </c>
      <c r="G17" s="403">
        <v>1</v>
      </c>
      <c r="H17" s="403">
        <v>320</v>
      </c>
      <c r="I17" s="1411">
        <f t="shared" si="1"/>
        <v>320</v>
      </c>
      <c r="J17" s="271"/>
      <c r="K17" s="963" t="s">
        <v>3021</v>
      </c>
      <c r="L17" s="73"/>
      <c r="M17" s="1283" t="s">
        <v>3018</v>
      </c>
      <c r="N17" s="32">
        <v>45806</v>
      </c>
      <c r="O17" s="28"/>
      <c r="P17" s="40">
        <v>45818</v>
      </c>
      <c r="Q17" s="32">
        <v>45819</v>
      </c>
      <c r="R17" s="33"/>
    </row>
    <row r="18" spans="1:18" s="4" customFormat="1" ht="19.7" customHeight="1">
      <c r="A18" s="398" t="s">
        <v>42</v>
      </c>
      <c r="B18" s="27"/>
      <c r="C18" s="146">
        <f t="shared" si="0"/>
        <v>8</v>
      </c>
      <c r="D18" s="131" t="s">
        <v>2282</v>
      </c>
      <c r="E18" s="131" t="s">
        <v>55</v>
      </c>
      <c r="F18" s="1409" t="s">
        <v>3022</v>
      </c>
      <c r="G18" s="398">
        <v>1</v>
      </c>
      <c r="H18" s="398">
        <v>3052</v>
      </c>
      <c r="I18" s="1411">
        <f t="shared" si="1"/>
        <v>3052</v>
      </c>
      <c r="J18" s="217"/>
      <c r="K18" s="217" t="s">
        <v>3023</v>
      </c>
      <c r="L18" s="157"/>
      <c r="M18" s="1283" t="s">
        <v>3018</v>
      </c>
      <c r="N18" s="32">
        <v>45806</v>
      </c>
      <c r="O18" s="28"/>
      <c r="P18" s="40">
        <v>45818</v>
      </c>
      <c r="Q18" s="32">
        <v>45819</v>
      </c>
      <c r="R18" s="33"/>
    </row>
    <row r="19" spans="1:18" s="4" customFormat="1" ht="19.7" customHeight="1">
      <c r="A19" s="398" t="s">
        <v>42</v>
      </c>
      <c r="B19" s="27"/>
      <c r="C19" s="146">
        <f t="shared" si="0"/>
        <v>9</v>
      </c>
      <c r="D19" s="131" t="s">
        <v>55</v>
      </c>
      <c r="E19" s="131" t="s">
        <v>55</v>
      </c>
      <c r="F19" s="1409" t="s">
        <v>3024</v>
      </c>
      <c r="G19" s="398">
        <v>1</v>
      </c>
      <c r="H19" s="398">
        <v>2370</v>
      </c>
      <c r="I19" s="1411">
        <f t="shared" si="1"/>
        <v>2370</v>
      </c>
      <c r="J19" s="217"/>
      <c r="K19" s="217" t="s">
        <v>3025</v>
      </c>
      <c r="L19" s="157"/>
      <c r="M19" s="1283" t="s">
        <v>3018</v>
      </c>
      <c r="N19" s="32">
        <v>45806</v>
      </c>
      <c r="O19" s="28"/>
      <c r="P19" s="40">
        <v>45818</v>
      </c>
      <c r="Q19" s="32">
        <v>45819</v>
      </c>
      <c r="R19" s="33"/>
    </row>
    <row r="20" spans="1:18" s="4" customFormat="1" ht="19.7" customHeight="1">
      <c r="A20" s="398" t="s">
        <v>42</v>
      </c>
      <c r="B20" s="27"/>
      <c r="C20" s="146">
        <f t="shared" si="0"/>
        <v>10</v>
      </c>
      <c r="D20" s="131" t="s">
        <v>55</v>
      </c>
      <c r="E20" s="131" t="s">
        <v>55</v>
      </c>
      <c r="F20" s="1409" t="s">
        <v>3026</v>
      </c>
      <c r="G20" s="398">
        <v>1</v>
      </c>
      <c r="H20" s="398">
        <v>1720</v>
      </c>
      <c r="I20" s="1411">
        <f t="shared" si="1"/>
        <v>1720</v>
      </c>
      <c r="J20" s="217"/>
      <c r="K20" s="217" t="s">
        <v>3027</v>
      </c>
      <c r="L20" s="157"/>
      <c r="M20" s="1283" t="s">
        <v>3018</v>
      </c>
      <c r="N20" s="32">
        <v>45806</v>
      </c>
      <c r="O20" s="28"/>
      <c r="P20" s="40">
        <v>45818</v>
      </c>
      <c r="Q20" s="32">
        <v>45819</v>
      </c>
      <c r="R20" s="33"/>
    </row>
    <row r="21" spans="1:18" s="4" customFormat="1" ht="19.7" customHeight="1">
      <c r="A21" s="398" t="s">
        <v>54</v>
      </c>
      <c r="B21" s="27"/>
      <c r="C21" s="146">
        <f t="shared" si="0"/>
        <v>11</v>
      </c>
      <c r="D21" s="396" t="s">
        <v>61</v>
      </c>
      <c r="E21" s="28" t="s">
        <v>55</v>
      </c>
      <c r="F21" s="1409" t="s">
        <v>3028</v>
      </c>
      <c r="G21" s="398">
        <v>1</v>
      </c>
      <c r="H21" s="398">
        <v>19108</v>
      </c>
      <c r="I21" s="1411">
        <f t="shared" si="1"/>
        <v>19108</v>
      </c>
      <c r="J21" s="217"/>
      <c r="K21" s="217" t="s">
        <v>3029</v>
      </c>
      <c r="L21" s="157"/>
      <c r="M21" s="1283" t="s">
        <v>3018</v>
      </c>
      <c r="N21" s="32">
        <v>45806</v>
      </c>
      <c r="O21" s="28"/>
      <c r="P21" s="40">
        <v>45818</v>
      </c>
      <c r="Q21" s="32">
        <v>45819</v>
      </c>
      <c r="R21" s="33"/>
    </row>
    <row r="22" spans="1:18" s="4" customFormat="1" ht="19.7" customHeight="1">
      <c r="A22" s="398" t="s">
        <v>109</v>
      </c>
      <c r="B22" s="27"/>
      <c r="C22" s="146">
        <f t="shared" si="0"/>
        <v>12</v>
      </c>
      <c r="D22" s="131" t="s">
        <v>55</v>
      </c>
      <c r="E22" s="131" t="s">
        <v>55</v>
      </c>
      <c r="F22" s="1409" t="s">
        <v>1111</v>
      </c>
      <c r="G22" s="398">
        <v>2</v>
      </c>
      <c r="H22" s="398">
        <v>700</v>
      </c>
      <c r="I22" s="1411">
        <f t="shared" si="1"/>
        <v>1400</v>
      </c>
      <c r="J22" s="217"/>
      <c r="K22" s="217" t="s">
        <v>3030</v>
      </c>
      <c r="L22" s="157"/>
      <c r="M22" s="1283" t="s">
        <v>3018</v>
      </c>
      <c r="N22" s="32">
        <v>45806</v>
      </c>
      <c r="O22" s="28"/>
      <c r="P22" s="40">
        <v>45818</v>
      </c>
      <c r="Q22" s="32">
        <v>45819</v>
      </c>
      <c r="R22" s="33"/>
    </row>
    <row r="23" spans="1:18" s="4" customFormat="1" ht="19.7" customHeight="1">
      <c r="A23" s="398" t="s">
        <v>42</v>
      </c>
      <c r="B23" s="27"/>
      <c r="C23" s="146">
        <f t="shared" si="0"/>
        <v>13</v>
      </c>
      <c r="D23" s="131" t="s">
        <v>55</v>
      </c>
      <c r="E23" s="131" t="s">
        <v>55</v>
      </c>
      <c r="F23" s="297" t="s">
        <v>240</v>
      </c>
      <c r="G23" s="398">
        <v>13</v>
      </c>
      <c r="H23" s="398">
        <v>90</v>
      </c>
      <c r="I23" s="1353">
        <f>G23*H23</f>
        <v>1170</v>
      </c>
      <c r="J23" s="217"/>
      <c r="K23" s="217" t="s">
        <v>3031</v>
      </c>
      <c r="L23" s="157"/>
      <c r="M23" s="1283" t="s">
        <v>3018</v>
      </c>
      <c r="N23" s="32">
        <v>45806</v>
      </c>
      <c r="O23" s="28"/>
      <c r="P23" s="40">
        <v>45818</v>
      </c>
      <c r="Q23" s="32">
        <v>45819</v>
      </c>
      <c r="R23" s="33"/>
    </row>
    <row r="24" spans="1:18" s="4" customFormat="1" ht="19.7" customHeight="1">
      <c r="A24" s="398" t="s">
        <v>109</v>
      </c>
      <c r="B24" s="27"/>
      <c r="C24" s="146">
        <f t="shared" si="0"/>
        <v>14</v>
      </c>
      <c r="D24" s="131" t="s">
        <v>55</v>
      </c>
      <c r="E24" s="131" t="s">
        <v>55</v>
      </c>
      <c r="F24" s="1409" t="s">
        <v>3032</v>
      </c>
      <c r="G24" s="398">
        <v>2</v>
      </c>
      <c r="H24" s="398">
        <v>1830</v>
      </c>
      <c r="I24" s="1411">
        <f t="shared" si="1"/>
        <v>3660</v>
      </c>
      <c r="J24" s="217"/>
      <c r="K24" s="406" t="s">
        <v>3033</v>
      </c>
      <c r="L24" s="157"/>
      <c r="M24" s="1283" t="s">
        <v>3018</v>
      </c>
      <c r="N24" s="32">
        <v>45806</v>
      </c>
      <c r="O24" s="28"/>
      <c r="P24" s="40">
        <v>45818</v>
      </c>
      <c r="Q24" s="32">
        <v>45819</v>
      </c>
      <c r="R24" s="33"/>
    </row>
    <row r="25" spans="1:18" s="4" customFormat="1" ht="19.7" customHeight="1">
      <c r="A25" s="398" t="s">
        <v>42</v>
      </c>
      <c r="B25" s="27"/>
      <c r="C25" s="146">
        <f t="shared" si="0"/>
        <v>15</v>
      </c>
      <c r="D25" s="131" t="s">
        <v>55</v>
      </c>
      <c r="E25" s="131" t="s">
        <v>55</v>
      </c>
      <c r="F25" s="1409" t="s">
        <v>455</v>
      </c>
      <c r="G25" s="398">
        <v>3</v>
      </c>
      <c r="H25" s="398">
        <v>240</v>
      </c>
      <c r="I25" s="1411">
        <f t="shared" si="1"/>
        <v>720</v>
      </c>
      <c r="J25" s="217"/>
      <c r="K25" s="217" t="s">
        <v>3034</v>
      </c>
      <c r="L25" s="157"/>
      <c r="M25" s="1283" t="s">
        <v>3018</v>
      </c>
      <c r="N25" s="32">
        <v>45806</v>
      </c>
      <c r="O25" s="28"/>
      <c r="P25" s="40">
        <v>45818</v>
      </c>
      <c r="Q25" s="32">
        <v>45819</v>
      </c>
      <c r="R25" s="33"/>
    </row>
    <row r="26" spans="1:18" s="4" customFormat="1" ht="19.7" customHeight="1">
      <c r="A26" s="398" t="s">
        <v>42</v>
      </c>
      <c r="B26" s="27"/>
      <c r="C26" s="146">
        <f t="shared" si="0"/>
        <v>16</v>
      </c>
      <c r="D26" s="131" t="s">
        <v>55</v>
      </c>
      <c r="E26" s="131" t="s">
        <v>55</v>
      </c>
      <c r="F26" s="458" t="s">
        <v>614</v>
      </c>
      <c r="G26" s="405">
        <v>10</v>
      </c>
      <c r="H26" s="427">
        <v>50</v>
      </c>
      <c r="I26" s="1411">
        <f t="shared" si="1"/>
        <v>500</v>
      </c>
      <c r="J26" s="464"/>
      <c r="K26" s="464" t="s">
        <v>3035</v>
      </c>
      <c r="L26" s="157"/>
      <c r="M26" s="1283" t="s">
        <v>3018</v>
      </c>
      <c r="N26" s="32">
        <v>45806</v>
      </c>
      <c r="O26" s="28"/>
      <c r="P26" s="40">
        <v>45818</v>
      </c>
      <c r="Q26" s="32">
        <v>45819</v>
      </c>
      <c r="R26" s="33"/>
    </row>
    <row r="27" spans="1:18" s="4" customFormat="1" ht="19.7" customHeight="1">
      <c r="A27" s="398" t="s">
        <v>42</v>
      </c>
      <c r="B27" s="27"/>
      <c r="C27" s="146">
        <f t="shared" si="0"/>
        <v>17</v>
      </c>
      <c r="D27" s="131" t="s">
        <v>55</v>
      </c>
      <c r="E27" s="131" t="s">
        <v>55</v>
      </c>
      <c r="F27" s="458" t="s">
        <v>430</v>
      </c>
      <c r="G27" s="405">
        <v>10</v>
      </c>
      <c r="H27" s="427">
        <v>58</v>
      </c>
      <c r="I27" s="1411">
        <f t="shared" si="1"/>
        <v>580</v>
      </c>
      <c r="J27" s="464"/>
      <c r="K27" s="464" t="s">
        <v>3036</v>
      </c>
      <c r="L27" s="157"/>
      <c r="M27" s="1283" t="s">
        <v>3018</v>
      </c>
      <c r="N27" s="32">
        <v>45806</v>
      </c>
      <c r="O27" s="28"/>
      <c r="P27" s="40">
        <v>45818</v>
      </c>
      <c r="Q27" s="32">
        <v>45819</v>
      </c>
      <c r="R27" s="33"/>
    </row>
    <row r="28" spans="1:18" s="4" customFormat="1" ht="19.7" customHeight="1">
      <c r="A28" s="398" t="s">
        <v>54</v>
      </c>
      <c r="B28" s="27"/>
      <c r="C28" s="146">
        <f t="shared" si="0"/>
        <v>18</v>
      </c>
      <c r="D28" s="396" t="s">
        <v>61</v>
      </c>
      <c r="E28" s="28" t="s">
        <v>55</v>
      </c>
      <c r="F28" s="1409" t="s">
        <v>3037</v>
      </c>
      <c r="G28" s="398">
        <v>1</v>
      </c>
      <c r="H28" s="398">
        <v>9453</v>
      </c>
      <c r="I28" s="1411">
        <f t="shared" si="1"/>
        <v>9453</v>
      </c>
      <c r="J28" s="217"/>
      <c r="K28" s="217" t="s">
        <v>3038</v>
      </c>
      <c r="L28" s="157"/>
      <c r="M28" s="1283" t="s">
        <v>3018</v>
      </c>
      <c r="N28" s="32">
        <v>45806</v>
      </c>
      <c r="O28" s="28"/>
      <c r="P28" s="40">
        <v>45818</v>
      </c>
      <c r="Q28" s="32">
        <v>45819</v>
      </c>
      <c r="R28" s="33"/>
    </row>
    <row r="29" spans="1:18" s="4" customFormat="1" ht="19.7" customHeight="1">
      <c r="A29" s="398" t="s">
        <v>42</v>
      </c>
      <c r="B29" s="27"/>
      <c r="C29" s="146">
        <f t="shared" si="0"/>
        <v>19</v>
      </c>
      <c r="D29" s="131" t="s">
        <v>55</v>
      </c>
      <c r="E29" s="131" t="s">
        <v>55</v>
      </c>
      <c r="F29" s="1409" t="s">
        <v>3039</v>
      </c>
      <c r="G29" s="398">
        <v>4</v>
      </c>
      <c r="H29" s="398">
        <v>194</v>
      </c>
      <c r="I29" s="1411">
        <f t="shared" si="1"/>
        <v>776</v>
      </c>
      <c r="J29" s="217"/>
      <c r="K29" s="217" t="s">
        <v>3040</v>
      </c>
      <c r="L29" s="157"/>
      <c r="M29" s="1283" t="s">
        <v>3018</v>
      </c>
      <c r="N29" s="32">
        <v>45806</v>
      </c>
      <c r="O29" s="28"/>
      <c r="P29" s="40">
        <v>45818</v>
      </c>
      <c r="Q29" s="32">
        <v>45819</v>
      </c>
      <c r="R29" s="33"/>
    </row>
    <row r="30" spans="1:18" s="4" customFormat="1" ht="19.7" customHeight="1">
      <c r="A30" s="398" t="s">
        <v>42</v>
      </c>
      <c r="B30" s="27"/>
      <c r="C30" s="146">
        <f t="shared" si="0"/>
        <v>20</v>
      </c>
      <c r="D30" s="131" t="s">
        <v>55</v>
      </c>
      <c r="E30" s="131" t="s">
        <v>55</v>
      </c>
      <c r="F30" s="458" t="s">
        <v>503</v>
      </c>
      <c r="G30" s="405">
        <v>10</v>
      </c>
      <c r="H30" s="427">
        <v>58</v>
      </c>
      <c r="I30" s="1411">
        <f>G30*H30</f>
        <v>580</v>
      </c>
      <c r="J30" s="464"/>
      <c r="K30" s="464" t="s">
        <v>3041</v>
      </c>
      <c r="L30" s="157"/>
      <c r="M30" s="1283" t="s">
        <v>3018</v>
      </c>
      <c r="N30" s="32">
        <v>45806</v>
      </c>
      <c r="O30" s="28"/>
      <c r="P30" s="40">
        <v>45818</v>
      </c>
      <c r="Q30" s="32">
        <v>45819</v>
      </c>
      <c r="R30" s="33"/>
    </row>
    <row r="31" spans="1:18" s="4" customFormat="1" ht="19.7" customHeight="1">
      <c r="A31" s="398" t="s">
        <v>42</v>
      </c>
      <c r="B31" s="27"/>
      <c r="C31" s="146">
        <f t="shared" si="0"/>
        <v>21</v>
      </c>
      <c r="D31" s="131" t="s">
        <v>55</v>
      </c>
      <c r="E31" s="131" t="s">
        <v>55</v>
      </c>
      <c r="F31" s="458" t="s">
        <v>3042</v>
      </c>
      <c r="G31" s="405">
        <v>1</v>
      </c>
      <c r="H31" s="427">
        <v>541</v>
      </c>
      <c r="I31" s="1411">
        <f t="shared" ref="I31:I40" si="2">G31*H31</f>
        <v>541</v>
      </c>
      <c r="J31" s="464"/>
      <c r="K31" s="464" t="s">
        <v>3043</v>
      </c>
      <c r="L31" s="157"/>
      <c r="M31" s="1283" t="s">
        <v>3018</v>
      </c>
      <c r="N31" s="32">
        <v>45806</v>
      </c>
      <c r="O31" s="28"/>
      <c r="P31" s="40">
        <v>45818</v>
      </c>
      <c r="Q31" s="32">
        <v>45819</v>
      </c>
      <c r="R31" s="33"/>
    </row>
    <row r="32" spans="1:18" s="4" customFormat="1" ht="19.7" customHeight="1">
      <c r="A32" s="398" t="s">
        <v>109</v>
      </c>
      <c r="B32" s="27"/>
      <c r="C32" s="146">
        <f t="shared" si="0"/>
        <v>22</v>
      </c>
      <c r="D32" s="396" t="s">
        <v>61</v>
      </c>
      <c r="E32" s="28" t="s">
        <v>55</v>
      </c>
      <c r="F32" s="1409" t="s">
        <v>3044</v>
      </c>
      <c r="G32" s="398">
        <v>1</v>
      </c>
      <c r="H32" s="398">
        <v>4770</v>
      </c>
      <c r="I32" s="1411">
        <f t="shared" si="2"/>
        <v>4770</v>
      </c>
      <c r="J32" s="217"/>
      <c r="K32" s="217" t="s">
        <v>3045</v>
      </c>
      <c r="L32" s="157"/>
      <c r="M32" s="1283" t="s">
        <v>3018</v>
      </c>
      <c r="N32" s="32">
        <v>45806</v>
      </c>
      <c r="O32" s="28"/>
      <c r="P32" s="40">
        <v>45818</v>
      </c>
      <c r="Q32" s="32">
        <v>45819</v>
      </c>
      <c r="R32" s="33"/>
    </row>
    <row r="33" spans="1:18" s="4" customFormat="1" ht="19.7" customHeight="1">
      <c r="A33" s="398" t="s">
        <v>42</v>
      </c>
      <c r="B33" s="27"/>
      <c r="C33" s="146">
        <f t="shared" si="0"/>
        <v>23</v>
      </c>
      <c r="D33" s="131" t="s">
        <v>55</v>
      </c>
      <c r="E33" s="131" t="s">
        <v>55</v>
      </c>
      <c r="F33" s="1409" t="s">
        <v>3046</v>
      </c>
      <c r="G33" s="398">
        <v>4</v>
      </c>
      <c r="H33" s="398">
        <v>194</v>
      </c>
      <c r="I33" s="1411">
        <f t="shared" si="2"/>
        <v>776</v>
      </c>
      <c r="J33" s="217"/>
      <c r="K33" s="217" t="s">
        <v>3047</v>
      </c>
      <c r="L33" s="157"/>
      <c r="M33" s="1283" t="s">
        <v>3018</v>
      </c>
      <c r="N33" s="32">
        <v>45806</v>
      </c>
      <c r="O33" s="28"/>
      <c r="P33" s="40">
        <v>45818</v>
      </c>
      <c r="Q33" s="32">
        <v>45819</v>
      </c>
      <c r="R33" s="33"/>
    </row>
    <row r="34" spans="1:18" s="4" customFormat="1" ht="19.7" customHeight="1">
      <c r="A34" s="398" t="s">
        <v>42</v>
      </c>
      <c r="B34" s="27"/>
      <c r="C34" s="146">
        <f t="shared" si="0"/>
        <v>24</v>
      </c>
      <c r="D34" s="131" t="s">
        <v>55</v>
      </c>
      <c r="E34" s="131" t="s">
        <v>55</v>
      </c>
      <c r="F34" s="458" t="s">
        <v>608</v>
      </c>
      <c r="G34" s="405">
        <v>10</v>
      </c>
      <c r="H34" s="427">
        <v>50</v>
      </c>
      <c r="I34" s="1411">
        <f t="shared" si="2"/>
        <v>500</v>
      </c>
      <c r="J34" s="464"/>
      <c r="K34" s="464" t="s">
        <v>3048</v>
      </c>
      <c r="L34" s="157"/>
      <c r="M34" s="1283" t="s">
        <v>3018</v>
      </c>
      <c r="N34" s="32">
        <v>45806</v>
      </c>
      <c r="O34" s="28"/>
      <c r="P34" s="40">
        <v>45818</v>
      </c>
      <c r="Q34" s="32">
        <v>45819</v>
      </c>
      <c r="R34" s="33"/>
    </row>
    <row r="35" spans="1:18" s="4" customFormat="1" ht="19.7" customHeight="1">
      <c r="A35" s="398" t="s">
        <v>42</v>
      </c>
      <c r="B35" s="27"/>
      <c r="C35" s="146">
        <f>+C34+1</f>
        <v>25</v>
      </c>
      <c r="D35" s="28" t="s">
        <v>55</v>
      </c>
      <c r="E35" s="592" t="s">
        <v>55</v>
      </c>
      <c r="F35" s="458" t="s">
        <v>3049</v>
      </c>
      <c r="G35" s="405">
        <v>10</v>
      </c>
      <c r="H35" s="427">
        <v>50</v>
      </c>
      <c r="I35" s="1411">
        <f t="shared" si="2"/>
        <v>500</v>
      </c>
      <c r="J35" s="464"/>
      <c r="K35" s="464" t="s">
        <v>3050</v>
      </c>
      <c r="L35" s="157"/>
      <c r="M35" s="1283" t="s">
        <v>3018</v>
      </c>
      <c r="N35" s="32">
        <v>45806</v>
      </c>
      <c r="O35" s="28"/>
      <c r="P35" s="40">
        <v>45818</v>
      </c>
      <c r="Q35" s="32">
        <v>45819</v>
      </c>
      <c r="R35" s="33"/>
    </row>
    <row r="36" spans="1:18" s="4" customFormat="1" ht="19.7" customHeight="1">
      <c r="A36" s="398" t="s">
        <v>54</v>
      </c>
      <c r="B36" s="27"/>
      <c r="C36" s="146">
        <f t="shared" ref="C36:C41" si="3">+C35+1</f>
        <v>26</v>
      </c>
      <c r="D36" s="396" t="s">
        <v>61</v>
      </c>
      <c r="E36" s="28" t="s">
        <v>55</v>
      </c>
      <c r="F36" s="1409" t="s">
        <v>3051</v>
      </c>
      <c r="G36" s="398">
        <v>2</v>
      </c>
      <c r="H36" s="398">
        <v>7306</v>
      </c>
      <c r="I36" s="1411">
        <f t="shared" si="2"/>
        <v>14612</v>
      </c>
      <c r="J36" s="217"/>
      <c r="K36" s="217" t="s">
        <v>3052</v>
      </c>
      <c r="L36" s="157"/>
      <c r="M36" s="1283" t="s">
        <v>3018</v>
      </c>
      <c r="N36" s="32">
        <v>45806</v>
      </c>
      <c r="O36" s="28"/>
      <c r="P36" s="40">
        <v>45818</v>
      </c>
      <c r="Q36" s="32">
        <v>45819</v>
      </c>
      <c r="R36" s="33"/>
    </row>
    <row r="37" spans="1:18" s="4" customFormat="1" ht="19.7" customHeight="1">
      <c r="A37" s="398" t="s">
        <v>42</v>
      </c>
      <c r="B37" s="27"/>
      <c r="C37" s="146">
        <f t="shared" si="3"/>
        <v>27</v>
      </c>
      <c r="D37" s="28" t="s">
        <v>55</v>
      </c>
      <c r="E37" s="592" t="s">
        <v>55</v>
      </c>
      <c r="F37" s="1409" t="s">
        <v>508</v>
      </c>
      <c r="G37" s="398">
        <v>4</v>
      </c>
      <c r="H37" s="398">
        <v>92</v>
      </c>
      <c r="I37" s="1411">
        <f t="shared" si="2"/>
        <v>368</v>
      </c>
      <c r="J37" s="217"/>
      <c r="K37" s="217" t="s">
        <v>509</v>
      </c>
      <c r="L37" s="157"/>
      <c r="M37" s="1283" t="s">
        <v>3018</v>
      </c>
      <c r="N37" s="32">
        <v>45806</v>
      </c>
      <c r="O37" s="28"/>
      <c r="P37" s="40">
        <v>45818</v>
      </c>
      <c r="Q37" s="32">
        <v>45819</v>
      </c>
      <c r="R37" s="33"/>
    </row>
    <row r="38" spans="1:18" s="4" customFormat="1" ht="19.7" customHeight="1">
      <c r="A38" s="398" t="s">
        <v>42</v>
      </c>
      <c r="B38" s="27"/>
      <c r="C38" s="146">
        <f t="shared" si="3"/>
        <v>28</v>
      </c>
      <c r="D38" s="28" t="s">
        <v>55</v>
      </c>
      <c r="E38" s="592" t="s">
        <v>55</v>
      </c>
      <c r="F38" s="1409" t="s">
        <v>3053</v>
      </c>
      <c r="G38" s="398">
        <v>2</v>
      </c>
      <c r="H38" s="398">
        <v>92</v>
      </c>
      <c r="I38" s="1411">
        <f t="shared" si="2"/>
        <v>184</v>
      </c>
      <c r="J38" s="217"/>
      <c r="K38" s="217" t="s">
        <v>509</v>
      </c>
      <c r="L38" s="157"/>
      <c r="M38" s="1283" t="s">
        <v>3018</v>
      </c>
      <c r="N38" s="32">
        <v>45806</v>
      </c>
      <c r="O38" s="28"/>
      <c r="P38" s="40">
        <v>45818</v>
      </c>
      <c r="Q38" s="32">
        <v>45819</v>
      </c>
      <c r="R38" s="33"/>
    </row>
    <row r="39" spans="1:18" s="4" customFormat="1" ht="19.7" customHeight="1">
      <c r="A39" s="398" t="s">
        <v>54</v>
      </c>
      <c r="B39" s="27"/>
      <c r="C39" s="146">
        <f t="shared" si="3"/>
        <v>29</v>
      </c>
      <c r="D39" s="396" t="s">
        <v>61</v>
      </c>
      <c r="E39" s="28" t="s">
        <v>55</v>
      </c>
      <c r="F39" s="1409" t="s">
        <v>3054</v>
      </c>
      <c r="G39" s="398">
        <v>1</v>
      </c>
      <c r="H39" s="398">
        <v>8976</v>
      </c>
      <c r="I39" s="1411">
        <f t="shared" si="2"/>
        <v>8976</v>
      </c>
      <c r="J39" s="217"/>
      <c r="K39" s="217" t="s">
        <v>3055</v>
      </c>
      <c r="L39" s="157"/>
      <c r="M39" s="1283" t="s">
        <v>3018</v>
      </c>
      <c r="N39" s="32">
        <v>45806</v>
      </c>
      <c r="O39" s="28"/>
      <c r="P39" s="40">
        <v>45818</v>
      </c>
      <c r="Q39" s="32">
        <v>45819</v>
      </c>
      <c r="R39" s="33"/>
    </row>
    <row r="40" spans="1:18" s="4" customFormat="1" ht="19.7" customHeight="1">
      <c r="A40" s="398" t="s">
        <v>42</v>
      </c>
      <c r="B40" s="27"/>
      <c r="C40" s="146">
        <f>+C39+1</f>
        <v>30</v>
      </c>
      <c r="D40" s="28" t="s">
        <v>55</v>
      </c>
      <c r="E40" s="592" t="s">
        <v>55</v>
      </c>
      <c r="F40" s="1409" t="s">
        <v>3056</v>
      </c>
      <c r="G40" s="398">
        <v>1</v>
      </c>
      <c r="H40" s="398">
        <v>1030</v>
      </c>
      <c r="I40" s="1411">
        <f t="shared" si="2"/>
        <v>1030</v>
      </c>
      <c r="J40" s="217"/>
      <c r="K40" s="217" t="s">
        <v>2906</v>
      </c>
      <c r="L40" s="157"/>
      <c r="M40" s="1283" t="s">
        <v>3018</v>
      </c>
      <c r="N40" s="32">
        <v>45806</v>
      </c>
      <c r="O40" s="28"/>
      <c r="P40" s="40">
        <v>45818</v>
      </c>
      <c r="Q40" s="32">
        <v>45819</v>
      </c>
      <c r="R40" s="33"/>
    </row>
    <row r="41" spans="1:18" s="4" customFormat="1" ht="19.7" customHeight="1">
      <c r="A41" s="398" t="s">
        <v>42</v>
      </c>
      <c r="B41" s="27"/>
      <c r="C41" s="146">
        <f t="shared" si="3"/>
        <v>31</v>
      </c>
      <c r="D41" s="27" t="s">
        <v>2907</v>
      </c>
      <c r="E41" s="27" t="s">
        <v>55</v>
      </c>
      <c r="F41" s="1385" t="s">
        <v>2347</v>
      </c>
      <c r="G41" s="442">
        <v>10</v>
      </c>
      <c r="H41" s="456">
        <v>24</v>
      </c>
      <c r="I41" s="737">
        <f>G41*H41</f>
        <v>240</v>
      </c>
      <c r="J41" s="31"/>
      <c r="K41" s="406" t="s">
        <v>2348</v>
      </c>
      <c r="L41" s="157"/>
      <c r="M41" s="1283" t="s">
        <v>3018</v>
      </c>
      <c r="N41" s="32">
        <v>45806</v>
      </c>
      <c r="O41" s="28"/>
      <c r="P41" s="40">
        <v>45818</v>
      </c>
      <c r="Q41" s="32">
        <v>45819</v>
      </c>
      <c r="R41" s="33"/>
    </row>
    <row r="42" spans="1:18" s="4" customFormat="1" ht="19.7" customHeight="1">
      <c r="A42" s="27"/>
      <c r="B42" s="27"/>
      <c r="C42" s="28"/>
      <c r="D42" s="299"/>
      <c r="E42" s="299"/>
      <c r="F42" s="304"/>
      <c r="G42" s="256"/>
      <c r="H42" s="256"/>
      <c r="I42" s="305"/>
      <c r="J42" s="260"/>
      <c r="K42" s="464"/>
      <c r="L42" s="709"/>
      <c r="M42" s="27"/>
      <c r="N42" s="32"/>
      <c r="O42" s="28"/>
      <c r="P42" s="27"/>
      <c r="Q42" s="32"/>
      <c r="R42" s="33"/>
    </row>
    <row r="43" spans="1:18" s="4" customFormat="1" ht="19.7" customHeight="1">
      <c r="A43" s="27"/>
      <c r="B43" s="27"/>
      <c r="C43" s="28"/>
      <c r="D43" s="28"/>
      <c r="E43" s="28"/>
      <c r="F43" s="306">
        <f>SUM(I11:I42)</f>
        <v>113778</v>
      </c>
      <c r="G43" s="27"/>
      <c r="H43" s="27"/>
      <c r="I43" s="31"/>
      <c r="J43" s="217"/>
      <c r="K43" s="27"/>
      <c r="L43" s="27"/>
      <c r="M43" s="27"/>
      <c r="N43" s="32"/>
      <c r="O43" s="28"/>
      <c r="P43" s="27"/>
      <c r="Q43" s="32"/>
      <c r="R43" s="33"/>
    </row>
    <row r="44" spans="1:18" s="4" customFormat="1" ht="19.7" customHeight="1">
      <c r="A44" s="27"/>
      <c r="B44" s="27"/>
      <c r="C44" s="28"/>
      <c r="D44" s="28"/>
      <c r="E44" s="28"/>
      <c r="F44" s="173"/>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1312"/>
      <c r="E46" s="1313"/>
      <c r="F46" s="1314" t="s">
        <v>1582</v>
      </c>
      <c r="G46" s="365"/>
      <c r="H46" s="221"/>
      <c r="I46" s="77"/>
      <c r="J46" s="909"/>
      <c r="K46" s="216"/>
      <c r="L46" s="27"/>
      <c r="M46" s="27"/>
      <c r="N46" s="32"/>
      <c r="O46" s="28"/>
      <c r="P46" s="27"/>
      <c r="Q46" s="32"/>
      <c r="R46" s="33"/>
    </row>
    <row r="47" spans="1:18" s="4" customFormat="1" ht="19.7" customHeight="1">
      <c r="A47" s="1412" t="s">
        <v>64</v>
      </c>
      <c r="B47" s="27"/>
      <c r="C47" s="146">
        <f>+C41+1</f>
        <v>32</v>
      </c>
      <c r="D47" s="28" t="s">
        <v>55</v>
      </c>
      <c r="E47" s="28" t="s">
        <v>55</v>
      </c>
      <c r="F47" s="1413" t="s">
        <v>3057</v>
      </c>
      <c r="G47" s="403">
        <v>1</v>
      </c>
      <c r="H47" s="422">
        <v>2425</v>
      </c>
      <c r="I47" s="444">
        <f>G47*H47</f>
        <v>2425</v>
      </c>
      <c r="J47" s="257"/>
      <c r="K47" s="117" t="s">
        <v>262</v>
      </c>
      <c r="L47" s="27"/>
      <c r="M47" s="1283" t="s">
        <v>3018</v>
      </c>
      <c r="N47" s="32">
        <v>45806</v>
      </c>
      <c r="O47" s="28"/>
      <c r="P47" s="40">
        <v>45818</v>
      </c>
      <c r="Q47" s="32">
        <v>45819</v>
      </c>
      <c r="R47" s="33"/>
    </row>
    <row r="48" spans="1:18" s="4" customFormat="1" ht="19.7" customHeight="1">
      <c r="A48" s="1412" t="s">
        <v>255</v>
      </c>
      <c r="B48" s="27"/>
      <c r="C48" s="146">
        <f>+C47+1</f>
        <v>33</v>
      </c>
      <c r="D48" s="28" t="s">
        <v>55</v>
      </c>
      <c r="E48" s="28" t="s">
        <v>55</v>
      </c>
      <c r="F48" s="1413" t="s">
        <v>3058</v>
      </c>
      <c r="G48" s="403">
        <v>1</v>
      </c>
      <c r="H48" s="422">
        <v>1088</v>
      </c>
      <c r="I48" s="444">
        <f>G48*H48</f>
        <v>1088</v>
      </c>
      <c r="J48" s="87"/>
      <c r="K48" s="117" t="s">
        <v>3059</v>
      </c>
      <c r="L48" s="27"/>
      <c r="M48" s="1283" t="s">
        <v>3018</v>
      </c>
      <c r="N48" s="32">
        <v>45806</v>
      </c>
      <c r="O48" s="28"/>
      <c r="P48" s="40">
        <v>45818</v>
      </c>
      <c r="Q48" s="32">
        <v>45819</v>
      </c>
      <c r="R48" s="33"/>
    </row>
    <row r="49" spans="1:18" s="4" customFormat="1" ht="19.7" customHeight="1">
      <c r="A49" s="27"/>
      <c r="B49" s="27"/>
      <c r="C49" s="28"/>
      <c r="D49" s="28"/>
      <c r="E49" s="28"/>
      <c r="F49" s="156"/>
      <c r="G49" s="199"/>
      <c r="H49" s="168"/>
      <c r="I49" s="636"/>
      <c r="J49" s="217"/>
      <c r="K49" s="73"/>
      <c r="L49" s="27"/>
      <c r="M49" s="27"/>
      <c r="N49" s="32"/>
      <c r="O49" s="28"/>
      <c r="P49" s="27"/>
      <c r="Q49" s="32"/>
      <c r="R49" s="33"/>
    </row>
    <row r="50" spans="1:18" s="4" customFormat="1" ht="19.7" customHeight="1">
      <c r="A50" s="27"/>
      <c r="B50" s="27"/>
      <c r="C50" s="28"/>
      <c r="D50" s="220"/>
      <c r="E50" s="220"/>
      <c r="F50" s="306">
        <f>SUM(I47:I49)</f>
        <v>3513</v>
      </c>
      <c r="G50" s="365"/>
      <c r="H50" s="221"/>
      <c r="I50" s="77"/>
      <c r="J50" s="909"/>
      <c r="K50" s="216"/>
      <c r="L50" s="27"/>
      <c r="M50" s="27"/>
      <c r="N50" s="32"/>
      <c r="O50" s="28"/>
      <c r="P50" s="27"/>
      <c r="Q50" s="32"/>
      <c r="R50" s="33"/>
    </row>
    <row r="51" spans="1:18" s="4" customFormat="1" ht="19.7" customHeight="1">
      <c r="A51" s="27"/>
      <c r="B51" s="27"/>
      <c r="C51" s="28"/>
      <c r="D51" s="28"/>
      <c r="E51" s="28"/>
      <c r="F51" s="27"/>
      <c r="G51" s="27"/>
      <c r="H51" s="27"/>
      <c r="I51" s="31"/>
      <c r="J51" s="217"/>
      <c r="K51" s="27"/>
      <c r="L51" s="27"/>
      <c r="M51" s="27"/>
      <c r="N51" s="32"/>
      <c r="O51" s="28"/>
      <c r="P51" s="27"/>
      <c r="Q51" s="32"/>
      <c r="R51" s="33"/>
    </row>
    <row r="52" spans="1:18" s="4" customFormat="1" ht="19.7" customHeight="1">
      <c r="A52" s="27"/>
      <c r="B52" s="27"/>
      <c r="C52" s="28"/>
      <c r="D52" s="28"/>
      <c r="E52" s="28"/>
      <c r="F52" s="27"/>
      <c r="G52" s="27"/>
      <c r="H52" s="27"/>
      <c r="I52" s="31"/>
      <c r="J52" s="217"/>
      <c r="K52" s="27"/>
      <c r="L52" s="27"/>
      <c r="M52" s="27"/>
      <c r="N52" s="32"/>
      <c r="O52" s="28"/>
      <c r="P52" s="27"/>
      <c r="Q52" s="32"/>
      <c r="R52" s="33"/>
    </row>
    <row r="53" spans="1:18" s="4" customFormat="1" ht="19.7" customHeight="1">
      <c r="A53" s="27"/>
      <c r="B53" s="27"/>
      <c r="C53" s="28"/>
      <c r="D53" s="28"/>
      <c r="E53" s="28"/>
      <c r="F53" s="27"/>
      <c r="G53" s="27"/>
      <c r="H53" s="27"/>
      <c r="I53" s="31"/>
      <c r="J53" s="217"/>
      <c r="K53" s="27"/>
      <c r="L53" s="27"/>
      <c r="M53" s="27"/>
      <c r="N53" s="32"/>
      <c r="O53" s="28"/>
      <c r="P53" s="27"/>
      <c r="Q53" s="32"/>
      <c r="R53" s="33"/>
    </row>
    <row r="54" spans="1:18" s="4" customFormat="1" ht="19.7" customHeight="1">
      <c r="A54" s="27"/>
      <c r="B54" s="27"/>
      <c r="C54" s="28"/>
      <c r="D54" s="1318"/>
      <c r="E54" s="1318"/>
      <c r="F54" s="1319" t="s">
        <v>2653</v>
      </c>
      <c r="G54" s="1320"/>
      <c r="H54" s="1321">
        <v>70000</v>
      </c>
      <c r="I54" s="1322">
        <f>G54*H54</f>
        <v>0</v>
      </c>
      <c r="J54" s="217"/>
      <c r="K54" s="27"/>
      <c r="L54" s="27"/>
      <c r="M54" s="27"/>
      <c r="N54" s="32"/>
      <c r="O54" s="28"/>
      <c r="P54" s="27"/>
      <c r="Q54" s="32"/>
      <c r="R54" s="33"/>
    </row>
    <row r="55" spans="1:18" s="4" customFormat="1" ht="19.7" customHeight="1">
      <c r="A55" s="27"/>
      <c r="B55" s="27"/>
      <c r="C55" s="28"/>
      <c r="D55" s="28"/>
      <c r="E55" s="28"/>
      <c r="F55" s="73" t="s">
        <v>808</v>
      </c>
      <c r="G55" s="27"/>
      <c r="H55" s="27"/>
      <c r="I55" s="31"/>
      <c r="J55" s="217"/>
      <c r="K55" s="27"/>
      <c r="L55" s="27"/>
      <c r="M55" s="27"/>
      <c r="N55" s="32"/>
      <c r="O55" s="28"/>
      <c r="P55" s="27"/>
      <c r="Q55" s="32"/>
      <c r="R55" s="33"/>
    </row>
    <row r="56" spans="1:18" s="4" customFormat="1" ht="19.7" customHeight="1">
      <c r="A56" s="27"/>
      <c r="B56" s="27"/>
      <c r="C56" s="28"/>
      <c r="D56" s="28"/>
      <c r="E56" s="28"/>
      <c r="F56" s="27"/>
      <c r="G56" s="27"/>
      <c r="H56" s="27"/>
      <c r="I56" s="31"/>
      <c r="J56" s="217"/>
      <c r="K56" s="27"/>
      <c r="L56" s="27"/>
      <c r="M56" s="27"/>
      <c r="N56" s="32"/>
      <c r="O56" s="28"/>
      <c r="P56" s="27"/>
      <c r="Q56" s="32"/>
      <c r="R56" s="33"/>
    </row>
    <row r="57" spans="1:18" s="4" customFormat="1" ht="19.7" customHeight="1">
      <c r="A57" s="27"/>
      <c r="B57" s="27"/>
      <c r="C57" s="28"/>
      <c r="D57" s="28"/>
      <c r="E57" s="28"/>
      <c r="F57" s="27"/>
      <c r="G57" s="27"/>
      <c r="H57" s="27"/>
      <c r="I57" s="31"/>
      <c r="J57" s="217"/>
      <c r="K57" s="27"/>
      <c r="L57" s="27"/>
      <c r="M57" s="27"/>
      <c r="N57" s="32"/>
      <c r="O57" s="28"/>
      <c r="P57" s="27"/>
      <c r="Q57" s="32"/>
      <c r="R57" s="33"/>
    </row>
    <row r="58" spans="1:18" s="4" customFormat="1" ht="19.7" customHeight="1">
      <c r="A58" s="27"/>
      <c r="B58" s="27"/>
      <c r="C58" s="28"/>
      <c r="D58" s="28"/>
      <c r="E58" s="28"/>
      <c r="F58" s="27"/>
      <c r="G58" s="27"/>
      <c r="H58" s="27"/>
      <c r="I58" s="31"/>
      <c r="J58" s="217"/>
      <c r="K58" s="27"/>
      <c r="L58" s="27"/>
      <c r="M58" s="27"/>
      <c r="N58" s="32"/>
      <c r="O58" s="28"/>
      <c r="P58" s="27"/>
      <c r="Q58" s="32"/>
      <c r="R58" s="33"/>
    </row>
    <row r="59" spans="1:18" s="4" customFormat="1" ht="19.7" customHeight="1">
      <c r="A59" s="27"/>
      <c r="B59" s="27"/>
      <c r="C59" s="28"/>
      <c r="D59" s="28"/>
      <c r="E59" s="28"/>
      <c r="F59" s="27"/>
      <c r="G59" s="27"/>
      <c r="H59" s="27"/>
      <c r="I59" s="31"/>
      <c r="J59" s="217"/>
      <c r="K59" s="27"/>
      <c r="L59" s="27"/>
      <c r="M59" s="27"/>
      <c r="N59" s="32"/>
      <c r="O59" s="28"/>
      <c r="P59" s="27"/>
      <c r="Q59" s="32"/>
      <c r="R59" s="33"/>
    </row>
    <row r="60" spans="1:18" s="4" customFormat="1" ht="19.7" customHeight="1">
      <c r="A60" s="27"/>
      <c r="B60" s="27"/>
      <c r="C60" s="28"/>
      <c r="D60" s="28"/>
      <c r="E60" s="28"/>
      <c r="F60" s="27"/>
      <c r="G60" s="27"/>
      <c r="H60" s="27"/>
      <c r="I60" s="31"/>
      <c r="J60" s="217"/>
      <c r="K60" s="27"/>
      <c r="L60" s="27"/>
      <c r="M60" s="27"/>
      <c r="N60" s="32"/>
      <c r="O60" s="28"/>
      <c r="P60" s="27"/>
      <c r="Q60" s="32"/>
      <c r="R60" s="33"/>
    </row>
    <row r="61" spans="1:18" s="4" customFormat="1" ht="19.7" customHeight="1">
      <c r="A61" s="27"/>
      <c r="B61" s="27"/>
      <c r="C61" s="28"/>
      <c r="D61" s="28"/>
      <c r="E61" s="28"/>
      <c r="F61" s="27"/>
      <c r="G61" s="27"/>
      <c r="H61" s="27"/>
      <c r="I61" s="31"/>
      <c r="J61" s="217"/>
      <c r="K61" s="27"/>
      <c r="L61" s="27"/>
      <c r="M61" s="27"/>
      <c r="N61" s="32"/>
      <c r="O61" s="28"/>
      <c r="P61" s="27"/>
      <c r="Q61" s="32"/>
      <c r="R61" s="33"/>
    </row>
    <row r="62" spans="1:18" s="4" customFormat="1" ht="19.7" customHeight="1">
      <c r="A62" s="27"/>
      <c r="B62" s="27"/>
      <c r="C62" s="28"/>
      <c r="D62" s="28"/>
      <c r="E62" s="28"/>
      <c r="F62" s="27"/>
      <c r="G62" s="27"/>
      <c r="H62" s="27"/>
      <c r="I62" s="31"/>
      <c r="J62" s="217"/>
      <c r="K62" s="27"/>
      <c r="L62" s="27"/>
      <c r="M62" s="27"/>
      <c r="N62" s="32"/>
      <c r="O62" s="28"/>
      <c r="P62" s="27"/>
      <c r="Q62" s="32"/>
      <c r="R62" s="33"/>
    </row>
    <row r="63" spans="1:18" s="4" customFormat="1" ht="19.7" customHeight="1">
      <c r="A63" s="27"/>
      <c r="B63" s="27"/>
      <c r="C63" s="28"/>
      <c r="D63" s="28"/>
      <c r="E63" s="28"/>
      <c r="F63" s="27"/>
      <c r="G63" s="27"/>
      <c r="H63" s="27"/>
      <c r="I63" s="31"/>
      <c r="J63" s="217"/>
      <c r="K63" s="27"/>
      <c r="L63" s="27"/>
      <c r="M63" s="27"/>
      <c r="N63" s="32"/>
      <c r="O63" s="28"/>
      <c r="P63" s="27"/>
      <c r="Q63" s="32"/>
      <c r="R63" s="33"/>
    </row>
    <row r="64" spans="1:18" s="4" customFormat="1" ht="19.7" customHeight="1">
      <c r="A64" s="27"/>
      <c r="B64" s="27"/>
      <c r="C64" s="28"/>
      <c r="D64" s="28"/>
      <c r="E64" s="28"/>
      <c r="F64" s="27"/>
      <c r="G64" s="27"/>
      <c r="H64" s="27"/>
      <c r="I64" s="31"/>
      <c r="J64" s="217"/>
      <c r="K64" s="27"/>
      <c r="L64" s="27"/>
      <c r="M64" s="27"/>
      <c r="N64" s="32"/>
      <c r="O64" s="28"/>
      <c r="P64" s="27"/>
      <c r="Q64" s="32"/>
      <c r="R64" s="33"/>
    </row>
    <row r="65" spans="1:18" s="4" customFormat="1" ht="19.7" customHeight="1">
      <c r="A65" s="27"/>
      <c r="B65" s="27"/>
      <c r="C65" s="28"/>
      <c r="D65" s="28"/>
      <c r="E65" s="28"/>
      <c r="F65" s="27"/>
      <c r="G65" s="27"/>
      <c r="H65" s="27"/>
      <c r="I65" s="31"/>
      <c r="J65" s="217"/>
      <c r="K65" s="27"/>
      <c r="L65" s="27"/>
      <c r="M65" s="27"/>
      <c r="N65" s="32"/>
      <c r="O65" s="28"/>
      <c r="P65" s="27"/>
      <c r="Q65" s="32"/>
      <c r="R65" s="33"/>
    </row>
    <row r="66" spans="1:18" s="4" customFormat="1" ht="19.7" customHeight="1">
      <c r="A66" s="27"/>
      <c r="B66" s="27"/>
      <c r="C66" s="28"/>
      <c r="D66" s="28"/>
      <c r="E66" s="28"/>
      <c r="F66" s="27"/>
      <c r="G66" s="27"/>
      <c r="H66" s="27"/>
      <c r="I66" s="31"/>
      <c r="J66" s="217"/>
      <c r="K66" s="27"/>
      <c r="L66" s="27"/>
      <c r="M66" s="27"/>
      <c r="N66" s="32"/>
      <c r="O66" s="28"/>
      <c r="P66" s="27"/>
      <c r="Q66" s="32"/>
      <c r="R66" s="33"/>
    </row>
    <row r="67" spans="1:18" s="4" customFormat="1" ht="19.7" customHeight="1">
      <c r="A67" s="27"/>
      <c r="B67" s="27"/>
      <c r="C67" s="28"/>
      <c r="D67" s="28"/>
      <c r="E67" s="28"/>
      <c r="F67" s="27"/>
      <c r="G67" s="27"/>
      <c r="H67" s="27"/>
      <c r="I67" s="31"/>
      <c r="J67" s="217"/>
      <c r="K67" s="27"/>
      <c r="L67" s="27"/>
      <c r="M67" s="27"/>
      <c r="N67" s="32"/>
      <c r="O67" s="28"/>
      <c r="P67" s="27"/>
      <c r="Q67" s="32"/>
      <c r="R67" s="33"/>
    </row>
    <row r="68" spans="1:18" s="4" customFormat="1" ht="19.7" customHeight="1">
      <c r="A68" s="27"/>
      <c r="B68" s="27"/>
      <c r="C68" s="28"/>
      <c r="D68" s="28"/>
      <c r="E68" s="28"/>
      <c r="F68" s="27"/>
      <c r="G68" s="27"/>
      <c r="H68" s="27"/>
      <c r="I68" s="31"/>
      <c r="J68" s="217"/>
      <c r="K68" s="27"/>
      <c r="L68" s="27"/>
      <c r="M68" s="27"/>
      <c r="N68" s="32"/>
      <c r="O68" s="28"/>
      <c r="P68" s="27"/>
      <c r="Q68" s="32"/>
      <c r="R68" s="33"/>
    </row>
    <row r="69" spans="1:18" s="4" customFormat="1" ht="19.7" customHeight="1">
      <c r="A69" s="27"/>
      <c r="B69" s="27"/>
      <c r="C69" s="28"/>
      <c r="D69" s="28"/>
      <c r="E69" s="28"/>
      <c r="F69" s="27"/>
      <c r="G69" s="27"/>
      <c r="H69" s="27"/>
      <c r="I69" s="31"/>
      <c r="J69" s="217"/>
      <c r="K69" s="27"/>
      <c r="L69" s="27"/>
      <c r="M69" s="27"/>
      <c r="N69" s="32"/>
      <c r="O69" s="28"/>
      <c r="P69" s="27"/>
      <c r="Q69" s="32"/>
      <c r="R69" s="33"/>
    </row>
    <row r="70" spans="1:18" s="4" customFormat="1" ht="19.7" customHeight="1">
      <c r="A70" s="27"/>
      <c r="B70" s="27"/>
      <c r="C70" s="28"/>
      <c r="D70" s="28"/>
      <c r="E70" s="28"/>
      <c r="F70" s="27"/>
      <c r="G70" s="27"/>
      <c r="H70" s="27"/>
      <c r="I70" s="31"/>
      <c r="J70" s="217"/>
      <c r="K70" s="27"/>
      <c r="L70" s="27"/>
      <c r="M70" s="27"/>
      <c r="N70" s="32"/>
      <c r="O70" s="28"/>
      <c r="P70" s="27"/>
      <c r="Q70" s="32"/>
      <c r="R70" s="33"/>
    </row>
    <row r="71" spans="1:18" s="4" customFormat="1" ht="19.7" customHeight="1">
      <c r="A71" s="27"/>
      <c r="B71" s="27"/>
      <c r="C71" s="28"/>
      <c r="D71" s="28"/>
      <c r="E71" s="28"/>
      <c r="F71" s="27"/>
      <c r="G71" s="27"/>
      <c r="H71" s="27"/>
      <c r="I71" s="31"/>
      <c r="J71" s="217"/>
      <c r="K71" s="27"/>
      <c r="L71" s="27"/>
      <c r="M71" s="27"/>
      <c r="N71" s="32"/>
      <c r="O71" s="28"/>
      <c r="P71" s="27"/>
      <c r="Q71" s="32"/>
      <c r="R71" s="33"/>
    </row>
    <row r="72" spans="1:18" s="4" customFormat="1" ht="19.7" customHeight="1">
      <c r="A72" s="27"/>
      <c r="B72" s="27"/>
      <c r="C72" s="28"/>
      <c r="D72" s="28"/>
      <c r="E72" s="28"/>
      <c r="F72" s="27"/>
      <c r="G72" s="27"/>
      <c r="H72" s="27"/>
      <c r="I72" s="31"/>
      <c r="J72" s="217"/>
      <c r="K72" s="27"/>
      <c r="L72" s="27"/>
      <c r="M72" s="27"/>
      <c r="N72" s="32"/>
      <c r="O72" s="28"/>
      <c r="P72" s="27"/>
      <c r="Q72" s="32"/>
      <c r="R72" s="33"/>
    </row>
    <row r="73" spans="1:18" s="4" customFormat="1" ht="19.7" customHeight="1">
      <c r="A73" s="27"/>
      <c r="B73" s="27"/>
      <c r="C73" s="28"/>
      <c r="D73" s="28"/>
      <c r="E73" s="28"/>
      <c r="F73" s="27"/>
      <c r="G73" s="27"/>
      <c r="H73" s="27"/>
      <c r="I73" s="31"/>
      <c r="J73" s="217"/>
      <c r="K73" s="27"/>
      <c r="L73" s="27"/>
      <c r="M73" s="27"/>
      <c r="N73" s="32"/>
      <c r="O73" s="28"/>
      <c r="P73" s="27"/>
      <c r="Q73" s="32"/>
      <c r="R73" s="33"/>
    </row>
    <row r="74" spans="1:18" s="4" customFormat="1" ht="19.7" customHeight="1">
      <c r="C74" s="28"/>
      <c r="D74" s="28"/>
      <c r="E74" s="28"/>
      <c r="F74" s="27"/>
      <c r="G74" s="27"/>
      <c r="H74" s="27"/>
      <c r="I74" s="31"/>
      <c r="J74" s="217"/>
      <c r="K74" s="27"/>
      <c r="L74" s="27"/>
      <c r="M74" s="27"/>
      <c r="N74" s="32"/>
      <c r="O74" s="28"/>
      <c r="P74" s="27"/>
      <c r="Q74" s="32"/>
      <c r="R74" s="33"/>
    </row>
    <row r="75" spans="1:18" s="4" customFormat="1" ht="19.7" customHeight="1">
      <c r="C75" s="28"/>
      <c r="D75" s="28"/>
      <c r="E75" s="28"/>
      <c r="F75" s="27"/>
      <c r="G75" s="27"/>
      <c r="H75" s="27"/>
      <c r="I75" s="31"/>
      <c r="J75" s="217"/>
      <c r="K75" s="27"/>
      <c r="L75" s="27"/>
      <c r="M75" s="27"/>
      <c r="N75" s="32"/>
      <c r="O75" s="28"/>
      <c r="P75" s="27"/>
      <c r="Q75" s="32"/>
      <c r="R75" s="33"/>
    </row>
    <row r="76" spans="1:18" s="4" customFormat="1" ht="19.7" customHeight="1">
      <c r="C76" s="28"/>
      <c r="D76" s="28"/>
      <c r="E76" s="28"/>
      <c r="F76" s="27"/>
      <c r="G76" s="27"/>
      <c r="H76" s="27"/>
      <c r="I76" s="31"/>
      <c r="J76" s="217"/>
      <c r="K76" s="27"/>
      <c r="L76" s="27"/>
      <c r="M76" s="27"/>
      <c r="N76" s="32"/>
      <c r="O76" s="28"/>
      <c r="P76" s="27"/>
      <c r="Q76" s="32"/>
      <c r="R76" s="33"/>
    </row>
    <row r="77" spans="1:18" s="4" customFormat="1" ht="19.7" customHeight="1">
      <c r="C77" s="28"/>
      <c r="D77" s="28"/>
      <c r="E77" s="28"/>
      <c r="F77" s="27"/>
      <c r="G77" s="27"/>
      <c r="H77" s="27"/>
      <c r="I77" s="31"/>
      <c r="J77" s="217"/>
      <c r="K77" s="27"/>
      <c r="L77" s="27"/>
      <c r="M77" s="27"/>
      <c r="N77" s="32"/>
      <c r="O77" s="28"/>
      <c r="P77" s="27"/>
      <c r="Q77" s="32"/>
      <c r="R77" s="33"/>
    </row>
    <row r="78" spans="1:18" s="4" customFormat="1" ht="19.7" customHeight="1">
      <c r="C78" s="28"/>
      <c r="D78" s="28"/>
      <c r="E78" s="28"/>
      <c r="F78" s="27"/>
      <c r="G78" s="27"/>
      <c r="H78" s="27"/>
      <c r="I78" s="31"/>
      <c r="J78" s="217"/>
      <c r="K78" s="27"/>
      <c r="L78" s="27"/>
      <c r="M78" s="27"/>
      <c r="N78" s="32"/>
      <c r="O78" s="28"/>
      <c r="P78" s="27"/>
      <c r="Q78" s="32"/>
      <c r="R78" s="33"/>
    </row>
    <row r="79" spans="1:18" s="4" customFormat="1" ht="19.7" customHeight="1">
      <c r="C79" s="28"/>
      <c r="D79" s="28"/>
      <c r="E79" s="28"/>
      <c r="F79" s="27"/>
      <c r="G79" s="27"/>
      <c r="H79" s="27"/>
      <c r="I79" s="31"/>
      <c r="J79" s="217"/>
      <c r="K79" s="27"/>
      <c r="L79" s="27"/>
      <c r="M79" s="27"/>
      <c r="N79" s="32"/>
      <c r="O79" s="28"/>
      <c r="P79" s="27"/>
      <c r="Q79" s="32"/>
      <c r="R79" s="33"/>
    </row>
    <row r="80" spans="1: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28"/>
      <c r="E90" s="28"/>
      <c r="F90" s="27"/>
      <c r="G90" s="27"/>
      <c r="H90" s="27"/>
      <c r="I90" s="31"/>
      <c r="J90" s="217"/>
      <c r="K90" s="27"/>
      <c r="L90" s="27"/>
      <c r="M90" s="27"/>
      <c r="N90" s="32"/>
      <c r="O90" s="28"/>
      <c r="P90" s="27"/>
      <c r="Q90" s="32"/>
      <c r="R90" s="33"/>
    </row>
    <row r="91" spans="3:18" s="4" customFormat="1" ht="19.7" customHeight="1">
      <c r="C91" s="28"/>
      <c r="D91" s="28"/>
      <c r="E91" s="28"/>
      <c r="F91" s="27"/>
      <c r="G91" s="27"/>
      <c r="H91" s="27"/>
      <c r="I91" s="31"/>
      <c r="J91" s="217"/>
      <c r="K91" s="27"/>
      <c r="L91" s="27"/>
      <c r="M91" s="27"/>
      <c r="N91" s="32"/>
      <c r="O91" s="28"/>
      <c r="P91" s="27"/>
      <c r="Q91" s="32"/>
      <c r="R91" s="33"/>
    </row>
    <row r="92" spans="3:18" s="4" customFormat="1" ht="19.7" customHeight="1">
      <c r="C92" s="28"/>
      <c r="D92" s="28"/>
      <c r="E92" s="28"/>
      <c r="F92" s="27"/>
      <c r="G92" s="27"/>
      <c r="H92" s="27"/>
      <c r="I92" s="31"/>
      <c r="J92" s="217"/>
      <c r="K92" s="27"/>
      <c r="L92" s="27"/>
      <c r="M92" s="27"/>
      <c r="N92" s="32"/>
      <c r="O92" s="28"/>
      <c r="P92" s="27"/>
      <c r="Q92" s="32"/>
      <c r="R92" s="33"/>
    </row>
    <row r="93" spans="3:18" s="4" customFormat="1" ht="19.7" customHeight="1">
      <c r="C93" s="28"/>
      <c r="D93" s="28"/>
      <c r="E93" s="28"/>
      <c r="F93" s="27"/>
      <c r="G93" s="27"/>
      <c r="H93" s="27"/>
      <c r="I93" s="31"/>
      <c r="J93" s="217"/>
      <c r="K93" s="27"/>
      <c r="L93" s="27"/>
      <c r="M93" s="27"/>
      <c r="N93" s="32"/>
      <c r="O93" s="28"/>
      <c r="P93" s="27"/>
      <c r="Q93" s="32"/>
      <c r="R93" s="33"/>
    </row>
    <row r="94" spans="3:18" s="4" customFormat="1" ht="19.7" customHeight="1">
      <c r="C94" s="28"/>
      <c r="D94" s="28"/>
      <c r="E94" s="28"/>
      <c r="F94" s="27"/>
      <c r="G94" s="27"/>
      <c r="H94" s="27"/>
      <c r="I94" s="31"/>
      <c r="J94" s="217"/>
      <c r="K94" s="27"/>
      <c r="L94" s="27"/>
      <c r="M94" s="27"/>
      <c r="N94" s="32"/>
      <c r="O94" s="28"/>
      <c r="P94" s="27"/>
      <c r="Q94" s="32"/>
      <c r="R94" s="33"/>
    </row>
    <row r="95" spans="3:18" s="4" customFormat="1" ht="19.7" customHeight="1">
      <c r="C95" s="28"/>
      <c r="D95" s="28"/>
      <c r="E95" s="28"/>
      <c r="F95" s="27"/>
      <c r="G95" s="27"/>
      <c r="H95" s="27"/>
      <c r="I95" s="31"/>
      <c r="J95" s="217"/>
      <c r="K95" s="27"/>
      <c r="L95" s="27"/>
      <c r="M95" s="27"/>
      <c r="N95" s="32"/>
      <c r="O95" s="28"/>
      <c r="P95" s="27"/>
      <c r="Q95" s="32"/>
      <c r="R95" s="33"/>
    </row>
    <row r="96" spans="3:18" s="4" customFormat="1" ht="19.7" customHeight="1">
      <c r="C96" s="28"/>
      <c r="D96" s="28"/>
      <c r="E96" s="28"/>
      <c r="F96" s="27"/>
      <c r="G96" s="27"/>
      <c r="H96" s="27"/>
      <c r="I96" s="31"/>
      <c r="J96" s="217"/>
      <c r="K96" s="27"/>
      <c r="L96" s="27"/>
      <c r="M96" s="27"/>
      <c r="N96" s="32"/>
      <c r="O96" s="28"/>
      <c r="P96" s="27"/>
      <c r="Q96" s="32"/>
      <c r="R96" s="33"/>
    </row>
    <row r="97" spans="3:18" s="4" customFormat="1" ht="19.7" customHeight="1">
      <c r="C97" s="28"/>
      <c r="D97" s="28"/>
      <c r="E97" s="28"/>
      <c r="F97" s="27"/>
      <c r="G97" s="27"/>
      <c r="H97" s="27"/>
      <c r="I97" s="31"/>
      <c r="J97" s="217"/>
      <c r="K97" s="27"/>
      <c r="L97" s="27"/>
      <c r="M97" s="27"/>
      <c r="N97" s="32"/>
      <c r="O97" s="28"/>
      <c r="P97" s="27"/>
      <c r="Q97" s="32"/>
      <c r="R97" s="33"/>
    </row>
    <row r="98" spans="3:18" s="4" customFormat="1" ht="19.7" customHeight="1">
      <c r="C98" s="28"/>
      <c r="D98" s="28"/>
      <c r="E98" s="28"/>
      <c r="F98" s="27"/>
      <c r="G98" s="27"/>
      <c r="H98" s="27"/>
      <c r="I98" s="31"/>
      <c r="J98" s="217"/>
      <c r="K98" s="27"/>
      <c r="L98" s="27"/>
      <c r="M98" s="27"/>
      <c r="N98" s="32"/>
      <c r="O98" s="28"/>
      <c r="P98" s="27"/>
      <c r="Q98" s="32"/>
      <c r="R98" s="33"/>
    </row>
    <row r="99" spans="3:18" s="4" customFormat="1" ht="19.7" customHeight="1">
      <c r="C99" s="28"/>
      <c r="D99" s="28"/>
      <c r="E99" s="28"/>
      <c r="F99" s="27"/>
      <c r="G99" s="27"/>
      <c r="H99" s="27"/>
      <c r="I99" s="31"/>
      <c r="J99" s="217"/>
      <c r="K99" s="27"/>
      <c r="L99" s="27"/>
      <c r="M99" s="27"/>
      <c r="N99" s="32"/>
      <c r="O99" s="28"/>
      <c r="P99" s="27"/>
      <c r="Q99" s="32"/>
      <c r="R99" s="33"/>
    </row>
    <row r="100" spans="3:18" s="4" customFormat="1" ht="19.7" customHeight="1">
      <c r="C100" s="28"/>
      <c r="D100" s="28"/>
      <c r="E100" s="28"/>
      <c r="F100" s="27"/>
      <c r="G100" s="27"/>
      <c r="H100" s="27"/>
      <c r="I100" s="31"/>
      <c r="J100" s="217"/>
      <c r="K100" s="27"/>
      <c r="L100" s="27"/>
      <c r="M100" s="27"/>
      <c r="N100" s="32"/>
      <c r="O100" s="28"/>
      <c r="P100" s="27"/>
      <c r="Q100" s="32"/>
      <c r="R100" s="33"/>
    </row>
    <row r="101" spans="3:18" s="4" customFormat="1" ht="19.7" customHeight="1">
      <c r="C101" s="28"/>
      <c r="D101" s="28"/>
      <c r="E101" s="28"/>
      <c r="F101" s="27"/>
      <c r="G101" s="27"/>
      <c r="H101" s="27"/>
      <c r="I101" s="31"/>
      <c r="J101" s="217"/>
      <c r="K101" s="27"/>
      <c r="L101" s="27"/>
      <c r="M101" s="27"/>
      <c r="N101" s="32"/>
      <c r="O101" s="28"/>
      <c r="P101" s="27"/>
      <c r="Q101" s="32"/>
      <c r="R101" s="33"/>
    </row>
    <row r="102" spans="3:18" s="4" customFormat="1" ht="19.7" customHeight="1">
      <c r="C102" s="28"/>
      <c r="D102" s="28"/>
      <c r="E102" s="28"/>
      <c r="F102" s="27"/>
      <c r="G102" s="27"/>
      <c r="H102" s="27"/>
      <c r="I102" s="31"/>
      <c r="J102" s="217"/>
      <c r="K102" s="27"/>
      <c r="L102" s="27"/>
      <c r="M102" s="27"/>
      <c r="N102" s="32"/>
      <c r="O102" s="28"/>
      <c r="P102" s="27"/>
      <c r="Q102" s="32"/>
      <c r="R102" s="33"/>
    </row>
    <row r="103" spans="3:18" s="4" customFormat="1" ht="19.7" customHeight="1">
      <c r="C103" s="28"/>
      <c r="D103" s="28"/>
      <c r="E103" s="28"/>
      <c r="F103" s="27"/>
      <c r="G103" s="27"/>
      <c r="H103" s="27"/>
      <c r="I103" s="31"/>
      <c r="J103" s="217"/>
      <c r="K103" s="27"/>
      <c r="L103" s="27"/>
      <c r="M103" s="27"/>
      <c r="N103" s="32"/>
      <c r="O103" s="28"/>
      <c r="P103" s="27"/>
      <c r="Q103" s="32"/>
      <c r="R103" s="33"/>
    </row>
    <row r="104" spans="3:18" s="4" customFormat="1" ht="19.7" customHeight="1">
      <c r="C104" s="28"/>
      <c r="D104" s="28"/>
      <c r="E104" s="28"/>
      <c r="F104" s="27"/>
      <c r="G104" s="27"/>
      <c r="H104" s="27"/>
      <c r="I104" s="31"/>
      <c r="J104" s="217"/>
      <c r="K104" s="27"/>
      <c r="L104" s="27"/>
      <c r="M104" s="27"/>
      <c r="N104" s="32"/>
      <c r="O104" s="28"/>
      <c r="P104" s="27"/>
      <c r="Q104" s="32"/>
      <c r="R104" s="33"/>
    </row>
    <row r="105" spans="3:18" s="4" customFormat="1" ht="19.7" customHeight="1">
      <c r="C105" s="28"/>
      <c r="D105" s="28"/>
      <c r="E105" s="28"/>
      <c r="F105" s="27"/>
      <c r="G105" s="27"/>
      <c r="H105" s="27"/>
      <c r="I105" s="31"/>
      <c r="J105" s="217"/>
      <c r="K105" s="27"/>
      <c r="L105" s="27"/>
      <c r="M105" s="27"/>
      <c r="N105" s="32"/>
      <c r="O105" s="28"/>
      <c r="P105" s="27"/>
      <c r="Q105" s="32"/>
      <c r="R105" s="33"/>
    </row>
    <row r="106" spans="3:18" s="4" customFormat="1" ht="19.7" customHeight="1">
      <c r="C106" s="28"/>
      <c r="D106" s="28"/>
      <c r="E106" s="28"/>
      <c r="F106" s="27"/>
      <c r="G106" s="27"/>
      <c r="H106" s="27"/>
      <c r="I106" s="31"/>
      <c r="J106" s="217"/>
      <c r="K106" s="27"/>
      <c r="L106" s="27"/>
      <c r="M106" s="27"/>
      <c r="N106" s="32"/>
      <c r="O106" s="28"/>
      <c r="P106" s="27"/>
      <c r="Q106" s="32"/>
      <c r="R106" s="33"/>
    </row>
    <row r="107" spans="3:18" s="4" customFormat="1" ht="19.7" customHeight="1">
      <c r="C107" s="28"/>
      <c r="D107" s="28"/>
      <c r="E107" s="28"/>
      <c r="F107" s="27"/>
      <c r="G107" s="27"/>
      <c r="H107" s="27"/>
      <c r="I107" s="31"/>
      <c r="J107" s="217"/>
      <c r="K107" s="27"/>
      <c r="L107" s="27"/>
      <c r="M107" s="27"/>
      <c r="N107" s="32"/>
      <c r="O107" s="28"/>
      <c r="P107" s="27"/>
      <c r="Q107" s="32"/>
      <c r="R107" s="33"/>
    </row>
    <row r="108" spans="3:18" s="4" customFormat="1" ht="19.7" customHeight="1">
      <c r="C108" s="28"/>
      <c r="D108" s="28"/>
      <c r="E108" s="28"/>
      <c r="F108" s="27"/>
      <c r="G108" s="27"/>
      <c r="H108" s="27"/>
      <c r="I108" s="31"/>
      <c r="J108" s="217"/>
      <c r="K108" s="27"/>
      <c r="L108" s="27"/>
      <c r="M108" s="27"/>
      <c r="N108" s="32"/>
      <c r="O108" s="28"/>
      <c r="P108" s="27"/>
      <c r="Q108" s="32"/>
      <c r="R108" s="33"/>
    </row>
    <row r="109" spans="3:18" s="4" customFormat="1" ht="19.7" customHeight="1">
      <c r="C109" s="28"/>
      <c r="D109" s="28"/>
      <c r="E109" s="28"/>
      <c r="F109" s="27"/>
      <c r="G109" s="27"/>
      <c r="H109" s="27"/>
      <c r="I109" s="31"/>
      <c r="J109" s="217"/>
      <c r="K109" s="27"/>
      <c r="L109" s="27"/>
      <c r="M109" s="27"/>
      <c r="N109" s="32"/>
      <c r="O109" s="28"/>
      <c r="P109" s="27"/>
      <c r="Q109" s="32"/>
      <c r="R109" s="33"/>
    </row>
    <row r="110" spans="3:18" s="4" customFormat="1" ht="19.7" customHeight="1">
      <c r="C110" s="28"/>
      <c r="D110" s="28"/>
      <c r="E110" s="28"/>
      <c r="F110" s="27"/>
      <c r="G110" s="27"/>
      <c r="H110" s="27"/>
      <c r="I110" s="31"/>
      <c r="J110" s="217"/>
      <c r="K110" s="27"/>
      <c r="L110" s="27"/>
      <c r="M110" s="27"/>
      <c r="N110" s="32"/>
      <c r="O110" s="28"/>
      <c r="P110" s="27"/>
      <c r="Q110" s="32"/>
      <c r="R110" s="33"/>
    </row>
    <row r="111" spans="3:18" s="4" customFormat="1" ht="19.7" customHeight="1">
      <c r="C111" s="28"/>
      <c r="D111" s="28"/>
      <c r="E111" s="28"/>
      <c r="F111" s="27"/>
      <c r="G111" s="27"/>
      <c r="H111" s="27"/>
      <c r="I111" s="31"/>
      <c r="J111" s="217"/>
      <c r="K111" s="27"/>
      <c r="L111" s="27"/>
      <c r="M111" s="27"/>
      <c r="N111" s="32"/>
      <c r="O111" s="28"/>
      <c r="P111" s="27"/>
      <c r="Q111" s="32"/>
      <c r="R111" s="33"/>
    </row>
    <row r="112" spans="3:18" s="4" customFormat="1" ht="19.7" customHeight="1">
      <c r="C112" s="28"/>
      <c r="D112" s="28"/>
      <c r="E112" s="28"/>
      <c r="F112" s="27"/>
      <c r="G112" s="27"/>
      <c r="H112" s="27"/>
      <c r="I112" s="31"/>
      <c r="J112" s="217"/>
      <c r="K112" s="27"/>
      <c r="L112" s="27"/>
      <c r="M112" s="27"/>
      <c r="N112" s="32"/>
      <c r="O112" s="28"/>
      <c r="P112" s="27"/>
      <c r="Q112" s="32"/>
      <c r="R112" s="33"/>
    </row>
    <row r="113" spans="3:18" s="4" customFormat="1" ht="19.7" customHeight="1">
      <c r="C113" s="28"/>
      <c r="D113" s="28"/>
      <c r="E113" s="28"/>
      <c r="F113" s="27"/>
      <c r="G113" s="27"/>
      <c r="H113" s="27"/>
      <c r="I113" s="31"/>
      <c r="J113" s="217"/>
      <c r="K113" s="27"/>
      <c r="L113" s="27"/>
      <c r="M113" s="27"/>
      <c r="N113" s="32"/>
      <c r="O113" s="28"/>
      <c r="P113" s="27"/>
      <c r="Q113" s="32"/>
      <c r="R113" s="33"/>
    </row>
    <row r="114" spans="3:18" s="4" customFormat="1" ht="19.7" customHeight="1">
      <c r="C114" s="28"/>
      <c r="D114" s="28"/>
      <c r="E114" s="28"/>
      <c r="F114" s="27"/>
      <c r="G114" s="27"/>
      <c r="H114" s="27"/>
      <c r="I114" s="31"/>
      <c r="J114" s="217"/>
      <c r="K114" s="27"/>
      <c r="L114" s="27"/>
      <c r="M114" s="27"/>
      <c r="N114" s="32"/>
      <c r="O114" s="28"/>
      <c r="P114" s="27"/>
      <c r="Q114" s="32"/>
      <c r="R114" s="33"/>
    </row>
    <row r="115" spans="3:18" s="4" customFormat="1" ht="19.7" customHeight="1">
      <c r="C115" s="28"/>
      <c r="D115" s="131"/>
      <c r="E115" s="131"/>
      <c r="F115" s="73"/>
      <c r="G115" s="199"/>
      <c r="H115" s="27"/>
      <c r="I115" s="77"/>
      <c r="J115" s="217"/>
      <c r="K115" s="166"/>
      <c r="L115" s="27"/>
      <c r="M115" s="73"/>
      <c r="N115" s="32"/>
      <c r="O115" s="28"/>
      <c r="P115" s="27"/>
      <c r="Q115" s="32"/>
      <c r="R115" s="33"/>
    </row>
    <row r="116" spans="3:18" s="4" customFormat="1" ht="19.7" customHeight="1">
      <c r="C116" s="28"/>
      <c r="D116" s="28"/>
      <c r="E116" s="131"/>
      <c r="F116" s="73"/>
      <c r="G116" s="199"/>
      <c r="H116" s="27"/>
      <c r="I116" s="77"/>
      <c r="J116" s="217"/>
      <c r="K116" s="166"/>
      <c r="L116" s="27"/>
      <c r="M116" s="73"/>
      <c r="N116" s="32"/>
      <c r="O116" s="28"/>
      <c r="P116" s="27"/>
      <c r="Q116" s="32"/>
      <c r="R116" s="33"/>
    </row>
    <row r="117" spans="3:18" s="4" customFormat="1" ht="19.7" customHeight="1">
      <c r="C117" s="28"/>
      <c r="D117" s="28"/>
      <c r="E117" s="131"/>
      <c r="F117" s="73"/>
      <c r="G117" s="199"/>
      <c r="H117" s="27"/>
      <c r="I117" s="77"/>
      <c r="J117" s="217"/>
      <c r="K117" s="166"/>
      <c r="L117" s="27"/>
      <c r="M117" s="73"/>
      <c r="N117" s="32"/>
      <c r="O117" s="28"/>
      <c r="P117" s="27"/>
      <c r="Q117" s="32"/>
      <c r="R117" s="33"/>
    </row>
    <row r="118" spans="3:18" s="4" customFormat="1" ht="19.7" customHeight="1">
      <c r="C118" s="28"/>
      <c r="D118" s="28"/>
      <c r="E118" s="131"/>
      <c r="F118" s="73"/>
      <c r="G118" s="199"/>
      <c r="H118" s="27"/>
      <c r="I118" s="77"/>
      <c r="J118" s="217"/>
      <c r="K118" s="166"/>
      <c r="L118" s="27"/>
      <c r="M118" s="73"/>
      <c r="N118" s="32"/>
      <c r="O118" s="28"/>
      <c r="P118" s="27"/>
      <c r="Q118" s="32"/>
      <c r="R118" s="33"/>
    </row>
    <row r="119" spans="3:18" s="4" customFormat="1" ht="19.7" customHeight="1">
      <c r="C119" s="28"/>
      <c r="D119" s="28"/>
      <c r="E119" s="131"/>
      <c r="F119" s="73"/>
      <c r="G119" s="199"/>
      <c r="H119" s="27"/>
      <c r="I119" s="77"/>
      <c r="J119" s="217"/>
      <c r="K119" s="166"/>
      <c r="L119" s="27"/>
      <c r="M119" s="73"/>
      <c r="N119" s="32"/>
      <c r="O119" s="28"/>
      <c r="P119" s="27"/>
      <c r="Q119" s="32"/>
      <c r="R119" s="33"/>
    </row>
    <row r="120" spans="3:18" s="4" customFormat="1" ht="19.7" customHeight="1">
      <c r="C120" s="28"/>
      <c r="D120" s="28"/>
      <c r="E120" s="131"/>
      <c r="F120" s="73"/>
      <c r="G120" s="199"/>
      <c r="H120" s="27"/>
      <c r="I120" s="77"/>
      <c r="J120" s="217"/>
      <c r="K120" s="166"/>
      <c r="L120" s="27"/>
      <c r="M120" s="73"/>
      <c r="N120" s="32"/>
      <c r="O120" s="28"/>
      <c r="P120" s="27"/>
      <c r="Q120" s="32"/>
      <c r="R120" s="33"/>
    </row>
    <row r="121" spans="3:18" s="4" customFormat="1" ht="19.350000000000001" customHeight="1">
      <c r="C121" s="28"/>
      <c r="D121" s="131"/>
      <c r="E121" s="131"/>
      <c r="F121" s="73"/>
      <c r="G121" s="199"/>
      <c r="H121" s="27"/>
      <c r="I121" s="77"/>
      <c r="J121" s="217"/>
      <c r="K121" s="166"/>
      <c r="L121" s="27"/>
      <c r="M121" s="73"/>
      <c r="N121" s="32"/>
      <c r="O121" s="28"/>
      <c r="P121" s="27"/>
      <c r="Q121" s="32"/>
      <c r="R121" s="33"/>
    </row>
    <row r="122" spans="3:18" s="4" customFormat="1" ht="19.350000000000001" customHeight="1">
      <c r="C122" s="28"/>
      <c r="D122" s="131"/>
      <c r="E122" s="131"/>
      <c r="F122" s="156"/>
      <c r="G122" s="199"/>
      <c r="H122" s="27"/>
      <c r="I122" s="77"/>
      <c r="J122" s="217"/>
      <c r="K122" s="166"/>
      <c r="L122" s="27"/>
      <c r="M122" s="73"/>
      <c r="N122" s="32"/>
      <c r="O122" s="28"/>
      <c r="P122" s="27"/>
      <c r="Q122" s="32"/>
      <c r="R122" s="33"/>
    </row>
    <row r="123" spans="3:18" s="4" customFormat="1" ht="19.350000000000001"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3:18" s="4" customFormat="1" ht="19.7" customHeight="1">
      <c r="C129" s="28"/>
      <c r="D129" s="28"/>
      <c r="E129" s="28"/>
      <c r="F129" s="73"/>
      <c r="G129" s="27"/>
      <c r="H129" s="77"/>
      <c r="I129" s="44"/>
      <c r="J129" s="377"/>
      <c r="K129" s="682"/>
      <c r="L129" s="27"/>
      <c r="M129" s="73"/>
      <c r="N129" s="32"/>
      <c r="O129" s="28"/>
      <c r="P129" s="27"/>
      <c r="Q129" s="32"/>
      <c r="R129" s="33"/>
    </row>
    <row r="130" spans="3:18" s="4" customFormat="1" ht="19.7" customHeight="1">
      <c r="C130" s="28"/>
      <c r="D130" s="28"/>
      <c r="E130" s="28"/>
      <c r="F130" s="73"/>
      <c r="G130" s="27"/>
      <c r="H130" s="77"/>
      <c r="I130" s="1323"/>
      <c r="J130" s="517"/>
      <c r="K130" s="682"/>
      <c r="L130" s="27"/>
      <c r="M130" s="73"/>
      <c r="N130" s="32"/>
      <c r="O130" s="28"/>
      <c r="P130" s="27"/>
      <c r="Q130" s="32"/>
      <c r="R130" s="33"/>
    </row>
    <row r="131" spans="3:18" s="4" customFormat="1" ht="19.7" customHeight="1">
      <c r="C131" s="28"/>
      <c r="D131" s="131"/>
      <c r="E131" s="131"/>
      <c r="F131" s="1324"/>
      <c r="G131" s="199"/>
      <c r="H131" s="27"/>
      <c r="I131" s="77"/>
      <c r="J131" s="217"/>
      <c r="K131" s="166"/>
      <c r="L131" s="27"/>
      <c r="M131" s="73"/>
      <c r="N131" s="32"/>
      <c r="O131" s="28"/>
      <c r="P131" s="27"/>
      <c r="Q131" s="32"/>
      <c r="R131" s="33"/>
    </row>
    <row r="132" spans="3:18" s="4" customFormat="1" ht="19.7" customHeight="1">
      <c r="C132" s="28"/>
      <c r="D132" s="131"/>
      <c r="E132" s="131"/>
      <c r="F132" s="264"/>
      <c r="G132" s="199"/>
      <c r="H132" s="27"/>
      <c r="I132" s="77"/>
      <c r="J132" s="217"/>
      <c r="K132" s="166"/>
      <c r="L132" s="27"/>
      <c r="M132" s="73"/>
      <c r="N132" s="32"/>
      <c r="O132" s="28"/>
      <c r="P132" s="27"/>
      <c r="Q132" s="32"/>
      <c r="R132" s="33"/>
    </row>
    <row r="133" spans="3:18" s="4" customFormat="1" ht="19.7" customHeight="1">
      <c r="C133" s="28"/>
      <c r="D133" s="131"/>
      <c r="E133" s="131"/>
      <c r="F133" s="264"/>
      <c r="G133" s="199"/>
      <c r="H133" s="27"/>
      <c r="I133" s="77"/>
      <c r="J133" s="217"/>
      <c r="K133" s="166"/>
      <c r="L133" s="27"/>
      <c r="M133" s="73"/>
      <c r="N133" s="32"/>
      <c r="O133" s="28"/>
      <c r="P133" s="27"/>
      <c r="Q133" s="32"/>
      <c r="R133" s="33"/>
    </row>
    <row r="134" spans="3:18" s="4" customFormat="1" ht="19.7" customHeight="1">
      <c r="C134" s="28"/>
      <c r="D134" s="131"/>
      <c r="E134" s="131"/>
      <c r="F134" s="264"/>
      <c r="G134" s="199"/>
      <c r="H134" s="27"/>
      <c r="I134" s="77"/>
      <c r="J134" s="217"/>
      <c r="K134" s="166"/>
      <c r="L134" s="27"/>
      <c r="M134" s="73"/>
      <c r="N134" s="32"/>
      <c r="O134" s="28"/>
      <c r="P134" s="27"/>
      <c r="Q134" s="32"/>
      <c r="R134" s="33"/>
    </row>
    <row r="135" spans="3:18" s="4" customFormat="1" ht="19.7" customHeight="1">
      <c r="C135" s="28"/>
      <c r="D135" s="131"/>
      <c r="E135" s="131"/>
      <c r="F135" s="264"/>
      <c r="G135" s="199"/>
      <c r="H135" s="27"/>
      <c r="I135" s="77"/>
      <c r="J135" s="217"/>
      <c r="K135" s="166"/>
      <c r="L135" s="27"/>
      <c r="M135" s="73"/>
      <c r="N135" s="32"/>
      <c r="O135" s="28"/>
      <c r="P135" s="27"/>
      <c r="Q135" s="32"/>
      <c r="R135" s="33"/>
    </row>
    <row r="136" spans="3:18" s="4" customFormat="1" ht="19.7" customHeight="1">
      <c r="C136" s="28"/>
      <c r="D136" s="131"/>
      <c r="E136" s="131"/>
      <c r="F136" s="264"/>
      <c r="G136" s="199"/>
      <c r="H136" s="27"/>
      <c r="I136" s="77"/>
      <c r="J136" s="217"/>
      <c r="K136" s="166"/>
      <c r="L136" s="27"/>
      <c r="M136" s="73"/>
      <c r="N136" s="32"/>
      <c r="O136" s="28"/>
      <c r="P136" s="27"/>
      <c r="Q136" s="32"/>
      <c r="R136" s="33"/>
    </row>
    <row r="137" spans="3:18" s="4" customFormat="1" ht="19.7" customHeight="1">
      <c r="C137" s="28"/>
      <c r="D137" s="131"/>
      <c r="E137" s="131"/>
      <c r="F137" s="264"/>
      <c r="G137" s="199"/>
      <c r="H137" s="27"/>
      <c r="I137" s="77"/>
      <c r="J137" s="217"/>
      <c r="K137" s="166"/>
      <c r="L137" s="27"/>
      <c r="M137" s="73"/>
      <c r="N137" s="32"/>
      <c r="O137" s="28"/>
      <c r="P137" s="27"/>
      <c r="Q137" s="32"/>
      <c r="R137" s="33"/>
    </row>
    <row r="138" spans="3:18" s="4" customFormat="1" ht="19.7" customHeight="1">
      <c r="C138" s="28"/>
      <c r="D138" s="131"/>
      <c r="E138" s="131"/>
      <c r="F138" s="264"/>
      <c r="G138" s="199"/>
      <c r="H138" s="27"/>
      <c r="I138" s="77"/>
      <c r="J138" s="217"/>
      <c r="K138" s="166"/>
      <c r="L138" s="27"/>
      <c r="M138" s="73"/>
      <c r="N138" s="32"/>
      <c r="O138" s="28"/>
      <c r="P138" s="27"/>
      <c r="Q138" s="32"/>
      <c r="R138" s="33"/>
    </row>
    <row r="139" spans="3:18" s="4" customFormat="1" ht="19.7" customHeight="1">
      <c r="C139" s="28"/>
      <c r="D139" s="131"/>
      <c r="E139" s="131"/>
      <c r="F139" s="264"/>
      <c r="G139" s="199"/>
      <c r="H139" s="27"/>
      <c r="I139" s="77"/>
      <c r="J139" s="217"/>
      <c r="K139" s="166"/>
      <c r="L139" s="27"/>
      <c r="M139" s="73"/>
      <c r="N139" s="32"/>
      <c r="O139" s="28"/>
      <c r="P139" s="27"/>
      <c r="Q139" s="32"/>
      <c r="R139" s="33"/>
    </row>
    <row r="140" spans="3:18" s="4" customFormat="1" ht="19.7" customHeight="1">
      <c r="C140" s="28"/>
      <c r="D140" s="131"/>
      <c r="E140" s="131"/>
      <c r="F140" s="264"/>
      <c r="G140" s="199"/>
      <c r="H140" s="27"/>
      <c r="I140" s="77"/>
      <c r="J140" s="217"/>
      <c r="K140" s="166"/>
      <c r="L140" s="27"/>
      <c r="M140" s="73"/>
      <c r="N140" s="32"/>
      <c r="O140" s="28"/>
      <c r="P140" s="27"/>
      <c r="Q140" s="32"/>
      <c r="R140" s="33"/>
    </row>
    <row r="141" spans="3:18" s="4" customFormat="1" ht="19.7" customHeight="1">
      <c r="C141" s="28"/>
      <c r="D141" s="131"/>
      <c r="E141" s="131"/>
      <c r="F141" s="264"/>
      <c r="G141" s="199"/>
      <c r="H141" s="27"/>
      <c r="I141" s="77"/>
      <c r="J141" s="217"/>
      <c r="K141" s="166"/>
      <c r="L141" s="27"/>
      <c r="M141" s="73"/>
      <c r="N141" s="32"/>
      <c r="O141" s="28"/>
      <c r="P141" s="27"/>
      <c r="Q141" s="32"/>
      <c r="R141" s="33"/>
    </row>
    <row r="142" spans="3:18" s="4" customFormat="1" ht="19.7" customHeight="1">
      <c r="C142" s="28"/>
      <c r="D142" s="131"/>
      <c r="E142" s="131"/>
      <c r="F142" s="264"/>
      <c r="G142" s="199"/>
      <c r="H142" s="27"/>
      <c r="I142" s="77"/>
      <c r="J142" s="217"/>
      <c r="K142" s="166"/>
      <c r="L142" s="27"/>
      <c r="M142" s="73"/>
      <c r="N142" s="32"/>
      <c r="O142" s="28"/>
      <c r="P142" s="27"/>
      <c r="Q142" s="32"/>
      <c r="R142" s="33"/>
    </row>
    <row r="143" spans="3:18" s="4" customFormat="1" ht="19.7" customHeight="1">
      <c r="C143" s="28"/>
      <c r="D143" s="131"/>
      <c r="E143" s="131"/>
      <c r="F143" s="264"/>
      <c r="G143" s="199"/>
      <c r="H143" s="27"/>
      <c r="I143" s="77"/>
      <c r="J143" s="217"/>
      <c r="K143" s="166"/>
      <c r="L143" s="27"/>
      <c r="M143" s="73"/>
      <c r="N143" s="32"/>
      <c r="O143" s="28"/>
      <c r="P143" s="27"/>
      <c r="Q143" s="32"/>
      <c r="R143" s="33"/>
    </row>
    <row r="144" spans="3:18" s="4" customFormat="1" ht="19.7" customHeight="1">
      <c r="C144" s="28"/>
      <c r="D144" s="131"/>
      <c r="E144" s="131"/>
      <c r="F144" s="264"/>
      <c r="G144" s="199"/>
      <c r="H144" s="27"/>
      <c r="I144" s="77"/>
      <c r="J144" s="217"/>
      <c r="K144" s="166"/>
      <c r="L144" s="27"/>
      <c r="M144" s="73"/>
      <c r="N144" s="32"/>
      <c r="O144" s="28"/>
      <c r="P144" s="27"/>
      <c r="Q144" s="32"/>
      <c r="R144" s="33"/>
    </row>
    <row r="145" spans="3:18" s="4" customFormat="1" ht="19.7" customHeight="1">
      <c r="C145" s="28"/>
      <c r="D145" s="131"/>
      <c r="E145" s="131"/>
      <c r="F145" s="264"/>
      <c r="G145" s="199"/>
      <c r="H145" s="27"/>
      <c r="I145" s="77"/>
      <c r="J145" s="217"/>
      <c r="K145" s="166"/>
      <c r="L145" s="27"/>
      <c r="M145" s="73"/>
      <c r="N145" s="32"/>
      <c r="O145" s="28"/>
      <c r="P145" s="27"/>
      <c r="Q145" s="32"/>
      <c r="R145" s="33"/>
    </row>
    <row r="146" spans="3:18" s="4" customFormat="1" ht="19.7" customHeight="1">
      <c r="C146" s="28"/>
      <c r="D146" s="131"/>
      <c r="E146" s="131"/>
      <c r="F146" s="264"/>
      <c r="G146" s="199"/>
      <c r="H146" s="27"/>
      <c r="I146" s="77"/>
      <c r="J146" s="217"/>
      <c r="K146" s="166"/>
      <c r="L146" s="27"/>
      <c r="M146" s="73"/>
      <c r="N146" s="32"/>
      <c r="O146" s="28"/>
      <c r="P146" s="27"/>
      <c r="Q146" s="32"/>
      <c r="R146" s="33"/>
    </row>
    <row r="147" spans="3:18" s="4" customFormat="1" ht="19.7" customHeight="1">
      <c r="C147" s="28"/>
      <c r="D147" s="131"/>
      <c r="E147" s="131"/>
      <c r="F147" s="264"/>
      <c r="G147" s="199"/>
      <c r="H147" s="27"/>
      <c r="I147" s="77"/>
      <c r="J147" s="217"/>
      <c r="K147" s="166"/>
      <c r="L147" s="27"/>
      <c r="M147" s="73"/>
      <c r="N147" s="32"/>
      <c r="O147" s="28"/>
      <c r="P147" s="27"/>
      <c r="Q147" s="32"/>
      <c r="R147" s="33"/>
    </row>
    <row r="148" spans="3:18" s="4" customFormat="1" ht="19.7" customHeight="1">
      <c r="C148" s="28"/>
      <c r="D148" s="131"/>
      <c r="E148" s="131"/>
      <c r="F148" s="264"/>
      <c r="G148" s="199"/>
      <c r="H148" s="27"/>
      <c r="I148" s="77"/>
      <c r="J148" s="217"/>
      <c r="K148" s="166"/>
      <c r="L148" s="27"/>
      <c r="M148" s="73"/>
      <c r="N148" s="32"/>
      <c r="O148" s="28"/>
      <c r="P148" s="27"/>
      <c r="Q148" s="32"/>
      <c r="R148" s="33"/>
    </row>
    <row r="149" spans="3:18" s="4" customFormat="1" ht="19.7" customHeight="1">
      <c r="C149" s="28"/>
      <c r="D149" s="131"/>
      <c r="E149" s="131"/>
      <c r="F149" s="264"/>
      <c r="G149" s="199"/>
      <c r="H149" s="27"/>
      <c r="I149" s="77"/>
      <c r="J149" s="217"/>
      <c r="K149" s="166"/>
      <c r="L149" s="27"/>
      <c r="M149" s="73"/>
      <c r="N149" s="32"/>
      <c r="O149" s="28"/>
      <c r="P149" s="27"/>
      <c r="Q149" s="32"/>
      <c r="R149" s="33"/>
    </row>
    <row r="150" spans="3:18" s="4" customFormat="1" ht="19.7" customHeight="1">
      <c r="C150" s="28"/>
      <c r="D150" s="131"/>
      <c r="E150" s="131"/>
      <c r="F150" s="264"/>
      <c r="G150" s="199"/>
      <c r="H150" s="27"/>
      <c r="I150" s="77"/>
      <c r="J150" s="217"/>
      <c r="K150" s="166"/>
      <c r="L150" s="27"/>
      <c r="M150" s="73"/>
      <c r="N150" s="32"/>
      <c r="O150" s="28"/>
      <c r="P150" s="27"/>
      <c r="Q150" s="32"/>
      <c r="R150" s="33"/>
    </row>
    <row r="151" spans="3:18" s="4" customFormat="1" ht="19.7" customHeight="1">
      <c r="C151" s="28"/>
      <c r="D151" s="131"/>
      <c r="E151" s="131"/>
      <c r="F151" s="264"/>
      <c r="G151" s="199"/>
      <c r="H151" s="27"/>
      <c r="I151" s="77"/>
      <c r="J151" s="217"/>
      <c r="K151" s="166"/>
      <c r="L151" s="27"/>
      <c r="M151" s="73"/>
      <c r="N151" s="32"/>
      <c r="O151" s="28"/>
      <c r="P151" s="27"/>
      <c r="Q151" s="32"/>
      <c r="R151" s="33"/>
    </row>
    <row r="152" spans="3:18" s="4" customFormat="1" ht="19.7" customHeight="1">
      <c r="C152" s="28"/>
      <c r="D152" s="131"/>
      <c r="E152" s="131"/>
      <c r="F152" s="264"/>
      <c r="G152" s="199"/>
      <c r="H152" s="27"/>
      <c r="I152" s="77"/>
      <c r="J152" s="217"/>
      <c r="K152" s="1325"/>
      <c r="L152" s="27"/>
      <c r="M152" s="73"/>
      <c r="N152" s="32"/>
      <c r="O152" s="28"/>
      <c r="P152" s="27"/>
      <c r="Q152" s="32"/>
      <c r="R152" s="33"/>
    </row>
    <row r="153" spans="3:18" s="4" customFormat="1" ht="19.7" customHeight="1">
      <c r="C153" s="28"/>
      <c r="D153" s="131"/>
      <c r="E153" s="131"/>
      <c r="F153" s="264"/>
      <c r="G153" s="199"/>
      <c r="H153" s="27"/>
      <c r="I153" s="77"/>
      <c r="J153" s="217"/>
      <c r="K153" s="166"/>
      <c r="L153" s="27"/>
      <c r="M153" s="73"/>
      <c r="N153" s="32"/>
      <c r="O153" s="28"/>
      <c r="P153" s="27"/>
      <c r="Q153" s="32"/>
      <c r="R153" s="33"/>
    </row>
    <row r="154" spans="3:18" s="4" customFormat="1" ht="19.7" customHeight="1">
      <c r="C154" s="28"/>
      <c r="D154" s="131"/>
      <c r="E154" s="131"/>
      <c r="F154" s="264"/>
      <c r="G154" s="199"/>
      <c r="H154" s="27"/>
      <c r="I154" s="77"/>
      <c r="J154" s="217"/>
      <c r="K154" s="166"/>
      <c r="L154" s="27"/>
      <c r="M154" s="73"/>
      <c r="N154" s="32"/>
      <c r="O154" s="28"/>
      <c r="P154" s="27"/>
      <c r="Q154" s="32"/>
      <c r="R154" s="33"/>
    </row>
    <row r="155" spans="3:18" s="4" customFormat="1" ht="19.7" customHeight="1">
      <c r="C155" s="28"/>
      <c r="D155" s="131"/>
      <c r="E155" s="131"/>
      <c r="F155" s="264"/>
      <c r="G155" s="199"/>
      <c r="H155" s="27"/>
      <c r="I155" s="77"/>
      <c r="J155" s="217"/>
      <c r="K155" s="166"/>
      <c r="L155" s="27"/>
      <c r="M155" s="73"/>
      <c r="N155" s="32"/>
      <c r="O155" s="28"/>
      <c r="P155" s="27"/>
      <c r="Q155" s="32"/>
      <c r="R155" s="33"/>
    </row>
    <row r="156" spans="3:18" s="4" customFormat="1" ht="19.7" customHeight="1">
      <c r="C156" s="28"/>
      <c r="D156" s="131"/>
      <c r="E156" s="131"/>
      <c r="F156" s="264"/>
      <c r="G156" s="199"/>
      <c r="H156" s="27"/>
      <c r="I156" s="77"/>
      <c r="J156" s="217"/>
      <c r="K156" s="166"/>
      <c r="L156" s="27"/>
      <c r="M156" s="73"/>
      <c r="N156" s="32"/>
      <c r="O156" s="28"/>
      <c r="P156" s="27"/>
      <c r="Q156" s="32"/>
      <c r="R156" s="33"/>
    </row>
    <row r="157" spans="3:18" s="4" customFormat="1" ht="19.7" customHeight="1">
      <c r="C157" s="28"/>
      <c r="D157" s="131"/>
      <c r="E157" s="131"/>
      <c r="F157" s="264"/>
      <c r="G157" s="199"/>
      <c r="H157" s="27"/>
      <c r="I157" s="77"/>
      <c r="J157" s="217"/>
      <c r="K157" s="166"/>
      <c r="L157" s="27"/>
      <c r="M157" s="73"/>
      <c r="N157" s="32"/>
      <c r="O157" s="28"/>
      <c r="P157" s="27"/>
      <c r="Q157" s="32"/>
      <c r="R157" s="33"/>
    </row>
    <row r="158" spans="3:18" s="4" customFormat="1" ht="19.7" customHeight="1">
      <c r="C158" s="28"/>
      <c r="D158" s="131"/>
      <c r="E158" s="131"/>
      <c r="F158" s="264"/>
      <c r="G158" s="199"/>
      <c r="H158" s="27"/>
      <c r="I158" s="77"/>
      <c r="J158" s="217"/>
      <c r="K158" s="166"/>
      <c r="L158" s="27"/>
      <c r="M158" s="73"/>
      <c r="N158" s="32"/>
      <c r="O158" s="28"/>
      <c r="P158" s="27"/>
      <c r="Q158" s="32"/>
      <c r="R158" s="33"/>
    </row>
    <row r="159" spans="3:18" s="4" customFormat="1" ht="19.7" customHeight="1">
      <c r="C159" s="28"/>
      <c r="D159" s="131"/>
      <c r="E159" s="131"/>
      <c r="F159" s="264"/>
      <c r="G159" s="199"/>
      <c r="H159" s="27"/>
      <c r="I159" s="77"/>
      <c r="J159" s="217"/>
      <c r="K159" s="1325"/>
      <c r="L159" s="27"/>
      <c r="M159" s="73"/>
      <c r="N159" s="32"/>
      <c r="O159" s="28"/>
      <c r="P159" s="27"/>
      <c r="Q159" s="32"/>
      <c r="R159" s="33"/>
    </row>
    <row r="160" spans="3:18" s="4" customFormat="1" ht="19.7" customHeight="1">
      <c r="C160" s="28"/>
      <c r="D160" s="28"/>
      <c r="E160" s="28"/>
      <c r="F160" s="264"/>
      <c r="G160" s="199"/>
      <c r="H160" s="27"/>
      <c r="I160" s="77"/>
      <c r="J160" s="217"/>
      <c r="K160" s="166"/>
      <c r="L160" s="27"/>
      <c r="M160" s="73"/>
      <c r="N160" s="32"/>
      <c r="O160" s="28"/>
      <c r="P160" s="27"/>
      <c r="Q160" s="32"/>
      <c r="R160" s="33"/>
    </row>
    <row r="161" spans="1:18" s="4" customFormat="1" ht="19.7" customHeight="1">
      <c r="C161" s="28"/>
      <c r="D161" s="131"/>
      <c r="E161" s="131"/>
      <c r="F161" s="264"/>
      <c r="G161" s="199"/>
      <c r="H161" s="27"/>
      <c r="I161" s="77"/>
      <c r="J161" s="217"/>
      <c r="K161" s="166"/>
      <c r="L161" s="27"/>
      <c r="M161" s="73"/>
      <c r="N161" s="32"/>
      <c r="O161" s="28"/>
      <c r="P161" s="27"/>
      <c r="Q161" s="32"/>
      <c r="R161" s="33"/>
    </row>
    <row r="162" spans="1:18" s="4" customFormat="1" ht="19.7" customHeight="1">
      <c r="C162" s="28"/>
      <c r="D162" s="131"/>
      <c r="E162" s="131"/>
      <c r="F162" s="264"/>
      <c r="G162" s="199"/>
      <c r="H162" s="27"/>
      <c r="I162" s="77"/>
      <c r="J162" s="217"/>
      <c r="K162" s="166"/>
      <c r="L162" s="27"/>
      <c r="M162" s="73"/>
      <c r="N162" s="32"/>
      <c r="O162" s="28"/>
      <c r="P162" s="27"/>
      <c r="Q162" s="32"/>
      <c r="R162" s="33"/>
    </row>
    <row r="163" spans="1:18" s="4" customFormat="1" ht="19.7" customHeight="1">
      <c r="C163" s="28"/>
      <c r="D163" s="28"/>
      <c r="E163" s="28"/>
      <c r="F163" s="264"/>
      <c r="G163" s="199"/>
      <c r="H163" s="27"/>
      <c r="I163" s="77"/>
      <c r="J163" s="217"/>
      <c r="K163" s="166"/>
      <c r="L163" s="27"/>
      <c r="M163" s="73"/>
      <c r="N163" s="32"/>
      <c r="O163" s="28"/>
      <c r="P163" s="27"/>
      <c r="Q163" s="32"/>
      <c r="R163" s="33"/>
    </row>
    <row r="164" spans="1:18" s="4" customFormat="1" ht="19.350000000000001" customHeight="1">
      <c r="C164" s="28"/>
      <c r="D164" s="131"/>
      <c r="E164" s="131"/>
      <c r="F164" s="264"/>
      <c r="G164" s="199"/>
      <c r="H164" s="27"/>
      <c r="I164" s="77"/>
      <c r="J164" s="217"/>
      <c r="K164" s="166"/>
      <c r="L164" s="27"/>
      <c r="M164" s="73"/>
      <c r="N164" s="32"/>
      <c r="O164" s="28"/>
      <c r="P164" s="27"/>
      <c r="Q164" s="32"/>
      <c r="R164" s="33"/>
    </row>
    <row r="165" spans="1:18" s="4" customFormat="1" ht="19.7" customHeight="1">
      <c r="C165" s="28"/>
      <c r="D165" s="28"/>
      <c r="E165" s="28"/>
      <c r="F165" s="201"/>
      <c r="G165" s="826"/>
      <c r="H165" s="27"/>
      <c r="I165" s="77"/>
      <c r="J165" s="217"/>
      <c r="K165" s="134"/>
      <c r="L165" s="27"/>
      <c r="M165" s="27"/>
      <c r="N165" s="32"/>
      <c r="O165" s="28"/>
      <c r="P165" s="27"/>
      <c r="Q165" s="32"/>
      <c r="R165" s="33"/>
    </row>
    <row r="166" spans="1:18" s="4" customFormat="1" ht="19.7" customHeight="1">
      <c r="C166" s="28"/>
      <c r="D166" s="28"/>
      <c r="E166" s="28"/>
      <c r="F166" s="1326">
        <f>SUM(I115:I165)</f>
        <v>0</v>
      </c>
      <c r="G166" s="826"/>
      <c r="H166" s="27"/>
      <c r="I166" s="77"/>
      <c r="J166" s="217"/>
      <c r="K166" s="73"/>
      <c r="L166" s="27"/>
      <c r="M166" s="27"/>
      <c r="N166" s="32"/>
      <c r="O166" s="28"/>
      <c r="P166" s="27"/>
      <c r="Q166" s="32"/>
      <c r="R166" s="33"/>
    </row>
    <row r="167" spans="1:18" s="4" customFormat="1" ht="19.7" customHeight="1">
      <c r="C167" s="28"/>
      <c r="D167" s="28"/>
      <c r="E167" s="28"/>
      <c r="F167" s="73"/>
      <c r="G167" s="826"/>
      <c r="H167" s="27"/>
      <c r="I167" s="77"/>
      <c r="J167" s="217"/>
      <c r="K167" s="73"/>
      <c r="L167" s="27"/>
      <c r="M167" s="27"/>
      <c r="N167" s="32"/>
      <c r="O167" s="28"/>
      <c r="P167" s="27"/>
      <c r="Q167" s="32"/>
      <c r="R167" s="33"/>
    </row>
    <row r="168" spans="1:18" s="4" customFormat="1" ht="19.7" customHeight="1">
      <c r="C168" s="28"/>
      <c r="D168" s="28"/>
      <c r="E168" s="28"/>
      <c r="F168" s="73"/>
      <c r="G168" s="826"/>
      <c r="H168" s="27"/>
      <c r="I168" s="77"/>
      <c r="J168" s="217"/>
      <c r="K168" s="73"/>
      <c r="L168" s="73"/>
      <c r="M168" s="27"/>
      <c r="N168" s="32"/>
      <c r="O168" s="28"/>
      <c r="P168" s="27"/>
      <c r="Q168" s="32"/>
      <c r="R168" s="33"/>
    </row>
    <row r="169" spans="1:18">
      <c r="A169" s="4"/>
      <c r="B169" s="4"/>
      <c r="C169" s="28"/>
      <c r="D169" s="28"/>
      <c r="E169" s="28"/>
      <c r="F169" s="73"/>
      <c r="G169" s="826"/>
      <c r="H169" s="27"/>
      <c r="I169" s="77"/>
      <c r="J169" s="217"/>
      <c r="K169" s="73"/>
      <c r="L169" s="27"/>
      <c r="M169" s="27"/>
      <c r="N169" s="32"/>
      <c r="O169" s="28"/>
      <c r="P169" s="27"/>
      <c r="Q169" s="32"/>
      <c r="R169" s="33"/>
    </row>
    <row r="170" spans="1:18">
      <c r="I170" s="1327"/>
    </row>
  </sheetData>
  <autoFilter ref="A8:R54" xr:uid="{9991EBF8-54B6-4FBB-9961-56D3899C79E4}"/>
  <mergeCells count="10">
    <mergeCell ref="C5:E5"/>
    <mergeCell ref="H5:H6"/>
    <mergeCell ref="I5:I6"/>
    <mergeCell ref="C6:E6"/>
    <mergeCell ref="C2:E2"/>
    <mergeCell ref="H2:J2"/>
    <mergeCell ref="B3:B4"/>
    <mergeCell ref="C3:E3"/>
    <mergeCell ref="I3:L4"/>
    <mergeCell ref="C4:E4"/>
  </mergeCells>
  <phoneticPr fontId="2"/>
  <dataValidations count="1">
    <dataValidation imeMode="hiragana" allowBlank="1" showInputMessage="1" showErrorMessage="1" sqref="L11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L65547 JH65547 TD65547 ACZ65547 AMV65547 AWR65547 BGN65547 BQJ65547 CAF65547 CKB65547 CTX65547 DDT65547 DNP65547 DXL65547 EHH65547 ERD65547 FAZ65547 FKV65547 FUR65547 GEN65547 GOJ65547 GYF65547 HIB65547 HRX65547 IBT65547 ILP65547 IVL65547 JFH65547 JPD65547 JYZ65547 KIV65547 KSR65547 LCN65547 LMJ65547 LWF65547 MGB65547 MPX65547 MZT65547 NJP65547 NTL65547 ODH65547 OND65547 OWZ65547 PGV65547 PQR65547 QAN65547 QKJ65547 QUF65547 REB65547 RNX65547 RXT65547 SHP65547 SRL65547 TBH65547 TLD65547 TUZ65547 UEV65547 UOR65547 UYN65547 VIJ65547 VSF65547 WCB65547 WLX65547 WVT65547 L131083 JH131083 TD131083 ACZ131083 AMV131083 AWR131083 BGN131083 BQJ131083 CAF131083 CKB131083 CTX131083 DDT131083 DNP131083 DXL131083 EHH131083 ERD131083 FAZ131083 FKV131083 FUR131083 GEN131083 GOJ131083 GYF131083 HIB131083 HRX131083 IBT131083 ILP131083 IVL131083 JFH131083 JPD131083 JYZ131083 KIV131083 KSR131083 LCN131083 LMJ131083 LWF131083 MGB131083 MPX131083 MZT131083 NJP131083 NTL131083 ODH131083 OND131083 OWZ131083 PGV131083 PQR131083 QAN131083 QKJ131083 QUF131083 REB131083 RNX131083 RXT131083 SHP131083 SRL131083 TBH131083 TLD131083 TUZ131083 UEV131083 UOR131083 UYN131083 VIJ131083 VSF131083 WCB131083 WLX131083 WVT131083 L196619 JH196619 TD196619 ACZ196619 AMV196619 AWR196619 BGN196619 BQJ196619 CAF196619 CKB196619 CTX196619 DDT196619 DNP196619 DXL196619 EHH196619 ERD196619 FAZ196619 FKV196619 FUR196619 GEN196619 GOJ196619 GYF196619 HIB196619 HRX196619 IBT196619 ILP196619 IVL196619 JFH196619 JPD196619 JYZ196619 KIV196619 KSR196619 LCN196619 LMJ196619 LWF196619 MGB196619 MPX196619 MZT196619 NJP196619 NTL196619 ODH196619 OND196619 OWZ196619 PGV196619 PQR196619 QAN196619 QKJ196619 QUF196619 REB196619 RNX196619 RXT196619 SHP196619 SRL196619 TBH196619 TLD196619 TUZ196619 UEV196619 UOR196619 UYN196619 VIJ196619 VSF196619 WCB196619 WLX196619 WVT196619 L262155 JH262155 TD262155 ACZ262155 AMV262155 AWR262155 BGN262155 BQJ262155 CAF262155 CKB262155 CTX262155 DDT262155 DNP262155 DXL262155 EHH262155 ERD262155 FAZ262155 FKV262155 FUR262155 GEN262155 GOJ262155 GYF262155 HIB262155 HRX262155 IBT262155 ILP262155 IVL262155 JFH262155 JPD262155 JYZ262155 KIV262155 KSR262155 LCN262155 LMJ262155 LWF262155 MGB262155 MPX262155 MZT262155 NJP262155 NTL262155 ODH262155 OND262155 OWZ262155 PGV262155 PQR262155 QAN262155 QKJ262155 QUF262155 REB262155 RNX262155 RXT262155 SHP262155 SRL262155 TBH262155 TLD262155 TUZ262155 UEV262155 UOR262155 UYN262155 VIJ262155 VSF262155 WCB262155 WLX262155 WVT262155 L327691 JH327691 TD327691 ACZ327691 AMV327691 AWR327691 BGN327691 BQJ327691 CAF327691 CKB327691 CTX327691 DDT327691 DNP327691 DXL327691 EHH327691 ERD327691 FAZ327691 FKV327691 FUR327691 GEN327691 GOJ327691 GYF327691 HIB327691 HRX327691 IBT327691 ILP327691 IVL327691 JFH327691 JPD327691 JYZ327691 KIV327691 KSR327691 LCN327691 LMJ327691 LWF327691 MGB327691 MPX327691 MZT327691 NJP327691 NTL327691 ODH327691 OND327691 OWZ327691 PGV327691 PQR327691 QAN327691 QKJ327691 QUF327691 REB327691 RNX327691 RXT327691 SHP327691 SRL327691 TBH327691 TLD327691 TUZ327691 UEV327691 UOR327691 UYN327691 VIJ327691 VSF327691 WCB327691 WLX327691 WVT327691 L393227 JH393227 TD393227 ACZ393227 AMV393227 AWR393227 BGN393227 BQJ393227 CAF393227 CKB393227 CTX393227 DDT393227 DNP393227 DXL393227 EHH393227 ERD393227 FAZ393227 FKV393227 FUR393227 GEN393227 GOJ393227 GYF393227 HIB393227 HRX393227 IBT393227 ILP393227 IVL393227 JFH393227 JPD393227 JYZ393227 KIV393227 KSR393227 LCN393227 LMJ393227 LWF393227 MGB393227 MPX393227 MZT393227 NJP393227 NTL393227 ODH393227 OND393227 OWZ393227 PGV393227 PQR393227 QAN393227 QKJ393227 QUF393227 REB393227 RNX393227 RXT393227 SHP393227 SRL393227 TBH393227 TLD393227 TUZ393227 UEV393227 UOR393227 UYN393227 VIJ393227 VSF393227 WCB393227 WLX393227 WVT393227 L458763 JH458763 TD458763 ACZ458763 AMV458763 AWR458763 BGN458763 BQJ458763 CAF458763 CKB458763 CTX458763 DDT458763 DNP458763 DXL458763 EHH458763 ERD458763 FAZ458763 FKV458763 FUR458763 GEN458763 GOJ458763 GYF458763 HIB458763 HRX458763 IBT458763 ILP458763 IVL458763 JFH458763 JPD458763 JYZ458763 KIV458763 KSR458763 LCN458763 LMJ458763 LWF458763 MGB458763 MPX458763 MZT458763 NJP458763 NTL458763 ODH458763 OND458763 OWZ458763 PGV458763 PQR458763 QAN458763 QKJ458763 QUF458763 REB458763 RNX458763 RXT458763 SHP458763 SRL458763 TBH458763 TLD458763 TUZ458763 UEV458763 UOR458763 UYN458763 VIJ458763 VSF458763 WCB458763 WLX458763 WVT458763 L524299 JH524299 TD524299 ACZ524299 AMV524299 AWR524299 BGN524299 BQJ524299 CAF524299 CKB524299 CTX524299 DDT524299 DNP524299 DXL524299 EHH524299 ERD524299 FAZ524299 FKV524299 FUR524299 GEN524299 GOJ524299 GYF524299 HIB524299 HRX524299 IBT524299 ILP524299 IVL524299 JFH524299 JPD524299 JYZ524299 KIV524299 KSR524299 LCN524299 LMJ524299 LWF524299 MGB524299 MPX524299 MZT524299 NJP524299 NTL524299 ODH524299 OND524299 OWZ524299 PGV524299 PQR524299 QAN524299 QKJ524299 QUF524299 REB524299 RNX524299 RXT524299 SHP524299 SRL524299 TBH524299 TLD524299 TUZ524299 UEV524299 UOR524299 UYN524299 VIJ524299 VSF524299 WCB524299 WLX524299 WVT524299 L589835 JH589835 TD589835 ACZ589835 AMV589835 AWR589835 BGN589835 BQJ589835 CAF589835 CKB589835 CTX589835 DDT589835 DNP589835 DXL589835 EHH589835 ERD589835 FAZ589835 FKV589835 FUR589835 GEN589835 GOJ589835 GYF589835 HIB589835 HRX589835 IBT589835 ILP589835 IVL589835 JFH589835 JPD589835 JYZ589835 KIV589835 KSR589835 LCN589835 LMJ589835 LWF589835 MGB589835 MPX589835 MZT589835 NJP589835 NTL589835 ODH589835 OND589835 OWZ589835 PGV589835 PQR589835 QAN589835 QKJ589835 QUF589835 REB589835 RNX589835 RXT589835 SHP589835 SRL589835 TBH589835 TLD589835 TUZ589835 UEV589835 UOR589835 UYN589835 VIJ589835 VSF589835 WCB589835 WLX589835 WVT589835 L655371 JH655371 TD655371 ACZ655371 AMV655371 AWR655371 BGN655371 BQJ655371 CAF655371 CKB655371 CTX655371 DDT655371 DNP655371 DXL655371 EHH655371 ERD655371 FAZ655371 FKV655371 FUR655371 GEN655371 GOJ655371 GYF655371 HIB655371 HRX655371 IBT655371 ILP655371 IVL655371 JFH655371 JPD655371 JYZ655371 KIV655371 KSR655371 LCN655371 LMJ655371 LWF655371 MGB655371 MPX655371 MZT655371 NJP655371 NTL655371 ODH655371 OND655371 OWZ655371 PGV655371 PQR655371 QAN655371 QKJ655371 QUF655371 REB655371 RNX655371 RXT655371 SHP655371 SRL655371 TBH655371 TLD655371 TUZ655371 UEV655371 UOR655371 UYN655371 VIJ655371 VSF655371 WCB655371 WLX655371 WVT655371 L720907 JH720907 TD720907 ACZ720907 AMV720907 AWR720907 BGN720907 BQJ720907 CAF720907 CKB720907 CTX720907 DDT720907 DNP720907 DXL720907 EHH720907 ERD720907 FAZ720907 FKV720907 FUR720907 GEN720907 GOJ720907 GYF720907 HIB720907 HRX720907 IBT720907 ILP720907 IVL720907 JFH720907 JPD720907 JYZ720907 KIV720907 KSR720907 LCN720907 LMJ720907 LWF720907 MGB720907 MPX720907 MZT720907 NJP720907 NTL720907 ODH720907 OND720907 OWZ720907 PGV720907 PQR720907 QAN720907 QKJ720907 QUF720907 REB720907 RNX720907 RXT720907 SHP720907 SRL720907 TBH720907 TLD720907 TUZ720907 UEV720907 UOR720907 UYN720907 VIJ720907 VSF720907 WCB720907 WLX720907 WVT720907 L786443 JH786443 TD786443 ACZ786443 AMV786443 AWR786443 BGN786443 BQJ786443 CAF786443 CKB786443 CTX786443 DDT786443 DNP786443 DXL786443 EHH786443 ERD786443 FAZ786443 FKV786443 FUR786443 GEN786443 GOJ786443 GYF786443 HIB786443 HRX786443 IBT786443 ILP786443 IVL786443 JFH786443 JPD786443 JYZ786443 KIV786443 KSR786443 LCN786443 LMJ786443 LWF786443 MGB786443 MPX786443 MZT786443 NJP786443 NTL786443 ODH786443 OND786443 OWZ786443 PGV786443 PQR786443 QAN786443 QKJ786443 QUF786443 REB786443 RNX786443 RXT786443 SHP786443 SRL786443 TBH786443 TLD786443 TUZ786443 UEV786443 UOR786443 UYN786443 VIJ786443 VSF786443 WCB786443 WLX786443 WVT786443 L851979 JH851979 TD851979 ACZ851979 AMV851979 AWR851979 BGN851979 BQJ851979 CAF851979 CKB851979 CTX851979 DDT851979 DNP851979 DXL851979 EHH851979 ERD851979 FAZ851979 FKV851979 FUR851979 GEN851979 GOJ851979 GYF851979 HIB851979 HRX851979 IBT851979 ILP851979 IVL851979 JFH851979 JPD851979 JYZ851979 KIV851979 KSR851979 LCN851979 LMJ851979 LWF851979 MGB851979 MPX851979 MZT851979 NJP851979 NTL851979 ODH851979 OND851979 OWZ851979 PGV851979 PQR851979 QAN851979 QKJ851979 QUF851979 REB851979 RNX851979 RXT851979 SHP851979 SRL851979 TBH851979 TLD851979 TUZ851979 UEV851979 UOR851979 UYN851979 VIJ851979 VSF851979 WCB851979 WLX851979 WVT851979 L917515 JH917515 TD917515 ACZ917515 AMV917515 AWR917515 BGN917515 BQJ917515 CAF917515 CKB917515 CTX917515 DDT917515 DNP917515 DXL917515 EHH917515 ERD917515 FAZ917515 FKV917515 FUR917515 GEN917515 GOJ917515 GYF917515 HIB917515 HRX917515 IBT917515 ILP917515 IVL917515 JFH917515 JPD917515 JYZ917515 KIV917515 KSR917515 LCN917515 LMJ917515 LWF917515 MGB917515 MPX917515 MZT917515 NJP917515 NTL917515 ODH917515 OND917515 OWZ917515 PGV917515 PQR917515 QAN917515 QKJ917515 QUF917515 REB917515 RNX917515 RXT917515 SHP917515 SRL917515 TBH917515 TLD917515 TUZ917515 UEV917515 UOR917515 UYN917515 VIJ917515 VSF917515 WCB917515 WLX917515 WVT917515 L983051 JH983051 TD983051 ACZ983051 AMV983051 AWR983051 BGN983051 BQJ983051 CAF983051 CKB983051 CTX983051 DDT983051 DNP983051 DXL983051 EHH983051 ERD983051 FAZ983051 FKV983051 FUR983051 GEN983051 GOJ983051 GYF983051 HIB983051 HRX983051 IBT983051 ILP983051 IVL983051 JFH983051 JPD983051 JYZ983051 KIV983051 KSR983051 LCN983051 LMJ983051 LWF983051 MGB983051 MPX983051 MZT983051 NJP983051 NTL983051 ODH983051 OND983051 OWZ983051 PGV983051 PQR983051 QAN983051 QKJ983051 QUF983051 REB983051 RNX983051 RXT983051 SHP983051 SRL983051 TBH983051 TLD983051 TUZ983051 UEV983051 UOR983051 UYN983051 VIJ983051 VSF983051 WCB983051 WLX983051 WVT983051 L18:L42 JH18:JH42 TD18:TD42 ACZ18:ACZ42 AMV18:AMV42 AWR18:AWR42 BGN18:BGN42 BQJ18:BQJ42 CAF18:CAF42 CKB18:CKB42 CTX18:CTX42 DDT18:DDT42 DNP18:DNP42 DXL18:DXL42 EHH18:EHH42 ERD18:ERD42 FAZ18:FAZ42 FKV18:FKV42 FUR18:FUR42 GEN18:GEN42 GOJ18:GOJ42 GYF18:GYF42 HIB18:HIB42 HRX18:HRX42 IBT18:IBT42 ILP18:ILP42 IVL18:IVL42 JFH18:JFH42 JPD18:JPD42 JYZ18:JYZ42 KIV18:KIV42 KSR18:KSR42 LCN18:LCN42 LMJ18:LMJ42 LWF18:LWF42 MGB18:MGB42 MPX18:MPX42 MZT18:MZT42 NJP18:NJP42 NTL18:NTL42 ODH18:ODH42 OND18:OND42 OWZ18:OWZ42 PGV18:PGV42 PQR18:PQR42 QAN18:QAN42 QKJ18:QKJ42 QUF18:QUF42 REB18:REB42 RNX18:RNX42 RXT18:RXT42 SHP18:SHP42 SRL18:SRL42 TBH18:TBH42 TLD18:TLD42 TUZ18:TUZ42 UEV18:UEV42 UOR18:UOR42 UYN18:UYN42 VIJ18:VIJ42 VSF18:VSF42 WCB18:WCB42 WLX18:WLX42 WVT18:WVT42 L65554:L65578 JH65554:JH65578 TD65554:TD65578 ACZ65554:ACZ65578 AMV65554:AMV65578 AWR65554:AWR65578 BGN65554:BGN65578 BQJ65554:BQJ65578 CAF65554:CAF65578 CKB65554:CKB65578 CTX65554:CTX65578 DDT65554:DDT65578 DNP65554:DNP65578 DXL65554:DXL65578 EHH65554:EHH65578 ERD65554:ERD65578 FAZ65554:FAZ65578 FKV65554:FKV65578 FUR65554:FUR65578 GEN65554:GEN65578 GOJ65554:GOJ65578 GYF65554:GYF65578 HIB65554:HIB65578 HRX65554:HRX65578 IBT65554:IBT65578 ILP65554:ILP65578 IVL65554:IVL65578 JFH65554:JFH65578 JPD65554:JPD65578 JYZ65554:JYZ65578 KIV65554:KIV65578 KSR65554:KSR65578 LCN65554:LCN65578 LMJ65554:LMJ65578 LWF65554:LWF65578 MGB65554:MGB65578 MPX65554:MPX65578 MZT65554:MZT65578 NJP65554:NJP65578 NTL65554:NTL65578 ODH65554:ODH65578 OND65554:OND65578 OWZ65554:OWZ65578 PGV65554:PGV65578 PQR65554:PQR65578 QAN65554:QAN65578 QKJ65554:QKJ65578 QUF65554:QUF65578 REB65554:REB65578 RNX65554:RNX65578 RXT65554:RXT65578 SHP65554:SHP65578 SRL65554:SRL65578 TBH65554:TBH65578 TLD65554:TLD65578 TUZ65554:TUZ65578 UEV65554:UEV65578 UOR65554:UOR65578 UYN65554:UYN65578 VIJ65554:VIJ65578 VSF65554:VSF65578 WCB65554:WCB65578 WLX65554:WLX65578 WVT65554:WVT65578 L131090:L131114 JH131090:JH131114 TD131090:TD131114 ACZ131090:ACZ131114 AMV131090:AMV131114 AWR131090:AWR131114 BGN131090:BGN131114 BQJ131090:BQJ131114 CAF131090:CAF131114 CKB131090:CKB131114 CTX131090:CTX131114 DDT131090:DDT131114 DNP131090:DNP131114 DXL131090:DXL131114 EHH131090:EHH131114 ERD131090:ERD131114 FAZ131090:FAZ131114 FKV131090:FKV131114 FUR131090:FUR131114 GEN131090:GEN131114 GOJ131090:GOJ131114 GYF131090:GYF131114 HIB131090:HIB131114 HRX131090:HRX131114 IBT131090:IBT131114 ILP131090:ILP131114 IVL131090:IVL131114 JFH131090:JFH131114 JPD131090:JPD131114 JYZ131090:JYZ131114 KIV131090:KIV131114 KSR131090:KSR131114 LCN131090:LCN131114 LMJ131090:LMJ131114 LWF131090:LWF131114 MGB131090:MGB131114 MPX131090:MPX131114 MZT131090:MZT131114 NJP131090:NJP131114 NTL131090:NTL131114 ODH131090:ODH131114 OND131090:OND131114 OWZ131090:OWZ131114 PGV131090:PGV131114 PQR131090:PQR131114 QAN131090:QAN131114 QKJ131090:QKJ131114 QUF131090:QUF131114 REB131090:REB131114 RNX131090:RNX131114 RXT131090:RXT131114 SHP131090:SHP131114 SRL131090:SRL131114 TBH131090:TBH131114 TLD131090:TLD131114 TUZ131090:TUZ131114 UEV131090:UEV131114 UOR131090:UOR131114 UYN131090:UYN131114 VIJ131090:VIJ131114 VSF131090:VSF131114 WCB131090:WCB131114 WLX131090:WLX131114 WVT131090:WVT131114 L196626:L196650 JH196626:JH196650 TD196626:TD196650 ACZ196626:ACZ196650 AMV196626:AMV196650 AWR196626:AWR196650 BGN196626:BGN196650 BQJ196626:BQJ196650 CAF196626:CAF196650 CKB196626:CKB196650 CTX196626:CTX196650 DDT196626:DDT196650 DNP196626:DNP196650 DXL196626:DXL196650 EHH196626:EHH196650 ERD196626:ERD196650 FAZ196626:FAZ196650 FKV196626:FKV196650 FUR196626:FUR196650 GEN196626:GEN196650 GOJ196626:GOJ196650 GYF196626:GYF196650 HIB196626:HIB196650 HRX196626:HRX196650 IBT196626:IBT196650 ILP196626:ILP196650 IVL196626:IVL196650 JFH196626:JFH196650 JPD196626:JPD196650 JYZ196626:JYZ196650 KIV196626:KIV196650 KSR196626:KSR196650 LCN196626:LCN196650 LMJ196626:LMJ196650 LWF196626:LWF196650 MGB196626:MGB196650 MPX196626:MPX196650 MZT196626:MZT196650 NJP196626:NJP196650 NTL196626:NTL196650 ODH196626:ODH196650 OND196626:OND196650 OWZ196626:OWZ196650 PGV196626:PGV196650 PQR196626:PQR196650 QAN196626:QAN196650 QKJ196626:QKJ196650 QUF196626:QUF196650 REB196626:REB196650 RNX196626:RNX196650 RXT196626:RXT196650 SHP196626:SHP196650 SRL196626:SRL196650 TBH196626:TBH196650 TLD196626:TLD196650 TUZ196626:TUZ196650 UEV196626:UEV196650 UOR196626:UOR196650 UYN196626:UYN196650 VIJ196626:VIJ196650 VSF196626:VSF196650 WCB196626:WCB196650 WLX196626:WLX196650 WVT196626:WVT196650 L262162:L262186 JH262162:JH262186 TD262162:TD262186 ACZ262162:ACZ262186 AMV262162:AMV262186 AWR262162:AWR262186 BGN262162:BGN262186 BQJ262162:BQJ262186 CAF262162:CAF262186 CKB262162:CKB262186 CTX262162:CTX262186 DDT262162:DDT262186 DNP262162:DNP262186 DXL262162:DXL262186 EHH262162:EHH262186 ERD262162:ERD262186 FAZ262162:FAZ262186 FKV262162:FKV262186 FUR262162:FUR262186 GEN262162:GEN262186 GOJ262162:GOJ262186 GYF262162:GYF262186 HIB262162:HIB262186 HRX262162:HRX262186 IBT262162:IBT262186 ILP262162:ILP262186 IVL262162:IVL262186 JFH262162:JFH262186 JPD262162:JPD262186 JYZ262162:JYZ262186 KIV262162:KIV262186 KSR262162:KSR262186 LCN262162:LCN262186 LMJ262162:LMJ262186 LWF262162:LWF262186 MGB262162:MGB262186 MPX262162:MPX262186 MZT262162:MZT262186 NJP262162:NJP262186 NTL262162:NTL262186 ODH262162:ODH262186 OND262162:OND262186 OWZ262162:OWZ262186 PGV262162:PGV262186 PQR262162:PQR262186 QAN262162:QAN262186 QKJ262162:QKJ262186 QUF262162:QUF262186 REB262162:REB262186 RNX262162:RNX262186 RXT262162:RXT262186 SHP262162:SHP262186 SRL262162:SRL262186 TBH262162:TBH262186 TLD262162:TLD262186 TUZ262162:TUZ262186 UEV262162:UEV262186 UOR262162:UOR262186 UYN262162:UYN262186 VIJ262162:VIJ262186 VSF262162:VSF262186 WCB262162:WCB262186 WLX262162:WLX262186 WVT262162:WVT262186 L327698:L327722 JH327698:JH327722 TD327698:TD327722 ACZ327698:ACZ327722 AMV327698:AMV327722 AWR327698:AWR327722 BGN327698:BGN327722 BQJ327698:BQJ327722 CAF327698:CAF327722 CKB327698:CKB327722 CTX327698:CTX327722 DDT327698:DDT327722 DNP327698:DNP327722 DXL327698:DXL327722 EHH327698:EHH327722 ERD327698:ERD327722 FAZ327698:FAZ327722 FKV327698:FKV327722 FUR327698:FUR327722 GEN327698:GEN327722 GOJ327698:GOJ327722 GYF327698:GYF327722 HIB327698:HIB327722 HRX327698:HRX327722 IBT327698:IBT327722 ILP327698:ILP327722 IVL327698:IVL327722 JFH327698:JFH327722 JPD327698:JPD327722 JYZ327698:JYZ327722 KIV327698:KIV327722 KSR327698:KSR327722 LCN327698:LCN327722 LMJ327698:LMJ327722 LWF327698:LWF327722 MGB327698:MGB327722 MPX327698:MPX327722 MZT327698:MZT327722 NJP327698:NJP327722 NTL327698:NTL327722 ODH327698:ODH327722 OND327698:OND327722 OWZ327698:OWZ327722 PGV327698:PGV327722 PQR327698:PQR327722 QAN327698:QAN327722 QKJ327698:QKJ327722 QUF327698:QUF327722 REB327698:REB327722 RNX327698:RNX327722 RXT327698:RXT327722 SHP327698:SHP327722 SRL327698:SRL327722 TBH327698:TBH327722 TLD327698:TLD327722 TUZ327698:TUZ327722 UEV327698:UEV327722 UOR327698:UOR327722 UYN327698:UYN327722 VIJ327698:VIJ327722 VSF327698:VSF327722 WCB327698:WCB327722 WLX327698:WLX327722 WVT327698:WVT327722 L393234:L393258 JH393234:JH393258 TD393234:TD393258 ACZ393234:ACZ393258 AMV393234:AMV393258 AWR393234:AWR393258 BGN393234:BGN393258 BQJ393234:BQJ393258 CAF393234:CAF393258 CKB393234:CKB393258 CTX393234:CTX393258 DDT393234:DDT393258 DNP393234:DNP393258 DXL393234:DXL393258 EHH393234:EHH393258 ERD393234:ERD393258 FAZ393234:FAZ393258 FKV393234:FKV393258 FUR393234:FUR393258 GEN393234:GEN393258 GOJ393234:GOJ393258 GYF393234:GYF393258 HIB393234:HIB393258 HRX393234:HRX393258 IBT393234:IBT393258 ILP393234:ILP393258 IVL393234:IVL393258 JFH393234:JFH393258 JPD393234:JPD393258 JYZ393234:JYZ393258 KIV393234:KIV393258 KSR393234:KSR393258 LCN393234:LCN393258 LMJ393234:LMJ393258 LWF393234:LWF393258 MGB393234:MGB393258 MPX393234:MPX393258 MZT393234:MZT393258 NJP393234:NJP393258 NTL393234:NTL393258 ODH393234:ODH393258 OND393234:OND393258 OWZ393234:OWZ393258 PGV393234:PGV393258 PQR393234:PQR393258 QAN393234:QAN393258 QKJ393234:QKJ393258 QUF393234:QUF393258 REB393234:REB393258 RNX393234:RNX393258 RXT393234:RXT393258 SHP393234:SHP393258 SRL393234:SRL393258 TBH393234:TBH393258 TLD393234:TLD393258 TUZ393234:TUZ393258 UEV393234:UEV393258 UOR393234:UOR393258 UYN393234:UYN393258 VIJ393234:VIJ393258 VSF393234:VSF393258 WCB393234:WCB393258 WLX393234:WLX393258 WVT393234:WVT393258 L458770:L458794 JH458770:JH458794 TD458770:TD458794 ACZ458770:ACZ458794 AMV458770:AMV458794 AWR458770:AWR458794 BGN458770:BGN458794 BQJ458770:BQJ458794 CAF458770:CAF458794 CKB458770:CKB458794 CTX458770:CTX458794 DDT458770:DDT458794 DNP458770:DNP458794 DXL458770:DXL458794 EHH458770:EHH458794 ERD458770:ERD458794 FAZ458770:FAZ458794 FKV458770:FKV458794 FUR458770:FUR458794 GEN458770:GEN458794 GOJ458770:GOJ458794 GYF458770:GYF458794 HIB458770:HIB458794 HRX458770:HRX458794 IBT458770:IBT458794 ILP458770:ILP458794 IVL458770:IVL458794 JFH458770:JFH458794 JPD458770:JPD458794 JYZ458770:JYZ458794 KIV458770:KIV458794 KSR458770:KSR458794 LCN458770:LCN458794 LMJ458770:LMJ458794 LWF458770:LWF458794 MGB458770:MGB458794 MPX458770:MPX458794 MZT458770:MZT458794 NJP458770:NJP458794 NTL458770:NTL458794 ODH458770:ODH458794 OND458770:OND458794 OWZ458770:OWZ458794 PGV458770:PGV458794 PQR458770:PQR458794 QAN458770:QAN458794 QKJ458770:QKJ458794 QUF458770:QUF458794 REB458770:REB458794 RNX458770:RNX458794 RXT458770:RXT458794 SHP458770:SHP458794 SRL458770:SRL458794 TBH458770:TBH458794 TLD458770:TLD458794 TUZ458770:TUZ458794 UEV458770:UEV458794 UOR458770:UOR458794 UYN458770:UYN458794 VIJ458770:VIJ458794 VSF458770:VSF458794 WCB458770:WCB458794 WLX458770:WLX458794 WVT458770:WVT458794 L524306:L524330 JH524306:JH524330 TD524306:TD524330 ACZ524306:ACZ524330 AMV524306:AMV524330 AWR524306:AWR524330 BGN524306:BGN524330 BQJ524306:BQJ524330 CAF524306:CAF524330 CKB524306:CKB524330 CTX524306:CTX524330 DDT524306:DDT524330 DNP524306:DNP524330 DXL524306:DXL524330 EHH524306:EHH524330 ERD524306:ERD524330 FAZ524306:FAZ524330 FKV524306:FKV524330 FUR524306:FUR524330 GEN524306:GEN524330 GOJ524306:GOJ524330 GYF524306:GYF524330 HIB524306:HIB524330 HRX524306:HRX524330 IBT524306:IBT524330 ILP524306:ILP524330 IVL524306:IVL524330 JFH524306:JFH524330 JPD524306:JPD524330 JYZ524306:JYZ524330 KIV524306:KIV524330 KSR524306:KSR524330 LCN524306:LCN524330 LMJ524306:LMJ524330 LWF524306:LWF524330 MGB524306:MGB524330 MPX524306:MPX524330 MZT524306:MZT524330 NJP524306:NJP524330 NTL524306:NTL524330 ODH524306:ODH524330 OND524306:OND524330 OWZ524306:OWZ524330 PGV524306:PGV524330 PQR524306:PQR524330 QAN524306:QAN524330 QKJ524306:QKJ524330 QUF524306:QUF524330 REB524306:REB524330 RNX524306:RNX524330 RXT524306:RXT524330 SHP524306:SHP524330 SRL524306:SRL524330 TBH524306:TBH524330 TLD524306:TLD524330 TUZ524306:TUZ524330 UEV524306:UEV524330 UOR524306:UOR524330 UYN524306:UYN524330 VIJ524306:VIJ524330 VSF524306:VSF524330 WCB524306:WCB524330 WLX524306:WLX524330 WVT524306:WVT524330 L589842:L589866 JH589842:JH589866 TD589842:TD589866 ACZ589842:ACZ589866 AMV589842:AMV589866 AWR589842:AWR589866 BGN589842:BGN589866 BQJ589842:BQJ589866 CAF589842:CAF589866 CKB589842:CKB589866 CTX589842:CTX589866 DDT589842:DDT589866 DNP589842:DNP589866 DXL589842:DXL589866 EHH589842:EHH589866 ERD589842:ERD589866 FAZ589842:FAZ589866 FKV589842:FKV589866 FUR589842:FUR589866 GEN589842:GEN589866 GOJ589842:GOJ589866 GYF589842:GYF589866 HIB589842:HIB589866 HRX589842:HRX589866 IBT589842:IBT589866 ILP589842:ILP589866 IVL589842:IVL589866 JFH589842:JFH589866 JPD589842:JPD589866 JYZ589842:JYZ589866 KIV589842:KIV589866 KSR589842:KSR589866 LCN589842:LCN589866 LMJ589842:LMJ589866 LWF589842:LWF589866 MGB589842:MGB589866 MPX589842:MPX589866 MZT589842:MZT589866 NJP589842:NJP589866 NTL589842:NTL589866 ODH589842:ODH589866 OND589842:OND589866 OWZ589842:OWZ589866 PGV589842:PGV589866 PQR589842:PQR589866 QAN589842:QAN589866 QKJ589842:QKJ589866 QUF589842:QUF589866 REB589842:REB589866 RNX589842:RNX589866 RXT589842:RXT589866 SHP589842:SHP589866 SRL589842:SRL589866 TBH589842:TBH589866 TLD589842:TLD589866 TUZ589842:TUZ589866 UEV589842:UEV589866 UOR589842:UOR589866 UYN589842:UYN589866 VIJ589842:VIJ589866 VSF589842:VSF589866 WCB589842:WCB589866 WLX589842:WLX589866 WVT589842:WVT589866 L655378:L655402 JH655378:JH655402 TD655378:TD655402 ACZ655378:ACZ655402 AMV655378:AMV655402 AWR655378:AWR655402 BGN655378:BGN655402 BQJ655378:BQJ655402 CAF655378:CAF655402 CKB655378:CKB655402 CTX655378:CTX655402 DDT655378:DDT655402 DNP655378:DNP655402 DXL655378:DXL655402 EHH655378:EHH655402 ERD655378:ERD655402 FAZ655378:FAZ655402 FKV655378:FKV655402 FUR655378:FUR655402 GEN655378:GEN655402 GOJ655378:GOJ655402 GYF655378:GYF655402 HIB655378:HIB655402 HRX655378:HRX655402 IBT655378:IBT655402 ILP655378:ILP655402 IVL655378:IVL655402 JFH655378:JFH655402 JPD655378:JPD655402 JYZ655378:JYZ655402 KIV655378:KIV655402 KSR655378:KSR655402 LCN655378:LCN655402 LMJ655378:LMJ655402 LWF655378:LWF655402 MGB655378:MGB655402 MPX655378:MPX655402 MZT655378:MZT655402 NJP655378:NJP655402 NTL655378:NTL655402 ODH655378:ODH655402 OND655378:OND655402 OWZ655378:OWZ655402 PGV655378:PGV655402 PQR655378:PQR655402 QAN655378:QAN655402 QKJ655378:QKJ655402 QUF655378:QUF655402 REB655378:REB655402 RNX655378:RNX655402 RXT655378:RXT655402 SHP655378:SHP655402 SRL655378:SRL655402 TBH655378:TBH655402 TLD655378:TLD655402 TUZ655378:TUZ655402 UEV655378:UEV655402 UOR655378:UOR655402 UYN655378:UYN655402 VIJ655378:VIJ655402 VSF655378:VSF655402 WCB655378:WCB655402 WLX655378:WLX655402 WVT655378:WVT655402 L720914:L720938 JH720914:JH720938 TD720914:TD720938 ACZ720914:ACZ720938 AMV720914:AMV720938 AWR720914:AWR720938 BGN720914:BGN720938 BQJ720914:BQJ720938 CAF720914:CAF720938 CKB720914:CKB720938 CTX720914:CTX720938 DDT720914:DDT720938 DNP720914:DNP720938 DXL720914:DXL720938 EHH720914:EHH720938 ERD720914:ERD720938 FAZ720914:FAZ720938 FKV720914:FKV720938 FUR720914:FUR720938 GEN720914:GEN720938 GOJ720914:GOJ720938 GYF720914:GYF720938 HIB720914:HIB720938 HRX720914:HRX720938 IBT720914:IBT720938 ILP720914:ILP720938 IVL720914:IVL720938 JFH720914:JFH720938 JPD720914:JPD720938 JYZ720914:JYZ720938 KIV720914:KIV720938 KSR720914:KSR720938 LCN720914:LCN720938 LMJ720914:LMJ720938 LWF720914:LWF720938 MGB720914:MGB720938 MPX720914:MPX720938 MZT720914:MZT720938 NJP720914:NJP720938 NTL720914:NTL720938 ODH720914:ODH720938 OND720914:OND720938 OWZ720914:OWZ720938 PGV720914:PGV720938 PQR720914:PQR720938 QAN720914:QAN720938 QKJ720914:QKJ720938 QUF720914:QUF720938 REB720914:REB720938 RNX720914:RNX720938 RXT720914:RXT720938 SHP720914:SHP720938 SRL720914:SRL720938 TBH720914:TBH720938 TLD720914:TLD720938 TUZ720914:TUZ720938 UEV720914:UEV720938 UOR720914:UOR720938 UYN720914:UYN720938 VIJ720914:VIJ720938 VSF720914:VSF720938 WCB720914:WCB720938 WLX720914:WLX720938 WVT720914:WVT720938 L786450:L786474 JH786450:JH786474 TD786450:TD786474 ACZ786450:ACZ786474 AMV786450:AMV786474 AWR786450:AWR786474 BGN786450:BGN786474 BQJ786450:BQJ786474 CAF786450:CAF786474 CKB786450:CKB786474 CTX786450:CTX786474 DDT786450:DDT786474 DNP786450:DNP786474 DXL786450:DXL786474 EHH786450:EHH786474 ERD786450:ERD786474 FAZ786450:FAZ786474 FKV786450:FKV786474 FUR786450:FUR786474 GEN786450:GEN786474 GOJ786450:GOJ786474 GYF786450:GYF786474 HIB786450:HIB786474 HRX786450:HRX786474 IBT786450:IBT786474 ILP786450:ILP786474 IVL786450:IVL786474 JFH786450:JFH786474 JPD786450:JPD786474 JYZ786450:JYZ786474 KIV786450:KIV786474 KSR786450:KSR786474 LCN786450:LCN786474 LMJ786450:LMJ786474 LWF786450:LWF786474 MGB786450:MGB786474 MPX786450:MPX786474 MZT786450:MZT786474 NJP786450:NJP786474 NTL786450:NTL786474 ODH786450:ODH786474 OND786450:OND786474 OWZ786450:OWZ786474 PGV786450:PGV786474 PQR786450:PQR786474 QAN786450:QAN786474 QKJ786450:QKJ786474 QUF786450:QUF786474 REB786450:REB786474 RNX786450:RNX786474 RXT786450:RXT786474 SHP786450:SHP786474 SRL786450:SRL786474 TBH786450:TBH786474 TLD786450:TLD786474 TUZ786450:TUZ786474 UEV786450:UEV786474 UOR786450:UOR786474 UYN786450:UYN786474 VIJ786450:VIJ786474 VSF786450:VSF786474 WCB786450:WCB786474 WLX786450:WLX786474 WVT786450:WVT786474 L851986:L852010 JH851986:JH852010 TD851986:TD852010 ACZ851986:ACZ852010 AMV851986:AMV852010 AWR851986:AWR852010 BGN851986:BGN852010 BQJ851986:BQJ852010 CAF851986:CAF852010 CKB851986:CKB852010 CTX851986:CTX852010 DDT851986:DDT852010 DNP851986:DNP852010 DXL851986:DXL852010 EHH851986:EHH852010 ERD851986:ERD852010 FAZ851986:FAZ852010 FKV851986:FKV852010 FUR851986:FUR852010 GEN851986:GEN852010 GOJ851986:GOJ852010 GYF851986:GYF852010 HIB851986:HIB852010 HRX851986:HRX852010 IBT851986:IBT852010 ILP851986:ILP852010 IVL851986:IVL852010 JFH851986:JFH852010 JPD851986:JPD852010 JYZ851986:JYZ852010 KIV851986:KIV852010 KSR851986:KSR852010 LCN851986:LCN852010 LMJ851986:LMJ852010 LWF851986:LWF852010 MGB851986:MGB852010 MPX851986:MPX852010 MZT851986:MZT852010 NJP851986:NJP852010 NTL851986:NTL852010 ODH851986:ODH852010 OND851986:OND852010 OWZ851986:OWZ852010 PGV851986:PGV852010 PQR851986:PQR852010 QAN851986:QAN852010 QKJ851986:QKJ852010 QUF851986:QUF852010 REB851986:REB852010 RNX851986:RNX852010 RXT851986:RXT852010 SHP851986:SHP852010 SRL851986:SRL852010 TBH851986:TBH852010 TLD851986:TLD852010 TUZ851986:TUZ852010 UEV851986:UEV852010 UOR851986:UOR852010 UYN851986:UYN852010 VIJ851986:VIJ852010 VSF851986:VSF852010 WCB851986:WCB852010 WLX851986:WLX852010 WVT851986:WVT852010 L917522:L917546 JH917522:JH917546 TD917522:TD917546 ACZ917522:ACZ917546 AMV917522:AMV917546 AWR917522:AWR917546 BGN917522:BGN917546 BQJ917522:BQJ917546 CAF917522:CAF917546 CKB917522:CKB917546 CTX917522:CTX917546 DDT917522:DDT917546 DNP917522:DNP917546 DXL917522:DXL917546 EHH917522:EHH917546 ERD917522:ERD917546 FAZ917522:FAZ917546 FKV917522:FKV917546 FUR917522:FUR917546 GEN917522:GEN917546 GOJ917522:GOJ917546 GYF917522:GYF917546 HIB917522:HIB917546 HRX917522:HRX917546 IBT917522:IBT917546 ILP917522:ILP917546 IVL917522:IVL917546 JFH917522:JFH917546 JPD917522:JPD917546 JYZ917522:JYZ917546 KIV917522:KIV917546 KSR917522:KSR917546 LCN917522:LCN917546 LMJ917522:LMJ917546 LWF917522:LWF917546 MGB917522:MGB917546 MPX917522:MPX917546 MZT917522:MZT917546 NJP917522:NJP917546 NTL917522:NTL917546 ODH917522:ODH917546 OND917522:OND917546 OWZ917522:OWZ917546 PGV917522:PGV917546 PQR917522:PQR917546 QAN917522:QAN917546 QKJ917522:QKJ917546 QUF917522:QUF917546 REB917522:REB917546 RNX917522:RNX917546 RXT917522:RXT917546 SHP917522:SHP917546 SRL917522:SRL917546 TBH917522:TBH917546 TLD917522:TLD917546 TUZ917522:TUZ917546 UEV917522:UEV917546 UOR917522:UOR917546 UYN917522:UYN917546 VIJ917522:VIJ917546 VSF917522:VSF917546 WCB917522:WCB917546 WLX917522:WLX917546 WVT917522:WVT917546 L983058:L983082 JH983058:JH983082 TD983058:TD983082 ACZ983058:ACZ983082 AMV983058:AMV983082 AWR983058:AWR983082 BGN983058:BGN983082 BQJ983058:BQJ983082 CAF983058:CAF983082 CKB983058:CKB983082 CTX983058:CTX983082 DDT983058:DDT983082 DNP983058:DNP983082 DXL983058:DXL983082 EHH983058:EHH983082 ERD983058:ERD983082 FAZ983058:FAZ983082 FKV983058:FKV983082 FUR983058:FUR983082 GEN983058:GEN983082 GOJ983058:GOJ983082 GYF983058:GYF983082 HIB983058:HIB983082 HRX983058:HRX983082 IBT983058:IBT983082 ILP983058:ILP983082 IVL983058:IVL983082 JFH983058:JFH983082 JPD983058:JPD983082 JYZ983058:JYZ983082 KIV983058:KIV983082 KSR983058:KSR983082 LCN983058:LCN983082 LMJ983058:LMJ983082 LWF983058:LWF983082 MGB983058:MGB983082 MPX983058:MPX983082 MZT983058:MZT983082 NJP983058:NJP983082 NTL983058:NTL983082 ODH983058:ODH983082 OND983058:OND983082 OWZ983058:OWZ983082 PGV983058:PGV983082 PQR983058:PQR983082 QAN983058:QAN983082 QKJ983058:QKJ983082 QUF983058:QUF983082 REB983058:REB983082 RNX983058:RNX983082 RXT983058:RXT983082 SHP983058:SHP983082 SRL983058:SRL983082 TBH983058:TBH983082 TLD983058:TLD983082 TUZ983058:TUZ983082 UEV983058:UEV983082 UOR983058:UOR983082 UYN983058:UYN983082 VIJ983058:VIJ983082 VSF983058:VSF983082 WCB983058:WCB983082 WLX983058:WLX983082 WVT983058:WVT983082" xr:uid="{64FBDFEA-8A2F-4908-B4C2-99C2F0BB7AB7}"/>
  </dataValidations>
  <pageMargins left="0" right="0" top="0" bottom="0" header="0" footer="0"/>
  <pageSetup paperSize="8" scale="65"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C7F79-A2F0-4AE3-8E2A-8D67C6EA75B6}">
  <sheetPr>
    <tabColor rgb="FF0070C0"/>
  </sheetPr>
  <dimension ref="A2:R175"/>
  <sheetViews>
    <sheetView zoomScale="85" zoomScaleNormal="85" workbookViewId="0">
      <pane xSplit="9" ySplit="8" topLeftCell="K9" activePane="bottomRight" state="frozen"/>
      <selection pane="topRight" activeCell="J1" sqref="J1"/>
      <selection pane="bottomLeft" activeCell="A19" sqref="A19"/>
      <selection pane="bottomRight" activeCell="E28" sqref="E28"/>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18.3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18.3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18.3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18.3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18.3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18.3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18.3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18.3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18.3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18.3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18.3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18.3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18.3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18.3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18.3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18.3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18.3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18.3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18.3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18.3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18.3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18.3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18.3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18.3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18.3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18.3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18.3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18.3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18.3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18.3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18.3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18.3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18.3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18.3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18.3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18.3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18.3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18.3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18.3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18.3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18.3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18.3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18.3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18.3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18.3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18.3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18.3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18.3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18.3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18.3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18.3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18.3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18.3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18.3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18.3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18.3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18.3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18.3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18.3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18.3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18.3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18.3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18.3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18.3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3013</v>
      </c>
      <c r="H2" s="5" t="s">
        <v>2</v>
      </c>
      <c r="I2" s="6"/>
      <c r="J2" s="7"/>
      <c r="K2" s="8">
        <f>SUM(I:I)</f>
        <v>117291</v>
      </c>
    </row>
    <row r="3" spans="1:18" ht="20.100000000000001" customHeight="1">
      <c r="B3" s="895"/>
      <c r="C3" s="2" t="s">
        <v>3</v>
      </c>
      <c r="D3" s="2"/>
      <c r="E3" s="2"/>
      <c r="F3" s="13" t="s">
        <v>2404</v>
      </c>
      <c r="I3" s="1304" t="s">
        <v>3014</v>
      </c>
      <c r="J3" s="1304"/>
      <c r="K3" s="1304"/>
      <c r="L3" s="1304"/>
    </row>
    <row r="4" spans="1:18" ht="20.100000000000001" customHeight="1">
      <c r="B4" s="896"/>
      <c r="C4" s="2" t="s">
        <v>1516</v>
      </c>
      <c r="D4" s="2"/>
      <c r="E4" s="2"/>
      <c r="F4" s="13" t="s">
        <v>3015</v>
      </c>
      <c r="I4" s="1304"/>
      <c r="J4" s="1304"/>
      <c r="K4" s="1304"/>
      <c r="L4" s="1304"/>
    </row>
    <row r="5" spans="1:18" ht="20.100000000000001" customHeight="1">
      <c r="C5" s="2" t="s">
        <v>8</v>
      </c>
      <c r="D5" s="2"/>
      <c r="E5" s="2"/>
      <c r="F5" s="18">
        <v>45829</v>
      </c>
      <c r="H5" s="1305" t="s">
        <v>9</v>
      </c>
      <c r="I5" s="1306"/>
      <c r="J5" s="1307"/>
      <c r="K5" s="38" t="s">
        <v>2641</v>
      </c>
    </row>
    <row r="6" spans="1:18" ht="20.100000000000001" customHeight="1">
      <c r="C6" s="2" t="s">
        <v>10</v>
      </c>
      <c r="D6" s="2"/>
      <c r="E6" s="2"/>
      <c r="F6" s="18">
        <v>45832</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398" t="s">
        <v>109</v>
      </c>
      <c r="B11" s="27"/>
      <c r="C11" s="146">
        <v>1</v>
      </c>
      <c r="D11" s="592" t="s">
        <v>61</v>
      </c>
      <c r="E11" s="592" t="s">
        <v>55</v>
      </c>
      <c r="F11" s="1409" t="s">
        <v>3017</v>
      </c>
      <c r="G11" s="398">
        <v>1</v>
      </c>
      <c r="H11" s="398">
        <v>1670</v>
      </c>
      <c r="I11" s="1410">
        <f>G11*H11</f>
        <v>1670</v>
      </c>
      <c r="J11" s="73"/>
      <c r="K11" s="156" t="s">
        <v>1551</v>
      </c>
      <c r="L11" s="157"/>
      <c r="M11" s="1283" t="s">
        <v>3018</v>
      </c>
      <c r="N11" s="32">
        <v>45806</v>
      </c>
      <c r="O11" s="28"/>
      <c r="P11" s="40">
        <v>45818</v>
      </c>
      <c r="Q11" s="32">
        <v>45819</v>
      </c>
      <c r="R11" s="33"/>
    </row>
    <row r="12" spans="1:18" s="4" customFormat="1" ht="19.7" customHeight="1">
      <c r="A12" s="398" t="s">
        <v>42</v>
      </c>
      <c r="B12" s="27"/>
      <c r="C12" s="146">
        <f t="shared" ref="C12:C43" si="0">+C11+1</f>
        <v>2</v>
      </c>
      <c r="D12" s="131" t="s">
        <v>55</v>
      </c>
      <c r="E12" s="131" t="s">
        <v>55</v>
      </c>
      <c r="F12" s="1082" t="s">
        <v>1455</v>
      </c>
      <c r="G12" s="403">
        <v>1</v>
      </c>
      <c r="H12" s="403">
        <v>97</v>
      </c>
      <c r="I12" s="1411">
        <f t="shared" ref="I12:I29" si="1">G12*H12</f>
        <v>97</v>
      </c>
      <c r="J12" s="271"/>
      <c r="K12" s="963" t="s">
        <v>3019</v>
      </c>
      <c r="L12" s="73"/>
      <c r="M12" s="1283" t="s">
        <v>3018</v>
      </c>
      <c r="N12" s="32">
        <v>45806</v>
      </c>
      <c r="O12" s="28"/>
      <c r="P12" s="40">
        <v>45818</v>
      </c>
      <c r="Q12" s="32">
        <v>45819</v>
      </c>
      <c r="R12" s="33"/>
    </row>
    <row r="13" spans="1:18" s="4" customFormat="1" ht="19.7" customHeight="1">
      <c r="A13" s="398" t="s">
        <v>77</v>
      </c>
      <c r="B13" s="27"/>
      <c r="C13" s="146">
        <f t="shared" si="0"/>
        <v>3</v>
      </c>
      <c r="D13" s="131" t="s">
        <v>55</v>
      </c>
      <c r="E13" s="131" t="s">
        <v>55</v>
      </c>
      <c r="F13" s="1082" t="s">
        <v>2939</v>
      </c>
      <c r="G13" s="403">
        <v>1</v>
      </c>
      <c r="H13" s="403">
        <v>4570</v>
      </c>
      <c r="I13" s="1411">
        <f t="shared" si="1"/>
        <v>4570</v>
      </c>
      <c r="J13" s="271"/>
      <c r="K13" s="963" t="s">
        <v>2940</v>
      </c>
      <c r="L13" s="73"/>
      <c r="M13" s="1283" t="s">
        <v>3018</v>
      </c>
      <c r="N13" s="32">
        <v>45806</v>
      </c>
      <c r="O13" s="28"/>
      <c r="P13" s="40">
        <v>45818</v>
      </c>
      <c r="Q13" s="32">
        <v>45819</v>
      </c>
      <c r="R13" s="33"/>
    </row>
    <row r="14" spans="1:18" s="4" customFormat="1" ht="19.7" customHeight="1">
      <c r="A14" s="398" t="s">
        <v>42</v>
      </c>
      <c r="B14" s="27"/>
      <c r="C14" s="146">
        <f t="shared" si="0"/>
        <v>4</v>
      </c>
      <c r="D14" s="131" t="s">
        <v>55</v>
      </c>
      <c r="E14" s="131" t="s">
        <v>55</v>
      </c>
      <c r="F14" s="1082" t="s">
        <v>1457</v>
      </c>
      <c r="G14" s="403">
        <v>1</v>
      </c>
      <c r="H14" s="403">
        <v>685</v>
      </c>
      <c r="I14" s="1411">
        <f t="shared" si="1"/>
        <v>685</v>
      </c>
      <c r="J14" s="271"/>
      <c r="K14" s="963" t="s">
        <v>2941</v>
      </c>
      <c r="L14" s="73"/>
      <c r="M14" s="1283" t="s">
        <v>3018</v>
      </c>
      <c r="N14" s="32">
        <v>45806</v>
      </c>
      <c r="O14" s="28"/>
      <c r="P14" s="40">
        <v>45818</v>
      </c>
      <c r="Q14" s="32">
        <v>45819</v>
      </c>
      <c r="R14" s="33"/>
    </row>
    <row r="15" spans="1:18" s="4" customFormat="1" ht="19.7" customHeight="1">
      <c r="A15" s="398" t="s">
        <v>54</v>
      </c>
      <c r="B15" s="27"/>
      <c r="C15" s="146">
        <f t="shared" si="0"/>
        <v>5</v>
      </c>
      <c r="D15" s="396" t="s">
        <v>61</v>
      </c>
      <c r="E15" s="28" t="s">
        <v>55</v>
      </c>
      <c r="F15" s="1082" t="s">
        <v>2942</v>
      </c>
      <c r="G15" s="403">
        <v>1</v>
      </c>
      <c r="H15" s="403">
        <v>15411</v>
      </c>
      <c r="I15" s="1411">
        <f t="shared" si="1"/>
        <v>15411</v>
      </c>
      <c r="J15" s="271"/>
      <c r="K15" s="963" t="s">
        <v>2943</v>
      </c>
      <c r="L15" s="73"/>
      <c r="M15" s="1283" t="s">
        <v>3018</v>
      </c>
      <c r="N15" s="32">
        <v>45806</v>
      </c>
      <c r="O15" s="28"/>
      <c r="P15" s="40">
        <v>45818</v>
      </c>
      <c r="Q15" s="32">
        <v>45819</v>
      </c>
      <c r="R15" s="33"/>
    </row>
    <row r="16" spans="1:18" s="4" customFormat="1" ht="19.7" customHeight="1">
      <c r="A16" s="398" t="s">
        <v>54</v>
      </c>
      <c r="B16" s="27"/>
      <c r="C16" s="146">
        <f t="shared" si="0"/>
        <v>6</v>
      </c>
      <c r="D16" s="396" t="s">
        <v>61</v>
      </c>
      <c r="E16" s="28" t="s">
        <v>55</v>
      </c>
      <c r="F16" s="1082" t="s">
        <v>3020</v>
      </c>
      <c r="G16" s="403">
        <v>1</v>
      </c>
      <c r="H16" s="403">
        <v>13439</v>
      </c>
      <c r="I16" s="1411">
        <f t="shared" si="1"/>
        <v>13439</v>
      </c>
      <c r="J16" s="271"/>
      <c r="K16" s="963" t="s">
        <v>2945</v>
      </c>
      <c r="L16" s="73"/>
      <c r="M16" s="1283" t="s">
        <v>3018</v>
      </c>
      <c r="N16" s="32">
        <v>45806</v>
      </c>
      <c r="O16" s="28"/>
      <c r="P16" s="40">
        <v>45818</v>
      </c>
      <c r="Q16" s="32">
        <v>45819</v>
      </c>
      <c r="R16" s="33"/>
    </row>
    <row r="17" spans="1:18" s="4" customFormat="1" ht="19.7" customHeight="1">
      <c r="A17" s="398" t="s">
        <v>42</v>
      </c>
      <c r="B17" s="27"/>
      <c r="C17" s="146">
        <f t="shared" si="0"/>
        <v>7</v>
      </c>
      <c r="D17" s="131" t="s">
        <v>55</v>
      </c>
      <c r="E17" s="131" t="s">
        <v>55</v>
      </c>
      <c r="F17" s="1082" t="s">
        <v>1454</v>
      </c>
      <c r="G17" s="403">
        <v>1</v>
      </c>
      <c r="H17" s="403">
        <v>320</v>
      </c>
      <c r="I17" s="1411">
        <f t="shared" si="1"/>
        <v>320</v>
      </c>
      <c r="J17" s="271"/>
      <c r="K17" s="963" t="s">
        <v>3021</v>
      </c>
      <c r="L17" s="73"/>
      <c r="M17" s="1283" t="s">
        <v>3018</v>
      </c>
      <c r="N17" s="32">
        <v>45806</v>
      </c>
      <c r="O17" s="28"/>
      <c r="P17" s="40">
        <v>45818</v>
      </c>
      <c r="Q17" s="32">
        <v>45819</v>
      </c>
      <c r="R17" s="33"/>
    </row>
    <row r="18" spans="1:18" s="4" customFormat="1" ht="19.7" customHeight="1">
      <c r="A18" s="398" t="s">
        <v>42</v>
      </c>
      <c r="B18" s="27"/>
      <c r="C18" s="146">
        <f t="shared" si="0"/>
        <v>8</v>
      </c>
      <c r="D18" s="131" t="s">
        <v>2282</v>
      </c>
      <c r="E18" s="131" t="s">
        <v>55</v>
      </c>
      <c r="F18" s="1409" t="s">
        <v>3022</v>
      </c>
      <c r="G18" s="398">
        <v>1</v>
      </c>
      <c r="H18" s="398">
        <v>3052</v>
      </c>
      <c r="I18" s="1411">
        <f t="shared" si="1"/>
        <v>3052</v>
      </c>
      <c r="J18" s="217"/>
      <c r="K18" s="217" t="s">
        <v>3023</v>
      </c>
      <c r="L18" s="157"/>
      <c r="M18" s="1283" t="s">
        <v>3018</v>
      </c>
      <c r="N18" s="32">
        <v>45806</v>
      </c>
      <c r="O18" s="28"/>
      <c r="P18" s="40">
        <v>45818</v>
      </c>
      <c r="Q18" s="32">
        <v>45819</v>
      </c>
      <c r="R18" s="33"/>
    </row>
    <row r="19" spans="1:18" s="4" customFormat="1" ht="19.7" customHeight="1">
      <c r="A19" s="398" t="s">
        <v>42</v>
      </c>
      <c r="B19" s="27"/>
      <c r="C19" s="146">
        <f t="shared" si="0"/>
        <v>9</v>
      </c>
      <c r="D19" s="131" t="s">
        <v>55</v>
      </c>
      <c r="E19" s="131" t="s">
        <v>55</v>
      </c>
      <c r="F19" s="1409" t="s">
        <v>3024</v>
      </c>
      <c r="G19" s="398">
        <v>1</v>
      </c>
      <c r="H19" s="398">
        <v>2370</v>
      </c>
      <c r="I19" s="1411">
        <f t="shared" si="1"/>
        <v>2370</v>
      </c>
      <c r="J19" s="217"/>
      <c r="K19" s="217" t="s">
        <v>3025</v>
      </c>
      <c r="L19" s="157"/>
      <c r="M19" s="1283" t="s">
        <v>3018</v>
      </c>
      <c r="N19" s="32">
        <v>45806</v>
      </c>
      <c r="O19" s="28"/>
      <c r="P19" s="40">
        <v>45818</v>
      </c>
      <c r="Q19" s="32">
        <v>45819</v>
      </c>
      <c r="R19" s="33"/>
    </row>
    <row r="20" spans="1:18" s="4" customFormat="1" ht="19.7" customHeight="1">
      <c r="A20" s="398" t="s">
        <v>42</v>
      </c>
      <c r="B20" s="27"/>
      <c r="C20" s="146">
        <f t="shared" si="0"/>
        <v>10</v>
      </c>
      <c r="D20" s="131" t="s">
        <v>55</v>
      </c>
      <c r="E20" s="131" t="s">
        <v>55</v>
      </c>
      <c r="F20" s="1409" t="s">
        <v>3026</v>
      </c>
      <c r="G20" s="398">
        <v>1</v>
      </c>
      <c r="H20" s="398">
        <v>1720</v>
      </c>
      <c r="I20" s="1411">
        <f t="shared" si="1"/>
        <v>1720</v>
      </c>
      <c r="J20" s="217"/>
      <c r="K20" s="217" t="s">
        <v>3027</v>
      </c>
      <c r="L20" s="157"/>
      <c r="M20" s="1283" t="s">
        <v>3018</v>
      </c>
      <c r="N20" s="32">
        <v>45806</v>
      </c>
      <c r="O20" s="28"/>
      <c r="P20" s="40">
        <v>45818</v>
      </c>
      <c r="Q20" s="32">
        <v>45819</v>
      </c>
      <c r="R20" s="33"/>
    </row>
    <row r="21" spans="1:18" s="4" customFormat="1" ht="19.7" customHeight="1">
      <c r="A21" s="398" t="s">
        <v>54</v>
      </c>
      <c r="B21" s="27"/>
      <c r="C21" s="146">
        <f t="shared" si="0"/>
        <v>11</v>
      </c>
      <c r="D21" s="396" t="s">
        <v>61</v>
      </c>
      <c r="E21" s="28" t="s">
        <v>55</v>
      </c>
      <c r="F21" s="1409" t="s">
        <v>3028</v>
      </c>
      <c r="G21" s="398">
        <v>1</v>
      </c>
      <c r="H21" s="398">
        <v>19108</v>
      </c>
      <c r="I21" s="1411">
        <f t="shared" si="1"/>
        <v>19108</v>
      </c>
      <c r="J21" s="217"/>
      <c r="K21" s="217" t="s">
        <v>3029</v>
      </c>
      <c r="L21" s="157"/>
      <c r="M21" s="1283" t="s">
        <v>3018</v>
      </c>
      <c r="N21" s="32">
        <v>45806</v>
      </c>
      <c r="O21" s="28"/>
      <c r="P21" s="40">
        <v>45818</v>
      </c>
      <c r="Q21" s="32">
        <v>45819</v>
      </c>
      <c r="R21" s="33"/>
    </row>
    <row r="22" spans="1:18" s="4" customFormat="1" ht="19.7" customHeight="1">
      <c r="A22" s="398" t="s">
        <v>109</v>
      </c>
      <c r="B22" s="27"/>
      <c r="C22" s="146">
        <f t="shared" si="0"/>
        <v>12</v>
      </c>
      <c r="D22" s="131" t="s">
        <v>55</v>
      </c>
      <c r="E22" s="131" t="s">
        <v>55</v>
      </c>
      <c r="F22" s="1409" t="s">
        <v>1111</v>
      </c>
      <c r="G22" s="398">
        <v>2</v>
      </c>
      <c r="H22" s="398">
        <v>700</v>
      </c>
      <c r="I22" s="1411">
        <f t="shared" si="1"/>
        <v>1400</v>
      </c>
      <c r="J22" s="217"/>
      <c r="K22" s="217" t="s">
        <v>3030</v>
      </c>
      <c r="L22" s="157"/>
      <c r="M22" s="1283" t="s">
        <v>3018</v>
      </c>
      <c r="N22" s="32">
        <v>45806</v>
      </c>
      <c r="O22" s="28"/>
      <c r="P22" s="40">
        <v>45818</v>
      </c>
      <c r="Q22" s="32">
        <v>45819</v>
      </c>
      <c r="R22" s="33"/>
    </row>
    <row r="23" spans="1:18" s="4" customFormat="1" ht="19.7" customHeight="1">
      <c r="A23" s="398" t="s">
        <v>42</v>
      </c>
      <c r="B23" s="27"/>
      <c r="C23" s="146">
        <f t="shared" si="0"/>
        <v>13</v>
      </c>
      <c r="D23" s="131" t="s">
        <v>55</v>
      </c>
      <c r="E23" s="131" t="s">
        <v>55</v>
      </c>
      <c r="F23" s="297" t="s">
        <v>240</v>
      </c>
      <c r="G23" s="398">
        <v>13</v>
      </c>
      <c r="H23" s="398">
        <v>90</v>
      </c>
      <c r="I23" s="1353">
        <f>G23*H23</f>
        <v>1170</v>
      </c>
      <c r="J23" s="217"/>
      <c r="K23" s="217" t="s">
        <v>3031</v>
      </c>
      <c r="L23" s="157"/>
      <c r="M23" s="1283" t="s">
        <v>3018</v>
      </c>
      <c r="N23" s="32">
        <v>45806</v>
      </c>
      <c r="O23" s="28"/>
      <c r="P23" s="40">
        <v>45818</v>
      </c>
      <c r="Q23" s="32">
        <v>45819</v>
      </c>
      <c r="R23" s="33"/>
    </row>
    <row r="24" spans="1:18" s="4" customFormat="1" ht="19.7" customHeight="1">
      <c r="A24" s="398" t="s">
        <v>109</v>
      </c>
      <c r="B24" s="27"/>
      <c r="C24" s="146">
        <f t="shared" si="0"/>
        <v>14</v>
      </c>
      <c r="D24" s="131" t="s">
        <v>55</v>
      </c>
      <c r="E24" s="131" t="s">
        <v>55</v>
      </c>
      <c r="F24" s="1409" t="s">
        <v>3032</v>
      </c>
      <c r="G24" s="398">
        <v>2</v>
      </c>
      <c r="H24" s="398">
        <v>1830</v>
      </c>
      <c r="I24" s="1411">
        <f t="shared" si="1"/>
        <v>3660</v>
      </c>
      <c r="J24" s="217"/>
      <c r="K24" s="406" t="s">
        <v>3033</v>
      </c>
      <c r="L24" s="157"/>
      <c r="M24" s="1283" t="s">
        <v>3018</v>
      </c>
      <c r="N24" s="32">
        <v>45806</v>
      </c>
      <c r="O24" s="28"/>
      <c r="P24" s="40">
        <v>45818</v>
      </c>
      <c r="Q24" s="32">
        <v>45819</v>
      </c>
      <c r="R24" s="33"/>
    </row>
    <row r="25" spans="1:18" s="4" customFormat="1" ht="19.7" customHeight="1">
      <c r="A25" s="398" t="s">
        <v>42</v>
      </c>
      <c r="B25" s="27"/>
      <c r="C25" s="146">
        <f t="shared" si="0"/>
        <v>15</v>
      </c>
      <c r="D25" s="131" t="s">
        <v>55</v>
      </c>
      <c r="E25" s="131" t="s">
        <v>55</v>
      </c>
      <c r="F25" s="1409" t="s">
        <v>455</v>
      </c>
      <c r="G25" s="398">
        <v>3</v>
      </c>
      <c r="H25" s="398">
        <v>240</v>
      </c>
      <c r="I25" s="1411">
        <f t="shared" si="1"/>
        <v>720</v>
      </c>
      <c r="J25" s="217"/>
      <c r="K25" s="217" t="s">
        <v>3034</v>
      </c>
      <c r="L25" s="157"/>
      <c r="M25" s="1283" t="s">
        <v>3018</v>
      </c>
      <c r="N25" s="32">
        <v>45806</v>
      </c>
      <c r="O25" s="28"/>
      <c r="P25" s="40">
        <v>45818</v>
      </c>
      <c r="Q25" s="32">
        <v>45819</v>
      </c>
      <c r="R25" s="33"/>
    </row>
    <row r="26" spans="1:18" s="4" customFormat="1" ht="19.7" customHeight="1">
      <c r="A26" s="398" t="s">
        <v>42</v>
      </c>
      <c r="B26" s="27"/>
      <c r="C26" s="146">
        <f t="shared" si="0"/>
        <v>16</v>
      </c>
      <c r="D26" s="131" t="s">
        <v>55</v>
      </c>
      <c r="E26" s="131" t="s">
        <v>55</v>
      </c>
      <c r="F26" s="458" t="s">
        <v>614</v>
      </c>
      <c r="G26" s="405">
        <v>10</v>
      </c>
      <c r="H26" s="427">
        <v>50</v>
      </c>
      <c r="I26" s="1411">
        <f t="shared" si="1"/>
        <v>500</v>
      </c>
      <c r="J26" s="464"/>
      <c r="K26" s="464" t="s">
        <v>3035</v>
      </c>
      <c r="L26" s="157"/>
      <c r="M26" s="1283" t="s">
        <v>3018</v>
      </c>
      <c r="N26" s="32">
        <v>45806</v>
      </c>
      <c r="O26" s="28"/>
      <c r="P26" s="40">
        <v>45818</v>
      </c>
      <c r="Q26" s="32">
        <v>45819</v>
      </c>
      <c r="R26" s="33"/>
    </row>
    <row r="27" spans="1:18" s="4" customFormat="1" ht="19.7" customHeight="1">
      <c r="A27" s="398" t="s">
        <v>42</v>
      </c>
      <c r="B27" s="27"/>
      <c r="C27" s="146">
        <f t="shared" si="0"/>
        <v>17</v>
      </c>
      <c r="D27" s="131" t="s">
        <v>55</v>
      </c>
      <c r="E27" s="131" t="s">
        <v>55</v>
      </c>
      <c r="F27" s="458" t="s">
        <v>430</v>
      </c>
      <c r="G27" s="405">
        <v>10</v>
      </c>
      <c r="H27" s="427">
        <v>58</v>
      </c>
      <c r="I27" s="1411">
        <f t="shared" si="1"/>
        <v>580</v>
      </c>
      <c r="J27" s="464"/>
      <c r="K27" s="464" t="s">
        <v>3036</v>
      </c>
      <c r="L27" s="157"/>
      <c r="M27" s="1283" t="s">
        <v>3018</v>
      </c>
      <c r="N27" s="32">
        <v>45806</v>
      </c>
      <c r="O27" s="28"/>
      <c r="P27" s="40">
        <v>45818</v>
      </c>
      <c r="Q27" s="32">
        <v>45819</v>
      </c>
      <c r="R27" s="33"/>
    </row>
    <row r="28" spans="1:18" s="4" customFormat="1" ht="19.7" customHeight="1">
      <c r="A28" s="398" t="s">
        <v>54</v>
      </c>
      <c r="B28" s="27"/>
      <c r="C28" s="146">
        <f t="shared" si="0"/>
        <v>18</v>
      </c>
      <c r="D28" s="396" t="s">
        <v>61</v>
      </c>
      <c r="E28" s="28" t="s">
        <v>55</v>
      </c>
      <c r="F28" s="1409" t="s">
        <v>3037</v>
      </c>
      <c r="G28" s="398">
        <v>1</v>
      </c>
      <c r="H28" s="398">
        <v>9453</v>
      </c>
      <c r="I28" s="1411">
        <f t="shared" si="1"/>
        <v>9453</v>
      </c>
      <c r="J28" s="217"/>
      <c r="K28" s="217" t="s">
        <v>3038</v>
      </c>
      <c r="L28" s="157"/>
      <c r="M28" s="1283" t="s">
        <v>3018</v>
      </c>
      <c r="N28" s="32">
        <v>45806</v>
      </c>
      <c r="O28" s="28"/>
      <c r="P28" s="40">
        <v>45818</v>
      </c>
      <c r="Q28" s="32">
        <v>45819</v>
      </c>
      <c r="R28" s="33"/>
    </row>
    <row r="29" spans="1:18" s="4" customFormat="1" ht="19.7" customHeight="1">
      <c r="A29" s="398" t="s">
        <v>42</v>
      </c>
      <c r="B29" s="27"/>
      <c r="C29" s="146">
        <f t="shared" si="0"/>
        <v>19</v>
      </c>
      <c r="D29" s="131" t="s">
        <v>55</v>
      </c>
      <c r="E29" s="131" t="s">
        <v>55</v>
      </c>
      <c r="F29" s="1409" t="s">
        <v>3039</v>
      </c>
      <c r="G29" s="398">
        <v>4</v>
      </c>
      <c r="H29" s="398">
        <v>194</v>
      </c>
      <c r="I29" s="1411">
        <f t="shared" si="1"/>
        <v>776</v>
      </c>
      <c r="J29" s="217"/>
      <c r="K29" s="217" t="s">
        <v>3040</v>
      </c>
      <c r="L29" s="157"/>
      <c r="M29" s="1283" t="s">
        <v>3018</v>
      </c>
      <c r="N29" s="32">
        <v>45806</v>
      </c>
      <c r="O29" s="28"/>
      <c r="P29" s="40">
        <v>45818</v>
      </c>
      <c r="Q29" s="32">
        <v>45819</v>
      </c>
      <c r="R29" s="33"/>
    </row>
    <row r="30" spans="1:18" s="4" customFormat="1" ht="19.7" customHeight="1">
      <c r="A30" s="398" t="s">
        <v>42</v>
      </c>
      <c r="B30" s="27"/>
      <c r="C30" s="146">
        <f t="shared" si="0"/>
        <v>20</v>
      </c>
      <c r="D30" s="131" t="s">
        <v>55</v>
      </c>
      <c r="E30" s="131" t="s">
        <v>55</v>
      </c>
      <c r="F30" s="458" t="s">
        <v>503</v>
      </c>
      <c r="G30" s="405">
        <v>10</v>
      </c>
      <c r="H30" s="427">
        <v>58</v>
      </c>
      <c r="I30" s="1411">
        <f>G30*H30</f>
        <v>580</v>
      </c>
      <c r="J30" s="464"/>
      <c r="K30" s="464" t="s">
        <v>3041</v>
      </c>
      <c r="L30" s="157"/>
      <c r="M30" s="1283" t="s">
        <v>3018</v>
      </c>
      <c r="N30" s="32">
        <v>45806</v>
      </c>
      <c r="O30" s="28"/>
      <c r="P30" s="40">
        <v>45818</v>
      </c>
      <c r="Q30" s="32">
        <v>45819</v>
      </c>
      <c r="R30" s="33"/>
    </row>
    <row r="31" spans="1:18" s="4" customFormat="1" ht="19.7" customHeight="1">
      <c r="A31" s="398" t="s">
        <v>42</v>
      </c>
      <c r="B31" s="27"/>
      <c r="C31" s="146">
        <f t="shared" si="0"/>
        <v>21</v>
      </c>
      <c r="D31" s="131" t="s">
        <v>55</v>
      </c>
      <c r="E31" s="131" t="s">
        <v>55</v>
      </c>
      <c r="F31" s="458" t="s">
        <v>3042</v>
      </c>
      <c r="G31" s="405">
        <v>1</v>
      </c>
      <c r="H31" s="427">
        <v>541</v>
      </c>
      <c r="I31" s="1411">
        <f t="shared" ref="I31:I42" si="2">G31*H31</f>
        <v>541</v>
      </c>
      <c r="J31" s="464"/>
      <c r="K31" s="464" t="s">
        <v>3043</v>
      </c>
      <c r="L31" s="157"/>
      <c r="M31" s="1283" t="s">
        <v>3018</v>
      </c>
      <c r="N31" s="32">
        <v>45806</v>
      </c>
      <c r="O31" s="28"/>
      <c r="P31" s="40">
        <v>45818</v>
      </c>
      <c r="Q31" s="32">
        <v>45819</v>
      </c>
      <c r="R31" s="33"/>
    </row>
    <row r="32" spans="1:18" s="4" customFormat="1" ht="19.7" customHeight="1">
      <c r="A32" s="398" t="s">
        <v>109</v>
      </c>
      <c r="B32" s="27"/>
      <c r="C32" s="146">
        <f t="shared" si="0"/>
        <v>22</v>
      </c>
      <c r="D32" s="396" t="s">
        <v>61</v>
      </c>
      <c r="E32" s="28" t="s">
        <v>55</v>
      </c>
      <c r="F32" s="1409" t="s">
        <v>3044</v>
      </c>
      <c r="G32" s="398">
        <v>1</v>
      </c>
      <c r="H32" s="398">
        <v>4770</v>
      </c>
      <c r="I32" s="1411">
        <f t="shared" si="2"/>
        <v>4770</v>
      </c>
      <c r="J32" s="217"/>
      <c r="K32" s="217" t="s">
        <v>3045</v>
      </c>
      <c r="L32" s="157"/>
      <c r="M32" s="1283" t="s">
        <v>3018</v>
      </c>
      <c r="N32" s="32">
        <v>45806</v>
      </c>
      <c r="O32" s="28"/>
      <c r="P32" s="40">
        <v>45818</v>
      </c>
      <c r="Q32" s="32">
        <v>45819</v>
      </c>
      <c r="R32" s="33"/>
    </row>
    <row r="33" spans="1:18" s="4" customFormat="1" ht="19.7" customHeight="1">
      <c r="A33" s="398" t="s">
        <v>42</v>
      </c>
      <c r="B33" s="27"/>
      <c r="C33" s="146">
        <f t="shared" si="0"/>
        <v>23</v>
      </c>
      <c r="D33" s="131" t="s">
        <v>55</v>
      </c>
      <c r="E33" s="131" t="s">
        <v>55</v>
      </c>
      <c r="F33" s="1409" t="s">
        <v>3046</v>
      </c>
      <c r="G33" s="398">
        <v>4</v>
      </c>
      <c r="H33" s="398">
        <v>194</v>
      </c>
      <c r="I33" s="1411">
        <f t="shared" si="2"/>
        <v>776</v>
      </c>
      <c r="J33" s="217"/>
      <c r="K33" s="217" t="s">
        <v>3047</v>
      </c>
      <c r="L33" s="157"/>
      <c r="M33" s="1283" t="s">
        <v>3018</v>
      </c>
      <c r="N33" s="32">
        <v>45806</v>
      </c>
      <c r="O33" s="28"/>
      <c r="P33" s="40">
        <v>45818</v>
      </c>
      <c r="Q33" s="32">
        <v>45819</v>
      </c>
      <c r="R33" s="33"/>
    </row>
    <row r="34" spans="1:18" s="4" customFormat="1" ht="19.7" customHeight="1">
      <c r="A34" s="398" t="s">
        <v>42</v>
      </c>
      <c r="B34" s="27"/>
      <c r="C34" s="146">
        <f t="shared" si="0"/>
        <v>24</v>
      </c>
      <c r="D34" s="131" t="s">
        <v>55</v>
      </c>
      <c r="E34" s="131" t="s">
        <v>55</v>
      </c>
      <c r="F34" s="458" t="s">
        <v>608</v>
      </c>
      <c r="G34" s="405">
        <v>10</v>
      </c>
      <c r="H34" s="427">
        <v>50</v>
      </c>
      <c r="I34" s="1411">
        <f t="shared" si="2"/>
        <v>500</v>
      </c>
      <c r="J34" s="464"/>
      <c r="K34" s="464" t="s">
        <v>3048</v>
      </c>
      <c r="L34" s="157"/>
      <c r="M34" s="1283" t="s">
        <v>3018</v>
      </c>
      <c r="N34" s="32">
        <v>45806</v>
      </c>
      <c r="O34" s="28"/>
      <c r="P34" s="40">
        <v>45818</v>
      </c>
      <c r="Q34" s="32">
        <v>45819</v>
      </c>
      <c r="R34" s="33"/>
    </row>
    <row r="35" spans="1:18" s="4" customFormat="1" ht="19.7" customHeight="1">
      <c r="A35" s="398" t="s">
        <v>42</v>
      </c>
      <c r="B35" s="27"/>
      <c r="C35" s="146">
        <f t="shared" si="0"/>
        <v>25</v>
      </c>
      <c r="D35" s="131" t="s">
        <v>55</v>
      </c>
      <c r="E35" s="131" t="s">
        <v>55</v>
      </c>
      <c r="F35" s="1414" t="s">
        <v>614</v>
      </c>
      <c r="G35" s="1415"/>
      <c r="H35" s="1416">
        <v>15</v>
      </c>
      <c r="I35" s="1417">
        <f t="shared" si="2"/>
        <v>0</v>
      </c>
      <c r="J35" s="1418"/>
      <c r="K35" s="1418" t="s">
        <v>3060</v>
      </c>
      <c r="L35" s="157"/>
      <c r="M35" s="1165"/>
      <c r="N35" s="32"/>
      <c r="O35" s="28"/>
      <c r="P35" s="40"/>
      <c r="Q35" s="32"/>
      <c r="R35" s="33"/>
    </row>
    <row r="36" spans="1:18" s="4" customFormat="1" ht="19.7" customHeight="1">
      <c r="A36" s="398" t="s">
        <v>42</v>
      </c>
      <c r="B36" s="27"/>
      <c r="C36" s="146">
        <f t="shared" si="0"/>
        <v>26</v>
      </c>
      <c r="D36" s="28" t="s">
        <v>55</v>
      </c>
      <c r="E36" s="592" t="s">
        <v>55</v>
      </c>
      <c r="F36" s="458" t="s">
        <v>3049</v>
      </c>
      <c r="G36" s="405">
        <v>10</v>
      </c>
      <c r="H36" s="427">
        <v>50</v>
      </c>
      <c r="I36" s="1411">
        <f t="shared" si="2"/>
        <v>500</v>
      </c>
      <c r="J36" s="464"/>
      <c r="K36" s="464" t="s">
        <v>3050</v>
      </c>
      <c r="L36" s="157"/>
      <c r="M36" s="1283" t="s">
        <v>3018</v>
      </c>
      <c r="N36" s="32">
        <v>45806</v>
      </c>
      <c r="O36" s="28"/>
      <c r="P36" s="40">
        <v>45818</v>
      </c>
      <c r="Q36" s="32">
        <v>45819</v>
      </c>
      <c r="R36" s="33"/>
    </row>
    <row r="37" spans="1:18" s="4" customFormat="1" ht="19.7" customHeight="1">
      <c r="A37" s="398" t="s">
        <v>54</v>
      </c>
      <c r="B37" s="27"/>
      <c r="C37" s="146">
        <f t="shared" si="0"/>
        <v>27</v>
      </c>
      <c r="D37" s="396" t="s">
        <v>61</v>
      </c>
      <c r="E37" s="28" t="s">
        <v>55</v>
      </c>
      <c r="F37" s="1409" t="s">
        <v>3051</v>
      </c>
      <c r="G37" s="398">
        <v>2</v>
      </c>
      <c r="H37" s="398">
        <v>7306</v>
      </c>
      <c r="I37" s="1411">
        <f t="shared" si="2"/>
        <v>14612</v>
      </c>
      <c r="J37" s="217"/>
      <c r="K37" s="217" t="s">
        <v>3052</v>
      </c>
      <c r="L37" s="157"/>
      <c r="M37" s="1283" t="s">
        <v>3018</v>
      </c>
      <c r="N37" s="32">
        <v>45806</v>
      </c>
      <c r="O37" s="28"/>
      <c r="P37" s="40">
        <v>45818</v>
      </c>
      <c r="Q37" s="32">
        <v>45819</v>
      </c>
      <c r="R37" s="33"/>
    </row>
    <row r="38" spans="1:18" s="4" customFormat="1" ht="19.7" customHeight="1">
      <c r="A38" s="398" t="s">
        <v>42</v>
      </c>
      <c r="B38" s="27"/>
      <c r="C38" s="146">
        <f t="shared" si="0"/>
        <v>28</v>
      </c>
      <c r="D38" s="28" t="s">
        <v>55</v>
      </c>
      <c r="E38" s="592" t="s">
        <v>55</v>
      </c>
      <c r="F38" s="1409" t="s">
        <v>508</v>
      </c>
      <c r="G38" s="398">
        <v>4</v>
      </c>
      <c r="H38" s="398">
        <v>92</v>
      </c>
      <c r="I38" s="1411">
        <f t="shared" si="2"/>
        <v>368</v>
      </c>
      <c r="J38" s="217"/>
      <c r="K38" s="217" t="s">
        <v>509</v>
      </c>
      <c r="L38" s="157"/>
      <c r="M38" s="1283" t="s">
        <v>3018</v>
      </c>
      <c r="N38" s="32">
        <v>45806</v>
      </c>
      <c r="O38" s="28"/>
      <c r="P38" s="40">
        <v>45818</v>
      </c>
      <c r="Q38" s="32">
        <v>45819</v>
      </c>
      <c r="R38" s="33"/>
    </row>
    <row r="39" spans="1:18" s="4" customFormat="1" ht="19.7" customHeight="1">
      <c r="A39" s="398" t="s">
        <v>42</v>
      </c>
      <c r="B39" s="27"/>
      <c r="C39" s="146">
        <f t="shared" si="0"/>
        <v>29</v>
      </c>
      <c r="D39" s="28" t="s">
        <v>55</v>
      </c>
      <c r="E39" s="592" t="s">
        <v>55</v>
      </c>
      <c r="F39" s="1409" t="s">
        <v>3053</v>
      </c>
      <c r="G39" s="398">
        <v>2</v>
      </c>
      <c r="H39" s="398">
        <v>92</v>
      </c>
      <c r="I39" s="1411">
        <f t="shared" si="2"/>
        <v>184</v>
      </c>
      <c r="J39" s="217"/>
      <c r="K39" s="217" t="s">
        <v>509</v>
      </c>
      <c r="L39" s="157"/>
      <c r="M39" s="1283" t="s">
        <v>3018</v>
      </c>
      <c r="N39" s="32">
        <v>45806</v>
      </c>
      <c r="O39" s="28"/>
      <c r="P39" s="40">
        <v>45818</v>
      </c>
      <c r="Q39" s="32">
        <v>45819</v>
      </c>
      <c r="R39" s="33"/>
    </row>
    <row r="40" spans="1:18" s="4" customFormat="1" ht="19.7" customHeight="1">
      <c r="A40" s="398" t="s">
        <v>54</v>
      </c>
      <c r="B40" s="27"/>
      <c r="C40" s="146">
        <f t="shared" si="0"/>
        <v>30</v>
      </c>
      <c r="D40" s="396" t="s">
        <v>61</v>
      </c>
      <c r="E40" s="28" t="s">
        <v>55</v>
      </c>
      <c r="F40" s="1409" t="s">
        <v>3054</v>
      </c>
      <c r="G40" s="398">
        <v>1</v>
      </c>
      <c r="H40" s="398">
        <v>8976</v>
      </c>
      <c r="I40" s="1411">
        <f t="shared" si="2"/>
        <v>8976</v>
      </c>
      <c r="J40" s="217"/>
      <c r="K40" s="217" t="s">
        <v>3055</v>
      </c>
      <c r="L40" s="157"/>
      <c r="M40" s="1283" t="s">
        <v>3018</v>
      </c>
      <c r="N40" s="32">
        <v>45806</v>
      </c>
      <c r="O40" s="28"/>
      <c r="P40" s="40">
        <v>45818</v>
      </c>
      <c r="Q40" s="32">
        <v>45819</v>
      </c>
      <c r="R40" s="33"/>
    </row>
    <row r="41" spans="1:18" s="4" customFormat="1" ht="19.7" customHeight="1">
      <c r="A41" s="398" t="s">
        <v>42</v>
      </c>
      <c r="B41" s="27"/>
      <c r="C41" s="146">
        <f t="shared" si="0"/>
        <v>31</v>
      </c>
      <c r="D41" s="131" t="s">
        <v>55</v>
      </c>
      <c r="E41" s="131" t="s">
        <v>55</v>
      </c>
      <c r="F41" s="1419" t="s">
        <v>240</v>
      </c>
      <c r="G41" s="1420"/>
      <c r="H41" s="1420">
        <v>46</v>
      </c>
      <c r="I41" s="1417">
        <f>G41*H41</f>
        <v>0</v>
      </c>
      <c r="J41" s="1421"/>
      <c r="K41" s="1421" t="s">
        <v>3061</v>
      </c>
      <c r="L41" s="157"/>
      <c r="M41" s="1165"/>
      <c r="N41" s="32"/>
      <c r="O41" s="28"/>
      <c r="P41" s="40"/>
      <c r="Q41" s="32"/>
      <c r="R41" s="33"/>
    </row>
    <row r="42" spans="1:18" s="4" customFormat="1" ht="19.7" customHeight="1">
      <c r="A42" s="398" t="s">
        <v>42</v>
      </c>
      <c r="B42" s="27"/>
      <c r="C42" s="146">
        <f t="shared" si="0"/>
        <v>32</v>
      </c>
      <c r="D42" s="28" t="s">
        <v>55</v>
      </c>
      <c r="E42" s="592" t="s">
        <v>55</v>
      </c>
      <c r="F42" s="1409" t="s">
        <v>3056</v>
      </c>
      <c r="G42" s="398">
        <v>1</v>
      </c>
      <c r="H42" s="398">
        <v>1030</v>
      </c>
      <c r="I42" s="1411">
        <f t="shared" si="2"/>
        <v>1030</v>
      </c>
      <c r="J42" s="217"/>
      <c r="K42" s="217" t="s">
        <v>2906</v>
      </c>
      <c r="L42" s="157"/>
      <c r="M42" s="1283" t="s">
        <v>3018</v>
      </c>
      <c r="N42" s="32">
        <v>45806</v>
      </c>
      <c r="O42" s="28"/>
      <c r="P42" s="40">
        <v>45818</v>
      </c>
      <c r="Q42" s="32">
        <v>45819</v>
      </c>
      <c r="R42" s="33"/>
    </row>
    <row r="43" spans="1:18" s="4" customFormat="1" ht="19.7" customHeight="1">
      <c r="A43" s="398" t="s">
        <v>42</v>
      </c>
      <c r="B43" s="27"/>
      <c r="C43" s="146">
        <f t="shared" si="0"/>
        <v>33</v>
      </c>
      <c r="D43" s="27" t="s">
        <v>2907</v>
      </c>
      <c r="E43" s="27" t="s">
        <v>55</v>
      </c>
      <c r="F43" s="1385" t="s">
        <v>2347</v>
      </c>
      <c r="G43" s="442">
        <v>10</v>
      </c>
      <c r="H43" s="456">
        <v>24</v>
      </c>
      <c r="I43" s="737">
        <f>G43*H43</f>
        <v>240</v>
      </c>
      <c r="J43" s="31"/>
      <c r="K43" s="406" t="s">
        <v>2348</v>
      </c>
      <c r="L43" s="157"/>
      <c r="M43" s="1283" t="s">
        <v>3018</v>
      </c>
      <c r="N43" s="32">
        <v>45806</v>
      </c>
      <c r="O43" s="28"/>
      <c r="P43" s="40">
        <v>45818</v>
      </c>
      <c r="Q43" s="32">
        <v>45819</v>
      </c>
      <c r="R43" s="33"/>
    </row>
    <row r="44" spans="1:18" s="4" customFormat="1" ht="19.7" customHeight="1">
      <c r="A44" s="27"/>
      <c r="B44" s="27"/>
      <c r="C44" s="28"/>
      <c r="D44" s="299"/>
      <c r="E44" s="299"/>
      <c r="F44" s="304"/>
      <c r="G44" s="256"/>
      <c r="H44" s="256"/>
      <c r="I44" s="305"/>
      <c r="J44" s="260"/>
      <c r="K44" s="464"/>
      <c r="L44" s="709"/>
      <c r="M44" s="27"/>
      <c r="N44" s="32"/>
      <c r="O44" s="28"/>
      <c r="P44" s="27"/>
      <c r="Q44" s="32"/>
      <c r="R44" s="33"/>
    </row>
    <row r="45" spans="1:18" s="4" customFormat="1" ht="19.7" customHeight="1">
      <c r="A45" s="27"/>
      <c r="B45" s="27"/>
      <c r="C45" s="28"/>
      <c r="D45" s="28"/>
      <c r="E45" s="28"/>
      <c r="F45" s="306">
        <f>SUM(I11:I44)</f>
        <v>113778</v>
      </c>
      <c r="G45" s="27"/>
      <c r="H45" s="27"/>
      <c r="I45" s="31"/>
      <c r="J45" s="217"/>
      <c r="K45" s="27"/>
      <c r="L45" s="27"/>
      <c r="M45" s="27"/>
      <c r="N45" s="32"/>
      <c r="O45" s="28"/>
      <c r="P45" s="27"/>
      <c r="Q45" s="32"/>
      <c r="R45" s="33"/>
    </row>
    <row r="46" spans="1:18" s="4" customFormat="1" ht="19.7" customHeight="1">
      <c r="A46" s="27"/>
      <c r="B46" s="27"/>
      <c r="C46" s="28"/>
      <c r="D46" s="28"/>
      <c r="E46" s="28"/>
      <c r="F46" s="173"/>
      <c r="G46" s="27"/>
      <c r="H46" s="27"/>
      <c r="I46" s="31"/>
      <c r="J46" s="217"/>
      <c r="K46" s="27"/>
      <c r="L46" s="27"/>
      <c r="M46" s="27"/>
      <c r="N46" s="32"/>
      <c r="O46" s="28"/>
      <c r="P46" s="27"/>
      <c r="Q46" s="32"/>
      <c r="R46" s="33"/>
    </row>
    <row r="47" spans="1:18" s="4" customFormat="1" ht="19.7" customHeight="1">
      <c r="A47" s="27"/>
      <c r="B47" s="27"/>
      <c r="C47" s="28"/>
      <c r="D47" s="28"/>
      <c r="E47" s="28"/>
      <c r="F47" s="173"/>
      <c r="G47" s="27"/>
      <c r="H47" s="27"/>
      <c r="I47" s="31"/>
      <c r="J47" s="217"/>
      <c r="K47" s="27"/>
      <c r="L47" s="27"/>
      <c r="M47" s="27"/>
      <c r="N47" s="32"/>
      <c r="O47" s="28"/>
      <c r="P47" s="27"/>
      <c r="Q47" s="32"/>
      <c r="R47" s="33"/>
    </row>
    <row r="48" spans="1:18" s="4" customFormat="1" ht="19.7" customHeight="1">
      <c r="A48" s="27"/>
      <c r="B48" s="27"/>
      <c r="C48" s="28"/>
      <c r="D48" s="28"/>
      <c r="E48" s="28"/>
      <c r="F48" s="27"/>
      <c r="G48" s="27"/>
      <c r="H48" s="27"/>
      <c r="I48" s="31"/>
      <c r="J48" s="217"/>
      <c r="K48" s="27"/>
      <c r="L48" s="27"/>
      <c r="M48" s="27"/>
      <c r="N48" s="32"/>
      <c r="O48" s="28"/>
      <c r="P48" s="27"/>
      <c r="Q48" s="32"/>
      <c r="R48" s="33"/>
    </row>
    <row r="49" spans="1:18" s="4" customFormat="1" ht="19.7" customHeight="1">
      <c r="A49" s="27"/>
      <c r="B49" s="27"/>
      <c r="C49" s="28"/>
      <c r="D49" s="28"/>
      <c r="E49" s="28"/>
      <c r="F49" s="27"/>
      <c r="G49" s="27"/>
      <c r="H49" s="27"/>
      <c r="I49" s="31"/>
      <c r="J49" s="217"/>
      <c r="K49" s="27"/>
      <c r="L49" s="27"/>
      <c r="M49" s="27"/>
      <c r="N49" s="32"/>
      <c r="O49" s="28"/>
      <c r="P49" s="27"/>
      <c r="Q49" s="32"/>
      <c r="R49" s="33"/>
    </row>
    <row r="50" spans="1:18" s="4" customFormat="1" ht="19.7" customHeight="1">
      <c r="A50" s="27"/>
      <c r="B50" s="27"/>
      <c r="C50" s="28"/>
      <c r="D50" s="28"/>
      <c r="E50" s="28"/>
      <c r="F50" s="27"/>
      <c r="G50" s="27"/>
      <c r="H50" s="27"/>
      <c r="I50" s="31"/>
      <c r="J50" s="217"/>
      <c r="K50" s="27"/>
      <c r="L50" s="27"/>
      <c r="M50" s="27"/>
      <c r="N50" s="32"/>
      <c r="O50" s="28"/>
      <c r="P50" s="27"/>
      <c r="Q50" s="32"/>
      <c r="R50" s="33"/>
    </row>
    <row r="51" spans="1:18" s="4" customFormat="1" ht="19.7" customHeight="1">
      <c r="A51" s="27"/>
      <c r="B51" s="27"/>
      <c r="C51" s="28"/>
      <c r="D51" s="1312"/>
      <c r="E51" s="1313"/>
      <c r="F51" s="1314" t="s">
        <v>1582</v>
      </c>
      <c r="G51" s="365"/>
      <c r="H51" s="221"/>
      <c r="I51" s="77"/>
      <c r="J51" s="909"/>
      <c r="K51" s="216"/>
      <c r="L51" s="27"/>
      <c r="M51" s="27"/>
      <c r="N51" s="32"/>
      <c r="O51" s="28"/>
      <c r="P51" s="27"/>
      <c r="Q51" s="32"/>
      <c r="R51" s="33"/>
    </row>
    <row r="52" spans="1:18" s="4" customFormat="1" ht="19.7" customHeight="1">
      <c r="A52" s="1412" t="s">
        <v>64</v>
      </c>
      <c r="B52" s="27"/>
      <c r="C52" s="146">
        <f>+C43+1</f>
        <v>34</v>
      </c>
      <c r="D52" s="28" t="s">
        <v>55</v>
      </c>
      <c r="E52" s="28" t="s">
        <v>55</v>
      </c>
      <c r="F52" s="1413" t="s">
        <v>3057</v>
      </c>
      <c r="G52" s="403">
        <v>1</v>
      </c>
      <c r="H52" s="422">
        <v>2425</v>
      </c>
      <c r="I52" s="444">
        <f>G52*H52</f>
        <v>2425</v>
      </c>
      <c r="J52" s="257"/>
      <c r="K52" s="117" t="s">
        <v>262</v>
      </c>
      <c r="L52" s="27"/>
      <c r="M52" s="1283" t="s">
        <v>3018</v>
      </c>
      <c r="N52" s="32">
        <v>45806</v>
      </c>
      <c r="O52" s="28"/>
      <c r="P52" s="40">
        <v>45818</v>
      </c>
      <c r="Q52" s="32">
        <v>45819</v>
      </c>
      <c r="R52" s="33"/>
    </row>
    <row r="53" spans="1:18" s="4" customFormat="1" ht="19.7" customHeight="1">
      <c r="A53" s="1412" t="s">
        <v>255</v>
      </c>
      <c r="B53" s="27"/>
      <c r="C53" s="146">
        <f>+C52+1</f>
        <v>35</v>
      </c>
      <c r="D53" s="28" t="s">
        <v>55</v>
      </c>
      <c r="E53" s="28" t="s">
        <v>55</v>
      </c>
      <c r="F53" s="1413" t="s">
        <v>3058</v>
      </c>
      <c r="G53" s="403">
        <v>1</v>
      </c>
      <c r="H53" s="422">
        <v>1088</v>
      </c>
      <c r="I53" s="444">
        <f>G53*H53</f>
        <v>1088</v>
      </c>
      <c r="J53" s="87"/>
      <c r="K53" s="117" t="s">
        <v>3059</v>
      </c>
      <c r="L53" s="27"/>
      <c r="M53" s="1283" t="s">
        <v>3018</v>
      </c>
      <c r="N53" s="32">
        <v>45806</v>
      </c>
      <c r="O53" s="28"/>
      <c r="P53" s="40">
        <v>45818</v>
      </c>
      <c r="Q53" s="32">
        <v>45819</v>
      </c>
      <c r="R53" s="33"/>
    </row>
    <row r="54" spans="1:18" s="4" customFormat="1" ht="19.7" customHeight="1">
      <c r="A54" s="27"/>
      <c r="B54" s="27"/>
      <c r="C54" s="28"/>
      <c r="D54" s="28"/>
      <c r="E54" s="28"/>
      <c r="F54" s="156"/>
      <c r="G54" s="199"/>
      <c r="H54" s="168"/>
      <c r="I54" s="636"/>
      <c r="J54" s="217"/>
      <c r="K54" s="73"/>
      <c r="L54" s="27"/>
      <c r="M54" s="27"/>
      <c r="N54" s="32"/>
      <c r="O54" s="28"/>
      <c r="P54" s="27"/>
      <c r="Q54" s="32"/>
      <c r="R54" s="33"/>
    </row>
    <row r="55" spans="1:18" s="4" customFormat="1" ht="19.7" customHeight="1">
      <c r="A55" s="27"/>
      <c r="B55" s="27"/>
      <c r="C55" s="28"/>
      <c r="D55" s="220"/>
      <c r="E55" s="220"/>
      <c r="F55" s="306">
        <f>SUM(I52:I54)</f>
        <v>3513</v>
      </c>
      <c r="G55" s="365"/>
      <c r="H55" s="221"/>
      <c r="I55" s="77"/>
      <c r="J55" s="909"/>
      <c r="K55" s="216"/>
      <c r="L55" s="27"/>
      <c r="M55" s="27"/>
      <c r="N55" s="32"/>
      <c r="O55" s="28"/>
      <c r="P55" s="27"/>
      <c r="Q55" s="32"/>
      <c r="R55" s="33"/>
    </row>
    <row r="56" spans="1:18" s="4" customFormat="1" ht="19.7" customHeight="1">
      <c r="A56" s="27"/>
      <c r="B56" s="27"/>
      <c r="C56" s="28"/>
      <c r="D56" s="28"/>
      <c r="E56" s="28"/>
      <c r="F56" s="27"/>
      <c r="G56" s="27"/>
      <c r="H56" s="27"/>
      <c r="I56" s="31"/>
      <c r="J56" s="217"/>
      <c r="K56" s="27"/>
      <c r="L56" s="27"/>
      <c r="M56" s="27"/>
      <c r="N56" s="32"/>
      <c r="O56" s="28"/>
      <c r="P56" s="27"/>
      <c r="Q56" s="32"/>
      <c r="R56" s="33"/>
    </row>
    <row r="57" spans="1:18" s="4" customFormat="1" ht="19.7" customHeight="1">
      <c r="A57" s="27"/>
      <c r="B57" s="27"/>
      <c r="C57" s="28"/>
      <c r="D57" s="28"/>
      <c r="E57" s="28"/>
      <c r="F57" s="27"/>
      <c r="G57" s="27"/>
      <c r="H57" s="27"/>
      <c r="I57" s="31"/>
      <c r="J57" s="217"/>
      <c r="K57" s="27"/>
      <c r="L57" s="27"/>
      <c r="M57" s="27"/>
      <c r="N57" s="32"/>
      <c r="O57" s="28"/>
      <c r="P57" s="27"/>
      <c r="Q57" s="32"/>
      <c r="R57" s="33"/>
    </row>
    <row r="58" spans="1:18" s="4" customFormat="1" ht="19.7" customHeight="1">
      <c r="A58" s="27"/>
      <c r="B58" s="27"/>
      <c r="C58" s="28"/>
      <c r="D58" s="28"/>
      <c r="E58" s="28"/>
      <c r="F58" s="27"/>
      <c r="G58" s="27"/>
      <c r="H58" s="27"/>
      <c r="I58" s="31"/>
      <c r="J58" s="217"/>
      <c r="K58" s="27"/>
      <c r="L58" s="27"/>
      <c r="M58" s="27"/>
      <c r="N58" s="32"/>
      <c r="O58" s="28"/>
      <c r="P58" s="27"/>
      <c r="Q58" s="32"/>
      <c r="R58" s="33"/>
    </row>
    <row r="59" spans="1:18" s="4" customFormat="1" ht="19.7" customHeight="1">
      <c r="A59" s="27"/>
      <c r="B59" s="27"/>
      <c r="C59" s="28"/>
      <c r="D59" s="1318"/>
      <c r="E59" s="1318"/>
      <c r="F59" s="1319" t="s">
        <v>2653</v>
      </c>
      <c r="G59" s="1320"/>
      <c r="H59" s="1321">
        <v>70000</v>
      </c>
      <c r="I59" s="1322">
        <f>G59*H59</f>
        <v>0</v>
      </c>
      <c r="J59" s="217"/>
      <c r="K59" s="27"/>
      <c r="L59" s="27"/>
      <c r="M59" s="27"/>
      <c r="N59" s="32"/>
      <c r="O59" s="28"/>
      <c r="P59" s="27"/>
      <c r="Q59" s="32"/>
      <c r="R59" s="33"/>
    </row>
    <row r="60" spans="1:18" s="4" customFormat="1" ht="19.7" customHeight="1">
      <c r="A60" s="27"/>
      <c r="B60" s="27"/>
      <c r="C60" s="28"/>
      <c r="D60" s="28"/>
      <c r="E60" s="28"/>
      <c r="F60" s="73" t="s">
        <v>808</v>
      </c>
      <c r="G60" s="27"/>
      <c r="H60" s="27"/>
      <c r="I60" s="31"/>
      <c r="J60" s="217"/>
      <c r="K60" s="27"/>
      <c r="L60" s="27"/>
      <c r="M60" s="27"/>
      <c r="N60" s="32"/>
      <c r="O60" s="28"/>
      <c r="P60" s="27"/>
      <c r="Q60" s="32"/>
      <c r="R60" s="33"/>
    </row>
    <row r="61" spans="1:18" s="4" customFormat="1" ht="19.7" customHeight="1">
      <c r="A61" s="27"/>
      <c r="B61" s="27"/>
      <c r="C61" s="28"/>
      <c r="D61" s="28"/>
      <c r="E61" s="28"/>
      <c r="F61" s="27"/>
      <c r="G61" s="27"/>
      <c r="H61" s="27"/>
      <c r="I61" s="31"/>
      <c r="J61" s="217"/>
      <c r="K61" s="27"/>
      <c r="L61" s="27"/>
      <c r="M61" s="27"/>
      <c r="N61" s="32"/>
      <c r="O61" s="28"/>
      <c r="P61" s="27"/>
      <c r="Q61" s="32"/>
      <c r="R61" s="33"/>
    </row>
    <row r="62" spans="1:18" s="4" customFormat="1" ht="19.7" customHeight="1">
      <c r="A62" s="27"/>
      <c r="B62" s="27"/>
      <c r="C62" s="28"/>
      <c r="D62" s="28"/>
      <c r="E62" s="28"/>
      <c r="F62" s="27"/>
      <c r="G62" s="27"/>
      <c r="H62" s="27"/>
      <c r="I62" s="31"/>
      <c r="J62" s="217"/>
      <c r="K62" s="27"/>
      <c r="L62" s="27"/>
      <c r="M62" s="27"/>
      <c r="N62" s="32"/>
      <c r="O62" s="28"/>
      <c r="P62" s="27"/>
      <c r="Q62" s="32"/>
      <c r="R62" s="33"/>
    </row>
    <row r="63" spans="1:18" s="4" customFormat="1" ht="19.7" customHeight="1">
      <c r="A63" s="27"/>
      <c r="B63" s="27"/>
      <c r="C63" s="28"/>
      <c r="D63" s="28"/>
      <c r="E63" s="28"/>
      <c r="F63" s="27"/>
      <c r="G63" s="27"/>
      <c r="H63" s="27"/>
      <c r="I63" s="31"/>
      <c r="J63" s="217"/>
      <c r="K63" s="27"/>
      <c r="L63" s="27"/>
      <c r="M63" s="27"/>
      <c r="N63" s="32"/>
      <c r="O63" s="28"/>
      <c r="P63" s="27"/>
      <c r="Q63" s="32"/>
      <c r="R63" s="33"/>
    </row>
    <row r="64" spans="1:18" s="4" customFormat="1" ht="19.7" customHeight="1">
      <c r="A64" s="27"/>
      <c r="B64" s="27"/>
      <c r="C64" s="28"/>
      <c r="D64" s="28"/>
      <c r="E64" s="28"/>
      <c r="F64" s="27"/>
      <c r="G64" s="27"/>
      <c r="H64" s="27"/>
      <c r="I64" s="31"/>
      <c r="J64" s="217"/>
      <c r="K64" s="27"/>
      <c r="L64" s="27"/>
      <c r="M64" s="27"/>
      <c r="N64" s="32"/>
      <c r="O64" s="28"/>
      <c r="P64" s="27"/>
      <c r="Q64" s="32"/>
      <c r="R64" s="33"/>
    </row>
    <row r="65" spans="1:18" s="4" customFormat="1" ht="19.7" customHeight="1">
      <c r="A65" s="27"/>
      <c r="B65" s="27"/>
      <c r="C65" s="28"/>
      <c r="D65" s="28"/>
      <c r="E65" s="28"/>
      <c r="F65" s="27"/>
      <c r="G65" s="27"/>
      <c r="H65" s="27"/>
      <c r="I65" s="31"/>
      <c r="J65" s="217"/>
      <c r="K65" s="27"/>
      <c r="L65" s="27"/>
      <c r="M65" s="27"/>
      <c r="N65" s="32"/>
      <c r="O65" s="28"/>
      <c r="P65" s="27"/>
      <c r="Q65" s="32"/>
      <c r="R65" s="33"/>
    </row>
    <row r="66" spans="1:18" s="4" customFormat="1" ht="19.7" customHeight="1">
      <c r="A66" s="27"/>
      <c r="B66" s="27"/>
      <c r="C66" s="28"/>
      <c r="D66" s="28"/>
      <c r="E66" s="28"/>
      <c r="F66" s="27"/>
      <c r="G66" s="27"/>
      <c r="H66" s="27"/>
      <c r="I66" s="31"/>
      <c r="J66" s="217"/>
      <c r="K66" s="27"/>
      <c r="L66" s="27"/>
      <c r="M66" s="27"/>
      <c r="N66" s="32"/>
      <c r="O66" s="28"/>
      <c r="P66" s="27"/>
      <c r="Q66" s="32"/>
      <c r="R66" s="33"/>
    </row>
    <row r="67" spans="1:18" s="4" customFormat="1" ht="19.7" customHeight="1">
      <c r="A67" s="27"/>
      <c r="B67" s="27"/>
      <c r="C67" s="28"/>
      <c r="D67" s="28"/>
      <c r="E67" s="28"/>
      <c r="F67" s="27"/>
      <c r="G67" s="27"/>
      <c r="H67" s="27"/>
      <c r="I67" s="31"/>
      <c r="J67" s="217"/>
      <c r="K67" s="27"/>
      <c r="L67" s="27"/>
      <c r="M67" s="27"/>
      <c r="N67" s="32"/>
      <c r="O67" s="28"/>
      <c r="P67" s="27"/>
      <c r="Q67" s="32"/>
      <c r="R67" s="33"/>
    </row>
    <row r="68" spans="1:18" s="4" customFormat="1" ht="19.7" customHeight="1">
      <c r="A68" s="27"/>
      <c r="B68" s="27"/>
      <c r="C68" s="28"/>
      <c r="D68" s="28"/>
      <c r="E68" s="28"/>
      <c r="F68" s="27"/>
      <c r="G68" s="27"/>
      <c r="H68" s="27"/>
      <c r="I68" s="31"/>
      <c r="J68" s="217"/>
      <c r="K68" s="27"/>
      <c r="L68" s="27"/>
      <c r="M68" s="27"/>
      <c r="N68" s="32"/>
      <c r="O68" s="28"/>
      <c r="P68" s="27"/>
      <c r="Q68" s="32"/>
      <c r="R68" s="33"/>
    </row>
    <row r="69" spans="1:18" s="4" customFormat="1" ht="19.7" customHeight="1">
      <c r="A69" s="27"/>
      <c r="B69" s="27"/>
      <c r="C69" s="28"/>
      <c r="D69" s="28"/>
      <c r="E69" s="28"/>
      <c r="F69" s="27"/>
      <c r="G69" s="27"/>
      <c r="H69" s="27"/>
      <c r="I69" s="31"/>
      <c r="J69" s="217"/>
      <c r="K69" s="27"/>
      <c r="L69" s="27"/>
      <c r="M69" s="27"/>
      <c r="N69" s="32"/>
      <c r="O69" s="28"/>
      <c r="P69" s="27"/>
      <c r="Q69" s="32"/>
      <c r="R69" s="33"/>
    </row>
    <row r="70" spans="1:18" s="4" customFormat="1" ht="19.7" customHeight="1">
      <c r="A70" s="27"/>
      <c r="B70" s="27"/>
      <c r="C70" s="28"/>
      <c r="D70" s="28"/>
      <c r="E70" s="28"/>
      <c r="F70" s="27"/>
      <c r="G70" s="27"/>
      <c r="H70" s="27"/>
      <c r="I70" s="31"/>
      <c r="J70" s="217"/>
      <c r="K70" s="27"/>
      <c r="L70" s="27"/>
      <c r="M70" s="27"/>
      <c r="N70" s="32"/>
      <c r="O70" s="28"/>
      <c r="P70" s="27"/>
      <c r="Q70" s="32"/>
      <c r="R70" s="33"/>
    </row>
    <row r="71" spans="1:18" s="4" customFormat="1" ht="19.7" customHeight="1">
      <c r="A71" s="27"/>
      <c r="B71" s="27"/>
      <c r="C71" s="28"/>
      <c r="D71" s="28"/>
      <c r="E71" s="28"/>
      <c r="F71" s="27"/>
      <c r="G71" s="27"/>
      <c r="H71" s="27"/>
      <c r="I71" s="31"/>
      <c r="J71" s="217"/>
      <c r="K71" s="27"/>
      <c r="L71" s="27"/>
      <c r="M71" s="27"/>
      <c r="N71" s="32"/>
      <c r="O71" s="28"/>
      <c r="P71" s="27"/>
      <c r="Q71" s="32"/>
      <c r="R71" s="33"/>
    </row>
    <row r="72" spans="1:18" s="4" customFormat="1" ht="19.7" customHeight="1">
      <c r="A72" s="27"/>
      <c r="B72" s="27"/>
      <c r="C72" s="28"/>
      <c r="D72" s="28"/>
      <c r="E72" s="28"/>
      <c r="F72" s="27"/>
      <c r="G72" s="27"/>
      <c r="H72" s="27"/>
      <c r="I72" s="31"/>
      <c r="J72" s="217"/>
      <c r="K72" s="27"/>
      <c r="L72" s="27"/>
      <c r="M72" s="27"/>
      <c r="N72" s="32"/>
      <c r="O72" s="28"/>
      <c r="P72" s="27"/>
      <c r="Q72" s="32"/>
      <c r="R72" s="33"/>
    </row>
    <row r="73" spans="1:18" s="4" customFormat="1" ht="19.7" customHeight="1">
      <c r="A73" s="27"/>
      <c r="B73" s="27"/>
      <c r="C73" s="28"/>
      <c r="D73" s="28"/>
      <c r="E73" s="28"/>
      <c r="F73" s="27"/>
      <c r="G73" s="27"/>
      <c r="H73" s="27"/>
      <c r="I73" s="31"/>
      <c r="J73" s="217"/>
      <c r="K73" s="27"/>
      <c r="L73" s="27"/>
      <c r="M73" s="27"/>
      <c r="N73" s="32"/>
      <c r="O73" s="28"/>
      <c r="P73" s="27"/>
      <c r="Q73" s="32"/>
      <c r="R73" s="33"/>
    </row>
    <row r="74" spans="1:18" s="4" customFormat="1" ht="19.7" customHeight="1">
      <c r="A74" s="27"/>
      <c r="B74" s="27"/>
      <c r="C74" s="28"/>
      <c r="D74" s="28"/>
      <c r="E74" s="28"/>
      <c r="F74" s="27"/>
      <c r="G74" s="27"/>
      <c r="H74" s="27"/>
      <c r="I74" s="31"/>
      <c r="J74" s="217"/>
      <c r="K74" s="27"/>
      <c r="L74" s="27"/>
      <c r="M74" s="27"/>
      <c r="N74" s="32"/>
      <c r="O74" s="28"/>
      <c r="P74" s="27"/>
      <c r="Q74" s="32"/>
      <c r="R74" s="33"/>
    </row>
    <row r="75" spans="1:18" s="4" customFormat="1" ht="19.7" customHeight="1">
      <c r="A75" s="27"/>
      <c r="B75" s="27"/>
      <c r="C75" s="28"/>
      <c r="D75" s="28"/>
      <c r="E75" s="28"/>
      <c r="F75" s="27"/>
      <c r="G75" s="27"/>
      <c r="H75" s="27"/>
      <c r="I75" s="31"/>
      <c r="J75" s="217"/>
      <c r="K75" s="27"/>
      <c r="L75" s="27"/>
      <c r="M75" s="27"/>
      <c r="N75" s="32"/>
      <c r="O75" s="28"/>
      <c r="P75" s="27"/>
      <c r="Q75" s="32"/>
      <c r="R75" s="33"/>
    </row>
    <row r="76" spans="1:18" s="4" customFormat="1" ht="19.7" customHeight="1">
      <c r="A76" s="27"/>
      <c r="B76" s="27"/>
      <c r="C76" s="28"/>
      <c r="D76" s="28"/>
      <c r="E76" s="28"/>
      <c r="F76" s="27"/>
      <c r="G76" s="27"/>
      <c r="H76" s="27"/>
      <c r="I76" s="31"/>
      <c r="J76" s="217"/>
      <c r="K76" s="27"/>
      <c r="L76" s="27"/>
      <c r="M76" s="27"/>
      <c r="N76" s="32"/>
      <c r="O76" s="28"/>
      <c r="P76" s="27"/>
      <c r="Q76" s="32"/>
      <c r="R76" s="33"/>
    </row>
    <row r="77" spans="1:18" s="4" customFormat="1" ht="19.7" customHeight="1">
      <c r="A77" s="27"/>
      <c r="B77" s="27"/>
      <c r="C77" s="28"/>
      <c r="D77" s="28"/>
      <c r="E77" s="28"/>
      <c r="F77" s="27"/>
      <c r="G77" s="27"/>
      <c r="H77" s="27"/>
      <c r="I77" s="31"/>
      <c r="J77" s="217"/>
      <c r="K77" s="27"/>
      <c r="L77" s="27"/>
      <c r="M77" s="27"/>
      <c r="N77" s="32"/>
      <c r="O77" s="28"/>
      <c r="P77" s="27"/>
      <c r="Q77" s="32"/>
      <c r="R77" s="33"/>
    </row>
    <row r="78" spans="1:18" s="4" customFormat="1" ht="19.7" customHeight="1">
      <c r="A78" s="27"/>
      <c r="B78" s="27"/>
      <c r="C78" s="28"/>
      <c r="D78" s="28"/>
      <c r="E78" s="28"/>
      <c r="F78" s="27"/>
      <c r="G78" s="27"/>
      <c r="H78" s="27"/>
      <c r="I78" s="31"/>
      <c r="J78" s="217"/>
      <c r="K78" s="27"/>
      <c r="L78" s="27"/>
      <c r="M78" s="27"/>
      <c r="N78" s="32"/>
      <c r="O78" s="28"/>
      <c r="P78" s="27"/>
      <c r="Q78" s="32"/>
      <c r="R78" s="33"/>
    </row>
    <row r="79" spans="1:18" s="4" customFormat="1" ht="19.7" customHeight="1">
      <c r="C79" s="28"/>
      <c r="D79" s="28"/>
      <c r="E79" s="28"/>
      <c r="F79" s="27"/>
      <c r="G79" s="27"/>
      <c r="H79" s="27"/>
      <c r="I79" s="31"/>
      <c r="J79" s="217"/>
      <c r="K79" s="27"/>
      <c r="L79" s="27"/>
      <c r="M79" s="27"/>
      <c r="N79" s="32"/>
      <c r="O79" s="28"/>
      <c r="P79" s="27"/>
      <c r="Q79" s="32"/>
      <c r="R79" s="33"/>
    </row>
    <row r="80" spans="1: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28"/>
      <c r="E90" s="28"/>
      <c r="F90" s="27"/>
      <c r="G90" s="27"/>
      <c r="H90" s="27"/>
      <c r="I90" s="31"/>
      <c r="J90" s="217"/>
      <c r="K90" s="27"/>
      <c r="L90" s="27"/>
      <c r="M90" s="27"/>
      <c r="N90" s="32"/>
      <c r="O90" s="28"/>
      <c r="P90" s="27"/>
      <c r="Q90" s="32"/>
      <c r="R90" s="33"/>
    </row>
    <row r="91" spans="3:18" s="4" customFormat="1" ht="19.7" customHeight="1">
      <c r="C91" s="28"/>
      <c r="D91" s="28"/>
      <c r="E91" s="28"/>
      <c r="F91" s="27"/>
      <c r="G91" s="27"/>
      <c r="H91" s="27"/>
      <c r="I91" s="31"/>
      <c r="J91" s="217"/>
      <c r="K91" s="27"/>
      <c r="L91" s="27"/>
      <c r="M91" s="27"/>
      <c r="N91" s="32"/>
      <c r="O91" s="28"/>
      <c r="P91" s="27"/>
      <c r="Q91" s="32"/>
      <c r="R91" s="33"/>
    </row>
    <row r="92" spans="3:18" s="4" customFormat="1" ht="19.7" customHeight="1">
      <c r="C92" s="28"/>
      <c r="D92" s="28"/>
      <c r="E92" s="28"/>
      <c r="F92" s="27"/>
      <c r="G92" s="27"/>
      <c r="H92" s="27"/>
      <c r="I92" s="31"/>
      <c r="J92" s="217"/>
      <c r="K92" s="27"/>
      <c r="L92" s="27"/>
      <c r="M92" s="27"/>
      <c r="N92" s="32"/>
      <c r="O92" s="28"/>
      <c r="P92" s="27"/>
      <c r="Q92" s="32"/>
      <c r="R92" s="33"/>
    </row>
    <row r="93" spans="3:18" s="4" customFormat="1" ht="19.7" customHeight="1">
      <c r="C93" s="28"/>
      <c r="D93" s="28"/>
      <c r="E93" s="28"/>
      <c r="F93" s="27"/>
      <c r="G93" s="27"/>
      <c r="H93" s="27"/>
      <c r="I93" s="31"/>
      <c r="J93" s="217"/>
      <c r="K93" s="27"/>
      <c r="L93" s="27"/>
      <c r="M93" s="27"/>
      <c r="N93" s="32"/>
      <c r="O93" s="28"/>
      <c r="P93" s="27"/>
      <c r="Q93" s="32"/>
      <c r="R93" s="33"/>
    </row>
    <row r="94" spans="3:18" s="4" customFormat="1" ht="19.7" customHeight="1">
      <c r="C94" s="28"/>
      <c r="D94" s="28"/>
      <c r="E94" s="28"/>
      <c r="F94" s="27"/>
      <c r="G94" s="27"/>
      <c r="H94" s="27"/>
      <c r="I94" s="31"/>
      <c r="J94" s="217"/>
      <c r="K94" s="27"/>
      <c r="L94" s="27"/>
      <c r="M94" s="27"/>
      <c r="N94" s="32"/>
      <c r="O94" s="28"/>
      <c r="P94" s="27"/>
      <c r="Q94" s="32"/>
      <c r="R94" s="33"/>
    </row>
    <row r="95" spans="3:18" s="4" customFormat="1" ht="19.7" customHeight="1">
      <c r="C95" s="28"/>
      <c r="D95" s="28"/>
      <c r="E95" s="28"/>
      <c r="F95" s="27"/>
      <c r="G95" s="27"/>
      <c r="H95" s="27"/>
      <c r="I95" s="31"/>
      <c r="J95" s="217"/>
      <c r="K95" s="27"/>
      <c r="L95" s="27"/>
      <c r="M95" s="27"/>
      <c r="N95" s="32"/>
      <c r="O95" s="28"/>
      <c r="P95" s="27"/>
      <c r="Q95" s="32"/>
      <c r="R95" s="33"/>
    </row>
    <row r="96" spans="3:18" s="4" customFormat="1" ht="19.7" customHeight="1">
      <c r="C96" s="28"/>
      <c r="D96" s="28"/>
      <c r="E96" s="28"/>
      <c r="F96" s="27"/>
      <c r="G96" s="27"/>
      <c r="H96" s="27"/>
      <c r="I96" s="31"/>
      <c r="J96" s="217"/>
      <c r="K96" s="27"/>
      <c r="L96" s="27"/>
      <c r="M96" s="27"/>
      <c r="N96" s="32"/>
      <c r="O96" s="28"/>
      <c r="P96" s="27"/>
      <c r="Q96" s="32"/>
      <c r="R96" s="33"/>
    </row>
    <row r="97" spans="3:18" s="4" customFormat="1" ht="19.7" customHeight="1">
      <c r="C97" s="28"/>
      <c r="D97" s="28"/>
      <c r="E97" s="28"/>
      <c r="F97" s="27"/>
      <c r="G97" s="27"/>
      <c r="H97" s="27"/>
      <c r="I97" s="31"/>
      <c r="J97" s="217"/>
      <c r="K97" s="27"/>
      <c r="L97" s="27"/>
      <c r="M97" s="27"/>
      <c r="N97" s="32"/>
      <c r="O97" s="28"/>
      <c r="P97" s="27"/>
      <c r="Q97" s="32"/>
      <c r="R97" s="33"/>
    </row>
    <row r="98" spans="3:18" s="4" customFormat="1" ht="19.7" customHeight="1">
      <c r="C98" s="28"/>
      <c r="D98" s="28"/>
      <c r="E98" s="28"/>
      <c r="F98" s="27"/>
      <c r="G98" s="27"/>
      <c r="H98" s="27"/>
      <c r="I98" s="31"/>
      <c r="J98" s="217"/>
      <c r="K98" s="27"/>
      <c r="L98" s="27"/>
      <c r="M98" s="27"/>
      <c r="N98" s="32"/>
      <c r="O98" s="28"/>
      <c r="P98" s="27"/>
      <c r="Q98" s="32"/>
      <c r="R98" s="33"/>
    </row>
    <row r="99" spans="3:18" s="4" customFormat="1" ht="19.7" customHeight="1">
      <c r="C99" s="28"/>
      <c r="D99" s="28"/>
      <c r="E99" s="28"/>
      <c r="F99" s="27"/>
      <c r="G99" s="27"/>
      <c r="H99" s="27"/>
      <c r="I99" s="31"/>
      <c r="J99" s="217"/>
      <c r="K99" s="27"/>
      <c r="L99" s="27"/>
      <c r="M99" s="27"/>
      <c r="N99" s="32"/>
      <c r="O99" s="28"/>
      <c r="P99" s="27"/>
      <c r="Q99" s="32"/>
      <c r="R99" s="33"/>
    </row>
    <row r="100" spans="3:18" s="4" customFormat="1" ht="19.7" customHeight="1">
      <c r="C100" s="28"/>
      <c r="D100" s="28"/>
      <c r="E100" s="28"/>
      <c r="F100" s="27"/>
      <c r="G100" s="27"/>
      <c r="H100" s="27"/>
      <c r="I100" s="31"/>
      <c r="J100" s="217"/>
      <c r="K100" s="27"/>
      <c r="L100" s="27"/>
      <c r="M100" s="27"/>
      <c r="N100" s="32"/>
      <c r="O100" s="28"/>
      <c r="P100" s="27"/>
      <c r="Q100" s="32"/>
      <c r="R100" s="33"/>
    </row>
    <row r="101" spans="3:18" s="4" customFormat="1" ht="19.7" customHeight="1">
      <c r="C101" s="28"/>
      <c r="D101" s="28"/>
      <c r="E101" s="28"/>
      <c r="F101" s="27"/>
      <c r="G101" s="27"/>
      <c r="H101" s="27"/>
      <c r="I101" s="31"/>
      <c r="J101" s="217"/>
      <c r="K101" s="27"/>
      <c r="L101" s="27"/>
      <c r="M101" s="27"/>
      <c r="N101" s="32"/>
      <c r="O101" s="28"/>
      <c r="P101" s="27"/>
      <c r="Q101" s="32"/>
      <c r="R101" s="33"/>
    </row>
    <row r="102" spans="3:18" s="4" customFormat="1" ht="19.7" customHeight="1">
      <c r="C102" s="28"/>
      <c r="D102" s="28"/>
      <c r="E102" s="28"/>
      <c r="F102" s="27"/>
      <c r="G102" s="27"/>
      <c r="H102" s="27"/>
      <c r="I102" s="31"/>
      <c r="J102" s="217"/>
      <c r="K102" s="27"/>
      <c r="L102" s="27"/>
      <c r="M102" s="27"/>
      <c r="N102" s="32"/>
      <c r="O102" s="28"/>
      <c r="P102" s="27"/>
      <c r="Q102" s="32"/>
      <c r="R102" s="33"/>
    </row>
    <row r="103" spans="3:18" s="4" customFormat="1" ht="19.7" customHeight="1">
      <c r="C103" s="28"/>
      <c r="D103" s="28"/>
      <c r="E103" s="28"/>
      <c r="F103" s="27"/>
      <c r="G103" s="27"/>
      <c r="H103" s="27"/>
      <c r="I103" s="31"/>
      <c r="J103" s="217"/>
      <c r="K103" s="27"/>
      <c r="L103" s="27"/>
      <c r="M103" s="27"/>
      <c r="N103" s="32"/>
      <c r="O103" s="28"/>
      <c r="P103" s="27"/>
      <c r="Q103" s="32"/>
      <c r="R103" s="33"/>
    </row>
    <row r="104" spans="3:18" s="4" customFormat="1" ht="19.7" customHeight="1">
      <c r="C104" s="28"/>
      <c r="D104" s="28"/>
      <c r="E104" s="28"/>
      <c r="F104" s="27"/>
      <c r="G104" s="27"/>
      <c r="H104" s="27"/>
      <c r="I104" s="31"/>
      <c r="J104" s="217"/>
      <c r="K104" s="27"/>
      <c r="L104" s="27"/>
      <c r="M104" s="27"/>
      <c r="N104" s="32"/>
      <c r="O104" s="28"/>
      <c r="P104" s="27"/>
      <c r="Q104" s="32"/>
      <c r="R104" s="33"/>
    </row>
    <row r="105" spans="3:18" s="4" customFormat="1" ht="19.7" customHeight="1">
      <c r="C105" s="28"/>
      <c r="D105" s="28"/>
      <c r="E105" s="28"/>
      <c r="F105" s="27"/>
      <c r="G105" s="27"/>
      <c r="H105" s="27"/>
      <c r="I105" s="31"/>
      <c r="J105" s="217"/>
      <c r="K105" s="27"/>
      <c r="L105" s="27"/>
      <c r="M105" s="27"/>
      <c r="N105" s="32"/>
      <c r="O105" s="28"/>
      <c r="P105" s="27"/>
      <c r="Q105" s="32"/>
      <c r="R105" s="33"/>
    </row>
    <row r="106" spans="3:18" s="4" customFormat="1" ht="19.7" customHeight="1">
      <c r="C106" s="28"/>
      <c r="D106" s="28"/>
      <c r="E106" s="28"/>
      <c r="F106" s="27"/>
      <c r="G106" s="27"/>
      <c r="H106" s="27"/>
      <c r="I106" s="31"/>
      <c r="J106" s="217"/>
      <c r="K106" s="27"/>
      <c r="L106" s="27"/>
      <c r="M106" s="27"/>
      <c r="N106" s="32"/>
      <c r="O106" s="28"/>
      <c r="P106" s="27"/>
      <c r="Q106" s="32"/>
      <c r="R106" s="33"/>
    </row>
    <row r="107" spans="3:18" s="4" customFormat="1" ht="19.7" customHeight="1">
      <c r="C107" s="28"/>
      <c r="D107" s="28"/>
      <c r="E107" s="28"/>
      <c r="F107" s="27"/>
      <c r="G107" s="27"/>
      <c r="H107" s="27"/>
      <c r="I107" s="31"/>
      <c r="J107" s="217"/>
      <c r="K107" s="27"/>
      <c r="L107" s="27"/>
      <c r="M107" s="27"/>
      <c r="N107" s="32"/>
      <c r="O107" s="28"/>
      <c r="P107" s="27"/>
      <c r="Q107" s="32"/>
      <c r="R107" s="33"/>
    </row>
    <row r="108" spans="3:18" s="4" customFormat="1" ht="19.7" customHeight="1">
      <c r="C108" s="28"/>
      <c r="D108" s="28"/>
      <c r="E108" s="28"/>
      <c r="F108" s="27"/>
      <c r="G108" s="27"/>
      <c r="H108" s="27"/>
      <c r="I108" s="31"/>
      <c r="J108" s="217"/>
      <c r="K108" s="27"/>
      <c r="L108" s="27"/>
      <c r="M108" s="27"/>
      <c r="N108" s="32"/>
      <c r="O108" s="28"/>
      <c r="P108" s="27"/>
      <c r="Q108" s="32"/>
      <c r="R108" s="33"/>
    </row>
    <row r="109" spans="3:18" s="4" customFormat="1" ht="19.7" customHeight="1">
      <c r="C109" s="28"/>
      <c r="D109" s="28"/>
      <c r="E109" s="28"/>
      <c r="F109" s="27"/>
      <c r="G109" s="27"/>
      <c r="H109" s="27"/>
      <c r="I109" s="31"/>
      <c r="J109" s="217"/>
      <c r="K109" s="27"/>
      <c r="L109" s="27"/>
      <c r="M109" s="27"/>
      <c r="N109" s="32"/>
      <c r="O109" s="28"/>
      <c r="P109" s="27"/>
      <c r="Q109" s="32"/>
      <c r="R109" s="33"/>
    </row>
    <row r="110" spans="3:18" s="4" customFormat="1" ht="19.7" customHeight="1">
      <c r="C110" s="28"/>
      <c r="D110" s="28"/>
      <c r="E110" s="28"/>
      <c r="F110" s="27"/>
      <c r="G110" s="27"/>
      <c r="H110" s="27"/>
      <c r="I110" s="31"/>
      <c r="J110" s="217"/>
      <c r="K110" s="27"/>
      <c r="L110" s="27"/>
      <c r="M110" s="27"/>
      <c r="N110" s="32"/>
      <c r="O110" s="28"/>
      <c r="P110" s="27"/>
      <c r="Q110" s="32"/>
      <c r="R110" s="33"/>
    </row>
    <row r="111" spans="3:18" s="4" customFormat="1" ht="19.7" customHeight="1">
      <c r="C111" s="28"/>
      <c r="D111" s="28"/>
      <c r="E111" s="28"/>
      <c r="F111" s="27"/>
      <c r="G111" s="27"/>
      <c r="H111" s="27"/>
      <c r="I111" s="31"/>
      <c r="J111" s="217"/>
      <c r="K111" s="27"/>
      <c r="L111" s="27"/>
      <c r="M111" s="27"/>
      <c r="N111" s="32"/>
      <c r="O111" s="28"/>
      <c r="P111" s="27"/>
      <c r="Q111" s="32"/>
      <c r="R111" s="33"/>
    </row>
    <row r="112" spans="3:18" s="4" customFormat="1" ht="19.7" customHeight="1">
      <c r="C112" s="28"/>
      <c r="D112" s="28"/>
      <c r="E112" s="28"/>
      <c r="F112" s="27"/>
      <c r="G112" s="27"/>
      <c r="H112" s="27"/>
      <c r="I112" s="31"/>
      <c r="J112" s="217"/>
      <c r="K112" s="27"/>
      <c r="L112" s="27"/>
      <c r="M112" s="27"/>
      <c r="N112" s="32"/>
      <c r="O112" s="28"/>
      <c r="P112" s="27"/>
      <c r="Q112" s="32"/>
      <c r="R112" s="33"/>
    </row>
    <row r="113" spans="3:18" s="4" customFormat="1" ht="19.7" customHeight="1">
      <c r="C113" s="28"/>
      <c r="D113" s="28"/>
      <c r="E113" s="28"/>
      <c r="F113" s="27"/>
      <c r="G113" s="27"/>
      <c r="H113" s="27"/>
      <c r="I113" s="31"/>
      <c r="J113" s="217"/>
      <c r="K113" s="27"/>
      <c r="L113" s="27"/>
      <c r="M113" s="27"/>
      <c r="N113" s="32"/>
      <c r="O113" s="28"/>
      <c r="P113" s="27"/>
      <c r="Q113" s="32"/>
      <c r="R113" s="33"/>
    </row>
    <row r="114" spans="3:18" s="4" customFormat="1" ht="19.7" customHeight="1">
      <c r="C114" s="28"/>
      <c r="D114" s="28"/>
      <c r="E114" s="28"/>
      <c r="F114" s="27"/>
      <c r="G114" s="27"/>
      <c r="H114" s="27"/>
      <c r="I114" s="31"/>
      <c r="J114" s="217"/>
      <c r="K114" s="27"/>
      <c r="L114" s="27"/>
      <c r="M114" s="27"/>
      <c r="N114" s="32"/>
      <c r="O114" s="28"/>
      <c r="P114" s="27"/>
      <c r="Q114" s="32"/>
      <c r="R114" s="33"/>
    </row>
    <row r="115" spans="3:18" s="4" customFormat="1" ht="19.7" customHeight="1">
      <c r="C115" s="28"/>
      <c r="D115" s="28"/>
      <c r="E115" s="28"/>
      <c r="F115" s="27"/>
      <c r="G115" s="27"/>
      <c r="H115" s="27"/>
      <c r="I115" s="31"/>
      <c r="J115" s="217"/>
      <c r="K115" s="27"/>
      <c r="L115" s="27"/>
      <c r="M115" s="27"/>
      <c r="N115" s="32"/>
      <c r="O115" s="28"/>
      <c r="P115" s="27"/>
      <c r="Q115" s="32"/>
      <c r="R115" s="33"/>
    </row>
    <row r="116" spans="3:18" s="4" customFormat="1" ht="19.7" customHeight="1">
      <c r="C116" s="28"/>
      <c r="D116" s="28"/>
      <c r="E116" s="28"/>
      <c r="F116" s="27"/>
      <c r="G116" s="27"/>
      <c r="H116" s="27"/>
      <c r="I116" s="31"/>
      <c r="J116" s="217"/>
      <c r="K116" s="27"/>
      <c r="L116" s="27"/>
      <c r="M116" s="27"/>
      <c r="N116" s="32"/>
      <c r="O116" s="28"/>
      <c r="P116" s="27"/>
      <c r="Q116" s="32"/>
      <c r="R116" s="33"/>
    </row>
    <row r="117" spans="3:18" s="4" customFormat="1" ht="19.7" customHeight="1">
      <c r="C117" s="28"/>
      <c r="D117" s="28"/>
      <c r="E117" s="28"/>
      <c r="F117" s="27"/>
      <c r="G117" s="27"/>
      <c r="H117" s="27"/>
      <c r="I117" s="31"/>
      <c r="J117" s="217"/>
      <c r="K117" s="27"/>
      <c r="L117" s="27"/>
      <c r="M117" s="27"/>
      <c r="N117" s="32"/>
      <c r="O117" s="28"/>
      <c r="P117" s="27"/>
      <c r="Q117" s="32"/>
      <c r="R117" s="33"/>
    </row>
    <row r="118" spans="3:18" s="4" customFormat="1" ht="19.7" customHeight="1">
      <c r="C118" s="28"/>
      <c r="D118" s="28"/>
      <c r="E118" s="28"/>
      <c r="F118" s="27"/>
      <c r="G118" s="27"/>
      <c r="H118" s="27"/>
      <c r="I118" s="31"/>
      <c r="J118" s="217"/>
      <c r="K118" s="27"/>
      <c r="L118" s="27"/>
      <c r="M118" s="27"/>
      <c r="N118" s="32"/>
      <c r="O118" s="28"/>
      <c r="P118" s="27"/>
      <c r="Q118" s="32"/>
      <c r="R118" s="33"/>
    </row>
    <row r="119" spans="3:18" s="4" customFormat="1" ht="19.7" customHeight="1">
      <c r="C119" s="28"/>
      <c r="D119" s="28"/>
      <c r="E119" s="28"/>
      <c r="F119" s="27"/>
      <c r="G119" s="27"/>
      <c r="H119" s="27"/>
      <c r="I119" s="31"/>
      <c r="J119" s="217"/>
      <c r="K119" s="27"/>
      <c r="L119" s="27"/>
      <c r="M119" s="27"/>
      <c r="N119" s="32"/>
      <c r="O119" s="28"/>
      <c r="P119" s="27"/>
      <c r="Q119" s="32"/>
      <c r="R119" s="33"/>
    </row>
    <row r="120" spans="3:18" s="4" customFormat="1" ht="19.7" customHeight="1">
      <c r="C120" s="28"/>
      <c r="D120" s="131"/>
      <c r="E120" s="131"/>
      <c r="F120" s="73"/>
      <c r="G120" s="199"/>
      <c r="H120" s="27"/>
      <c r="I120" s="77"/>
      <c r="J120" s="217"/>
      <c r="K120" s="166"/>
      <c r="L120" s="27"/>
      <c r="M120" s="73"/>
      <c r="N120" s="32"/>
      <c r="O120" s="28"/>
      <c r="P120" s="27"/>
      <c r="Q120" s="32"/>
      <c r="R120" s="33"/>
    </row>
    <row r="121" spans="3:18" s="4" customFormat="1" ht="19.7" customHeight="1">
      <c r="C121" s="28"/>
      <c r="D121" s="28"/>
      <c r="E121" s="131"/>
      <c r="F121" s="73"/>
      <c r="G121" s="199"/>
      <c r="H121" s="27"/>
      <c r="I121" s="77"/>
      <c r="J121" s="217"/>
      <c r="K121" s="166"/>
      <c r="L121" s="27"/>
      <c r="M121" s="73"/>
      <c r="N121" s="32"/>
      <c r="O121" s="28"/>
      <c r="P121" s="27"/>
      <c r="Q121" s="32"/>
      <c r="R121" s="33"/>
    </row>
    <row r="122" spans="3:18" s="4" customFormat="1" ht="19.7" customHeight="1">
      <c r="C122" s="28"/>
      <c r="D122" s="28"/>
      <c r="E122" s="131"/>
      <c r="F122" s="73"/>
      <c r="G122" s="199"/>
      <c r="H122" s="27"/>
      <c r="I122" s="77"/>
      <c r="J122" s="217"/>
      <c r="K122" s="166"/>
      <c r="L122" s="27"/>
      <c r="M122" s="73"/>
      <c r="N122" s="32"/>
      <c r="O122" s="28"/>
      <c r="P122" s="27"/>
      <c r="Q122" s="32"/>
      <c r="R122" s="33"/>
    </row>
    <row r="123" spans="3:18" s="4" customFormat="1" ht="19.7" customHeight="1">
      <c r="C123" s="28"/>
      <c r="D123" s="28"/>
      <c r="E123" s="131"/>
      <c r="F123" s="73"/>
      <c r="G123" s="199"/>
      <c r="H123" s="27"/>
      <c r="I123" s="77"/>
      <c r="J123" s="217"/>
      <c r="K123" s="166"/>
      <c r="L123" s="27"/>
      <c r="M123" s="73"/>
      <c r="N123" s="32"/>
      <c r="O123" s="28"/>
      <c r="P123" s="27"/>
      <c r="Q123" s="32"/>
      <c r="R123" s="33"/>
    </row>
    <row r="124" spans="3:18" s="4" customFormat="1" ht="19.7" customHeight="1">
      <c r="C124" s="28"/>
      <c r="D124" s="28"/>
      <c r="E124" s="131"/>
      <c r="F124" s="73"/>
      <c r="G124" s="199"/>
      <c r="H124" s="27"/>
      <c r="I124" s="77"/>
      <c r="J124" s="217"/>
      <c r="K124" s="166"/>
      <c r="L124" s="27"/>
      <c r="M124" s="73"/>
      <c r="N124" s="32"/>
      <c r="O124" s="28"/>
      <c r="P124" s="27"/>
      <c r="Q124" s="32"/>
      <c r="R124" s="33"/>
    </row>
    <row r="125" spans="3:18" s="4" customFormat="1" ht="19.7" customHeight="1">
      <c r="C125" s="28"/>
      <c r="D125" s="28"/>
      <c r="E125" s="131"/>
      <c r="F125" s="73"/>
      <c r="G125" s="199"/>
      <c r="H125" s="27"/>
      <c r="I125" s="77"/>
      <c r="J125" s="217"/>
      <c r="K125" s="166"/>
      <c r="L125" s="27"/>
      <c r="M125" s="73"/>
      <c r="N125" s="32"/>
      <c r="O125" s="28"/>
      <c r="P125" s="27"/>
      <c r="Q125" s="32"/>
      <c r="R125" s="33"/>
    </row>
    <row r="126" spans="3:18" s="4" customFormat="1" ht="19.350000000000001" customHeight="1">
      <c r="C126" s="28"/>
      <c r="D126" s="131"/>
      <c r="E126" s="131"/>
      <c r="F126" s="73"/>
      <c r="G126" s="199"/>
      <c r="H126" s="27"/>
      <c r="I126" s="77"/>
      <c r="J126" s="217"/>
      <c r="K126" s="166"/>
      <c r="L126" s="27"/>
      <c r="M126" s="73"/>
      <c r="N126" s="32"/>
      <c r="O126" s="28"/>
      <c r="P126" s="27"/>
      <c r="Q126" s="32"/>
      <c r="R126" s="33"/>
    </row>
    <row r="127" spans="3:18" s="4" customFormat="1" ht="19.350000000000001" customHeight="1">
      <c r="C127" s="28"/>
      <c r="D127" s="131"/>
      <c r="E127" s="131"/>
      <c r="F127" s="156"/>
      <c r="G127" s="199"/>
      <c r="H127" s="27"/>
      <c r="I127" s="77"/>
      <c r="J127" s="217"/>
      <c r="K127" s="166"/>
      <c r="L127" s="27"/>
      <c r="M127" s="73"/>
      <c r="N127" s="32"/>
      <c r="O127" s="28"/>
      <c r="P127" s="27"/>
      <c r="Q127" s="32"/>
      <c r="R127" s="33"/>
    </row>
    <row r="128" spans="3:18" s="4" customFormat="1" ht="19.350000000000001" customHeight="1">
      <c r="C128" s="28"/>
      <c r="D128" s="131"/>
      <c r="E128" s="131"/>
      <c r="F128" s="264"/>
      <c r="G128" s="199"/>
      <c r="H128" s="27"/>
      <c r="I128" s="77"/>
      <c r="J128" s="217"/>
      <c r="K128" s="166"/>
      <c r="L128" s="27"/>
      <c r="M128" s="73"/>
      <c r="N128" s="32"/>
      <c r="O128" s="28"/>
      <c r="P128" s="27"/>
      <c r="Q128" s="32"/>
      <c r="R128" s="33"/>
    </row>
    <row r="129" spans="3:18" s="4" customFormat="1" ht="19.7" customHeight="1">
      <c r="C129" s="28"/>
      <c r="D129" s="131"/>
      <c r="E129" s="131"/>
      <c r="F129" s="264"/>
      <c r="G129" s="199"/>
      <c r="H129" s="27"/>
      <c r="I129" s="77"/>
      <c r="J129" s="217"/>
      <c r="K129" s="166"/>
      <c r="L129" s="27"/>
      <c r="M129" s="73"/>
      <c r="N129" s="32"/>
      <c r="O129" s="28"/>
      <c r="P129" s="27"/>
      <c r="Q129" s="32"/>
      <c r="R129" s="33"/>
    </row>
    <row r="130" spans="3:18" s="4" customFormat="1" ht="19.7" customHeight="1">
      <c r="C130" s="28"/>
      <c r="D130" s="131"/>
      <c r="E130" s="131"/>
      <c r="F130" s="264"/>
      <c r="G130" s="199"/>
      <c r="H130" s="27"/>
      <c r="I130" s="77"/>
      <c r="J130" s="217"/>
      <c r="K130" s="166"/>
      <c r="L130" s="27"/>
      <c r="M130" s="73"/>
      <c r="N130" s="32"/>
      <c r="O130" s="28"/>
      <c r="P130" s="27"/>
      <c r="Q130" s="32"/>
      <c r="R130" s="33"/>
    </row>
    <row r="131" spans="3:18" s="4" customFormat="1" ht="19.7" customHeight="1">
      <c r="C131" s="28"/>
      <c r="D131" s="131"/>
      <c r="E131" s="131"/>
      <c r="F131" s="264"/>
      <c r="G131" s="199"/>
      <c r="H131" s="27"/>
      <c r="I131" s="77"/>
      <c r="J131" s="217"/>
      <c r="K131" s="166"/>
      <c r="L131" s="27"/>
      <c r="M131" s="73"/>
      <c r="N131" s="32"/>
      <c r="O131" s="28"/>
      <c r="P131" s="27"/>
      <c r="Q131" s="32"/>
      <c r="R131" s="33"/>
    </row>
    <row r="132" spans="3:18" s="4" customFormat="1" ht="19.7" customHeight="1">
      <c r="C132" s="28"/>
      <c r="D132" s="131"/>
      <c r="E132" s="131"/>
      <c r="F132" s="264"/>
      <c r="G132" s="199"/>
      <c r="H132" s="27"/>
      <c r="I132" s="77"/>
      <c r="J132" s="217"/>
      <c r="K132" s="166"/>
      <c r="L132" s="27"/>
      <c r="M132" s="73"/>
      <c r="N132" s="32"/>
      <c r="O132" s="28"/>
      <c r="P132" s="27"/>
      <c r="Q132" s="32"/>
      <c r="R132" s="33"/>
    </row>
    <row r="133" spans="3:18" s="4" customFormat="1" ht="19.7" customHeight="1">
      <c r="C133" s="28"/>
      <c r="D133" s="131"/>
      <c r="E133" s="131"/>
      <c r="F133" s="264"/>
      <c r="G133" s="199"/>
      <c r="H133" s="27"/>
      <c r="I133" s="77"/>
      <c r="J133" s="217"/>
      <c r="K133" s="166"/>
      <c r="L133" s="27"/>
      <c r="M133" s="73"/>
      <c r="N133" s="32"/>
      <c r="O133" s="28"/>
      <c r="P133" s="27"/>
      <c r="Q133" s="32"/>
      <c r="R133" s="33"/>
    </row>
    <row r="134" spans="3:18" s="4" customFormat="1" ht="19.7" customHeight="1">
      <c r="C134" s="28"/>
      <c r="D134" s="28"/>
      <c r="E134" s="28"/>
      <c r="F134" s="73"/>
      <c r="G134" s="27"/>
      <c r="H134" s="77"/>
      <c r="I134" s="44"/>
      <c r="J134" s="377"/>
      <c r="K134" s="682"/>
      <c r="L134" s="27"/>
      <c r="M134" s="73"/>
      <c r="N134" s="32"/>
      <c r="O134" s="28"/>
      <c r="P134" s="27"/>
      <c r="Q134" s="32"/>
      <c r="R134" s="33"/>
    </row>
    <row r="135" spans="3:18" s="4" customFormat="1" ht="19.7" customHeight="1">
      <c r="C135" s="28"/>
      <c r="D135" s="28"/>
      <c r="E135" s="28"/>
      <c r="F135" s="73"/>
      <c r="G135" s="27"/>
      <c r="H135" s="77"/>
      <c r="I135" s="1323"/>
      <c r="J135" s="517"/>
      <c r="K135" s="682"/>
      <c r="L135" s="27"/>
      <c r="M135" s="73"/>
      <c r="N135" s="32"/>
      <c r="O135" s="28"/>
      <c r="P135" s="27"/>
      <c r="Q135" s="32"/>
      <c r="R135" s="33"/>
    </row>
    <row r="136" spans="3:18" s="4" customFormat="1" ht="19.7" customHeight="1">
      <c r="C136" s="28"/>
      <c r="D136" s="131"/>
      <c r="E136" s="131"/>
      <c r="F136" s="1324"/>
      <c r="G136" s="199"/>
      <c r="H136" s="27"/>
      <c r="I136" s="77"/>
      <c r="J136" s="217"/>
      <c r="K136" s="166"/>
      <c r="L136" s="27"/>
      <c r="M136" s="73"/>
      <c r="N136" s="32"/>
      <c r="O136" s="28"/>
      <c r="P136" s="27"/>
      <c r="Q136" s="32"/>
      <c r="R136" s="33"/>
    </row>
    <row r="137" spans="3:18" s="4" customFormat="1" ht="19.7" customHeight="1">
      <c r="C137" s="28"/>
      <c r="D137" s="131"/>
      <c r="E137" s="131"/>
      <c r="F137" s="264"/>
      <c r="G137" s="199"/>
      <c r="H137" s="27"/>
      <c r="I137" s="77"/>
      <c r="J137" s="217"/>
      <c r="K137" s="166"/>
      <c r="L137" s="27"/>
      <c r="M137" s="73"/>
      <c r="N137" s="32"/>
      <c r="O137" s="28"/>
      <c r="P137" s="27"/>
      <c r="Q137" s="32"/>
      <c r="R137" s="33"/>
    </row>
    <row r="138" spans="3:18" s="4" customFormat="1" ht="19.7" customHeight="1">
      <c r="C138" s="28"/>
      <c r="D138" s="131"/>
      <c r="E138" s="131"/>
      <c r="F138" s="264"/>
      <c r="G138" s="199"/>
      <c r="H138" s="27"/>
      <c r="I138" s="77"/>
      <c r="J138" s="217"/>
      <c r="K138" s="166"/>
      <c r="L138" s="27"/>
      <c r="M138" s="73"/>
      <c r="N138" s="32"/>
      <c r="O138" s="28"/>
      <c r="P138" s="27"/>
      <c r="Q138" s="32"/>
      <c r="R138" s="33"/>
    </row>
    <row r="139" spans="3:18" s="4" customFormat="1" ht="19.7" customHeight="1">
      <c r="C139" s="28"/>
      <c r="D139" s="131"/>
      <c r="E139" s="131"/>
      <c r="F139" s="264"/>
      <c r="G139" s="199"/>
      <c r="H139" s="27"/>
      <c r="I139" s="77"/>
      <c r="J139" s="217"/>
      <c r="K139" s="166"/>
      <c r="L139" s="27"/>
      <c r="M139" s="73"/>
      <c r="N139" s="32"/>
      <c r="O139" s="28"/>
      <c r="P139" s="27"/>
      <c r="Q139" s="32"/>
      <c r="R139" s="33"/>
    </row>
    <row r="140" spans="3:18" s="4" customFormat="1" ht="19.7" customHeight="1">
      <c r="C140" s="28"/>
      <c r="D140" s="131"/>
      <c r="E140" s="131"/>
      <c r="F140" s="264"/>
      <c r="G140" s="199"/>
      <c r="H140" s="27"/>
      <c r="I140" s="77"/>
      <c r="J140" s="217"/>
      <c r="K140" s="166"/>
      <c r="L140" s="27"/>
      <c r="M140" s="73"/>
      <c r="N140" s="32"/>
      <c r="O140" s="28"/>
      <c r="P140" s="27"/>
      <c r="Q140" s="32"/>
      <c r="R140" s="33"/>
    </row>
    <row r="141" spans="3:18" s="4" customFormat="1" ht="19.7" customHeight="1">
      <c r="C141" s="28"/>
      <c r="D141" s="131"/>
      <c r="E141" s="131"/>
      <c r="F141" s="264"/>
      <c r="G141" s="199"/>
      <c r="H141" s="27"/>
      <c r="I141" s="77"/>
      <c r="J141" s="217"/>
      <c r="K141" s="166"/>
      <c r="L141" s="27"/>
      <c r="M141" s="73"/>
      <c r="N141" s="32"/>
      <c r="O141" s="28"/>
      <c r="P141" s="27"/>
      <c r="Q141" s="32"/>
      <c r="R141" s="33"/>
    </row>
    <row r="142" spans="3:18" s="4" customFormat="1" ht="19.7" customHeight="1">
      <c r="C142" s="28"/>
      <c r="D142" s="131"/>
      <c r="E142" s="131"/>
      <c r="F142" s="264"/>
      <c r="G142" s="199"/>
      <c r="H142" s="27"/>
      <c r="I142" s="77"/>
      <c r="J142" s="217"/>
      <c r="K142" s="166"/>
      <c r="L142" s="27"/>
      <c r="M142" s="73"/>
      <c r="N142" s="32"/>
      <c r="O142" s="28"/>
      <c r="P142" s="27"/>
      <c r="Q142" s="32"/>
      <c r="R142" s="33"/>
    </row>
    <row r="143" spans="3:18" s="4" customFormat="1" ht="19.7" customHeight="1">
      <c r="C143" s="28"/>
      <c r="D143" s="131"/>
      <c r="E143" s="131"/>
      <c r="F143" s="264"/>
      <c r="G143" s="199"/>
      <c r="H143" s="27"/>
      <c r="I143" s="77"/>
      <c r="J143" s="217"/>
      <c r="K143" s="166"/>
      <c r="L143" s="27"/>
      <c r="M143" s="73"/>
      <c r="N143" s="32"/>
      <c r="O143" s="28"/>
      <c r="P143" s="27"/>
      <c r="Q143" s="32"/>
      <c r="R143" s="33"/>
    </row>
    <row r="144" spans="3:18" s="4" customFormat="1" ht="19.7" customHeight="1">
      <c r="C144" s="28"/>
      <c r="D144" s="131"/>
      <c r="E144" s="131"/>
      <c r="F144" s="264"/>
      <c r="G144" s="199"/>
      <c r="H144" s="27"/>
      <c r="I144" s="77"/>
      <c r="J144" s="217"/>
      <c r="K144" s="166"/>
      <c r="L144" s="27"/>
      <c r="M144" s="73"/>
      <c r="N144" s="32"/>
      <c r="O144" s="28"/>
      <c r="P144" s="27"/>
      <c r="Q144" s="32"/>
      <c r="R144" s="33"/>
    </row>
    <row r="145" spans="3:18" s="4" customFormat="1" ht="19.7" customHeight="1">
      <c r="C145" s="28"/>
      <c r="D145" s="131"/>
      <c r="E145" s="131"/>
      <c r="F145" s="264"/>
      <c r="G145" s="199"/>
      <c r="H145" s="27"/>
      <c r="I145" s="77"/>
      <c r="J145" s="217"/>
      <c r="K145" s="166"/>
      <c r="L145" s="27"/>
      <c r="M145" s="73"/>
      <c r="N145" s="32"/>
      <c r="O145" s="28"/>
      <c r="P145" s="27"/>
      <c r="Q145" s="32"/>
      <c r="R145" s="33"/>
    </row>
    <row r="146" spans="3:18" s="4" customFormat="1" ht="19.7" customHeight="1">
      <c r="C146" s="28"/>
      <c r="D146" s="131"/>
      <c r="E146" s="131"/>
      <c r="F146" s="264"/>
      <c r="G146" s="199"/>
      <c r="H146" s="27"/>
      <c r="I146" s="77"/>
      <c r="J146" s="217"/>
      <c r="K146" s="166"/>
      <c r="L146" s="27"/>
      <c r="M146" s="73"/>
      <c r="N146" s="32"/>
      <c r="O146" s="28"/>
      <c r="P146" s="27"/>
      <c r="Q146" s="32"/>
      <c r="R146" s="33"/>
    </row>
    <row r="147" spans="3:18" s="4" customFormat="1" ht="19.7" customHeight="1">
      <c r="C147" s="28"/>
      <c r="D147" s="131"/>
      <c r="E147" s="131"/>
      <c r="F147" s="264"/>
      <c r="G147" s="199"/>
      <c r="H147" s="27"/>
      <c r="I147" s="77"/>
      <c r="J147" s="217"/>
      <c r="K147" s="166"/>
      <c r="L147" s="27"/>
      <c r="M147" s="73"/>
      <c r="N147" s="32"/>
      <c r="O147" s="28"/>
      <c r="P147" s="27"/>
      <c r="Q147" s="32"/>
      <c r="R147" s="33"/>
    </row>
    <row r="148" spans="3:18" s="4" customFormat="1" ht="19.7" customHeight="1">
      <c r="C148" s="28"/>
      <c r="D148" s="131"/>
      <c r="E148" s="131"/>
      <c r="F148" s="264"/>
      <c r="G148" s="199"/>
      <c r="H148" s="27"/>
      <c r="I148" s="77"/>
      <c r="J148" s="217"/>
      <c r="K148" s="166"/>
      <c r="L148" s="27"/>
      <c r="M148" s="73"/>
      <c r="N148" s="32"/>
      <c r="O148" s="28"/>
      <c r="P148" s="27"/>
      <c r="Q148" s="32"/>
      <c r="R148" s="33"/>
    </row>
    <row r="149" spans="3:18" s="4" customFormat="1" ht="19.7" customHeight="1">
      <c r="C149" s="28"/>
      <c r="D149" s="131"/>
      <c r="E149" s="131"/>
      <c r="F149" s="264"/>
      <c r="G149" s="199"/>
      <c r="H149" s="27"/>
      <c r="I149" s="77"/>
      <c r="J149" s="217"/>
      <c r="K149" s="166"/>
      <c r="L149" s="27"/>
      <c r="M149" s="73"/>
      <c r="N149" s="32"/>
      <c r="O149" s="28"/>
      <c r="P149" s="27"/>
      <c r="Q149" s="32"/>
      <c r="R149" s="33"/>
    </row>
    <row r="150" spans="3:18" s="4" customFormat="1" ht="19.7" customHeight="1">
      <c r="C150" s="28"/>
      <c r="D150" s="131"/>
      <c r="E150" s="131"/>
      <c r="F150" s="264"/>
      <c r="G150" s="199"/>
      <c r="H150" s="27"/>
      <c r="I150" s="77"/>
      <c r="J150" s="217"/>
      <c r="K150" s="166"/>
      <c r="L150" s="27"/>
      <c r="M150" s="73"/>
      <c r="N150" s="32"/>
      <c r="O150" s="28"/>
      <c r="P150" s="27"/>
      <c r="Q150" s="32"/>
      <c r="R150" s="33"/>
    </row>
    <row r="151" spans="3:18" s="4" customFormat="1" ht="19.7" customHeight="1">
      <c r="C151" s="28"/>
      <c r="D151" s="131"/>
      <c r="E151" s="131"/>
      <c r="F151" s="264"/>
      <c r="G151" s="199"/>
      <c r="H151" s="27"/>
      <c r="I151" s="77"/>
      <c r="J151" s="217"/>
      <c r="K151" s="166"/>
      <c r="L151" s="27"/>
      <c r="M151" s="73"/>
      <c r="N151" s="32"/>
      <c r="O151" s="28"/>
      <c r="P151" s="27"/>
      <c r="Q151" s="32"/>
      <c r="R151" s="33"/>
    </row>
    <row r="152" spans="3:18" s="4" customFormat="1" ht="19.7" customHeight="1">
      <c r="C152" s="28"/>
      <c r="D152" s="131"/>
      <c r="E152" s="131"/>
      <c r="F152" s="264"/>
      <c r="G152" s="199"/>
      <c r="H152" s="27"/>
      <c r="I152" s="77"/>
      <c r="J152" s="217"/>
      <c r="K152" s="166"/>
      <c r="L152" s="27"/>
      <c r="M152" s="73"/>
      <c r="N152" s="32"/>
      <c r="O152" s="28"/>
      <c r="P152" s="27"/>
      <c r="Q152" s="32"/>
      <c r="R152" s="33"/>
    </row>
    <row r="153" spans="3:18" s="4" customFormat="1" ht="19.7" customHeight="1">
      <c r="C153" s="28"/>
      <c r="D153" s="131"/>
      <c r="E153" s="131"/>
      <c r="F153" s="264"/>
      <c r="G153" s="199"/>
      <c r="H153" s="27"/>
      <c r="I153" s="77"/>
      <c r="J153" s="217"/>
      <c r="K153" s="166"/>
      <c r="L153" s="27"/>
      <c r="M153" s="73"/>
      <c r="N153" s="32"/>
      <c r="O153" s="28"/>
      <c r="P153" s="27"/>
      <c r="Q153" s="32"/>
      <c r="R153" s="33"/>
    </row>
    <row r="154" spans="3:18" s="4" customFormat="1" ht="19.7" customHeight="1">
      <c r="C154" s="28"/>
      <c r="D154" s="131"/>
      <c r="E154" s="131"/>
      <c r="F154" s="264"/>
      <c r="G154" s="199"/>
      <c r="H154" s="27"/>
      <c r="I154" s="77"/>
      <c r="J154" s="217"/>
      <c r="K154" s="166"/>
      <c r="L154" s="27"/>
      <c r="M154" s="73"/>
      <c r="N154" s="32"/>
      <c r="O154" s="28"/>
      <c r="P154" s="27"/>
      <c r="Q154" s="32"/>
      <c r="R154" s="33"/>
    </row>
    <row r="155" spans="3:18" s="4" customFormat="1" ht="19.7" customHeight="1">
      <c r="C155" s="28"/>
      <c r="D155" s="131"/>
      <c r="E155" s="131"/>
      <c r="F155" s="264"/>
      <c r="G155" s="199"/>
      <c r="H155" s="27"/>
      <c r="I155" s="77"/>
      <c r="J155" s="217"/>
      <c r="K155" s="166"/>
      <c r="L155" s="27"/>
      <c r="M155" s="73"/>
      <c r="N155" s="32"/>
      <c r="O155" s="28"/>
      <c r="P155" s="27"/>
      <c r="Q155" s="32"/>
      <c r="R155" s="33"/>
    </row>
    <row r="156" spans="3:18" s="4" customFormat="1" ht="19.7" customHeight="1">
      <c r="C156" s="28"/>
      <c r="D156" s="131"/>
      <c r="E156" s="131"/>
      <c r="F156" s="264"/>
      <c r="G156" s="199"/>
      <c r="H156" s="27"/>
      <c r="I156" s="77"/>
      <c r="J156" s="217"/>
      <c r="K156" s="166"/>
      <c r="L156" s="27"/>
      <c r="M156" s="73"/>
      <c r="N156" s="32"/>
      <c r="O156" s="28"/>
      <c r="P156" s="27"/>
      <c r="Q156" s="32"/>
      <c r="R156" s="33"/>
    </row>
    <row r="157" spans="3:18" s="4" customFormat="1" ht="19.7" customHeight="1">
      <c r="C157" s="28"/>
      <c r="D157" s="131"/>
      <c r="E157" s="131"/>
      <c r="F157" s="264"/>
      <c r="G157" s="199"/>
      <c r="H157" s="27"/>
      <c r="I157" s="77"/>
      <c r="J157" s="217"/>
      <c r="K157" s="1325"/>
      <c r="L157" s="27"/>
      <c r="M157" s="73"/>
      <c r="N157" s="32"/>
      <c r="O157" s="28"/>
      <c r="P157" s="27"/>
      <c r="Q157" s="32"/>
      <c r="R157" s="33"/>
    </row>
    <row r="158" spans="3:18" s="4" customFormat="1" ht="19.7" customHeight="1">
      <c r="C158" s="28"/>
      <c r="D158" s="131"/>
      <c r="E158" s="131"/>
      <c r="F158" s="264"/>
      <c r="G158" s="199"/>
      <c r="H158" s="27"/>
      <c r="I158" s="77"/>
      <c r="J158" s="217"/>
      <c r="K158" s="166"/>
      <c r="L158" s="27"/>
      <c r="M158" s="73"/>
      <c r="N158" s="32"/>
      <c r="O158" s="28"/>
      <c r="P158" s="27"/>
      <c r="Q158" s="32"/>
      <c r="R158" s="33"/>
    </row>
    <row r="159" spans="3:18" s="4" customFormat="1" ht="19.7" customHeight="1">
      <c r="C159" s="28"/>
      <c r="D159" s="131"/>
      <c r="E159" s="131"/>
      <c r="F159" s="264"/>
      <c r="G159" s="199"/>
      <c r="H159" s="27"/>
      <c r="I159" s="77"/>
      <c r="J159" s="217"/>
      <c r="K159" s="166"/>
      <c r="L159" s="27"/>
      <c r="M159" s="73"/>
      <c r="N159" s="32"/>
      <c r="O159" s="28"/>
      <c r="P159" s="27"/>
      <c r="Q159" s="32"/>
      <c r="R159" s="33"/>
    </row>
    <row r="160" spans="3:18" s="4" customFormat="1" ht="19.7" customHeight="1">
      <c r="C160" s="28"/>
      <c r="D160" s="131"/>
      <c r="E160" s="131"/>
      <c r="F160" s="264"/>
      <c r="G160" s="199"/>
      <c r="H160" s="27"/>
      <c r="I160" s="77"/>
      <c r="J160" s="217"/>
      <c r="K160" s="166"/>
      <c r="L160" s="27"/>
      <c r="M160" s="73"/>
      <c r="N160" s="32"/>
      <c r="O160" s="28"/>
      <c r="P160" s="27"/>
      <c r="Q160" s="32"/>
      <c r="R160" s="33"/>
    </row>
    <row r="161" spans="1:18" s="4" customFormat="1" ht="19.7" customHeight="1">
      <c r="C161" s="28"/>
      <c r="D161" s="131"/>
      <c r="E161" s="131"/>
      <c r="F161" s="264"/>
      <c r="G161" s="199"/>
      <c r="H161" s="27"/>
      <c r="I161" s="77"/>
      <c r="J161" s="217"/>
      <c r="K161" s="166"/>
      <c r="L161" s="27"/>
      <c r="M161" s="73"/>
      <c r="N161" s="32"/>
      <c r="O161" s="28"/>
      <c r="P161" s="27"/>
      <c r="Q161" s="32"/>
      <c r="R161" s="33"/>
    </row>
    <row r="162" spans="1:18" s="4" customFormat="1" ht="19.7" customHeight="1">
      <c r="C162" s="28"/>
      <c r="D162" s="131"/>
      <c r="E162" s="131"/>
      <c r="F162" s="264"/>
      <c r="G162" s="199"/>
      <c r="H162" s="27"/>
      <c r="I162" s="77"/>
      <c r="J162" s="217"/>
      <c r="K162" s="166"/>
      <c r="L162" s="27"/>
      <c r="M162" s="73"/>
      <c r="N162" s="32"/>
      <c r="O162" s="28"/>
      <c r="P162" s="27"/>
      <c r="Q162" s="32"/>
      <c r="R162" s="33"/>
    </row>
    <row r="163" spans="1:18" s="4" customFormat="1" ht="19.7" customHeight="1">
      <c r="C163" s="28"/>
      <c r="D163" s="131"/>
      <c r="E163" s="131"/>
      <c r="F163" s="264"/>
      <c r="G163" s="199"/>
      <c r="H163" s="27"/>
      <c r="I163" s="77"/>
      <c r="J163" s="217"/>
      <c r="K163" s="166"/>
      <c r="L163" s="27"/>
      <c r="M163" s="73"/>
      <c r="N163" s="32"/>
      <c r="O163" s="28"/>
      <c r="P163" s="27"/>
      <c r="Q163" s="32"/>
      <c r="R163" s="33"/>
    </row>
    <row r="164" spans="1:18" s="4" customFormat="1" ht="19.7" customHeight="1">
      <c r="C164" s="28"/>
      <c r="D164" s="131"/>
      <c r="E164" s="131"/>
      <c r="F164" s="264"/>
      <c r="G164" s="199"/>
      <c r="H164" s="27"/>
      <c r="I164" s="77"/>
      <c r="J164" s="217"/>
      <c r="K164" s="1325"/>
      <c r="L164" s="27"/>
      <c r="M164" s="73"/>
      <c r="N164" s="32"/>
      <c r="O164" s="28"/>
      <c r="P164" s="27"/>
      <c r="Q164" s="32"/>
      <c r="R164" s="33"/>
    </row>
    <row r="165" spans="1:18" s="4" customFormat="1" ht="19.7" customHeight="1">
      <c r="C165" s="28"/>
      <c r="D165" s="28"/>
      <c r="E165" s="28"/>
      <c r="F165" s="264"/>
      <c r="G165" s="199"/>
      <c r="H165" s="27"/>
      <c r="I165" s="77"/>
      <c r="J165" s="217"/>
      <c r="K165" s="166"/>
      <c r="L165" s="27"/>
      <c r="M165" s="73"/>
      <c r="N165" s="32"/>
      <c r="O165" s="28"/>
      <c r="P165" s="27"/>
      <c r="Q165" s="32"/>
      <c r="R165" s="33"/>
    </row>
    <row r="166" spans="1:18" s="4" customFormat="1" ht="19.7" customHeight="1">
      <c r="C166" s="28"/>
      <c r="D166" s="131"/>
      <c r="E166" s="131"/>
      <c r="F166" s="264"/>
      <c r="G166" s="199"/>
      <c r="H166" s="27"/>
      <c r="I166" s="77"/>
      <c r="J166" s="217"/>
      <c r="K166" s="166"/>
      <c r="L166" s="27"/>
      <c r="M166" s="73"/>
      <c r="N166" s="32"/>
      <c r="O166" s="28"/>
      <c r="P166" s="27"/>
      <c r="Q166" s="32"/>
      <c r="R166" s="33"/>
    </row>
    <row r="167" spans="1:18" s="4" customFormat="1" ht="19.7" customHeight="1">
      <c r="C167" s="28"/>
      <c r="D167" s="131"/>
      <c r="E167" s="131"/>
      <c r="F167" s="264"/>
      <c r="G167" s="199"/>
      <c r="H167" s="27"/>
      <c r="I167" s="77"/>
      <c r="J167" s="217"/>
      <c r="K167" s="166"/>
      <c r="L167" s="27"/>
      <c r="M167" s="73"/>
      <c r="N167" s="32"/>
      <c r="O167" s="28"/>
      <c r="P167" s="27"/>
      <c r="Q167" s="32"/>
      <c r="R167" s="33"/>
    </row>
    <row r="168" spans="1:18" s="4" customFormat="1" ht="19.7" customHeight="1">
      <c r="C168" s="28"/>
      <c r="D168" s="28"/>
      <c r="E168" s="28"/>
      <c r="F168" s="264"/>
      <c r="G168" s="199"/>
      <c r="H168" s="27"/>
      <c r="I168" s="77"/>
      <c r="J168" s="217"/>
      <c r="K168" s="166"/>
      <c r="L168" s="27"/>
      <c r="M168" s="73"/>
      <c r="N168" s="32"/>
      <c r="O168" s="28"/>
      <c r="P168" s="27"/>
      <c r="Q168" s="32"/>
      <c r="R168" s="33"/>
    </row>
    <row r="169" spans="1:18" s="4" customFormat="1" ht="19.350000000000001" customHeight="1">
      <c r="C169" s="28"/>
      <c r="D169" s="131"/>
      <c r="E169" s="131"/>
      <c r="F169" s="264"/>
      <c r="G169" s="199"/>
      <c r="H169" s="27"/>
      <c r="I169" s="77"/>
      <c r="J169" s="217"/>
      <c r="K169" s="166"/>
      <c r="L169" s="27"/>
      <c r="M169" s="73"/>
      <c r="N169" s="32"/>
      <c r="O169" s="28"/>
      <c r="P169" s="27"/>
      <c r="Q169" s="32"/>
      <c r="R169" s="33"/>
    </row>
    <row r="170" spans="1:18" s="4" customFormat="1" ht="19.7" customHeight="1">
      <c r="C170" s="28"/>
      <c r="D170" s="28"/>
      <c r="E170" s="28"/>
      <c r="F170" s="201"/>
      <c r="G170" s="826"/>
      <c r="H170" s="27"/>
      <c r="I170" s="77"/>
      <c r="J170" s="217"/>
      <c r="K170" s="134"/>
      <c r="L170" s="27"/>
      <c r="M170" s="27"/>
      <c r="N170" s="32"/>
      <c r="O170" s="28"/>
      <c r="P170" s="27"/>
      <c r="Q170" s="32"/>
      <c r="R170" s="33"/>
    </row>
    <row r="171" spans="1:18" s="4" customFormat="1" ht="19.7" customHeight="1">
      <c r="C171" s="28"/>
      <c r="D171" s="28"/>
      <c r="E171" s="28"/>
      <c r="F171" s="1326">
        <f>SUM(I120:I170)</f>
        <v>0</v>
      </c>
      <c r="G171" s="826"/>
      <c r="H171" s="27"/>
      <c r="I171" s="77"/>
      <c r="J171" s="217"/>
      <c r="K171" s="73"/>
      <c r="L171" s="27"/>
      <c r="M171" s="27"/>
      <c r="N171" s="32"/>
      <c r="O171" s="28"/>
      <c r="P171" s="27"/>
      <c r="Q171" s="32"/>
      <c r="R171" s="33"/>
    </row>
    <row r="172" spans="1:18" s="4" customFormat="1" ht="19.7" customHeight="1">
      <c r="C172" s="28"/>
      <c r="D172" s="28"/>
      <c r="E172" s="28"/>
      <c r="F172" s="73"/>
      <c r="G172" s="826"/>
      <c r="H172" s="27"/>
      <c r="I172" s="77"/>
      <c r="J172" s="217"/>
      <c r="K172" s="73"/>
      <c r="L172" s="27"/>
      <c r="M172" s="27"/>
      <c r="N172" s="32"/>
      <c r="O172" s="28"/>
      <c r="P172" s="27"/>
      <c r="Q172" s="32"/>
      <c r="R172" s="33"/>
    </row>
    <row r="173" spans="1:18" s="4" customFormat="1" ht="19.7" customHeight="1">
      <c r="C173" s="28"/>
      <c r="D173" s="28"/>
      <c r="E173" s="28"/>
      <c r="F173" s="73"/>
      <c r="G173" s="826"/>
      <c r="H173" s="27"/>
      <c r="I173" s="77"/>
      <c r="J173" s="217"/>
      <c r="K173" s="73"/>
      <c r="L173" s="73"/>
      <c r="M173" s="27"/>
      <c r="N173" s="32"/>
      <c r="O173" s="28"/>
      <c r="P173" s="27"/>
      <c r="Q173" s="32"/>
      <c r="R173" s="33"/>
    </row>
    <row r="174" spans="1:18">
      <c r="A174" s="4"/>
      <c r="B174" s="4"/>
      <c r="C174" s="28"/>
      <c r="D174" s="28"/>
      <c r="E174" s="28"/>
      <c r="F174" s="73"/>
      <c r="G174" s="826"/>
      <c r="H174" s="27"/>
      <c r="I174" s="77"/>
      <c r="J174" s="217"/>
      <c r="K174" s="73"/>
      <c r="L174" s="27"/>
      <c r="M174" s="27"/>
      <c r="N174" s="32"/>
      <c r="O174" s="28"/>
      <c r="P174" s="27"/>
      <c r="Q174" s="32"/>
      <c r="R174" s="33"/>
    </row>
    <row r="175" spans="1:18">
      <c r="I175" s="1327"/>
    </row>
  </sheetData>
  <autoFilter ref="A8:R59" xr:uid="{0C37D7FE-BC4D-4F74-AA3C-9AE4C4BE62C5}"/>
  <mergeCells count="10">
    <mergeCell ref="C5:E5"/>
    <mergeCell ref="H5:H6"/>
    <mergeCell ref="I5:I6"/>
    <mergeCell ref="C6:E6"/>
    <mergeCell ref="C2:E2"/>
    <mergeCell ref="H2:J2"/>
    <mergeCell ref="B3:B4"/>
    <mergeCell ref="C3:E3"/>
    <mergeCell ref="I3:L4"/>
    <mergeCell ref="C4:E4"/>
  </mergeCells>
  <phoneticPr fontId="2"/>
  <dataValidations count="1">
    <dataValidation imeMode="hiragana" allowBlank="1" showInputMessage="1" showErrorMessage="1" sqref="L18:L44 JH18:JH44 TD18:TD44 ACZ18:ACZ44 AMV18:AMV44 AWR18:AWR44 BGN18:BGN44 BQJ18:BQJ44 CAF18:CAF44 CKB18:CKB44 CTX18:CTX44 DDT18:DDT44 DNP18:DNP44 DXL18:DXL44 EHH18:EHH44 ERD18:ERD44 FAZ18:FAZ44 FKV18:FKV44 FUR18:FUR44 GEN18:GEN44 GOJ18:GOJ44 GYF18:GYF44 HIB18:HIB44 HRX18:HRX44 IBT18:IBT44 ILP18:ILP44 IVL18:IVL44 JFH18:JFH44 JPD18:JPD44 JYZ18:JYZ44 KIV18:KIV44 KSR18:KSR44 LCN18:LCN44 LMJ18:LMJ44 LWF18:LWF44 MGB18:MGB44 MPX18:MPX44 MZT18:MZT44 NJP18:NJP44 NTL18:NTL44 ODH18:ODH44 OND18:OND44 OWZ18:OWZ44 PGV18:PGV44 PQR18:PQR44 QAN18:QAN44 QKJ18:QKJ44 QUF18:QUF44 REB18:REB44 RNX18:RNX44 RXT18:RXT44 SHP18:SHP44 SRL18:SRL44 TBH18:TBH44 TLD18:TLD44 TUZ18:TUZ44 UEV18:UEV44 UOR18:UOR44 UYN18:UYN44 VIJ18:VIJ44 VSF18:VSF44 WCB18:WCB44 WLX18:WLX44 WVT18:WVT44 L65554:L65580 JH65554:JH65580 TD65554:TD65580 ACZ65554:ACZ65580 AMV65554:AMV65580 AWR65554:AWR65580 BGN65554:BGN65580 BQJ65554:BQJ65580 CAF65554:CAF65580 CKB65554:CKB65580 CTX65554:CTX65580 DDT65554:DDT65580 DNP65554:DNP65580 DXL65554:DXL65580 EHH65554:EHH65580 ERD65554:ERD65580 FAZ65554:FAZ65580 FKV65554:FKV65580 FUR65554:FUR65580 GEN65554:GEN65580 GOJ65554:GOJ65580 GYF65554:GYF65580 HIB65554:HIB65580 HRX65554:HRX65580 IBT65554:IBT65580 ILP65554:ILP65580 IVL65554:IVL65580 JFH65554:JFH65580 JPD65554:JPD65580 JYZ65554:JYZ65580 KIV65554:KIV65580 KSR65554:KSR65580 LCN65554:LCN65580 LMJ65554:LMJ65580 LWF65554:LWF65580 MGB65554:MGB65580 MPX65554:MPX65580 MZT65554:MZT65580 NJP65554:NJP65580 NTL65554:NTL65580 ODH65554:ODH65580 OND65554:OND65580 OWZ65554:OWZ65580 PGV65554:PGV65580 PQR65554:PQR65580 QAN65554:QAN65580 QKJ65554:QKJ65580 QUF65554:QUF65580 REB65554:REB65580 RNX65554:RNX65580 RXT65554:RXT65580 SHP65554:SHP65580 SRL65554:SRL65580 TBH65554:TBH65580 TLD65554:TLD65580 TUZ65554:TUZ65580 UEV65554:UEV65580 UOR65554:UOR65580 UYN65554:UYN65580 VIJ65554:VIJ65580 VSF65554:VSF65580 WCB65554:WCB65580 WLX65554:WLX65580 WVT65554:WVT65580 L131090:L131116 JH131090:JH131116 TD131090:TD131116 ACZ131090:ACZ131116 AMV131090:AMV131116 AWR131090:AWR131116 BGN131090:BGN131116 BQJ131090:BQJ131116 CAF131090:CAF131116 CKB131090:CKB131116 CTX131090:CTX131116 DDT131090:DDT131116 DNP131090:DNP131116 DXL131090:DXL131116 EHH131090:EHH131116 ERD131090:ERD131116 FAZ131090:FAZ131116 FKV131090:FKV131116 FUR131090:FUR131116 GEN131090:GEN131116 GOJ131090:GOJ131116 GYF131090:GYF131116 HIB131090:HIB131116 HRX131090:HRX131116 IBT131090:IBT131116 ILP131090:ILP131116 IVL131090:IVL131116 JFH131090:JFH131116 JPD131090:JPD131116 JYZ131090:JYZ131116 KIV131090:KIV131116 KSR131090:KSR131116 LCN131090:LCN131116 LMJ131090:LMJ131116 LWF131090:LWF131116 MGB131090:MGB131116 MPX131090:MPX131116 MZT131090:MZT131116 NJP131090:NJP131116 NTL131090:NTL131116 ODH131090:ODH131116 OND131090:OND131116 OWZ131090:OWZ131116 PGV131090:PGV131116 PQR131090:PQR131116 QAN131090:QAN131116 QKJ131090:QKJ131116 QUF131090:QUF131116 REB131090:REB131116 RNX131090:RNX131116 RXT131090:RXT131116 SHP131090:SHP131116 SRL131090:SRL131116 TBH131090:TBH131116 TLD131090:TLD131116 TUZ131090:TUZ131116 UEV131090:UEV131116 UOR131090:UOR131116 UYN131090:UYN131116 VIJ131090:VIJ131116 VSF131090:VSF131116 WCB131090:WCB131116 WLX131090:WLX131116 WVT131090:WVT131116 L196626:L196652 JH196626:JH196652 TD196626:TD196652 ACZ196626:ACZ196652 AMV196626:AMV196652 AWR196626:AWR196652 BGN196626:BGN196652 BQJ196626:BQJ196652 CAF196626:CAF196652 CKB196626:CKB196652 CTX196626:CTX196652 DDT196626:DDT196652 DNP196626:DNP196652 DXL196626:DXL196652 EHH196626:EHH196652 ERD196626:ERD196652 FAZ196626:FAZ196652 FKV196626:FKV196652 FUR196626:FUR196652 GEN196626:GEN196652 GOJ196626:GOJ196652 GYF196626:GYF196652 HIB196626:HIB196652 HRX196626:HRX196652 IBT196626:IBT196652 ILP196626:ILP196652 IVL196626:IVL196652 JFH196626:JFH196652 JPD196626:JPD196652 JYZ196626:JYZ196652 KIV196626:KIV196652 KSR196626:KSR196652 LCN196626:LCN196652 LMJ196626:LMJ196652 LWF196626:LWF196652 MGB196626:MGB196652 MPX196626:MPX196652 MZT196626:MZT196652 NJP196626:NJP196652 NTL196626:NTL196652 ODH196626:ODH196652 OND196626:OND196652 OWZ196626:OWZ196652 PGV196626:PGV196652 PQR196626:PQR196652 QAN196626:QAN196652 QKJ196626:QKJ196652 QUF196626:QUF196652 REB196626:REB196652 RNX196626:RNX196652 RXT196626:RXT196652 SHP196626:SHP196652 SRL196626:SRL196652 TBH196626:TBH196652 TLD196626:TLD196652 TUZ196626:TUZ196652 UEV196626:UEV196652 UOR196626:UOR196652 UYN196626:UYN196652 VIJ196626:VIJ196652 VSF196626:VSF196652 WCB196626:WCB196652 WLX196626:WLX196652 WVT196626:WVT196652 L262162:L262188 JH262162:JH262188 TD262162:TD262188 ACZ262162:ACZ262188 AMV262162:AMV262188 AWR262162:AWR262188 BGN262162:BGN262188 BQJ262162:BQJ262188 CAF262162:CAF262188 CKB262162:CKB262188 CTX262162:CTX262188 DDT262162:DDT262188 DNP262162:DNP262188 DXL262162:DXL262188 EHH262162:EHH262188 ERD262162:ERD262188 FAZ262162:FAZ262188 FKV262162:FKV262188 FUR262162:FUR262188 GEN262162:GEN262188 GOJ262162:GOJ262188 GYF262162:GYF262188 HIB262162:HIB262188 HRX262162:HRX262188 IBT262162:IBT262188 ILP262162:ILP262188 IVL262162:IVL262188 JFH262162:JFH262188 JPD262162:JPD262188 JYZ262162:JYZ262188 KIV262162:KIV262188 KSR262162:KSR262188 LCN262162:LCN262188 LMJ262162:LMJ262188 LWF262162:LWF262188 MGB262162:MGB262188 MPX262162:MPX262188 MZT262162:MZT262188 NJP262162:NJP262188 NTL262162:NTL262188 ODH262162:ODH262188 OND262162:OND262188 OWZ262162:OWZ262188 PGV262162:PGV262188 PQR262162:PQR262188 QAN262162:QAN262188 QKJ262162:QKJ262188 QUF262162:QUF262188 REB262162:REB262188 RNX262162:RNX262188 RXT262162:RXT262188 SHP262162:SHP262188 SRL262162:SRL262188 TBH262162:TBH262188 TLD262162:TLD262188 TUZ262162:TUZ262188 UEV262162:UEV262188 UOR262162:UOR262188 UYN262162:UYN262188 VIJ262162:VIJ262188 VSF262162:VSF262188 WCB262162:WCB262188 WLX262162:WLX262188 WVT262162:WVT262188 L327698:L327724 JH327698:JH327724 TD327698:TD327724 ACZ327698:ACZ327724 AMV327698:AMV327724 AWR327698:AWR327724 BGN327698:BGN327724 BQJ327698:BQJ327724 CAF327698:CAF327724 CKB327698:CKB327724 CTX327698:CTX327724 DDT327698:DDT327724 DNP327698:DNP327724 DXL327698:DXL327724 EHH327698:EHH327724 ERD327698:ERD327724 FAZ327698:FAZ327724 FKV327698:FKV327724 FUR327698:FUR327724 GEN327698:GEN327724 GOJ327698:GOJ327724 GYF327698:GYF327724 HIB327698:HIB327724 HRX327698:HRX327724 IBT327698:IBT327724 ILP327698:ILP327724 IVL327698:IVL327724 JFH327698:JFH327724 JPD327698:JPD327724 JYZ327698:JYZ327724 KIV327698:KIV327724 KSR327698:KSR327724 LCN327698:LCN327724 LMJ327698:LMJ327724 LWF327698:LWF327724 MGB327698:MGB327724 MPX327698:MPX327724 MZT327698:MZT327724 NJP327698:NJP327724 NTL327698:NTL327724 ODH327698:ODH327724 OND327698:OND327724 OWZ327698:OWZ327724 PGV327698:PGV327724 PQR327698:PQR327724 QAN327698:QAN327724 QKJ327698:QKJ327724 QUF327698:QUF327724 REB327698:REB327724 RNX327698:RNX327724 RXT327698:RXT327724 SHP327698:SHP327724 SRL327698:SRL327724 TBH327698:TBH327724 TLD327698:TLD327724 TUZ327698:TUZ327724 UEV327698:UEV327724 UOR327698:UOR327724 UYN327698:UYN327724 VIJ327698:VIJ327724 VSF327698:VSF327724 WCB327698:WCB327724 WLX327698:WLX327724 WVT327698:WVT327724 L393234:L393260 JH393234:JH393260 TD393234:TD393260 ACZ393234:ACZ393260 AMV393234:AMV393260 AWR393234:AWR393260 BGN393234:BGN393260 BQJ393234:BQJ393260 CAF393234:CAF393260 CKB393234:CKB393260 CTX393234:CTX393260 DDT393234:DDT393260 DNP393234:DNP393260 DXL393234:DXL393260 EHH393234:EHH393260 ERD393234:ERD393260 FAZ393234:FAZ393260 FKV393234:FKV393260 FUR393234:FUR393260 GEN393234:GEN393260 GOJ393234:GOJ393260 GYF393234:GYF393260 HIB393234:HIB393260 HRX393234:HRX393260 IBT393234:IBT393260 ILP393234:ILP393260 IVL393234:IVL393260 JFH393234:JFH393260 JPD393234:JPD393260 JYZ393234:JYZ393260 KIV393234:KIV393260 KSR393234:KSR393260 LCN393234:LCN393260 LMJ393234:LMJ393260 LWF393234:LWF393260 MGB393234:MGB393260 MPX393234:MPX393260 MZT393234:MZT393260 NJP393234:NJP393260 NTL393234:NTL393260 ODH393234:ODH393260 OND393234:OND393260 OWZ393234:OWZ393260 PGV393234:PGV393260 PQR393234:PQR393260 QAN393234:QAN393260 QKJ393234:QKJ393260 QUF393234:QUF393260 REB393234:REB393260 RNX393234:RNX393260 RXT393234:RXT393260 SHP393234:SHP393260 SRL393234:SRL393260 TBH393234:TBH393260 TLD393234:TLD393260 TUZ393234:TUZ393260 UEV393234:UEV393260 UOR393234:UOR393260 UYN393234:UYN393260 VIJ393234:VIJ393260 VSF393234:VSF393260 WCB393234:WCB393260 WLX393234:WLX393260 WVT393234:WVT393260 L458770:L458796 JH458770:JH458796 TD458770:TD458796 ACZ458770:ACZ458796 AMV458770:AMV458796 AWR458770:AWR458796 BGN458770:BGN458796 BQJ458770:BQJ458796 CAF458770:CAF458796 CKB458770:CKB458796 CTX458770:CTX458796 DDT458770:DDT458796 DNP458770:DNP458796 DXL458770:DXL458796 EHH458770:EHH458796 ERD458770:ERD458796 FAZ458770:FAZ458796 FKV458770:FKV458796 FUR458770:FUR458796 GEN458770:GEN458796 GOJ458770:GOJ458796 GYF458770:GYF458796 HIB458770:HIB458796 HRX458770:HRX458796 IBT458770:IBT458796 ILP458770:ILP458796 IVL458770:IVL458796 JFH458770:JFH458796 JPD458770:JPD458796 JYZ458770:JYZ458796 KIV458770:KIV458796 KSR458770:KSR458796 LCN458770:LCN458796 LMJ458770:LMJ458796 LWF458770:LWF458796 MGB458770:MGB458796 MPX458770:MPX458796 MZT458770:MZT458796 NJP458770:NJP458796 NTL458770:NTL458796 ODH458770:ODH458796 OND458770:OND458796 OWZ458770:OWZ458796 PGV458770:PGV458796 PQR458770:PQR458796 QAN458770:QAN458796 QKJ458770:QKJ458796 QUF458770:QUF458796 REB458770:REB458796 RNX458770:RNX458796 RXT458770:RXT458796 SHP458770:SHP458796 SRL458770:SRL458796 TBH458770:TBH458796 TLD458770:TLD458796 TUZ458770:TUZ458796 UEV458770:UEV458796 UOR458770:UOR458796 UYN458770:UYN458796 VIJ458770:VIJ458796 VSF458770:VSF458796 WCB458770:WCB458796 WLX458770:WLX458796 WVT458770:WVT458796 L524306:L524332 JH524306:JH524332 TD524306:TD524332 ACZ524306:ACZ524332 AMV524306:AMV524332 AWR524306:AWR524332 BGN524306:BGN524332 BQJ524306:BQJ524332 CAF524306:CAF524332 CKB524306:CKB524332 CTX524306:CTX524332 DDT524306:DDT524332 DNP524306:DNP524332 DXL524306:DXL524332 EHH524306:EHH524332 ERD524306:ERD524332 FAZ524306:FAZ524332 FKV524306:FKV524332 FUR524306:FUR524332 GEN524306:GEN524332 GOJ524306:GOJ524332 GYF524306:GYF524332 HIB524306:HIB524332 HRX524306:HRX524332 IBT524306:IBT524332 ILP524306:ILP524332 IVL524306:IVL524332 JFH524306:JFH524332 JPD524306:JPD524332 JYZ524306:JYZ524332 KIV524306:KIV524332 KSR524306:KSR524332 LCN524306:LCN524332 LMJ524306:LMJ524332 LWF524306:LWF524332 MGB524306:MGB524332 MPX524306:MPX524332 MZT524306:MZT524332 NJP524306:NJP524332 NTL524306:NTL524332 ODH524306:ODH524332 OND524306:OND524332 OWZ524306:OWZ524332 PGV524306:PGV524332 PQR524306:PQR524332 QAN524306:QAN524332 QKJ524306:QKJ524332 QUF524306:QUF524332 REB524306:REB524332 RNX524306:RNX524332 RXT524306:RXT524332 SHP524306:SHP524332 SRL524306:SRL524332 TBH524306:TBH524332 TLD524306:TLD524332 TUZ524306:TUZ524332 UEV524306:UEV524332 UOR524306:UOR524332 UYN524306:UYN524332 VIJ524306:VIJ524332 VSF524306:VSF524332 WCB524306:WCB524332 WLX524306:WLX524332 WVT524306:WVT524332 L589842:L589868 JH589842:JH589868 TD589842:TD589868 ACZ589842:ACZ589868 AMV589842:AMV589868 AWR589842:AWR589868 BGN589842:BGN589868 BQJ589842:BQJ589868 CAF589842:CAF589868 CKB589842:CKB589868 CTX589842:CTX589868 DDT589842:DDT589868 DNP589842:DNP589868 DXL589842:DXL589868 EHH589842:EHH589868 ERD589842:ERD589868 FAZ589842:FAZ589868 FKV589842:FKV589868 FUR589842:FUR589868 GEN589842:GEN589868 GOJ589842:GOJ589868 GYF589842:GYF589868 HIB589842:HIB589868 HRX589842:HRX589868 IBT589842:IBT589868 ILP589842:ILP589868 IVL589842:IVL589868 JFH589842:JFH589868 JPD589842:JPD589868 JYZ589842:JYZ589868 KIV589842:KIV589868 KSR589842:KSR589868 LCN589842:LCN589868 LMJ589842:LMJ589868 LWF589842:LWF589868 MGB589842:MGB589868 MPX589842:MPX589868 MZT589842:MZT589868 NJP589842:NJP589868 NTL589842:NTL589868 ODH589842:ODH589868 OND589842:OND589868 OWZ589842:OWZ589868 PGV589842:PGV589868 PQR589842:PQR589868 QAN589842:QAN589868 QKJ589842:QKJ589868 QUF589842:QUF589868 REB589842:REB589868 RNX589842:RNX589868 RXT589842:RXT589868 SHP589842:SHP589868 SRL589842:SRL589868 TBH589842:TBH589868 TLD589842:TLD589868 TUZ589842:TUZ589868 UEV589842:UEV589868 UOR589842:UOR589868 UYN589842:UYN589868 VIJ589842:VIJ589868 VSF589842:VSF589868 WCB589842:WCB589868 WLX589842:WLX589868 WVT589842:WVT589868 L655378:L655404 JH655378:JH655404 TD655378:TD655404 ACZ655378:ACZ655404 AMV655378:AMV655404 AWR655378:AWR655404 BGN655378:BGN655404 BQJ655378:BQJ655404 CAF655378:CAF655404 CKB655378:CKB655404 CTX655378:CTX655404 DDT655378:DDT655404 DNP655378:DNP655404 DXL655378:DXL655404 EHH655378:EHH655404 ERD655378:ERD655404 FAZ655378:FAZ655404 FKV655378:FKV655404 FUR655378:FUR655404 GEN655378:GEN655404 GOJ655378:GOJ655404 GYF655378:GYF655404 HIB655378:HIB655404 HRX655378:HRX655404 IBT655378:IBT655404 ILP655378:ILP655404 IVL655378:IVL655404 JFH655378:JFH655404 JPD655378:JPD655404 JYZ655378:JYZ655404 KIV655378:KIV655404 KSR655378:KSR655404 LCN655378:LCN655404 LMJ655378:LMJ655404 LWF655378:LWF655404 MGB655378:MGB655404 MPX655378:MPX655404 MZT655378:MZT655404 NJP655378:NJP655404 NTL655378:NTL655404 ODH655378:ODH655404 OND655378:OND655404 OWZ655378:OWZ655404 PGV655378:PGV655404 PQR655378:PQR655404 QAN655378:QAN655404 QKJ655378:QKJ655404 QUF655378:QUF655404 REB655378:REB655404 RNX655378:RNX655404 RXT655378:RXT655404 SHP655378:SHP655404 SRL655378:SRL655404 TBH655378:TBH655404 TLD655378:TLD655404 TUZ655378:TUZ655404 UEV655378:UEV655404 UOR655378:UOR655404 UYN655378:UYN655404 VIJ655378:VIJ655404 VSF655378:VSF655404 WCB655378:WCB655404 WLX655378:WLX655404 WVT655378:WVT655404 L720914:L720940 JH720914:JH720940 TD720914:TD720940 ACZ720914:ACZ720940 AMV720914:AMV720940 AWR720914:AWR720940 BGN720914:BGN720940 BQJ720914:BQJ720940 CAF720914:CAF720940 CKB720914:CKB720940 CTX720914:CTX720940 DDT720914:DDT720940 DNP720914:DNP720940 DXL720914:DXL720940 EHH720914:EHH720940 ERD720914:ERD720940 FAZ720914:FAZ720940 FKV720914:FKV720940 FUR720914:FUR720940 GEN720914:GEN720940 GOJ720914:GOJ720940 GYF720914:GYF720940 HIB720914:HIB720940 HRX720914:HRX720940 IBT720914:IBT720940 ILP720914:ILP720940 IVL720914:IVL720940 JFH720914:JFH720940 JPD720914:JPD720940 JYZ720914:JYZ720940 KIV720914:KIV720940 KSR720914:KSR720940 LCN720914:LCN720940 LMJ720914:LMJ720940 LWF720914:LWF720940 MGB720914:MGB720940 MPX720914:MPX720940 MZT720914:MZT720940 NJP720914:NJP720940 NTL720914:NTL720940 ODH720914:ODH720940 OND720914:OND720940 OWZ720914:OWZ720940 PGV720914:PGV720940 PQR720914:PQR720940 QAN720914:QAN720940 QKJ720914:QKJ720940 QUF720914:QUF720940 REB720914:REB720940 RNX720914:RNX720940 RXT720914:RXT720940 SHP720914:SHP720940 SRL720914:SRL720940 TBH720914:TBH720940 TLD720914:TLD720940 TUZ720914:TUZ720940 UEV720914:UEV720940 UOR720914:UOR720940 UYN720914:UYN720940 VIJ720914:VIJ720940 VSF720914:VSF720940 WCB720914:WCB720940 WLX720914:WLX720940 WVT720914:WVT720940 L786450:L786476 JH786450:JH786476 TD786450:TD786476 ACZ786450:ACZ786476 AMV786450:AMV786476 AWR786450:AWR786476 BGN786450:BGN786476 BQJ786450:BQJ786476 CAF786450:CAF786476 CKB786450:CKB786476 CTX786450:CTX786476 DDT786450:DDT786476 DNP786450:DNP786476 DXL786450:DXL786476 EHH786450:EHH786476 ERD786450:ERD786476 FAZ786450:FAZ786476 FKV786450:FKV786476 FUR786450:FUR786476 GEN786450:GEN786476 GOJ786450:GOJ786476 GYF786450:GYF786476 HIB786450:HIB786476 HRX786450:HRX786476 IBT786450:IBT786476 ILP786450:ILP786476 IVL786450:IVL786476 JFH786450:JFH786476 JPD786450:JPD786476 JYZ786450:JYZ786476 KIV786450:KIV786476 KSR786450:KSR786476 LCN786450:LCN786476 LMJ786450:LMJ786476 LWF786450:LWF786476 MGB786450:MGB786476 MPX786450:MPX786476 MZT786450:MZT786476 NJP786450:NJP786476 NTL786450:NTL786476 ODH786450:ODH786476 OND786450:OND786476 OWZ786450:OWZ786476 PGV786450:PGV786476 PQR786450:PQR786476 QAN786450:QAN786476 QKJ786450:QKJ786476 QUF786450:QUF786476 REB786450:REB786476 RNX786450:RNX786476 RXT786450:RXT786476 SHP786450:SHP786476 SRL786450:SRL786476 TBH786450:TBH786476 TLD786450:TLD786476 TUZ786450:TUZ786476 UEV786450:UEV786476 UOR786450:UOR786476 UYN786450:UYN786476 VIJ786450:VIJ786476 VSF786450:VSF786476 WCB786450:WCB786476 WLX786450:WLX786476 WVT786450:WVT786476 L851986:L852012 JH851986:JH852012 TD851986:TD852012 ACZ851986:ACZ852012 AMV851986:AMV852012 AWR851986:AWR852012 BGN851986:BGN852012 BQJ851986:BQJ852012 CAF851986:CAF852012 CKB851986:CKB852012 CTX851986:CTX852012 DDT851986:DDT852012 DNP851986:DNP852012 DXL851986:DXL852012 EHH851986:EHH852012 ERD851986:ERD852012 FAZ851986:FAZ852012 FKV851986:FKV852012 FUR851986:FUR852012 GEN851986:GEN852012 GOJ851986:GOJ852012 GYF851986:GYF852012 HIB851986:HIB852012 HRX851986:HRX852012 IBT851986:IBT852012 ILP851986:ILP852012 IVL851986:IVL852012 JFH851986:JFH852012 JPD851986:JPD852012 JYZ851986:JYZ852012 KIV851986:KIV852012 KSR851986:KSR852012 LCN851986:LCN852012 LMJ851986:LMJ852012 LWF851986:LWF852012 MGB851986:MGB852012 MPX851986:MPX852012 MZT851986:MZT852012 NJP851986:NJP852012 NTL851986:NTL852012 ODH851986:ODH852012 OND851986:OND852012 OWZ851986:OWZ852012 PGV851986:PGV852012 PQR851986:PQR852012 QAN851986:QAN852012 QKJ851986:QKJ852012 QUF851986:QUF852012 REB851986:REB852012 RNX851986:RNX852012 RXT851986:RXT852012 SHP851986:SHP852012 SRL851986:SRL852012 TBH851986:TBH852012 TLD851986:TLD852012 TUZ851986:TUZ852012 UEV851986:UEV852012 UOR851986:UOR852012 UYN851986:UYN852012 VIJ851986:VIJ852012 VSF851986:VSF852012 WCB851986:WCB852012 WLX851986:WLX852012 WVT851986:WVT852012 L917522:L917548 JH917522:JH917548 TD917522:TD917548 ACZ917522:ACZ917548 AMV917522:AMV917548 AWR917522:AWR917548 BGN917522:BGN917548 BQJ917522:BQJ917548 CAF917522:CAF917548 CKB917522:CKB917548 CTX917522:CTX917548 DDT917522:DDT917548 DNP917522:DNP917548 DXL917522:DXL917548 EHH917522:EHH917548 ERD917522:ERD917548 FAZ917522:FAZ917548 FKV917522:FKV917548 FUR917522:FUR917548 GEN917522:GEN917548 GOJ917522:GOJ917548 GYF917522:GYF917548 HIB917522:HIB917548 HRX917522:HRX917548 IBT917522:IBT917548 ILP917522:ILP917548 IVL917522:IVL917548 JFH917522:JFH917548 JPD917522:JPD917548 JYZ917522:JYZ917548 KIV917522:KIV917548 KSR917522:KSR917548 LCN917522:LCN917548 LMJ917522:LMJ917548 LWF917522:LWF917548 MGB917522:MGB917548 MPX917522:MPX917548 MZT917522:MZT917548 NJP917522:NJP917548 NTL917522:NTL917548 ODH917522:ODH917548 OND917522:OND917548 OWZ917522:OWZ917548 PGV917522:PGV917548 PQR917522:PQR917548 QAN917522:QAN917548 QKJ917522:QKJ917548 QUF917522:QUF917548 REB917522:REB917548 RNX917522:RNX917548 RXT917522:RXT917548 SHP917522:SHP917548 SRL917522:SRL917548 TBH917522:TBH917548 TLD917522:TLD917548 TUZ917522:TUZ917548 UEV917522:UEV917548 UOR917522:UOR917548 UYN917522:UYN917548 VIJ917522:VIJ917548 VSF917522:VSF917548 WCB917522:WCB917548 WLX917522:WLX917548 WVT917522:WVT917548 L983058:L983084 JH983058:JH983084 TD983058:TD983084 ACZ983058:ACZ983084 AMV983058:AMV983084 AWR983058:AWR983084 BGN983058:BGN983084 BQJ983058:BQJ983084 CAF983058:CAF983084 CKB983058:CKB983084 CTX983058:CTX983084 DDT983058:DDT983084 DNP983058:DNP983084 DXL983058:DXL983084 EHH983058:EHH983084 ERD983058:ERD983084 FAZ983058:FAZ983084 FKV983058:FKV983084 FUR983058:FUR983084 GEN983058:GEN983084 GOJ983058:GOJ983084 GYF983058:GYF983084 HIB983058:HIB983084 HRX983058:HRX983084 IBT983058:IBT983084 ILP983058:ILP983084 IVL983058:IVL983084 JFH983058:JFH983084 JPD983058:JPD983084 JYZ983058:JYZ983084 KIV983058:KIV983084 KSR983058:KSR983084 LCN983058:LCN983084 LMJ983058:LMJ983084 LWF983058:LWF983084 MGB983058:MGB983084 MPX983058:MPX983084 MZT983058:MZT983084 NJP983058:NJP983084 NTL983058:NTL983084 ODH983058:ODH983084 OND983058:OND983084 OWZ983058:OWZ983084 PGV983058:PGV983084 PQR983058:PQR983084 QAN983058:QAN983084 QKJ983058:QKJ983084 QUF983058:QUF983084 REB983058:REB983084 RNX983058:RNX983084 RXT983058:RXT983084 SHP983058:SHP983084 SRL983058:SRL983084 TBH983058:TBH983084 TLD983058:TLD983084 TUZ983058:TUZ983084 UEV983058:UEV983084 UOR983058:UOR983084 UYN983058:UYN983084 VIJ983058:VIJ983084 VSF983058:VSF983084 WCB983058:WCB983084 WLX983058:WLX983084 WVT983058:WVT983084 L11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L65547 JH65547 TD65547 ACZ65547 AMV65547 AWR65547 BGN65547 BQJ65547 CAF65547 CKB65547 CTX65547 DDT65547 DNP65547 DXL65547 EHH65547 ERD65547 FAZ65547 FKV65547 FUR65547 GEN65547 GOJ65547 GYF65547 HIB65547 HRX65547 IBT65547 ILP65547 IVL65547 JFH65547 JPD65547 JYZ65547 KIV65547 KSR65547 LCN65547 LMJ65547 LWF65547 MGB65547 MPX65547 MZT65547 NJP65547 NTL65547 ODH65547 OND65547 OWZ65547 PGV65547 PQR65547 QAN65547 QKJ65547 QUF65547 REB65547 RNX65547 RXT65547 SHP65547 SRL65547 TBH65547 TLD65547 TUZ65547 UEV65547 UOR65547 UYN65547 VIJ65547 VSF65547 WCB65547 WLX65547 WVT65547 L131083 JH131083 TD131083 ACZ131083 AMV131083 AWR131083 BGN131083 BQJ131083 CAF131083 CKB131083 CTX131083 DDT131083 DNP131083 DXL131083 EHH131083 ERD131083 FAZ131083 FKV131083 FUR131083 GEN131083 GOJ131083 GYF131083 HIB131083 HRX131083 IBT131083 ILP131083 IVL131083 JFH131083 JPD131083 JYZ131083 KIV131083 KSR131083 LCN131083 LMJ131083 LWF131083 MGB131083 MPX131083 MZT131083 NJP131083 NTL131083 ODH131083 OND131083 OWZ131083 PGV131083 PQR131083 QAN131083 QKJ131083 QUF131083 REB131083 RNX131083 RXT131083 SHP131083 SRL131083 TBH131083 TLD131083 TUZ131083 UEV131083 UOR131083 UYN131083 VIJ131083 VSF131083 WCB131083 WLX131083 WVT131083 L196619 JH196619 TD196619 ACZ196619 AMV196619 AWR196619 BGN196619 BQJ196619 CAF196619 CKB196619 CTX196619 DDT196619 DNP196619 DXL196619 EHH196619 ERD196619 FAZ196619 FKV196619 FUR196619 GEN196619 GOJ196619 GYF196619 HIB196619 HRX196619 IBT196619 ILP196619 IVL196619 JFH196619 JPD196619 JYZ196619 KIV196619 KSR196619 LCN196619 LMJ196619 LWF196619 MGB196619 MPX196619 MZT196619 NJP196619 NTL196619 ODH196619 OND196619 OWZ196619 PGV196619 PQR196619 QAN196619 QKJ196619 QUF196619 REB196619 RNX196619 RXT196619 SHP196619 SRL196619 TBH196619 TLD196619 TUZ196619 UEV196619 UOR196619 UYN196619 VIJ196619 VSF196619 WCB196619 WLX196619 WVT196619 L262155 JH262155 TD262155 ACZ262155 AMV262155 AWR262155 BGN262155 BQJ262155 CAF262155 CKB262155 CTX262155 DDT262155 DNP262155 DXL262155 EHH262155 ERD262155 FAZ262155 FKV262155 FUR262155 GEN262155 GOJ262155 GYF262155 HIB262155 HRX262155 IBT262155 ILP262155 IVL262155 JFH262155 JPD262155 JYZ262155 KIV262155 KSR262155 LCN262155 LMJ262155 LWF262155 MGB262155 MPX262155 MZT262155 NJP262155 NTL262155 ODH262155 OND262155 OWZ262155 PGV262155 PQR262155 QAN262155 QKJ262155 QUF262155 REB262155 RNX262155 RXT262155 SHP262155 SRL262155 TBH262155 TLD262155 TUZ262155 UEV262155 UOR262155 UYN262155 VIJ262155 VSF262155 WCB262155 WLX262155 WVT262155 L327691 JH327691 TD327691 ACZ327691 AMV327691 AWR327691 BGN327691 BQJ327691 CAF327691 CKB327691 CTX327691 DDT327691 DNP327691 DXL327691 EHH327691 ERD327691 FAZ327691 FKV327691 FUR327691 GEN327691 GOJ327691 GYF327691 HIB327691 HRX327691 IBT327691 ILP327691 IVL327691 JFH327691 JPD327691 JYZ327691 KIV327691 KSR327691 LCN327691 LMJ327691 LWF327691 MGB327691 MPX327691 MZT327691 NJP327691 NTL327691 ODH327691 OND327691 OWZ327691 PGV327691 PQR327691 QAN327691 QKJ327691 QUF327691 REB327691 RNX327691 RXT327691 SHP327691 SRL327691 TBH327691 TLD327691 TUZ327691 UEV327691 UOR327691 UYN327691 VIJ327691 VSF327691 WCB327691 WLX327691 WVT327691 L393227 JH393227 TD393227 ACZ393227 AMV393227 AWR393227 BGN393227 BQJ393227 CAF393227 CKB393227 CTX393227 DDT393227 DNP393227 DXL393227 EHH393227 ERD393227 FAZ393227 FKV393227 FUR393227 GEN393227 GOJ393227 GYF393227 HIB393227 HRX393227 IBT393227 ILP393227 IVL393227 JFH393227 JPD393227 JYZ393227 KIV393227 KSR393227 LCN393227 LMJ393227 LWF393227 MGB393227 MPX393227 MZT393227 NJP393227 NTL393227 ODH393227 OND393227 OWZ393227 PGV393227 PQR393227 QAN393227 QKJ393227 QUF393227 REB393227 RNX393227 RXT393227 SHP393227 SRL393227 TBH393227 TLD393227 TUZ393227 UEV393227 UOR393227 UYN393227 VIJ393227 VSF393227 WCB393227 WLX393227 WVT393227 L458763 JH458763 TD458763 ACZ458763 AMV458763 AWR458763 BGN458763 BQJ458763 CAF458763 CKB458763 CTX458763 DDT458763 DNP458763 DXL458763 EHH458763 ERD458763 FAZ458763 FKV458763 FUR458763 GEN458763 GOJ458763 GYF458763 HIB458763 HRX458763 IBT458763 ILP458763 IVL458763 JFH458763 JPD458763 JYZ458763 KIV458763 KSR458763 LCN458763 LMJ458763 LWF458763 MGB458763 MPX458763 MZT458763 NJP458763 NTL458763 ODH458763 OND458763 OWZ458763 PGV458763 PQR458763 QAN458763 QKJ458763 QUF458763 REB458763 RNX458763 RXT458763 SHP458763 SRL458763 TBH458763 TLD458763 TUZ458763 UEV458763 UOR458763 UYN458763 VIJ458763 VSF458763 WCB458763 WLX458763 WVT458763 L524299 JH524299 TD524299 ACZ524299 AMV524299 AWR524299 BGN524299 BQJ524299 CAF524299 CKB524299 CTX524299 DDT524299 DNP524299 DXL524299 EHH524299 ERD524299 FAZ524299 FKV524299 FUR524299 GEN524299 GOJ524299 GYF524299 HIB524299 HRX524299 IBT524299 ILP524299 IVL524299 JFH524299 JPD524299 JYZ524299 KIV524299 KSR524299 LCN524299 LMJ524299 LWF524299 MGB524299 MPX524299 MZT524299 NJP524299 NTL524299 ODH524299 OND524299 OWZ524299 PGV524299 PQR524299 QAN524299 QKJ524299 QUF524299 REB524299 RNX524299 RXT524299 SHP524299 SRL524299 TBH524299 TLD524299 TUZ524299 UEV524299 UOR524299 UYN524299 VIJ524299 VSF524299 WCB524299 WLX524299 WVT524299 L589835 JH589835 TD589835 ACZ589835 AMV589835 AWR589835 BGN589835 BQJ589835 CAF589835 CKB589835 CTX589835 DDT589835 DNP589835 DXL589835 EHH589835 ERD589835 FAZ589835 FKV589835 FUR589835 GEN589835 GOJ589835 GYF589835 HIB589835 HRX589835 IBT589835 ILP589835 IVL589835 JFH589835 JPD589835 JYZ589835 KIV589835 KSR589835 LCN589835 LMJ589835 LWF589835 MGB589835 MPX589835 MZT589835 NJP589835 NTL589835 ODH589835 OND589835 OWZ589835 PGV589835 PQR589835 QAN589835 QKJ589835 QUF589835 REB589835 RNX589835 RXT589835 SHP589835 SRL589835 TBH589835 TLD589835 TUZ589835 UEV589835 UOR589835 UYN589835 VIJ589835 VSF589835 WCB589835 WLX589835 WVT589835 L655371 JH655371 TD655371 ACZ655371 AMV655371 AWR655371 BGN655371 BQJ655371 CAF655371 CKB655371 CTX655371 DDT655371 DNP655371 DXL655371 EHH655371 ERD655371 FAZ655371 FKV655371 FUR655371 GEN655371 GOJ655371 GYF655371 HIB655371 HRX655371 IBT655371 ILP655371 IVL655371 JFH655371 JPD655371 JYZ655371 KIV655371 KSR655371 LCN655371 LMJ655371 LWF655371 MGB655371 MPX655371 MZT655371 NJP655371 NTL655371 ODH655371 OND655371 OWZ655371 PGV655371 PQR655371 QAN655371 QKJ655371 QUF655371 REB655371 RNX655371 RXT655371 SHP655371 SRL655371 TBH655371 TLD655371 TUZ655371 UEV655371 UOR655371 UYN655371 VIJ655371 VSF655371 WCB655371 WLX655371 WVT655371 L720907 JH720907 TD720907 ACZ720907 AMV720907 AWR720907 BGN720907 BQJ720907 CAF720907 CKB720907 CTX720907 DDT720907 DNP720907 DXL720907 EHH720907 ERD720907 FAZ720907 FKV720907 FUR720907 GEN720907 GOJ720907 GYF720907 HIB720907 HRX720907 IBT720907 ILP720907 IVL720907 JFH720907 JPD720907 JYZ720907 KIV720907 KSR720907 LCN720907 LMJ720907 LWF720907 MGB720907 MPX720907 MZT720907 NJP720907 NTL720907 ODH720907 OND720907 OWZ720907 PGV720907 PQR720907 QAN720907 QKJ720907 QUF720907 REB720907 RNX720907 RXT720907 SHP720907 SRL720907 TBH720907 TLD720907 TUZ720907 UEV720907 UOR720907 UYN720907 VIJ720907 VSF720907 WCB720907 WLX720907 WVT720907 L786443 JH786443 TD786443 ACZ786443 AMV786443 AWR786443 BGN786443 BQJ786443 CAF786443 CKB786443 CTX786443 DDT786443 DNP786443 DXL786443 EHH786443 ERD786443 FAZ786443 FKV786443 FUR786443 GEN786443 GOJ786443 GYF786443 HIB786443 HRX786443 IBT786443 ILP786443 IVL786443 JFH786443 JPD786443 JYZ786443 KIV786443 KSR786443 LCN786443 LMJ786443 LWF786443 MGB786443 MPX786443 MZT786443 NJP786443 NTL786443 ODH786443 OND786443 OWZ786443 PGV786443 PQR786443 QAN786443 QKJ786443 QUF786443 REB786443 RNX786443 RXT786443 SHP786443 SRL786443 TBH786443 TLD786443 TUZ786443 UEV786443 UOR786443 UYN786443 VIJ786443 VSF786443 WCB786443 WLX786443 WVT786443 L851979 JH851979 TD851979 ACZ851979 AMV851979 AWR851979 BGN851979 BQJ851979 CAF851979 CKB851979 CTX851979 DDT851979 DNP851979 DXL851979 EHH851979 ERD851979 FAZ851979 FKV851979 FUR851979 GEN851979 GOJ851979 GYF851979 HIB851979 HRX851979 IBT851979 ILP851979 IVL851979 JFH851979 JPD851979 JYZ851979 KIV851979 KSR851979 LCN851979 LMJ851979 LWF851979 MGB851979 MPX851979 MZT851979 NJP851979 NTL851979 ODH851979 OND851979 OWZ851979 PGV851979 PQR851979 QAN851979 QKJ851979 QUF851979 REB851979 RNX851979 RXT851979 SHP851979 SRL851979 TBH851979 TLD851979 TUZ851979 UEV851979 UOR851979 UYN851979 VIJ851979 VSF851979 WCB851979 WLX851979 WVT851979 L917515 JH917515 TD917515 ACZ917515 AMV917515 AWR917515 BGN917515 BQJ917515 CAF917515 CKB917515 CTX917515 DDT917515 DNP917515 DXL917515 EHH917515 ERD917515 FAZ917515 FKV917515 FUR917515 GEN917515 GOJ917515 GYF917515 HIB917515 HRX917515 IBT917515 ILP917515 IVL917515 JFH917515 JPD917515 JYZ917515 KIV917515 KSR917515 LCN917515 LMJ917515 LWF917515 MGB917515 MPX917515 MZT917515 NJP917515 NTL917515 ODH917515 OND917515 OWZ917515 PGV917515 PQR917515 QAN917515 QKJ917515 QUF917515 REB917515 RNX917515 RXT917515 SHP917515 SRL917515 TBH917515 TLD917515 TUZ917515 UEV917515 UOR917515 UYN917515 VIJ917515 VSF917515 WCB917515 WLX917515 WVT917515 L983051 JH983051 TD983051 ACZ983051 AMV983051 AWR983051 BGN983051 BQJ983051 CAF983051 CKB983051 CTX983051 DDT983051 DNP983051 DXL983051 EHH983051 ERD983051 FAZ983051 FKV983051 FUR983051 GEN983051 GOJ983051 GYF983051 HIB983051 HRX983051 IBT983051 ILP983051 IVL983051 JFH983051 JPD983051 JYZ983051 KIV983051 KSR983051 LCN983051 LMJ983051 LWF983051 MGB983051 MPX983051 MZT983051 NJP983051 NTL983051 ODH983051 OND983051 OWZ983051 PGV983051 PQR983051 QAN983051 QKJ983051 QUF983051 REB983051 RNX983051 RXT983051 SHP983051 SRL983051 TBH983051 TLD983051 TUZ983051 UEV983051 UOR983051 UYN983051 VIJ983051 VSF983051 WCB983051 WLX983051 WVT983051" xr:uid="{A774D356-5C2E-4990-B7A4-13AB78A615A9}"/>
  </dataValidations>
  <pageMargins left="0" right="0" top="0" bottom="0" header="0" footer="0"/>
  <pageSetup paperSize="8" scale="65"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4819-771B-48CC-914D-34C7DDC1A8E3}">
  <dimension ref="A2:R25"/>
  <sheetViews>
    <sheetView zoomScale="85" zoomScaleNormal="85" workbookViewId="0">
      <pane xSplit="11" ySplit="8" topLeftCell="L9" activePane="bottomRight" state="frozen"/>
      <selection pane="topRight" activeCell="K1" sqref="K1"/>
      <selection pane="bottomLeft" activeCell="A9" sqref="A9"/>
      <selection pane="bottomRight" activeCell="O4" sqref="O4"/>
    </sheetView>
  </sheetViews>
  <sheetFormatPr defaultRowHeight="18.75"/>
  <cols>
    <col min="1" max="1" width="9" style="1"/>
    <col min="2" max="2" width="4.75" style="1" customWidth="1"/>
    <col min="3" max="3" width="5.625" style="4" customWidth="1"/>
    <col min="4" max="5" width="20.625" style="1" customWidth="1"/>
    <col min="6" max="6" width="51.5" style="1" customWidth="1"/>
    <col min="7" max="7" width="6.25" style="1" customWidth="1"/>
    <col min="8" max="9" width="9.875" style="1" bestFit="1" customWidth="1"/>
    <col min="10" max="10" width="5.75" style="10" customWidth="1"/>
    <col min="11" max="11" width="49.5" style="1" customWidth="1"/>
    <col min="12" max="12" width="11.375" style="1" customWidth="1"/>
    <col min="13" max="13" width="20.625" style="4" customWidth="1"/>
    <col min="14" max="14" width="13.75" style="9" customWidth="1"/>
    <col min="15" max="15" width="6.375" style="1" customWidth="1"/>
    <col min="16" max="16" width="13.25" style="10" customWidth="1"/>
    <col min="17" max="17" width="14.5" style="11" customWidth="1"/>
    <col min="18" max="18" width="15.625" style="12" customWidth="1"/>
    <col min="19" max="257" width="9" style="1"/>
    <col min="258" max="258" width="4.75" style="1" customWidth="1"/>
    <col min="259" max="259" width="5.625" style="1" customWidth="1"/>
    <col min="260" max="261" width="20.625" style="1" customWidth="1"/>
    <col min="262" max="262" width="51.5" style="1" customWidth="1"/>
    <col min="263" max="263" width="6.25" style="1" customWidth="1"/>
    <col min="264" max="265" width="9.875" style="1" bestFit="1" customWidth="1"/>
    <col min="266" max="266" width="5.75" style="1" customWidth="1"/>
    <col min="267" max="267" width="49.5" style="1" customWidth="1"/>
    <col min="268" max="268" width="11.375" style="1" customWidth="1"/>
    <col min="269" max="269" width="20.625" style="1" customWidth="1"/>
    <col min="270" max="270" width="13.75" style="1" customWidth="1"/>
    <col min="271" max="271" width="6.375" style="1" customWidth="1"/>
    <col min="272" max="272" width="13.25" style="1" customWidth="1"/>
    <col min="273" max="273" width="14.5" style="1" customWidth="1"/>
    <col min="274" max="274" width="15.625" style="1" customWidth="1"/>
    <col min="275" max="513" width="9" style="1"/>
    <col min="514" max="514" width="4.75" style="1" customWidth="1"/>
    <col min="515" max="515" width="5.625" style="1" customWidth="1"/>
    <col min="516" max="517" width="20.625" style="1" customWidth="1"/>
    <col min="518" max="518" width="51.5" style="1" customWidth="1"/>
    <col min="519" max="519" width="6.25" style="1" customWidth="1"/>
    <col min="520" max="521" width="9.875" style="1" bestFit="1" customWidth="1"/>
    <col min="522" max="522" width="5.75" style="1" customWidth="1"/>
    <col min="523" max="523" width="49.5" style="1" customWidth="1"/>
    <col min="524" max="524" width="11.375" style="1" customWidth="1"/>
    <col min="525" max="525" width="20.625" style="1" customWidth="1"/>
    <col min="526" max="526" width="13.75" style="1" customWidth="1"/>
    <col min="527" max="527" width="6.375" style="1" customWidth="1"/>
    <col min="528" max="528" width="13.25" style="1" customWidth="1"/>
    <col min="529" max="529" width="14.5" style="1" customWidth="1"/>
    <col min="530" max="530" width="15.625" style="1" customWidth="1"/>
    <col min="531" max="769" width="9" style="1"/>
    <col min="770" max="770" width="4.75" style="1" customWidth="1"/>
    <col min="771" max="771" width="5.625" style="1" customWidth="1"/>
    <col min="772" max="773" width="20.625" style="1" customWidth="1"/>
    <col min="774" max="774" width="51.5" style="1" customWidth="1"/>
    <col min="775" max="775" width="6.25" style="1" customWidth="1"/>
    <col min="776" max="777" width="9.875" style="1" bestFit="1" customWidth="1"/>
    <col min="778" max="778" width="5.75" style="1" customWidth="1"/>
    <col min="779" max="779" width="49.5" style="1" customWidth="1"/>
    <col min="780" max="780" width="11.375" style="1" customWidth="1"/>
    <col min="781" max="781" width="20.625" style="1" customWidth="1"/>
    <col min="782" max="782" width="13.75" style="1" customWidth="1"/>
    <col min="783" max="783" width="6.375" style="1" customWidth="1"/>
    <col min="784" max="784" width="13.25" style="1" customWidth="1"/>
    <col min="785" max="785" width="14.5" style="1" customWidth="1"/>
    <col min="786" max="786" width="15.625" style="1" customWidth="1"/>
    <col min="787" max="1025" width="9" style="1"/>
    <col min="1026" max="1026" width="4.75" style="1" customWidth="1"/>
    <col min="1027" max="1027" width="5.625" style="1" customWidth="1"/>
    <col min="1028" max="1029" width="20.625" style="1" customWidth="1"/>
    <col min="1030" max="1030" width="51.5" style="1" customWidth="1"/>
    <col min="1031" max="1031" width="6.25" style="1" customWidth="1"/>
    <col min="1032" max="1033" width="9.875" style="1" bestFit="1" customWidth="1"/>
    <col min="1034" max="1034" width="5.75" style="1" customWidth="1"/>
    <col min="1035" max="1035" width="49.5" style="1" customWidth="1"/>
    <col min="1036" max="1036" width="11.375" style="1" customWidth="1"/>
    <col min="1037" max="1037" width="20.625" style="1" customWidth="1"/>
    <col min="1038" max="1038" width="13.75" style="1" customWidth="1"/>
    <col min="1039" max="1039" width="6.375" style="1" customWidth="1"/>
    <col min="1040" max="1040" width="13.25" style="1" customWidth="1"/>
    <col min="1041" max="1041" width="14.5" style="1" customWidth="1"/>
    <col min="1042" max="1042" width="15.625" style="1" customWidth="1"/>
    <col min="1043" max="1281" width="9" style="1"/>
    <col min="1282" max="1282" width="4.75" style="1" customWidth="1"/>
    <col min="1283" max="1283" width="5.625" style="1" customWidth="1"/>
    <col min="1284" max="1285" width="20.625" style="1" customWidth="1"/>
    <col min="1286" max="1286" width="51.5" style="1" customWidth="1"/>
    <col min="1287" max="1287" width="6.25" style="1" customWidth="1"/>
    <col min="1288" max="1289" width="9.875" style="1" bestFit="1" customWidth="1"/>
    <col min="1290" max="1290" width="5.75" style="1" customWidth="1"/>
    <col min="1291" max="1291" width="49.5" style="1" customWidth="1"/>
    <col min="1292" max="1292" width="11.375" style="1" customWidth="1"/>
    <col min="1293" max="1293" width="20.625" style="1" customWidth="1"/>
    <col min="1294" max="1294" width="13.75" style="1" customWidth="1"/>
    <col min="1295" max="1295" width="6.375" style="1" customWidth="1"/>
    <col min="1296" max="1296" width="13.25" style="1" customWidth="1"/>
    <col min="1297" max="1297" width="14.5" style="1" customWidth="1"/>
    <col min="1298" max="1298" width="15.625" style="1" customWidth="1"/>
    <col min="1299" max="1537" width="9" style="1"/>
    <col min="1538" max="1538" width="4.75" style="1" customWidth="1"/>
    <col min="1539" max="1539" width="5.625" style="1" customWidth="1"/>
    <col min="1540" max="1541" width="20.625" style="1" customWidth="1"/>
    <col min="1542" max="1542" width="51.5" style="1" customWidth="1"/>
    <col min="1543" max="1543" width="6.25" style="1" customWidth="1"/>
    <col min="1544" max="1545" width="9.875" style="1" bestFit="1" customWidth="1"/>
    <col min="1546" max="1546" width="5.75" style="1" customWidth="1"/>
    <col min="1547" max="1547" width="49.5" style="1" customWidth="1"/>
    <col min="1548" max="1548" width="11.375" style="1" customWidth="1"/>
    <col min="1549" max="1549" width="20.625" style="1" customWidth="1"/>
    <col min="1550" max="1550" width="13.75" style="1" customWidth="1"/>
    <col min="1551" max="1551" width="6.375" style="1" customWidth="1"/>
    <col min="1552" max="1552" width="13.25" style="1" customWidth="1"/>
    <col min="1553" max="1553" width="14.5" style="1" customWidth="1"/>
    <col min="1554" max="1554" width="15.625" style="1" customWidth="1"/>
    <col min="1555" max="1793" width="9" style="1"/>
    <col min="1794" max="1794" width="4.75" style="1" customWidth="1"/>
    <col min="1795" max="1795" width="5.625" style="1" customWidth="1"/>
    <col min="1796" max="1797" width="20.625" style="1" customWidth="1"/>
    <col min="1798" max="1798" width="51.5" style="1" customWidth="1"/>
    <col min="1799" max="1799" width="6.25" style="1" customWidth="1"/>
    <col min="1800" max="1801" width="9.875" style="1" bestFit="1" customWidth="1"/>
    <col min="1802" max="1802" width="5.75" style="1" customWidth="1"/>
    <col min="1803" max="1803" width="49.5" style="1" customWidth="1"/>
    <col min="1804" max="1804" width="11.375" style="1" customWidth="1"/>
    <col min="1805" max="1805" width="20.625" style="1" customWidth="1"/>
    <col min="1806" max="1806" width="13.75" style="1" customWidth="1"/>
    <col min="1807" max="1807" width="6.375" style="1" customWidth="1"/>
    <col min="1808" max="1808" width="13.25" style="1" customWidth="1"/>
    <col min="1809" max="1809" width="14.5" style="1" customWidth="1"/>
    <col min="1810" max="1810" width="15.625" style="1" customWidth="1"/>
    <col min="1811" max="2049" width="9" style="1"/>
    <col min="2050" max="2050" width="4.75" style="1" customWidth="1"/>
    <col min="2051" max="2051" width="5.625" style="1" customWidth="1"/>
    <col min="2052" max="2053" width="20.625" style="1" customWidth="1"/>
    <col min="2054" max="2054" width="51.5" style="1" customWidth="1"/>
    <col min="2055" max="2055" width="6.25" style="1" customWidth="1"/>
    <col min="2056" max="2057" width="9.875" style="1" bestFit="1" customWidth="1"/>
    <col min="2058" max="2058" width="5.75" style="1" customWidth="1"/>
    <col min="2059" max="2059" width="49.5" style="1" customWidth="1"/>
    <col min="2060" max="2060" width="11.375" style="1" customWidth="1"/>
    <col min="2061" max="2061" width="20.625" style="1" customWidth="1"/>
    <col min="2062" max="2062" width="13.75" style="1" customWidth="1"/>
    <col min="2063" max="2063" width="6.375" style="1" customWidth="1"/>
    <col min="2064" max="2064" width="13.25" style="1" customWidth="1"/>
    <col min="2065" max="2065" width="14.5" style="1" customWidth="1"/>
    <col min="2066" max="2066" width="15.625" style="1" customWidth="1"/>
    <col min="2067" max="2305" width="9" style="1"/>
    <col min="2306" max="2306" width="4.75" style="1" customWidth="1"/>
    <col min="2307" max="2307" width="5.625" style="1" customWidth="1"/>
    <col min="2308" max="2309" width="20.625" style="1" customWidth="1"/>
    <col min="2310" max="2310" width="51.5" style="1" customWidth="1"/>
    <col min="2311" max="2311" width="6.25" style="1" customWidth="1"/>
    <col min="2312" max="2313" width="9.875" style="1" bestFit="1" customWidth="1"/>
    <col min="2314" max="2314" width="5.75" style="1" customWidth="1"/>
    <col min="2315" max="2315" width="49.5" style="1" customWidth="1"/>
    <col min="2316" max="2316" width="11.375" style="1" customWidth="1"/>
    <col min="2317" max="2317" width="20.625" style="1" customWidth="1"/>
    <col min="2318" max="2318" width="13.75" style="1" customWidth="1"/>
    <col min="2319" max="2319" width="6.375" style="1" customWidth="1"/>
    <col min="2320" max="2320" width="13.25" style="1" customWidth="1"/>
    <col min="2321" max="2321" width="14.5" style="1" customWidth="1"/>
    <col min="2322" max="2322" width="15.625" style="1" customWidth="1"/>
    <col min="2323" max="2561" width="9" style="1"/>
    <col min="2562" max="2562" width="4.75" style="1" customWidth="1"/>
    <col min="2563" max="2563" width="5.625" style="1" customWidth="1"/>
    <col min="2564" max="2565" width="20.625" style="1" customWidth="1"/>
    <col min="2566" max="2566" width="51.5" style="1" customWidth="1"/>
    <col min="2567" max="2567" width="6.25" style="1" customWidth="1"/>
    <col min="2568" max="2569" width="9.875" style="1" bestFit="1" customWidth="1"/>
    <col min="2570" max="2570" width="5.75" style="1" customWidth="1"/>
    <col min="2571" max="2571" width="49.5" style="1" customWidth="1"/>
    <col min="2572" max="2572" width="11.375" style="1" customWidth="1"/>
    <col min="2573" max="2573" width="20.625" style="1" customWidth="1"/>
    <col min="2574" max="2574" width="13.75" style="1" customWidth="1"/>
    <col min="2575" max="2575" width="6.375" style="1" customWidth="1"/>
    <col min="2576" max="2576" width="13.25" style="1" customWidth="1"/>
    <col min="2577" max="2577" width="14.5" style="1" customWidth="1"/>
    <col min="2578" max="2578" width="15.625" style="1" customWidth="1"/>
    <col min="2579" max="2817" width="9" style="1"/>
    <col min="2818" max="2818" width="4.75" style="1" customWidth="1"/>
    <col min="2819" max="2819" width="5.625" style="1" customWidth="1"/>
    <col min="2820" max="2821" width="20.625" style="1" customWidth="1"/>
    <col min="2822" max="2822" width="51.5" style="1" customWidth="1"/>
    <col min="2823" max="2823" width="6.25" style="1" customWidth="1"/>
    <col min="2824" max="2825" width="9.875" style="1" bestFit="1" customWidth="1"/>
    <col min="2826" max="2826" width="5.75" style="1" customWidth="1"/>
    <col min="2827" max="2827" width="49.5" style="1" customWidth="1"/>
    <col min="2828" max="2828" width="11.375" style="1" customWidth="1"/>
    <col min="2829" max="2829" width="20.625" style="1" customWidth="1"/>
    <col min="2830" max="2830" width="13.75" style="1" customWidth="1"/>
    <col min="2831" max="2831" width="6.375" style="1" customWidth="1"/>
    <col min="2832" max="2832" width="13.25" style="1" customWidth="1"/>
    <col min="2833" max="2833" width="14.5" style="1" customWidth="1"/>
    <col min="2834" max="2834" width="15.625" style="1" customWidth="1"/>
    <col min="2835" max="3073" width="9" style="1"/>
    <col min="3074" max="3074" width="4.75" style="1" customWidth="1"/>
    <col min="3075" max="3075" width="5.625" style="1" customWidth="1"/>
    <col min="3076" max="3077" width="20.625" style="1" customWidth="1"/>
    <col min="3078" max="3078" width="51.5" style="1" customWidth="1"/>
    <col min="3079" max="3079" width="6.25" style="1" customWidth="1"/>
    <col min="3080" max="3081" width="9.875" style="1" bestFit="1" customWidth="1"/>
    <col min="3082" max="3082" width="5.75" style="1" customWidth="1"/>
    <col min="3083" max="3083" width="49.5" style="1" customWidth="1"/>
    <col min="3084" max="3084" width="11.375" style="1" customWidth="1"/>
    <col min="3085" max="3085" width="20.625" style="1" customWidth="1"/>
    <col min="3086" max="3086" width="13.75" style="1" customWidth="1"/>
    <col min="3087" max="3087" width="6.375" style="1" customWidth="1"/>
    <col min="3088" max="3088" width="13.25" style="1" customWidth="1"/>
    <col min="3089" max="3089" width="14.5" style="1" customWidth="1"/>
    <col min="3090" max="3090" width="15.625" style="1" customWidth="1"/>
    <col min="3091" max="3329" width="9" style="1"/>
    <col min="3330" max="3330" width="4.75" style="1" customWidth="1"/>
    <col min="3331" max="3331" width="5.625" style="1" customWidth="1"/>
    <col min="3332" max="3333" width="20.625" style="1" customWidth="1"/>
    <col min="3334" max="3334" width="51.5" style="1" customWidth="1"/>
    <col min="3335" max="3335" width="6.25" style="1" customWidth="1"/>
    <col min="3336" max="3337" width="9.875" style="1" bestFit="1" customWidth="1"/>
    <col min="3338" max="3338" width="5.75" style="1" customWidth="1"/>
    <col min="3339" max="3339" width="49.5" style="1" customWidth="1"/>
    <col min="3340" max="3340" width="11.375" style="1" customWidth="1"/>
    <col min="3341" max="3341" width="20.625" style="1" customWidth="1"/>
    <col min="3342" max="3342" width="13.75" style="1" customWidth="1"/>
    <col min="3343" max="3343" width="6.375" style="1" customWidth="1"/>
    <col min="3344" max="3344" width="13.25" style="1" customWidth="1"/>
    <col min="3345" max="3345" width="14.5" style="1" customWidth="1"/>
    <col min="3346" max="3346" width="15.625" style="1" customWidth="1"/>
    <col min="3347" max="3585" width="9" style="1"/>
    <col min="3586" max="3586" width="4.75" style="1" customWidth="1"/>
    <col min="3587" max="3587" width="5.625" style="1" customWidth="1"/>
    <col min="3588" max="3589" width="20.625" style="1" customWidth="1"/>
    <col min="3590" max="3590" width="51.5" style="1" customWidth="1"/>
    <col min="3591" max="3591" width="6.25" style="1" customWidth="1"/>
    <col min="3592" max="3593" width="9.875" style="1" bestFit="1" customWidth="1"/>
    <col min="3594" max="3594" width="5.75" style="1" customWidth="1"/>
    <col min="3595" max="3595" width="49.5" style="1" customWidth="1"/>
    <col min="3596" max="3596" width="11.375" style="1" customWidth="1"/>
    <col min="3597" max="3597" width="20.625" style="1" customWidth="1"/>
    <col min="3598" max="3598" width="13.75" style="1" customWidth="1"/>
    <col min="3599" max="3599" width="6.375" style="1" customWidth="1"/>
    <col min="3600" max="3600" width="13.25" style="1" customWidth="1"/>
    <col min="3601" max="3601" width="14.5" style="1" customWidth="1"/>
    <col min="3602" max="3602" width="15.625" style="1" customWidth="1"/>
    <col min="3603" max="3841" width="9" style="1"/>
    <col min="3842" max="3842" width="4.75" style="1" customWidth="1"/>
    <col min="3843" max="3843" width="5.625" style="1" customWidth="1"/>
    <col min="3844" max="3845" width="20.625" style="1" customWidth="1"/>
    <col min="3846" max="3846" width="51.5" style="1" customWidth="1"/>
    <col min="3847" max="3847" width="6.25" style="1" customWidth="1"/>
    <col min="3848" max="3849" width="9.875" style="1" bestFit="1" customWidth="1"/>
    <col min="3850" max="3850" width="5.75" style="1" customWidth="1"/>
    <col min="3851" max="3851" width="49.5" style="1" customWidth="1"/>
    <col min="3852" max="3852" width="11.375" style="1" customWidth="1"/>
    <col min="3853" max="3853" width="20.625" style="1" customWidth="1"/>
    <col min="3854" max="3854" width="13.75" style="1" customWidth="1"/>
    <col min="3855" max="3855" width="6.375" style="1" customWidth="1"/>
    <col min="3856" max="3856" width="13.25" style="1" customWidth="1"/>
    <col min="3857" max="3857" width="14.5" style="1" customWidth="1"/>
    <col min="3858" max="3858" width="15.625" style="1" customWidth="1"/>
    <col min="3859" max="4097" width="9" style="1"/>
    <col min="4098" max="4098" width="4.75" style="1" customWidth="1"/>
    <col min="4099" max="4099" width="5.625" style="1" customWidth="1"/>
    <col min="4100" max="4101" width="20.625" style="1" customWidth="1"/>
    <col min="4102" max="4102" width="51.5" style="1" customWidth="1"/>
    <col min="4103" max="4103" width="6.25" style="1" customWidth="1"/>
    <col min="4104" max="4105" width="9.875" style="1" bestFit="1" customWidth="1"/>
    <col min="4106" max="4106" width="5.75" style="1" customWidth="1"/>
    <col min="4107" max="4107" width="49.5" style="1" customWidth="1"/>
    <col min="4108" max="4108" width="11.375" style="1" customWidth="1"/>
    <col min="4109" max="4109" width="20.625" style="1" customWidth="1"/>
    <col min="4110" max="4110" width="13.75" style="1" customWidth="1"/>
    <col min="4111" max="4111" width="6.375" style="1" customWidth="1"/>
    <col min="4112" max="4112" width="13.25" style="1" customWidth="1"/>
    <col min="4113" max="4113" width="14.5" style="1" customWidth="1"/>
    <col min="4114" max="4114" width="15.625" style="1" customWidth="1"/>
    <col min="4115" max="4353" width="9" style="1"/>
    <col min="4354" max="4354" width="4.75" style="1" customWidth="1"/>
    <col min="4355" max="4355" width="5.625" style="1" customWidth="1"/>
    <col min="4356" max="4357" width="20.625" style="1" customWidth="1"/>
    <col min="4358" max="4358" width="51.5" style="1" customWidth="1"/>
    <col min="4359" max="4359" width="6.25" style="1" customWidth="1"/>
    <col min="4360" max="4361" width="9.875" style="1" bestFit="1" customWidth="1"/>
    <col min="4362" max="4362" width="5.75" style="1" customWidth="1"/>
    <col min="4363" max="4363" width="49.5" style="1" customWidth="1"/>
    <col min="4364" max="4364" width="11.375" style="1" customWidth="1"/>
    <col min="4365" max="4365" width="20.625" style="1" customWidth="1"/>
    <col min="4366" max="4366" width="13.75" style="1" customWidth="1"/>
    <col min="4367" max="4367" width="6.375" style="1" customWidth="1"/>
    <col min="4368" max="4368" width="13.25" style="1" customWidth="1"/>
    <col min="4369" max="4369" width="14.5" style="1" customWidth="1"/>
    <col min="4370" max="4370" width="15.625" style="1" customWidth="1"/>
    <col min="4371" max="4609" width="9" style="1"/>
    <col min="4610" max="4610" width="4.75" style="1" customWidth="1"/>
    <col min="4611" max="4611" width="5.625" style="1" customWidth="1"/>
    <col min="4612" max="4613" width="20.625" style="1" customWidth="1"/>
    <col min="4614" max="4614" width="51.5" style="1" customWidth="1"/>
    <col min="4615" max="4615" width="6.25" style="1" customWidth="1"/>
    <col min="4616" max="4617" width="9.875" style="1" bestFit="1" customWidth="1"/>
    <col min="4618" max="4618" width="5.75" style="1" customWidth="1"/>
    <col min="4619" max="4619" width="49.5" style="1" customWidth="1"/>
    <col min="4620" max="4620" width="11.375" style="1" customWidth="1"/>
    <col min="4621" max="4621" width="20.625" style="1" customWidth="1"/>
    <col min="4622" max="4622" width="13.75" style="1" customWidth="1"/>
    <col min="4623" max="4623" width="6.375" style="1" customWidth="1"/>
    <col min="4624" max="4624" width="13.25" style="1" customWidth="1"/>
    <col min="4625" max="4625" width="14.5" style="1" customWidth="1"/>
    <col min="4626" max="4626" width="15.625" style="1" customWidth="1"/>
    <col min="4627" max="4865" width="9" style="1"/>
    <col min="4866" max="4866" width="4.75" style="1" customWidth="1"/>
    <col min="4867" max="4867" width="5.625" style="1" customWidth="1"/>
    <col min="4868" max="4869" width="20.625" style="1" customWidth="1"/>
    <col min="4870" max="4870" width="51.5" style="1" customWidth="1"/>
    <col min="4871" max="4871" width="6.25" style="1" customWidth="1"/>
    <col min="4872" max="4873" width="9.875" style="1" bestFit="1" customWidth="1"/>
    <col min="4874" max="4874" width="5.75" style="1" customWidth="1"/>
    <col min="4875" max="4875" width="49.5" style="1" customWidth="1"/>
    <col min="4876" max="4876" width="11.375" style="1" customWidth="1"/>
    <col min="4877" max="4877" width="20.625" style="1" customWidth="1"/>
    <col min="4878" max="4878" width="13.75" style="1" customWidth="1"/>
    <col min="4879" max="4879" width="6.375" style="1" customWidth="1"/>
    <col min="4880" max="4880" width="13.25" style="1" customWidth="1"/>
    <col min="4881" max="4881" width="14.5" style="1" customWidth="1"/>
    <col min="4882" max="4882" width="15.625" style="1" customWidth="1"/>
    <col min="4883" max="5121" width="9" style="1"/>
    <col min="5122" max="5122" width="4.75" style="1" customWidth="1"/>
    <col min="5123" max="5123" width="5.625" style="1" customWidth="1"/>
    <col min="5124" max="5125" width="20.625" style="1" customWidth="1"/>
    <col min="5126" max="5126" width="51.5" style="1" customWidth="1"/>
    <col min="5127" max="5127" width="6.25" style="1" customWidth="1"/>
    <col min="5128" max="5129" width="9.875" style="1" bestFit="1" customWidth="1"/>
    <col min="5130" max="5130" width="5.75" style="1" customWidth="1"/>
    <col min="5131" max="5131" width="49.5" style="1" customWidth="1"/>
    <col min="5132" max="5132" width="11.375" style="1" customWidth="1"/>
    <col min="5133" max="5133" width="20.625" style="1" customWidth="1"/>
    <col min="5134" max="5134" width="13.75" style="1" customWidth="1"/>
    <col min="5135" max="5135" width="6.375" style="1" customWidth="1"/>
    <col min="5136" max="5136" width="13.25" style="1" customWidth="1"/>
    <col min="5137" max="5137" width="14.5" style="1" customWidth="1"/>
    <col min="5138" max="5138" width="15.625" style="1" customWidth="1"/>
    <col min="5139" max="5377" width="9" style="1"/>
    <col min="5378" max="5378" width="4.75" style="1" customWidth="1"/>
    <col min="5379" max="5379" width="5.625" style="1" customWidth="1"/>
    <col min="5380" max="5381" width="20.625" style="1" customWidth="1"/>
    <col min="5382" max="5382" width="51.5" style="1" customWidth="1"/>
    <col min="5383" max="5383" width="6.25" style="1" customWidth="1"/>
    <col min="5384" max="5385" width="9.875" style="1" bestFit="1" customWidth="1"/>
    <col min="5386" max="5386" width="5.75" style="1" customWidth="1"/>
    <col min="5387" max="5387" width="49.5" style="1" customWidth="1"/>
    <col min="5388" max="5388" width="11.375" style="1" customWidth="1"/>
    <col min="5389" max="5389" width="20.625" style="1" customWidth="1"/>
    <col min="5390" max="5390" width="13.75" style="1" customWidth="1"/>
    <col min="5391" max="5391" width="6.375" style="1" customWidth="1"/>
    <col min="5392" max="5392" width="13.25" style="1" customWidth="1"/>
    <col min="5393" max="5393" width="14.5" style="1" customWidth="1"/>
    <col min="5394" max="5394" width="15.625" style="1" customWidth="1"/>
    <col min="5395" max="5633" width="9" style="1"/>
    <col min="5634" max="5634" width="4.75" style="1" customWidth="1"/>
    <col min="5635" max="5635" width="5.625" style="1" customWidth="1"/>
    <col min="5636" max="5637" width="20.625" style="1" customWidth="1"/>
    <col min="5638" max="5638" width="51.5" style="1" customWidth="1"/>
    <col min="5639" max="5639" width="6.25" style="1" customWidth="1"/>
    <col min="5640" max="5641" width="9.875" style="1" bestFit="1" customWidth="1"/>
    <col min="5642" max="5642" width="5.75" style="1" customWidth="1"/>
    <col min="5643" max="5643" width="49.5" style="1" customWidth="1"/>
    <col min="5644" max="5644" width="11.375" style="1" customWidth="1"/>
    <col min="5645" max="5645" width="20.625" style="1" customWidth="1"/>
    <col min="5646" max="5646" width="13.75" style="1" customWidth="1"/>
    <col min="5647" max="5647" width="6.375" style="1" customWidth="1"/>
    <col min="5648" max="5648" width="13.25" style="1" customWidth="1"/>
    <col min="5649" max="5649" width="14.5" style="1" customWidth="1"/>
    <col min="5650" max="5650" width="15.625" style="1" customWidth="1"/>
    <col min="5651" max="5889" width="9" style="1"/>
    <col min="5890" max="5890" width="4.75" style="1" customWidth="1"/>
    <col min="5891" max="5891" width="5.625" style="1" customWidth="1"/>
    <col min="5892" max="5893" width="20.625" style="1" customWidth="1"/>
    <col min="5894" max="5894" width="51.5" style="1" customWidth="1"/>
    <col min="5895" max="5895" width="6.25" style="1" customWidth="1"/>
    <col min="5896" max="5897" width="9.875" style="1" bestFit="1" customWidth="1"/>
    <col min="5898" max="5898" width="5.75" style="1" customWidth="1"/>
    <col min="5899" max="5899" width="49.5" style="1" customWidth="1"/>
    <col min="5900" max="5900" width="11.375" style="1" customWidth="1"/>
    <col min="5901" max="5901" width="20.625" style="1" customWidth="1"/>
    <col min="5902" max="5902" width="13.75" style="1" customWidth="1"/>
    <col min="5903" max="5903" width="6.375" style="1" customWidth="1"/>
    <col min="5904" max="5904" width="13.25" style="1" customWidth="1"/>
    <col min="5905" max="5905" width="14.5" style="1" customWidth="1"/>
    <col min="5906" max="5906" width="15.625" style="1" customWidth="1"/>
    <col min="5907" max="6145" width="9" style="1"/>
    <col min="6146" max="6146" width="4.75" style="1" customWidth="1"/>
    <col min="6147" max="6147" width="5.625" style="1" customWidth="1"/>
    <col min="6148" max="6149" width="20.625" style="1" customWidth="1"/>
    <col min="6150" max="6150" width="51.5" style="1" customWidth="1"/>
    <col min="6151" max="6151" width="6.25" style="1" customWidth="1"/>
    <col min="6152" max="6153" width="9.875" style="1" bestFit="1" customWidth="1"/>
    <col min="6154" max="6154" width="5.75" style="1" customWidth="1"/>
    <col min="6155" max="6155" width="49.5" style="1" customWidth="1"/>
    <col min="6156" max="6156" width="11.375" style="1" customWidth="1"/>
    <col min="6157" max="6157" width="20.625" style="1" customWidth="1"/>
    <col min="6158" max="6158" width="13.75" style="1" customWidth="1"/>
    <col min="6159" max="6159" width="6.375" style="1" customWidth="1"/>
    <col min="6160" max="6160" width="13.25" style="1" customWidth="1"/>
    <col min="6161" max="6161" width="14.5" style="1" customWidth="1"/>
    <col min="6162" max="6162" width="15.625" style="1" customWidth="1"/>
    <col min="6163" max="6401" width="9" style="1"/>
    <col min="6402" max="6402" width="4.75" style="1" customWidth="1"/>
    <col min="6403" max="6403" width="5.625" style="1" customWidth="1"/>
    <col min="6404" max="6405" width="20.625" style="1" customWidth="1"/>
    <col min="6406" max="6406" width="51.5" style="1" customWidth="1"/>
    <col min="6407" max="6407" width="6.25" style="1" customWidth="1"/>
    <col min="6408" max="6409" width="9.875" style="1" bestFit="1" customWidth="1"/>
    <col min="6410" max="6410" width="5.75" style="1" customWidth="1"/>
    <col min="6411" max="6411" width="49.5" style="1" customWidth="1"/>
    <col min="6412" max="6412" width="11.375" style="1" customWidth="1"/>
    <col min="6413" max="6413" width="20.625" style="1" customWidth="1"/>
    <col min="6414" max="6414" width="13.75" style="1" customWidth="1"/>
    <col min="6415" max="6415" width="6.375" style="1" customWidth="1"/>
    <col min="6416" max="6416" width="13.25" style="1" customWidth="1"/>
    <col min="6417" max="6417" width="14.5" style="1" customWidth="1"/>
    <col min="6418" max="6418" width="15.625" style="1" customWidth="1"/>
    <col min="6419" max="6657" width="9" style="1"/>
    <col min="6658" max="6658" width="4.75" style="1" customWidth="1"/>
    <col min="6659" max="6659" width="5.625" style="1" customWidth="1"/>
    <col min="6660" max="6661" width="20.625" style="1" customWidth="1"/>
    <col min="6662" max="6662" width="51.5" style="1" customWidth="1"/>
    <col min="6663" max="6663" width="6.25" style="1" customWidth="1"/>
    <col min="6664" max="6665" width="9.875" style="1" bestFit="1" customWidth="1"/>
    <col min="6666" max="6666" width="5.75" style="1" customWidth="1"/>
    <col min="6667" max="6667" width="49.5" style="1" customWidth="1"/>
    <col min="6668" max="6668" width="11.375" style="1" customWidth="1"/>
    <col min="6669" max="6669" width="20.625" style="1" customWidth="1"/>
    <col min="6670" max="6670" width="13.75" style="1" customWidth="1"/>
    <col min="6671" max="6671" width="6.375" style="1" customWidth="1"/>
    <col min="6672" max="6672" width="13.25" style="1" customWidth="1"/>
    <col min="6673" max="6673" width="14.5" style="1" customWidth="1"/>
    <col min="6674" max="6674" width="15.625" style="1" customWidth="1"/>
    <col min="6675" max="6913" width="9" style="1"/>
    <col min="6914" max="6914" width="4.75" style="1" customWidth="1"/>
    <col min="6915" max="6915" width="5.625" style="1" customWidth="1"/>
    <col min="6916" max="6917" width="20.625" style="1" customWidth="1"/>
    <col min="6918" max="6918" width="51.5" style="1" customWidth="1"/>
    <col min="6919" max="6919" width="6.25" style="1" customWidth="1"/>
    <col min="6920" max="6921" width="9.875" style="1" bestFit="1" customWidth="1"/>
    <col min="6922" max="6922" width="5.75" style="1" customWidth="1"/>
    <col min="6923" max="6923" width="49.5" style="1" customWidth="1"/>
    <col min="6924" max="6924" width="11.375" style="1" customWidth="1"/>
    <col min="6925" max="6925" width="20.625" style="1" customWidth="1"/>
    <col min="6926" max="6926" width="13.75" style="1" customWidth="1"/>
    <col min="6927" max="6927" width="6.375" style="1" customWidth="1"/>
    <col min="6928" max="6928" width="13.25" style="1" customWidth="1"/>
    <col min="6929" max="6929" width="14.5" style="1" customWidth="1"/>
    <col min="6930" max="6930" width="15.625" style="1" customWidth="1"/>
    <col min="6931" max="7169" width="9" style="1"/>
    <col min="7170" max="7170" width="4.75" style="1" customWidth="1"/>
    <col min="7171" max="7171" width="5.625" style="1" customWidth="1"/>
    <col min="7172" max="7173" width="20.625" style="1" customWidth="1"/>
    <col min="7174" max="7174" width="51.5" style="1" customWidth="1"/>
    <col min="7175" max="7175" width="6.25" style="1" customWidth="1"/>
    <col min="7176" max="7177" width="9.875" style="1" bestFit="1" customWidth="1"/>
    <col min="7178" max="7178" width="5.75" style="1" customWidth="1"/>
    <col min="7179" max="7179" width="49.5" style="1" customWidth="1"/>
    <col min="7180" max="7180" width="11.375" style="1" customWidth="1"/>
    <col min="7181" max="7181" width="20.625" style="1" customWidth="1"/>
    <col min="7182" max="7182" width="13.75" style="1" customWidth="1"/>
    <col min="7183" max="7183" width="6.375" style="1" customWidth="1"/>
    <col min="7184" max="7184" width="13.25" style="1" customWidth="1"/>
    <col min="7185" max="7185" width="14.5" style="1" customWidth="1"/>
    <col min="7186" max="7186" width="15.625" style="1" customWidth="1"/>
    <col min="7187" max="7425" width="9" style="1"/>
    <col min="7426" max="7426" width="4.75" style="1" customWidth="1"/>
    <col min="7427" max="7427" width="5.625" style="1" customWidth="1"/>
    <col min="7428" max="7429" width="20.625" style="1" customWidth="1"/>
    <col min="7430" max="7430" width="51.5" style="1" customWidth="1"/>
    <col min="7431" max="7431" width="6.25" style="1" customWidth="1"/>
    <col min="7432" max="7433" width="9.875" style="1" bestFit="1" customWidth="1"/>
    <col min="7434" max="7434" width="5.75" style="1" customWidth="1"/>
    <col min="7435" max="7435" width="49.5" style="1" customWidth="1"/>
    <col min="7436" max="7436" width="11.375" style="1" customWidth="1"/>
    <col min="7437" max="7437" width="20.625" style="1" customWidth="1"/>
    <col min="7438" max="7438" width="13.75" style="1" customWidth="1"/>
    <col min="7439" max="7439" width="6.375" style="1" customWidth="1"/>
    <col min="7440" max="7440" width="13.25" style="1" customWidth="1"/>
    <col min="7441" max="7441" width="14.5" style="1" customWidth="1"/>
    <col min="7442" max="7442" width="15.625" style="1" customWidth="1"/>
    <col min="7443" max="7681" width="9" style="1"/>
    <col min="7682" max="7682" width="4.75" style="1" customWidth="1"/>
    <col min="7683" max="7683" width="5.625" style="1" customWidth="1"/>
    <col min="7684" max="7685" width="20.625" style="1" customWidth="1"/>
    <col min="7686" max="7686" width="51.5" style="1" customWidth="1"/>
    <col min="7687" max="7687" width="6.25" style="1" customWidth="1"/>
    <col min="7688" max="7689" width="9.875" style="1" bestFit="1" customWidth="1"/>
    <col min="7690" max="7690" width="5.75" style="1" customWidth="1"/>
    <col min="7691" max="7691" width="49.5" style="1" customWidth="1"/>
    <col min="7692" max="7692" width="11.375" style="1" customWidth="1"/>
    <col min="7693" max="7693" width="20.625" style="1" customWidth="1"/>
    <col min="7694" max="7694" width="13.75" style="1" customWidth="1"/>
    <col min="7695" max="7695" width="6.375" style="1" customWidth="1"/>
    <col min="7696" max="7696" width="13.25" style="1" customWidth="1"/>
    <col min="7697" max="7697" width="14.5" style="1" customWidth="1"/>
    <col min="7698" max="7698" width="15.625" style="1" customWidth="1"/>
    <col min="7699" max="7937" width="9" style="1"/>
    <col min="7938" max="7938" width="4.75" style="1" customWidth="1"/>
    <col min="7939" max="7939" width="5.625" style="1" customWidth="1"/>
    <col min="7940" max="7941" width="20.625" style="1" customWidth="1"/>
    <col min="7942" max="7942" width="51.5" style="1" customWidth="1"/>
    <col min="7943" max="7943" width="6.25" style="1" customWidth="1"/>
    <col min="7944" max="7945" width="9.875" style="1" bestFit="1" customWidth="1"/>
    <col min="7946" max="7946" width="5.75" style="1" customWidth="1"/>
    <col min="7947" max="7947" width="49.5" style="1" customWidth="1"/>
    <col min="7948" max="7948" width="11.375" style="1" customWidth="1"/>
    <col min="7949" max="7949" width="20.625" style="1" customWidth="1"/>
    <col min="7950" max="7950" width="13.75" style="1" customWidth="1"/>
    <col min="7951" max="7951" width="6.375" style="1" customWidth="1"/>
    <col min="7952" max="7952" width="13.25" style="1" customWidth="1"/>
    <col min="7953" max="7953" width="14.5" style="1" customWidth="1"/>
    <col min="7954" max="7954" width="15.625" style="1" customWidth="1"/>
    <col min="7955" max="8193" width="9" style="1"/>
    <col min="8194" max="8194" width="4.75" style="1" customWidth="1"/>
    <col min="8195" max="8195" width="5.625" style="1" customWidth="1"/>
    <col min="8196" max="8197" width="20.625" style="1" customWidth="1"/>
    <col min="8198" max="8198" width="51.5" style="1" customWidth="1"/>
    <col min="8199" max="8199" width="6.25" style="1" customWidth="1"/>
    <col min="8200" max="8201" width="9.875" style="1" bestFit="1" customWidth="1"/>
    <col min="8202" max="8202" width="5.75" style="1" customWidth="1"/>
    <col min="8203" max="8203" width="49.5" style="1" customWidth="1"/>
    <col min="8204" max="8204" width="11.375" style="1" customWidth="1"/>
    <col min="8205" max="8205" width="20.625" style="1" customWidth="1"/>
    <col min="8206" max="8206" width="13.75" style="1" customWidth="1"/>
    <col min="8207" max="8207" width="6.375" style="1" customWidth="1"/>
    <col min="8208" max="8208" width="13.25" style="1" customWidth="1"/>
    <col min="8209" max="8209" width="14.5" style="1" customWidth="1"/>
    <col min="8210" max="8210" width="15.625" style="1" customWidth="1"/>
    <col min="8211" max="8449" width="9" style="1"/>
    <col min="8450" max="8450" width="4.75" style="1" customWidth="1"/>
    <col min="8451" max="8451" width="5.625" style="1" customWidth="1"/>
    <col min="8452" max="8453" width="20.625" style="1" customWidth="1"/>
    <col min="8454" max="8454" width="51.5" style="1" customWidth="1"/>
    <col min="8455" max="8455" width="6.25" style="1" customWidth="1"/>
    <col min="8456" max="8457" width="9.875" style="1" bestFit="1" customWidth="1"/>
    <col min="8458" max="8458" width="5.75" style="1" customWidth="1"/>
    <col min="8459" max="8459" width="49.5" style="1" customWidth="1"/>
    <col min="8460" max="8460" width="11.375" style="1" customWidth="1"/>
    <col min="8461" max="8461" width="20.625" style="1" customWidth="1"/>
    <col min="8462" max="8462" width="13.75" style="1" customWidth="1"/>
    <col min="8463" max="8463" width="6.375" style="1" customWidth="1"/>
    <col min="8464" max="8464" width="13.25" style="1" customWidth="1"/>
    <col min="8465" max="8465" width="14.5" style="1" customWidth="1"/>
    <col min="8466" max="8466" width="15.625" style="1" customWidth="1"/>
    <col min="8467" max="8705" width="9" style="1"/>
    <col min="8706" max="8706" width="4.75" style="1" customWidth="1"/>
    <col min="8707" max="8707" width="5.625" style="1" customWidth="1"/>
    <col min="8708" max="8709" width="20.625" style="1" customWidth="1"/>
    <col min="8710" max="8710" width="51.5" style="1" customWidth="1"/>
    <col min="8711" max="8711" width="6.25" style="1" customWidth="1"/>
    <col min="8712" max="8713" width="9.875" style="1" bestFit="1" customWidth="1"/>
    <col min="8714" max="8714" width="5.75" style="1" customWidth="1"/>
    <col min="8715" max="8715" width="49.5" style="1" customWidth="1"/>
    <col min="8716" max="8716" width="11.375" style="1" customWidth="1"/>
    <col min="8717" max="8717" width="20.625" style="1" customWidth="1"/>
    <col min="8718" max="8718" width="13.75" style="1" customWidth="1"/>
    <col min="8719" max="8719" width="6.375" style="1" customWidth="1"/>
    <col min="8720" max="8720" width="13.25" style="1" customWidth="1"/>
    <col min="8721" max="8721" width="14.5" style="1" customWidth="1"/>
    <col min="8722" max="8722" width="15.625" style="1" customWidth="1"/>
    <col min="8723" max="8961" width="9" style="1"/>
    <col min="8962" max="8962" width="4.75" style="1" customWidth="1"/>
    <col min="8963" max="8963" width="5.625" style="1" customWidth="1"/>
    <col min="8964" max="8965" width="20.625" style="1" customWidth="1"/>
    <col min="8966" max="8966" width="51.5" style="1" customWidth="1"/>
    <col min="8967" max="8967" width="6.25" style="1" customWidth="1"/>
    <col min="8968" max="8969" width="9.875" style="1" bestFit="1" customWidth="1"/>
    <col min="8970" max="8970" width="5.75" style="1" customWidth="1"/>
    <col min="8971" max="8971" width="49.5" style="1" customWidth="1"/>
    <col min="8972" max="8972" width="11.375" style="1" customWidth="1"/>
    <col min="8973" max="8973" width="20.625" style="1" customWidth="1"/>
    <col min="8974" max="8974" width="13.75" style="1" customWidth="1"/>
    <col min="8975" max="8975" width="6.375" style="1" customWidth="1"/>
    <col min="8976" max="8976" width="13.25" style="1" customWidth="1"/>
    <col min="8977" max="8977" width="14.5" style="1" customWidth="1"/>
    <col min="8978" max="8978" width="15.625" style="1" customWidth="1"/>
    <col min="8979" max="9217" width="9" style="1"/>
    <col min="9218" max="9218" width="4.75" style="1" customWidth="1"/>
    <col min="9219" max="9219" width="5.625" style="1" customWidth="1"/>
    <col min="9220" max="9221" width="20.625" style="1" customWidth="1"/>
    <col min="9222" max="9222" width="51.5" style="1" customWidth="1"/>
    <col min="9223" max="9223" width="6.25" style="1" customWidth="1"/>
    <col min="9224" max="9225" width="9.875" style="1" bestFit="1" customWidth="1"/>
    <col min="9226" max="9226" width="5.75" style="1" customWidth="1"/>
    <col min="9227" max="9227" width="49.5" style="1" customWidth="1"/>
    <col min="9228" max="9228" width="11.375" style="1" customWidth="1"/>
    <col min="9229" max="9229" width="20.625" style="1" customWidth="1"/>
    <col min="9230" max="9230" width="13.75" style="1" customWidth="1"/>
    <col min="9231" max="9231" width="6.375" style="1" customWidth="1"/>
    <col min="9232" max="9232" width="13.25" style="1" customWidth="1"/>
    <col min="9233" max="9233" width="14.5" style="1" customWidth="1"/>
    <col min="9234" max="9234" width="15.625" style="1" customWidth="1"/>
    <col min="9235" max="9473" width="9" style="1"/>
    <col min="9474" max="9474" width="4.75" style="1" customWidth="1"/>
    <col min="9475" max="9475" width="5.625" style="1" customWidth="1"/>
    <col min="9476" max="9477" width="20.625" style="1" customWidth="1"/>
    <col min="9478" max="9478" width="51.5" style="1" customWidth="1"/>
    <col min="9479" max="9479" width="6.25" style="1" customWidth="1"/>
    <col min="9480" max="9481" width="9.875" style="1" bestFit="1" customWidth="1"/>
    <col min="9482" max="9482" width="5.75" style="1" customWidth="1"/>
    <col min="9483" max="9483" width="49.5" style="1" customWidth="1"/>
    <col min="9484" max="9484" width="11.375" style="1" customWidth="1"/>
    <col min="9485" max="9485" width="20.625" style="1" customWidth="1"/>
    <col min="9486" max="9486" width="13.75" style="1" customWidth="1"/>
    <col min="9487" max="9487" width="6.375" style="1" customWidth="1"/>
    <col min="9488" max="9488" width="13.25" style="1" customWidth="1"/>
    <col min="9489" max="9489" width="14.5" style="1" customWidth="1"/>
    <col min="9490" max="9490" width="15.625" style="1" customWidth="1"/>
    <col min="9491" max="9729" width="9" style="1"/>
    <col min="9730" max="9730" width="4.75" style="1" customWidth="1"/>
    <col min="9731" max="9731" width="5.625" style="1" customWidth="1"/>
    <col min="9732" max="9733" width="20.625" style="1" customWidth="1"/>
    <col min="9734" max="9734" width="51.5" style="1" customWidth="1"/>
    <col min="9735" max="9735" width="6.25" style="1" customWidth="1"/>
    <col min="9736" max="9737" width="9.875" style="1" bestFit="1" customWidth="1"/>
    <col min="9738" max="9738" width="5.75" style="1" customWidth="1"/>
    <col min="9739" max="9739" width="49.5" style="1" customWidth="1"/>
    <col min="9740" max="9740" width="11.375" style="1" customWidth="1"/>
    <col min="9741" max="9741" width="20.625" style="1" customWidth="1"/>
    <col min="9742" max="9742" width="13.75" style="1" customWidth="1"/>
    <col min="9743" max="9743" width="6.375" style="1" customWidth="1"/>
    <col min="9744" max="9744" width="13.25" style="1" customWidth="1"/>
    <col min="9745" max="9745" width="14.5" style="1" customWidth="1"/>
    <col min="9746" max="9746" width="15.625" style="1" customWidth="1"/>
    <col min="9747" max="9985" width="9" style="1"/>
    <col min="9986" max="9986" width="4.75" style="1" customWidth="1"/>
    <col min="9987" max="9987" width="5.625" style="1" customWidth="1"/>
    <col min="9988" max="9989" width="20.625" style="1" customWidth="1"/>
    <col min="9990" max="9990" width="51.5" style="1" customWidth="1"/>
    <col min="9991" max="9991" width="6.25" style="1" customWidth="1"/>
    <col min="9992" max="9993" width="9.875" style="1" bestFit="1" customWidth="1"/>
    <col min="9994" max="9994" width="5.75" style="1" customWidth="1"/>
    <col min="9995" max="9995" width="49.5" style="1" customWidth="1"/>
    <col min="9996" max="9996" width="11.375" style="1" customWidth="1"/>
    <col min="9997" max="9997" width="20.625" style="1" customWidth="1"/>
    <col min="9998" max="9998" width="13.75" style="1" customWidth="1"/>
    <col min="9999" max="9999" width="6.375" style="1" customWidth="1"/>
    <col min="10000" max="10000" width="13.25" style="1" customWidth="1"/>
    <col min="10001" max="10001" width="14.5" style="1" customWidth="1"/>
    <col min="10002" max="10002" width="15.625" style="1" customWidth="1"/>
    <col min="10003" max="10241" width="9" style="1"/>
    <col min="10242" max="10242" width="4.75" style="1" customWidth="1"/>
    <col min="10243" max="10243" width="5.625" style="1" customWidth="1"/>
    <col min="10244" max="10245" width="20.625" style="1" customWidth="1"/>
    <col min="10246" max="10246" width="51.5" style="1" customWidth="1"/>
    <col min="10247" max="10247" width="6.25" style="1" customWidth="1"/>
    <col min="10248" max="10249" width="9.875" style="1" bestFit="1" customWidth="1"/>
    <col min="10250" max="10250" width="5.75" style="1" customWidth="1"/>
    <col min="10251" max="10251" width="49.5" style="1" customWidth="1"/>
    <col min="10252" max="10252" width="11.375" style="1" customWidth="1"/>
    <col min="10253" max="10253" width="20.625" style="1" customWidth="1"/>
    <col min="10254" max="10254" width="13.75" style="1" customWidth="1"/>
    <col min="10255" max="10255" width="6.375" style="1" customWidth="1"/>
    <col min="10256" max="10256" width="13.25" style="1" customWidth="1"/>
    <col min="10257" max="10257" width="14.5" style="1" customWidth="1"/>
    <col min="10258" max="10258" width="15.625" style="1" customWidth="1"/>
    <col min="10259" max="10497" width="9" style="1"/>
    <col min="10498" max="10498" width="4.75" style="1" customWidth="1"/>
    <col min="10499" max="10499" width="5.625" style="1" customWidth="1"/>
    <col min="10500" max="10501" width="20.625" style="1" customWidth="1"/>
    <col min="10502" max="10502" width="51.5" style="1" customWidth="1"/>
    <col min="10503" max="10503" width="6.25" style="1" customWidth="1"/>
    <col min="10504" max="10505" width="9.875" style="1" bestFit="1" customWidth="1"/>
    <col min="10506" max="10506" width="5.75" style="1" customWidth="1"/>
    <col min="10507" max="10507" width="49.5" style="1" customWidth="1"/>
    <col min="10508" max="10508" width="11.375" style="1" customWidth="1"/>
    <col min="10509" max="10509" width="20.625" style="1" customWidth="1"/>
    <col min="10510" max="10510" width="13.75" style="1" customWidth="1"/>
    <col min="10511" max="10511" width="6.375" style="1" customWidth="1"/>
    <col min="10512" max="10512" width="13.25" style="1" customWidth="1"/>
    <col min="10513" max="10513" width="14.5" style="1" customWidth="1"/>
    <col min="10514" max="10514" width="15.625" style="1" customWidth="1"/>
    <col min="10515" max="10753" width="9" style="1"/>
    <col min="10754" max="10754" width="4.75" style="1" customWidth="1"/>
    <col min="10755" max="10755" width="5.625" style="1" customWidth="1"/>
    <col min="10756" max="10757" width="20.625" style="1" customWidth="1"/>
    <col min="10758" max="10758" width="51.5" style="1" customWidth="1"/>
    <col min="10759" max="10759" width="6.25" style="1" customWidth="1"/>
    <col min="10760" max="10761" width="9.875" style="1" bestFit="1" customWidth="1"/>
    <col min="10762" max="10762" width="5.75" style="1" customWidth="1"/>
    <col min="10763" max="10763" width="49.5" style="1" customWidth="1"/>
    <col min="10764" max="10764" width="11.375" style="1" customWidth="1"/>
    <col min="10765" max="10765" width="20.625" style="1" customWidth="1"/>
    <col min="10766" max="10766" width="13.75" style="1" customWidth="1"/>
    <col min="10767" max="10767" width="6.375" style="1" customWidth="1"/>
    <col min="10768" max="10768" width="13.25" style="1" customWidth="1"/>
    <col min="10769" max="10769" width="14.5" style="1" customWidth="1"/>
    <col min="10770" max="10770" width="15.625" style="1" customWidth="1"/>
    <col min="10771" max="11009" width="9" style="1"/>
    <col min="11010" max="11010" width="4.75" style="1" customWidth="1"/>
    <col min="11011" max="11011" width="5.625" style="1" customWidth="1"/>
    <col min="11012" max="11013" width="20.625" style="1" customWidth="1"/>
    <col min="11014" max="11014" width="51.5" style="1" customWidth="1"/>
    <col min="11015" max="11015" width="6.25" style="1" customWidth="1"/>
    <col min="11016" max="11017" width="9.875" style="1" bestFit="1" customWidth="1"/>
    <col min="11018" max="11018" width="5.75" style="1" customWidth="1"/>
    <col min="11019" max="11019" width="49.5" style="1" customWidth="1"/>
    <col min="11020" max="11020" width="11.375" style="1" customWidth="1"/>
    <col min="11021" max="11021" width="20.625" style="1" customWidth="1"/>
    <col min="11022" max="11022" width="13.75" style="1" customWidth="1"/>
    <col min="11023" max="11023" width="6.375" style="1" customWidth="1"/>
    <col min="11024" max="11024" width="13.25" style="1" customWidth="1"/>
    <col min="11025" max="11025" width="14.5" style="1" customWidth="1"/>
    <col min="11026" max="11026" width="15.625" style="1" customWidth="1"/>
    <col min="11027" max="11265" width="9" style="1"/>
    <col min="11266" max="11266" width="4.75" style="1" customWidth="1"/>
    <col min="11267" max="11267" width="5.625" style="1" customWidth="1"/>
    <col min="11268" max="11269" width="20.625" style="1" customWidth="1"/>
    <col min="11270" max="11270" width="51.5" style="1" customWidth="1"/>
    <col min="11271" max="11271" width="6.25" style="1" customWidth="1"/>
    <col min="11272" max="11273" width="9.875" style="1" bestFit="1" customWidth="1"/>
    <col min="11274" max="11274" width="5.75" style="1" customWidth="1"/>
    <col min="11275" max="11275" width="49.5" style="1" customWidth="1"/>
    <col min="11276" max="11276" width="11.375" style="1" customWidth="1"/>
    <col min="11277" max="11277" width="20.625" style="1" customWidth="1"/>
    <col min="11278" max="11278" width="13.75" style="1" customWidth="1"/>
    <col min="11279" max="11279" width="6.375" style="1" customWidth="1"/>
    <col min="11280" max="11280" width="13.25" style="1" customWidth="1"/>
    <col min="11281" max="11281" width="14.5" style="1" customWidth="1"/>
    <col min="11282" max="11282" width="15.625" style="1" customWidth="1"/>
    <col min="11283" max="11521" width="9" style="1"/>
    <col min="11522" max="11522" width="4.75" style="1" customWidth="1"/>
    <col min="11523" max="11523" width="5.625" style="1" customWidth="1"/>
    <col min="11524" max="11525" width="20.625" style="1" customWidth="1"/>
    <col min="11526" max="11526" width="51.5" style="1" customWidth="1"/>
    <col min="11527" max="11527" width="6.25" style="1" customWidth="1"/>
    <col min="11528" max="11529" width="9.875" style="1" bestFit="1" customWidth="1"/>
    <col min="11530" max="11530" width="5.75" style="1" customWidth="1"/>
    <col min="11531" max="11531" width="49.5" style="1" customWidth="1"/>
    <col min="11532" max="11532" width="11.375" style="1" customWidth="1"/>
    <col min="11533" max="11533" width="20.625" style="1" customWidth="1"/>
    <col min="11534" max="11534" width="13.75" style="1" customWidth="1"/>
    <col min="11535" max="11535" width="6.375" style="1" customWidth="1"/>
    <col min="11536" max="11536" width="13.25" style="1" customWidth="1"/>
    <col min="11537" max="11537" width="14.5" style="1" customWidth="1"/>
    <col min="11538" max="11538" width="15.625" style="1" customWidth="1"/>
    <col min="11539" max="11777" width="9" style="1"/>
    <col min="11778" max="11778" width="4.75" style="1" customWidth="1"/>
    <col min="11779" max="11779" width="5.625" style="1" customWidth="1"/>
    <col min="11780" max="11781" width="20.625" style="1" customWidth="1"/>
    <col min="11782" max="11782" width="51.5" style="1" customWidth="1"/>
    <col min="11783" max="11783" width="6.25" style="1" customWidth="1"/>
    <col min="11784" max="11785" width="9.875" style="1" bestFit="1" customWidth="1"/>
    <col min="11786" max="11786" width="5.75" style="1" customWidth="1"/>
    <col min="11787" max="11787" width="49.5" style="1" customWidth="1"/>
    <col min="11788" max="11788" width="11.375" style="1" customWidth="1"/>
    <col min="11789" max="11789" width="20.625" style="1" customWidth="1"/>
    <col min="11790" max="11790" width="13.75" style="1" customWidth="1"/>
    <col min="11791" max="11791" width="6.375" style="1" customWidth="1"/>
    <col min="11792" max="11792" width="13.25" style="1" customWidth="1"/>
    <col min="11793" max="11793" width="14.5" style="1" customWidth="1"/>
    <col min="11794" max="11794" width="15.625" style="1" customWidth="1"/>
    <col min="11795" max="12033" width="9" style="1"/>
    <col min="12034" max="12034" width="4.75" style="1" customWidth="1"/>
    <col min="12035" max="12035" width="5.625" style="1" customWidth="1"/>
    <col min="12036" max="12037" width="20.625" style="1" customWidth="1"/>
    <col min="12038" max="12038" width="51.5" style="1" customWidth="1"/>
    <col min="12039" max="12039" width="6.25" style="1" customWidth="1"/>
    <col min="12040" max="12041" width="9.875" style="1" bestFit="1" customWidth="1"/>
    <col min="12042" max="12042" width="5.75" style="1" customWidth="1"/>
    <col min="12043" max="12043" width="49.5" style="1" customWidth="1"/>
    <col min="12044" max="12044" width="11.375" style="1" customWidth="1"/>
    <col min="12045" max="12045" width="20.625" style="1" customWidth="1"/>
    <col min="12046" max="12046" width="13.75" style="1" customWidth="1"/>
    <col min="12047" max="12047" width="6.375" style="1" customWidth="1"/>
    <col min="12048" max="12048" width="13.25" style="1" customWidth="1"/>
    <col min="12049" max="12049" width="14.5" style="1" customWidth="1"/>
    <col min="12050" max="12050" width="15.625" style="1" customWidth="1"/>
    <col min="12051" max="12289" width="9" style="1"/>
    <col min="12290" max="12290" width="4.75" style="1" customWidth="1"/>
    <col min="12291" max="12291" width="5.625" style="1" customWidth="1"/>
    <col min="12292" max="12293" width="20.625" style="1" customWidth="1"/>
    <col min="12294" max="12294" width="51.5" style="1" customWidth="1"/>
    <col min="12295" max="12295" width="6.25" style="1" customWidth="1"/>
    <col min="12296" max="12297" width="9.875" style="1" bestFit="1" customWidth="1"/>
    <col min="12298" max="12298" width="5.75" style="1" customWidth="1"/>
    <col min="12299" max="12299" width="49.5" style="1" customWidth="1"/>
    <col min="12300" max="12300" width="11.375" style="1" customWidth="1"/>
    <col min="12301" max="12301" width="20.625" style="1" customWidth="1"/>
    <col min="12302" max="12302" width="13.75" style="1" customWidth="1"/>
    <col min="12303" max="12303" width="6.375" style="1" customWidth="1"/>
    <col min="12304" max="12304" width="13.25" style="1" customWidth="1"/>
    <col min="12305" max="12305" width="14.5" style="1" customWidth="1"/>
    <col min="12306" max="12306" width="15.625" style="1" customWidth="1"/>
    <col min="12307" max="12545" width="9" style="1"/>
    <col min="12546" max="12546" width="4.75" style="1" customWidth="1"/>
    <col min="12547" max="12547" width="5.625" style="1" customWidth="1"/>
    <col min="12548" max="12549" width="20.625" style="1" customWidth="1"/>
    <col min="12550" max="12550" width="51.5" style="1" customWidth="1"/>
    <col min="12551" max="12551" width="6.25" style="1" customWidth="1"/>
    <col min="12552" max="12553" width="9.875" style="1" bestFit="1" customWidth="1"/>
    <col min="12554" max="12554" width="5.75" style="1" customWidth="1"/>
    <col min="12555" max="12555" width="49.5" style="1" customWidth="1"/>
    <col min="12556" max="12556" width="11.375" style="1" customWidth="1"/>
    <col min="12557" max="12557" width="20.625" style="1" customWidth="1"/>
    <col min="12558" max="12558" width="13.75" style="1" customWidth="1"/>
    <col min="12559" max="12559" width="6.375" style="1" customWidth="1"/>
    <col min="12560" max="12560" width="13.25" style="1" customWidth="1"/>
    <col min="12561" max="12561" width="14.5" style="1" customWidth="1"/>
    <col min="12562" max="12562" width="15.625" style="1" customWidth="1"/>
    <col min="12563" max="12801" width="9" style="1"/>
    <col min="12802" max="12802" width="4.75" style="1" customWidth="1"/>
    <col min="12803" max="12803" width="5.625" style="1" customWidth="1"/>
    <col min="12804" max="12805" width="20.625" style="1" customWidth="1"/>
    <col min="12806" max="12806" width="51.5" style="1" customWidth="1"/>
    <col min="12807" max="12807" width="6.25" style="1" customWidth="1"/>
    <col min="12808" max="12809" width="9.875" style="1" bestFit="1" customWidth="1"/>
    <col min="12810" max="12810" width="5.75" style="1" customWidth="1"/>
    <col min="12811" max="12811" width="49.5" style="1" customWidth="1"/>
    <col min="12812" max="12812" width="11.375" style="1" customWidth="1"/>
    <col min="12813" max="12813" width="20.625" style="1" customWidth="1"/>
    <col min="12814" max="12814" width="13.75" style="1" customWidth="1"/>
    <col min="12815" max="12815" width="6.375" style="1" customWidth="1"/>
    <col min="12816" max="12816" width="13.25" style="1" customWidth="1"/>
    <col min="12817" max="12817" width="14.5" style="1" customWidth="1"/>
    <col min="12818" max="12818" width="15.625" style="1" customWidth="1"/>
    <col min="12819" max="13057" width="9" style="1"/>
    <col min="13058" max="13058" width="4.75" style="1" customWidth="1"/>
    <col min="13059" max="13059" width="5.625" style="1" customWidth="1"/>
    <col min="13060" max="13061" width="20.625" style="1" customWidth="1"/>
    <col min="13062" max="13062" width="51.5" style="1" customWidth="1"/>
    <col min="13063" max="13063" width="6.25" style="1" customWidth="1"/>
    <col min="13064" max="13065" width="9.875" style="1" bestFit="1" customWidth="1"/>
    <col min="13066" max="13066" width="5.75" style="1" customWidth="1"/>
    <col min="13067" max="13067" width="49.5" style="1" customWidth="1"/>
    <col min="13068" max="13068" width="11.375" style="1" customWidth="1"/>
    <col min="13069" max="13069" width="20.625" style="1" customWidth="1"/>
    <col min="13070" max="13070" width="13.75" style="1" customWidth="1"/>
    <col min="13071" max="13071" width="6.375" style="1" customWidth="1"/>
    <col min="13072" max="13072" width="13.25" style="1" customWidth="1"/>
    <col min="13073" max="13073" width="14.5" style="1" customWidth="1"/>
    <col min="13074" max="13074" width="15.625" style="1" customWidth="1"/>
    <col min="13075" max="13313" width="9" style="1"/>
    <col min="13314" max="13314" width="4.75" style="1" customWidth="1"/>
    <col min="13315" max="13315" width="5.625" style="1" customWidth="1"/>
    <col min="13316" max="13317" width="20.625" style="1" customWidth="1"/>
    <col min="13318" max="13318" width="51.5" style="1" customWidth="1"/>
    <col min="13319" max="13319" width="6.25" style="1" customWidth="1"/>
    <col min="13320" max="13321" width="9.875" style="1" bestFit="1" customWidth="1"/>
    <col min="13322" max="13322" width="5.75" style="1" customWidth="1"/>
    <col min="13323" max="13323" width="49.5" style="1" customWidth="1"/>
    <col min="13324" max="13324" width="11.375" style="1" customWidth="1"/>
    <col min="13325" max="13325" width="20.625" style="1" customWidth="1"/>
    <col min="13326" max="13326" width="13.75" style="1" customWidth="1"/>
    <col min="13327" max="13327" width="6.375" style="1" customWidth="1"/>
    <col min="13328" max="13328" width="13.25" style="1" customWidth="1"/>
    <col min="13329" max="13329" width="14.5" style="1" customWidth="1"/>
    <col min="13330" max="13330" width="15.625" style="1" customWidth="1"/>
    <col min="13331" max="13569" width="9" style="1"/>
    <col min="13570" max="13570" width="4.75" style="1" customWidth="1"/>
    <col min="13571" max="13571" width="5.625" style="1" customWidth="1"/>
    <col min="13572" max="13573" width="20.625" style="1" customWidth="1"/>
    <col min="13574" max="13574" width="51.5" style="1" customWidth="1"/>
    <col min="13575" max="13575" width="6.25" style="1" customWidth="1"/>
    <col min="13576" max="13577" width="9.875" style="1" bestFit="1" customWidth="1"/>
    <col min="13578" max="13578" width="5.75" style="1" customWidth="1"/>
    <col min="13579" max="13579" width="49.5" style="1" customWidth="1"/>
    <col min="13580" max="13580" width="11.375" style="1" customWidth="1"/>
    <col min="13581" max="13581" width="20.625" style="1" customWidth="1"/>
    <col min="13582" max="13582" width="13.75" style="1" customWidth="1"/>
    <col min="13583" max="13583" width="6.375" style="1" customWidth="1"/>
    <col min="13584" max="13584" width="13.25" style="1" customWidth="1"/>
    <col min="13585" max="13585" width="14.5" style="1" customWidth="1"/>
    <col min="13586" max="13586" width="15.625" style="1" customWidth="1"/>
    <col min="13587" max="13825" width="9" style="1"/>
    <col min="13826" max="13826" width="4.75" style="1" customWidth="1"/>
    <col min="13827" max="13827" width="5.625" style="1" customWidth="1"/>
    <col min="13828" max="13829" width="20.625" style="1" customWidth="1"/>
    <col min="13830" max="13830" width="51.5" style="1" customWidth="1"/>
    <col min="13831" max="13831" width="6.25" style="1" customWidth="1"/>
    <col min="13832" max="13833" width="9.875" style="1" bestFit="1" customWidth="1"/>
    <col min="13834" max="13834" width="5.75" style="1" customWidth="1"/>
    <col min="13835" max="13835" width="49.5" style="1" customWidth="1"/>
    <col min="13836" max="13836" width="11.375" style="1" customWidth="1"/>
    <col min="13837" max="13837" width="20.625" style="1" customWidth="1"/>
    <col min="13838" max="13838" width="13.75" style="1" customWidth="1"/>
    <col min="13839" max="13839" width="6.375" style="1" customWidth="1"/>
    <col min="13840" max="13840" width="13.25" style="1" customWidth="1"/>
    <col min="13841" max="13841" width="14.5" style="1" customWidth="1"/>
    <col min="13842" max="13842" width="15.625" style="1" customWidth="1"/>
    <col min="13843" max="14081" width="9" style="1"/>
    <col min="14082" max="14082" width="4.75" style="1" customWidth="1"/>
    <col min="14083" max="14083" width="5.625" style="1" customWidth="1"/>
    <col min="14084" max="14085" width="20.625" style="1" customWidth="1"/>
    <col min="14086" max="14086" width="51.5" style="1" customWidth="1"/>
    <col min="14087" max="14087" width="6.25" style="1" customWidth="1"/>
    <col min="14088" max="14089" width="9.875" style="1" bestFit="1" customWidth="1"/>
    <col min="14090" max="14090" width="5.75" style="1" customWidth="1"/>
    <col min="14091" max="14091" width="49.5" style="1" customWidth="1"/>
    <col min="14092" max="14092" width="11.375" style="1" customWidth="1"/>
    <col min="14093" max="14093" width="20.625" style="1" customWidth="1"/>
    <col min="14094" max="14094" width="13.75" style="1" customWidth="1"/>
    <col min="14095" max="14095" width="6.375" style="1" customWidth="1"/>
    <col min="14096" max="14096" width="13.25" style="1" customWidth="1"/>
    <col min="14097" max="14097" width="14.5" style="1" customWidth="1"/>
    <col min="14098" max="14098" width="15.625" style="1" customWidth="1"/>
    <col min="14099" max="14337" width="9" style="1"/>
    <col min="14338" max="14338" width="4.75" style="1" customWidth="1"/>
    <col min="14339" max="14339" width="5.625" style="1" customWidth="1"/>
    <col min="14340" max="14341" width="20.625" style="1" customWidth="1"/>
    <col min="14342" max="14342" width="51.5" style="1" customWidth="1"/>
    <col min="14343" max="14343" width="6.25" style="1" customWidth="1"/>
    <col min="14344" max="14345" width="9.875" style="1" bestFit="1" customWidth="1"/>
    <col min="14346" max="14346" width="5.75" style="1" customWidth="1"/>
    <col min="14347" max="14347" width="49.5" style="1" customWidth="1"/>
    <col min="14348" max="14348" width="11.375" style="1" customWidth="1"/>
    <col min="14349" max="14349" width="20.625" style="1" customWidth="1"/>
    <col min="14350" max="14350" width="13.75" style="1" customWidth="1"/>
    <col min="14351" max="14351" width="6.375" style="1" customWidth="1"/>
    <col min="14352" max="14352" width="13.25" style="1" customWidth="1"/>
    <col min="14353" max="14353" width="14.5" style="1" customWidth="1"/>
    <col min="14354" max="14354" width="15.625" style="1" customWidth="1"/>
    <col min="14355" max="14593" width="9" style="1"/>
    <col min="14594" max="14594" width="4.75" style="1" customWidth="1"/>
    <col min="14595" max="14595" width="5.625" style="1" customWidth="1"/>
    <col min="14596" max="14597" width="20.625" style="1" customWidth="1"/>
    <col min="14598" max="14598" width="51.5" style="1" customWidth="1"/>
    <col min="14599" max="14599" width="6.25" style="1" customWidth="1"/>
    <col min="14600" max="14601" width="9.875" style="1" bestFit="1" customWidth="1"/>
    <col min="14602" max="14602" width="5.75" style="1" customWidth="1"/>
    <col min="14603" max="14603" width="49.5" style="1" customWidth="1"/>
    <col min="14604" max="14604" width="11.375" style="1" customWidth="1"/>
    <col min="14605" max="14605" width="20.625" style="1" customWidth="1"/>
    <col min="14606" max="14606" width="13.75" style="1" customWidth="1"/>
    <col min="14607" max="14607" width="6.375" style="1" customWidth="1"/>
    <col min="14608" max="14608" width="13.25" style="1" customWidth="1"/>
    <col min="14609" max="14609" width="14.5" style="1" customWidth="1"/>
    <col min="14610" max="14610" width="15.625" style="1" customWidth="1"/>
    <col min="14611" max="14849" width="9" style="1"/>
    <col min="14850" max="14850" width="4.75" style="1" customWidth="1"/>
    <col min="14851" max="14851" width="5.625" style="1" customWidth="1"/>
    <col min="14852" max="14853" width="20.625" style="1" customWidth="1"/>
    <col min="14854" max="14854" width="51.5" style="1" customWidth="1"/>
    <col min="14855" max="14855" width="6.25" style="1" customWidth="1"/>
    <col min="14856" max="14857" width="9.875" style="1" bestFit="1" customWidth="1"/>
    <col min="14858" max="14858" width="5.75" style="1" customWidth="1"/>
    <col min="14859" max="14859" width="49.5" style="1" customWidth="1"/>
    <col min="14860" max="14860" width="11.375" style="1" customWidth="1"/>
    <col min="14861" max="14861" width="20.625" style="1" customWidth="1"/>
    <col min="14862" max="14862" width="13.75" style="1" customWidth="1"/>
    <col min="14863" max="14863" width="6.375" style="1" customWidth="1"/>
    <col min="14864" max="14864" width="13.25" style="1" customWidth="1"/>
    <col min="14865" max="14865" width="14.5" style="1" customWidth="1"/>
    <col min="14866" max="14866" width="15.625" style="1" customWidth="1"/>
    <col min="14867" max="15105" width="9" style="1"/>
    <col min="15106" max="15106" width="4.75" style="1" customWidth="1"/>
    <col min="15107" max="15107" width="5.625" style="1" customWidth="1"/>
    <col min="15108" max="15109" width="20.625" style="1" customWidth="1"/>
    <col min="15110" max="15110" width="51.5" style="1" customWidth="1"/>
    <col min="15111" max="15111" width="6.25" style="1" customWidth="1"/>
    <col min="15112" max="15113" width="9.875" style="1" bestFit="1" customWidth="1"/>
    <col min="15114" max="15114" width="5.75" style="1" customWidth="1"/>
    <col min="15115" max="15115" width="49.5" style="1" customWidth="1"/>
    <col min="15116" max="15116" width="11.375" style="1" customWidth="1"/>
    <col min="15117" max="15117" width="20.625" style="1" customWidth="1"/>
    <col min="15118" max="15118" width="13.75" style="1" customWidth="1"/>
    <col min="15119" max="15119" width="6.375" style="1" customWidth="1"/>
    <col min="15120" max="15120" width="13.25" style="1" customWidth="1"/>
    <col min="15121" max="15121" width="14.5" style="1" customWidth="1"/>
    <col min="15122" max="15122" width="15.625" style="1" customWidth="1"/>
    <col min="15123" max="15361" width="9" style="1"/>
    <col min="15362" max="15362" width="4.75" style="1" customWidth="1"/>
    <col min="15363" max="15363" width="5.625" style="1" customWidth="1"/>
    <col min="15364" max="15365" width="20.625" style="1" customWidth="1"/>
    <col min="15366" max="15366" width="51.5" style="1" customWidth="1"/>
    <col min="15367" max="15367" width="6.25" style="1" customWidth="1"/>
    <col min="15368" max="15369" width="9.875" style="1" bestFit="1" customWidth="1"/>
    <col min="15370" max="15370" width="5.75" style="1" customWidth="1"/>
    <col min="15371" max="15371" width="49.5" style="1" customWidth="1"/>
    <col min="15372" max="15372" width="11.375" style="1" customWidth="1"/>
    <col min="15373" max="15373" width="20.625" style="1" customWidth="1"/>
    <col min="15374" max="15374" width="13.75" style="1" customWidth="1"/>
    <col min="15375" max="15375" width="6.375" style="1" customWidth="1"/>
    <col min="15376" max="15376" width="13.25" style="1" customWidth="1"/>
    <col min="15377" max="15377" width="14.5" style="1" customWidth="1"/>
    <col min="15378" max="15378" width="15.625" style="1" customWidth="1"/>
    <col min="15379" max="15617" width="9" style="1"/>
    <col min="15618" max="15618" width="4.75" style="1" customWidth="1"/>
    <col min="15619" max="15619" width="5.625" style="1" customWidth="1"/>
    <col min="15620" max="15621" width="20.625" style="1" customWidth="1"/>
    <col min="15622" max="15622" width="51.5" style="1" customWidth="1"/>
    <col min="15623" max="15623" width="6.25" style="1" customWidth="1"/>
    <col min="15624" max="15625" width="9.875" style="1" bestFit="1" customWidth="1"/>
    <col min="15626" max="15626" width="5.75" style="1" customWidth="1"/>
    <col min="15627" max="15627" width="49.5" style="1" customWidth="1"/>
    <col min="15628" max="15628" width="11.375" style="1" customWidth="1"/>
    <col min="15629" max="15629" width="20.625" style="1" customWidth="1"/>
    <col min="15630" max="15630" width="13.75" style="1" customWidth="1"/>
    <col min="15631" max="15631" width="6.375" style="1" customWidth="1"/>
    <col min="15632" max="15632" width="13.25" style="1" customWidth="1"/>
    <col min="15633" max="15633" width="14.5" style="1" customWidth="1"/>
    <col min="15634" max="15634" width="15.625" style="1" customWidth="1"/>
    <col min="15635" max="15873" width="9" style="1"/>
    <col min="15874" max="15874" width="4.75" style="1" customWidth="1"/>
    <col min="15875" max="15875" width="5.625" style="1" customWidth="1"/>
    <col min="15876" max="15877" width="20.625" style="1" customWidth="1"/>
    <col min="15878" max="15878" width="51.5" style="1" customWidth="1"/>
    <col min="15879" max="15879" width="6.25" style="1" customWidth="1"/>
    <col min="15880" max="15881" width="9.875" style="1" bestFit="1" customWidth="1"/>
    <col min="15882" max="15882" width="5.75" style="1" customWidth="1"/>
    <col min="15883" max="15883" width="49.5" style="1" customWidth="1"/>
    <col min="15884" max="15884" width="11.375" style="1" customWidth="1"/>
    <col min="15885" max="15885" width="20.625" style="1" customWidth="1"/>
    <col min="15886" max="15886" width="13.75" style="1" customWidth="1"/>
    <col min="15887" max="15887" width="6.375" style="1" customWidth="1"/>
    <col min="15888" max="15888" width="13.25" style="1" customWidth="1"/>
    <col min="15889" max="15889" width="14.5" style="1" customWidth="1"/>
    <col min="15890" max="15890" width="15.625" style="1" customWidth="1"/>
    <col min="15891" max="16129" width="9" style="1"/>
    <col min="16130" max="16130" width="4.75" style="1" customWidth="1"/>
    <col min="16131" max="16131" width="5.625" style="1" customWidth="1"/>
    <col min="16132" max="16133" width="20.625" style="1" customWidth="1"/>
    <col min="16134" max="16134" width="51.5" style="1" customWidth="1"/>
    <col min="16135" max="16135" width="6.25" style="1" customWidth="1"/>
    <col min="16136" max="16137" width="9.875" style="1" bestFit="1" customWidth="1"/>
    <col min="16138" max="16138" width="5.75" style="1" customWidth="1"/>
    <col min="16139" max="16139" width="49.5" style="1" customWidth="1"/>
    <col min="16140" max="16140" width="11.375" style="1" customWidth="1"/>
    <col min="16141" max="16141" width="20.625" style="1" customWidth="1"/>
    <col min="16142" max="16142" width="13.75" style="1" customWidth="1"/>
    <col min="16143" max="16143" width="6.375" style="1" customWidth="1"/>
    <col min="16144" max="16144" width="13.25" style="1" customWidth="1"/>
    <col min="16145" max="16145" width="14.5" style="1" customWidth="1"/>
    <col min="16146" max="16146" width="15.625" style="1" customWidth="1"/>
    <col min="16147" max="16384" width="9" style="1"/>
  </cols>
  <sheetData>
    <row r="2" spans="1:18" ht="20.100000000000001" customHeight="1">
      <c r="C2" s="2" t="s">
        <v>0</v>
      </c>
      <c r="D2" s="2"/>
      <c r="E2" s="2"/>
      <c r="F2" s="3" t="s">
        <v>3062</v>
      </c>
      <c r="H2" s="5" t="s">
        <v>2</v>
      </c>
      <c r="I2" s="6"/>
      <c r="J2" s="7"/>
      <c r="K2" s="8">
        <f>SUM(I:I)</f>
        <v>16188</v>
      </c>
    </row>
    <row r="3" spans="1:18" ht="20.100000000000001" customHeight="1">
      <c r="C3" s="2" t="s">
        <v>3</v>
      </c>
      <c r="D3" s="2"/>
      <c r="E3" s="2"/>
      <c r="F3" s="13" t="s">
        <v>3063</v>
      </c>
    </row>
    <row r="4" spans="1:18" ht="20.100000000000001" customHeight="1">
      <c r="C4" s="2" t="s">
        <v>5</v>
      </c>
      <c r="D4" s="2"/>
      <c r="E4" s="2"/>
      <c r="F4" s="13">
        <v>224184</v>
      </c>
    </row>
    <row r="5" spans="1:18" ht="20.100000000000001" customHeight="1">
      <c r="C5" s="2" t="s">
        <v>8</v>
      </c>
      <c r="D5" s="2"/>
      <c r="E5" s="2"/>
      <c r="F5" s="18">
        <v>45820</v>
      </c>
      <c r="K5" s="1" t="s">
        <v>3064</v>
      </c>
    </row>
    <row r="6" spans="1:18" ht="20.100000000000001" customHeight="1">
      <c r="C6" s="2" t="s">
        <v>10</v>
      </c>
      <c r="D6" s="2"/>
      <c r="E6" s="2"/>
      <c r="F6" s="18">
        <v>45821</v>
      </c>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28"/>
      <c r="E9" s="28"/>
      <c r="F9" s="35"/>
      <c r="G9" s="27"/>
      <c r="H9" s="36">
        <v>0</v>
      </c>
      <c r="I9" s="36">
        <f>G9*H9</f>
        <v>0</v>
      </c>
      <c r="J9" s="31"/>
      <c r="K9" s="73"/>
      <c r="L9" s="73"/>
      <c r="M9" s="27"/>
      <c r="N9" s="32"/>
      <c r="O9" s="28"/>
      <c r="P9" s="27"/>
      <c r="Q9" s="32"/>
      <c r="R9" s="33"/>
    </row>
    <row r="10" spans="1:18" s="4" customFormat="1" ht="19.7" customHeight="1">
      <c r="A10" s="27" t="s">
        <v>109</v>
      </c>
      <c r="B10" s="1026"/>
      <c r="C10" s="1422">
        <v>1</v>
      </c>
      <c r="D10" s="28" t="s">
        <v>55</v>
      </c>
      <c r="E10" s="28" t="s">
        <v>55</v>
      </c>
      <c r="F10" s="148" t="s">
        <v>3065</v>
      </c>
      <c r="G10" s="157">
        <v>1</v>
      </c>
      <c r="H10" s="554">
        <v>2535</v>
      </c>
      <c r="I10" s="554">
        <f t="shared" ref="I10:I24" si="0">G10*H10</f>
        <v>2535</v>
      </c>
      <c r="J10" s="159"/>
      <c r="K10" s="166" t="s">
        <v>3066</v>
      </c>
      <c r="L10" s="157"/>
      <c r="M10" s="1423" t="s">
        <v>3067</v>
      </c>
      <c r="N10" s="32">
        <v>45811</v>
      </c>
      <c r="O10" s="28"/>
      <c r="P10" s="40">
        <v>45819</v>
      </c>
      <c r="Q10" s="32">
        <v>45820</v>
      </c>
      <c r="R10" s="33"/>
    </row>
    <row r="11" spans="1:18" s="4" customFormat="1" ht="19.7" customHeight="1">
      <c r="A11" s="27" t="s">
        <v>109</v>
      </c>
      <c r="B11" s="1026"/>
      <c r="C11" s="167">
        <f>+C10+1</f>
        <v>2</v>
      </c>
      <c r="D11" s="28" t="s">
        <v>55</v>
      </c>
      <c r="E11" s="28" t="s">
        <v>55</v>
      </c>
      <c r="F11" s="148" t="s">
        <v>146</v>
      </c>
      <c r="G11" s="157">
        <v>1</v>
      </c>
      <c r="H11" s="554">
        <v>2581</v>
      </c>
      <c r="I11" s="554">
        <f t="shared" si="0"/>
        <v>2581</v>
      </c>
      <c r="J11" s="159"/>
      <c r="K11" s="166" t="s">
        <v>147</v>
      </c>
      <c r="L11" s="157"/>
      <c r="M11" s="1423" t="s">
        <v>3067</v>
      </c>
      <c r="N11" s="32">
        <v>45811</v>
      </c>
      <c r="O11" s="28"/>
      <c r="P11" s="40">
        <v>45819</v>
      </c>
      <c r="Q11" s="32">
        <v>45820</v>
      </c>
      <c r="R11" s="33"/>
    </row>
    <row r="12" spans="1:18" s="4" customFormat="1" ht="19.7" customHeight="1">
      <c r="A12" s="27" t="s">
        <v>123</v>
      </c>
      <c r="B12" s="1026"/>
      <c r="C12" s="167">
        <f t="shared" ref="C12:C18" si="1">+C11+1</f>
        <v>3</v>
      </c>
      <c r="D12" s="28" t="s">
        <v>55</v>
      </c>
      <c r="E12" s="28" t="s">
        <v>55</v>
      </c>
      <c r="F12" s="148" t="s">
        <v>148</v>
      </c>
      <c r="G12" s="157">
        <v>1</v>
      </c>
      <c r="H12" s="554">
        <v>6480</v>
      </c>
      <c r="I12" s="554">
        <f t="shared" si="0"/>
        <v>6480</v>
      </c>
      <c r="J12" s="159"/>
      <c r="K12" s="166" t="s">
        <v>149</v>
      </c>
      <c r="L12" s="157"/>
      <c r="M12" s="1423" t="s">
        <v>3067</v>
      </c>
      <c r="N12" s="32">
        <v>45811</v>
      </c>
      <c r="O12" s="28"/>
      <c r="P12" s="40">
        <v>45819</v>
      </c>
      <c r="Q12" s="32">
        <v>45820</v>
      </c>
      <c r="R12" s="33"/>
    </row>
    <row r="13" spans="1:18" s="4" customFormat="1" ht="19.7" customHeight="1">
      <c r="A13" s="27" t="s">
        <v>64</v>
      </c>
      <c r="B13" s="1026"/>
      <c r="C13" s="167">
        <f t="shared" si="1"/>
        <v>4</v>
      </c>
      <c r="D13" s="28" t="s">
        <v>55</v>
      </c>
      <c r="E13" s="28" t="s">
        <v>55</v>
      </c>
      <c r="F13" s="148" t="s">
        <v>150</v>
      </c>
      <c r="G13" s="157">
        <v>2</v>
      </c>
      <c r="H13" s="554">
        <v>360</v>
      </c>
      <c r="I13" s="554">
        <f t="shared" si="0"/>
        <v>720</v>
      </c>
      <c r="J13" s="159"/>
      <c r="K13" s="166" t="s">
        <v>151</v>
      </c>
      <c r="L13" s="157"/>
      <c r="M13" s="1423" t="s">
        <v>3067</v>
      </c>
      <c r="N13" s="32">
        <v>45811</v>
      </c>
      <c r="O13" s="28"/>
      <c r="P13" s="40">
        <v>45819</v>
      </c>
      <c r="Q13" s="32">
        <v>45820</v>
      </c>
      <c r="R13" s="33"/>
    </row>
    <row r="14" spans="1:18" s="4" customFormat="1" ht="19.7" customHeight="1">
      <c r="A14" s="27" t="s">
        <v>42</v>
      </c>
      <c r="B14" s="1026"/>
      <c r="C14" s="167">
        <f t="shared" si="1"/>
        <v>5</v>
      </c>
      <c r="D14" s="28" t="s">
        <v>55</v>
      </c>
      <c r="E14" s="28" t="s">
        <v>55</v>
      </c>
      <c r="F14" s="148" t="s">
        <v>152</v>
      </c>
      <c r="G14" s="157">
        <v>7</v>
      </c>
      <c r="H14" s="554">
        <v>122</v>
      </c>
      <c r="I14" s="554">
        <f t="shared" si="0"/>
        <v>854</v>
      </c>
      <c r="J14" s="159"/>
      <c r="K14" s="166" t="s">
        <v>153</v>
      </c>
      <c r="L14" s="157"/>
      <c r="M14" s="1423" t="s">
        <v>3067</v>
      </c>
      <c r="N14" s="32">
        <v>45811</v>
      </c>
      <c r="O14" s="28"/>
      <c r="P14" s="40">
        <v>45819</v>
      </c>
      <c r="Q14" s="32">
        <v>45820</v>
      </c>
      <c r="R14" s="33"/>
    </row>
    <row r="15" spans="1:18" s="4" customFormat="1" ht="19.7" customHeight="1">
      <c r="A15" s="27" t="s">
        <v>109</v>
      </c>
      <c r="B15" s="1026"/>
      <c r="C15" s="167">
        <f t="shared" si="1"/>
        <v>6</v>
      </c>
      <c r="D15" s="28" t="s">
        <v>55</v>
      </c>
      <c r="E15" s="28" t="s">
        <v>55</v>
      </c>
      <c r="F15" s="35" t="s">
        <v>154</v>
      </c>
      <c r="G15" s="27">
        <v>1</v>
      </c>
      <c r="H15" s="154">
        <v>1016</v>
      </c>
      <c r="I15" s="154">
        <f>G15*H15</f>
        <v>1016</v>
      </c>
      <c r="J15" s="31"/>
      <c r="K15" s="38" t="s">
        <v>155</v>
      </c>
      <c r="L15" s="27"/>
      <c r="M15" s="1423" t="s">
        <v>3067</v>
      </c>
      <c r="N15" s="32">
        <v>45811</v>
      </c>
      <c r="O15" s="28"/>
      <c r="P15" s="40">
        <v>45819</v>
      </c>
      <c r="Q15" s="32">
        <v>45820</v>
      </c>
      <c r="R15" s="33"/>
    </row>
    <row r="16" spans="1:18" s="4" customFormat="1" ht="19.7" customHeight="1">
      <c r="A16" s="27" t="s">
        <v>42</v>
      </c>
      <c r="B16" s="1026"/>
      <c r="C16" s="167">
        <f t="shared" si="1"/>
        <v>7</v>
      </c>
      <c r="D16" s="28" t="s">
        <v>55</v>
      </c>
      <c r="E16" s="28" t="s">
        <v>55</v>
      </c>
      <c r="F16" s="35" t="s">
        <v>156</v>
      </c>
      <c r="G16" s="27">
        <v>1</v>
      </c>
      <c r="H16" s="154">
        <v>750</v>
      </c>
      <c r="I16" s="154">
        <f>G16*H16</f>
        <v>750</v>
      </c>
      <c r="J16" s="31"/>
      <c r="K16" s="38" t="s">
        <v>157</v>
      </c>
      <c r="L16" s="27"/>
      <c r="M16" s="1423" t="s">
        <v>3067</v>
      </c>
      <c r="N16" s="32">
        <v>45811</v>
      </c>
      <c r="O16" s="28"/>
      <c r="P16" s="40">
        <v>45819</v>
      </c>
      <c r="Q16" s="32">
        <v>45820</v>
      </c>
      <c r="R16" s="33"/>
    </row>
    <row r="17" spans="1:18" s="4" customFormat="1" ht="19.7" customHeight="1">
      <c r="A17" s="27" t="s">
        <v>42</v>
      </c>
      <c r="B17" s="1026"/>
      <c r="C17" s="167">
        <f t="shared" si="1"/>
        <v>8</v>
      </c>
      <c r="D17" s="131" t="s">
        <v>55</v>
      </c>
      <c r="E17" s="131" t="s">
        <v>55</v>
      </c>
      <c r="F17" s="166" t="s">
        <v>158</v>
      </c>
      <c r="G17" s="159">
        <v>10</v>
      </c>
      <c r="H17" s="168">
        <v>70</v>
      </c>
      <c r="I17" s="168">
        <f>G17*H17</f>
        <v>700</v>
      </c>
      <c r="J17" s="159"/>
      <c r="K17" s="166" t="s">
        <v>159</v>
      </c>
      <c r="L17" s="27"/>
      <c r="M17" s="1423" t="s">
        <v>3067</v>
      </c>
      <c r="N17" s="32">
        <v>45811</v>
      </c>
      <c r="O17" s="28"/>
      <c r="P17" s="40">
        <v>45819</v>
      </c>
      <c r="Q17" s="32">
        <v>45820</v>
      </c>
      <c r="R17" s="33"/>
    </row>
    <row r="18" spans="1:18" s="4" customFormat="1" ht="19.7" customHeight="1">
      <c r="A18" s="27" t="s">
        <v>42</v>
      </c>
      <c r="B18" s="1026"/>
      <c r="C18" s="167">
        <f t="shared" si="1"/>
        <v>9</v>
      </c>
      <c r="D18" s="131" t="s">
        <v>55</v>
      </c>
      <c r="E18" s="131" t="s">
        <v>55</v>
      </c>
      <c r="F18" s="166" t="s">
        <v>160</v>
      </c>
      <c r="G18" s="159">
        <v>6</v>
      </c>
      <c r="H18" s="168">
        <v>92</v>
      </c>
      <c r="I18" s="803">
        <f>G18*H18</f>
        <v>552</v>
      </c>
      <c r="J18" s="159"/>
      <c r="K18" s="166" t="s">
        <v>161</v>
      </c>
      <c r="L18" s="27"/>
      <c r="M18" s="1423" t="s">
        <v>3067</v>
      </c>
      <c r="N18" s="32">
        <v>45811</v>
      </c>
      <c r="O18" s="28"/>
      <c r="P18" s="40">
        <v>45819</v>
      </c>
      <c r="Q18" s="32">
        <v>45820</v>
      </c>
      <c r="R18" s="33"/>
    </row>
    <row r="19" spans="1:18" s="4" customFormat="1" ht="19.7" customHeight="1">
      <c r="A19" s="27"/>
      <c r="B19" s="27"/>
      <c r="C19" s="104"/>
      <c r="D19" s="49"/>
      <c r="E19" s="664"/>
      <c r="F19" s="1134"/>
      <c r="G19" s="77"/>
      <c r="H19" s="77"/>
      <c r="I19" s="77"/>
      <c r="J19" s="1183"/>
      <c r="K19" s="46"/>
      <c r="L19" s="27"/>
      <c r="M19" s="27"/>
      <c r="N19" s="32"/>
      <c r="O19" s="28"/>
      <c r="P19" s="27"/>
      <c r="Q19" s="32"/>
      <c r="R19" s="33"/>
    </row>
    <row r="20" spans="1:18" s="4" customFormat="1" ht="19.7" customHeight="1">
      <c r="A20" s="27"/>
      <c r="B20" s="27"/>
      <c r="C20" s="47"/>
      <c r="D20" s="49"/>
      <c r="E20" s="49"/>
      <c r="F20" s="662">
        <f>SUM(I10:I18)</f>
        <v>16188</v>
      </c>
      <c r="G20" s="1189"/>
      <c r="H20" s="1146"/>
      <c r="I20" s="1146"/>
      <c r="J20" s="1147"/>
      <c r="K20" s="124"/>
      <c r="L20" s="27"/>
      <c r="M20" s="27"/>
      <c r="N20" s="32"/>
      <c r="O20" s="28"/>
      <c r="P20" s="27"/>
      <c r="Q20" s="32"/>
      <c r="R20" s="33"/>
    </row>
    <row r="21" spans="1:18" s="4" customFormat="1" ht="19.7" customHeight="1">
      <c r="A21" s="27"/>
      <c r="B21" s="27"/>
      <c r="C21" s="28"/>
      <c r="D21" s="28"/>
      <c r="E21" s="28"/>
      <c r="F21" s="35"/>
      <c r="G21" s="27"/>
      <c r="H21" s="36"/>
      <c r="I21" s="36"/>
      <c r="J21" s="31"/>
      <c r="K21" s="38"/>
      <c r="L21" s="27"/>
      <c r="M21" s="27"/>
      <c r="N21" s="32"/>
      <c r="O21" s="28"/>
      <c r="P21" s="27"/>
      <c r="Q21" s="32"/>
      <c r="R21" s="33"/>
    </row>
    <row r="22" spans="1:18" s="4" customFormat="1" ht="19.7" customHeight="1">
      <c r="A22" s="27"/>
      <c r="B22" s="27"/>
      <c r="C22" s="28"/>
      <c r="D22" s="28"/>
      <c r="E22" s="28"/>
      <c r="F22" s="35"/>
      <c r="G22" s="27"/>
      <c r="H22" s="36"/>
      <c r="I22" s="36"/>
      <c r="J22" s="31"/>
      <c r="K22" s="38"/>
      <c r="L22" s="27"/>
      <c r="M22" s="27"/>
      <c r="N22" s="32"/>
      <c r="O22" s="28"/>
      <c r="P22" s="27"/>
      <c r="Q22" s="32"/>
      <c r="R22" s="33"/>
    </row>
    <row r="23" spans="1:18" s="4" customFormat="1" ht="19.7" customHeight="1">
      <c r="A23" s="27"/>
      <c r="B23" s="27"/>
      <c r="C23" s="28"/>
      <c r="D23" s="28"/>
      <c r="E23" s="28"/>
      <c r="F23" s="35"/>
      <c r="G23" s="27"/>
      <c r="H23" s="36">
        <v>0</v>
      </c>
      <c r="I23" s="36">
        <f t="shared" si="0"/>
        <v>0</v>
      </c>
      <c r="J23" s="31"/>
      <c r="K23" s="38"/>
      <c r="L23" s="27"/>
      <c r="M23" s="27"/>
      <c r="N23" s="32"/>
      <c r="O23" s="28"/>
      <c r="P23" s="27"/>
      <c r="Q23" s="32"/>
      <c r="R23" s="33"/>
    </row>
    <row r="24" spans="1:18" s="4" customFormat="1" ht="19.7" customHeight="1">
      <c r="A24" s="27"/>
      <c r="B24" s="27"/>
      <c r="C24" s="28"/>
      <c r="D24" s="28"/>
      <c r="E24" s="28"/>
      <c r="F24" s="35"/>
      <c r="G24" s="27"/>
      <c r="H24" s="36">
        <v>0</v>
      </c>
      <c r="I24" s="36">
        <f t="shared" si="0"/>
        <v>0</v>
      </c>
      <c r="J24" s="31"/>
      <c r="K24" s="38"/>
      <c r="L24" s="27"/>
      <c r="M24" s="27"/>
      <c r="N24" s="32"/>
      <c r="O24" s="28"/>
      <c r="P24" s="27"/>
      <c r="Q24" s="32"/>
      <c r="R24" s="33"/>
    </row>
    <row r="25" spans="1:18">
      <c r="H25" s="10"/>
      <c r="I25" s="10"/>
    </row>
  </sheetData>
  <autoFilter ref="C8:P24" xr:uid="{87631596-AFF9-462D-BE4B-83CCFF15175F}"/>
  <mergeCells count="6">
    <mergeCell ref="C2:E2"/>
    <mergeCell ref="H2:J2"/>
    <mergeCell ref="C3:E3"/>
    <mergeCell ref="C4:E4"/>
    <mergeCell ref="C5:E5"/>
    <mergeCell ref="C6:E6"/>
  </mergeCells>
  <phoneticPr fontId="2"/>
  <pageMargins left="0.2" right="0.2" top="0.36" bottom="0.41" header="0.3" footer="0.3"/>
  <pageSetup paperSize="9" scale="70"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7D90-B84D-4748-84FE-E28F07759683}">
  <sheetPr>
    <tabColor rgb="FF92D050"/>
  </sheetPr>
  <dimension ref="B2:R25"/>
  <sheetViews>
    <sheetView zoomScale="85" zoomScaleNormal="85" workbookViewId="0">
      <pane xSplit="11" ySplit="8" topLeftCell="P9" activePane="bottomRight" state="frozen"/>
      <selection activeCell="D26" sqref="D26"/>
      <selection pane="topRight" activeCell="D26" sqref="D26"/>
      <selection pane="bottomLeft" activeCell="D26" sqref="D26"/>
      <selection pane="bottomRight" activeCell="F2" sqref="F2:F4"/>
    </sheetView>
  </sheetViews>
  <sheetFormatPr defaultColWidth="11.875" defaultRowHeight="13.5" customHeight="1"/>
  <cols>
    <col min="1" max="1" width="18.625" style="1" customWidth="1"/>
    <col min="2" max="2" width="17" style="1" customWidth="1"/>
    <col min="3" max="3" width="6.125" style="4" customWidth="1"/>
    <col min="4" max="4" width="15.125" style="1" customWidth="1"/>
    <col min="5" max="5" width="15.5" style="1" customWidth="1"/>
    <col min="6" max="6" width="55.625" style="1" customWidth="1"/>
    <col min="7" max="7" width="10.875" style="4" customWidth="1"/>
    <col min="8" max="9" width="12.125" style="4" customWidth="1"/>
    <col min="10" max="10" width="7.125" style="10" customWidth="1"/>
    <col min="11" max="11" width="38.875" style="1" customWidth="1"/>
    <col min="12" max="12" width="45.1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875" style="1"/>
  </cols>
  <sheetData>
    <row r="2" spans="2:18" ht="20.100000000000001" customHeight="1">
      <c r="C2" s="638" t="s">
        <v>1056</v>
      </c>
      <c r="D2" s="638"/>
      <c r="E2" s="638"/>
      <c r="F2" s="639" t="s">
        <v>3068</v>
      </c>
      <c r="H2" s="640" t="s">
        <v>1058</v>
      </c>
      <c r="I2" s="641"/>
      <c r="J2" s="642"/>
      <c r="K2" s="643">
        <f>SUM(I:I)</f>
        <v>0</v>
      </c>
    </row>
    <row r="3" spans="2:18" ht="20.100000000000001" customHeight="1">
      <c r="C3" s="638" t="s">
        <v>1059</v>
      </c>
      <c r="D3" s="638"/>
      <c r="E3" s="638"/>
      <c r="F3" s="645" t="s">
        <v>1237</v>
      </c>
    </row>
    <row r="4" spans="2:18" ht="20.100000000000001" customHeight="1">
      <c r="C4" s="638" t="s">
        <v>1061</v>
      </c>
      <c r="D4" s="638"/>
      <c r="E4" s="638"/>
      <c r="F4" s="645" t="s">
        <v>3069</v>
      </c>
      <c r="H4" s="977" t="s">
        <v>1288</v>
      </c>
      <c r="I4" s="978"/>
      <c r="J4" s="1424" t="s">
        <v>3070</v>
      </c>
      <c r="K4" s="1424"/>
      <c r="L4" s="1424"/>
    </row>
    <row r="5" spans="2:18" ht="20.100000000000001" customHeight="1">
      <c r="C5" s="638" t="s">
        <v>1064</v>
      </c>
      <c r="D5" s="638"/>
      <c r="E5" s="638"/>
      <c r="F5" s="647">
        <v>45832</v>
      </c>
      <c r="H5" s="981"/>
      <c r="I5" s="982"/>
      <c r="J5" s="1424"/>
      <c r="K5" s="1424"/>
      <c r="L5" s="1424"/>
    </row>
    <row r="6" spans="2:18" ht="20.100000000000001" customHeight="1">
      <c r="C6" s="638" t="s">
        <v>1065</v>
      </c>
      <c r="D6" s="638"/>
      <c r="E6" s="638"/>
      <c r="F6" s="647">
        <v>45833</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3072</v>
      </c>
      <c r="G11" s="58">
        <v>1</v>
      </c>
      <c r="H11" s="53">
        <v>0</v>
      </c>
      <c r="I11" s="56">
        <v>0</v>
      </c>
      <c r="J11" s="57"/>
      <c r="K11" s="54" t="s">
        <v>3073</v>
      </c>
      <c r="L11" s="47"/>
      <c r="M11" s="47"/>
      <c r="N11" s="48">
        <v>45819</v>
      </c>
      <c r="O11" s="49"/>
      <c r="P11" s="111">
        <v>45832</v>
      </c>
      <c r="Q11" s="48"/>
      <c r="R11" s="59">
        <v>45831</v>
      </c>
    </row>
    <row r="12" spans="2:18" s="4" customFormat="1" ht="19.5" customHeight="1">
      <c r="C12" s="1428">
        <f t="shared" ref="C12:C13" si="0">C11+1</f>
        <v>2</v>
      </c>
      <c r="D12" s="794" t="s">
        <v>29</v>
      </c>
      <c r="E12" s="794" t="s">
        <v>29</v>
      </c>
      <c r="F12" s="798" t="s">
        <v>32</v>
      </c>
      <c r="G12" s="58">
        <v>1</v>
      </c>
      <c r="H12" s="53">
        <v>0</v>
      </c>
      <c r="I12" s="53">
        <v>0</v>
      </c>
      <c r="J12" s="57"/>
      <c r="K12" s="54"/>
      <c r="L12" s="47"/>
      <c r="M12" s="47"/>
      <c r="N12" s="48">
        <v>45819</v>
      </c>
      <c r="O12" s="49"/>
      <c r="P12" s="111">
        <v>45832</v>
      </c>
      <c r="Q12" s="48"/>
      <c r="R12" s="59">
        <v>45831</v>
      </c>
    </row>
    <row r="13" spans="2:18" s="4" customFormat="1" ht="19.5" customHeight="1">
      <c r="C13" s="1428">
        <f t="shared" si="0"/>
        <v>3</v>
      </c>
      <c r="D13" s="799" t="s">
        <v>29</v>
      </c>
      <c r="E13" s="799" t="s">
        <v>29</v>
      </c>
      <c r="F13" s="800" t="s">
        <v>33</v>
      </c>
      <c r="G13" s="657">
        <v>1</v>
      </c>
      <c r="H13" s="66">
        <v>0</v>
      </c>
      <c r="I13" s="66">
        <v>0</v>
      </c>
      <c r="J13" s="67"/>
      <c r="K13" s="68"/>
      <c r="L13" s="47"/>
      <c r="M13" s="47"/>
      <c r="N13" s="48">
        <v>45819</v>
      </c>
      <c r="O13" s="49"/>
      <c r="P13" s="111">
        <v>45832</v>
      </c>
      <c r="Q13" s="48"/>
      <c r="R13" s="59">
        <v>45831</v>
      </c>
    </row>
    <row r="14" spans="2:18" s="4" customFormat="1" ht="19.5" customHeight="1">
      <c r="C14" s="53"/>
      <c r="D14" s="53"/>
      <c r="E14" s="53"/>
      <c r="F14" s="61"/>
      <c r="G14" s="58"/>
      <c r="H14" s="1425"/>
      <c r="I14" s="1426"/>
      <c r="J14" s="57"/>
      <c r="K14" s="68"/>
      <c r="L14" s="47"/>
      <c r="M14" s="47"/>
      <c r="N14" s="48"/>
      <c r="O14" s="49"/>
      <c r="P14" s="47"/>
      <c r="Q14" s="48"/>
      <c r="R14" s="59"/>
    </row>
    <row r="15" spans="2:18" s="4" customFormat="1" ht="19.5" customHeight="1">
      <c r="C15" s="53"/>
      <c r="D15" s="53"/>
      <c r="E15" s="1429"/>
      <c r="F15" s="1430">
        <v>0</v>
      </c>
      <c r="G15" s="58"/>
      <c r="H15" s="1425"/>
      <c r="I15" s="1426"/>
      <c r="J15" s="57"/>
      <c r="K15" s="68"/>
      <c r="L15" s="47"/>
      <c r="M15" s="47"/>
      <c r="N15" s="48"/>
      <c r="O15" s="49"/>
      <c r="P15" s="47"/>
      <c r="Q15" s="48"/>
      <c r="R15" s="59"/>
    </row>
    <row r="16" spans="2:18" s="4" customFormat="1" ht="19.5" customHeight="1">
      <c r="C16" s="28"/>
      <c r="D16" s="28"/>
      <c r="E16" s="28"/>
      <c r="F16" s="117"/>
      <c r="G16" s="1151"/>
      <c r="H16" s="44"/>
      <c r="I16" s="44"/>
      <c r="J16" s="45"/>
      <c r="K16" s="46"/>
      <c r="L16" s="47"/>
      <c r="M16" s="47"/>
      <c r="N16" s="48"/>
      <c r="O16" s="49"/>
      <c r="P16" s="47"/>
      <c r="Q16" s="48"/>
      <c r="R16" s="59"/>
    </row>
    <row r="17" spans="3:18" s="4" customFormat="1" ht="19.5" customHeight="1">
      <c r="C17" s="28"/>
      <c r="D17" s="28"/>
      <c r="E17" s="28"/>
      <c r="F17" s="117"/>
      <c r="G17" s="1151"/>
      <c r="H17" s="44"/>
      <c r="I17" s="44"/>
      <c r="J17" s="45"/>
      <c r="K17" s="46"/>
      <c r="L17" s="47"/>
      <c r="M17" s="47"/>
      <c r="N17" s="48"/>
      <c r="O17" s="49"/>
      <c r="P17" s="47"/>
      <c r="Q17" s="48"/>
      <c r="R17" s="59"/>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D403-D5C8-4A6D-BD0F-FF9185430385}">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875" defaultRowHeight="13.5" customHeight="1"/>
  <cols>
    <col min="1" max="1" width="3.125" style="1" customWidth="1"/>
    <col min="2" max="2" width="6.125" style="4" customWidth="1"/>
    <col min="3" max="3" width="15.125" style="1" customWidth="1"/>
    <col min="4" max="4" width="15.5" style="1" customWidth="1"/>
    <col min="5" max="5" width="43.875" style="1" customWidth="1"/>
    <col min="6" max="6" width="10.875" style="1" customWidth="1"/>
    <col min="7" max="8" width="12.125" style="1" customWidth="1"/>
    <col min="9" max="9" width="7.125" style="10" customWidth="1"/>
    <col min="10" max="10" width="55.1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8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B9C12DF2-E1A3-4EE2-B18A-577EBD7A3DC5}"/>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E6348-3AFB-433E-81FF-1274BD4D1C43}">
  <sheetPr>
    <tabColor rgb="FFFFFF00"/>
  </sheetPr>
  <dimension ref="A2:R29"/>
  <sheetViews>
    <sheetView zoomScale="85" zoomScaleNormal="85" workbookViewId="0">
      <pane xSplit="11" ySplit="8" topLeftCell="N12" activePane="bottomRight" state="frozen"/>
      <selection activeCell="D26" sqref="D26"/>
      <selection pane="topRight" activeCell="D26" sqref="D26"/>
      <selection pane="bottomLeft" activeCell="D26" sqref="D26"/>
      <selection pane="bottomRight" activeCell="Q14" sqref="Q14"/>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3068</v>
      </c>
      <c r="H2" s="640" t="s">
        <v>1058</v>
      </c>
      <c r="I2" s="641"/>
      <c r="J2" s="642"/>
      <c r="K2" s="643">
        <f>SUM(I:I)</f>
        <v>48866</v>
      </c>
    </row>
    <row r="3" spans="1:18" ht="20.100000000000001" customHeight="1">
      <c r="C3" s="638" t="s">
        <v>1059</v>
      </c>
      <c r="D3" s="638"/>
      <c r="E3" s="638"/>
      <c r="F3" s="645" t="s">
        <v>1237</v>
      </c>
    </row>
    <row r="4" spans="1:18" ht="20.100000000000001" customHeight="1">
      <c r="C4" s="638" t="s">
        <v>1061</v>
      </c>
      <c r="D4" s="638"/>
      <c r="E4" s="638"/>
      <c r="F4" s="645" t="s">
        <v>3069</v>
      </c>
      <c r="H4" s="977" t="s">
        <v>1360</v>
      </c>
      <c r="I4" s="978"/>
      <c r="J4" s="1424" t="s">
        <v>3070</v>
      </c>
      <c r="K4" s="1424"/>
      <c r="L4" s="1424"/>
    </row>
    <row r="5" spans="1:18" ht="20.100000000000001" customHeight="1">
      <c r="C5" s="638" t="s">
        <v>1064</v>
      </c>
      <c r="D5" s="638"/>
      <c r="E5" s="638"/>
      <c r="F5" s="647">
        <v>45827</v>
      </c>
      <c r="H5" s="981"/>
      <c r="I5" s="982"/>
      <c r="J5" s="1424"/>
      <c r="K5" s="1424"/>
      <c r="L5" s="1424"/>
    </row>
    <row r="6" spans="1:18" ht="20.100000000000001" customHeight="1">
      <c r="C6" s="638" t="s">
        <v>1065</v>
      </c>
      <c r="D6" s="638"/>
      <c r="E6" s="638"/>
      <c r="F6" s="647">
        <v>45828</v>
      </c>
      <c r="I6" s="1482" t="s">
        <v>3178</v>
      </c>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9"/>
      <c r="D9" s="49"/>
      <c r="E9" s="49"/>
      <c r="F9" s="101"/>
      <c r="G9" s="44"/>
      <c r="H9" s="44"/>
      <c r="I9" s="44"/>
      <c r="J9" s="45"/>
      <c r="K9" s="46"/>
      <c r="L9" s="47"/>
      <c r="M9" s="47"/>
      <c r="N9" s="48"/>
      <c r="O9" s="49"/>
      <c r="P9" s="47"/>
      <c r="Q9" s="48"/>
      <c r="R9" s="50"/>
    </row>
    <row r="10" spans="1:18" ht="18" customHeight="1">
      <c r="C10" s="1433" t="s">
        <v>35</v>
      </c>
      <c r="D10" s="1434"/>
      <c r="E10" s="1434"/>
      <c r="F10" s="1435"/>
      <c r="G10" s="841"/>
      <c r="H10" s="841"/>
      <c r="I10" s="44"/>
      <c r="J10" s="45"/>
      <c r="K10" s="100"/>
      <c r="L10" s="101"/>
      <c r="M10" s="177"/>
      <c r="N10" s="48"/>
      <c r="O10" s="50"/>
      <c r="P10" s="50"/>
      <c r="Q10" s="48"/>
      <c r="R10" s="59"/>
    </row>
    <row r="11" spans="1:18" ht="18" customHeight="1">
      <c r="A11" s="38" t="s">
        <v>36</v>
      </c>
      <c r="B11" s="1483">
        <v>4</v>
      </c>
      <c r="C11" s="104">
        <v>1</v>
      </c>
      <c r="D11" s="105" t="s">
        <v>37</v>
      </c>
      <c r="E11" s="105" t="s">
        <v>38</v>
      </c>
      <c r="F11" s="106" t="s">
        <v>39</v>
      </c>
      <c r="G11" s="737">
        <v>1</v>
      </c>
      <c r="H11" s="257">
        <v>31930</v>
      </c>
      <c r="I11" s="257">
        <f t="shared" ref="I11:I16" si="0">G11*H11</f>
        <v>31930</v>
      </c>
      <c r="J11" s="135"/>
      <c r="K11" s="136" t="s">
        <v>40</v>
      </c>
      <c r="L11" s="1484" t="s">
        <v>41</v>
      </c>
      <c r="M11" s="27"/>
      <c r="N11" s="40">
        <v>45821</v>
      </c>
      <c r="O11" s="38"/>
      <c r="P11" s="27" t="s">
        <v>3179</v>
      </c>
      <c r="Q11" s="27" t="s">
        <v>3179</v>
      </c>
      <c r="R11" s="33"/>
    </row>
    <row r="12" spans="1:18" ht="18" customHeight="1">
      <c r="A12" s="27" t="s">
        <v>42</v>
      </c>
      <c r="B12" s="1483">
        <v>4</v>
      </c>
      <c r="C12" s="104">
        <f t="shared" ref="C12:C15" si="1">C11+1</f>
        <v>2</v>
      </c>
      <c r="D12" s="105" t="s">
        <v>37</v>
      </c>
      <c r="E12" s="105" t="s">
        <v>38</v>
      </c>
      <c r="F12" s="113" t="s">
        <v>43</v>
      </c>
      <c r="G12" s="737">
        <v>1</v>
      </c>
      <c r="H12" s="257">
        <v>3040</v>
      </c>
      <c r="I12" s="257">
        <f t="shared" si="0"/>
        <v>3040</v>
      </c>
      <c r="J12" s="135"/>
      <c r="K12" s="136" t="s">
        <v>44</v>
      </c>
      <c r="L12" s="35"/>
      <c r="M12" s="1180"/>
      <c r="N12" s="40">
        <v>45821</v>
      </c>
      <c r="O12" s="1176"/>
      <c r="P12" s="27" t="s">
        <v>3179</v>
      </c>
      <c r="Q12" s="27" t="s">
        <v>3179</v>
      </c>
      <c r="R12" s="33"/>
    </row>
    <row r="13" spans="1:18" ht="18" customHeight="1">
      <c r="A13" s="38" t="s">
        <v>45</v>
      </c>
      <c r="B13" s="1483">
        <v>4</v>
      </c>
      <c r="C13" s="104">
        <f t="shared" si="1"/>
        <v>3</v>
      </c>
      <c r="D13" s="105" t="s">
        <v>37</v>
      </c>
      <c r="E13" s="1485" t="s">
        <v>956</v>
      </c>
      <c r="F13" s="106" t="s">
        <v>46</v>
      </c>
      <c r="G13" s="737">
        <v>1</v>
      </c>
      <c r="H13" s="257">
        <v>10980</v>
      </c>
      <c r="I13" s="257">
        <f t="shared" si="0"/>
        <v>10980</v>
      </c>
      <c r="J13" s="135"/>
      <c r="K13" s="136" t="s">
        <v>47</v>
      </c>
      <c r="L13" s="1484" t="s">
        <v>48</v>
      </c>
      <c r="M13" s="1180"/>
      <c r="N13" s="40">
        <v>45821</v>
      </c>
      <c r="O13" s="1176"/>
      <c r="P13" s="27" t="s">
        <v>3179</v>
      </c>
      <c r="Q13" s="27" t="s">
        <v>3180</v>
      </c>
      <c r="R13" s="33"/>
    </row>
    <row r="14" spans="1:18" ht="18" customHeight="1">
      <c r="A14" s="27" t="s">
        <v>42</v>
      </c>
      <c r="B14" s="1483">
        <v>4</v>
      </c>
      <c r="C14" s="104">
        <f t="shared" si="1"/>
        <v>4</v>
      </c>
      <c r="D14" s="105" t="s">
        <v>37</v>
      </c>
      <c r="E14" s="105" t="s">
        <v>38</v>
      </c>
      <c r="F14" s="106" t="s">
        <v>49</v>
      </c>
      <c r="G14" s="737">
        <v>2</v>
      </c>
      <c r="H14" s="257">
        <v>68</v>
      </c>
      <c r="I14" s="257">
        <f t="shared" si="0"/>
        <v>136</v>
      </c>
      <c r="J14" s="135"/>
      <c r="K14" s="136" t="s">
        <v>3181</v>
      </c>
      <c r="L14" s="35"/>
      <c r="M14" s="1180"/>
      <c r="N14" s="40">
        <v>45821</v>
      </c>
      <c r="O14" s="1176"/>
      <c r="P14" s="27" t="s">
        <v>3179</v>
      </c>
      <c r="Q14" s="27" t="s">
        <v>3179</v>
      </c>
      <c r="R14" s="33"/>
    </row>
    <row r="15" spans="1:18" ht="18" customHeight="1">
      <c r="A15" s="27" t="s">
        <v>42</v>
      </c>
      <c r="B15" s="1483">
        <v>4</v>
      </c>
      <c r="C15" s="104">
        <f t="shared" si="1"/>
        <v>5</v>
      </c>
      <c r="D15" s="105" t="s">
        <v>37</v>
      </c>
      <c r="E15" s="105" t="s">
        <v>38</v>
      </c>
      <c r="F15" s="106" t="s">
        <v>51</v>
      </c>
      <c r="G15" s="431">
        <v>2</v>
      </c>
      <c r="H15" s="36">
        <v>600</v>
      </c>
      <c r="I15" s="39">
        <f t="shared" si="0"/>
        <v>1200</v>
      </c>
      <c r="J15" s="31"/>
      <c r="K15" s="136" t="s">
        <v>1105</v>
      </c>
      <c r="L15" s="117"/>
      <c r="M15" s="1180"/>
      <c r="N15" s="40">
        <v>45821</v>
      </c>
      <c r="O15" s="1176"/>
      <c r="P15" s="27" t="s">
        <v>3179</v>
      </c>
      <c r="Q15" s="27" t="s">
        <v>3179</v>
      </c>
      <c r="R15" s="33"/>
    </row>
    <row r="16" spans="1:18" ht="18" customHeight="1">
      <c r="A16" s="27" t="s">
        <v>42</v>
      </c>
      <c r="B16" s="1483">
        <v>4</v>
      </c>
      <c r="C16" s="104">
        <f>C15+1</f>
        <v>6</v>
      </c>
      <c r="D16" s="1130" t="s">
        <v>3182</v>
      </c>
      <c r="E16" s="1130" t="s">
        <v>960</v>
      </c>
      <c r="F16" s="1486" t="s">
        <v>3183</v>
      </c>
      <c r="G16" s="1487">
        <v>10</v>
      </c>
      <c r="H16" s="1488">
        <v>158</v>
      </c>
      <c r="I16" s="107">
        <f t="shared" si="0"/>
        <v>1580</v>
      </c>
      <c r="J16" s="260"/>
      <c r="K16" s="73" t="s">
        <v>3184</v>
      </c>
      <c r="L16" s="160"/>
      <c r="M16" s="1180"/>
      <c r="N16" s="40">
        <v>45821</v>
      </c>
      <c r="O16" s="1176"/>
      <c r="P16" s="27" t="s">
        <v>3179</v>
      </c>
      <c r="Q16" s="27" t="s">
        <v>3185</v>
      </c>
      <c r="R16" s="139"/>
    </row>
    <row r="17" spans="3:18" ht="18" customHeight="1">
      <c r="C17" s="841"/>
      <c r="D17" s="49"/>
      <c r="E17" s="49"/>
      <c r="F17" s="119"/>
      <c r="G17" s="120"/>
      <c r="H17" s="121"/>
      <c r="I17" s="122"/>
      <c r="J17" s="123"/>
      <c r="K17" s="124"/>
      <c r="L17" s="101"/>
      <c r="M17" s="177"/>
      <c r="N17" s="48"/>
      <c r="O17" s="50"/>
      <c r="P17" s="50"/>
      <c r="Q17" s="48"/>
      <c r="R17" s="59"/>
    </row>
    <row r="18" spans="3:18" ht="18" customHeight="1">
      <c r="C18" s="1181"/>
      <c r="D18" s="49"/>
      <c r="E18" s="126"/>
      <c r="F18" s="1489">
        <f>SUM(I11:I16)</f>
        <v>48866</v>
      </c>
      <c r="G18" s="849"/>
      <c r="H18" s="849"/>
      <c r="I18" s="850"/>
      <c r="J18" s="130"/>
      <c r="K18" s="124"/>
      <c r="L18" s="101"/>
      <c r="M18" s="177"/>
      <c r="N18" s="48"/>
      <c r="O18" s="50"/>
      <c r="P18" s="50"/>
      <c r="Q18" s="48"/>
      <c r="R18" s="59"/>
    </row>
    <row r="19" spans="3:18" ht="18" customHeight="1">
      <c r="C19" s="1181"/>
      <c r="D19" s="1184"/>
      <c r="E19" s="1185"/>
      <c r="F19" s="852"/>
      <c r="G19" s="852"/>
      <c r="H19" s="852"/>
      <c r="I19" s="852"/>
      <c r="J19" s="1186"/>
      <c r="K19" s="1187"/>
      <c r="L19" s="101"/>
      <c r="M19" s="177"/>
      <c r="N19" s="48"/>
      <c r="O19" s="50"/>
      <c r="P19" s="50"/>
      <c r="Q19" s="48"/>
      <c r="R19" s="59"/>
    </row>
    <row r="20" spans="3:18" ht="18" customHeight="1">
      <c r="C20" s="1181"/>
      <c r="D20" s="1188"/>
      <c r="E20" s="257"/>
      <c r="F20" s="1189"/>
      <c r="G20" s="1189"/>
      <c r="H20" s="1189"/>
      <c r="I20" s="1189"/>
      <c r="J20" s="135"/>
      <c r="K20" s="73"/>
      <c r="L20" s="69"/>
      <c r="M20" s="177"/>
      <c r="N20" s="48"/>
      <c r="O20" s="50"/>
      <c r="P20" s="50"/>
      <c r="Q20" s="48"/>
      <c r="R20" s="59"/>
    </row>
    <row r="21" spans="3:18" ht="18" customHeight="1">
      <c r="C21" s="27"/>
      <c r="D21" s="172"/>
      <c r="E21" s="172"/>
      <c r="F21" s="833"/>
      <c r="G21" s="164"/>
      <c r="H21" s="165"/>
      <c r="I21" s="77"/>
      <c r="J21" s="27"/>
      <c r="K21" s="166"/>
      <c r="L21" s="69"/>
      <c r="M21" s="177"/>
      <c r="N21" s="48"/>
      <c r="O21" s="50"/>
      <c r="P21" s="50"/>
      <c r="Q21" s="48"/>
      <c r="R21" s="59"/>
    </row>
    <row r="22" spans="3:18" ht="18" customHeight="1">
      <c r="C22" s="47"/>
      <c r="D22" s="49"/>
      <c r="E22" s="49"/>
      <c r="F22" s="100"/>
      <c r="G22" s="841"/>
      <c r="H22" s="841"/>
      <c r="I22" s="44"/>
      <c r="J22" s="649"/>
      <c r="K22" s="100"/>
      <c r="L22" s="101"/>
      <c r="M22" s="177"/>
      <c r="N22" s="48"/>
      <c r="O22" s="50"/>
      <c r="P22" s="50"/>
      <c r="Q22" s="48"/>
      <c r="R22" s="59"/>
    </row>
    <row r="23" spans="3:18" ht="18" customHeight="1">
      <c r="C23" s="47"/>
      <c r="D23" s="47"/>
      <c r="E23" s="47"/>
      <c r="F23" s="101" t="s">
        <v>1089</v>
      </c>
      <c r="G23" s="44"/>
      <c r="H23" s="44"/>
      <c r="I23" s="44">
        <f>G23*H23</f>
        <v>0</v>
      </c>
      <c r="J23" s="45"/>
      <c r="K23" s="100" t="s">
        <v>1090</v>
      </c>
      <c r="L23" s="666"/>
      <c r="M23" s="47"/>
      <c r="N23" s="48"/>
      <c r="O23" s="666"/>
      <c r="P23" s="47"/>
      <c r="Q23" s="48"/>
      <c r="R23" s="59"/>
    </row>
    <row r="24" spans="3:18" ht="18" customHeight="1">
      <c r="C24" s="47"/>
      <c r="D24" s="49"/>
      <c r="E24" s="49"/>
      <c r="F24" s="101" t="s">
        <v>1090</v>
      </c>
      <c r="G24" s="44"/>
      <c r="H24" s="44">
        <v>5000</v>
      </c>
      <c r="I24" s="44">
        <f>G24*H24</f>
        <v>0</v>
      </c>
      <c r="J24" s="45"/>
      <c r="K24" s="100" t="s">
        <v>1091</v>
      </c>
      <c r="L24" s="666"/>
      <c r="M24" s="47"/>
      <c r="N24" s="48"/>
      <c r="O24" s="666"/>
      <c r="P24" s="47"/>
      <c r="Q24" s="48"/>
      <c r="R24" s="50"/>
    </row>
    <row r="25" spans="3:18" ht="18" customHeight="1">
      <c r="C25" s="47"/>
      <c r="D25" s="49"/>
      <c r="E25" s="49"/>
      <c r="F25" s="101" t="s">
        <v>1091</v>
      </c>
      <c r="G25" s="44"/>
      <c r="H25" s="44"/>
      <c r="I25" s="44">
        <f>G25*H25</f>
        <v>0</v>
      </c>
      <c r="J25" s="45"/>
      <c r="K25" s="177"/>
      <c r="L25" s="666"/>
      <c r="M25" s="47"/>
      <c r="N25" s="47"/>
      <c r="O25" s="666"/>
      <c r="P25" s="47"/>
      <c r="Q25" s="50"/>
      <c r="R25" s="50"/>
    </row>
    <row r="26" spans="3:18" ht="18" customHeight="1">
      <c r="C26" s="47"/>
      <c r="D26" s="49"/>
      <c r="E26" s="49"/>
      <c r="F26" s="669"/>
      <c r="G26" s="670"/>
      <c r="H26" s="670"/>
      <c r="I26" s="671"/>
      <c r="J26" s="126"/>
      <c r="K26" s="124"/>
    </row>
    <row r="27" spans="3:18" ht="18" customHeight="1"/>
    <row r="28" spans="3:18" ht="18" customHeight="1"/>
    <row r="29" spans="3:18" ht="18" customHeight="1"/>
  </sheetData>
  <autoFilter ref="C8:P29" xr:uid="{00000000-0009-0000-0000-000003000000}"/>
  <mergeCells count="11">
    <mergeCell ref="C6:E6"/>
    <mergeCell ref="C10:F10"/>
    <mergeCell ref="F18:I18"/>
    <mergeCell ref="F26:I26"/>
    <mergeCell ref="C2:E2"/>
    <mergeCell ref="H2:J2"/>
    <mergeCell ref="C3:E3"/>
    <mergeCell ref="C4:E4"/>
    <mergeCell ref="H4:I5"/>
    <mergeCell ref="J4:L5"/>
    <mergeCell ref="C5:E5"/>
  </mergeCells>
  <phoneticPr fontId="2"/>
  <dataValidations count="2">
    <dataValidation allowBlank="1" showInputMessage="1" showErrorMessage="1" sqref="K17:K20" xr:uid="{1F964598-35A1-45AC-AFE9-853B67371F30}"/>
    <dataValidation imeMode="hiragana" allowBlank="1" showInputMessage="1" showErrorMessage="1" sqref="K16" xr:uid="{01E78820-4A21-4DA0-8A32-6959A42C8920}"/>
  </dataValidations>
  <hyperlinks>
    <hyperlink ref="L13" r:id="rId1" xr:uid="{471E5FFA-589B-48E3-A8FA-FD533ECFBE50}"/>
    <hyperlink ref="L11" r:id="rId2" xr:uid="{FC03BA8D-D684-4761-B86A-A689C5AB82CA}"/>
  </hyperlinks>
  <printOptions gridLines="1"/>
  <pageMargins left="0.2" right="0.2" top="0.75" bottom="0.75" header="0.3" footer="0.3"/>
  <pageSetup orientation="landscape" r:id="rId3"/>
  <headerFooter>
    <oddHeader>&amp;L&amp;C&amp;R</oddHeader>
    <oddFooter>&amp;L&amp;C&amp;R</oddFooter>
    <evenHeader>&amp;L&amp;C&amp;R</evenHeader>
    <evenFooter>&amp;L&amp;C&amp;R</even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0C8D-1178-4E4F-A1A4-771C6C372B07}">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DC6E3200-75B7-4233-B92B-EA7E120E85DB}"/>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6F28-B8BD-44D2-A209-7887B1494FAE}">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F26" sqref="F2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8.25" style="1" bestFit="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8.25" style="1" bestFit="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8.25" style="1" bestFit="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8.25" style="1" bestFit="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8.25" style="1" bestFit="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8.25" style="1" bestFit="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8.25" style="1" bestFit="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8.25" style="1" bestFit="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8.25" style="1" bestFit="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8.25" style="1" bestFit="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8.25" style="1" bestFit="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8.25" style="1" bestFit="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8.25" style="1" bestFit="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8.25" style="1" bestFit="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8.25" style="1" bestFit="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8.25" style="1" bestFit="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8.25" style="1" bestFit="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8.25" style="1" bestFit="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8.25" style="1" bestFit="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8.25" style="1" bestFit="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8.25" style="1" bestFit="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8.25" style="1" bestFit="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8.25" style="1" bestFit="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8.25" style="1" bestFit="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8.25" style="1" bestFit="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8.25" style="1" bestFit="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8.25" style="1" bestFit="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8.25" style="1" bestFit="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8.25" style="1" bestFit="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8.25" style="1" bestFit="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8.25" style="1" bestFit="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8.25" style="1" bestFit="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8.25" style="1" bestFit="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8.25" style="1" bestFit="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8.25" style="1" bestFit="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8.25" style="1" bestFit="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8.25" style="1" bestFit="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8.25" style="1" bestFit="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8.25" style="1" bestFit="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8.25" style="1" bestFit="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8.25" style="1" bestFit="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8.25" style="1" bestFit="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8.25" style="1" bestFit="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8.25" style="1" bestFit="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8.25" style="1" bestFit="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8.25" style="1" bestFit="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8.25" style="1" bestFit="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8.25" style="1" bestFit="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8.25" style="1" bestFit="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8.25" style="1" bestFit="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8.25" style="1" bestFit="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8.25" style="1" bestFit="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8.25" style="1" bestFit="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8.25" style="1" bestFit="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8.25" style="1" bestFit="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8.25" style="1" bestFit="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8.25" style="1" bestFit="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8.25" style="1" bestFit="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8.25" style="1" bestFit="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8.25" style="1" bestFit="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8.25" style="1" bestFit="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8.25" style="1" bestFit="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8.25" style="1" bestFit="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8.25" style="1" bestFit="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3186</v>
      </c>
      <c r="G2" s="5" t="s">
        <v>2</v>
      </c>
      <c r="H2" s="6"/>
      <c r="I2" s="7"/>
      <c r="J2" s="8">
        <f>SUM(H:H)</f>
        <v>1096070</v>
      </c>
    </row>
    <row r="3" spans="2:17" ht="20.100000000000001" customHeight="1">
      <c r="B3" s="2" t="s">
        <v>3</v>
      </c>
      <c r="C3" s="2"/>
      <c r="D3" s="2"/>
      <c r="E3" s="13" t="s">
        <v>811</v>
      </c>
    </row>
    <row r="4" spans="2:17" ht="20.100000000000001" customHeight="1">
      <c r="B4" s="2" t="s">
        <v>5</v>
      </c>
      <c r="C4" s="2"/>
      <c r="D4" s="2"/>
      <c r="E4" s="13">
        <v>223427</v>
      </c>
    </row>
    <row r="5" spans="2:17" ht="20.100000000000001" customHeight="1">
      <c r="B5" s="2" t="s">
        <v>8</v>
      </c>
      <c r="C5" s="2"/>
      <c r="D5" s="2"/>
      <c r="E5" s="18">
        <v>45839</v>
      </c>
    </row>
    <row r="6" spans="2:17" ht="20.100000000000001" customHeight="1">
      <c r="B6" s="2" t="s">
        <v>10</v>
      </c>
      <c r="C6" s="2"/>
      <c r="D6" s="2"/>
      <c r="E6" s="18">
        <v>45866</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30" si="0">F9*G9</f>
        <v>0</v>
      </c>
      <c r="I9" s="31"/>
      <c r="J9" s="73"/>
      <c r="K9" s="73"/>
      <c r="L9" s="27"/>
      <c r="M9" s="32"/>
      <c r="N9" s="28"/>
      <c r="O9" s="27"/>
      <c r="P9" s="32"/>
      <c r="Q9" s="33"/>
    </row>
    <row r="10" spans="2:17" s="557" customFormat="1" ht="19.7" customHeight="1">
      <c r="B10" s="131">
        <v>1</v>
      </c>
      <c r="C10" s="131" t="s">
        <v>309</v>
      </c>
      <c r="D10" s="131" t="s">
        <v>309</v>
      </c>
      <c r="E10" s="565" t="s">
        <v>3187</v>
      </c>
      <c r="F10" s="199">
        <v>1</v>
      </c>
      <c r="G10" s="559">
        <v>899000</v>
      </c>
      <c r="H10" s="560">
        <f t="shared" si="0"/>
        <v>899000</v>
      </c>
      <c r="I10" s="561"/>
      <c r="J10" s="156" t="s">
        <v>3188</v>
      </c>
      <c r="K10" s="157" t="s">
        <v>3189</v>
      </c>
      <c r="L10" s="157"/>
      <c r="M10" s="555">
        <v>45789</v>
      </c>
      <c r="N10" s="131"/>
      <c r="O10" s="558">
        <v>45840</v>
      </c>
      <c r="P10" s="555">
        <v>45852</v>
      </c>
      <c r="Q10" s="556">
        <v>45852</v>
      </c>
    </row>
    <row r="11" spans="2:17" s="557" customFormat="1" ht="19.7" customHeight="1">
      <c r="B11" s="131">
        <v>1</v>
      </c>
      <c r="C11" s="131" t="s">
        <v>309</v>
      </c>
      <c r="D11" s="131" t="s">
        <v>309</v>
      </c>
      <c r="E11" s="565" t="s">
        <v>3190</v>
      </c>
      <c r="F11" s="199">
        <v>1</v>
      </c>
      <c r="G11" s="559">
        <v>12000</v>
      </c>
      <c r="H11" s="560">
        <f t="shared" si="0"/>
        <v>12000</v>
      </c>
      <c r="I11" s="561"/>
      <c r="J11" s="156"/>
      <c r="K11" s="157" t="s">
        <v>3189</v>
      </c>
      <c r="L11" s="157"/>
      <c r="M11" s="555">
        <v>45789</v>
      </c>
      <c r="N11" s="131"/>
      <c r="O11" s="558">
        <v>45840</v>
      </c>
      <c r="P11" s="555">
        <v>45852</v>
      </c>
      <c r="Q11" s="556">
        <v>45852</v>
      </c>
    </row>
    <row r="12" spans="2:17" s="557" customFormat="1" ht="19.7" customHeight="1">
      <c r="B12" s="131">
        <v>2</v>
      </c>
      <c r="C12" s="131" t="s">
        <v>309</v>
      </c>
      <c r="D12" s="131" t="s">
        <v>309</v>
      </c>
      <c r="E12" s="562" t="s">
        <v>2617</v>
      </c>
      <c r="F12" s="563">
        <v>1</v>
      </c>
      <c r="G12" s="559">
        <v>50000</v>
      </c>
      <c r="H12" s="560">
        <f t="shared" si="0"/>
        <v>50000</v>
      </c>
      <c r="I12" s="561"/>
      <c r="J12" s="264"/>
      <c r="K12" s="157" t="s">
        <v>3189</v>
      </c>
      <c r="L12" s="157"/>
      <c r="M12" s="555">
        <v>45789</v>
      </c>
      <c r="N12" s="131"/>
      <c r="O12" s="558">
        <v>45840</v>
      </c>
      <c r="P12" s="555">
        <v>45852</v>
      </c>
      <c r="Q12" s="556">
        <v>45852</v>
      </c>
    </row>
    <row r="13" spans="2:17" s="557" customFormat="1" ht="19.7" customHeight="1">
      <c r="B13" s="131">
        <v>3</v>
      </c>
      <c r="C13" s="131" t="s">
        <v>309</v>
      </c>
      <c r="D13" s="131" t="s">
        <v>309</v>
      </c>
      <c r="E13" s="562" t="s">
        <v>3191</v>
      </c>
      <c r="F13" s="563">
        <v>1</v>
      </c>
      <c r="G13" s="559">
        <v>40000</v>
      </c>
      <c r="H13" s="560">
        <f t="shared" si="0"/>
        <v>40000</v>
      </c>
      <c r="I13" s="561"/>
      <c r="J13" s="264" t="s">
        <v>3192</v>
      </c>
      <c r="K13" s="157" t="s">
        <v>3189</v>
      </c>
      <c r="L13" s="157"/>
      <c r="M13" s="555">
        <v>45789</v>
      </c>
      <c r="N13" s="131"/>
      <c r="O13" s="558">
        <v>45840</v>
      </c>
      <c r="P13" s="555">
        <v>45852</v>
      </c>
      <c r="Q13" s="556">
        <v>45852</v>
      </c>
    </row>
    <row r="14" spans="2:17" s="557" customFormat="1" ht="19.7" customHeight="1">
      <c r="B14" s="131">
        <v>4</v>
      </c>
      <c r="C14" s="131" t="s">
        <v>309</v>
      </c>
      <c r="D14" s="131" t="s">
        <v>309</v>
      </c>
      <c r="E14" s="148" t="s">
        <v>3193</v>
      </c>
      <c r="F14" s="199">
        <v>1</v>
      </c>
      <c r="G14" s="559">
        <v>38000</v>
      </c>
      <c r="H14" s="560">
        <f t="shared" si="0"/>
        <v>38000</v>
      </c>
      <c r="I14" s="561"/>
      <c r="J14" s="156" t="s">
        <v>1843</v>
      </c>
      <c r="K14" s="157" t="s">
        <v>3189</v>
      </c>
      <c r="L14" s="157"/>
      <c r="M14" s="555">
        <v>45789</v>
      </c>
      <c r="N14" s="131"/>
      <c r="O14" s="558">
        <v>45840</v>
      </c>
      <c r="P14" s="555">
        <v>45852</v>
      </c>
      <c r="Q14" s="556">
        <v>45852</v>
      </c>
    </row>
    <row r="15" spans="2:17" s="4" customFormat="1" ht="18.75" customHeight="1">
      <c r="B15" s="28"/>
      <c r="C15" s="302"/>
      <c r="D15" s="302"/>
      <c r="E15" s="190"/>
      <c r="F15" s="191"/>
      <c r="G15" s="930">
        <v>0</v>
      </c>
      <c r="H15" s="566">
        <f t="shared" si="0"/>
        <v>0</v>
      </c>
      <c r="I15" s="194"/>
      <c r="J15" s="195"/>
      <c r="K15" s="27"/>
      <c r="L15" s="27"/>
      <c r="M15" s="32"/>
      <c r="N15" s="28"/>
      <c r="O15" s="27"/>
      <c r="P15" s="32"/>
      <c r="Q15" s="33"/>
    </row>
    <row r="16" spans="2:17" s="4" customFormat="1" ht="19.7" customHeight="1">
      <c r="B16" s="28">
        <v>6</v>
      </c>
      <c r="C16" s="692" t="s">
        <v>55</v>
      </c>
      <c r="D16" s="692" t="s">
        <v>55</v>
      </c>
      <c r="E16" s="829" t="s">
        <v>3194</v>
      </c>
      <c r="F16" s="830">
        <v>1</v>
      </c>
      <c r="G16" s="389">
        <v>7400</v>
      </c>
      <c r="H16" s="827">
        <f t="shared" si="0"/>
        <v>7400</v>
      </c>
      <c r="I16" s="828"/>
      <c r="J16" s="238" t="s">
        <v>3195</v>
      </c>
      <c r="K16" s="73" t="s">
        <v>3196</v>
      </c>
      <c r="L16" s="27"/>
      <c r="M16" s="32">
        <v>45791</v>
      </c>
      <c r="N16" s="28"/>
      <c r="O16" s="40">
        <v>45825</v>
      </c>
      <c r="P16" s="32"/>
      <c r="Q16" s="33">
        <v>45825</v>
      </c>
    </row>
    <row r="17" spans="2:17" s="4" customFormat="1" ht="19.7" customHeight="1">
      <c r="B17" s="28">
        <v>6</v>
      </c>
      <c r="C17" s="692" t="s">
        <v>55</v>
      </c>
      <c r="D17" s="692" t="s">
        <v>55</v>
      </c>
      <c r="E17" s="35" t="s">
        <v>1988</v>
      </c>
      <c r="F17" s="826">
        <v>1</v>
      </c>
      <c r="G17" s="389">
        <v>1360</v>
      </c>
      <c r="H17" s="827">
        <f t="shared" si="0"/>
        <v>1360</v>
      </c>
      <c r="I17" s="828"/>
      <c r="J17" s="73" t="s">
        <v>3197</v>
      </c>
      <c r="K17" s="73" t="s">
        <v>3196</v>
      </c>
      <c r="L17" s="27"/>
      <c r="M17" s="32">
        <v>45791</v>
      </c>
      <c r="N17" s="28"/>
      <c r="O17" s="40">
        <v>45825</v>
      </c>
      <c r="P17" s="32"/>
      <c r="Q17" s="33">
        <v>45825</v>
      </c>
    </row>
    <row r="18" spans="2:17" s="4" customFormat="1" ht="19.7" customHeight="1">
      <c r="B18" s="28">
        <v>6</v>
      </c>
      <c r="C18" s="692" t="s">
        <v>55</v>
      </c>
      <c r="D18" s="692" t="s">
        <v>55</v>
      </c>
      <c r="E18" s="829" t="s">
        <v>1021</v>
      </c>
      <c r="F18" s="830">
        <v>1</v>
      </c>
      <c r="G18" s="389">
        <v>326</v>
      </c>
      <c r="H18" s="827">
        <f t="shared" si="0"/>
        <v>326</v>
      </c>
      <c r="I18" s="828"/>
      <c r="J18" s="238" t="s">
        <v>1873</v>
      </c>
      <c r="K18" s="73" t="s">
        <v>3196</v>
      </c>
      <c r="L18" s="27"/>
      <c r="M18" s="32">
        <v>45791</v>
      </c>
      <c r="N18" s="28"/>
      <c r="O18" s="40">
        <v>45825</v>
      </c>
      <c r="P18" s="32"/>
      <c r="Q18" s="33">
        <v>45825</v>
      </c>
    </row>
    <row r="19" spans="2:17" s="4" customFormat="1" ht="19.7" customHeight="1">
      <c r="B19" s="28">
        <v>5</v>
      </c>
      <c r="C19" s="692" t="s">
        <v>472</v>
      </c>
      <c r="D19" s="692" t="s">
        <v>55</v>
      </c>
      <c r="E19" s="829" t="s">
        <v>824</v>
      </c>
      <c r="F19" s="830">
        <v>4</v>
      </c>
      <c r="G19" s="389">
        <v>161</v>
      </c>
      <c r="H19" s="827">
        <f t="shared" si="0"/>
        <v>644</v>
      </c>
      <c r="I19" s="828"/>
      <c r="J19" s="238" t="s">
        <v>1984</v>
      </c>
      <c r="K19" s="73" t="s">
        <v>3196</v>
      </c>
      <c r="L19" s="27"/>
      <c r="M19" s="32">
        <v>45791</v>
      </c>
      <c r="N19" s="28"/>
      <c r="O19" s="40">
        <v>45825</v>
      </c>
      <c r="P19" s="32"/>
      <c r="Q19" s="33">
        <v>45825</v>
      </c>
    </row>
    <row r="20" spans="2:17" s="4" customFormat="1" ht="19.7" customHeight="1">
      <c r="B20" s="28">
        <v>5</v>
      </c>
      <c r="C20" s="692" t="s">
        <v>832</v>
      </c>
      <c r="D20" s="692" t="s">
        <v>55</v>
      </c>
      <c r="E20" s="829" t="s">
        <v>3198</v>
      </c>
      <c r="F20" s="830">
        <v>1</v>
      </c>
      <c r="G20" s="389">
        <v>5496</v>
      </c>
      <c r="H20" s="827">
        <f t="shared" si="0"/>
        <v>5496</v>
      </c>
      <c r="I20" s="828"/>
      <c r="J20" s="829" t="s">
        <v>3199</v>
      </c>
      <c r="K20" s="73" t="s">
        <v>3196</v>
      </c>
      <c r="L20" s="27"/>
      <c r="M20" s="32">
        <v>45791</v>
      </c>
      <c r="N20" s="28"/>
      <c r="O20" s="40">
        <v>45825</v>
      </c>
      <c r="P20" s="32"/>
      <c r="Q20" s="33">
        <v>45825</v>
      </c>
    </row>
    <row r="21" spans="2:17" s="4" customFormat="1" ht="19.7" customHeight="1">
      <c r="B21" s="28">
        <v>5</v>
      </c>
      <c r="C21" s="692" t="s">
        <v>832</v>
      </c>
      <c r="D21" s="692" t="s">
        <v>55</v>
      </c>
      <c r="E21" s="829" t="s">
        <v>3200</v>
      </c>
      <c r="F21" s="830">
        <v>1</v>
      </c>
      <c r="G21" s="389">
        <v>3837</v>
      </c>
      <c r="H21" s="827">
        <f t="shared" si="0"/>
        <v>3837</v>
      </c>
      <c r="I21" s="828"/>
      <c r="J21" s="829" t="s">
        <v>3201</v>
      </c>
      <c r="K21" s="73" t="s">
        <v>3196</v>
      </c>
      <c r="L21" s="27"/>
      <c r="M21" s="32">
        <v>45791</v>
      </c>
      <c r="N21" s="28"/>
      <c r="O21" s="40">
        <v>45825</v>
      </c>
      <c r="P21" s="32"/>
      <c r="Q21" s="33">
        <v>45825</v>
      </c>
    </row>
    <row r="22" spans="2:17" s="4" customFormat="1" ht="19.7" customHeight="1">
      <c r="B22" s="28">
        <v>5</v>
      </c>
      <c r="C22" s="692" t="s">
        <v>832</v>
      </c>
      <c r="D22" s="692" t="s">
        <v>55</v>
      </c>
      <c r="E22" s="829" t="s">
        <v>3202</v>
      </c>
      <c r="F22" s="830">
        <v>1</v>
      </c>
      <c r="G22" s="389">
        <v>3007</v>
      </c>
      <c r="H22" s="827">
        <f t="shared" si="0"/>
        <v>3007</v>
      </c>
      <c r="I22" s="828"/>
      <c r="J22" s="829" t="s">
        <v>3203</v>
      </c>
      <c r="K22" s="73" t="s">
        <v>3196</v>
      </c>
      <c r="L22" s="27"/>
      <c r="M22" s="32">
        <v>45791</v>
      </c>
      <c r="N22" s="28"/>
      <c r="O22" s="40">
        <v>45825</v>
      </c>
      <c r="P22" s="32"/>
      <c r="Q22" s="33">
        <v>45825</v>
      </c>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s="4" customFormat="1" ht="19.7" customHeight="1">
      <c r="B24" s="28"/>
      <c r="C24" s="28"/>
      <c r="D24" s="28"/>
      <c r="E24" s="35"/>
      <c r="F24" s="27"/>
      <c r="G24" s="36">
        <v>0</v>
      </c>
      <c r="H24" s="36">
        <f t="shared" si="0"/>
        <v>0</v>
      </c>
      <c r="I24" s="31"/>
      <c r="J24" s="38"/>
      <c r="K24" s="27"/>
      <c r="L24" s="27"/>
      <c r="M24" s="32"/>
      <c r="N24" s="28"/>
      <c r="O24" s="27"/>
      <c r="P24" s="32"/>
      <c r="Q24" s="33"/>
    </row>
    <row r="25" spans="2:17" s="571" customFormat="1" ht="19.7" customHeight="1">
      <c r="B25" s="302">
        <v>7</v>
      </c>
      <c r="C25" s="200"/>
      <c r="D25" s="200"/>
      <c r="E25" s="148" t="s">
        <v>870</v>
      </c>
      <c r="F25" s="199">
        <v>4</v>
      </c>
      <c r="G25" s="554">
        <v>5000</v>
      </c>
      <c r="H25" s="566">
        <f t="shared" si="0"/>
        <v>20000</v>
      </c>
      <c r="I25" s="194"/>
      <c r="J25" s="156"/>
      <c r="K25" s="71"/>
      <c r="L25" s="71"/>
      <c r="M25" s="567"/>
      <c r="N25" s="302"/>
      <c r="O25" s="568"/>
      <c r="P25" s="569"/>
      <c r="Q25" s="570"/>
    </row>
    <row r="26" spans="2:17" s="571" customFormat="1" ht="19.7" customHeight="1">
      <c r="B26" s="302">
        <v>7</v>
      </c>
      <c r="C26" s="302"/>
      <c r="D26" s="302"/>
      <c r="E26" s="148" t="s">
        <v>871</v>
      </c>
      <c r="F26" s="199">
        <v>3</v>
      </c>
      <c r="G26" s="554">
        <v>5000</v>
      </c>
      <c r="H26" s="566">
        <f t="shared" si="0"/>
        <v>15000</v>
      </c>
      <c r="I26" s="194"/>
      <c r="J26" s="156"/>
      <c r="K26" s="71"/>
      <c r="L26" s="71"/>
      <c r="M26" s="567"/>
      <c r="N26" s="302"/>
      <c r="O26" s="568"/>
      <c r="P26" s="569"/>
      <c r="Q26" s="570"/>
    </row>
    <row r="27" spans="2:17" s="4" customFormat="1" ht="19.7" customHeight="1">
      <c r="B27" s="28"/>
      <c r="C27" s="28"/>
      <c r="D27" s="28"/>
      <c r="E27" s="35"/>
      <c r="F27" s="27"/>
      <c r="G27" s="36">
        <v>0</v>
      </c>
      <c r="H27" s="36">
        <f t="shared" si="0"/>
        <v>0</v>
      </c>
      <c r="I27" s="31"/>
      <c r="J27" s="38"/>
      <c r="K27" s="27"/>
      <c r="L27" s="27"/>
      <c r="M27" s="32"/>
      <c r="N27" s="28"/>
      <c r="O27" s="27"/>
      <c r="P27" s="32"/>
      <c r="Q27" s="33"/>
    </row>
    <row r="28" spans="2:17" s="4" customFormat="1" ht="19.7" customHeight="1">
      <c r="B28" s="28"/>
      <c r="C28" s="28"/>
      <c r="D28" s="28"/>
      <c r="E28" s="35"/>
      <c r="F28" s="27"/>
      <c r="G28" s="36">
        <v>0</v>
      </c>
      <c r="H28" s="36">
        <f t="shared" si="0"/>
        <v>0</v>
      </c>
      <c r="I28" s="31"/>
      <c r="J28" s="38"/>
      <c r="K28" s="27"/>
      <c r="L28" s="27"/>
      <c r="M28" s="32"/>
      <c r="N28" s="28"/>
      <c r="O28" s="27"/>
      <c r="P28" s="32"/>
      <c r="Q28" s="33"/>
    </row>
    <row r="29" spans="2:17" s="4" customFormat="1" ht="19.7" customHeight="1">
      <c r="B29" s="28"/>
      <c r="C29" s="28"/>
      <c r="D29" s="28"/>
      <c r="E29" s="35"/>
      <c r="F29" s="27"/>
      <c r="G29" s="36">
        <v>0</v>
      </c>
      <c r="H29" s="36">
        <f t="shared" si="0"/>
        <v>0</v>
      </c>
      <c r="I29" s="31"/>
      <c r="J29" s="38"/>
      <c r="K29" s="27"/>
      <c r="L29" s="27"/>
      <c r="M29" s="32"/>
      <c r="N29" s="28"/>
      <c r="O29" s="27"/>
      <c r="P29" s="32"/>
      <c r="Q29" s="33"/>
    </row>
    <row r="30" spans="2:17" s="4" customFormat="1" ht="19.7" customHeight="1">
      <c r="B30" s="28"/>
      <c r="C30" s="28"/>
      <c r="D30" s="28"/>
      <c r="E30" s="35"/>
      <c r="F30" s="27"/>
      <c r="G30" s="36">
        <v>0</v>
      </c>
      <c r="H30" s="36">
        <f t="shared" si="0"/>
        <v>0</v>
      </c>
      <c r="I30" s="31"/>
      <c r="J30" s="38"/>
      <c r="K30" s="27"/>
      <c r="L30" s="27"/>
      <c r="M30" s="32"/>
      <c r="N30" s="28"/>
      <c r="O30" s="27"/>
      <c r="P30" s="32"/>
      <c r="Q30" s="33"/>
    </row>
    <row r="31" spans="2:17">
      <c r="G31" s="10"/>
      <c r="H31" s="10"/>
    </row>
  </sheetData>
  <autoFilter ref="B8:O30" xr:uid="{6433ABA1-FFDE-4071-AAB2-28A1DCA0C8BF}"/>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82CF-1615-404A-91B0-81F503540632}">
  <sheetPr>
    <tabColor theme="8" tint="0.59999389629810485"/>
  </sheetPr>
  <dimension ref="A2:R138"/>
  <sheetViews>
    <sheetView zoomScale="85" zoomScaleNormal="85" workbookViewId="0">
      <selection activeCell="Q11" sqref="Q11:Q15"/>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943300</v>
      </c>
    </row>
    <row r="3" spans="1:18" ht="20.100000000000001" customHeight="1">
      <c r="C3" s="2" t="s">
        <v>3</v>
      </c>
      <c r="D3" s="2"/>
      <c r="E3" s="2"/>
      <c r="F3" s="13" t="s">
        <v>2638</v>
      </c>
      <c r="I3" s="1304" t="s">
        <v>3204</v>
      </c>
      <c r="J3" s="1304"/>
      <c r="K3" s="1304"/>
      <c r="L3" s="1304"/>
    </row>
    <row r="4" spans="1:18" ht="20.100000000000001" customHeight="1">
      <c r="C4" s="2" t="s">
        <v>1516</v>
      </c>
      <c r="D4" s="2"/>
      <c r="E4" s="2"/>
      <c r="F4" s="13" t="s">
        <v>3205</v>
      </c>
      <c r="I4" s="1304"/>
      <c r="J4" s="1304"/>
      <c r="K4" s="1304"/>
      <c r="L4" s="1304"/>
    </row>
    <row r="5" spans="1:18" ht="20.100000000000001" customHeight="1">
      <c r="C5" s="2" t="s">
        <v>8</v>
      </c>
      <c r="D5" s="2"/>
      <c r="E5" s="2"/>
      <c r="F5" s="18">
        <v>45840</v>
      </c>
      <c r="H5" s="932" t="s">
        <v>9</v>
      </c>
      <c r="I5" s="1306"/>
      <c r="J5" s="1490"/>
    </row>
    <row r="6" spans="1:18" ht="20.100000000000001" customHeight="1">
      <c r="C6" s="2" t="s">
        <v>10</v>
      </c>
      <c r="D6" s="2"/>
      <c r="E6" s="2"/>
      <c r="F6" s="18">
        <v>45841</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3208</v>
      </c>
      <c r="G11" s="398">
        <v>1</v>
      </c>
      <c r="H11" s="28">
        <v>817000</v>
      </c>
      <c r="I11" s="636">
        <f>G11*H11</f>
        <v>817000</v>
      </c>
      <c r="J11" s="31"/>
      <c r="K11" s="73" t="s">
        <v>3209</v>
      </c>
      <c r="L11" s="73" t="s">
        <v>3210</v>
      </c>
      <c r="M11" s="27"/>
      <c r="N11" s="32">
        <v>45432</v>
      </c>
      <c r="O11" s="28"/>
      <c r="P11" s="40"/>
      <c r="Q11" s="32" t="s">
        <v>3211</v>
      </c>
      <c r="R11" s="33"/>
    </row>
    <row r="12" spans="1:18" s="4" customFormat="1" ht="19.7" customHeight="1">
      <c r="A12" s="398"/>
      <c r="B12" s="112">
        <v>2</v>
      </c>
      <c r="C12" s="1078">
        <f>+C11+1</f>
        <v>2</v>
      </c>
      <c r="D12" s="396" t="s">
        <v>309</v>
      </c>
      <c r="E12" s="28" t="s">
        <v>309</v>
      </c>
      <c r="F12" s="73" t="s">
        <v>3212</v>
      </c>
      <c r="G12" s="398">
        <v>1</v>
      </c>
      <c r="H12" s="28">
        <v>62000</v>
      </c>
      <c r="I12" s="636">
        <f>G12*H12</f>
        <v>62000</v>
      </c>
      <c r="J12" s="31"/>
      <c r="K12" s="73" t="s">
        <v>3213</v>
      </c>
      <c r="L12" s="27"/>
      <c r="M12" s="27"/>
      <c r="N12" s="32">
        <v>45432</v>
      </c>
      <c r="O12" s="28"/>
      <c r="P12" s="40"/>
      <c r="Q12" s="32" t="s">
        <v>3211</v>
      </c>
      <c r="R12" s="33"/>
    </row>
    <row r="13" spans="1:18" s="4" customFormat="1" ht="19.7" customHeight="1">
      <c r="A13" s="398" t="s">
        <v>3207</v>
      </c>
      <c r="B13" s="1494">
        <v>6</v>
      </c>
      <c r="C13" s="1078">
        <f>+C12+1</f>
        <v>3</v>
      </c>
      <c r="D13" s="396" t="s">
        <v>309</v>
      </c>
      <c r="E13" s="28" t="s">
        <v>309</v>
      </c>
      <c r="F13" s="1495" t="s">
        <v>3214</v>
      </c>
      <c r="G13" s="398">
        <v>1</v>
      </c>
      <c r="H13" s="28">
        <v>50000</v>
      </c>
      <c r="I13" s="636">
        <f>G13*H13</f>
        <v>50000</v>
      </c>
      <c r="J13" s="31"/>
      <c r="K13" s="73" t="s">
        <v>1528</v>
      </c>
      <c r="L13" s="358"/>
      <c r="M13" s="27"/>
      <c r="N13" s="32">
        <v>45432</v>
      </c>
      <c r="O13" s="28"/>
      <c r="P13" s="40"/>
      <c r="Q13" s="32" t="s">
        <v>3211</v>
      </c>
      <c r="R13" s="33"/>
    </row>
    <row r="14" spans="1:18" s="4" customFormat="1" ht="19.7" customHeight="1">
      <c r="A14" s="398" t="s">
        <v>3207</v>
      </c>
      <c r="B14" s="313">
        <v>7</v>
      </c>
      <c r="C14" s="1078">
        <f>+C13+1</f>
        <v>4</v>
      </c>
      <c r="D14" s="396" t="s">
        <v>309</v>
      </c>
      <c r="E14" s="28" t="s">
        <v>309</v>
      </c>
      <c r="F14" s="320" t="s">
        <v>3215</v>
      </c>
      <c r="G14" s="405">
        <v>1</v>
      </c>
      <c r="H14" s="1496">
        <v>2300</v>
      </c>
      <c r="I14" s="636">
        <f>G14*H14</f>
        <v>2300</v>
      </c>
      <c r="J14" s="317"/>
      <c r="K14" s="1" t="s">
        <v>3216</v>
      </c>
      <c r="L14" s="358"/>
      <c r="M14" s="27"/>
      <c r="N14" s="32">
        <v>45432</v>
      </c>
      <c r="O14" s="28"/>
      <c r="P14" s="40"/>
      <c r="Q14" s="32" t="s">
        <v>3211</v>
      </c>
      <c r="R14" s="33"/>
    </row>
    <row r="15" spans="1:18" s="4" customFormat="1" ht="19.7" customHeight="1">
      <c r="A15" s="398" t="s">
        <v>3207</v>
      </c>
      <c r="B15" s="398">
        <v>1</v>
      </c>
      <c r="C15" s="1078">
        <f>+C14+1</f>
        <v>5</v>
      </c>
      <c r="D15" s="396" t="s">
        <v>309</v>
      </c>
      <c r="E15" s="28" t="s">
        <v>309</v>
      </c>
      <c r="F15" s="304" t="s">
        <v>1529</v>
      </c>
      <c r="G15" s="422">
        <v>1</v>
      </c>
      <c r="H15" s="256">
        <v>12000</v>
      </c>
      <c r="I15" s="636">
        <f>G15*H15</f>
        <v>12000</v>
      </c>
      <c r="J15" s="31"/>
      <c r="K15" s="73"/>
      <c r="L15" s="27"/>
      <c r="M15" s="27"/>
      <c r="N15" s="32">
        <v>45432</v>
      </c>
      <c r="O15" s="28"/>
      <c r="P15" s="40"/>
      <c r="Q15" s="32" t="s">
        <v>3211</v>
      </c>
      <c r="R15" s="33"/>
    </row>
    <row r="16" spans="1:18" s="4" customFormat="1" ht="19.7" customHeight="1">
      <c r="A16" s="27"/>
      <c r="B16" s="27"/>
      <c r="C16" s="28"/>
      <c r="D16" s="299"/>
      <c r="E16" s="299"/>
      <c r="F16" s="78"/>
      <c r="G16" s="1497"/>
      <c r="H16" s="256"/>
      <c r="I16" s="950"/>
      <c r="J16" s="217"/>
      <c r="K16" s="935"/>
      <c r="L16" s="27"/>
      <c r="M16" s="27"/>
      <c r="N16" s="32"/>
      <c r="O16" s="28"/>
      <c r="P16" s="40"/>
      <c r="Q16" s="32"/>
      <c r="R16" s="33"/>
    </row>
    <row r="17" spans="1:18" s="4" customFormat="1" ht="19.7" customHeight="1">
      <c r="A17" s="27"/>
      <c r="B17" s="27"/>
      <c r="C17" s="28"/>
      <c r="D17" s="299"/>
      <c r="E17" s="1498"/>
      <c r="F17" s="306">
        <f>SUM(I11:I16)</f>
        <v>943300</v>
      </c>
      <c r="G17" s="256"/>
      <c r="H17" s="256"/>
      <c r="I17" s="305"/>
      <c r="J17" s="217"/>
      <c r="K17" s="73"/>
      <c r="L17" s="1499" t="s">
        <v>3217</v>
      </c>
      <c r="M17" s="27"/>
      <c r="N17" s="32"/>
      <c r="O17" s="28"/>
      <c r="P17" s="40"/>
      <c r="Q17" s="32"/>
      <c r="R17" s="33"/>
    </row>
    <row r="18" spans="1:18" s="4" customFormat="1" ht="19.7" customHeight="1">
      <c r="A18" s="27"/>
      <c r="B18" s="27"/>
      <c r="C18" s="28"/>
      <c r="D18" s="636"/>
      <c r="E18" s="637"/>
      <c r="F18" s="393"/>
      <c r="G18" s="27"/>
      <c r="H18" s="27"/>
      <c r="I18" s="31"/>
      <c r="J18" s="217"/>
      <c r="K18" s="27"/>
      <c r="L18" s="1500"/>
      <c r="M18" s="27"/>
      <c r="N18" s="32"/>
      <c r="O18" s="28"/>
      <c r="P18" s="27"/>
      <c r="Q18" s="32"/>
      <c r="R18" s="33"/>
    </row>
    <row r="19" spans="1:18" s="4" customFormat="1" ht="19.7" customHeight="1">
      <c r="A19" s="27"/>
      <c r="B19" s="27"/>
      <c r="C19" s="28"/>
      <c r="D19" s="636"/>
      <c r="E19" s="637"/>
      <c r="F19" s="393"/>
      <c r="G19" s="27"/>
      <c r="H19" s="27"/>
      <c r="I19" s="31"/>
      <c r="J19" s="217"/>
      <c r="K19" s="27"/>
      <c r="L19" s="1500"/>
      <c r="M19" s="27"/>
      <c r="N19" s="32"/>
      <c r="O19" s="28"/>
      <c r="P19" s="27"/>
      <c r="Q19" s="32"/>
      <c r="R19" s="33"/>
    </row>
    <row r="20" spans="1:18" s="4" customFormat="1" ht="19.7" customHeight="1">
      <c r="A20" s="27"/>
      <c r="B20" s="27"/>
      <c r="C20" s="28"/>
      <c r="D20" s="28"/>
      <c r="E20" s="28"/>
      <c r="F20" s="27"/>
      <c r="G20" s="27"/>
      <c r="H20" s="27"/>
      <c r="I20" s="31"/>
      <c r="J20" s="217"/>
      <c r="K20" s="27"/>
      <c r="L20" s="1500"/>
      <c r="M20" s="27"/>
      <c r="N20" s="32"/>
      <c r="O20" s="28"/>
      <c r="P20" s="27"/>
      <c r="Q20" s="32"/>
      <c r="R20" s="33"/>
    </row>
    <row r="21" spans="1:18" s="4" customFormat="1" ht="19.7" customHeight="1">
      <c r="A21" s="27"/>
      <c r="B21" s="27"/>
      <c r="C21" s="28"/>
      <c r="D21" s="28"/>
      <c r="E21" s="28"/>
      <c r="F21" s="27"/>
      <c r="G21" s="27"/>
      <c r="H21" s="27"/>
      <c r="I21" s="31"/>
      <c r="J21" s="217"/>
      <c r="K21" s="27"/>
      <c r="L21" s="1501"/>
      <c r="M21" s="27"/>
      <c r="N21" s="32"/>
      <c r="O21" s="28"/>
      <c r="P21" s="27"/>
      <c r="Q21" s="32"/>
      <c r="R21" s="33"/>
    </row>
    <row r="22" spans="1:18" s="4" customFormat="1" ht="19.7" customHeight="1">
      <c r="A22" s="27"/>
      <c r="B22" s="27"/>
      <c r="C22" s="28"/>
      <c r="D22" s="1318"/>
      <c r="E22" s="1318"/>
      <c r="F22" s="1319" t="s">
        <v>2653</v>
      </c>
      <c r="G22" s="1320"/>
      <c r="H22" s="1321">
        <v>70000</v>
      </c>
      <c r="I22" s="1322">
        <f>G22*H22</f>
        <v>0</v>
      </c>
      <c r="J22" s="217"/>
      <c r="K22" s="27"/>
      <c r="L22" s="27"/>
      <c r="M22" s="27"/>
      <c r="N22" s="32"/>
      <c r="O22" s="28"/>
      <c r="P22" s="27"/>
      <c r="Q22" s="32"/>
      <c r="R22" s="33"/>
    </row>
    <row r="23" spans="1:18" s="4" customFormat="1" ht="19.7" customHeight="1">
      <c r="A23" s="27"/>
      <c r="B23" s="27"/>
      <c r="C23" s="28"/>
      <c r="D23" s="28"/>
      <c r="E23" s="28"/>
      <c r="F23" s="73" t="s">
        <v>808</v>
      </c>
      <c r="G23" s="27"/>
      <c r="H23" s="27"/>
      <c r="I23" s="31"/>
      <c r="J23" s="217"/>
      <c r="K23" s="27"/>
      <c r="L23" s="27"/>
      <c r="M23" s="27"/>
      <c r="N23" s="32"/>
      <c r="O23" s="28"/>
      <c r="P23" s="27"/>
      <c r="Q23" s="32"/>
      <c r="R23" s="33"/>
    </row>
    <row r="24" spans="1:18" s="4" customFormat="1" ht="19.7" customHeight="1">
      <c r="A24" s="27"/>
      <c r="B24" s="27"/>
      <c r="C24" s="28"/>
      <c r="D24" s="28"/>
      <c r="E24" s="28"/>
      <c r="F24" s="27"/>
      <c r="G24" s="27"/>
      <c r="H24" s="27"/>
      <c r="I24" s="31"/>
      <c r="J24" s="217"/>
      <c r="K24" s="27"/>
      <c r="L24" s="27"/>
      <c r="M24" s="27"/>
      <c r="N24" s="32"/>
      <c r="O24" s="28"/>
      <c r="P24" s="27"/>
      <c r="Q24" s="32"/>
      <c r="R24" s="33"/>
    </row>
    <row r="25" spans="1:18" s="4" customFormat="1" ht="19.7" customHeight="1">
      <c r="A25" s="27"/>
      <c r="B25" s="27"/>
      <c r="C25" s="28"/>
      <c r="D25" s="28"/>
      <c r="E25" s="28"/>
      <c r="F25" s="27"/>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C42" s="28"/>
      <c r="D42" s="28"/>
      <c r="E42" s="28"/>
      <c r="F42" s="27"/>
      <c r="G42" s="27"/>
      <c r="H42" s="27"/>
      <c r="I42" s="31"/>
      <c r="J42" s="217"/>
      <c r="K42" s="27"/>
      <c r="L42" s="27"/>
      <c r="M42" s="27"/>
      <c r="N42" s="32"/>
      <c r="O42" s="28"/>
      <c r="P42" s="27"/>
      <c r="Q42" s="32"/>
      <c r="R42" s="33"/>
    </row>
    <row r="43" spans="1:18" s="4" customFormat="1" ht="19.7" customHeight="1">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131"/>
      <c r="E83" s="131"/>
      <c r="F83" s="73"/>
      <c r="G83" s="199"/>
      <c r="H83" s="27"/>
      <c r="I83" s="77"/>
      <c r="J83" s="217"/>
      <c r="K83" s="166"/>
      <c r="L83" s="27"/>
      <c r="M83" s="73"/>
      <c r="N83" s="32"/>
      <c r="O83" s="28"/>
      <c r="P83" s="27"/>
      <c r="Q83" s="32"/>
      <c r="R83" s="33"/>
    </row>
    <row r="84" spans="3:18" s="4" customFormat="1" ht="19.7" customHeight="1">
      <c r="C84" s="28"/>
      <c r="D84" s="28"/>
      <c r="E84" s="131"/>
      <c r="F84" s="73"/>
      <c r="G84" s="199"/>
      <c r="H84" s="27"/>
      <c r="I84" s="77"/>
      <c r="J84" s="217"/>
      <c r="K84" s="166"/>
      <c r="L84" s="27"/>
      <c r="M84" s="73"/>
      <c r="N84" s="32"/>
      <c r="O84" s="28"/>
      <c r="P84" s="27"/>
      <c r="Q84" s="32"/>
      <c r="R84" s="33"/>
    </row>
    <row r="85" spans="3:18" s="4" customFormat="1" ht="19.7" customHeight="1">
      <c r="C85" s="28"/>
      <c r="D85" s="28"/>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350000000000001" customHeight="1">
      <c r="C89" s="28"/>
      <c r="D89" s="131"/>
      <c r="E89" s="131"/>
      <c r="F89" s="73"/>
      <c r="G89" s="199"/>
      <c r="H89" s="27"/>
      <c r="I89" s="77"/>
      <c r="J89" s="217"/>
      <c r="K89" s="166"/>
      <c r="L89" s="27"/>
      <c r="M89" s="73"/>
      <c r="N89" s="32"/>
      <c r="O89" s="28"/>
      <c r="P89" s="27"/>
      <c r="Q89" s="32"/>
      <c r="R89" s="33"/>
    </row>
    <row r="90" spans="3:18" s="4" customFormat="1" ht="19.350000000000001" customHeight="1">
      <c r="C90" s="28"/>
      <c r="D90" s="131"/>
      <c r="E90" s="131"/>
      <c r="F90" s="156"/>
      <c r="G90" s="199"/>
      <c r="H90" s="27"/>
      <c r="I90" s="77"/>
      <c r="J90" s="217"/>
      <c r="K90" s="166"/>
      <c r="L90" s="27"/>
      <c r="M90" s="73"/>
      <c r="N90" s="32"/>
      <c r="O90" s="28"/>
      <c r="P90" s="27"/>
      <c r="Q90" s="32"/>
      <c r="R90" s="33"/>
    </row>
    <row r="91" spans="3:18" s="4" customFormat="1" ht="19.350000000000001" customHeight="1">
      <c r="C91" s="28"/>
      <c r="D91" s="131"/>
      <c r="E91" s="131"/>
      <c r="F91" s="264"/>
      <c r="G91" s="199"/>
      <c r="H91" s="27"/>
      <c r="I91" s="77"/>
      <c r="J91" s="217"/>
      <c r="K91" s="166"/>
      <c r="L91" s="27"/>
      <c r="M91" s="73"/>
      <c r="N91" s="32"/>
      <c r="O91" s="28"/>
      <c r="P91" s="27"/>
      <c r="Q91" s="32"/>
      <c r="R91" s="33"/>
    </row>
    <row r="92" spans="3:18" s="4" customFormat="1" ht="19.7" customHeight="1">
      <c r="C92" s="28"/>
      <c r="D92" s="131"/>
      <c r="E92" s="131"/>
      <c r="F92" s="264"/>
      <c r="G92" s="199"/>
      <c r="H92" s="27"/>
      <c r="I92" s="77"/>
      <c r="J92" s="217"/>
      <c r="K92" s="166"/>
      <c r="L92" s="27"/>
      <c r="M92" s="73"/>
      <c r="N92" s="32"/>
      <c r="O92" s="28"/>
      <c r="P92" s="27"/>
      <c r="Q92" s="32"/>
      <c r="R92" s="33"/>
    </row>
    <row r="93" spans="3:18" s="4" customFormat="1" ht="19.7"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28"/>
      <c r="E97" s="28"/>
      <c r="F97" s="73"/>
      <c r="G97" s="27"/>
      <c r="H97" s="77"/>
      <c r="I97" s="44"/>
      <c r="J97" s="377"/>
      <c r="K97" s="682"/>
      <c r="L97" s="27"/>
      <c r="M97" s="73"/>
      <c r="N97" s="32"/>
      <c r="O97" s="28"/>
      <c r="P97" s="27"/>
      <c r="Q97" s="32"/>
      <c r="R97" s="33"/>
    </row>
    <row r="98" spans="3:18" s="4" customFormat="1" ht="19.7" customHeight="1">
      <c r="C98" s="28"/>
      <c r="D98" s="28"/>
      <c r="E98" s="28"/>
      <c r="F98" s="73"/>
      <c r="G98" s="27"/>
      <c r="H98" s="77"/>
      <c r="I98" s="1323"/>
      <c r="J98" s="517"/>
      <c r="K98" s="682"/>
      <c r="L98" s="27"/>
      <c r="M98" s="73"/>
      <c r="N98" s="32"/>
      <c r="O98" s="28"/>
      <c r="P98" s="27"/>
      <c r="Q98" s="32"/>
      <c r="R98" s="33"/>
    </row>
    <row r="99" spans="3:18" s="4" customFormat="1" ht="19.7" customHeight="1">
      <c r="C99" s="28"/>
      <c r="D99" s="131"/>
      <c r="E99" s="131"/>
      <c r="F99" s="1324"/>
      <c r="G99" s="199"/>
      <c r="H99" s="27"/>
      <c r="I99" s="77"/>
      <c r="J99" s="217"/>
      <c r="K99" s="166"/>
      <c r="L99" s="27"/>
      <c r="M99" s="73"/>
      <c r="N99" s="32"/>
      <c r="O99" s="28"/>
      <c r="P99" s="27"/>
      <c r="Q99" s="32"/>
      <c r="R99" s="33"/>
    </row>
    <row r="100" spans="3:18" s="4" customFormat="1" ht="19.7" customHeight="1">
      <c r="C100" s="28"/>
      <c r="D100" s="131"/>
      <c r="E100" s="131"/>
      <c r="F100" s="26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325"/>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325"/>
      <c r="L127" s="27"/>
      <c r="M127" s="73"/>
      <c r="N127" s="32"/>
      <c r="O127" s="28"/>
      <c r="P127" s="27"/>
      <c r="Q127" s="32"/>
      <c r="R127" s="33"/>
    </row>
    <row r="128" spans="3:18" s="4" customFormat="1" ht="19.7" customHeight="1">
      <c r="C128" s="28"/>
      <c r="D128" s="28"/>
      <c r="E128" s="28"/>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66"/>
      <c r="L130" s="27"/>
      <c r="M130" s="73"/>
      <c r="N130" s="32"/>
      <c r="O130" s="28"/>
      <c r="P130" s="27"/>
      <c r="Q130" s="32"/>
      <c r="R130" s="33"/>
    </row>
    <row r="131" spans="1:18" s="4" customFormat="1" ht="19.7" customHeight="1">
      <c r="C131" s="28"/>
      <c r="D131" s="28"/>
      <c r="E131" s="28"/>
      <c r="F131" s="264"/>
      <c r="G131" s="199"/>
      <c r="H131" s="27"/>
      <c r="I131" s="77"/>
      <c r="J131" s="217"/>
      <c r="K131" s="166"/>
      <c r="L131" s="27"/>
      <c r="M131" s="73"/>
      <c r="N131" s="32"/>
      <c r="O131" s="28"/>
      <c r="P131" s="27"/>
      <c r="Q131" s="32"/>
      <c r="R131" s="33"/>
    </row>
    <row r="132" spans="1:18" s="4" customFormat="1" ht="19.350000000000001"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28"/>
      <c r="E133" s="28"/>
      <c r="F133" s="201"/>
      <c r="G133" s="826"/>
      <c r="H133" s="27"/>
      <c r="I133" s="77"/>
      <c r="J133" s="217"/>
      <c r="K133" s="134"/>
      <c r="L133" s="27"/>
      <c r="M133" s="27"/>
      <c r="N133" s="32"/>
      <c r="O133" s="28"/>
      <c r="P133" s="27"/>
      <c r="Q133" s="32"/>
      <c r="R133" s="33"/>
    </row>
    <row r="134" spans="1:18" s="4" customFormat="1" ht="19.7" customHeight="1">
      <c r="C134" s="28"/>
      <c r="D134" s="28"/>
      <c r="E134" s="28"/>
      <c r="F134" s="1326">
        <f>SUM(I83:I133)</f>
        <v>0</v>
      </c>
      <c r="G134" s="826"/>
      <c r="H134" s="27"/>
      <c r="I134" s="77"/>
      <c r="J134" s="217"/>
      <c r="K134" s="73"/>
      <c r="L134" s="27"/>
      <c r="M134" s="27"/>
      <c r="N134" s="32"/>
      <c r="O134" s="28"/>
      <c r="P134" s="27"/>
      <c r="Q134" s="32"/>
      <c r="R134" s="33"/>
    </row>
    <row r="135" spans="1:18" s="4" customFormat="1" ht="19.7" customHeight="1">
      <c r="C135" s="28"/>
      <c r="D135" s="28"/>
      <c r="E135" s="28"/>
      <c r="F135" s="73"/>
      <c r="G135" s="826"/>
      <c r="H135" s="27"/>
      <c r="I135" s="77"/>
      <c r="J135" s="217"/>
      <c r="K135" s="73"/>
      <c r="L135" s="27"/>
      <c r="M135" s="27"/>
      <c r="N135" s="32"/>
      <c r="O135" s="28"/>
      <c r="P135" s="27"/>
      <c r="Q135" s="32"/>
      <c r="R135" s="33"/>
    </row>
    <row r="136" spans="1:18" s="4" customFormat="1" ht="19.7" customHeight="1">
      <c r="C136" s="28"/>
      <c r="D136" s="28"/>
      <c r="E136" s="28"/>
      <c r="F136" s="73"/>
      <c r="G136" s="826"/>
      <c r="H136" s="27"/>
      <c r="I136" s="77"/>
      <c r="J136" s="217"/>
      <c r="K136" s="73"/>
      <c r="L136" s="73"/>
      <c r="M136" s="27"/>
      <c r="N136" s="32"/>
      <c r="O136" s="28"/>
      <c r="P136" s="27"/>
      <c r="Q136" s="32"/>
      <c r="R136" s="33"/>
    </row>
    <row r="137" spans="1:18">
      <c r="A137" s="4"/>
      <c r="B137" s="4"/>
      <c r="C137" s="28"/>
      <c r="D137" s="28"/>
      <c r="E137" s="28"/>
      <c r="F137" s="73"/>
      <c r="G137" s="826"/>
      <c r="H137" s="27"/>
      <c r="I137" s="77"/>
      <c r="J137" s="217"/>
      <c r="K137" s="73"/>
      <c r="L137" s="27"/>
      <c r="M137" s="27"/>
      <c r="N137" s="32"/>
      <c r="O137" s="28"/>
      <c r="P137" s="27"/>
      <c r="Q137" s="32"/>
      <c r="R137" s="33"/>
    </row>
    <row r="138" spans="1:18">
      <c r="I138" s="1327"/>
    </row>
  </sheetData>
  <autoFilter ref="A8:R8" xr:uid="{10CAE7CF-12D4-4C34-B8CD-CB661E985E6F}"/>
  <mergeCells count="11">
    <mergeCell ref="L17:L21"/>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6DE8-907E-489F-8200-1A37D722C667}">
  <sheetPr>
    <tabColor theme="2" tint="-0.499984740745262"/>
  </sheetPr>
  <dimension ref="A2:R144"/>
  <sheetViews>
    <sheetView topLeftCell="A5" zoomScale="85" zoomScaleNormal="85" workbookViewId="0">
      <selection activeCell="F18" sqref="F18"/>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47.5" style="1" customWidth="1"/>
    <col min="12" max="12" width="43" style="1" customWidth="1"/>
    <col min="13" max="13" width="30.875" style="4" customWidth="1"/>
    <col min="14" max="14" width="13.875" style="9" customWidth="1"/>
    <col min="15" max="15" width="7.375" style="1" customWidth="1"/>
    <col min="16" max="16" width="18.37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47.5" style="1" customWidth="1"/>
    <col min="268" max="268" width="43" style="1" customWidth="1"/>
    <col min="269" max="269" width="30.875" style="1" customWidth="1"/>
    <col min="270" max="270" width="13.875" style="1" customWidth="1"/>
    <col min="271" max="271" width="7.375" style="1" customWidth="1"/>
    <col min="272" max="272" width="18.37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47.5" style="1" customWidth="1"/>
    <col min="524" max="524" width="43" style="1" customWidth="1"/>
    <col min="525" max="525" width="30.875" style="1" customWidth="1"/>
    <col min="526" max="526" width="13.875" style="1" customWidth="1"/>
    <col min="527" max="527" width="7.375" style="1" customWidth="1"/>
    <col min="528" max="528" width="18.37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47.5" style="1" customWidth="1"/>
    <col min="780" max="780" width="43" style="1" customWidth="1"/>
    <col min="781" max="781" width="30.875" style="1" customWidth="1"/>
    <col min="782" max="782" width="13.875" style="1" customWidth="1"/>
    <col min="783" max="783" width="7.375" style="1" customWidth="1"/>
    <col min="784" max="784" width="18.37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47.5" style="1" customWidth="1"/>
    <col min="1036" max="1036" width="43" style="1" customWidth="1"/>
    <col min="1037" max="1037" width="30.875" style="1" customWidth="1"/>
    <col min="1038" max="1038" width="13.875" style="1" customWidth="1"/>
    <col min="1039" max="1039" width="7.375" style="1" customWidth="1"/>
    <col min="1040" max="1040" width="18.37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47.5" style="1" customWidth="1"/>
    <col min="1292" max="1292" width="43" style="1" customWidth="1"/>
    <col min="1293" max="1293" width="30.875" style="1" customWidth="1"/>
    <col min="1294" max="1294" width="13.875" style="1" customWidth="1"/>
    <col min="1295" max="1295" width="7.375" style="1" customWidth="1"/>
    <col min="1296" max="1296" width="18.37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47.5" style="1" customWidth="1"/>
    <col min="1548" max="1548" width="43" style="1" customWidth="1"/>
    <col min="1549" max="1549" width="30.875" style="1" customWidth="1"/>
    <col min="1550" max="1550" width="13.875" style="1" customWidth="1"/>
    <col min="1551" max="1551" width="7.375" style="1" customWidth="1"/>
    <col min="1552" max="1552" width="18.37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47.5" style="1" customWidth="1"/>
    <col min="1804" max="1804" width="43" style="1" customWidth="1"/>
    <col min="1805" max="1805" width="30.875" style="1" customWidth="1"/>
    <col min="1806" max="1806" width="13.875" style="1" customWidth="1"/>
    <col min="1807" max="1807" width="7.375" style="1" customWidth="1"/>
    <col min="1808" max="1808" width="18.37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47.5" style="1" customWidth="1"/>
    <col min="2060" max="2060" width="43" style="1" customWidth="1"/>
    <col min="2061" max="2061" width="30.875" style="1" customWidth="1"/>
    <col min="2062" max="2062" width="13.875" style="1" customWidth="1"/>
    <col min="2063" max="2063" width="7.375" style="1" customWidth="1"/>
    <col min="2064" max="2064" width="18.37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47.5" style="1" customWidth="1"/>
    <col min="2316" max="2316" width="43" style="1" customWidth="1"/>
    <col min="2317" max="2317" width="30.875" style="1" customWidth="1"/>
    <col min="2318" max="2318" width="13.875" style="1" customWidth="1"/>
    <col min="2319" max="2319" width="7.375" style="1" customWidth="1"/>
    <col min="2320" max="2320" width="18.37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47.5" style="1" customWidth="1"/>
    <col min="2572" max="2572" width="43" style="1" customWidth="1"/>
    <col min="2573" max="2573" width="30.875" style="1" customWidth="1"/>
    <col min="2574" max="2574" width="13.875" style="1" customWidth="1"/>
    <col min="2575" max="2575" width="7.375" style="1" customWidth="1"/>
    <col min="2576" max="2576" width="18.37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47.5" style="1" customWidth="1"/>
    <col min="2828" max="2828" width="43" style="1" customWidth="1"/>
    <col min="2829" max="2829" width="30.875" style="1" customWidth="1"/>
    <col min="2830" max="2830" width="13.875" style="1" customWidth="1"/>
    <col min="2831" max="2831" width="7.375" style="1" customWidth="1"/>
    <col min="2832" max="2832" width="18.37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47.5" style="1" customWidth="1"/>
    <col min="3084" max="3084" width="43" style="1" customWidth="1"/>
    <col min="3085" max="3085" width="30.875" style="1" customWidth="1"/>
    <col min="3086" max="3086" width="13.875" style="1" customWidth="1"/>
    <col min="3087" max="3087" width="7.375" style="1" customWidth="1"/>
    <col min="3088" max="3088" width="18.37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47.5" style="1" customWidth="1"/>
    <col min="3340" max="3340" width="43" style="1" customWidth="1"/>
    <col min="3341" max="3341" width="30.875" style="1" customWidth="1"/>
    <col min="3342" max="3342" width="13.875" style="1" customWidth="1"/>
    <col min="3343" max="3343" width="7.375" style="1" customWidth="1"/>
    <col min="3344" max="3344" width="18.37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47.5" style="1" customWidth="1"/>
    <col min="3596" max="3596" width="43" style="1" customWidth="1"/>
    <col min="3597" max="3597" width="30.875" style="1" customWidth="1"/>
    <col min="3598" max="3598" width="13.875" style="1" customWidth="1"/>
    <col min="3599" max="3599" width="7.375" style="1" customWidth="1"/>
    <col min="3600" max="3600" width="18.37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47.5" style="1" customWidth="1"/>
    <col min="3852" max="3852" width="43" style="1" customWidth="1"/>
    <col min="3853" max="3853" width="30.875" style="1" customWidth="1"/>
    <col min="3854" max="3854" width="13.875" style="1" customWidth="1"/>
    <col min="3855" max="3855" width="7.375" style="1" customWidth="1"/>
    <col min="3856" max="3856" width="18.37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47.5" style="1" customWidth="1"/>
    <col min="4108" max="4108" width="43" style="1" customWidth="1"/>
    <col min="4109" max="4109" width="30.875" style="1" customWidth="1"/>
    <col min="4110" max="4110" width="13.875" style="1" customWidth="1"/>
    <col min="4111" max="4111" width="7.375" style="1" customWidth="1"/>
    <col min="4112" max="4112" width="18.37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47.5" style="1" customWidth="1"/>
    <col min="4364" max="4364" width="43" style="1" customWidth="1"/>
    <col min="4365" max="4365" width="30.875" style="1" customWidth="1"/>
    <col min="4366" max="4366" width="13.875" style="1" customWidth="1"/>
    <col min="4367" max="4367" width="7.375" style="1" customWidth="1"/>
    <col min="4368" max="4368" width="18.37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47.5" style="1" customWidth="1"/>
    <col min="4620" max="4620" width="43" style="1" customWidth="1"/>
    <col min="4621" max="4621" width="30.875" style="1" customWidth="1"/>
    <col min="4622" max="4622" width="13.875" style="1" customWidth="1"/>
    <col min="4623" max="4623" width="7.375" style="1" customWidth="1"/>
    <col min="4624" max="4624" width="18.37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47.5" style="1" customWidth="1"/>
    <col min="4876" max="4876" width="43" style="1" customWidth="1"/>
    <col min="4877" max="4877" width="30.875" style="1" customWidth="1"/>
    <col min="4878" max="4878" width="13.875" style="1" customWidth="1"/>
    <col min="4879" max="4879" width="7.375" style="1" customWidth="1"/>
    <col min="4880" max="4880" width="18.37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47.5" style="1" customWidth="1"/>
    <col min="5132" max="5132" width="43" style="1" customWidth="1"/>
    <col min="5133" max="5133" width="30.875" style="1" customWidth="1"/>
    <col min="5134" max="5134" width="13.875" style="1" customWidth="1"/>
    <col min="5135" max="5135" width="7.375" style="1" customWidth="1"/>
    <col min="5136" max="5136" width="18.37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47.5" style="1" customWidth="1"/>
    <col min="5388" max="5388" width="43" style="1" customWidth="1"/>
    <col min="5389" max="5389" width="30.875" style="1" customWidth="1"/>
    <col min="5390" max="5390" width="13.875" style="1" customWidth="1"/>
    <col min="5391" max="5391" width="7.375" style="1" customWidth="1"/>
    <col min="5392" max="5392" width="18.37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47.5" style="1" customWidth="1"/>
    <col min="5644" max="5644" width="43" style="1" customWidth="1"/>
    <col min="5645" max="5645" width="30.875" style="1" customWidth="1"/>
    <col min="5646" max="5646" width="13.875" style="1" customWidth="1"/>
    <col min="5647" max="5647" width="7.375" style="1" customWidth="1"/>
    <col min="5648" max="5648" width="18.37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47.5" style="1" customWidth="1"/>
    <col min="5900" max="5900" width="43" style="1" customWidth="1"/>
    <col min="5901" max="5901" width="30.875" style="1" customWidth="1"/>
    <col min="5902" max="5902" width="13.875" style="1" customWidth="1"/>
    <col min="5903" max="5903" width="7.375" style="1" customWidth="1"/>
    <col min="5904" max="5904" width="18.37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47.5" style="1" customWidth="1"/>
    <col min="6156" max="6156" width="43" style="1" customWidth="1"/>
    <col min="6157" max="6157" width="30.875" style="1" customWidth="1"/>
    <col min="6158" max="6158" width="13.875" style="1" customWidth="1"/>
    <col min="6159" max="6159" width="7.375" style="1" customWidth="1"/>
    <col min="6160" max="6160" width="18.37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47.5" style="1" customWidth="1"/>
    <col min="6412" max="6412" width="43" style="1" customWidth="1"/>
    <col min="6413" max="6413" width="30.875" style="1" customWidth="1"/>
    <col min="6414" max="6414" width="13.875" style="1" customWidth="1"/>
    <col min="6415" max="6415" width="7.375" style="1" customWidth="1"/>
    <col min="6416" max="6416" width="18.37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47.5" style="1" customWidth="1"/>
    <col min="6668" max="6668" width="43" style="1" customWidth="1"/>
    <col min="6669" max="6669" width="30.875" style="1" customWidth="1"/>
    <col min="6670" max="6670" width="13.875" style="1" customWidth="1"/>
    <col min="6671" max="6671" width="7.375" style="1" customWidth="1"/>
    <col min="6672" max="6672" width="18.37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47.5" style="1" customWidth="1"/>
    <col min="6924" max="6924" width="43" style="1" customWidth="1"/>
    <col min="6925" max="6925" width="30.875" style="1" customWidth="1"/>
    <col min="6926" max="6926" width="13.875" style="1" customWidth="1"/>
    <col min="6927" max="6927" width="7.375" style="1" customWidth="1"/>
    <col min="6928" max="6928" width="18.37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47.5" style="1" customWidth="1"/>
    <col min="7180" max="7180" width="43" style="1" customWidth="1"/>
    <col min="7181" max="7181" width="30.875" style="1" customWidth="1"/>
    <col min="7182" max="7182" width="13.875" style="1" customWidth="1"/>
    <col min="7183" max="7183" width="7.375" style="1" customWidth="1"/>
    <col min="7184" max="7184" width="18.37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47.5" style="1" customWidth="1"/>
    <col min="7436" max="7436" width="43" style="1" customWidth="1"/>
    <col min="7437" max="7437" width="30.875" style="1" customWidth="1"/>
    <col min="7438" max="7438" width="13.875" style="1" customWidth="1"/>
    <col min="7439" max="7439" width="7.375" style="1" customWidth="1"/>
    <col min="7440" max="7440" width="18.37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47.5" style="1" customWidth="1"/>
    <col min="7692" max="7692" width="43" style="1" customWidth="1"/>
    <col min="7693" max="7693" width="30.875" style="1" customWidth="1"/>
    <col min="7694" max="7694" width="13.875" style="1" customWidth="1"/>
    <col min="7695" max="7695" width="7.375" style="1" customWidth="1"/>
    <col min="7696" max="7696" width="18.37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47.5" style="1" customWidth="1"/>
    <col min="7948" max="7948" width="43" style="1" customWidth="1"/>
    <col min="7949" max="7949" width="30.875" style="1" customWidth="1"/>
    <col min="7950" max="7950" width="13.875" style="1" customWidth="1"/>
    <col min="7951" max="7951" width="7.375" style="1" customWidth="1"/>
    <col min="7952" max="7952" width="18.37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47.5" style="1" customWidth="1"/>
    <col min="8204" max="8204" width="43" style="1" customWidth="1"/>
    <col min="8205" max="8205" width="30.875" style="1" customWidth="1"/>
    <col min="8206" max="8206" width="13.875" style="1" customWidth="1"/>
    <col min="8207" max="8207" width="7.375" style="1" customWidth="1"/>
    <col min="8208" max="8208" width="18.37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47.5" style="1" customWidth="1"/>
    <col min="8460" max="8460" width="43" style="1" customWidth="1"/>
    <col min="8461" max="8461" width="30.875" style="1" customWidth="1"/>
    <col min="8462" max="8462" width="13.875" style="1" customWidth="1"/>
    <col min="8463" max="8463" width="7.375" style="1" customWidth="1"/>
    <col min="8464" max="8464" width="18.37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47.5" style="1" customWidth="1"/>
    <col min="8716" max="8716" width="43" style="1" customWidth="1"/>
    <col min="8717" max="8717" width="30.875" style="1" customWidth="1"/>
    <col min="8718" max="8718" width="13.875" style="1" customWidth="1"/>
    <col min="8719" max="8719" width="7.375" style="1" customWidth="1"/>
    <col min="8720" max="8720" width="18.37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47.5" style="1" customWidth="1"/>
    <col min="8972" max="8972" width="43" style="1" customWidth="1"/>
    <col min="8973" max="8973" width="30.875" style="1" customWidth="1"/>
    <col min="8974" max="8974" width="13.875" style="1" customWidth="1"/>
    <col min="8975" max="8975" width="7.375" style="1" customWidth="1"/>
    <col min="8976" max="8976" width="18.37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47.5" style="1" customWidth="1"/>
    <col min="9228" max="9228" width="43" style="1" customWidth="1"/>
    <col min="9229" max="9229" width="30.875" style="1" customWidth="1"/>
    <col min="9230" max="9230" width="13.875" style="1" customWidth="1"/>
    <col min="9231" max="9231" width="7.375" style="1" customWidth="1"/>
    <col min="9232" max="9232" width="18.37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47.5" style="1" customWidth="1"/>
    <col min="9484" max="9484" width="43" style="1" customWidth="1"/>
    <col min="9485" max="9485" width="30.875" style="1" customWidth="1"/>
    <col min="9486" max="9486" width="13.875" style="1" customWidth="1"/>
    <col min="9487" max="9487" width="7.375" style="1" customWidth="1"/>
    <col min="9488" max="9488" width="18.37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47.5" style="1" customWidth="1"/>
    <col min="9740" max="9740" width="43" style="1" customWidth="1"/>
    <col min="9741" max="9741" width="30.875" style="1" customWidth="1"/>
    <col min="9742" max="9742" width="13.875" style="1" customWidth="1"/>
    <col min="9743" max="9743" width="7.375" style="1" customWidth="1"/>
    <col min="9744" max="9744" width="18.37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47.5" style="1" customWidth="1"/>
    <col min="9996" max="9996" width="43" style="1" customWidth="1"/>
    <col min="9997" max="9997" width="30.875" style="1" customWidth="1"/>
    <col min="9998" max="9998" width="13.875" style="1" customWidth="1"/>
    <col min="9999" max="9999" width="7.375" style="1" customWidth="1"/>
    <col min="10000" max="10000" width="18.37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47.5" style="1" customWidth="1"/>
    <col min="10252" max="10252" width="43" style="1" customWidth="1"/>
    <col min="10253" max="10253" width="30.875" style="1" customWidth="1"/>
    <col min="10254" max="10254" width="13.875" style="1" customWidth="1"/>
    <col min="10255" max="10255" width="7.375" style="1" customWidth="1"/>
    <col min="10256" max="10256" width="18.37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47.5" style="1" customWidth="1"/>
    <col min="10508" max="10508" width="43" style="1" customWidth="1"/>
    <col min="10509" max="10509" width="30.875" style="1" customWidth="1"/>
    <col min="10510" max="10510" width="13.875" style="1" customWidth="1"/>
    <col min="10511" max="10511" width="7.375" style="1" customWidth="1"/>
    <col min="10512" max="10512" width="18.37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47.5" style="1" customWidth="1"/>
    <col min="10764" max="10764" width="43" style="1" customWidth="1"/>
    <col min="10765" max="10765" width="30.875" style="1" customWidth="1"/>
    <col min="10766" max="10766" width="13.875" style="1" customWidth="1"/>
    <col min="10767" max="10767" width="7.375" style="1" customWidth="1"/>
    <col min="10768" max="10768" width="18.37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47.5" style="1" customWidth="1"/>
    <col min="11020" max="11020" width="43" style="1" customWidth="1"/>
    <col min="11021" max="11021" width="30.875" style="1" customWidth="1"/>
    <col min="11022" max="11022" width="13.875" style="1" customWidth="1"/>
    <col min="11023" max="11023" width="7.375" style="1" customWidth="1"/>
    <col min="11024" max="11024" width="18.37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47.5" style="1" customWidth="1"/>
    <col min="11276" max="11276" width="43" style="1" customWidth="1"/>
    <col min="11277" max="11277" width="30.875" style="1" customWidth="1"/>
    <col min="11278" max="11278" width="13.875" style="1" customWidth="1"/>
    <col min="11279" max="11279" width="7.375" style="1" customWidth="1"/>
    <col min="11280" max="11280" width="18.37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47.5" style="1" customWidth="1"/>
    <col min="11532" max="11532" width="43" style="1" customWidth="1"/>
    <col min="11533" max="11533" width="30.875" style="1" customWidth="1"/>
    <col min="11534" max="11534" width="13.875" style="1" customWidth="1"/>
    <col min="11535" max="11535" width="7.375" style="1" customWidth="1"/>
    <col min="11536" max="11536" width="18.37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47.5" style="1" customWidth="1"/>
    <col min="11788" max="11788" width="43" style="1" customWidth="1"/>
    <col min="11789" max="11789" width="30.875" style="1" customWidth="1"/>
    <col min="11790" max="11790" width="13.875" style="1" customWidth="1"/>
    <col min="11791" max="11791" width="7.375" style="1" customWidth="1"/>
    <col min="11792" max="11792" width="18.37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47.5" style="1" customWidth="1"/>
    <col min="12044" max="12044" width="43" style="1" customWidth="1"/>
    <col min="12045" max="12045" width="30.875" style="1" customWidth="1"/>
    <col min="12046" max="12046" width="13.875" style="1" customWidth="1"/>
    <col min="12047" max="12047" width="7.375" style="1" customWidth="1"/>
    <col min="12048" max="12048" width="18.37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47.5" style="1" customWidth="1"/>
    <col min="12300" max="12300" width="43" style="1" customWidth="1"/>
    <col min="12301" max="12301" width="30.875" style="1" customWidth="1"/>
    <col min="12302" max="12302" width="13.875" style="1" customWidth="1"/>
    <col min="12303" max="12303" width="7.375" style="1" customWidth="1"/>
    <col min="12304" max="12304" width="18.37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47.5" style="1" customWidth="1"/>
    <col min="12556" max="12556" width="43" style="1" customWidth="1"/>
    <col min="12557" max="12557" width="30.875" style="1" customWidth="1"/>
    <col min="12558" max="12558" width="13.875" style="1" customWidth="1"/>
    <col min="12559" max="12559" width="7.375" style="1" customWidth="1"/>
    <col min="12560" max="12560" width="18.37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47.5" style="1" customWidth="1"/>
    <col min="12812" max="12812" width="43" style="1" customWidth="1"/>
    <col min="12813" max="12813" width="30.875" style="1" customWidth="1"/>
    <col min="12814" max="12814" width="13.875" style="1" customWidth="1"/>
    <col min="12815" max="12815" width="7.375" style="1" customWidth="1"/>
    <col min="12816" max="12816" width="18.37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47.5" style="1" customWidth="1"/>
    <col min="13068" max="13068" width="43" style="1" customWidth="1"/>
    <col min="13069" max="13069" width="30.875" style="1" customWidth="1"/>
    <col min="13070" max="13070" width="13.875" style="1" customWidth="1"/>
    <col min="13071" max="13071" width="7.375" style="1" customWidth="1"/>
    <col min="13072" max="13072" width="18.37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47.5" style="1" customWidth="1"/>
    <col min="13324" max="13324" width="43" style="1" customWidth="1"/>
    <col min="13325" max="13325" width="30.875" style="1" customWidth="1"/>
    <col min="13326" max="13326" width="13.875" style="1" customWidth="1"/>
    <col min="13327" max="13327" width="7.375" style="1" customWidth="1"/>
    <col min="13328" max="13328" width="18.37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47.5" style="1" customWidth="1"/>
    <col min="13580" max="13580" width="43" style="1" customWidth="1"/>
    <col min="13581" max="13581" width="30.875" style="1" customWidth="1"/>
    <col min="13582" max="13582" width="13.875" style="1" customWidth="1"/>
    <col min="13583" max="13583" width="7.375" style="1" customWidth="1"/>
    <col min="13584" max="13584" width="18.37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47.5" style="1" customWidth="1"/>
    <col min="13836" max="13836" width="43" style="1" customWidth="1"/>
    <col min="13837" max="13837" width="30.875" style="1" customWidth="1"/>
    <col min="13838" max="13838" width="13.875" style="1" customWidth="1"/>
    <col min="13839" max="13839" width="7.375" style="1" customWidth="1"/>
    <col min="13840" max="13840" width="18.37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47.5" style="1" customWidth="1"/>
    <col min="14092" max="14092" width="43" style="1" customWidth="1"/>
    <col min="14093" max="14093" width="30.875" style="1" customWidth="1"/>
    <col min="14094" max="14094" width="13.875" style="1" customWidth="1"/>
    <col min="14095" max="14095" width="7.375" style="1" customWidth="1"/>
    <col min="14096" max="14096" width="18.37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47.5" style="1" customWidth="1"/>
    <col min="14348" max="14348" width="43" style="1" customWidth="1"/>
    <col min="14349" max="14349" width="30.875" style="1" customWidth="1"/>
    <col min="14350" max="14350" width="13.875" style="1" customWidth="1"/>
    <col min="14351" max="14351" width="7.375" style="1" customWidth="1"/>
    <col min="14352" max="14352" width="18.37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47.5" style="1" customWidth="1"/>
    <col min="14604" max="14604" width="43" style="1" customWidth="1"/>
    <col min="14605" max="14605" width="30.875" style="1" customWidth="1"/>
    <col min="14606" max="14606" width="13.875" style="1" customWidth="1"/>
    <col min="14607" max="14607" width="7.375" style="1" customWidth="1"/>
    <col min="14608" max="14608" width="18.37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47.5" style="1" customWidth="1"/>
    <col min="14860" max="14860" width="43" style="1" customWidth="1"/>
    <col min="14861" max="14861" width="30.875" style="1" customWidth="1"/>
    <col min="14862" max="14862" width="13.875" style="1" customWidth="1"/>
    <col min="14863" max="14863" width="7.375" style="1" customWidth="1"/>
    <col min="14864" max="14864" width="18.37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47.5" style="1" customWidth="1"/>
    <col min="15116" max="15116" width="43" style="1" customWidth="1"/>
    <col min="15117" max="15117" width="30.875" style="1" customWidth="1"/>
    <col min="15118" max="15118" width="13.875" style="1" customWidth="1"/>
    <col min="15119" max="15119" width="7.375" style="1" customWidth="1"/>
    <col min="15120" max="15120" width="18.37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47.5" style="1" customWidth="1"/>
    <col min="15372" max="15372" width="43" style="1" customWidth="1"/>
    <col min="15373" max="15373" width="30.875" style="1" customWidth="1"/>
    <col min="15374" max="15374" width="13.875" style="1" customWidth="1"/>
    <col min="15375" max="15375" width="7.375" style="1" customWidth="1"/>
    <col min="15376" max="15376" width="18.37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47.5" style="1" customWidth="1"/>
    <col min="15628" max="15628" width="43" style="1" customWidth="1"/>
    <col min="15629" max="15629" width="30.875" style="1" customWidth="1"/>
    <col min="15630" max="15630" width="13.875" style="1" customWidth="1"/>
    <col min="15631" max="15631" width="7.375" style="1" customWidth="1"/>
    <col min="15632" max="15632" width="18.37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47.5" style="1" customWidth="1"/>
    <col min="15884" max="15884" width="43" style="1" customWidth="1"/>
    <col min="15885" max="15885" width="30.875" style="1" customWidth="1"/>
    <col min="15886" max="15886" width="13.875" style="1" customWidth="1"/>
    <col min="15887" max="15887" width="7.375" style="1" customWidth="1"/>
    <col min="15888" max="15888" width="18.37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47.5" style="1" customWidth="1"/>
    <col min="16140" max="16140" width="43" style="1" customWidth="1"/>
    <col min="16141" max="16141" width="30.875" style="1" customWidth="1"/>
    <col min="16142" max="16142" width="13.875" style="1" customWidth="1"/>
    <col min="16143" max="16143" width="7.375" style="1" customWidth="1"/>
    <col min="16144" max="16144" width="18.37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155988</v>
      </c>
    </row>
    <row r="3" spans="1:18" ht="20.100000000000001" customHeight="1">
      <c r="C3" s="2" t="s">
        <v>3</v>
      </c>
      <c r="D3" s="2"/>
      <c r="E3" s="2"/>
      <c r="F3" s="13" t="s">
        <v>2638</v>
      </c>
      <c r="I3" s="1304" t="s">
        <v>3204</v>
      </c>
      <c r="J3" s="1304"/>
      <c r="K3" s="1304"/>
      <c r="L3" s="1304"/>
    </row>
    <row r="4" spans="1:18" ht="20.100000000000001" customHeight="1">
      <c r="C4" s="2" t="s">
        <v>1516</v>
      </c>
      <c r="D4" s="2"/>
      <c r="E4" s="2"/>
      <c r="F4" s="13" t="s">
        <v>3205</v>
      </c>
      <c r="I4" s="1304"/>
      <c r="J4" s="1304"/>
      <c r="K4" s="1304"/>
      <c r="L4" s="1304"/>
    </row>
    <row r="5" spans="1:18" ht="20.100000000000001" customHeight="1">
      <c r="C5" s="2" t="s">
        <v>8</v>
      </c>
      <c r="D5" s="2"/>
      <c r="E5" s="2"/>
      <c r="F5" s="18">
        <v>45831</v>
      </c>
      <c r="H5" s="1502" t="s">
        <v>34</v>
      </c>
      <c r="I5" s="1306"/>
      <c r="J5" s="1490"/>
    </row>
    <row r="6" spans="1:18" ht="20.100000000000001" customHeight="1">
      <c r="C6" s="2" t="s">
        <v>10</v>
      </c>
      <c r="D6" s="2"/>
      <c r="E6" s="2"/>
      <c r="F6" s="18">
        <v>45832</v>
      </c>
      <c r="H6" s="1503"/>
      <c r="I6" s="1309"/>
      <c r="J6" s="1491"/>
      <c r="K6" s="1504"/>
      <c r="L6" s="1505"/>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28"/>
      <c r="E9" s="28"/>
      <c r="F9" s="27"/>
      <c r="G9" s="27"/>
      <c r="H9" s="27"/>
      <c r="I9" s="31"/>
      <c r="J9" s="217"/>
      <c r="K9" s="27"/>
      <c r="L9" s="27"/>
      <c r="M9" s="27"/>
      <c r="N9" s="32"/>
      <c r="O9" s="28"/>
      <c r="P9" s="27"/>
      <c r="Q9" s="32"/>
      <c r="R9" s="33"/>
    </row>
    <row r="10" spans="1:18" s="4" customFormat="1" ht="19.5" customHeight="1">
      <c r="A10" s="27"/>
      <c r="B10" s="1506"/>
      <c r="C10" s="28"/>
      <c r="D10" s="1507" t="s">
        <v>2892</v>
      </c>
      <c r="E10" s="1508"/>
      <c r="F10" s="1508"/>
      <c r="G10" s="1509"/>
      <c r="H10" s="257"/>
      <c r="I10" s="257"/>
      <c r="J10" s="147"/>
      <c r="K10" s="73"/>
      <c r="L10" s="38"/>
      <c r="M10" s="27"/>
      <c r="N10" s="989"/>
      <c r="O10" s="28"/>
      <c r="P10" s="27"/>
      <c r="Q10" s="989"/>
      <c r="R10" s="990"/>
    </row>
    <row r="11" spans="1:18" s="4" customFormat="1" ht="19.5" customHeight="1">
      <c r="A11" s="398" t="s">
        <v>109</v>
      </c>
      <c r="B11" s="1510">
        <v>26</v>
      </c>
      <c r="C11" s="1078">
        <v>1</v>
      </c>
      <c r="D11" s="620" t="s">
        <v>376</v>
      </c>
      <c r="E11" s="621" t="s">
        <v>391</v>
      </c>
      <c r="F11" s="622" t="s">
        <v>1033</v>
      </c>
      <c r="G11" s="114">
        <v>1</v>
      </c>
      <c r="H11" s="339">
        <v>5790</v>
      </c>
      <c r="I11" s="257">
        <f t="shared" ref="I11:I21" si="0">G11*H11</f>
        <v>5790</v>
      </c>
      <c r="J11" s="87"/>
      <c r="K11" s="78" t="s">
        <v>896</v>
      </c>
      <c r="L11" s="38" t="s">
        <v>3218</v>
      </c>
      <c r="M11" s="27" t="s">
        <v>1178</v>
      </c>
      <c r="N11" s="989">
        <v>45813</v>
      </c>
      <c r="O11" s="28"/>
      <c r="P11" s="40" t="s">
        <v>3219</v>
      </c>
      <c r="Q11" s="989" t="s">
        <v>3220</v>
      </c>
      <c r="R11" s="990"/>
    </row>
    <row r="12" spans="1:18" s="4" customFormat="1" ht="19.5" customHeight="1">
      <c r="A12" s="27"/>
      <c r="B12" s="71"/>
      <c r="C12" s="28"/>
      <c r="D12" s="27"/>
      <c r="E12" s="27"/>
      <c r="F12" s="73"/>
      <c r="G12" s="1375"/>
      <c r="H12" s="257"/>
      <c r="I12" s="577"/>
      <c r="J12" s="31"/>
      <c r="K12" s="136"/>
      <c r="L12" s="630"/>
      <c r="M12" s="27"/>
      <c r="N12" s="989"/>
      <c r="O12" s="28"/>
      <c r="P12" s="27"/>
      <c r="Q12" s="989"/>
      <c r="R12" s="990"/>
    </row>
    <row r="13" spans="1:18" s="4" customFormat="1" ht="19.5" customHeight="1">
      <c r="A13" s="398" t="s">
        <v>325</v>
      </c>
      <c r="B13" s="1510">
        <v>26</v>
      </c>
      <c r="C13" s="1078">
        <f>+C11+1</f>
        <v>2</v>
      </c>
      <c r="D13" s="998" t="s">
        <v>1038</v>
      </c>
      <c r="E13" s="998" t="s">
        <v>1038</v>
      </c>
      <c r="F13" s="723" t="s">
        <v>911</v>
      </c>
      <c r="G13" s="1376">
        <v>1</v>
      </c>
      <c r="H13" s="1000">
        <v>7500</v>
      </c>
      <c r="I13" s="577">
        <f t="shared" si="0"/>
        <v>7500</v>
      </c>
      <c r="J13" s="591"/>
      <c r="K13" s="136" t="s">
        <v>912</v>
      </c>
      <c r="L13" s="630"/>
      <c r="M13" s="27" t="s">
        <v>1178</v>
      </c>
      <c r="N13" s="989">
        <v>45813</v>
      </c>
      <c r="O13" s="28"/>
      <c r="P13" s="989" t="s">
        <v>3221</v>
      </c>
      <c r="Q13" s="989" t="s">
        <v>3221</v>
      </c>
      <c r="R13" s="990"/>
    </row>
    <row r="14" spans="1:18" s="4" customFormat="1" ht="19.5" customHeight="1">
      <c r="A14" s="398" t="s">
        <v>1037</v>
      </c>
      <c r="B14" s="1510">
        <v>26</v>
      </c>
      <c r="C14" s="1078">
        <f t="shared" ref="C14:C21" si="1">+C13+1</f>
        <v>3</v>
      </c>
      <c r="D14" s="998" t="s">
        <v>1038</v>
      </c>
      <c r="E14" s="998" t="s">
        <v>1038</v>
      </c>
      <c r="F14" s="1001" t="s">
        <v>1040</v>
      </c>
      <c r="G14" s="112">
        <v>1</v>
      </c>
      <c r="H14" s="230">
        <v>9000</v>
      </c>
      <c r="I14" s="257">
        <f t="shared" si="0"/>
        <v>9000</v>
      </c>
      <c r="J14" s="87"/>
      <c r="K14" s="73" t="s">
        <v>1041</v>
      </c>
      <c r="L14" s="630" t="s">
        <v>1042</v>
      </c>
      <c r="M14" s="27" t="s">
        <v>1178</v>
      </c>
      <c r="N14" s="989">
        <v>45813</v>
      </c>
      <c r="O14" s="28"/>
      <c r="P14" s="989" t="s">
        <v>3221</v>
      </c>
      <c r="Q14" s="989" t="s">
        <v>3221</v>
      </c>
      <c r="R14" s="990"/>
    </row>
    <row r="15" spans="1:18" s="4" customFormat="1" ht="19.5" customHeight="1">
      <c r="A15" s="112" t="s">
        <v>1037</v>
      </c>
      <c r="B15" s="1510">
        <v>26</v>
      </c>
      <c r="C15" s="1078">
        <f t="shared" si="1"/>
        <v>4</v>
      </c>
      <c r="D15" s="998" t="s">
        <v>1038</v>
      </c>
      <c r="E15" s="998" t="s">
        <v>1038</v>
      </c>
      <c r="F15" s="729" t="s">
        <v>3222</v>
      </c>
      <c r="G15" s="112">
        <v>1</v>
      </c>
      <c r="H15" s="230">
        <v>18500</v>
      </c>
      <c r="I15" s="257">
        <f t="shared" si="0"/>
        <v>18500</v>
      </c>
      <c r="J15" s="87"/>
      <c r="K15" s="73" t="s">
        <v>3223</v>
      </c>
      <c r="L15" s="633" t="s">
        <v>1045</v>
      </c>
      <c r="M15" s="27" t="s">
        <v>1178</v>
      </c>
      <c r="N15" s="989">
        <v>45813</v>
      </c>
      <c r="O15" s="28"/>
      <c r="P15" s="989" t="s">
        <v>3221</v>
      </c>
      <c r="Q15" s="989" t="s">
        <v>3221</v>
      </c>
      <c r="R15" s="990"/>
    </row>
    <row r="16" spans="1:18" s="4" customFormat="1" ht="19.5" customHeight="1">
      <c r="A16" s="398" t="s">
        <v>1037</v>
      </c>
      <c r="B16" s="1510"/>
      <c r="C16" s="1078">
        <f t="shared" si="1"/>
        <v>5</v>
      </c>
      <c r="D16" s="625" t="s">
        <v>1038</v>
      </c>
      <c r="E16" s="625" t="s">
        <v>1038</v>
      </c>
      <c r="F16" s="808" t="s">
        <v>3224</v>
      </c>
      <c r="G16" s="487">
        <v>1</v>
      </c>
      <c r="H16" s="632">
        <v>18500</v>
      </c>
      <c r="I16" s="632">
        <f t="shared" si="0"/>
        <v>18500</v>
      </c>
      <c r="J16" s="1511"/>
      <c r="K16" s="626" t="s">
        <v>3223</v>
      </c>
      <c r="L16" s="1512" t="s">
        <v>3225</v>
      </c>
      <c r="M16" s="27" t="s">
        <v>1178</v>
      </c>
      <c r="N16" s="989">
        <v>45828</v>
      </c>
      <c r="O16" s="28"/>
      <c r="P16" s="989" t="s">
        <v>3226</v>
      </c>
      <c r="Q16" s="989"/>
      <c r="R16" s="990"/>
    </row>
    <row r="17" spans="1:18" s="4" customFormat="1" ht="19.5" customHeight="1">
      <c r="A17" s="398" t="s">
        <v>1037</v>
      </c>
      <c r="B17" s="1510">
        <v>26</v>
      </c>
      <c r="C17" s="1078">
        <f t="shared" si="1"/>
        <v>6</v>
      </c>
      <c r="D17" s="998" t="s">
        <v>1038</v>
      </c>
      <c r="E17" s="998" t="s">
        <v>1038</v>
      </c>
      <c r="F17" s="1001" t="s">
        <v>1046</v>
      </c>
      <c r="G17" s="112">
        <v>1</v>
      </c>
      <c r="H17" s="230">
        <v>13500</v>
      </c>
      <c r="I17" s="257">
        <f t="shared" si="0"/>
        <v>13500</v>
      </c>
      <c r="J17" s="87"/>
      <c r="K17" s="73" t="s">
        <v>1047</v>
      </c>
      <c r="L17" s="634" t="s">
        <v>1048</v>
      </c>
      <c r="M17" s="27" t="s">
        <v>1178</v>
      </c>
      <c r="N17" s="989">
        <v>45813</v>
      </c>
      <c r="O17" s="28"/>
      <c r="P17" s="989" t="s">
        <v>3221</v>
      </c>
      <c r="Q17" s="989" t="s">
        <v>3221</v>
      </c>
      <c r="R17" s="990"/>
    </row>
    <row r="18" spans="1:18" s="4" customFormat="1" ht="19.5" customHeight="1">
      <c r="A18" s="398" t="s">
        <v>1037</v>
      </c>
      <c r="B18" s="1510">
        <v>26</v>
      </c>
      <c r="C18" s="1078">
        <f t="shared" si="1"/>
        <v>7</v>
      </c>
      <c r="D18" s="998" t="s">
        <v>1038</v>
      </c>
      <c r="E18" s="998" t="s">
        <v>1038</v>
      </c>
      <c r="F18" s="1001" t="s">
        <v>1049</v>
      </c>
      <c r="G18" s="112">
        <v>1</v>
      </c>
      <c r="H18" s="230">
        <v>23000</v>
      </c>
      <c r="I18" s="257">
        <f t="shared" si="0"/>
        <v>23000</v>
      </c>
      <c r="J18" s="87"/>
      <c r="K18" s="73" t="s">
        <v>1050</v>
      </c>
      <c r="L18" s="635" t="s">
        <v>1051</v>
      </c>
      <c r="M18" s="27" t="s">
        <v>1178</v>
      </c>
      <c r="N18" s="989">
        <v>45813</v>
      </c>
      <c r="O18" s="28"/>
      <c r="P18" s="989" t="s">
        <v>3221</v>
      </c>
      <c r="Q18" s="989" t="s">
        <v>3221</v>
      </c>
      <c r="R18" s="990"/>
    </row>
    <row r="19" spans="1:18" s="4" customFormat="1" ht="19.5" customHeight="1">
      <c r="A19" s="398" t="s">
        <v>1037</v>
      </c>
      <c r="B19" s="1510">
        <v>26</v>
      </c>
      <c r="C19" s="1078">
        <f t="shared" si="1"/>
        <v>8</v>
      </c>
      <c r="D19" s="998" t="s">
        <v>1038</v>
      </c>
      <c r="E19" s="998" t="s">
        <v>1038</v>
      </c>
      <c r="F19" s="1001" t="s">
        <v>1052</v>
      </c>
      <c r="G19" s="112">
        <v>1</v>
      </c>
      <c r="H19" s="230">
        <v>23000</v>
      </c>
      <c r="I19" s="257">
        <f t="shared" si="0"/>
        <v>23000</v>
      </c>
      <c r="J19" s="87"/>
      <c r="K19" s="73" t="s">
        <v>1053</v>
      </c>
      <c r="L19" s="635" t="s">
        <v>1051</v>
      </c>
      <c r="M19" s="27" t="s">
        <v>1178</v>
      </c>
      <c r="N19" s="989">
        <v>45813</v>
      </c>
      <c r="O19" s="28"/>
      <c r="P19" s="989" t="s">
        <v>3221</v>
      </c>
      <c r="Q19" s="989" t="s">
        <v>3221</v>
      </c>
      <c r="R19" s="990"/>
    </row>
    <row r="20" spans="1:18" s="4" customFormat="1" ht="19.5" customHeight="1">
      <c r="A20" s="398" t="s">
        <v>1037</v>
      </c>
      <c r="B20" s="1510">
        <v>26</v>
      </c>
      <c r="C20" s="1078">
        <f t="shared" si="1"/>
        <v>9</v>
      </c>
      <c r="D20" s="998" t="s">
        <v>1038</v>
      </c>
      <c r="E20" s="998" t="s">
        <v>1038</v>
      </c>
      <c r="F20" s="1001" t="s">
        <v>1054</v>
      </c>
      <c r="G20" s="112">
        <v>1</v>
      </c>
      <c r="H20" s="230">
        <v>22000</v>
      </c>
      <c r="I20" s="257">
        <f t="shared" si="0"/>
        <v>22000</v>
      </c>
      <c r="J20" s="87"/>
      <c r="K20" s="73" t="s">
        <v>1055</v>
      </c>
      <c r="L20" s="634" t="s">
        <v>1048</v>
      </c>
      <c r="M20" s="27" t="s">
        <v>1178</v>
      </c>
      <c r="N20" s="989">
        <v>45813</v>
      </c>
      <c r="O20" s="28"/>
      <c r="P20" s="989" t="s">
        <v>3221</v>
      </c>
      <c r="Q20" s="989" t="s">
        <v>3221</v>
      </c>
      <c r="R20" s="990"/>
    </row>
    <row r="21" spans="1:18" s="4" customFormat="1" ht="19.5" customHeight="1">
      <c r="A21" s="398"/>
      <c r="B21" s="1510">
        <v>26</v>
      </c>
      <c r="C21" s="1078">
        <f t="shared" si="1"/>
        <v>10</v>
      </c>
      <c r="D21" s="998" t="s">
        <v>1038</v>
      </c>
      <c r="E21" s="998" t="s">
        <v>1038</v>
      </c>
      <c r="F21" s="1001" t="s">
        <v>1610</v>
      </c>
      <c r="G21" s="112">
        <v>1</v>
      </c>
      <c r="H21" s="230">
        <v>10500</v>
      </c>
      <c r="I21" s="257">
        <f t="shared" si="0"/>
        <v>10500</v>
      </c>
      <c r="J21" s="87"/>
      <c r="K21" s="73" t="s">
        <v>2895</v>
      </c>
      <c r="L21" s="634" t="s">
        <v>1048</v>
      </c>
      <c r="M21" s="27" t="s">
        <v>1178</v>
      </c>
      <c r="N21" s="989">
        <v>45813</v>
      </c>
      <c r="O21" s="28"/>
      <c r="P21" s="989" t="s">
        <v>3221</v>
      </c>
      <c r="Q21" s="989" t="s">
        <v>3221</v>
      </c>
      <c r="R21" s="990"/>
    </row>
    <row r="22" spans="1:18" s="4" customFormat="1" ht="19.5" customHeight="1">
      <c r="B22" s="988"/>
      <c r="C22" s="28"/>
      <c r="D22" s="28"/>
      <c r="E22" s="28"/>
      <c r="F22" s="88"/>
      <c r="G22" s="27"/>
      <c r="H22" s="257"/>
      <c r="I22" s="257"/>
      <c r="J22" s="87"/>
      <c r="K22" s="73"/>
      <c r="L22" s="1003"/>
      <c r="M22" s="27"/>
      <c r="N22" s="989"/>
      <c r="O22" s="28"/>
      <c r="P22" s="27"/>
      <c r="Q22" s="989"/>
      <c r="R22" s="990"/>
    </row>
    <row r="23" spans="1:18" s="4" customFormat="1" ht="19.5" customHeight="1">
      <c r="B23" s="988"/>
      <c r="C23" s="28"/>
      <c r="D23" s="28"/>
      <c r="E23" s="28"/>
      <c r="F23" s="1004">
        <f>SUM(I11:I22)</f>
        <v>151290</v>
      </c>
      <c r="G23" s="27"/>
      <c r="H23" s="257"/>
      <c r="I23" s="27"/>
      <c r="J23" s="87"/>
      <c r="K23" s="38"/>
      <c r="L23" s="38"/>
      <c r="M23" s="27"/>
      <c r="N23" s="989"/>
      <c r="O23" s="28"/>
      <c r="P23" s="27"/>
      <c r="Q23" s="989"/>
      <c r="R23" s="990"/>
    </row>
    <row r="24" spans="1:18" s="4" customFormat="1" ht="19.5" customHeight="1">
      <c r="B24" s="988"/>
      <c r="C24" s="28"/>
      <c r="D24" s="28"/>
      <c r="E24" s="28"/>
      <c r="F24" s="201"/>
      <c r="G24" s="77"/>
      <c r="H24" s="257"/>
      <c r="I24" s="257"/>
      <c r="J24" s="147"/>
      <c r="K24" s="73"/>
      <c r="L24" s="38"/>
      <c r="M24" s="27"/>
      <c r="N24" s="989"/>
      <c r="O24" s="28"/>
      <c r="P24" s="27"/>
      <c r="Q24" s="989"/>
      <c r="R24" s="990"/>
    </row>
    <row r="25" spans="1:18" s="4" customFormat="1" ht="19.5" customHeight="1">
      <c r="B25" s="988"/>
      <c r="C25" s="28"/>
      <c r="D25" s="28"/>
      <c r="E25" s="28"/>
      <c r="F25" s="201"/>
      <c r="G25" s="77"/>
      <c r="H25" s="257"/>
      <c r="I25" s="257"/>
      <c r="J25" s="147"/>
      <c r="K25" s="73"/>
      <c r="L25" s="38"/>
      <c r="M25" s="27"/>
      <c r="N25" s="989"/>
      <c r="O25" s="28"/>
      <c r="P25" s="27"/>
      <c r="Q25" s="989"/>
      <c r="R25" s="990"/>
    </row>
    <row r="26" spans="1:18" s="4" customFormat="1" ht="19.5" customHeight="1">
      <c r="B26" s="988"/>
      <c r="C26" s="28"/>
      <c r="D26" s="1507" t="s">
        <v>3227</v>
      </c>
      <c r="E26" s="1508"/>
      <c r="F26" s="1508"/>
      <c r="G26" s="1509"/>
      <c r="H26" s="257"/>
      <c r="I26" s="257"/>
      <c r="J26" s="147"/>
      <c r="K26" s="73"/>
      <c r="L26" s="38"/>
      <c r="M26" s="27"/>
      <c r="N26" s="989"/>
      <c r="O26" s="28"/>
      <c r="P26" s="27"/>
      <c r="Q26" s="989"/>
      <c r="R26" s="990"/>
    </row>
    <row r="27" spans="1:18" s="4" customFormat="1" ht="19.5" customHeight="1">
      <c r="A27" s="398" t="s">
        <v>77</v>
      </c>
      <c r="B27" s="1513">
        <v>25</v>
      </c>
      <c r="C27" s="1078">
        <f>+C21+1</f>
        <v>11</v>
      </c>
      <c r="D27" s="1514" t="s">
        <v>2282</v>
      </c>
      <c r="E27" s="114" t="s">
        <v>956</v>
      </c>
      <c r="F27" s="1515" t="s">
        <v>2887</v>
      </c>
      <c r="G27" s="1516">
        <v>1</v>
      </c>
      <c r="H27" s="1517">
        <v>4698</v>
      </c>
      <c r="I27" s="427">
        <f>G27*H27</f>
        <v>4698</v>
      </c>
      <c r="J27" s="31"/>
      <c r="K27" s="406" t="s">
        <v>2888</v>
      </c>
      <c r="L27" s="38"/>
      <c r="M27" s="27" t="s">
        <v>1178</v>
      </c>
      <c r="N27" s="989">
        <v>45813</v>
      </c>
      <c r="O27" s="28"/>
      <c r="P27" s="40" t="s">
        <v>3219</v>
      </c>
      <c r="Q27" s="989"/>
      <c r="R27" s="990"/>
    </row>
    <row r="28" spans="1:18" s="4" customFormat="1" ht="19.5" customHeight="1">
      <c r="A28" s="27"/>
      <c r="B28" s="1506"/>
      <c r="C28" s="28"/>
      <c r="D28" s="28"/>
      <c r="E28" s="28"/>
      <c r="F28" s="201"/>
      <c r="G28" s="77"/>
      <c r="H28" s="257"/>
      <c r="I28" s="257"/>
      <c r="J28" s="147"/>
      <c r="K28" s="73"/>
      <c r="L28" s="38"/>
      <c r="M28" s="27"/>
      <c r="N28" s="989"/>
      <c r="O28" s="28"/>
      <c r="P28" s="27"/>
      <c r="Q28" s="989"/>
      <c r="R28" s="990"/>
    </row>
    <row r="29" spans="1:18" s="4" customFormat="1" ht="19.5" customHeight="1">
      <c r="A29" s="27"/>
      <c r="B29" s="1506"/>
      <c r="C29" s="28"/>
      <c r="D29" s="28"/>
      <c r="E29" s="28"/>
      <c r="F29" s="1004">
        <f>SUM(I26:I28)</f>
        <v>4698</v>
      </c>
      <c r="G29" s="77"/>
      <c r="H29" s="257"/>
      <c r="I29" s="257"/>
      <c r="J29" s="147"/>
      <c r="K29" s="73"/>
      <c r="L29" s="38"/>
      <c r="M29" s="27"/>
      <c r="N29" s="989"/>
      <c r="O29" s="28"/>
      <c r="P29" s="27"/>
      <c r="Q29" s="989"/>
      <c r="R29" s="990"/>
    </row>
    <row r="30" spans="1:18" s="4" customFormat="1" ht="19.5" customHeight="1">
      <c r="A30" s="27"/>
      <c r="B30" s="1506"/>
      <c r="C30" s="28"/>
      <c r="D30" s="28"/>
      <c r="E30" s="28"/>
      <c r="F30" s="201"/>
      <c r="G30" s="77"/>
      <c r="H30" s="257"/>
      <c r="I30" s="257"/>
      <c r="J30" s="147"/>
      <c r="K30" s="73"/>
      <c r="L30" s="38"/>
      <c r="M30" s="27"/>
      <c r="N30" s="989"/>
      <c r="O30" s="28"/>
      <c r="P30" s="27"/>
      <c r="Q30" s="989"/>
      <c r="R30" s="990"/>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1318"/>
      <c r="E34" s="1318"/>
      <c r="F34" s="1319" t="s">
        <v>2653</v>
      </c>
      <c r="G34" s="1320"/>
      <c r="H34" s="1321">
        <v>70000</v>
      </c>
      <c r="I34" s="1322">
        <f>G34*H34</f>
        <v>0</v>
      </c>
      <c r="J34" s="217"/>
      <c r="K34" s="27"/>
      <c r="L34" s="27"/>
      <c r="M34" s="27"/>
      <c r="N34" s="32"/>
      <c r="O34" s="28"/>
      <c r="P34" s="27"/>
      <c r="Q34" s="32"/>
      <c r="R34" s="33"/>
    </row>
    <row r="35" spans="1:18" s="4" customFormat="1" ht="19.7" customHeight="1">
      <c r="A35" s="27"/>
      <c r="B35" s="27"/>
      <c r="C35" s="28"/>
      <c r="D35" s="28"/>
      <c r="E35" s="28"/>
      <c r="F35" s="73" t="s">
        <v>808</v>
      </c>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28"/>
      <c r="E46" s="28"/>
      <c r="F46" s="27"/>
      <c r="G46" s="27"/>
      <c r="H46" s="27"/>
      <c r="I46" s="31"/>
      <c r="J46" s="217"/>
      <c r="K46" s="27"/>
      <c r="L46" s="27"/>
      <c r="M46" s="27"/>
      <c r="N46" s="32"/>
      <c r="O46" s="28"/>
      <c r="P46" s="27"/>
      <c r="Q46" s="32"/>
      <c r="R46" s="33"/>
    </row>
    <row r="47" spans="1:18" s="4" customFormat="1" ht="19.7" customHeight="1">
      <c r="A47" s="27"/>
      <c r="B47" s="27"/>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131"/>
      <c r="E89" s="131"/>
      <c r="F89" s="73"/>
      <c r="G89" s="199"/>
      <c r="H89" s="27"/>
      <c r="I89" s="77"/>
      <c r="J89" s="217"/>
      <c r="K89" s="166"/>
      <c r="L89" s="27"/>
      <c r="M89" s="73"/>
      <c r="N89" s="32"/>
      <c r="O89" s="28"/>
      <c r="P89" s="27"/>
      <c r="Q89" s="32"/>
      <c r="R89" s="33"/>
    </row>
    <row r="90" spans="3:18" s="4" customFormat="1" ht="19.7" customHeight="1">
      <c r="C90" s="28"/>
      <c r="D90" s="28"/>
      <c r="E90" s="131"/>
      <c r="F90" s="73"/>
      <c r="G90" s="199"/>
      <c r="H90" s="27"/>
      <c r="I90" s="77"/>
      <c r="J90" s="217"/>
      <c r="K90" s="166"/>
      <c r="L90" s="27"/>
      <c r="M90" s="73"/>
      <c r="N90" s="32"/>
      <c r="O90" s="28"/>
      <c r="P90" s="27"/>
      <c r="Q90" s="32"/>
      <c r="R90" s="33"/>
    </row>
    <row r="91" spans="3:18" s="4" customFormat="1" ht="19.7" customHeight="1">
      <c r="C91" s="28"/>
      <c r="D91" s="28"/>
      <c r="E91" s="131"/>
      <c r="F91" s="73"/>
      <c r="G91" s="199"/>
      <c r="H91" s="27"/>
      <c r="I91" s="77"/>
      <c r="J91" s="217"/>
      <c r="K91" s="166"/>
      <c r="L91" s="27"/>
      <c r="M91" s="73"/>
      <c r="N91" s="32"/>
      <c r="O91" s="28"/>
      <c r="P91" s="27"/>
      <c r="Q91" s="32"/>
      <c r="R91" s="33"/>
    </row>
    <row r="92" spans="3:18" s="4" customFormat="1" ht="19.7" customHeight="1">
      <c r="C92" s="28"/>
      <c r="D92" s="28"/>
      <c r="E92" s="131"/>
      <c r="F92" s="73"/>
      <c r="G92" s="199"/>
      <c r="H92" s="27"/>
      <c r="I92" s="77"/>
      <c r="J92" s="217"/>
      <c r="K92" s="166"/>
      <c r="L92" s="27"/>
      <c r="M92" s="73"/>
      <c r="N92" s="32"/>
      <c r="O92" s="28"/>
      <c r="P92" s="27"/>
      <c r="Q92" s="32"/>
      <c r="R92" s="33"/>
    </row>
    <row r="93" spans="3:18" s="4" customFormat="1" ht="19.7" customHeight="1">
      <c r="C93" s="28"/>
      <c r="D93" s="28"/>
      <c r="E93" s="131"/>
      <c r="F93" s="73"/>
      <c r="G93" s="199"/>
      <c r="H93" s="27"/>
      <c r="I93" s="77"/>
      <c r="J93" s="217"/>
      <c r="K93" s="166"/>
      <c r="L93" s="27"/>
      <c r="M93" s="73"/>
      <c r="N93" s="32"/>
      <c r="O93" s="28"/>
      <c r="P93" s="27"/>
      <c r="Q93" s="32"/>
      <c r="R93" s="33"/>
    </row>
    <row r="94" spans="3:18" s="4" customFormat="1" ht="19.7" customHeight="1">
      <c r="C94" s="28"/>
      <c r="D94" s="28"/>
      <c r="E94" s="131"/>
      <c r="F94" s="73"/>
      <c r="G94" s="199"/>
      <c r="H94" s="27"/>
      <c r="I94" s="77"/>
      <c r="J94" s="217"/>
      <c r="K94" s="166"/>
      <c r="L94" s="27"/>
      <c r="M94" s="73"/>
      <c r="N94" s="32"/>
      <c r="O94" s="28"/>
      <c r="P94" s="27"/>
      <c r="Q94" s="32"/>
      <c r="R94" s="33"/>
    </row>
    <row r="95" spans="3:18" s="4" customFormat="1" ht="19.350000000000001" customHeight="1">
      <c r="C95" s="28"/>
      <c r="D95" s="131"/>
      <c r="E95" s="131"/>
      <c r="F95" s="73"/>
      <c r="G95" s="199"/>
      <c r="H95" s="27"/>
      <c r="I95" s="77"/>
      <c r="J95" s="217"/>
      <c r="K95" s="166"/>
      <c r="L95" s="27"/>
      <c r="M95" s="73"/>
      <c r="N95" s="32"/>
      <c r="O95" s="28"/>
      <c r="P95" s="27"/>
      <c r="Q95" s="32"/>
      <c r="R95" s="33"/>
    </row>
    <row r="96" spans="3:18" s="4" customFormat="1" ht="19.350000000000001" customHeight="1">
      <c r="C96" s="28"/>
      <c r="D96" s="131"/>
      <c r="E96" s="131"/>
      <c r="F96" s="156"/>
      <c r="G96" s="199"/>
      <c r="H96" s="27"/>
      <c r="I96" s="77"/>
      <c r="J96" s="217"/>
      <c r="K96" s="166"/>
      <c r="L96" s="27"/>
      <c r="M96" s="73"/>
      <c r="N96" s="32"/>
      <c r="O96" s="28"/>
      <c r="P96" s="27"/>
      <c r="Q96" s="32"/>
      <c r="R96" s="33"/>
    </row>
    <row r="97" spans="3:18" s="4" customFormat="1" ht="19.350000000000001" customHeight="1">
      <c r="C97" s="28"/>
      <c r="D97" s="131"/>
      <c r="E97" s="131"/>
      <c r="F97" s="264"/>
      <c r="G97" s="199"/>
      <c r="H97" s="27"/>
      <c r="I97" s="77"/>
      <c r="J97" s="217"/>
      <c r="K97" s="166"/>
      <c r="L97" s="27"/>
      <c r="M97" s="73"/>
      <c r="N97" s="32"/>
      <c r="O97" s="28"/>
      <c r="P97" s="27"/>
      <c r="Q97" s="32"/>
      <c r="R97" s="33"/>
    </row>
    <row r="98" spans="3:18" s="4" customFormat="1" ht="19.7" customHeight="1">
      <c r="C98" s="28"/>
      <c r="D98" s="131"/>
      <c r="E98" s="131"/>
      <c r="F98" s="264"/>
      <c r="G98" s="199"/>
      <c r="H98" s="27"/>
      <c r="I98" s="77"/>
      <c r="J98" s="217"/>
      <c r="K98" s="166"/>
      <c r="L98" s="27"/>
      <c r="M98" s="73"/>
      <c r="N98" s="32"/>
      <c r="O98" s="28"/>
      <c r="P98" s="27"/>
      <c r="Q98" s="32"/>
      <c r="R98" s="33"/>
    </row>
    <row r="99" spans="3:18" s="4" customFormat="1" ht="19.7" customHeight="1">
      <c r="C99" s="28"/>
      <c r="D99" s="131"/>
      <c r="E99" s="131"/>
      <c r="F99" s="264"/>
      <c r="G99" s="199"/>
      <c r="H99" s="27"/>
      <c r="I99" s="77"/>
      <c r="J99" s="217"/>
      <c r="K99" s="166"/>
      <c r="L99" s="27"/>
      <c r="M99" s="73"/>
      <c r="N99" s="32"/>
      <c r="O99" s="28"/>
      <c r="P99" s="27"/>
      <c r="Q99" s="32"/>
      <c r="R99" s="33"/>
    </row>
    <row r="100" spans="3:18" s="4" customFormat="1" ht="19.7" customHeight="1">
      <c r="C100" s="28"/>
      <c r="D100" s="131"/>
      <c r="E100" s="131"/>
      <c r="F100" s="26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28"/>
      <c r="E103" s="28"/>
      <c r="F103" s="73"/>
      <c r="G103" s="27"/>
      <c r="H103" s="77"/>
      <c r="I103" s="44"/>
      <c r="J103" s="377"/>
      <c r="K103" s="682"/>
      <c r="L103" s="27"/>
      <c r="M103" s="73"/>
      <c r="N103" s="32"/>
      <c r="O103" s="28"/>
      <c r="P103" s="27"/>
      <c r="Q103" s="32"/>
      <c r="R103" s="33"/>
    </row>
    <row r="104" spans="3:18" s="4" customFormat="1" ht="19.7" customHeight="1">
      <c r="C104" s="28"/>
      <c r="D104" s="28"/>
      <c r="E104" s="28"/>
      <c r="F104" s="73"/>
      <c r="G104" s="27"/>
      <c r="H104" s="77"/>
      <c r="I104" s="1323"/>
      <c r="J104" s="517"/>
      <c r="K104" s="682"/>
      <c r="L104" s="27"/>
      <c r="M104" s="73"/>
      <c r="N104" s="32"/>
      <c r="O104" s="28"/>
      <c r="P104" s="27"/>
      <c r="Q104" s="32"/>
      <c r="R104" s="33"/>
    </row>
    <row r="105" spans="3:18" s="4" customFormat="1" ht="19.7" customHeight="1">
      <c r="C105" s="28"/>
      <c r="D105" s="131"/>
      <c r="E105" s="131"/>
      <c r="F105" s="132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325"/>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131"/>
      <c r="E133" s="131"/>
      <c r="F133" s="264"/>
      <c r="G133" s="199"/>
      <c r="H133" s="27"/>
      <c r="I133" s="77"/>
      <c r="J133" s="217"/>
      <c r="K133" s="1325"/>
      <c r="L133" s="27"/>
      <c r="M133" s="73"/>
      <c r="N133" s="32"/>
      <c r="O133" s="28"/>
      <c r="P133" s="27"/>
      <c r="Q133" s="32"/>
      <c r="R133" s="33"/>
    </row>
    <row r="134" spans="1:18" s="4" customFormat="1" ht="19.7" customHeight="1">
      <c r="C134" s="28"/>
      <c r="D134" s="28"/>
      <c r="E134" s="28"/>
      <c r="F134" s="264"/>
      <c r="G134" s="199"/>
      <c r="H134" s="27"/>
      <c r="I134" s="77"/>
      <c r="J134" s="217"/>
      <c r="K134" s="166"/>
      <c r="L134" s="27"/>
      <c r="M134" s="73"/>
      <c r="N134" s="32"/>
      <c r="O134" s="28"/>
      <c r="P134" s="27"/>
      <c r="Q134" s="32"/>
      <c r="R134" s="33"/>
    </row>
    <row r="135" spans="1:18" s="4" customFormat="1" ht="19.7" customHeight="1">
      <c r="C135" s="28"/>
      <c r="D135" s="131"/>
      <c r="E135" s="131"/>
      <c r="F135" s="264"/>
      <c r="G135" s="199"/>
      <c r="H135" s="27"/>
      <c r="I135" s="77"/>
      <c r="J135" s="217"/>
      <c r="K135" s="166"/>
      <c r="L135" s="27"/>
      <c r="M135" s="73"/>
      <c r="N135" s="32"/>
      <c r="O135" s="28"/>
      <c r="P135" s="27"/>
      <c r="Q135" s="32"/>
      <c r="R135" s="33"/>
    </row>
    <row r="136" spans="1:18" s="4" customFormat="1" ht="19.7" customHeight="1">
      <c r="C136" s="28"/>
      <c r="D136" s="131"/>
      <c r="E136" s="131"/>
      <c r="F136" s="264"/>
      <c r="G136" s="199"/>
      <c r="H136" s="27"/>
      <c r="I136" s="77"/>
      <c r="J136" s="217"/>
      <c r="K136" s="166"/>
      <c r="L136" s="27"/>
      <c r="M136" s="73"/>
      <c r="N136" s="32"/>
      <c r="O136" s="28"/>
      <c r="P136" s="27"/>
      <c r="Q136" s="32"/>
      <c r="R136" s="33"/>
    </row>
    <row r="137" spans="1:18" s="4" customFormat="1" ht="19.7" customHeight="1">
      <c r="C137" s="28"/>
      <c r="D137" s="28"/>
      <c r="E137" s="28"/>
      <c r="F137" s="264"/>
      <c r="G137" s="199"/>
      <c r="H137" s="27"/>
      <c r="I137" s="77"/>
      <c r="J137" s="217"/>
      <c r="K137" s="166"/>
      <c r="L137" s="27"/>
      <c r="M137" s="73"/>
      <c r="N137" s="32"/>
      <c r="O137" s="28"/>
      <c r="P137" s="27"/>
      <c r="Q137" s="32"/>
      <c r="R137" s="33"/>
    </row>
    <row r="138" spans="1:18" s="4" customFormat="1" ht="19.350000000000001" customHeight="1">
      <c r="C138" s="28"/>
      <c r="D138" s="131"/>
      <c r="E138" s="131"/>
      <c r="F138" s="264"/>
      <c r="G138" s="199"/>
      <c r="H138" s="27"/>
      <c r="I138" s="77"/>
      <c r="J138" s="217"/>
      <c r="K138" s="166"/>
      <c r="L138" s="27"/>
      <c r="M138" s="73"/>
      <c r="N138" s="32"/>
      <c r="O138" s="28"/>
      <c r="P138" s="27"/>
      <c r="Q138" s="32"/>
      <c r="R138" s="33"/>
    </row>
    <row r="139" spans="1:18" s="4" customFormat="1" ht="19.7" customHeight="1">
      <c r="C139" s="28"/>
      <c r="D139" s="28"/>
      <c r="E139" s="28"/>
      <c r="F139" s="201"/>
      <c r="G139" s="826"/>
      <c r="H139" s="27"/>
      <c r="I139" s="77"/>
      <c r="J139" s="217"/>
      <c r="K139" s="134"/>
      <c r="L139" s="27"/>
      <c r="M139" s="27"/>
      <c r="N139" s="32"/>
      <c r="O139" s="28"/>
      <c r="P139" s="27"/>
      <c r="Q139" s="32"/>
      <c r="R139" s="33"/>
    </row>
    <row r="140" spans="1:18" s="4" customFormat="1" ht="19.7" customHeight="1">
      <c r="C140" s="28"/>
      <c r="D140" s="28"/>
      <c r="E140" s="28"/>
      <c r="F140" s="1326">
        <f>SUM(I89:I139)</f>
        <v>0</v>
      </c>
      <c r="G140" s="826"/>
      <c r="H140" s="27"/>
      <c r="I140" s="77"/>
      <c r="J140" s="217"/>
      <c r="K140" s="73"/>
      <c r="L140" s="27"/>
      <c r="M140" s="27"/>
      <c r="N140" s="32"/>
      <c r="O140" s="28"/>
      <c r="P140" s="27"/>
      <c r="Q140" s="32"/>
      <c r="R140" s="33"/>
    </row>
    <row r="141" spans="1:18" s="4" customFormat="1" ht="19.7" customHeight="1">
      <c r="C141" s="28"/>
      <c r="D141" s="28"/>
      <c r="E141" s="28"/>
      <c r="F141" s="73"/>
      <c r="G141" s="826"/>
      <c r="H141" s="27"/>
      <c r="I141" s="77"/>
      <c r="J141" s="217"/>
      <c r="K141" s="73"/>
      <c r="L141" s="27"/>
      <c r="M141" s="27"/>
      <c r="N141" s="32"/>
      <c r="O141" s="28"/>
      <c r="P141" s="27"/>
      <c r="Q141" s="32"/>
      <c r="R141" s="33"/>
    </row>
    <row r="142" spans="1:18" s="4" customFormat="1" ht="19.7" customHeight="1">
      <c r="C142" s="28"/>
      <c r="D142" s="28"/>
      <c r="E142" s="28"/>
      <c r="F142" s="73"/>
      <c r="G142" s="826"/>
      <c r="H142" s="27"/>
      <c r="I142" s="77"/>
      <c r="J142" s="217"/>
      <c r="K142" s="73"/>
      <c r="L142" s="73"/>
      <c r="M142" s="27"/>
      <c r="N142" s="32"/>
      <c r="O142" s="28"/>
      <c r="P142" s="27"/>
      <c r="Q142" s="32"/>
      <c r="R142" s="33"/>
    </row>
    <row r="143" spans="1:18">
      <c r="A143" s="4"/>
      <c r="B143" s="4"/>
      <c r="C143" s="28"/>
      <c r="D143" s="28"/>
      <c r="E143" s="28"/>
      <c r="F143" s="73"/>
      <c r="G143" s="826"/>
      <c r="H143" s="27"/>
      <c r="I143" s="77"/>
      <c r="J143" s="217"/>
      <c r="K143" s="73"/>
      <c r="L143" s="27"/>
      <c r="M143" s="27"/>
      <c r="N143" s="32"/>
      <c r="O143" s="28"/>
      <c r="P143" s="27"/>
      <c r="Q143" s="32"/>
      <c r="R143" s="33"/>
    </row>
    <row r="144" spans="1:18">
      <c r="I144" s="1327"/>
    </row>
  </sheetData>
  <autoFilter ref="A8:R8" xr:uid="{35FF6CB6-2D3F-4B17-9E77-865D9EF36790}"/>
  <mergeCells count="10">
    <mergeCell ref="C2:E2"/>
    <mergeCell ref="H2:J2"/>
    <mergeCell ref="C3:E3"/>
    <mergeCell ref="I3:L4"/>
    <mergeCell ref="C4:E4"/>
    <mergeCell ref="C5:E5"/>
    <mergeCell ref="H5:H6"/>
    <mergeCell ref="I5:I6"/>
    <mergeCell ref="J5:J6"/>
    <mergeCell ref="C6:E6"/>
  </mergeCells>
  <phoneticPr fontId="2"/>
  <dataValidations count="1">
    <dataValidation imeMode="hiragana" allowBlank="1" showInputMessage="1" showErrorMessage="1" sqref="K24:K26 JG24:JG26 TC24:TC26 ACY24:ACY26 AMU24:AMU26 AWQ24:AWQ26 BGM24:BGM26 BQI24:BQI26 CAE24:CAE26 CKA24:CKA26 CTW24:CTW26 DDS24:DDS26 DNO24:DNO26 DXK24:DXK26 EHG24:EHG26 ERC24:ERC26 FAY24:FAY26 FKU24:FKU26 FUQ24:FUQ26 GEM24:GEM26 GOI24:GOI26 GYE24:GYE26 HIA24:HIA26 HRW24:HRW26 IBS24:IBS26 ILO24:ILO26 IVK24:IVK26 JFG24:JFG26 JPC24:JPC26 JYY24:JYY26 KIU24:KIU26 KSQ24:KSQ26 LCM24:LCM26 LMI24:LMI26 LWE24:LWE26 MGA24:MGA26 MPW24:MPW26 MZS24:MZS26 NJO24:NJO26 NTK24:NTK26 ODG24:ODG26 ONC24:ONC26 OWY24:OWY26 PGU24:PGU26 PQQ24:PQQ26 QAM24:QAM26 QKI24:QKI26 QUE24:QUE26 REA24:REA26 RNW24:RNW26 RXS24:RXS26 SHO24:SHO26 SRK24:SRK26 TBG24:TBG26 TLC24:TLC26 TUY24:TUY26 UEU24:UEU26 UOQ24:UOQ26 UYM24:UYM26 VII24:VII26 VSE24:VSE26 WCA24:WCA26 WLW24:WLW26 WVS24:WVS26 K65560:K65562 JG65560:JG65562 TC65560:TC65562 ACY65560:ACY65562 AMU65560:AMU65562 AWQ65560:AWQ65562 BGM65560:BGM65562 BQI65560:BQI65562 CAE65560:CAE65562 CKA65560:CKA65562 CTW65560:CTW65562 DDS65560:DDS65562 DNO65560:DNO65562 DXK65560:DXK65562 EHG65560:EHG65562 ERC65560:ERC65562 FAY65560:FAY65562 FKU65560:FKU65562 FUQ65560:FUQ65562 GEM65560:GEM65562 GOI65560:GOI65562 GYE65560:GYE65562 HIA65560:HIA65562 HRW65560:HRW65562 IBS65560:IBS65562 ILO65560:ILO65562 IVK65560:IVK65562 JFG65560:JFG65562 JPC65560:JPC65562 JYY65560:JYY65562 KIU65560:KIU65562 KSQ65560:KSQ65562 LCM65560:LCM65562 LMI65560:LMI65562 LWE65560:LWE65562 MGA65560:MGA65562 MPW65560:MPW65562 MZS65560:MZS65562 NJO65560:NJO65562 NTK65560:NTK65562 ODG65560:ODG65562 ONC65560:ONC65562 OWY65560:OWY65562 PGU65560:PGU65562 PQQ65560:PQQ65562 QAM65560:QAM65562 QKI65560:QKI65562 QUE65560:QUE65562 REA65560:REA65562 RNW65560:RNW65562 RXS65560:RXS65562 SHO65560:SHO65562 SRK65560:SRK65562 TBG65560:TBG65562 TLC65560:TLC65562 TUY65560:TUY65562 UEU65560:UEU65562 UOQ65560:UOQ65562 UYM65560:UYM65562 VII65560:VII65562 VSE65560:VSE65562 WCA65560:WCA65562 WLW65560:WLW65562 WVS65560:WVS65562 K131096:K131098 JG131096:JG131098 TC131096:TC131098 ACY131096:ACY131098 AMU131096:AMU131098 AWQ131096:AWQ131098 BGM131096:BGM131098 BQI131096:BQI131098 CAE131096:CAE131098 CKA131096:CKA131098 CTW131096:CTW131098 DDS131096:DDS131098 DNO131096:DNO131098 DXK131096:DXK131098 EHG131096:EHG131098 ERC131096:ERC131098 FAY131096:FAY131098 FKU131096:FKU131098 FUQ131096:FUQ131098 GEM131096:GEM131098 GOI131096:GOI131098 GYE131096:GYE131098 HIA131096:HIA131098 HRW131096:HRW131098 IBS131096:IBS131098 ILO131096:ILO131098 IVK131096:IVK131098 JFG131096:JFG131098 JPC131096:JPC131098 JYY131096:JYY131098 KIU131096:KIU131098 KSQ131096:KSQ131098 LCM131096:LCM131098 LMI131096:LMI131098 LWE131096:LWE131098 MGA131096:MGA131098 MPW131096:MPW131098 MZS131096:MZS131098 NJO131096:NJO131098 NTK131096:NTK131098 ODG131096:ODG131098 ONC131096:ONC131098 OWY131096:OWY131098 PGU131096:PGU131098 PQQ131096:PQQ131098 QAM131096:QAM131098 QKI131096:QKI131098 QUE131096:QUE131098 REA131096:REA131098 RNW131096:RNW131098 RXS131096:RXS131098 SHO131096:SHO131098 SRK131096:SRK131098 TBG131096:TBG131098 TLC131096:TLC131098 TUY131096:TUY131098 UEU131096:UEU131098 UOQ131096:UOQ131098 UYM131096:UYM131098 VII131096:VII131098 VSE131096:VSE131098 WCA131096:WCA131098 WLW131096:WLW131098 WVS131096:WVS131098 K196632:K196634 JG196632:JG196634 TC196632:TC196634 ACY196632:ACY196634 AMU196632:AMU196634 AWQ196632:AWQ196634 BGM196632:BGM196634 BQI196632:BQI196634 CAE196632:CAE196634 CKA196632:CKA196634 CTW196632:CTW196634 DDS196632:DDS196634 DNO196632:DNO196634 DXK196632:DXK196634 EHG196632:EHG196634 ERC196632:ERC196634 FAY196632:FAY196634 FKU196632:FKU196634 FUQ196632:FUQ196634 GEM196632:GEM196634 GOI196632:GOI196634 GYE196632:GYE196634 HIA196632:HIA196634 HRW196632:HRW196634 IBS196632:IBS196634 ILO196632:ILO196634 IVK196632:IVK196634 JFG196632:JFG196634 JPC196632:JPC196634 JYY196632:JYY196634 KIU196632:KIU196634 KSQ196632:KSQ196634 LCM196632:LCM196634 LMI196632:LMI196634 LWE196632:LWE196634 MGA196632:MGA196634 MPW196632:MPW196634 MZS196632:MZS196634 NJO196632:NJO196634 NTK196632:NTK196634 ODG196632:ODG196634 ONC196632:ONC196634 OWY196632:OWY196634 PGU196632:PGU196634 PQQ196632:PQQ196634 QAM196632:QAM196634 QKI196632:QKI196634 QUE196632:QUE196634 REA196632:REA196634 RNW196632:RNW196634 RXS196632:RXS196634 SHO196632:SHO196634 SRK196632:SRK196634 TBG196632:TBG196634 TLC196632:TLC196634 TUY196632:TUY196634 UEU196632:UEU196634 UOQ196632:UOQ196634 UYM196632:UYM196634 VII196632:VII196634 VSE196632:VSE196634 WCA196632:WCA196634 WLW196632:WLW196634 WVS196632:WVS196634 K262168:K262170 JG262168:JG262170 TC262168:TC262170 ACY262168:ACY262170 AMU262168:AMU262170 AWQ262168:AWQ262170 BGM262168:BGM262170 BQI262168:BQI262170 CAE262168:CAE262170 CKA262168:CKA262170 CTW262168:CTW262170 DDS262168:DDS262170 DNO262168:DNO262170 DXK262168:DXK262170 EHG262168:EHG262170 ERC262168:ERC262170 FAY262168:FAY262170 FKU262168:FKU262170 FUQ262168:FUQ262170 GEM262168:GEM262170 GOI262168:GOI262170 GYE262168:GYE262170 HIA262168:HIA262170 HRW262168:HRW262170 IBS262168:IBS262170 ILO262168:ILO262170 IVK262168:IVK262170 JFG262168:JFG262170 JPC262168:JPC262170 JYY262168:JYY262170 KIU262168:KIU262170 KSQ262168:KSQ262170 LCM262168:LCM262170 LMI262168:LMI262170 LWE262168:LWE262170 MGA262168:MGA262170 MPW262168:MPW262170 MZS262168:MZS262170 NJO262168:NJO262170 NTK262168:NTK262170 ODG262168:ODG262170 ONC262168:ONC262170 OWY262168:OWY262170 PGU262168:PGU262170 PQQ262168:PQQ262170 QAM262168:QAM262170 QKI262168:QKI262170 QUE262168:QUE262170 REA262168:REA262170 RNW262168:RNW262170 RXS262168:RXS262170 SHO262168:SHO262170 SRK262168:SRK262170 TBG262168:TBG262170 TLC262168:TLC262170 TUY262168:TUY262170 UEU262168:UEU262170 UOQ262168:UOQ262170 UYM262168:UYM262170 VII262168:VII262170 VSE262168:VSE262170 WCA262168:WCA262170 WLW262168:WLW262170 WVS262168:WVS262170 K327704:K327706 JG327704:JG327706 TC327704:TC327706 ACY327704:ACY327706 AMU327704:AMU327706 AWQ327704:AWQ327706 BGM327704:BGM327706 BQI327704:BQI327706 CAE327704:CAE327706 CKA327704:CKA327706 CTW327704:CTW327706 DDS327704:DDS327706 DNO327704:DNO327706 DXK327704:DXK327706 EHG327704:EHG327706 ERC327704:ERC327706 FAY327704:FAY327706 FKU327704:FKU327706 FUQ327704:FUQ327706 GEM327704:GEM327706 GOI327704:GOI327706 GYE327704:GYE327706 HIA327704:HIA327706 HRW327704:HRW327706 IBS327704:IBS327706 ILO327704:ILO327706 IVK327704:IVK327706 JFG327704:JFG327706 JPC327704:JPC327706 JYY327704:JYY327706 KIU327704:KIU327706 KSQ327704:KSQ327706 LCM327704:LCM327706 LMI327704:LMI327706 LWE327704:LWE327706 MGA327704:MGA327706 MPW327704:MPW327706 MZS327704:MZS327706 NJO327704:NJO327706 NTK327704:NTK327706 ODG327704:ODG327706 ONC327704:ONC327706 OWY327704:OWY327706 PGU327704:PGU327706 PQQ327704:PQQ327706 QAM327704:QAM327706 QKI327704:QKI327706 QUE327704:QUE327706 REA327704:REA327706 RNW327704:RNW327706 RXS327704:RXS327706 SHO327704:SHO327706 SRK327704:SRK327706 TBG327704:TBG327706 TLC327704:TLC327706 TUY327704:TUY327706 UEU327704:UEU327706 UOQ327704:UOQ327706 UYM327704:UYM327706 VII327704:VII327706 VSE327704:VSE327706 WCA327704:WCA327706 WLW327704:WLW327706 WVS327704:WVS327706 K393240:K393242 JG393240:JG393242 TC393240:TC393242 ACY393240:ACY393242 AMU393240:AMU393242 AWQ393240:AWQ393242 BGM393240:BGM393242 BQI393240:BQI393242 CAE393240:CAE393242 CKA393240:CKA393242 CTW393240:CTW393242 DDS393240:DDS393242 DNO393240:DNO393242 DXK393240:DXK393242 EHG393240:EHG393242 ERC393240:ERC393242 FAY393240:FAY393242 FKU393240:FKU393242 FUQ393240:FUQ393242 GEM393240:GEM393242 GOI393240:GOI393242 GYE393240:GYE393242 HIA393240:HIA393242 HRW393240:HRW393242 IBS393240:IBS393242 ILO393240:ILO393242 IVK393240:IVK393242 JFG393240:JFG393242 JPC393240:JPC393242 JYY393240:JYY393242 KIU393240:KIU393242 KSQ393240:KSQ393242 LCM393240:LCM393242 LMI393240:LMI393242 LWE393240:LWE393242 MGA393240:MGA393242 MPW393240:MPW393242 MZS393240:MZS393242 NJO393240:NJO393242 NTK393240:NTK393242 ODG393240:ODG393242 ONC393240:ONC393242 OWY393240:OWY393242 PGU393240:PGU393242 PQQ393240:PQQ393242 QAM393240:QAM393242 QKI393240:QKI393242 QUE393240:QUE393242 REA393240:REA393242 RNW393240:RNW393242 RXS393240:RXS393242 SHO393240:SHO393242 SRK393240:SRK393242 TBG393240:TBG393242 TLC393240:TLC393242 TUY393240:TUY393242 UEU393240:UEU393242 UOQ393240:UOQ393242 UYM393240:UYM393242 VII393240:VII393242 VSE393240:VSE393242 WCA393240:WCA393242 WLW393240:WLW393242 WVS393240:WVS393242 K458776:K458778 JG458776:JG458778 TC458776:TC458778 ACY458776:ACY458778 AMU458776:AMU458778 AWQ458776:AWQ458778 BGM458776:BGM458778 BQI458776:BQI458778 CAE458776:CAE458778 CKA458776:CKA458778 CTW458776:CTW458778 DDS458776:DDS458778 DNO458776:DNO458778 DXK458776:DXK458778 EHG458776:EHG458778 ERC458776:ERC458778 FAY458776:FAY458778 FKU458776:FKU458778 FUQ458776:FUQ458778 GEM458776:GEM458778 GOI458776:GOI458778 GYE458776:GYE458778 HIA458776:HIA458778 HRW458776:HRW458778 IBS458776:IBS458778 ILO458776:ILO458778 IVK458776:IVK458778 JFG458776:JFG458778 JPC458776:JPC458778 JYY458776:JYY458778 KIU458776:KIU458778 KSQ458776:KSQ458778 LCM458776:LCM458778 LMI458776:LMI458778 LWE458776:LWE458778 MGA458776:MGA458778 MPW458776:MPW458778 MZS458776:MZS458778 NJO458776:NJO458778 NTK458776:NTK458778 ODG458776:ODG458778 ONC458776:ONC458778 OWY458776:OWY458778 PGU458776:PGU458778 PQQ458776:PQQ458778 QAM458776:QAM458778 QKI458776:QKI458778 QUE458776:QUE458778 REA458776:REA458778 RNW458776:RNW458778 RXS458776:RXS458778 SHO458776:SHO458778 SRK458776:SRK458778 TBG458776:TBG458778 TLC458776:TLC458778 TUY458776:TUY458778 UEU458776:UEU458778 UOQ458776:UOQ458778 UYM458776:UYM458778 VII458776:VII458778 VSE458776:VSE458778 WCA458776:WCA458778 WLW458776:WLW458778 WVS458776:WVS458778 K524312:K524314 JG524312:JG524314 TC524312:TC524314 ACY524312:ACY524314 AMU524312:AMU524314 AWQ524312:AWQ524314 BGM524312:BGM524314 BQI524312:BQI524314 CAE524312:CAE524314 CKA524312:CKA524314 CTW524312:CTW524314 DDS524312:DDS524314 DNO524312:DNO524314 DXK524312:DXK524314 EHG524312:EHG524314 ERC524312:ERC524314 FAY524312:FAY524314 FKU524312:FKU524314 FUQ524312:FUQ524314 GEM524312:GEM524314 GOI524312:GOI524314 GYE524312:GYE524314 HIA524312:HIA524314 HRW524312:HRW524314 IBS524312:IBS524314 ILO524312:ILO524314 IVK524312:IVK524314 JFG524312:JFG524314 JPC524312:JPC524314 JYY524312:JYY524314 KIU524312:KIU524314 KSQ524312:KSQ524314 LCM524312:LCM524314 LMI524312:LMI524314 LWE524312:LWE524314 MGA524312:MGA524314 MPW524312:MPW524314 MZS524312:MZS524314 NJO524312:NJO524314 NTK524312:NTK524314 ODG524312:ODG524314 ONC524312:ONC524314 OWY524312:OWY524314 PGU524312:PGU524314 PQQ524312:PQQ524314 QAM524312:QAM524314 QKI524312:QKI524314 QUE524312:QUE524314 REA524312:REA524314 RNW524312:RNW524314 RXS524312:RXS524314 SHO524312:SHO524314 SRK524312:SRK524314 TBG524312:TBG524314 TLC524312:TLC524314 TUY524312:TUY524314 UEU524312:UEU524314 UOQ524312:UOQ524314 UYM524312:UYM524314 VII524312:VII524314 VSE524312:VSE524314 WCA524312:WCA524314 WLW524312:WLW524314 WVS524312:WVS524314 K589848:K589850 JG589848:JG589850 TC589848:TC589850 ACY589848:ACY589850 AMU589848:AMU589850 AWQ589848:AWQ589850 BGM589848:BGM589850 BQI589848:BQI589850 CAE589848:CAE589850 CKA589848:CKA589850 CTW589848:CTW589850 DDS589848:DDS589850 DNO589848:DNO589850 DXK589848:DXK589850 EHG589848:EHG589850 ERC589848:ERC589850 FAY589848:FAY589850 FKU589848:FKU589850 FUQ589848:FUQ589850 GEM589848:GEM589850 GOI589848:GOI589850 GYE589848:GYE589850 HIA589848:HIA589850 HRW589848:HRW589850 IBS589848:IBS589850 ILO589848:ILO589850 IVK589848:IVK589850 JFG589848:JFG589850 JPC589848:JPC589850 JYY589848:JYY589850 KIU589848:KIU589850 KSQ589848:KSQ589850 LCM589848:LCM589850 LMI589848:LMI589850 LWE589848:LWE589850 MGA589848:MGA589850 MPW589848:MPW589850 MZS589848:MZS589850 NJO589848:NJO589850 NTK589848:NTK589850 ODG589848:ODG589850 ONC589848:ONC589850 OWY589848:OWY589850 PGU589848:PGU589850 PQQ589848:PQQ589850 QAM589848:QAM589850 QKI589848:QKI589850 QUE589848:QUE589850 REA589848:REA589850 RNW589848:RNW589850 RXS589848:RXS589850 SHO589848:SHO589850 SRK589848:SRK589850 TBG589848:TBG589850 TLC589848:TLC589850 TUY589848:TUY589850 UEU589848:UEU589850 UOQ589848:UOQ589850 UYM589848:UYM589850 VII589848:VII589850 VSE589848:VSE589850 WCA589848:WCA589850 WLW589848:WLW589850 WVS589848:WVS589850 K655384:K655386 JG655384:JG655386 TC655384:TC655386 ACY655384:ACY655386 AMU655384:AMU655386 AWQ655384:AWQ655386 BGM655384:BGM655386 BQI655384:BQI655386 CAE655384:CAE655386 CKA655384:CKA655386 CTW655384:CTW655386 DDS655384:DDS655386 DNO655384:DNO655386 DXK655384:DXK655386 EHG655384:EHG655386 ERC655384:ERC655386 FAY655384:FAY655386 FKU655384:FKU655386 FUQ655384:FUQ655386 GEM655384:GEM655386 GOI655384:GOI655386 GYE655384:GYE655386 HIA655384:HIA655386 HRW655384:HRW655386 IBS655384:IBS655386 ILO655384:ILO655386 IVK655384:IVK655386 JFG655384:JFG655386 JPC655384:JPC655386 JYY655384:JYY655386 KIU655384:KIU655386 KSQ655384:KSQ655386 LCM655384:LCM655386 LMI655384:LMI655386 LWE655384:LWE655386 MGA655384:MGA655386 MPW655384:MPW655386 MZS655384:MZS655386 NJO655384:NJO655386 NTK655384:NTK655386 ODG655384:ODG655386 ONC655384:ONC655386 OWY655384:OWY655386 PGU655384:PGU655386 PQQ655384:PQQ655386 QAM655384:QAM655386 QKI655384:QKI655386 QUE655384:QUE655386 REA655384:REA655386 RNW655384:RNW655386 RXS655384:RXS655386 SHO655384:SHO655386 SRK655384:SRK655386 TBG655384:TBG655386 TLC655384:TLC655386 TUY655384:TUY655386 UEU655384:UEU655386 UOQ655384:UOQ655386 UYM655384:UYM655386 VII655384:VII655386 VSE655384:VSE655386 WCA655384:WCA655386 WLW655384:WLW655386 WVS655384:WVS655386 K720920:K720922 JG720920:JG720922 TC720920:TC720922 ACY720920:ACY720922 AMU720920:AMU720922 AWQ720920:AWQ720922 BGM720920:BGM720922 BQI720920:BQI720922 CAE720920:CAE720922 CKA720920:CKA720922 CTW720920:CTW720922 DDS720920:DDS720922 DNO720920:DNO720922 DXK720920:DXK720922 EHG720920:EHG720922 ERC720920:ERC720922 FAY720920:FAY720922 FKU720920:FKU720922 FUQ720920:FUQ720922 GEM720920:GEM720922 GOI720920:GOI720922 GYE720920:GYE720922 HIA720920:HIA720922 HRW720920:HRW720922 IBS720920:IBS720922 ILO720920:ILO720922 IVK720920:IVK720922 JFG720920:JFG720922 JPC720920:JPC720922 JYY720920:JYY720922 KIU720920:KIU720922 KSQ720920:KSQ720922 LCM720920:LCM720922 LMI720920:LMI720922 LWE720920:LWE720922 MGA720920:MGA720922 MPW720920:MPW720922 MZS720920:MZS720922 NJO720920:NJO720922 NTK720920:NTK720922 ODG720920:ODG720922 ONC720920:ONC720922 OWY720920:OWY720922 PGU720920:PGU720922 PQQ720920:PQQ720922 QAM720920:QAM720922 QKI720920:QKI720922 QUE720920:QUE720922 REA720920:REA720922 RNW720920:RNW720922 RXS720920:RXS720922 SHO720920:SHO720922 SRK720920:SRK720922 TBG720920:TBG720922 TLC720920:TLC720922 TUY720920:TUY720922 UEU720920:UEU720922 UOQ720920:UOQ720922 UYM720920:UYM720922 VII720920:VII720922 VSE720920:VSE720922 WCA720920:WCA720922 WLW720920:WLW720922 WVS720920:WVS720922 K786456:K786458 JG786456:JG786458 TC786456:TC786458 ACY786456:ACY786458 AMU786456:AMU786458 AWQ786456:AWQ786458 BGM786456:BGM786458 BQI786456:BQI786458 CAE786456:CAE786458 CKA786456:CKA786458 CTW786456:CTW786458 DDS786456:DDS786458 DNO786456:DNO786458 DXK786456:DXK786458 EHG786456:EHG786458 ERC786456:ERC786458 FAY786456:FAY786458 FKU786456:FKU786458 FUQ786456:FUQ786458 GEM786456:GEM786458 GOI786456:GOI786458 GYE786456:GYE786458 HIA786456:HIA786458 HRW786456:HRW786458 IBS786456:IBS786458 ILO786456:ILO786458 IVK786456:IVK786458 JFG786456:JFG786458 JPC786456:JPC786458 JYY786456:JYY786458 KIU786456:KIU786458 KSQ786456:KSQ786458 LCM786456:LCM786458 LMI786456:LMI786458 LWE786456:LWE786458 MGA786456:MGA786458 MPW786456:MPW786458 MZS786456:MZS786458 NJO786456:NJO786458 NTK786456:NTK786458 ODG786456:ODG786458 ONC786456:ONC786458 OWY786456:OWY786458 PGU786456:PGU786458 PQQ786456:PQQ786458 QAM786456:QAM786458 QKI786456:QKI786458 QUE786456:QUE786458 REA786456:REA786458 RNW786456:RNW786458 RXS786456:RXS786458 SHO786456:SHO786458 SRK786456:SRK786458 TBG786456:TBG786458 TLC786456:TLC786458 TUY786456:TUY786458 UEU786456:UEU786458 UOQ786456:UOQ786458 UYM786456:UYM786458 VII786456:VII786458 VSE786456:VSE786458 WCA786456:WCA786458 WLW786456:WLW786458 WVS786456:WVS786458 K851992:K851994 JG851992:JG851994 TC851992:TC851994 ACY851992:ACY851994 AMU851992:AMU851994 AWQ851992:AWQ851994 BGM851992:BGM851994 BQI851992:BQI851994 CAE851992:CAE851994 CKA851992:CKA851994 CTW851992:CTW851994 DDS851992:DDS851994 DNO851992:DNO851994 DXK851992:DXK851994 EHG851992:EHG851994 ERC851992:ERC851994 FAY851992:FAY851994 FKU851992:FKU851994 FUQ851992:FUQ851994 GEM851992:GEM851994 GOI851992:GOI851994 GYE851992:GYE851994 HIA851992:HIA851994 HRW851992:HRW851994 IBS851992:IBS851994 ILO851992:ILO851994 IVK851992:IVK851994 JFG851992:JFG851994 JPC851992:JPC851994 JYY851992:JYY851994 KIU851992:KIU851994 KSQ851992:KSQ851994 LCM851992:LCM851994 LMI851992:LMI851994 LWE851992:LWE851994 MGA851992:MGA851994 MPW851992:MPW851994 MZS851992:MZS851994 NJO851992:NJO851994 NTK851992:NTK851994 ODG851992:ODG851994 ONC851992:ONC851994 OWY851992:OWY851994 PGU851992:PGU851994 PQQ851992:PQQ851994 QAM851992:QAM851994 QKI851992:QKI851994 QUE851992:QUE851994 REA851992:REA851994 RNW851992:RNW851994 RXS851992:RXS851994 SHO851992:SHO851994 SRK851992:SRK851994 TBG851992:TBG851994 TLC851992:TLC851994 TUY851992:TUY851994 UEU851992:UEU851994 UOQ851992:UOQ851994 UYM851992:UYM851994 VII851992:VII851994 VSE851992:VSE851994 WCA851992:WCA851994 WLW851992:WLW851994 WVS851992:WVS851994 K917528:K917530 JG917528:JG917530 TC917528:TC917530 ACY917528:ACY917530 AMU917528:AMU917530 AWQ917528:AWQ917530 BGM917528:BGM917530 BQI917528:BQI917530 CAE917528:CAE917530 CKA917528:CKA917530 CTW917528:CTW917530 DDS917528:DDS917530 DNO917528:DNO917530 DXK917528:DXK917530 EHG917528:EHG917530 ERC917528:ERC917530 FAY917528:FAY917530 FKU917528:FKU917530 FUQ917528:FUQ917530 GEM917528:GEM917530 GOI917528:GOI917530 GYE917528:GYE917530 HIA917528:HIA917530 HRW917528:HRW917530 IBS917528:IBS917530 ILO917528:ILO917530 IVK917528:IVK917530 JFG917528:JFG917530 JPC917528:JPC917530 JYY917528:JYY917530 KIU917528:KIU917530 KSQ917528:KSQ917530 LCM917528:LCM917530 LMI917528:LMI917530 LWE917528:LWE917530 MGA917528:MGA917530 MPW917528:MPW917530 MZS917528:MZS917530 NJO917528:NJO917530 NTK917528:NTK917530 ODG917528:ODG917530 ONC917528:ONC917530 OWY917528:OWY917530 PGU917528:PGU917530 PQQ917528:PQQ917530 QAM917528:QAM917530 QKI917528:QKI917530 QUE917528:QUE917530 REA917528:REA917530 RNW917528:RNW917530 RXS917528:RXS917530 SHO917528:SHO917530 SRK917528:SRK917530 TBG917528:TBG917530 TLC917528:TLC917530 TUY917528:TUY917530 UEU917528:UEU917530 UOQ917528:UOQ917530 UYM917528:UYM917530 VII917528:VII917530 VSE917528:VSE917530 WCA917528:WCA917530 WLW917528:WLW917530 WVS917528:WVS917530 K983064:K983066 JG983064:JG983066 TC983064:TC983066 ACY983064:ACY983066 AMU983064:AMU983066 AWQ983064:AWQ983066 BGM983064:BGM983066 BQI983064:BQI983066 CAE983064:CAE983066 CKA983064:CKA983066 CTW983064:CTW983066 DDS983064:DDS983066 DNO983064:DNO983066 DXK983064:DXK983066 EHG983064:EHG983066 ERC983064:ERC983066 FAY983064:FAY983066 FKU983064:FKU983066 FUQ983064:FUQ983066 GEM983064:GEM983066 GOI983064:GOI983066 GYE983064:GYE983066 HIA983064:HIA983066 HRW983064:HRW983066 IBS983064:IBS983066 ILO983064:ILO983066 IVK983064:IVK983066 JFG983064:JFG983066 JPC983064:JPC983066 JYY983064:JYY983066 KIU983064:KIU983066 KSQ983064:KSQ983066 LCM983064:LCM983066 LMI983064:LMI983066 LWE983064:LWE983066 MGA983064:MGA983066 MPW983064:MPW983066 MZS983064:MZS983066 NJO983064:NJO983066 NTK983064:NTK983066 ODG983064:ODG983066 ONC983064:ONC983066 OWY983064:OWY983066 PGU983064:PGU983066 PQQ983064:PQQ983066 QAM983064:QAM983066 QKI983064:QKI983066 QUE983064:QUE983066 REA983064:REA983066 RNW983064:RNW983066 RXS983064:RXS983066 SHO983064:SHO983066 SRK983064:SRK983066 TBG983064:TBG983066 TLC983064:TLC983066 TUY983064:TUY983066 UEU983064:UEU983066 UOQ983064:UOQ983066 UYM983064:UYM983066 VII983064:VII983066 VSE983064:VSE983066 WCA983064:WCA983066 WLW983064:WLW983066 WVS983064:WVS983066 K10 JG10 TC10 ACY10 AMU10 AWQ10 BGM10 BQI10 CAE10 CKA10 CTW10 DDS10 DNO10 DXK10 EHG10 ERC10 FAY10 FKU10 FUQ10 GEM10 GOI10 GYE10 HIA10 HRW10 IBS10 ILO10 IVK10 JFG10 JPC10 JYY10 KIU10 KSQ10 LCM10 LMI10 LWE10 MGA10 MPW10 MZS10 NJO10 NTK10 ODG10 ONC10 OWY10 PGU10 PQQ10 QAM10 QKI10 QUE10 REA10 RNW10 RXS10 SHO10 SRK10 TBG10 TLC10 TUY10 UEU10 UOQ10 UYM10 VII10 VSE10 WCA10 WLW10 WVS10 K65546 JG65546 TC65546 ACY65546 AMU65546 AWQ65546 BGM65546 BQI65546 CAE65546 CKA65546 CTW65546 DDS65546 DNO65546 DXK65546 EHG65546 ERC65546 FAY65546 FKU65546 FUQ65546 GEM65546 GOI65546 GYE65546 HIA65546 HRW65546 IBS65546 ILO65546 IVK65546 JFG65546 JPC65546 JYY65546 KIU65546 KSQ65546 LCM65546 LMI65546 LWE65546 MGA65546 MPW65546 MZS65546 NJO65546 NTK65546 ODG65546 ONC65546 OWY65546 PGU65546 PQQ65546 QAM65546 QKI65546 QUE65546 REA65546 RNW65546 RXS65546 SHO65546 SRK65546 TBG65546 TLC65546 TUY65546 UEU65546 UOQ65546 UYM65546 VII65546 VSE65546 WCA65546 WLW65546 WVS65546 K131082 JG131082 TC131082 ACY131082 AMU131082 AWQ131082 BGM131082 BQI131082 CAE131082 CKA131082 CTW131082 DDS131082 DNO131082 DXK131082 EHG131082 ERC131082 FAY131082 FKU131082 FUQ131082 GEM131082 GOI131082 GYE131082 HIA131082 HRW131082 IBS131082 ILO131082 IVK131082 JFG131082 JPC131082 JYY131082 KIU131082 KSQ131082 LCM131082 LMI131082 LWE131082 MGA131082 MPW131082 MZS131082 NJO131082 NTK131082 ODG131082 ONC131082 OWY131082 PGU131082 PQQ131082 QAM131082 QKI131082 QUE131082 REA131082 RNW131082 RXS131082 SHO131082 SRK131082 TBG131082 TLC131082 TUY131082 UEU131082 UOQ131082 UYM131082 VII131082 VSE131082 WCA131082 WLW131082 WVS131082 K196618 JG196618 TC196618 ACY196618 AMU196618 AWQ196618 BGM196618 BQI196618 CAE196618 CKA196618 CTW196618 DDS196618 DNO196618 DXK196618 EHG196618 ERC196618 FAY196618 FKU196618 FUQ196618 GEM196618 GOI196618 GYE196618 HIA196618 HRW196618 IBS196618 ILO196618 IVK196618 JFG196618 JPC196618 JYY196618 KIU196618 KSQ196618 LCM196618 LMI196618 LWE196618 MGA196618 MPW196618 MZS196618 NJO196618 NTK196618 ODG196618 ONC196618 OWY196618 PGU196618 PQQ196618 QAM196618 QKI196618 QUE196618 REA196618 RNW196618 RXS196618 SHO196618 SRK196618 TBG196618 TLC196618 TUY196618 UEU196618 UOQ196618 UYM196618 VII196618 VSE196618 WCA196618 WLW196618 WVS196618 K262154 JG262154 TC262154 ACY262154 AMU262154 AWQ262154 BGM262154 BQI262154 CAE262154 CKA262154 CTW262154 DDS262154 DNO262154 DXK262154 EHG262154 ERC262154 FAY262154 FKU262154 FUQ262154 GEM262154 GOI262154 GYE262154 HIA262154 HRW262154 IBS262154 ILO262154 IVK262154 JFG262154 JPC262154 JYY262154 KIU262154 KSQ262154 LCM262154 LMI262154 LWE262154 MGA262154 MPW262154 MZS262154 NJO262154 NTK262154 ODG262154 ONC262154 OWY262154 PGU262154 PQQ262154 QAM262154 QKI262154 QUE262154 REA262154 RNW262154 RXS262154 SHO262154 SRK262154 TBG262154 TLC262154 TUY262154 UEU262154 UOQ262154 UYM262154 VII262154 VSE262154 WCA262154 WLW262154 WVS262154 K327690 JG327690 TC327690 ACY327690 AMU327690 AWQ327690 BGM327690 BQI327690 CAE327690 CKA327690 CTW327690 DDS327690 DNO327690 DXK327690 EHG327690 ERC327690 FAY327690 FKU327690 FUQ327690 GEM327690 GOI327690 GYE327690 HIA327690 HRW327690 IBS327690 ILO327690 IVK327690 JFG327690 JPC327690 JYY327690 KIU327690 KSQ327690 LCM327690 LMI327690 LWE327690 MGA327690 MPW327690 MZS327690 NJO327690 NTK327690 ODG327690 ONC327690 OWY327690 PGU327690 PQQ327690 QAM327690 QKI327690 QUE327690 REA327690 RNW327690 RXS327690 SHO327690 SRK327690 TBG327690 TLC327690 TUY327690 UEU327690 UOQ327690 UYM327690 VII327690 VSE327690 WCA327690 WLW327690 WVS327690 K393226 JG393226 TC393226 ACY393226 AMU393226 AWQ393226 BGM393226 BQI393226 CAE393226 CKA393226 CTW393226 DDS393226 DNO393226 DXK393226 EHG393226 ERC393226 FAY393226 FKU393226 FUQ393226 GEM393226 GOI393226 GYE393226 HIA393226 HRW393226 IBS393226 ILO393226 IVK393226 JFG393226 JPC393226 JYY393226 KIU393226 KSQ393226 LCM393226 LMI393226 LWE393226 MGA393226 MPW393226 MZS393226 NJO393226 NTK393226 ODG393226 ONC393226 OWY393226 PGU393226 PQQ393226 QAM393226 QKI393226 QUE393226 REA393226 RNW393226 RXS393226 SHO393226 SRK393226 TBG393226 TLC393226 TUY393226 UEU393226 UOQ393226 UYM393226 VII393226 VSE393226 WCA393226 WLW393226 WVS393226 K458762 JG458762 TC458762 ACY458762 AMU458762 AWQ458762 BGM458762 BQI458762 CAE458762 CKA458762 CTW458762 DDS458762 DNO458762 DXK458762 EHG458762 ERC458762 FAY458762 FKU458762 FUQ458762 GEM458762 GOI458762 GYE458762 HIA458762 HRW458762 IBS458762 ILO458762 IVK458762 JFG458762 JPC458762 JYY458762 KIU458762 KSQ458762 LCM458762 LMI458762 LWE458762 MGA458762 MPW458762 MZS458762 NJO458762 NTK458762 ODG458762 ONC458762 OWY458762 PGU458762 PQQ458762 QAM458762 QKI458762 QUE458762 REA458762 RNW458762 RXS458762 SHO458762 SRK458762 TBG458762 TLC458762 TUY458762 UEU458762 UOQ458762 UYM458762 VII458762 VSE458762 WCA458762 WLW458762 WVS458762 K524298 JG524298 TC524298 ACY524298 AMU524298 AWQ524298 BGM524298 BQI524298 CAE524298 CKA524298 CTW524298 DDS524298 DNO524298 DXK524298 EHG524298 ERC524298 FAY524298 FKU524298 FUQ524298 GEM524298 GOI524298 GYE524298 HIA524298 HRW524298 IBS524298 ILO524298 IVK524298 JFG524298 JPC524298 JYY524298 KIU524298 KSQ524298 LCM524298 LMI524298 LWE524298 MGA524298 MPW524298 MZS524298 NJO524298 NTK524298 ODG524298 ONC524298 OWY524298 PGU524298 PQQ524298 QAM524298 QKI524298 QUE524298 REA524298 RNW524298 RXS524298 SHO524298 SRK524298 TBG524298 TLC524298 TUY524298 UEU524298 UOQ524298 UYM524298 VII524298 VSE524298 WCA524298 WLW524298 WVS524298 K589834 JG589834 TC589834 ACY589834 AMU589834 AWQ589834 BGM589834 BQI589834 CAE589834 CKA589834 CTW589834 DDS589834 DNO589834 DXK589834 EHG589834 ERC589834 FAY589834 FKU589834 FUQ589834 GEM589834 GOI589834 GYE589834 HIA589834 HRW589834 IBS589834 ILO589834 IVK589834 JFG589834 JPC589834 JYY589834 KIU589834 KSQ589834 LCM589834 LMI589834 LWE589834 MGA589834 MPW589834 MZS589834 NJO589834 NTK589834 ODG589834 ONC589834 OWY589834 PGU589834 PQQ589834 QAM589834 QKI589834 QUE589834 REA589834 RNW589834 RXS589834 SHO589834 SRK589834 TBG589834 TLC589834 TUY589834 UEU589834 UOQ589834 UYM589834 VII589834 VSE589834 WCA589834 WLW589834 WVS589834 K655370 JG655370 TC655370 ACY655370 AMU655370 AWQ655370 BGM655370 BQI655370 CAE655370 CKA655370 CTW655370 DDS655370 DNO655370 DXK655370 EHG655370 ERC655370 FAY655370 FKU655370 FUQ655370 GEM655370 GOI655370 GYE655370 HIA655370 HRW655370 IBS655370 ILO655370 IVK655370 JFG655370 JPC655370 JYY655370 KIU655370 KSQ655370 LCM655370 LMI655370 LWE655370 MGA655370 MPW655370 MZS655370 NJO655370 NTK655370 ODG655370 ONC655370 OWY655370 PGU655370 PQQ655370 QAM655370 QKI655370 QUE655370 REA655370 RNW655370 RXS655370 SHO655370 SRK655370 TBG655370 TLC655370 TUY655370 UEU655370 UOQ655370 UYM655370 VII655370 VSE655370 WCA655370 WLW655370 WVS655370 K720906 JG720906 TC720906 ACY720906 AMU720906 AWQ720906 BGM720906 BQI720906 CAE720906 CKA720906 CTW720906 DDS720906 DNO720906 DXK720906 EHG720906 ERC720906 FAY720906 FKU720906 FUQ720906 GEM720906 GOI720906 GYE720906 HIA720906 HRW720906 IBS720906 ILO720906 IVK720906 JFG720906 JPC720906 JYY720906 KIU720906 KSQ720906 LCM720906 LMI720906 LWE720906 MGA720906 MPW720906 MZS720906 NJO720906 NTK720906 ODG720906 ONC720906 OWY720906 PGU720906 PQQ720906 QAM720906 QKI720906 QUE720906 REA720906 RNW720906 RXS720906 SHO720906 SRK720906 TBG720906 TLC720906 TUY720906 UEU720906 UOQ720906 UYM720906 VII720906 VSE720906 WCA720906 WLW720906 WVS720906 K786442 JG786442 TC786442 ACY786442 AMU786442 AWQ786442 BGM786442 BQI786442 CAE786442 CKA786442 CTW786442 DDS786442 DNO786442 DXK786442 EHG786442 ERC786442 FAY786442 FKU786442 FUQ786442 GEM786442 GOI786442 GYE786442 HIA786442 HRW786442 IBS786442 ILO786442 IVK786442 JFG786442 JPC786442 JYY786442 KIU786442 KSQ786442 LCM786442 LMI786442 LWE786442 MGA786442 MPW786442 MZS786442 NJO786442 NTK786442 ODG786442 ONC786442 OWY786442 PGU786442 PQQ786442 QAM786442 QKI786442 QUE786442 REA786442 RNW786442 RXS786442 SHO786442 SRK786442 TBG786442 TLC786442 TUY786442 UEU786442 UOQ786442 UYM786442 VII786442 VSE786442 WCA786442 WLW786442 WVS786442 K851978 JG851978 TC851978 ACY851978 AMU851978 AWQ851978 BGM851978 BQI851978 CAE851978 CKA851978 CTW851978 DDS851978 DNO851978 DXK851978 EHG851978 ERC851978 FAY851978 FKU851978 FUQ851978 GEM851978 GOI851978 GYE851978 HIA851978 HRW851978 IBS851978 ILO851978 IVK851978 JFG851978 JPC851978 JYY851978 KIU851978 KSQ851978 LCM851978 LMI851978 LWE851978 MGA851978 MPW851978 MZS851978 NJO851978 NTK851978 ODG851978 ONC851978 OWY851978 PGU851978 PQQ851978 QAM851978 QKI851978 QUE851978 REA851978 RNW851978 RXS851978 SHO851978 SRK851978 TBG851978 TLC851978 TUY851978 UEU851978 UOQ851978 UYM851978 VII851978 VSE851978 WCA851978 WLW851978 WVS851978 K917514 JG917514 TC917514 ACY917514 AMU917514 AWQ917514 BGM917514 BQI917514 CAE917514 CKA917514 CTW917514 DDS917514 DNO917514 DXK917514 EHG917514 ERC917514 FAY917514 FKU917514 FUQ917514 GEM917514 GOI917514 GYE917514 HIA917514 HRW917514 IBS917514 ILO917514 IVK917514 JFG917514 JPC917514 JYY917514 KIU917514 KSQ917514 LCM917514 LMI917514 LWE917514 MGA917514 MPW917514 MZS917514 NJO917514 NTK917514 ODG917514 ONC917514 OWY917514 PGU917514 PQQ917514 QAM917514 QKI917514 QUE917514 REA917514 RNW917514 RXS917514 SHO917514 SRK917514 TBG917514 TLC917514 TUY917514 UEU917514 UOQ917514 UYM917514 VII917514 VSE917514 WCA917514 WLW917514 WVS917514 K983050 JG983050 TC983050 ACY983050 AMU983050 AWQ983050 BGM983050 BQI983050 CAE983050 CKA983050 CTW983050 DDS983050 DNO983050 DXK983050 EHG983050 ERC983050 FAY983050 FKU983050 FUQ983050 GEM983050 GOI983050 GYE983050 HIA983050 HRW983050 IBS983050 ILO983050 IVK983050 JFG983050 JPC983050 JYY983050 KIU983050 KSQ983050 LCM983050 LMI983050 LWE983050 MGA983050 MPW983050 MZS983050 NJO983050 NTK983050 ODG983050 ONC983050 OWY983050 PGU983050 PQQ983050 QAM983050 QKI983050 QUE983050 REA983050 RNW983050 RXS983050 SHO983050 SRK983050 TBG983050 TLC983050 TUY983050 UEU983050 UOQ983050 UYM983050 VII983050 VSE983050 WCA983050 WLW983050 WVS983050 K28:K30 JG28:JG30 TC28:TC30 ACY28:ACY30 AMU28:AMU30 AWQ28:AWQ30 BGM28:BGM30 BQI28:BQI30 CAE28:CAE30 CKA28:CKA30 CTW28:CTW30 DDS28:DDS30 DNO28:DNO30 DXK28:DXK30 EHG28:EHG30 ERC28:ERC30 FAY28:FAY30 FKU28:FKU30 FUQ28:FUQ30 GEM28:GEM30 GOI28:GOI30 GYE28:GYE30 HIA28:HIA30 HRW28:HRW30 IBS28:IBS30 ILO28:ILO30 IVK28:IVK30 JFG28:JFG30 JPC28:JPC30 JYY28:JYY30 KIU28:KIU30 KSQ28:KSQ30 LCM28:LCM30 LMI28:LMI30 LWE28:LWE30 MGA28:MGA30 MPW28:MPW30 MZS28:MZS30 NJO28:NJO30 NTK28:NTK30 ODG28:ODG30 ONC28:ONC30 OWY28:OWY30 PGU28:PGU30 PQQ28:PQQ30 QAM28:QAM30 QKI28:QKI30 QUE28:QUE30 REA28:REA30 RNW28:RNW30 RXS28:RXS30 SHO28:SHO30 SRK28:SRK30 TBG28:TBG30 TLC28:TLC30 TUY28:TUY30 UEU28:UEU30 UOQ28:UOQ30 UYM28:UYM30 VII28:VII30 VSE28:VSE30 WCA28:WCA30 WLW28:WLW30 WVS28:WVS30 K65564:K65566 JG65564:JG65566 TC65564:TC65566 ACY65564:ACY65566 AMU65564:AMU65566 AWQ65564:AWQ65566 BGM65564:BGM65566 BQI65564:BQI65566 CAE65564:CAE65566 CKA65564:CKA65566 CTW65564:CTW65566 DDS65564:DDS65566 DNO65564:DNO65566 DXK65564:DXK65566 EHG65564:EHG65566 ERC65564:ERC65566 FAY65564:FAY65566 FKU65564:FKU65566 FUQ65564:FUQ65566 GEM65564:GEM65566 GOI65564:GOI65566 GYE65564:GYE65566 HIA65564:HIA65566 HRW65564:HRW65566 IBS65564:IBS65566 ILO65564:ILO65566 IVK65564:IVK65566 JFG65564:JFG65566 JPC65564:JPC65566 JYY65564:JYY65566 KIU65564:KIU65566 KSQ65564:KSQ65566 LCM65564:LCM65566 LMI65564:LMI65566 LWE65564:LWE65566 MGA65564:MGA65566 MPW65564:MPW65566 MZS65564:MZS65566 NJO65564:NJO65566 NTK65564:NTK65566 ODG65564:ODG65566 ONC65564:ONC65566 OWY65564:OWY65566 PGU65564:PGU65566 PQQ65564:PQQ65566 QAM65564:QAM65566 QKI65564:QKI65566 QUE65564:QUE65566 REA65564:REA65566 RNW65564:RNW65566 RXS65564:RXS65566 SHO65564:SHO65566 SRK65564:SRK65566 TBG65564:TBG65566 TLC65564:TLC65566 TUY65564:TUY65566 UEU65564:UEU65566 UOQ65564:UOQ65566 UYM65564:UYM65566 VII65564:VII65566 VSE65564:VSE65566 WCA65564:WCA65566 WLW65564:WLW65566 WVS65564:WVS65566 K131100:K131102 JG131100:JG131102 TC131100:TC131102 ACY131100:ACY131102 AMU131100:AMU131102 AWQ131100:AWQ131102 BGM131100:BGM131102 BQI131100:BQI131102 CAE131100:CAE131102 CKA131100:CKA131102 CTW131100:CTW131102 DDS131100:DDS131102 DNO131100:DNO131102 DXK131100:DXK131102 EHG131100:EHG131102 ERC131100:ERC131102 FAY131100:FAY131102 FKU131100:FKU131102 FUQ131100:FUQ131102 GEM131100:GEM131102 GOI131100:GOI131102 GYE131100:GYE131102 HIA131100:HIA131102 HRW131100:HRW131102 IBS131100:IBS131102 ILO131100:ILO131102 IVK131100:IVK131102 JFG131100:JFG131102 JPC131100:JPC131102 JYY131100:JYY131102 KIU131100:KIU131102 KSQ131100:KSQ131102 LCM131100:LCM131102 LMI131100:LMI131102 LWE131100:LWE131102 MGA131100:MGA131102 MPW131100:MPW131102 MZS131100:MZS131102 NJO131100:NJO131102 NTK131100:NTK131102 ODG131100:ODG131102 ONC131100:ONC131102 OWY131100:OWY131102 PGU131100:PGU131102 PQQ131100:PQQ131102 QAM131100:QAM131102 QKI131100:QKI131102 QUE131100:QUE131102 REA131100:REA131102 RNW131100:RNW131102 RXS131100:RXS131102 SHO131100:SHO131102 SRK131100:SRK131102 TBG131100:TBG131102 TLC131100:TLC131102 TUY131100:TUY131102 UEU131100:UEU131102 UOQ131100:UOQ131102 UYM131100:UYM131102 VII131100:VII131102 VSE131100:VSE131102 WCA131100:WCA131102 WLW131100:WLW131102 WVS131100:WVS131102 K196636:K196638 JG196636:JG196638 TC196636:TC196638 ACY196636:ACY196638 AMU196636:AMU196638 AWQ196636:AWQ196638 BGM196636:BGM196638 BQI196636:BQI196638 CAE196636:CAE196638 CKA196636:CKA196638 CTW196636:CTW196638 DDS196636:DDS196638 DNO196636:DNO196638 DXK196636:DXK196638 EHG196636:EHG196638 ERC196636:ERC196638 FAY196636:FAY196638 FKU196636:FKU196638 FUQ196636:FUQ196638 GEM196636:GEM196638 GOI196636:GOI196638 GYE196636:GYE196638 HIA196636:HIA196638 HRW196636:HRW196638 IBS196636:IBS196638 ILO196636:ILO196638 IVK196636:IVK196638 JFG196636:JFG196638 JPC196636:JPC196638 JYY196636:JYY196638 KIU196636:KIU196638 KSQ196636:KSQ196638 LCM196636:LCM196638 LMI196636:LMI196638 LWE196636:LWE196638 MGA196636:MGA196638 MPW196636:MPW196638 MZS196636:MZS196638 NJO196636:NJO196638 NTK196636:NTK196638 ODG196636:ODG196638 ONC196636:ONC196638 OWY196636:OWY196638 PGU196636:PGU196638 PQQ196636:PQQ196638 QAM196636:QAM196638 QKI196636:QKI196638 QUE196636:QUE196638 REA196636:REA196638 RNW196636:RNW196638 RXS196636:RXS196638 SHO196636:SHO196638 SRK196636:SRK196638 TBG196636:TBG196638 TLC196636:TLC196638 TUY196636:TUY196638 UEU196636:UEU196638 UOQ196636:UOQ196638 UYM196636:UYM196638 VII196636:VII196638 VSE196636:VSE196638 WCA196636:WCA196638 WLW196636:WLW196638 WVS196636:WVS196638 K262172:K262174 JG262172:JG262174 TC262172:TC262174 ACY262172:ACY262174 AMU262172:AMU262174 AWQ262172:AWQ262174 BGM262172:BGM262174 BQI262172:BQI262174 CAE262172:CAE262174 CKA262172:CKA262174 CTW262172:CTW262174 DDS262172:DDS262174 DNO262172:DNO262174 DXK262172:DXK262174 EHG262172:EHG262174 ERC262172:ERC262174 FAY262172:FAY262174 FKU262172:FKU262174 FUQ262172:FUQ262174 GEM262172:GEM262174 GOI262172:GOI262174 GYE262172:GYE262174 HIA262172:HIA262174 HRW262172:HRW262174 IBS262172:IBS262174 ILO262172:ILO262174 IVK262172:IVK262174 JFG262172:JFG262174 JPC262172:JPC262174 JYY262172:JYY262174 KIU262172:KIU262174 KSQ262172:KSQ262174 LCM262172:LCM262174 LMI262172:LMI262174 LWE262172:LWE262174 MGA262172:MGA262174 MPW262172:MPW262174 MZS262172:MZS262174 NJO262172:NJO262174 NTK262172:NTK262174 ODG262172:ODG262174 ONC262172:ONC262174 OWY262172:OWY262174 PGU262172:PGU262174 PQQ262172:PQQ262174 QAM262172:QAM262174 QKI262172:QKI262174 QUE262172:QUE262174 REA262172:REA262174 RNW262172:RNW262174 RXS262172:RXS262174 SHO262172:SHO262174 SRK262172:SRK262174 TBG262172:TBG262174 TLC262172:TLC262174 TUY262172:TUY262174 UEU262172:UEU262174 UOQ262172:UOQ262174 UYM262172:UYM262174 VII262172:VII262174 VSE262172:VSE262174 WCA262172:WCA262174 WLW262172:WLW262174 WVS262172:WVS262174 K327708:K327710 JG327708:JG327710 TC327708:TC327710 ACY327708:ACY327710 AMU327708:AMU327710 AWQ327708:AWQ327710 BGM327708:BGM327710 BQI327708:BQI327710 CAE327708:CAE327710 CKA327708:CKA327710 CTW327708:CTW327710 DDS327708:DDS327710 DNO327708:DNO327710 DXK327708:DXK327710 EHG327708:EHG327710 ERC327708:ERC327710 FAY327708:FAY327710 FKU327708:FKU327710 FUQ327708:FUQ327710 GEM327708:GEM327710 GOI327708:GOI327710 GYE327708:GYE327710 HIA327708:HIA327710 HRW327708:HRW327710 IBS327708:IBS327710 ILO327708:ILO327710 IVK327708:IVK327710 JFG327708:JFG327710 JPC327708:JPC327710 JYY327708:JYY327710 KIU327708:KIU327710 KSQ327708:KSQ327710 LCM327708:LCM327710 LMI327708:LMI327710 LWE327708:LWE327710 MGA327708:MGA327710 MPW327708:MPW327710 MZS327708:MZS327710 NJO327708:NJO327710 NTK327708:NTK327710 ODG327708:ODG327710 ONC327708:ONC327710 OWY327708:OWY327710 PGU327708:PGU327710 PQQ327708:PQQ327710 QAM327708:QAM327710 QKI327708:QKI327710 QUE327708:QUE327710 REA327708:REA327710 RNW327708:RNW327710 RXS327708:RXS327710 SHO327708:SHO327710 SRK327708:SRK327710 TBG327708:TBG327710 TLC327708:TLC327710 TUY327708:TUY327710 UEU327708:UEU327710 UOQ327708:UOQ327710 UYM327708:UYM327710 VII327708:VII327710 VSE327708:VSE327710 WCA327708:WCA327710 WLW327708:WLW327710 WVS327708:WVS327710 K393244:K393246 JG393244:JG393246 TC393244:TC393246 ACY393244:ACY393246 AMU393244:AMU393246 AWQ393244:AWQ393246 BGM393244:BGM393246 BQI393244:BQI393246 CAE393244:CAE393246 CKA393244:CKA393246 CTW393244:CTW393246 DDS393244:DDS393246 DNO393244:DNO393246 DXK393244:DXK393246 EHG393244:EHG393246 ERC393244:ERC393246 FAY393244:FAY393246 FKU393244:FKU393246 FUQ393244:FUQ393246 GEM393244:GEM393246 GOI393244:GOI393246 GYE393244:GYE393246 HIA393244:HIA393246 HRW393244:HRW393246 IBS393244:IBS393246 ILO393244:ILO393246 IVK393244:IVK393246 JFG393244:JFG393246 JPC393244:JPC393246 JYY393244:JYY393246 KIU393244:KIU393246 KSQ393244:KSQ393246 LCM393244:LCM393246 LMI393244:LMI393246 LWE393244:LWE393246 MGA393244:MGA393246 MPW393244:MPW393246 MZS393244:MZS393246 NJO393244:NJO393246 NTK393244:NTK393246 ODG393244:ODG393246 ONC393244:ONC393246 OWY393244:OWY393246 PGU393244:PGU393246 PQQ393244:PQQ393246 QAM393244:QAM393246 QKI393244:QKI393246 QUE393244:QUE393246 REA393244:REA393246 RNW393244:RNW393246 RXS393244:RXS393246 SHO393244:SHO393246 SRK393244:SRK393246 TBG393244:TBG393246 TLC393244:TLC393246 TUY393244:TUY393246 UEU393244:UEU393246 UOQ393244:UOQ393246 UYM393244:UYM393246 VII393244:VII393246 VSE393244:VSE393246 WCA393244:WCA393246 WLW393244:WLW393246 WVS393244:WVS393246 K458780:K458782 JG458780:JG458782 TC458780:TC458782 ACY458780:ACY458782 AMU458780:AMU458782 AWQ458780:AWQ458782 BGM458780:BGM458782 BQI458780:BQI458782 CAE458780:CAE458782 CKA458780:CKA458782 CTW458780:CTW458782 DDS458780:DDS458782 DNO458780:DNO458782 DXK458780:DXK458782 EHG458780:EHG458782 ERC458780:ERC458782 FAY458780:FAY458782 FKU458780:FKU458782 FUQ458780:FUQ458782 GEM458780:GEM458782 GOI458780:GOI458782 GYE458780:GYE458782 HIA458780:HIA458782 HRW458780:HRW458782 IBS458780:IBS458782 ILO458780:ILO458782 IVK458780:IVK458782 JFG458780:JFG458782 JPC458780:JPC458782 JYY458780:JYY458782 KIU458780:KIU458782 KSQ458780:KSQ458782 LCM458780:LCM458782 LMI458780:LMI458782 LWE458780:LWE458782 MGA458780:MGA458782 MPW458780:MPW458782 MZS458780:MZS458782 NJO458780:NJO458782 NTK458780:NTK458782 ODG458780:ODG458782 ONC458780:ONC458782 OWY458780:OWY458782 PGU458780:PGU458782 PQQ458780:PQQ458782 QAM458780:QAM458782 QKI458780:QKI458782 QUE458780:QUE458782 REA458780:REA458782 RNW458780:RNW458782 RXS458780:RXS458782 SHO458780:SHO458782 SRK458780:SRK458782 TBG458780:TBG458782 TLC458780:TLC458782 TUY458780:TUY458782 UEU458780:UEU458782 UOQ458780:UOQ458782 UYM458780:UYM458782 VII458780:VII458782 VSE458780:VSE458782 WCA458780:WCA458782 WLW458780:WLW458782 WVS458780:WVS458782 K524316:K524318 JG524316:JG524318 TC524316:TC524318 ACY524316:ACY524318 AMU524316:AMU524318 AWQ524316:AWQ524318 BGM524316:BGM524318 BQI524316:BQI524318 CAE524316:CAE524318 CKA524316:CKA524318 CTW524316:CTW524318 DDS524316:DDS524318 DNO524316:DNO524318 DXK524316:DXK524318 EHG524316:EHG524318 ERC524316:ERC524318 FAY524316:FAY524318 FKU524316:FKU524318 FUQ524316:FUQ524318 GEM524316:GEM524318 GOI524316:GOI524318 GYE524316:GYE524318 HIA524316:HIA524318 HRW524316:HRW524318 IBS524316:IBS524318 ILO524316:ILO524318 IVK524316:IVK524318 JFG524316:JFG524318 JPC524316:JPC524318 JYY524316:JYY524318 KIU524316:KIU524318 KSQ524316:KSQ524318 LCM524316:LCM524318 LMI524316:LMI524318 LWE524316:LWE524318 MGA524316:MGA524318 MPW524316:MPW524318 MZS524316:MZS524318 NJO524316:NJO524318 NTK524316:NTK524318 ODG524316:ODG524318 ONC524316:ONC524318 OWY524316:OWY524318 PGU524316:PGU524318 PQQ524316:PQQ524318 QAM524316:QAM524318 QKI524316:QKI524318 QUE524316:QUE524318 REA524316:REA524318 RNW524316:RNW524318 RXS524316:RXS524318 SHO524316:SHO524318 SRK524316:SRK524318 TBG524316:TBG524318 TLC524316:TLC524318 TUY524316:TUY524318 UEU524316:UEU524318 UOQ524316:UOQ524318 UYM524316:UYM524318 VII524316:VII524318 VSE524316:VSE524318 WCA524316:WCA524318 WLW524316:WLW524318 WVS524316:WVS524318 K589852:K589854 JG589852:JG589854 TC589852:TC589854 ACY589852:ACY589854 AMU589852:AMU589854 AWQ589852:AWQ589854 BGM589852:BGM589854 BQI589852:BQI589854 CAE589852:CAE589854 CKA589852:CKA589854 CTW589852:CTW589854 DDS589852:DDS589854 DNO589852:DNO589854 DXK589852:DXK589854 EHG589852:EHG589854 ERC589852:ERC589854 FAY589852:FAY589854 FKU589852:FKU589854 FUQ589852:FUQ589854 GEM589852:GEM589854 GOI589852:GOI589854 GYE589852:GYE589854 HIA589852:HIA589854 HRW589852:HRW589854 IBS589852:IBS589854 ILO589852:ILO589854 IVK589852:IVK589854 JFG589852:JFG589854 JPC589852:JPC589854 JYY589852:JYY589854 KIU589852:KIU589854 KSQ589852:KSQ589854 LCM589852:LCM589854 LMI589852:LMI589854 LWE589852:LWE589854 MGA589852:MGA589854 MPW589852:MPW589854 MZS589852:MZS589854 NJO589852:NJO589854 NTK589852:NTK589854 ODG589852:ODG589854 ONC589852:ONC589854 OWY589852:OWY589854 PGU589852:PGU589854 PQQ589852:PQQ589854 QAM589852:QAM589854 QKI589852:QKI589854 QUE589852:QUE589854 REA589852:REA589854 RNW589852:RNW589854 RXS589852:RXS589854 SHO589852:SHO589854 SRK589852:SRK589854 TBG589852:TBG589854 TLC589852:TLC589854 TUY589852:TUY589854 UEU589852:UEU589854 UOQ589852:UOQ589854 UYM589852:UYM589854 VII589852:VII589854 VSE589852:VSE589854 WCA589852:WCA589854 WLW589852:WLW589854 WVS589852:WVS589854 K655388:K655390 JG655388:JG655390 TC655388:TC655390 ACY655388:ACY655390 AMU655388:AMU655390 AWQ655388:AWQ655390 BGM655388:BGM655390 BQI655388:BQI655390 CAE655388:CAE655390 CKA655388:CKA655390 CTW655388:CTW655390 DDS655388:DDS655390 DNO655388:DNO655390 DXK655388:DXK655390 EHG655388:EHG655390 ERC655388:ERC655390 FAY655388:FAY655390 FKU655388:FKU655390 FUQ655388:FUQ655390 GEM655388:GEM655390 GOI655388:GOI655390 GYE655388:GYE655390 HIA655388:HIA655390 HRW655388:HRW655390 IBS655388:IBS655390 ILO655388:ILO655390 IVK655388:IVK655390 JFG655388:JFG655390 JPC655388:JPC655390 JYY655388:JYY655390 KIU655388:KIU655390 KSQ655388:KSQ655390 LCM655388:LCM655390 LMI655388:LMI655390 LWE655388:LWE655390 MGA655388:MGA655390 MPW655388:MPW655390 MZS655388:MZS655390 NJO655388:NJO655390 NTK655388:NTK655390 ODG655388:ODG655390 ONC655388:ONC655390 OWY655388:OWY655390 PGU655388:PGU655390 PQQ655388:PQQ655390 QAM655388:QAM655390 QKI655388:QKI655390 QUE655388:QUE655390 REA655388:REA655390 RNW655388:RNW655390 RXS655388:RXS655390 SHO655388:SHO655390 SRK655388:SRK655390 TBG655388:TBG655390 TLC655388:TLC655390 TUY655388:TUY655390 UEU655388:UEU655390 UOQ655388:UOQ655390 UYM655388:UYM655390 VII655388:VII655390 VSE655388:VSE655390 WCA655388:WCA655390 WLW655388:WLW655390 WVS655388:WVS655390 K720924:K720926 JG720924:JG720926 TC720924:TC720926 ACY720924:ACY720926 AMU720924:AMU720926 AWQ720924:AWQ720926 BGM720924:BGM720926 BQI720924:BQI720926 CAE720924:CAE720926 CKA720924:CKA720926 CTW720924:CTW720926 DDS720924:DDS720926 DNO720924:DNO720926 DXK720924:DXK720926 EHG720924:EHG720926 ERC720924:ERC720926 FAY720924:FAY720926 FKU720924:FKU720926 FUQ720924:FUQ720926 GEM720924:GEM720926 GOI720924:GOI720926 GYE720924:GYE720926 HIA720924:HIA720926 HRW720924:HRW720926 IBS720924:IBS720926 ILO720924:ILO720926 IVK720924:IVK720926 JFG720924:JFG720926 JPC720924:JPC720926 JYY720924:JYY720926 KIU720924:KIU720926 KSQ720924:KSQ720926 LCM720924:LCM720926 LMI720924:LMI720926 LWE720924:LWE720926 MGA720924:MGA720926 MPW720924:MPW720926 MZS720924:MZS720926 NJO720924:NJO720926 NTK720924:NTK720926 ODG720924:ODG720926 ONC720924:ONC720926 OWY720924:OWY720926 PGU720924:PGU720926 PQQ720924:PQQ720926 QAM720924:QAM720926 QKI720924:QKI720926 QUE720924:QUE720926 REA720924:REA720926 RNW720924:RNW720926 RXS720924:RXS720926 SHO720924:SHO720926 SRK720924:SRK720926 TBG720924:TBG720926 TLC720924:TLC720926 TUY720924:TUY720926 UEU720924:UEU720926 UOQ720924:UOQ720926 UYM720924:UYM720926 VII720924:VII720926 VSE720924:VSE720926 WCA720924:WCA720926 WLW720924:WLW720926 WVS720924:WVS720926 K786460:K786462 JG786460:JG786462 TC786460:TC786462 ACY786460:ACY786462 AMU786460:AMU786462 AWQ786460:AWQ786462 BGM786460:BGM786462 BQI786460:BQI786462 CAE786460:CAE786462 CKA786460:CKA786462 CTW786460:CTW786462 DDS786460:DDS786462 DNO786460:DNO786462 DXK786460:DXK786462 EHG786460:EHG786462 ERC786460:ERC786462 FAY786460:FAY786462 FKU786460:FKU786462 FUQ786460:FUQ786462 GEM786460:GEM786462 GOI786460:GOI786462 GYE786460:GYE786462 HIA786460:HIA786462 HRW786460:HRW786462 IBS786460:IBS786462 ILO786460:ILO786462 IVK786460:IVK786462 JFG786460:JFG786462 JPC786460:JPC786462 JYY786460:JYY786462 KIU786460:KIU786462 KSQ786460:KSQ786462 LCM786460:LCM786462 LMI786460:LMI786462 LWE786460:LWE786462 MGA786460:MGA786462 MPW786460:MPW786462 MZS786460:MZS786462 NJO786460:NJO786462 NTK786460:NTK786462 ODG786460:ODG786462 ONC786460:ONC786462 OWY786460:OWY786462 PGU786460:PGU786462 PQQ786460:PQQ786462 QAM786460:QAM786462 QKI786460:QKI786462 QUE786460:QUE786462 REA786460:REA786462 RNW786460:RNW786462 RXS786460:RXS786462 SHO786460:SHO786462 SRK786460:SRK786462 TBG786460:TBG786462 TLC786460:TLC786462 TUY786460:TUY786462 UEU786460:UEU786462 UOQ786460:UOQ786462 UYM786460:UYM786462 VII786460:VII786462 VSE786460:VSE786462 WCA786460:WCA786462 WLW786460:WLW786462 WVS786460:WVS786462 K851996:K851998 JG851996:JG851998 TC851996:TC851998 ACY851996:ACY851998 AMU851996:AMU851998 AWQ851996:AWQ851998 BGM851996:BGM851998 BQI851996:BQI851998 CAE851996:CAE851998 CKA851996:CKA851998 CTW851996:CTW851998 DDS851996:DDS851998 DNO851996:DNO851998 DXK851996:DXK851998 EHG851996:EHG851998 ERC851996:ERC851998 FAY851996:FAY851998 FKU851996:FKU851998 FUQ851996:FUQ851998 GEM851996:GEM851998 GOI851996:GOI851998 GYE851996:GYE851998 HIA851996:HIA851998 HRW851996:HRW851998 IBS851996:IBS851998 ILO851996:ILO851998 IVK851996:IVK851998 JFG851996:JFG851998 JPC851996:JPC851998 JYY851996:JYY851998 KIU851996:KIU851998 KSQ851996:KSQ851998 LCM851996:LCM851998 LMI851996:LMI851998 LWE851996:LWE851998 MGA851996:MGA851998 MPW851996:MPW851998 MZS851996:MZS851998 NJO851996:NJO851998 NTK851996:NTK851998 ODG851996:ODG851998 ONC851996:ONC851998 OWY851996:OWY851998 PGU851996:PGU851998 PQQ851996:PQQ851998 QAM851996:QAM851998 QKI851996:QKI851998 QUE851996:QUE851998 REA851996:REA851998 RNW851996:RNW851998 RXS851996:RXS851998 SHO851996:SHO851998 SRK851996:SRK851998 TBG851996:TBG851998 TLC851996:TLC851998 TUY851996:TUY851998 UEU851996:UEU851998 UOQ851996:UOQ851998 UYM851996:UYM851998 VII851996:VII851998 VSE851996:VSE851998 WCA851996:WCA851998 WLW851996:WLW851998 WVS851996:WVS851998 K917532:K917534 JG917532:JG917534 TC917532:TC917534 ACY917532:ACY917534 AMU917532:AMU917534 AWQ917532:AWQ917534 BGM917532:BGM917534 BQI917532:BQI917534 CAE917532:CAE917534 CKA917532:CKA917534 CTW917532:CTW917534 DDS917532:DDS917534 DNO917532:DNO917534 DXK917532:DXK917534 EHG917532:EHG917534 ERC917532:ERC917534 FAY917532:FAY917534 FKU917532:FKU917534 FUQ917532:FUQ917534 GEM917532:GEM917534 GOI917532:GOI917534 GYE917532:GYE917534 HIA917532:HIA917534 HRW917532:HRW917534 IBS917532:IBS917534 ILO917532:ILO917534 IVK917532:IVK917534 JFG917532:JFG917534 JPC917532:JPC917534 JYY917532:JYY917534 KIU917532:KIU917534 KSQ917532:KSQ917534 LCM917532:LCM917534 LMI917532:LMI917534 LWE917532:LWE917534 MGA917532:MGA917534 MPW917532:MPW917534 MZS917532:MZS917534 NJO917532:NJO917534 NTK917532:NTK917534 ODG917532:ODG917534 ONC917532:ONC917534 OWY917532:OWY917534 PGU917532:PGU917534 PQQ917532:PQQ917534 QAM917532:QAM917534 QKI917532:QKI917534 QUE917532:QUE917534 REA917532:REA917534 RNW917532:RNW917534 RXS917532:RXS917534 SHO917532:SHO917534 SRK917532:SRK917534 TBG917532:TBG917534 TLC917532:TLC917534 TUY917532:TUY917534 UEU917532:UEU917534 UOQ917532:UOQ917534 UYM917532:UYM917534 VII917532:VII917534 VSE917532:VSE917534 WCA917532:WCA917534 WLW917532:WLW917534 WVS917532:WVS917534 K983068:K983070 JG983068:JG983070 TC983068:TC983070 ACY983068:ACY983070 AMU983068:AMU983070 AWQ983068:AWQ983070 BGM983068:BGM983070 BQI983068:BQI983070 CAE983068:CAE983070 CKA983068:CKA983070 CTW983068:CTW983070 DDS983068:DDS983070 DNO983068:DNO983070 DXK983068:DXK983070 EHG983068:EHG983070 ERC983068:ERC983070 FAY983068:FAY983070 FKU983068:FKU983070 FUQ983068:FUQ983070 GEM983068:GEM983070 GOI983068:GOI983070 GYE983068:GYE983070 HIA983068:HIA983070 HRW983068:HRW983070 IBS983068:IBS983070 ILO983068:ILO983070 IVK983068:IVK983070 JFG983068:JFG983070 JPC983068:JPC983070 JYY983068:JYY983070 KIU983068:KIU983070 KSQ983068:KSQ983070 LCM983068:LCM983070 LMI983068:LMI983070 LWE983068:LWE983070 MGA983068:MGA983070 MPW983068:MPW983070 MZS983068:MZS983070 NJO983068:NJO983070 NTK983068:NTK983070 ODG983068:ODG983070 ONC983068:ONC983070 OWY983068:OWY983070 PGU983068:PGU983070 PQQ983068:PQQ983070 QAM983068:QAM983070 QKI983068:QKI983070 QUE983068:QUE983070 REA983068:REA983070 RNW983068:RNW983070 RXS983068:RXS983070 SHO983068:SHO983070 SRK983068:SRK983070 TBG983068:TBG983070 TLC983068:TLC983070 TUY983068:TUY983070 UEU983068:UEU983070 UOQ983068:UOQ983070 UYM983068:UYM983070 VII983068:VII983070 VSE983068:VSE983070 WCA983068:WCA983070 WLW983068:WLW983070 WVS983068:WVS983070 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K14:K22 JG14:JG22 TC14:TC22 ACY14:ACY22 AMU14:AMU22 AWQ14:AWQ22 BGM14:BGM22 BQI14:BQI22 CAE14:CAE22 CKA14:CKA22 CTW14:CTW22 DDS14:DDS22 DNO14:DNO22 DXK14:DXK22 EHG14:EHG22 ERC14:ERC22 FAY14:FAY22 FKU14:FKU22 FUQ14:FUQ22 GEM14:GEM22 GOI14:GOI22 GYE14:GYE22 HIA14:HIA22 HRW14:HRW22 IBS14:IBS22 ILO14:ILO22 IVK14:IVK22 JFG14:JFG22 JPC14:JPC22 JYY14:JYY22 KIU14:KIU22 KSQ14:KSQ22 LCM14:LCM22 LMI14:LMI22 LWE14:LWE22 MGA14:MGA22 MPW14:MPW22 MZS14:MZS22 NJO14:NJO22 NTK14:NTK22 ODG14:ODG22 ONC14:ONC22 OWY14:OWY22 PGU14:PGU22 PQQ14:PQQ22 QAM14:QAM22 QKI14:QKI22 QUE14:QUE22 REA14:REA22 RNW14:RNW22 RXS14:RXS22 SHO14:SHO22 SRK14:SRK22 TBG14:TBG22 TLC14:TLC22 TUY14:TUY22 UEU14:UEU22 UOQ14:UOQ22 UYM14:UYM22 VII14:VII22 VSE14:VSE22 WCA14:WCA22 WLW14:WLW22 WVS14:WVS22 K65550:K65558 JG65550:JG65558 TC65550:TC65558 ACY65550:ACY65558 AMU65550:AMU65558 AWQ65550:AWQ65558 BGM65550:BGM65558 BQI65550:BQI65558 CAE65550:CAE65558 CKA65550:CKA65558 CTW65550:CTW65558 DDS65550:DDS65558 DNO65550:DNO65558 DXK65550:DXK65558 EHG65550:EHG65558 ERC65550:ERC65558 FAY65550:FAY65558 FKU65550:FKU65558 FUQ65550:FUQ65558 GEM65550:GEM65558 GOI65550:GOI65558 GYE65550:GYE65558 HIA65550:HIA65558 HRW65550:HRW65558 IBS65550:IBS65558 ILO65550:ILO65558 IVK65550:IVK65558 JFG65550:JFG65558 JPC65550:JPC65558 JYY65550:JYY65558 KIU65550:KIU65558 KSQ65550:KSQ65558 LCM65550:LCM65558 LMI65550:LMI65558 LWE65550:LWE65558 MGA65550:MGA65558 MPW65550:MPW65558 MZS65550:MZS65558 NJO65550:NJO65558 NTK65550:NTK65558 ODG65550:ODG65558 ONC65550:ONC65558 OWY65550:OWY65558 PGU65550:PGU65558 PQQ65550:PQQ65558 QAM65550:QAM65558 QKI65550:QKI65558 QUE65550:QUE65558 REA65550:REA65558 RNW65550:RNW65558 RXS65550:RXS65558 SHO65550:SHO65558 SRK65550:SRK65558 TBG65550:TBG65558 TLC65550:TLC65558 TUY65550:TUY65558 UEU65550:UEU65558 UOQ65550:UOQ65558 UYM65550:UYM65558 VII65550:VII65558 VSE65550:VSE65558 WCA65550:WCA65558 WLW65550:WLW65558 WVS65550:WVS65558 K131086:K131094 JG131086:JG131094 TC131086:TC131094 ACY131086:ACY131094 AMU131086:AMU131094 AWQ131086:AWQ131094 BGM131086:BGM131094 BQI131086:BQI131094 CAE131086:CAE131094 CKA131086:CKA131094 CTW131086:CTW131094 DDS131086:DDS131094 DNO131086:DNO131094 DXK131086:DXK131094 EHG131086:EHG131094 ERC131086:ERC131094 FAY131086:FAY131094 FKU131086:FKU131094 FUQ131086:FUQ131094 GEM131086:GEM131094 GOI131086:GOI131094 GYE131086:GYE131094 HIA131086:HIA131094 HRW131086:HRW131094 IBS131086:IBS131094 ILO131086:ILO131094 IVK131086:IVK131094 JFG131086:JFG131094 JPC131086:JPC131094 JYY131086:JYY131094 KIU131086:KIU131094 KSQ131086:KSQ131094 LCM131086:LCM131094 LMI131086:LMI131094 LWE131086:LWE131094 MGA131086:MGA131094 MPW131086:MPW131094 MZS131086:MZS131094 NJO131086:NJO131094 NTK131086:NTK131094 ODG131086:ODG131094 ONC131086:ONC131094 OWY131086:OWY131094 PGU131086:PGU131094 PQQ131086:PQQ131094 QAM131086:QAM131094 QKI131086:QKI131094 QUE131086:QUE131094 REA131086:REA131094 RNW131086:RNW131094 RXS131086:RXS131094 SHO131086:SHO131094 SRK131086:SRK131094 TBG131086:TBG131094 TLC131086:TLC131094 TUY131086:TUY131094 UEU131086:UEU131094 UOQ131086:UOQ131094 UYM131086:UYM131094 VII131086:VII131094 VSE131086:VSE131094 WCA131086:WCA131094 WLW131086:WLW131094 WVS131086:WVS131094 K196622:K196630 JG196622:JG196630 TC196622:TC196630 ACY196622:ACY196630 AMU196622:AMU196630 AWQ196622:AWQ196630 BGM196622:BGM196630 BQI196622:BQI196630 CAE196622:CAE196630 CKA196622:CKA196630 CTW196622:CTW196630 DDS196622:DDS196630 DNO196622:DNO196630 DXK196622:DXK196630 EHG196622:EHG196630 ERC196622:ERC196630 FAY196622:FAY196630 FKU196622:FKU196630 FUQ196622:FUQ196630 GEM196622:GEM196630 GOI196622:GOI196630 GYE196622:GYE196630 HIA196622:HIA196630 HRW196622:HRW196630 IBS196622:IBS196630 ILO196622:ILO196630 IVK196622:IVK196630 JFG196622:JFG196630 JPC196622:JPC196630 JYY196622:JYY196630 KIU196622:KIU196630 KSQ196622:KSQ196630 LCM196622:LCM196630 LMI196622:LMI196630 LWE196622:LWE196630 MGA196622:MGA196630 MPW196622:MPW196630 MZS196622:MZS196630 NJO196622:NJO196630 NTK196622:NTK196630 ODG196622:ODG196630 ONC196622:ONC196630 OWY196622:OWY196630 PGU196622:PGU196630 PQQ196622:PQQ196630 QAM196622:QAM196630 QKI196622:QKI196630 QUE196622:QUE196630 REA196622:REA196630 RNW196622:RNW196630 RXS196622:RXS196630 SHO196622:SHO196630 SRK196622:SRK196630 TBG196622:TBG196630 TLC196622:TLC196630 TUY196622:TUY196630 UEU196622:UEU196630 UOQ196622:UOQ196630 UYM196622:UYM196630 VII196622:VII196630 VSE196622:VSE196630 WCA196622:WCA196630 WLW196622:WLW196630 WVS196622:WVS196630 K262158:K262166 JG262158:JG262166 TC262158:TC262166 ACY262158:ACY262166 AMU262158:AMU262166 AWQ262158:AWQ262166 BGM262158:BGM262166 BQI262158:BQI262166 CAE262158:CAE262166 CKA262158:CKA262166 CTW262158:CTW262166 DDS262158:DDS262166 DNO262158:DNO262166 DXK262158:DXK262166 EHG262158:EHG262166 ERC262158:ERC262166 FAY262158:FAY262166 FKU262158:FKU262166 FUQ262158:FUQ262166 GEM262158:GEM262166 GOI262158:GOI262166 GYE262158:GYE262166 HIA262158:HIA262166 HRW262158:HRW262166 IBS262158:IBS262166 ILO262158:ILO262166 IVK262158:IVK262166 JFG262158:JFG262166 JPC262158:JPC262166 JYY262158:JYY262166 KIU262158:KIU262166 KSQ262158:KSQ262166 LCM262158:LCM262166 LMI262158:LMI262166 LWE262158:LWE262166 MGA262158:MGA262166 MPW262158:MPW262166 MZS262158:MZS262166 NJO262158:NJO262166 NTK262158:NTK262166 ODG262158:ODG262166 ONC262158:ONC262166 OWY262158:OWY262166 PGU262158:PGU262166 PQQ262158:PQQ262166 QAM262158:QAM262166 QKI262158:QKI262166 QUE262158:QUE262166 REA262158:REA262166 RNW262158:RNW262166 RXS262158:RXS262166 SHO262158:SHO262166 SRK262158:SRK262166 TBG262158:TBG262166 TLC262158:TLC262166 TUY262158:TUY262166 UEU262158:UEU262166 UOQ262158:UOQ262166 UYM262158:UYM262166 VII262158:VII262166 VSE262158:VSE262166 WCA262158:WCA262166 WLW262158:WLW262166 WVS262158:WVS262166 K327694:K327702 JG327694:JG327702 TC327694:TC327702 ACY327694:ACY327702 AMU327694:AMU327702 AWQ327694:AWQ327702 BGM327694:BGM327702 BQI327694:BQI327702 CAE327694:CAE327702 CKA327694:CKA327702 CTW327694:CTW327702 DDS327694:DDS327702 DNO327694:DNO327702 DXK327694:DXK327702 EHG327694:EHG327702 ERC327694:ERC327702 FAY327694:FAY327702 FKU327694:FKU327702 FUQ327694:FUQ327702 GEM327694:GEM327702 GOI327694:GOI327702 GYE327694:GYE327702 HIA327694:HIA327702 HRW327694:HRW327702 IBS327694:IBS327702 ILO327694:ILO327702 IVK327694:IVK327702 JFG327694:JFG327702 JPC327694:JPC327702 JYY327694:JYY327702 KIU327694:KIU327702 KSQ327694:KSQ327702 LCM327694:LCM327702 LMI327694:LMI327702 LWE327694:LWE327702 MGA327694:MGA327702 MPW327694:MPW327702 MZS327694:MZS327702 NJO327694:NJO327702 NTK327694:NTK327702 ODG327694:ODG327702 ONC327694:ONC327702 OWY327694:OWY327702 PGU327694:PGU327702 PQQ327694:PQQ327702 QAM327694:QAM327702 QKI327694:QKI327702 QUE327694:QUE327702 REA327694:REA327702 RNW327694:RNW327702 RXS327694:RXS327702 SHO327694:SHO327702 SRK327694:SRK327702 TBG327694:TBG327702 TLC327694:TLC327702 TUY327694:TUY327702 UEU327694:UEU327702 UOQ327694:UOQ327702 UYM327694:UYM327702 VII327694:VII327702 VSE327694:VSE327702 WCA327694:WCA327702 WLW327694:WLW327702 WVS327694:WVS327702 K393230:K393238 JG393230:JG393238 TC393230:TC393238 ACY393230:ACY393238 AMU393230:AMU393238 AWQ393230:AWQ393238 BGM393230:BGM393238 BQI393230:BQI393238 CAE393230:CAE393238 CKA393230:CKA393238 CTW393230:CTW393238 DDS393230:DDS393238 DNO393230:DNO393238 DXK393230:DXK393238 EHG393230:EHG393238 ERC393230:ERC393238 FAY393230:FAY393238 FKU393230:FKU393238 FUQ393230:FUQ393238 GEM393230:GEM393238 GOI393230:GOI393238 GYE393230:GYE393238 HIA393230:HIA393238 HRW393230:HRW393238 IBS393230:IBS393238 ILO393230:ILO393238 IVK393230:IVK393238 JFG393230:JFG393238 JPC393230:JPC393238 JYY393230:JYY393238 KIU393230:KIU393238 KSQ393230:KSQ393238 LCM393230:LCM393238 LMI393230:LMI393238 LWE393230:LWE393238 MGA393230:MGA393238 MPW393230:MPW393238 MZS393230:MZS393238 NJO393230:NJO393238 NTK393230:NTK393238 ODG393230:ODG393238 ONC393230:ONC393238 OWY393230:OWY393238 PGU393230:PGU393238 PQQ393230:PQQ393238 QAM393230:QAM393238 QKI393230:QKI393238 QUE393230:QUE393238 REA393230:REA393238 RNW393230:RNW393238 RXS393230:RXS393238 SHO393230:SHO393238 SRK393230:SRK393238 TBG393230:TBG393238 TLC393230:TLC393238 TUY393230:TUY393238 UEU393230:UEU393238 UOQ393230:UOQ393238 UYM393230:UYM393238 VII393230:VII393238 VSE393230:VSE393238 WCA393230:WCA393238 WLW393230:WLW393238 WVS393230:WVS393238 K458766:K458774 JG458766:JG458774 TC458766:TC458774 ACY458766:ACY458774 AMU458766:AMU458774 AWQ458766:AWQ458774 BGM458766:BGM458774 BQI458766:BQI458774 CAE458766:CAE458774 CKA458766:CKA458774 CTW458766:CTW458774 DDS458766:DDS458774 DNO458766:DNO458774 DXK458766:DXK458774 EHG458766:EHG458774 ERC458766:ERC458774 FAY458766:FAY458774 FKU458766:FKU458774 FUQ458766:FUQ458774 GEM458766:GEM458774 GOI458766:GOI458774 GYE458766:GYE458774 HIA458766:HIA458774 HRW458766:HRW458774 IBS458766:IBS458774 ILO458766:ILO458774 IVK458766:IVK458774 JFG458766:JFG458774 JPC458766:JPC458774 JYY458766:JYY458774 KIU458766:KIU458774 KSQ458766:KSQ458774 LCM458766:LCM458774 LMI458766:LMI458774 LWE458766:LWE458774 MGA458766:MGA458774 MPW458766:MPW458774 MZS458766:MZS458774 NJO458766:NJO458774 NTK458766:NTK458774 ODG458766:ODG458774 ONC458766:ONC458774 OWY458766:OWY458774 PGU458766:PGU458774 PQQ458766:PQQ458774 QAM458766:QAM458774 QKI458766:QKI458774 QUE458766:QUE458774 REA458766:REA458774 RNW458766:RNW458774 RXS458766:RXS458774 SHO458766:SHO458774 SRK458766:SRK458774 TBG458766:TBG458774 TLC458766:TLC458774 TUY458766:TUY458774 UEU458766:UEU458774 UOQ458766:UOQ458774 UYM458766:UYM458774 VII458766:VII458774 VSE458766:VSE458774 WCA458766:WCA458774 WLW458766:WLW458774 WVS458766:WVS458774 K524302:K524310 JG524302:JG524310 TC524302:TC524310 ACY524302:ACY524310 AMU524302:AMU524310 AWQ524302:AWQ524310 BGM524302:BGM524310 BQI524302:BQI524310 CAE524302:CAE524310 CKA524302:CKA524310 CTW524302:CTW524310 DDS524302:DDS524310 DNO524302:DNO524310 DXK524302:DXK524310 EHG524302:EHG524310 ERC524302:ERC524310 FAY524302:FAY524310 FKU524302:FKU524310 FUQ524302:FUQ524310 GEM524302:GEM524310 GOI524302:GOI524310 GYE524302:GYE524310 HIA524302:HIA524310 HRW524302:HRW524310 IBS524302:IBS524310 ILO524302:ILO524310 IVK524302:IVK524310 JFG524302:JFG524310 JPC524302:JPC524310 JYY524302:JYY524310 KIU524302:KIU524310 KSQ524302:KSQ524310 LCM524302:LCM524310 LMI524302:LMI524310 LWE524302:LWE524310 MGA524302:MGA524310 MPW524302:MPW524310 MZS524302:MZS524310 NJO524302:NJO524310 NTK524302:NTK524310 ODG524302:ODG524310 ONC524302:ONC524310 OWY524302:OWY524310 PGU524302:PGU524310 PQQ524302:PQQ524310 QAM524302:QAM524310 QKI524302:QKI524310 QUE524302:QUE524310 REA524302:REA524310 RNW524302:RNW524310 RXS524302:RXS524310 SHO524302:SHO524310 SRK524302:SRK524310 TBG524302:TBG524310 TLC524302:TLC524310 TUY524302:TUY524310 UEU524302:UEU524310 UOQ524302:UOQ524310 UYM524302:UYM524310 VII524302:VII524310 VSE524302:VSE524310 WCA524302:WCA524310 WLW524302:WLW524310 WVS524302:WVS524310 K589838:K589846 JG589838:JG589846 TC589838:TC589846 ACY589838:ACY589846 AMU589838:AMU589846 AWQ589838:AWQ589846 BGM589838:BGM589846 BQI589838:BQI589846 CAE589838:CAE589846 CKA589838:CKA589846 CTW589838:CTW589846 DDS589838:DDS589846 DNO589838:DNO589846 DXK589838:DXK589846 EHG589838:EHG589846 ERC589838:ERC589846 FAY589838:FAY589846 FKU589838:FKU589846 FUQ589838:FUQ589846 GEM589838:GEM589846 GOI589838:GOI589846 GYE589838:GYE589846 HIA589838:HIA589846 HRW589838:HRW589846 IBS589838:IBS589846 ILO589838:ILO589846 IVK589838:IVK589846 JFG589838:JFG589846 JPC589838:JPC589846 JYY589838:JYY589846 KIU589838:KIU589846 KSQ589838:KSQ589846 LCM589838:LCM589846 LMI589838:LMI589846 LWE589838:LWE589846 MGA589838:MGA589846 MPW589838:MPW589846 MZS589838:MZS589846 NJO589838:NJO589846 NTK589838:NTK589846 ODG589838:ODG589846 ONC589838:ONC589846 OWY589838:OWY589846 PGU589838:PGU589846 PQQ589838:PQQ589846 QAM589838:QAM589846 QKI589838:QKI589846 QUE589838:QUE589846 REA589838:REA589846 RNW589838:RNW589846 RXS589838:RXS589846 SHO589838:SHO589846 SRK589838:SRK589846 TBG589838:TBG589846 TLC589838:TLC589846 TUY589838:TUY589846 UEU589838:UEU589846 UOQ589838:UOQ589846 UYM589838:UYM589846 VII589838:VII589846 VSE589838:VSE589846 WCA589838:WCA589846 WLW589838:WLW589846 WVS589838:WVS589846 K655374:K655382 JG655374:JG655382 TC655374:TC655382 ACY655374:ACY655382 AMU655374:AMU655382 AWQ655374:AWQ655382 BGM655374:BGM655382 BQI655374:BQI655382 CAE655374:CAE655382 CKA655374:CKA655382 CTW655374:CTW655382 DDS655374:DDS655382 DNO655374:DNO655382 DXK655374:DXK655382 EHG655374:EHG655382 ERC655374:ERC655382 FAY655374:FAY655382 FKU655374:FKU655382 FUQ655374:FUQ655382 GEM655374:GEM655382 GOI655374:GOI655382 GYE655374:GYE655382 HIA655374:HIA655382 HRW655374:HRW655382 IBS655374:IBS655382 ILO655374:ILO655382 IVK655374:IVK655382 JFG655374:JFG655382 JPC655374:JPC655382 JYY655374:JYY655382 KIU655374:KIU655382 KSQ655374:KSQ655382 LCM655374:LCM655382 LMI655374:LMI655382 LWE655374:LWE655382 MGA655374:MGA655382 MPW655374:MPW655382 MZS655374:MZS655382 NJO655374:NJO655382 NTK655374:NTK655382 ODG655374:ODG655382 ONC655374:ONC655382 OWY655374:OWY655382 PGU655374:PGU655382 PQQ655374:PQQ655382 QAM655374:QAM655382 QKI655374:QKI655382 QUE655374:QUE655382 REA655374:REA655382 RNW655374:RNW655382 RXS655374:RXS655382 SHO655374:SHO655382 SRK655374:SRK655382 TBG655374:TBG655382 TLC655374:TLC655382 TUY655374:TUY655382 UEU655374:UEU655382 UOQ655374:UOQ655382 UYM655374:UYM655382 VII655374:VII655382 VSE655374:VSE655382 WCA655374:WCA655382 WLW655374:WLW655382 WVS655374:WVS655382 K720910:K720918 JG720910:JG720918 TC720910:TC720918 ACY720910:ACY720918 AMU720910:AMU720918 AWQ720910:AWQ720918 BGM720910:BGM720918 BQI720910:BQI720918 CAE720910:CAE720918 CKA720910:CKA720918 CTW720910:CTW720918 DDS720910:DDS720918 DNO720910:DNO720918 DXK720910:DXK720918 EHG720910:EHG720918 ERC720910:ERC720918 FAY720910:FAY720918 FKU720910:FKU720918 FUQ720910:FUQ720918 GEM720910:GEM720918 GOI720910:GOI720918 GYE720910:GYE720918 HIA720910:HIA720918 HRW720910:HRW720918 IBS720910:IBS720918 ILO720910:ILO720918 IVK720910:IVK720918 JFG720910:JFG720918 JPC720910:JPC720918 JYY720910:JYY720918 KIU720910:KIU720918 KSQ720910:KSQ720918 LCM720910:LCM720918 LMI720910:LMI720918 LWE720910:LWE720918 MGA720910:MGA720918 MPW720910:MPW720918 MZS720910:MZS720918 NJO720910:NJO720918 NTK720910:NTK720918 ODG720910:ODG720918 ONC720910:ONC720918 OWY720910:OWY720918 PGU720910:PGU720918 PQQ720910:PQQ720918 QAM720910:QAM720918 QKI720910:QKI720918 QUE720910:QUE720918 REA720910:REA720918 RNW720910:RNW720918 RXS720910:RXS720918 SHO720910:SHO720918 SRK720910:SRK720918 TBG720910:TBG720918 TLC720910:TLC720918 TUY720910:TUY720918 UEU720910:UEU720918 UOQ720910:UOQ720918 UYM720910:UYM720918 VII720910:VII720918 VSE720910:VSE720918 WCA720910:WCA720918 WLW720910:WLW720918 WVS720910:WVS720918 K786446:K786454 JG786446:JG786454 TC786446:TC786454 ACY786446:ACY786454 AMU786446:AMU786454 AWQ786446:AWQ786454 BGM786446:BGM786454 BQI786446:BQI786454 CAE786446:CAE786454 CKA786446:CKA786454 CTW786446:CTW786454 DDS786446:DDS786454 DNO786446:DNO786454 DXK786446:DXK786454 EHG786446:EHG786454 ERC786446:ERC786454 FAY786446:FAY786454 FKU786446:FKU786454 FUQ786446:FUQ786454 GEM786446:GEM786454 GOI786446:GOI786454 GYE786446:GYE786454 HIA786446:HIA786454 HRW786446:HRW786454 IBS786446:IBS786454 ILO786446:ILO786454 IVK786446:IVK786454 JFG786446:JFG786454 JPC786446:JPC786454 JYY786446:JYY786454 KIU786446:KIU786454 KSQ786446:KSQ786454 LCM786446:LCM786454 LMI786446:LMI786454 LWE786446:LWE786454 MGA786446:MGA786454 MPW786446:MPW786454 MZS786446:MZS786454 NJO786446:NJO786454 NTK786446:NTK786454 ODG786446:ODG786454 ONC786446:ONC786454 OWY786446:OWY786454 PGU786446:PGU786454 PQQ786446:PQQ786454 QAM786446:QAM786454 QKI786446:QKI786454 QUE786446:QUE786454 REA786446:REA786454 RNW786446:RNW786454 RXS786446:RXS786454 SHO786446:SHO786454 SRK786446:SRK786454 TBG786446:TBG786454 TLC786446:TLC786454 TUY786446:TUY786454 UEU786446:UEU786454 UOQ786446:UOQ786454 UYM786446:UYM786454 VII786446:VII786454 VSE786446:VSE786454 WCA786446:WCA786454 WLW786446:WLW786454 WVS786446:WVS786454 K851982:K851990 JG851982:JG851990 TC851982:TC851990 ACY851982:ACY851990 AMU851982:AMU851990 AWQ851982:AWQ851990 BGM851982:BGM851990 BQI851982:BQI851990 CAE851982:CAE851990 CKA851982:CKA851990 CTW851982:CTW851990 DDS851982:DDS851990 DNO851982:DNO851990 DXK851982:DXK851990 EHG851982:EHG851990 ERC851982:ERC851990 FAY851982:FAY851990 FKU851982:FKU851990 FUQ851982:FUQ851990 GEM851982:GEM851990 GOI851982:GOI851990 GYE851982:GYE851990 HIA851982:HIA851990 HRW851982:HRW851990 IBS851982:IBS851990 ILO851982:ILO851990 IVK851982:IVK851990 JFG851982:JFG851990 JPC851982:JPC851990 JYY851982:JYY851990 KIU851982:KIU851990 KSQ851982:KSQ851990 LCM851982:LCM851990 LMI851982:LMI851990 LWE851982:LWE851990 MGA851982:MGA851990 MPW851982:MPW851990 MZS851982:MZS851990 NJO851982:NJO851990 NTK851982:NTK851990 ODG851982:ODG851990 ONC851982:ONC851990 OWY851982:OWY851990 PGU851982:PGU851990 PQQ851982:PQQ851990 QAM851982:QAM851990 QKI851982:QKI851990 QUE851982:QUE851990 REA851982:REA851990 RNW851982:RNW851990 RXS851982:RXS851990 SHO851982:SHO851990 SRK851982:SRK851990 TBG851982:TBG851990 TLC851982:TLC851990 TUY851982:TUY851990 UEU851982:UEU851990 UOQ851982:UOQ851990 UYM851982:UYM851990 VII851982:VII851990 VSE851982:VSE851990 WCA851982:WCA851990 WLW851982:WLW851990 WVS851982:WVS851990 K917518:K917526 JG917518:JG917526 TC917518:TC917526 ACY917518:ACY917526 AMU917518:AMU917526 AWQ917518:AWQ917526 BGM917518:BGM917526 BQI917518:BQI917526 CAE917518:CAE917526 CKA917518:CKA917526 CTW917518:CTW917526 DDS917518:DDS917526 DNO917518:DNO917526 DXK917518:DXK917526 EHG917518:EHG917526 ERC917518:ERC917526 FAY917518:FAY917526 FKU917518:FKU917526 FUQ917518:FUQ917526 GEM917518:GEM917526 GOI917518:GOI917526 GYE917518:GYE917526 HIA917518:HIA917526 HRW917518:HRW917526 IBS917518:IBS917526 ILO917518:ILO917526 IVK917518:IVK917526 JFG917518:JFG917526 JPC917518:JPC917526 JYY917518:JYY917526 KIU917518:KIU917526 KSQ917518:KSQ917526 LCM917518:LCM917526 LMI917518:LMI917526 LWE917518:LWE917526 MGA917518:MGA917526 MPW917518:MPW917526 MZS917518:MZS917526 NJO917518:NJO917526 NTK917518:NTK917526 ODG917518:ODG917526 ONC917518:ONC917526 OWY917518:OWY917526 PGU917518:PGU917526 PQQ917518:PQQ917526 QAM917518:QAM917526 QKI917518:QKI917526 QUE917518:QUE917526 REA917518:REA917526 RNW917518:RNW917526 RXS917518:RXS917526 SHO917518:SHO917526 SRK917518:SRK917526 TBG917518:TBG917526 TLC917518:TLC917526 TUY917518:TUY917526 UEU917518:UEU917526 UOQ917518:UOQ917526 UYM917518:UYM917526 VII917518:VII917526 VSE917518:VSE917526 WCA917518:WCA917526 WLW917518:WLW917526 WVS917518:WVS917526 K983054:K983062 JG983054:JG983062 TC983054:TC983062 ACY983054:ACY983062 AMU983054:AMU983062 AWQ983054:AWQ983062 BGM983054:BGM983062 BQI983054:BQI983062 CAE983054:CAE983062 CKA983054:CKA983062 CTW983054:CTW983062 DDS983054:DDS983062 DNO983054:DNO983062 DXK983054:DXK983062 EHG983054:EHG983062 ERC983054:ERC983062 FAY983054:FAY983062 FKU983054:FKU983062 FUQ983054:FUQ983062 GEM983054:GEM983062 GOI983054:GOI983062 GYE983054:GYE983062 HIA983054:HIA983062 HRW983054:HRW983062 IBS983054:IBS983062 ILO983054:ILO983062 IVK983054:IVK983062 JFG983054:JFG983062 JPC983054:JPC983062 JYY983054:JYY983062 KIU983054:KIU983062 KSQ983054:KSQ983062 LCM983054:LCM983062 LMI983054:LMI983062 LWE983054:LWE983062 MGA983054:MGA983062 MPW983054:MPW983062 MZS983054:MZS983062 NJO983054:NJO983062 NTK983054:NTK983062 ODG983054:ODG983062 ONC983054:ONC983062 OWY983054:OWY983062 PGU983054:PGU983062 PQQ983054:PQQ983062 QAM983054:QAM983062 QKI983054:QKI983062 QUE983054:QUE983062 REA983054:REA983062 RNW983054:RNW983062 RXS983054:RXS983062 SHO983054:SHO983062 SRK983054:SRK983062 TBG983054:TBG983062 TLC983054:TLC983062 TUY983054:TUY983062 UEU983054:UEU983062 UOQ983054:UOQ983062 UYM983054:UYM983062 VII983054:VII983062 VSE983054:VSE983062 WCA983054:WCA983062 WLW983054:WLW983062 WVS983054:WVS983062" xr:uid="{13F809F5-13B0-4A2F-9384-AC679759439D}"/>
  </dataValidations>
  <pageMargins left="0" right="0" top="0" bottom="0" header="0" footer="0"/>
  <pageSetup paperSize="8" scale="65" orientation="portrait"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F103-5111-491B-BFB4-7D29EF58B039}">
  <sheetPr>
    <tabColor theme="5" tint="0.39997558519241921"/>
  </sheetPr>
  <dimension ref="A2:R228"/>
  <sheetViews>
    <sheetView zoomScale="85" zoomScaleNormal="85" workbookViewId="0">
      <selection activeCell="F31" sqref="F31"/>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47.5" style="1" customWidth="1"/>
    <col min="12" max="12" width="43"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47.5" style="1" customWidth="1"/>
    <col min="268" max="268" width="43"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47.5" style="1" customWidth="1"/>
    <col min="524" max="524" width="43"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47.5" style="1" customWidth="1"/>
    <col min="780" max="780" width="43"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47.5" style="1" customWidth="1"/>
    <col min="1036" max="1036" width="43"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47.5" style="1" customWidth="1"/>
    <col min="1292" max="1292" width="43"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47.5" style="1" customWidth="1"/>
    <col min="1548" max="1548" width="43"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47.5" style="1" customWidth="1"/>
    <col min="1804" max="1804" width="43"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47.5" style="1" customWidth="1"/>
    <col min="2060" max="2060" width="43"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47.5" style="1" customWidth="1"/>
    <col min="2316" max="2316" width="43"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47.5" style="1" customWidth="1"/>
    <col min="2572" max="2572" width="43"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47.5" style="1" customWidth="1"/>
    <col min="2828" max="2828" width="43"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47.5" style="1" customWidth="1"/>
    <col min="3084" max="3084" width="43"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47.5" style="1" customWidth="1"/>
    <col min="3340" max="3340" width="43"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47.5" style="1" customWidth="1"/>
    <col min="3596" max="3596" width="43"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47.5" style="1" customWidth="1"/>
    <col min="3852" max="3852" width="43"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47.5" style="1" customWidth="1"/>
    <col min="4108" max="4108" width="43"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47.5" style="1" customWidth="1"/>
    <col min="4364" max="4364" width="43"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47.5" style="1" customWidth="1"/>
    <col min="4620" max="4620" width="43"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47.5" style="1" customWidth="1"/>
    <col min="4876" max="4876" width="43"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47.5" style="1" customWidth="1"/>
    <col min="5132" max="5132" width="43"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47.5" style="1" customWidth="1"/>
    <col min="5388" max="5388" width="43"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47.5" style="1" customWidth="1"/>
    <col min="5644" max="5644" width="43"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47.5" style="1" customWidth="1"/>
    <col min="5900" max="5900" width="43"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47.5" style="1" customWidth="1"/>
    <col min="6156" max="6156" width="43"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47.5" style="1" customWidth="1"/>
    <col min="6412" max="6412" width="43"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47.5" style="1" customWidth="1"/>
    <col min="6668" max="6668" width="43"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47.5" style="1" customWidth="1"/>
    <col min="6924" max="6924" width="43"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47.5" style="1" customWidth="1"/>
    <col min="7180" max="7180" width="43"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47.5" style="1" customWidth="1"/>
    <col min="7436" max="7436" width="43"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47.5" style="1" customWidth="1"/>
    <col min="7692" max="7692" width="43"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47.5" style="1" customWidth="1"/>
    <col min="7948" max="7948" width="43"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47.5" style="1" customWidth="1"/>
    <col min="8204" max="8204" width="43"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47.5" style="1" customWidth="1"/>
    <col min="8460" max="8460" width="43"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47.5" style="1" customWidth="1"/>
    <col min="8716" max="8716" width="43"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47.5" style="1" customWidth="1"/>
    <col min="8972" max="8972" width="43"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47.5" style="1" customWidth="1"/>
    <col min="9228" max="9228" width="43"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47.5" style="1" customWidth="1"/>
    <col min="9484" max="9484" width="43"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47.5" style="1" customWidth="1"/>
    <col min="9740" max="9740" width="43"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47.5" style="1" customWidth="1"/>
    <col min="9996" max="9996" width="43"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47.5" style="1" customWidth="1"/>
    <col min="10252" max="10252" width="43"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47.5" style="1" customWidth="1"/>
    <col min="10508" max="10508" width="43"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47.5" style="1" customWidth="1"/>
    <col min="10764" max="10764" width="43"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47.5" style="1" customWidth="1"/>
    <col min="11020" max="11020" width="43"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47.5" style="1" customWidth="1"/>
    <col min="11276" max="11276" width="43"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47.5" style="1" customWidth="1"/>
    <col min="11532" max="11532" width="43"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47.5" style="1" customWidth="1"/>
    <col min="11788" max="11788" width="43"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47.5" style="1" customWidth="1"/>
    <col min="12044" max="12044" width="43"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47.5" style="1" customWidth="1"/>
    <col min="12300" max="12300" width="43"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47.5" style="1" customWidth="1"/>
    <col min="12556" max="12556" width="43"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47.5" style="1" customWidth="1"/>
    <col min="12812" max="12812" width="43"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47.5" style="1" customWidth="1"/>
    <col min="13068" max="13068" width="43"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47.5" style="1" customWidth="1"/>
    <col min="13324" max="13324" width="43"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47.5" style="1" customWidth="1"/>
    <col min="13580" max="13580" width="43"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47.5" style="1" customWidth="1"/>
    <col min="13836" max="13836" width="43"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47.5" style="1" customWidth="1"/>
    <col min="14092" max="14092" width="43"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47.5" style="1" customWidth="1"/>
    <col min="14348" max="14348" width="43"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47.5" style="1" customWidth="1"/>
    <col min="14604" max="14604" width="43"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47.5" style="1" customWidth="1"/>
    <col min="14860" max="14860" width="43"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47.5" style="1" customWidth="1"/>
    <col min="15116" max="15116" width="43"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47.5" style="1" customWidth="1"/>
    <col min="15372" max="15372" width="43"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47.5" style="1" customWidth="1"/>
    <col min="15628" max="15628" width="43"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47.5" style="1" customWidth="1"/>
    <col min="15884" max="15884" width="43"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47.5" style="1" customWidth="1"/>
    <col min="16140" max="16140" width="43"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198300</v>
      </c>
    </row>
    <row r="3" spans="1:18" ht="20.100000000000001" customHeight="1">
      <c r="C3" s="2" t="s">
        <v>3</v>
      </c>
      <c r="D3" s="2"/>
      <c r="E3" s="2"/>
      <c r="F3" s="13" t="s">
        <v>2638</v>
      </c>
      <c r="I3" s="1304" t="s">
        <v>3204</v>
      </c>
      <c r="J3" s="1304"/>
      <c r="K3" s="1304"/>
      <c r="L3" s="1304"/>
    </row>
    <row r="4" spans="1:18" ht="20.100000000000001" customHeight="1">
      <c r="C4" s="2" t="s">
        <v>1516</v>
      </c>
      <c r="D4" s="2"/>
      <c r="E4" s="2"/>
      <c r="F4" s="13" t="s">
        <v>3205</v>
      </c>
      <c r="I4" s="1304"/>
      <c r="J4" s="1304"/>
      <c r="K4" s="1304"/>
      <c r="L4" s="1304"/>
    </row>
    <row r="5" spans="1:18" ht="20.100000000000001" customHeight="1">
      <c r="C5" s="2" t="s">
        <v>8</v>
      </c>
      <c r="D5" s="2"/>
      <c r="E5" s="2"/>
      <c r="F5" s="18">
        <v>45831</v>
      </c>
      <c r="H5" s="1518" t="s">
        <v>53</v>
      </c>
      <c r="I5" s="1306"/>
      <c r="J5" s="1490"/>
    </row>
    <row r="6" spans="1:18" ht="20.100000000000001" customHeight="1">
      <c r="C6" s="2" t="s">
        <v>10</v>
      </c>
      <c r="D6" s="2"/>
      <c r="E6" s="2"/>
      <c r="F6" s="18">
        <v>45832</v>
      </c>
      <c r="H6" s="1519"/>
      <c r="I6" s="1309"/>
      <c r="J6" s="1491"/>
      <c r="K6" s="1504"/>
      <c r="L6" s="1505"/>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1507" t="s">
        <v>3228</v>
      </c>
      <c r="E9" s="1508"/>
      <c r="F9" s="1508"/>
      <c r="G9" s="1509"/>
      <c r="H9" s="27"/>
      <c r="I9" s="31"/>
      <c r="J9" s="217"/>
      <c r="K9" s="27"/>
      <c r="L9" s="27"/>
      <c r="M9" s="27"/>
      <c r="N9" s="32"/>
      <c r="O9" s="28"/>
      <c r="P9" s="27"/>
      <c r="Q9" s="32"/>
      <c r="R9" s="33"/>
    </row>
    <row r="10" spans="1:18" s="4" customFormat="1" ht="19.7" customHeight="1">
      <c r="A10" s="398" t="s">
        <v>42</v>
      </c>
      <c r="B10" s="1121">
        <v>19</v>
      </c>
      <c r="C10" s="1078">
        <v>1</v>
      </c>
      <c r="D10" s="28" t="s">
        <v>55</v>
      </c>
      <c r="E10" s="28" t="s">
        <v>55</v>
      </c>
      <c r="F10" s="297" t="s">
        <v>3229</v>
      </c>
      <c r="G10" s="431">
        <v>1</v>
      </c>
      <c r="H10" s="431">
        <v>1544</v>
      </c>
      <c r="I10" s="1520">
        <f>G10*H10</f>
        <v>1544</v>
      </c>
      <c r="J10" s="217"/>
      <c r="K10" s="73" t="s">
        <v>1551</v>
      </c>
      <c r="L10" s="27" t="s">
        <v>3230</v>
      </c>
      <c r="M10" s="1283" t="s">
        <v>3231</v>
      </c>
      <c r="N10" s="32">
        <v>45812</v>
      </c>
      <c r="O10" s="28"/>
      <c r="P10" s="40">
        <v>45831</v>
      </c>
      <c r="Q10" s="32">
        <v>45832</v>
      </c>
      <c r="R10" s="33"/>
    </row>
    <row r="11" spans="1:18" s="4" customFormat="1" ht="19.7" customHeight="1">
      <c r="A11" s="398" t="s">
        <v>42</v>
      </c>
      <c r="B11" s="1121">
        <v>19</v>
      </c>
      <c r="C11" s="1078">
        <f>+C10+1</f>
        <v>2</v>
      </c>
      <c r="D11" s="28" t="s">
        <v>55</v>
      </c>
      <c r="E11" s="28" t="s">
        <v>55</v>
      </c>
      <c r="F11" s="1082" t="s">
        <v>3232</v>
      </c>
      <c r="G11" s="730">
        <v>1</v>
      </c>
      <c r="H11" s="730">
        <v>603</v>
      </c>
      <c r="I11" s="1520">
        <f>G11*H11</f>
        <v>603</v>
      </c>
      <c r="J11" s="271"/>
      <c r="K11" s="156" t="s">
        <v>3233</v>
      </c>
      <c r="L11" s="27" t="s">
        <v>3230</v>
      </c>
      <c r="M11" s="1283" t="s">
        <v>3231</v>
      </c>
      <c r="N11" s="32">
        <v>45812</v>
      </c>
      <c r="O11" s="28"/>
      <c r="P11" s="40">
        <v>45831</v>
      </c>
      <c r="Q11" s="32">
        <v>45832</v>
      </c>
      <c r="R11" s="33"/>
    </row>
    <row r="12" spans="1:18" s="4" customFormat="1" ht="19.7" customHeight="1">
      <c r="A12" s="398" t="s">
        <v>54</v>
      </c>
      <c r="B12" s="112">
        <v>17</v>
      </c>
      <c r="C12" s="1078">
        <f t="shared" ref="C12:C35" si="0">+C11+1</f>
        <v>3</v>
      </c>
      <c r="D12" s="1521" t="s">
        <v>61</v>
      </c>
      <c r="E12" s="28" t="s">
        <v>55</v>
      </c>
      <c r="F12" s="297" t="s">
        <v>3234</v>
      </c>
      <c r="G12" s="431">
        <v>1</v>
      </c>
      <c r="H12" s="431">
        <v>5666</v>
      </c>
      <c r="I12" s="1520">
        <f>G12*H12</f>
        <v>5666</v>
      </c>
      <c r="J12" s="217"/>
      <c r="K12" s="73" t="s">
        <v>3235</v>
      </c>
      <c r="L12" s="73" t="s">
        <v>3236</v>
      </c>
      <c r="M12" s="1283" t="s">
        <v>3231</v>
      </c>
      <c r="N12" s="32">
        <v>45812</v>
      </c>
      <c r="O12" s="28"/>
      <c r="P12" s="40">
        <v>45831</v>
      </c>
      <c r="Q12" s="32">
        <v>45832</v>
      </c>
      <c r="R12" s="33"/>
    </row>
    <row r="13" spans="1:18" s="4" customFormat="1" ht="19.7" customHeight="1">
      <c r="A13" s="398" t="s">
        <v>54</v>
      </c>
      <c r="B13" s="112">
        <v>17</v>
      </c>
      <c r="C13" s="1078">
        <f t="shared" si="0"/>
        <v>4</v>
      </c>
      <c r="D13" s="1521" t="s">
        <v>61</v>
      </c>
      <c r="E13" s="28" t="s">
        <v>55</v>
      </c>
      <c r="F13" s="297" t="s">
        <v>3237</v>
      </c>
      <c r="G13" s="431">
        <v>1</v>
      </c>
      <c r="H13" s="431">
        <v>7241</v>
      </c>
      <c r="I13" s="1520">
        <f>G13*H13</f>
        <v>7241</v>
      </c>
      <c r="J13" s="217"/>
      <c r="K13" s="73" t="s">
        <v>3238</v>
      </c>
      <c r="L13" s="73" t="s">
        <v>3236</v>
      </c>
      <c r="M13" s="1283" t="s">
        <v>3231</v>
      </c>
      <c r="N13" s="32">
        <v>45812</v>
      </c>
      <c r="O13" s="28"/>
      <c r="P13" s="40">
        <v>45831</v>
      </c>
      <c r="Q13" s="32">
        <v>45832</v>
      </c>
      <c r="R13" s="33"/>
    </row>
    <row r="14" spans="1:18" s="4" customFormat="1" ht="19.7" customHeight="1">
      <c r="A14" s="398" t="s">
        <v>54</v>
      </c>
      <c r="B14" s="1278">
        <v>10</v>
      </c>
      <c r="C14" s="1078">
        <f t="shared" si="0"/>
        <v>5</v>
      </c>
      <c r="D14" s="1522" t="s">
        <v>61</v>
      </c>
      <c r="E14" s="592" t="s">
        <v>55</v>
      </c>
      <c r="F14" s="1409" t="s">
        <v>3239</v>
      </c>
      <c r="G14" s="431">
        <v>1</v>
      </c>
      <c r="H14" s="431">
        <v>7458</v>
      </c>
      <c r="I14" s="1523">
        <f t="shared" ref="I14:I36" si="1">G14*H14</f>
        <v>7458</v>
      </c>
      <c r="J14" s="73"/>
      <c r="K14" s="73" t="s">
        <v>3240</v>
      </c>
      <c r="L14" s="157" t="s">
        <v>3241</v>
      </c>
      <c r="M14" s="1283" t="s">
        <v>3231</v>
      </c>
      <c r="N14" s="32">
        <v>45812</v>
      </c>
      <c r="O14" s="28"/>
      <c r="P14" s="40">
        <v>45831</v>
      </c>
      <c r="Q14" s="32">
        <v>45832</v>
      </c>
      <c r="R14" s="33"/>
    </row>
    <row r="15" spans="1:18" s="4" customFormat="1" ht="19.7" customHeight="1">
      <c r="A15" s="398" t="s">
        <v>42</v>
      </c>
      <c r="B15" s="1278">
        <v>10</v>
      </c>
      <c r="C15" s="1078">
        <f t="shared" si="0"/>
        <v>6</v>
      </c>
      <c r="D15" s="131" t="s">
        <v>3242</v>
      </c>
      <c r="E15" s="131" t="s">
        <v>55</v>
      </c>
      <c r="F15" s="458" t="s">
        <v>3243</v>
      </c>
      <c r="G15" s="1487">
        <v>1</v>
      </c>
      <c r="H15" s="739">
        <v>367</v>
      </c>
      <c r="I15" s="1524">
        <f t="shared" si="1"/>
        <v>367</v>
      </c>
      <c r="J15" s="1525"/>
      <c r="K15" s="217" t="s">
        <v>3244</v>
      </c>
      <c r="L15" s="157" t="s">
        <v>3241</v>
      </c>
      <c r="M15" s="1283" t="s">
        <v>3231</v>
      </c>
      <c r="N15" s="32">
        <v>45812</v>
      </c>
      <c r="O15" s="28"/>
      <c r="P15" s="40">
        <v>45831</v>
      </c>
      <c r="Q15" s="32">
        <v>45832</v>
      </c>
      <c r="R15" s="33"/>
    </row>
    <row r="16" spans="1:18" s="4" customFormat="1" ht="19.7" customHeight="1">
      <c r="A16" s="1526" t="s">
        <v>77</v>
      </c>
      <c r="B16" s="1278">
        <v>10</v>
      </c>
      <c r="C16" s="1078">
        <f t="shared" si="0"/>
        <v>7</v>
      </c>
      <c r="D16" s="28" t="s">
        <v>55</v>
      </c>
      <c r="E16" s="592" t="s">
        <v>55</v>
      </c>
      <c r="F16" s="1409" t="s">
        <v>2939</v>
      </c>
      <c r="G16" s="1527">
        <v>1</v>
      </c>
      <c r="H16" s="1527">
        <v>4524</v>
      </c>
      <c r="I16" s="1523">
        <f t="shared" si="1"/>
        <v>4524</v>
      </c>
      <c r="J16" s="1528"/>
      <c r="K16" s="1528" t="s">
        <v>3245</v>
      </c>
      <c r="L16" s="157" t="s">
        <v>3241</v>
      </c>
      <c r="M16" s="1283" t="s">
        <v>3231</v>
      </c>
      <c r="N16" s="32">
        <v>45812</v>
      </c>
      <c r="O16" s="28"/>
      <c r="P16" s="40">
        <v>45831</v>
      </c>
      <c r="Q16" s="32">
        <v>45832</v>
      </c>
      <c r="R16" s="33"/>
    </row>
    <row r="17" spans="1:18" s="4" customFormat="1" ht="19.7" customHeight="1">
      <c r="A17" s="398" t="s">
        <v>42</v>
      </c>
      <c r="B17" s="1278">
        <v>10</v>
      </c>
      <c r="C17" s="1078">
        <f t="shared" si="0"/>
        <v>8</v>
      </c>
      <c r="D17" s="28" t="s">
        <v>55</v>
      </c>
      <c r="E17" s="592" t="s">
        <v>55</v>
      </c>
      <c r="F17" s="458" t="s">
        <v>3246</v>
      </c>
      <c r="G17" s="1487">
        <v>10</v>
      </c>
      <c r="H17" s="739">
        <v>15</v>
      </c>
      <c r="I17" s="1520">
        <f t="shared" si="1"/>
        <v>150</v>
      </c>
      <c r="J17" s="464"/>
      <c r="K17" s="464" t="s">
        <v>3247</v>
      </c>
      <c r="L17" s="157" t="s">
        <v>3241</v>
      </c>
      <c r="M17" s="1283" t="s">
        <v>3231</v>
      </c>
      <c r="N17" s="32">
        <v>45812</v>
      </c>
      <c r="O17" s="28"/>
      <c r="P17" s="40">
        <v>45831</v>
      </c>
      <c r="Q17" s="32">
        <v>45832</v>
      </c>
      <c r="R17" s="33"/>
    </row>
    <row r="18" spans="1:18" s="4" customFormat="1" ht="19.7" customHeight="1">
      <c r="A18" s="1526" t="s">
        <v>54</v>
      </c>
      <c r="B18" s="1278">
        <v>10</v>
      </c>
      <c r="C18" s="1078">
        <f t="shared" si="0"/>
        <v>9</v>
      </c>
      <c r="D18" s="1522" t="s">
        <v>61</v>
      </c>
      <c r="E18" s="592" t="s">
        <v>55</v>
      </c>
      <c r="F18" s="1409" t="s">
        <v>3248</v>
      </c>
      <c r="G18" s="1527">
        <v>1</v>
      </c>
      <c r="H18" s="1527">
        <v>14079</v>
      </c>
      <c r="I18" s="1523">
        <f t="shared" si="1"/>
        <v>14079</v>
      </c>
      <c r="J18" s="1528"/>
      <c r="K18" s="1528" t="s">
        <v>3249</v>
      </c>
      <c r="L18" s="157" t="s">
        <v>3241</v>
      </c>
      <c r="M18" s="1283" t="s">
        <v>3231</v>
      </c>
      <c r="N18" s="32">
        <v>45812</v>
      </c>
      <c r="O18" s="28"/>
      <c r="P18" s="40">
        <v>45831</v>
      </c>
      <c r="Q18" s="32">
        <v>45832</v>
      </c>
      <c r="R18" s="33"/>
    </row>
    <row r="19" spans="1:18" s="4" customFormat="1" ht="19.7" customHeight="1">
      <c r="A19" s="398" t="s">
        <v>42</v>
      </c>
      <c r="B19" s="1278">
        <v>10</v>
      </c>
      <c r="C19" s="1078">
        <f t="shared" si="0"/>
        <v>10</v>
      </c>
      <c r="D19" s="28" t="s">
        <v>55</v>
      </c>
      <c r="E19" s="592" t="s">
        <v>55</v>
      </c>
      <c r="F19" s="1409" t="s">
        <v>3250</v>
      </c>
      <c r="G19" s="1527">
        <v>1</v>
      </c>
      <c r="H19" s="1527">
        <v>287</v>
      </c>
      <c r="I19" s="1523">
        <f>G19*H19</f>
        <v>287</v>
      </c>
      <c r="J19" s="1528"/>
      <c r="K19" s="1528" t="s">
        <v>3251</v>
      </c>
      <c r="L19" s="157" t="s">
        <v>3241</v>
      </c>
      <c r="M19" s="1283" t="s">
        <v>3231</v>
      </c>
      <c r="N19" s="32">
        <v>45812</v>
      </c>
      <c r="O19" s="28"/>
      <c r="P19" s="40">
        <v>45831</v>
      </c>
      <c r="Q19" s="32">
        <v>45832</v>
      </c>
      <c r="R19" s="33"/>
    </row>
    <row r="20" spans="1:18" s="4" customFormat="1" ht="19.7" customHeight="1">
      <c r="A20" s="398" t="s">
        <v>42</v>
      </c>
      <c r="B20" s="1278">
        <v>10</v>
      </c>
      <c r="C20" s="1078">
        <f t="shared" si="0"/>
        <v>11</v>
      </c>
      <c r="D20" s="28" t="s">
        <v>55</v>
      </c>
      <c r="E20" s="592" t="s">
        <v>55</v>
      </c>
      <c r="F20" s="1409" t="s">
        <v>3252</v>
      </c>
      <c r="G20" s="1527">
        <v>1</v>
      </c>
      <c r="H20" s="1527">
        <v>316</v>
      </c>
      <c r="I20" s="1523">
        <f t="shared" si="1"/>
        <v>316</v>
      </c>
      <c r="J20" s="1528"/>
      <c r="K20" s="1528" t="s">
        <v>3251</v>
      </c>
      <c r="L20" s="157" t="s">
        <v>3241</v>
      </c>
      <c r="M20" s="1283" t="s">
        <v>3231</v>
      </c>
      <c r="N20" s="32">
        <v>45812</v>
      </c>
      <c r="O20" s="28"/>
      <c r="P20" s="40">
        <v>45831</v>
      </c>
      <c r="Q20" s="32">
        <v>45832</v>
      </c>
      <c r="R20" s="33"/>
    </row>
    <row r="21" spans="1:18" s="4" customFormat="1" ht="19.7" customHeight="1">
      <c r="A21" s="398" t="s">
        <v>54</v>
      </c>
      <c r="B21" s="1278">
        <v>10</v>
      </c>
      <c r="C21" s="1078">
        <f t="shared" si="0"/>
        <v>12</v>
      </c>
      <c r="D21" s="1521" t="s">
        <v>61</v>
      </c>
      <c r="E21" s="28" t="s">
        <v>55</v>
      </c>
      <c r="F21" s="1409" t="s">
        <v>3253</v>
      </c>
      <c r="G21" s="1487">
        <v>1</v>
      </c>
      <c r="H21" s="739">
        <v>11380</v>
      </c>
      <c r="I21" s="1524">
        <f t="shared" si="1"/>
        <v>11380</v>
      </c>
      <c r="J21" s="1525"/>
      <c r="K21" s="217" t="s">
        <v>3254</v>
      </c>
      <c r="L21" s="157" t="s">
        <v>3255</v>
      </c>
      <c r="M21" s="1283" t="s">
        <v>3231</v>
      </c>
      <c r="N21" s="32">
        <v>45812</v>
      </c>
      <c r="O21" s="28"/>
      <c r="P21" s="40">
        <v>45831</v>
      </c>
      <c r="Q21" s="32">
        <v>45832</v>
      </c>
      <c r="R21" s="33"/>
    </row>
    <row r="22" spans="1:18" s="4" customFormat="1" ht="19.7" customHeight="1">
      <c r="A22" s="398" t="s">
        <v>54</v>
      </c>
      <c r="B22" s="1278">
        <v>10</v>
      </c>
      <c r="C22" s="1078">
        <f t="shared" si="0"/>
        <v>13</v>
      </c>
      <c r="D22" s="1521" t="s">
        <v>61</v>
      </c>
      <c r="E22" s="28" t="s">
        <v>55</v>
      </c>
      <c r="F22" s="458" t="s">
        <v>3256</v>
      </c>
      <c r="G22" s="1487">
        <v>1</v>
      </c>
      <c r="H22" s="739">
        <v>10359</v>
      </c>
      <c r="I22" s="1524">
        <f t="shared" si="1"/>
        <v>10359</v>
      </c>
      <c r="J22" s="1525"/>
      <c r="K22" s="217" t="s">
        <v>3257</v>
      </c>
      <c r="L22" s="157" t="s">
        <v>3255</v>
      </c>
      <c r="M22" s="1283" t="s">
        <v>3231</v>
      </c>
      <c r="N22" s="32">
        <v>45812</v>
      </c>
      <c r="O22" s="28"/>
      <c r="P22" s="40">
        <v>45831</v>
      </c>
      <c r="Q22" s="32">
        <v>45832</v>
      </c>
      <c r="R22" s="33"/>
    </row>
    <row r="23" spans="1:18" s="4" customFormat="1" ht="19.7" customHeight="1">
      <c r="A23" s="398" t="s">
        <v>42</v>
      </c>
      <c r="B23" s="1278">
        <v>10</v>
      </c>
      <c r="C23" s="1078">
        <f t="shared" si="0"/>
        <v>14</v>
      </c>
      <c r="D23" s="131" t="s">
        <v>3242</v>
      </c>
      <c r="E23" s="28" t="s">
        <v>55</v>
      </c>
      <c r="F23" s="458" t="s">
        <v>3243</v>
      </c>
      <c r="G23" s="1487">
        <v>1</v>
      </c>
      <c r="H23" s="739">
        <v>367</v>
      </c>
      <c r="I23" s="1524">
        <f t="shared" si="1"/>
        <v>367</v>
      </c>
      <c r="J23" s="1525"/>
      <c r="K23" s="217" t="s">
        <v>3244</v>
      </c>
      <c r="L23" s="157" t="s">
        <v>3255</v>
      </c>
      <c r="M23" s="1283" t="s">
        <v>3231</v>
      </c>
      <c r="N23" s="32">
        <v>45812</v>
      </c>
      <c r="O23" s="28"/>
      <c r="P23" s="40">
        <v>45831</v>
      </c>
      <c r="Q23" s="32">
        <v>45832</v>
      </c>
      <c r="R23" s="33"/>
    </row>
    <row r="24" spans="1:18" s="4" customFormat="1" ht="19.7" customHeight="1">
      <c r="A24" s="398" t="s">
        <v>42</v>
      </c>
      <c r="B24" s="1278">
        <v>10</v>
      </c>
      <c r="C24" s="1078">
        <f t="shared" si="0"/>
        <v>15</v>
      </c>
      <c r="D24" s="28" t="s">
        <v>55</v>
      </c>
      <c r="E24" s="28" t="s">
        <v>55</v>
      </c>
      <c r="F24" s="458" t="s">
        <v>1655</v>
      </c>
      <c r="G24" s="1487">
        <v>1</v>
      </c>
      <c r="H24" s="739">
        <v>495</v>
      </c>
      <c r="I24" s="1524">
        <f t="shared" si="1"/>
        <v>495</v>
      </c>
      <c r="J24" s="1525"/>
      <c r="K24" s="217" t="s">
        <v>3258</v>
      </c>
      <c r="L24" s="157" t="s">
        <v>3255</v>
      </c>
      <c r="M24" s="1283" t="s">
        <v>3231</v>
      </c>
      <c r="N24" s="32">
        <v>45812</v>
      </c>
      <c r="O24" s="28"/>
      <c r="P24" s="40">
        <v>45831</v>
      </c>
      <c r="Q24" s="32">
        <v>45832</v>
      </c>
      <c r="R24" s="33"/>
    </row>
    <row r="25" spans="1:18" s="4" customFormat="1" ht="19.7" customHeight="1">
      <c r="A25" s="398" t="s">
        <v>64</v>
      </c>
      <c r="B25" s="1278">
        <v>10</v>
      </c>
      <c r="C25" s="1078">
        <f t="shared" si="0"/>
        <v>16</v>
      </c>
      <c r="D25" s="131" t="s">
        <v>55</v>
      </c>
      <c r="E25" s="131" t="s">
        <v>55</v>
      </c>
      <c r="F25" s="458" t="s">
        <v>3259</v>
      </c>
      <c r="G25" s="1487">
        <v>2</v>
      </c>
      <c r="H25" s="739">
        <v>576</v>
      </c>
      <c r="I25" s="427">
        <f t="shared" si="1"/>
        <v>1152</v>
      </c>
      <c r="J25" s="1525"/>
      <c r="K25" s="217" t="s">
        <v>3260</v>
      </c>
      <c r="L25" s="157" t="s">
        <v>3255</v>
      </c>
      <c r="M25" s="1283" t="s">
        <v>3231</v>
      </c>
      <c r="N25" s="32">
        <v>45812</v>
      </c>
      <c r="O25" s="28"/>
      <c r="P25" s="40">
        <v>45831</v>
      </c>
      <c r="Q25" s="32">
        <v>45832</v>
      </c>
      <c r="R25" s="33"/>
    </row>
    <row r="26" spans="1:18" s="4" customFormat="1" ht="19.7" customHeight="1">
      <c r="A26" s="398" t="s">
        <v>42</v>
      </c>
      <c r="B26" s="1278">
        <v>10</v>
      </c>
      <c r="C26" s="1078">
        <f t="shared" si="0"/>
        <v>17</v>
      </c>
      <c r="D26" s="27" t="s">
        <v>55</v>
      </c>
      <c r="E26" s="27" t="s">
        <v>55</v>
      </c>
      <c r="F26" s="300" t="s">
        <v>569</v>
      </c>
      <c r="G26" s="1529">
        <v>2</v>
      </c>
      <c r="H26" s="751">
        <v>77</v>
      </c>
      <c r="I26" s="1530">
        <f t="shared" si="1"/>
        <v>154</v>
      </c>
      <c r="J26" s="31"/>
      <c r="K26" s="187" t="s">
        <v>168</v>
      </c>
      <c r="L26" s="157" t="s">
        <v>3255</v>
      </c>
      <c r="M26" s="1283" t="s">
        <v>3231</v>
      </c>
      <c r="N26" s="32">
        <v>45812</v>
      </c>
      <c r="O26" s="28"/>
      <c r="P26" s="40">
        <v>45831</v>
      </c>
      <c r="Q26" s="32">
        <v>45832</v>
      </c>
      <c r="R26" s="33"/>
    </row>
    <row r="27" spans="1:18" s="4" customFormat="1" ht="19.7" customHeight="1">
      <c r="A27" s="398" t="s">
        <v>54</v>
      </c>
      <c r="B27" s="1278">
        <v>10</v>
      </c>
      <c r="C27" s="1078">
        <f t="shared" si="0"/>
        <v>18</v>
      </c>
      <c r="D27" s="1521" t="s">
        <v>61</v>
      </c>
      <c r="E27" s="28" t="s">
        <v>55</v>
      </c>
      <c r="F27" s="1531" t="s">
        <v>3261</v>
      </c>
      <c r="G27" s="431">
        <v>1</v>
      </c>
      <c r="H27" s="431">
        <v>16959</v>
      </c>
      <c r="I27" s="1532">
        <f t="shared" si="1"/>
        <v>16959</v>
      </c>
      <c r="J27" s="217"/>
      <c r="K27" s="217" t="s">
        <v>3262</v>
      </c>
      <c r="L27" s="27" t="s">
        <v>3263</v>
      </c>
      <c r="M27" s="1283" t="s">
        <v>3231</v>
      </c>
      <c r="N27" s="32">
        <v>45812</v>
      </c>
      <c r="O27" s="28"/>
      <c r="P27" s="40">
        <v>45831</v>
      </c>
      <c r="Q27" s="32">
        <v>45832</v>
      </c>
      <c r="R27" s="33"/>
    </row>
    <row r="28" spans="1:18" s="4" customFormat="1" ht="19.7" customHeight="1">
      <c r="A28" s="398" t="s">
        <v>77</v>
      </c>
      <c r="B28" s="1278">
        <v>10</v>
      </c>
      <c r="C28" s="1078">
        <f t="shared" si="0"/>
        <v>19</v>
      </c>
      <c r="D28" s="28" t="s">
        <v>55</v>
      </c>
      <c r="E28" s="28" t="s">
        <v>55</v>
      </c>
      <c r="F28" s="297" t="s">
        <v>3264</v>
      </c>
      <c r="G28" s="431">
        <v>2</v>
      </c>
      <c r="H28" s="431">
        <v>693</v>
      </c>
      <c r="I28" s="1532">
        <f t="shared" si="1"/>
        <v>1386</v>
      </c>
      <c r="J28" s="217"/>
      <c r="K28" s="217" t="s">
        <v>3265</v>
      </c>
      <c r="L28" s="27" t="s">
        <v>3263</v>
      </c>
      <c r="M28" s="1283" t="s">
        <v>3231</v>
      </c>
      <c r="N28" s="32">
        <v>45812</v>
      </c>
      <c r="O28" s="28"/>
      <c r="P28" s="40">
        <v>45831</v>
      </c>
      <c r="Q28" s="32">
        <v>45832</v>
      </c>
      <c r="R28" s="33"/>
    </row>
    <row r="29" spans="1:18" s="4" customFormat="1" ht="19.7" customHeight="1">
      <c r="A29" s="398" t="s">
        <v>42</v>
      </c>
      <c r="B29" s="1278">
        <v>10</v>
      </c>
      <c r="C29" s="1078">
        <f t="shared" si="0"/>
        <v>20</v>
      </c>
      <c r="D29" s="28" t="s">
        <v>55</v>
      </c>
      <c r="E29" s="28" t="s">
        <v>55</v>
      </c>
      <c r="F29" s="297" t="s">
        <v>3266</v>
      </c>
      <c r="G29" s="431">
        <v>5</v>
      </c>
      <c r="H29" s="431">
        <v>24</v>
      </c>
      <c r="I29" s="1532">
        <f t="shared" si="1"/>
        <v>120</v>
      </c>
      <c r="J29" s="217"/>
      <c r="K29" s="217" t="s">
        <v>427</v>
      </c>
      <c r="L29" s="27" t="s">
        <v>3263</v>
      </c>
      <c r="M29" s="1283" t="s">
        <v>3231</v>
      </c>
      <c r="N29" s="32">
        <v>45812</v>
      </c>
      <c r="O29" s="28"/>
      <c r="P29" s="40">
        <v>45831</v>
      </c>
      <c r="Q29" s="32">
        <v>45832</v>
      </c>
      <c r="R29" s="33"/>
    </row>
    <row r="30" spans="1:18" s="4" customFormat="1" ht="19.7" customHeight="1">
      <c r="A30" s="398" t="s">
        <v>42</v>
      </c>
      <c r="B30" s="1278">
        <v>10</v>
      </c>
      <c r="C30" s="1078">
        <f t="shared" si="0"/>
        <v>21</v>
      </c>
      <c r="D30" s="131" t="s">
        <v>55</v>
      </c>
      <c r="E30" s="131" t="s">
        <v>55</v>
      </c>
      <c r="F30" s="297" t="s">
        <v>240</v>
      </c>
      <c r="G30" s="431">
        <v>10</v>
      </c>
      <c r="H30" s="431">
        <v>41</v>
      </c>
      <c r="I30" s="1520">
        <f t="shared" si="1"/>
        <v>410</v>
      </c>
      <c r="J30" s="217"/>
      <c r="K30" s="217" t="s">
        <v>3267</v>
      </c>
      <c r="L30" s="27" t="s">
        <v>3263</v>
      </c>
      <c r="M30" s="1283" t="s">
        <v>3231</v>
      </c>
      <c r="N30" s="32">
        <v>45812</v>
      </c>
      <c r="O30" s="28"/>
      <c r="P30" s="40">
        <v>45831</v>
      </c>
      <c r="Q30" s="32">
        <v>45832</v>
      </c>
      <c r="R30" s="33"/>
    </row>
    <row r="31" spans="1:18" s="4" customFormat="1" ht="19.7" customHeight="1">
      <c r="A31" s="398" t="s">
        <v>54</v>
      </c>
      <c r="B31" s="1278">
        <v>10</v>
      </c>
      <c r="C31" s="1078">
        <f t="shared" si="0"/>
        <v>22</v>
      </c>
      <c r="D31" s="1521" t="s">
        <v>61</v>
      </c>
      <c r="E31" s="28" t="s">
        <v>55</v>
      </c>
      <c r="F31" s="297" t="s">
        <v>3268</v>
      </c>
      <c r="G31" s="431">
        <v>1</v>
      </c>
      <c r="H31" s="431">
        <v>12637</v>
      </c>
      <c r="I31" s="465">
        <f t="shared" si="1"/>
        <v>12637</v>
      </c>
      <c r="J31" s="217"/>
      <c r="K31" s="73" t="s">
        <v>3269</v>
      </c>
      <c r="L31" s="27" t="s">
        <v>3263</v>
      </c>
      <c r="M31" s="1283" t="s">
        <v>3231</v>
      </c>
      <c r="N31" s="32">
        <v>45812</v>
      </c>
      <c r="O31" s="28"/>
      <c r="P31" s="40">
        <v>45831</v>
      </c>
      <c r="Q31" s="32">
        <v>45832</v>
      </c>
      <c r="R31" s="33"/>
    </row>
    <row r="32" spans="1:18" s="4" customFormat="1" ht="19.7" customHeight="1">
      <c r="A32" s="398" t="s">
        <v>42</v>
      </c>
      <c r="B32" s="1278">
        <v>10</v>
      </c>
      <c r="C32" s="1078">
        <f>+C31+1</f>
        <v>23</v>
      </c>
      <c r="D32" s="28" t="s">
        <v>55</v>
      </c>
      <c r="E32" s="592" t="s">
        <v>55</v>
      </c>
      <c r="F32" s="458" t="s">
        <v>503</v>
      </c>
      <c r="G32" s="1487">
        <v>10</v>
      </c>
      <c r="H32" s="739">
        <v>15</v>
      </c>
      <c r="I32" s="479">
        <f t="shared" si="1"/>
        <v>150</v>
      </c>
      <c r="J32" s="464"/>
      <c r="K32" s="464" t="s">
        <v>504</v>
      </c>
      <c r="L32" s="27" t="s">
        <v>3263</v>
      </c>
      <c r="M32" s="1283" t="s">
        <v>3231</v>
      </c>
      <c r="N32" s="32">
        <v>45812</v>
      </c>
      <c r="O32" s="28"/>
      <c r="P32" s="40">
        <v>45831</v>
      </c>
      <c r="Q32" s="32">
        <v>45832</v>
      </c>
      <c r="R32" s="33"/>
    </row>
    <row r="33" spans="1:18" s="4" customFormat="1" ht="19.7" customHeight="1">
      <c r="A33" s="398" t="s">
        <v>42</v>
      </c>
      <c r="B33" s="1278">
        <v>10</v>
      </c>
      <c r="C33" s="1078">
        <f t="shared" si="0"/>
        <v>24</v>
      </c>
      <c r="D33" s="28" t="s">
        <v>55</v>
      </c>
      <c r="E33" s="592" t="s">
        <v>55</v>
      </c>
      <c r="F33" s="458" t="s">
        <v>3270</v>
      </c>
      <c r="G33" s="1487">
        <v>10</v>
      </c>
      <c r="H33" s="739">
        <v>15</v>
      </c>
      <c r="I33" s="479">
        <f t="shared" si="1"/>
        <v>150</v>
      </c>
      <c r="J33" s="464"/>
      <c r="K33" s="464" t="s">
        <v>3271</v>
      </c>
      <c r="L33" s="27" t="s">
        <v>3263</v>
      </c>
      <c r="M33" s="1283" t="s">
        <v>3231</v>
      </c>
      <c r="N33" s="32">
        <v>45812</v>
      </c>
      <c r="O33" s="28"/>
      <c r="P33" s="40">
        <v>45831</v>
      </c>
      <c r="Q33" s="32">
        <v>45832</v>
      </c>
      <c r="R33" s="33"/>
    </row>
    <row r="34" spans="1:18" s="4" customFormat="1" ht="19.7" customHeight="1">
      <c r="A34" s="398" t="s">
        <v>109</v>
      </c>
      <c r="B34" s="1278">
        <v>10</v>
      </c>
      <c r="C34" s="1078">
        <f t="shared" si="0"/>
        <v>25</v>
      </c>
      <c r="D34" s="1521" t="s">
        <v>61</v>
      </c>
      <c r="E34" s="28" t="s">
        <v>55</v>
      </c>
      <c r="F34" s="297" t="s">
        <v>3272</v>
      </c>
      <c r="G34" s="431">
        <v>1</v>
      </c>
      <c r="H34" s="431">
        <v>2969</v>
      </c>
      <c r="I34" s="479">
        <f t="shared" si="1"/>
        <v>2969</v>
      </c>
      <c r="J34" s="217"/>
      <c r="K34" s="73" t="s">
        <v>3273</v>
      </c>
      <c r="L34" s="27" t="s">
        <v>3263</v>
      </c>
      <c r="M34" s="1283" t="s">
        <v>3231</v>
      </c>
      <c r="N34" s="32">
        <v>45812</v>
      </c>
      <c r="O34" s="28"/>
      <c r="P34" s="40">
        <v>45831</v>
      </c>
      <c r="Q34" s="32">
        <v>45832</v>
      </c>
      <c r="R34" s="33"/>
    </row>
    <row r="35" spans="1:18" s="4" customFormat="1" ht="19.7" customHeight="1">
      <c r="A35" s="398" t="s">
        <v>42</v>
      </c>
      <c r="B35" s="1278">
        <v>10</v>
      </c>
      <c r="C35" s="1078">
        <f t="shared" si="0"/>
        <v>26</v>
      </c>
      <c r="D35" s="131" t="s">
        <v>55</v>
      </c>
      <c r="E35" s="131" t="s">
        <v>55</v>
      </c>
      <c r="F35" s="297" t="s">
        <v>1828</v>
      </c>
      <c r="G35" s="431">
        <v>4</v>
      </c>
      <c r="H35" s="431">
        <v>77</v>
      </c>
      <c r="I35" s="1520">
        <f t="shared" si="1"/>
        <v>308</v>
      </c>
      <c r="J35" s="217"/>
      <c r="K35" s="217" t="s">
        <v>3274</v>
      </c>
      <c r="L35" s="27" t="s">
        <v>3263</v>
      </c>
      <c r="M35" s="1283" t="s">
        <v>3231</v>
      </c>
      <c r="N35" s="32">
        <v>45812</v>
      </c>
      <c r="O35" s="28"/>
      <c r="P35" s="40">
        <v>45831</v>
      </c>
      <c r="Q35" s="32">
        <v>45832</v>
      </c>
      <c r="R35" s="33"/>
    </row>
    <row r="36" spans="1:18" s="4" customFormat="1" ht="19.7" customHeight="1">
      <c r="A36" s="398" t="s">
        <v>42</v>
      </c>
      <c r="B36" s="1278">
        <v>10</v>
      </c>
      <c r="C36" s="1078">
        <f>+C35+1</f>
        <v>27</v>
      </c>
      <c r="D36" s="131" t="s">
        <v>55</v>
      </c>
      <c r="E36" s="131" t="s">
        <v>55</v>
      </c>
      <c r="F36" s="297" t="s">
        <v>3275</v>
      </c>
      <c r="G36" s="431">
        <v>2</v>
      </c>
      <c r="H36" s="431">
        <v>153</v>
      </c>
      <c r="I36" s="479">
        <f t="shared" si="1"/>
        <v>306</v>
      </c>
      <c r="J36" s="217"/>
      <c r="K36" s="73" t="s">
        <v>3276</v>
      </c>
      <c r="L36" s="27"/>
      <c r="M36" s="1283" t="s">
        <v>3231</v>
      </c>
      <c r="N36" s="32">
        <v>45812</v>
      </c>
      <c r="O36" s="28"/>
      <c r="P36" s="40">
        <v>45831</v>
      </c>
      <c r="Q36" s="32">
        <v>45832</v>
      </c>
      <c r="R36" s="33"/>
    </row>
    <row r="37" spans="1:18" s="4" customFormat="1" ht="19.7" customHeight="1">
      <c r="A37" s="27"/>
      <c r="B37" s="27"/>
      <c r="C37" s="28"/>
      <c r="D37" s="28"/>
      <c r="E37" s="28"/>
      <c r="F37" s="73"/>
      <c r="G37" s="27"/>
      <c r="H37" s="27"/>
      <c r="I37" s="31"/>
      <c r="J37" s="217"/>
      <c r="K37" s="27"/>
      <c r="L37" s="27"/>
      <c r="M37" s="27"/>
      <c r="N37" s="32"/>
      <c r="O37" s="28"/>
      <c r="P37" s="27"/>
      <c r="Q37" s="32"/>
      <c r="R37" s="33"/>
    </row>
    <row r="38" spans="1:18" s="4" customFormat="1" ht="19.7" customHeight="1">
      <c r="A38" s="27"/>
      <c r="B38" s="27"/>
      <c r="C38" s="28"/>
      <c r="D38" s="28"/>
      <c r="E38" s="28"/>
      <c r="F38" s="73"/>
      <c r="G38" s="27"/>
      <c r="H38" s="27"/>
      <c r="I38" s="31"/>
      <c r="J38" s="217"/>
      <c r="K38" s="27"/>
      <c r="L38" s="27"/>
      <c r="M38" s="27"/>
      <c r="N38" s="32"/>
      <c r="O38" s="28"/>
      <c r="P38" s="27"/>
      <c r="Q38" s="32"/>
      <c r="R38" s="33"/>
    </row>
    <row r="39" spans="1:18" s="4" customFormat="1" ht="19.7" customHeight="1">
      <c r="A39" s="27"/>
      <c r="B39" s="27"/>
      <c r="C39" s="28"/>
      <c r="D39" s="28"/>
      <c r="E39" s="28"/>
      <c r="F39" s="306">
        <f>SUM(I9:I38)</f>
        <v>101537</v>
      </c>
      <c r="G39" s="27"/>
      <c r="H39" s="27"/>
      <c r="I39" s="31"/>
      <c r="J39" s="217"/>
      <c r="K39" s="27"/>
      <c r="L39" s="27"/>
      <c r="M39" s="27"/>
      <c r="N39" s="32"/>
      <c r="O39" s="28"/>
      <c r="P39" s="27"/>
      <c r="Q39" s="32"/>
      <c r="R39" s="33"/>
    </row>
    <row r="40" spans="1:18" s="4" customFormat="1" ht="19.7" customHeight="1">
      <c r="A40" s="27"/>
      <c r="B40" s="27"/>
      <c r="C40" s="28"/>
      <c r="D40" s="28"/>
      <c r="E40" s="28"/>
      <c r="F40" s="73"/>
      <c r="G40" s="27"/>
      <c r="H40" s="27"/>
      <c r="I40" s="31"/>
      <c r="J40" s="217"/>
      <c r="K40" s="27"/>
      <c r="L40" s="27"/>
      <c r="M40" s="27"/>
      <c r="N40" s="32"/>
      <c r="O40" s="28"/>
      <c r="P40" s="27"/>
      <c r="Q40" s="32"/>
      <c r="R40" s="33"/>
    </row>
    <row r="41" spans="1:18" s="4" customFormat="1" ht="19.7" customHeight="1">
      <c r="A41" s="27"/>
      <c r="B41" s="27"/>
      <c r="C41" s="28"/>
      <c r="D41" s="28"/>
      <c r="E41" s="28"/>
      <c r="F41" s="73"/>
      <c r="G41" s="27"/>
      <c r="H41" s="27"/>
      <c r="I41" s="31"/>
      <c r="J41" s="217"/>
      <c r="K41" s="27"/>
      <c r="L41" s="27"/>
      <c r="M41" s="27"/>
      <c r="N41" s="32"/>
      <c r="O41" s="28"/>
      <c r="P41" s="27"/>
      <c r="Q41" s="32"/>
      <c r="R41" s="33"/>
    </row>
    <row r="42" spans="1:18" s="4" customFormat="1" ht="19.7" customHeight="1">
      <c r="A42" s="27"/>
      <c r="B42" s="27"/>
      <c r="C42" s="28"/>
      <c r="D42" s="28"/>
      <c r="E42" s="28"/>
      <c r="F42" s="73"/>
      <c r="G42" s="27"/>
      <c r="H42" s="27"/>
      <c r="I42" s="31"/>
      <c r="J42" s="217"/>
      <c r="K42" s="27"/>
      <c r="L42" s="27"/>
      <c r="M42" s="27"/>
      <c r="N42" s="32"/>
      <c r="O42" s="28"/>
      <c r="P42" s="27"/>
      <c r="Q42" s="32"/>
      <c r="R42" s="33"/>
    </row>
    <row r="43" spans="1:18" s="4" customFormat="1" ht="19.7" customHeight="1">
      <c r="A43" s="27"/>
      <c r="B43" s="27"/>
      <c r="C43" s="28"/>
      <c r="D43" s="28"/>
      <c r="E43" s="28"/>
      <c r="F43" s="73"/>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5" customHeight="1">
      <c r="A45" s="27"/>
      <c r="B45" s="1506"/>
      <c r="C45" s="28"/>
      <c r="D45" s="1507" t="s">
        <v>2892</v>
      </c>
      <c r="E45" s="1508"/>
      <c r="F45" s="1508"/>
      <c r="G45" s="1509"/>
      <c r="H45" s="257"/>
      <c r="I45" s="257"/>
      <c r="J45" s="147"/>
      <c r="K45" s="73"/>
      <c r="L45" s="38"/>
      <c r="M45" s="27"/>
      <c r="N45" s="989"/>
      <c r="O45" s="28"/>
      <c r="P45" s="27"/>
      <c r="Q45" s="989"/>
      <c r="R45" s="990"/>
    </row>
    <row r="46" spans="1:18" s="4" customFormat="1" ht="19.5" customHeight="1">
      <c r="A46" s="27"/>
      <c r="B46" s="71"/>
      <c r="C46" s="28"/>
      <c r="D46" s="581"/>
      <c r="E46" s="79"/>
      <c r="F46" s="88"/>
      <c r="G46" s="27"/>
      <c r="H46" s="257"/>
      <c r="I46" s="257"/>
      <c r="J46" s="87"/>
      <c r="K46" s="78"/>
      <c r="L46" s="38"/>
      <c r="M46" s="27"/>
      <c r="N46" s="989"/>
      <c r="O46" s="28"/>
      <c r="P46" s="27"/>
      <c r="Q46" s="989"/>
      <c r="R46" s="990"/>
    </row>
    <row r="47" spans="1:18" s="4" customFormat="1" ht="19.5" customHeight="1">
      <c r="A47" s="398" t="s">
        <v>42</v>
      </c>
      <c r="B47" s="1510">
        <v>26</v>
      </c>
      <c r="C47" s="1078">
        <f>+C36+1</f>
        <v>28</v>
      </c>
      <c r="D47" s="28" t="s">
        <v>376</v>
      </c>
      <c r="E47" s="27" t="s">
        <v>55</v>
      </c>
      <c r="F47" s="1062" t="s">
        <v>3277</v>
      </c>
      <c r="G47" s="431">
        <v>1</v>
      </c>
      <c r="H47" s="1042">
        <v>2533</v>
      </c>
      <c r="I47" s="423">
        <f>G47*H47</f>
        <v>2533</v>
      </c>
      <c r="J47" s="87"/>
      <c r="K47" s="73" t="s">
        <v>3278</v>
      </c>
      <c r="L47" s="38"/>
      <c r="M47" s="1283" t="s">
        <v>3231</v>
      </c>
      <c r="N47" s="32">
        <v>45812</v>
      </c>
      <c r="O47" s="28"/>
      <c r="P47" s="40">
        <v>45831</v>
      </c>
      <c r="Q47" s="32">
        <v>45832</v>
      </c>
      <c r="R47" s="990"/>
    </row>
    <row r="48" spans="1:18" s="4" customFormat="1" ht="19.5" customHeight="1">
      <c r="A48" s="398" t="s">
        <v>109</v>
      </c>
      <c r="B48" s="1510">
        <v>26</v>
      </c>
      <c r="C48" s="1078">
        <f t="shared" ref="C48:C62" si="2">+C47+1</f>
        <v>29</v>
      </c>
      <c r="D48" s="27" t="s">
        <v>55</v>
      </c>
      <c r="E48" s="27" t="s">
        <v>55</v>
      </c>
      <c r="F48" s="458" t="s">
        <v>1612</v>
      </c>
      <c r="G48" s="431">
        <v>2</v>
      </c>
      <c r="H48" s="1042">
        <v>861</v>
      </c>
      <c r="I48" s="423">
        <f t="shared" ref="I48:I65" si="3">G48*H48</f>
        <v>1722</v>
      </c>
      <c r="J48" s="87"/>
      <c r="K48" s="73" t="s">
        <v>2264</v>
      </c>
      <c r="L48" s="630"/>
      <c r="M48" s="1283" t="s">
        <v>3231</v>
      </c>
      <c r="N48" s="32">
        <v>45812</v>
      </c>
      <c r="O48" s="28"/>
      <c r="P48" s="40">
        <v>45831</v>
      </c>
      <c r="Q48" s="32">
        <v>45832</v>
      </c>
      <c r="R48" s="990"/>
    </row>
    <row r="49" spans="1:18" s="4" customFormat="1" ht="19.5" customHeight="1">
      <c r="A49" s="398" t="s">
        <v>42</v>
      </c>
      <c r="B49" s="1510">
        <v>26</v>
      </c>
      <c r="C49" s="1078">
        <f t="shared" si="2"/>
        <v>30</v>
      </c>
      <c r="D49" s="27" t="s">
        <v>55</v>
      </c>
      <c r="E49" s="27" t="s">
        <v>55</v>
      </c>
      <c r="F49" s="297" t="s">
        <v>137</v>
      </c>
      <c r="G49" s="1533">
        <v>2</v>
      </c>
      <c r="H49" s="1042">
        <v>287</v>
      </c>
      <c r="I49" s="423">
        <f t="shared" si="3"/>
        <v>574</v>
      </c>
      <c r="J49" s="257"/>
      <c r="K49" s="136" t="s">
        <v>2265</v>
      </c>
      <c r="L49" s="630"/>
      <c r="M49" s="1283" t="s">
        <v>3231</v>
      </c>
      <c r="N49" s="32">
        <v>45812</v>
      </c>
      <c r="O49" s="28"/>
      <c r="P49" s="40">
        <v>45831</v>
      </c>
      <c r="Q49" s="32">
        <v>45832</v>
      </c>
      <c r="R49" s="990"/>
    </row>
    <row r="50" spans="1:18" s="4" customFormat="1" ht="19.5" customHeight="1">
      <c r="A50" s="398" t="s">
        <v>42</v>
      </c>
      <c r="B50" s="1510">
        <v>26</v>
      </c>
      <c r="C50" s="1078">
        <f t="shared" si="2"/>
        <v>31</v>
      </c>
      <c r="D50" s="27" t="s">
        <v>55</v>
      </c>
      <c r="E50" s="27" t="s">
        <v>55</v>
      </c>
      <c r="F50" s="297" t="s">
        <v>1618</v>
      </c>
      <c r="G50" s="1533">
        <v>1</v>
      </c>
      <c r="H50" s="1390">
        <v>316</v>
      </c>
      <c r="I50" s="423">
        <f t="shared" si="3"/>
        <v>316</v>
      </c>
      <c r="J50" s="257"/>
      <c r="K50" s="1036" t="s">
        <v>1619</v>
      </c>
      <c r="L50" s="630"/>
      <c r="M50" s="1283" t="s">
        <v>3231</v>
      </c>
      <c r="N50" s="32">
        <v>45812</v>
      </c>
      <c r="O50" s="28"/>
      <c r="P50" s="40">
        <v>45831</v>
      </c>
      <c r="Q50" s="32">
        <v>45832</v>
      </c>
      <c r="R50" s="990"/>
    </row>
    <row r="51" spans="1:18" s="4" customFormat="1" ht="19.5" customHeight="1">
      <c r="A51" s="398" t="s">
        <v>42</v>
      </c>
      <c r="B51" s="1510">
        <v>26</v>
      </c>
      <c r="C51" s="1078">
        <f t="shared" si="2"/>
        <v>32</v>
      </c>
      <c r="D51" s="27" t="s">
        <v>55</v>
      </c>
      <c r="E51" s="27" t="s">
        <v>55</v>
      </c>
      <c r="F51" s="297" t="s">
        <v>2266</v>
      </c>
      <c r="G51" s="1534">
        <v>1</v>
      </c>
      <c r="H51" s="1042">
        <v>40</v>
      </c>
      <c r="I51" s="417">
        <f t="shared" si="3"/>
        <v>40</v>
      </c>
      <c r="J51" s="135"/>
      <c r="K51" s="136" t="s">
        <v>2267</v>
      </c>
      <c r="L51" s="630"/>
      <c r="M51" s="1283" t="s">
        <v>3231</v>
      </c>
      <c r="N51" s="32">
        <v>45812</v>
      </c>
      <c r="O51" s="28"/>
      <c r="P51" s="40">
        <v>45831</v>
      </c>
      <c r="Q51" s="32">
        <v>45832</v>
      </c>
      <c r="R51" s="990"/>
    </row>
    <row r="52" spans="1:18" s="4" customFormat="1" ht="19.5" customHeight="1">
      <c r="A52" s="398" t="s">
        <v>42</v>
      </c>
      <c r="B52" s="1510">
        <v>26</v>
      </c>
      <c r="C52" s="1078">
        <f t="shared" si="2"/>
        <v>33</v>
      </c>
      <c r="D52" s="27" t="s">
        <v>55</v>
      </c>
      <c r="E52" s="27" t="s">
        <v>55</v>
      </c>
      <c r="F52" s="297" t="s">
        <v>2268</v>
      </c>
      <c r="G52" s="1533">
        <v>1</v>
      </c>
      <c r="H52" s="1042">
        <v>45</v>
      </c>
      <c r="I52" s="417">
        <f t="shared" si="3"/>
        <v>45</v>
      </c>
      <c r="J52" s="31"/>
      <c r="K52" s="136" t="s">
        <v>2267</v>
      </c>
      <c r="L52" s="630"/>
      <c r="M52" s="1283" t="s">
        <v>3231</v>
      </c>
      <c r="N52" s="32">
        <v>45812</v>
      </c>
      <c r="O52" s="28"/>
      <c r="P52" s="40">
        <v>45831</v>
      </c>
      <c r="Q52" s="32">
        <v>45832</v>
      </c>
      <c r="R52" s="990"/>
    </row>
    <row r="53" spans="1:18" s="4" customFormat="1" ht="19.5" customHeight="1">
      <c r="A53" s="398" t="s">
        <v>123</v>
      </c>
      <c r="B53" s="1510">
        <v>26</v>
      </c>
      <c r="C53" s="1078">
        <f t="shared" si="2"/>
        <v>34</v>
      </c>
      <c r="D53" s="484" t="s">
        <v>61</v>
      </c>
      <c r="E53" s="131" t="s">
        <v>55</v>
      </c>
      <c r="F53" s="458" t="s">
        <v>2269</v>
      </c>
      <c r="G53" s="1535">
        <v>1</v>
      </c>
      <c r="H53" s="1039">
        <v>4258</v>
      </c>
      <c r="I53" s="423">
        <f>G53*H53</f>
        <v>4258</v>
      </c>
      <c r="J53" s="147"/>
      <c r="K53" s="73" t="s">
        <v>2270</v>
      </c>
      <c r="L53" s="630"/>
      <c r="M53" s="1283" t="s">
        <v>3231</v>
      </c>
      <c r="N53" s="32">
        <v>45812</v>
      </c>
      <c r="O53" s="28"/>
      <c r="P53" s="40">
        <v>45831</v>
      </c>
      <c r="Q53" s="32">
        <v>45832</v>
      </c>
      <c r="R53" s="990"/>
    </row>
    <row r="54" spans="1:18" s="4" customFormat="1" ht="19.5" customHeight="1">
      <c r="A54" s="398" t="s">
        <v>123</v>
      </c>
      <c r="B54" s="1510">
        <v>26</v>
      </c>
      <c r="C54" s="1078">
        <f t="shared" si="2"/>
        <v>35</v>
      </c>
      <c r="D54" s="484" t="s">
        <v>61</v>
      </c>
      <c r="E54" s="131" t="s">
        <v>55</v>
      </c>
      <c r="F54" s="458" t="s">
        <v>1625</v>
      </c>
      <c r="G54" s="730">
        <v>1</v>
      </c>
      <c r="H54" s="1039">
        <v>1810</v>
      </c>
      <c r="I54" s="423">
        <f>G54*H54</f>
        <v>1810</v>
      </c>
      <c r="J54" s="87"/>
      <c r="K54" s="73" t="s">
        <v>1626</v>
      </c>
      <c r="L54" s="630"/>
      <c r="M54" s="1283" t="s">
        <v>3231</v>
      </c>
      <c r="N54" s="32">
        <v>45812</v>
      </c>
      <c r="O54" s="28"/>
      <c r="P54" s="40">
        <v>45831</v>
      </c>
      <c r="Q54" s="32">
        <v>45832</v>
      </c>
      <c r="R54" s="990"/>
    </row>
    <row r="55" spans="1:18" s="4" customFormat="1" ht="19.5" customHeight="1">
      <c r="A55" s="398" t="s">
        <v>42</v>
      </c>
      <c r="B55" s="1510">
        <v>26</v>
      </c>
      <c r="C55" s="1078">
        <f t="shared" si="2"/>
        <v>36</v>
      </c>
      <c r="D55" s="131" t="s">
        <v>55</v>
      </c>
      <c r="E55" s="131" t="s">
        <v>55</v>
      </c>
      <c r="F55" s="458" t="s">
        <v>1627</v>
      </c>
      <c r="G55" s="730">
        <v>6</v>
      </c>
      <c r="H55" s="1039">
        <v>50</v>
      </c>
      <c r="I55" s="423">
        <f>G55*H55</f>
        <v>300</v>
      </c>
      <c r="J55" s="87"/>
      <c r="K55" s="73" t="s">
        <v>1628</v>
      </c>
      <c r="L55" s="630"/>
      <c r="M55" s="1283" t="s">
        <v>3231</v>
      </c>
      <c r="N55" s="32">
        <v>45812</v>
      </c>
      <c r="O55" s="28"/>
      <c r="P55" s="40">
        <v>45831</v>
      </c>
      <c r="Q55" s="32">
        <v>45832</v>
      </c>
      <c r="R55" s="990"/>
    </row>
    <row r="56" spans="1:18" s="4" customFormat="1" ht="19.5" customHeight="1">
      <c r="A56" s="398" t="s">
        <v>109</v>
      </c>
      <c r="B56" s="1510">
        <v>26</v>
      </c>
      <c r="C56" s="1078">
        <f t="shared" si="2"/>
        <v>37</v>
      </c>
      <c r="D56" s="27" t="s">
        <v>55</v>
      </c>
      <c r="E56" s="27" t="s">
        <v>55</v>
      </c>
      <c r="F56" s="1536" t="s">
        <v>3279</v>
      </c>
      <c r="G56" s="431">
        <v>1</v>
      </c>
      <c r="H56" s="1042">
        <v>702</v>
      </c>
      <c r="I56" s="423">
        <f t="shared" si="3"/>
        <v>702</v>
      </c>
      <c r="J56" s="87"/>
      <c r="K56" s="73" t="s">
        <v>2264</v>
      </c>
      <c r="L56" s="630"/>
      <c r="M56" s="1283" t="s">
        <v>3231</v>
      </c>
      <c r="N56" s="32">
        <v>45812</v>
      </c>
      <c r="O56" s="28"/>
      <c r="P56" s="40">
        <v>45831</v>
      </c>
      <c r="Q56" s="32">
        <v>45832</v>
      </c>
      <c r="R56" s="990"/>
    </row>
    <row r="57" spans="1:18" s="4" customFormat="1" ht="19.5" customHeight="1">
      <c r="A57" s="398" t="s">
        <v>109</v>
      </c>
      <c r="B57" s="1510">
        <v>26</v>
      </c>
      <c r="C57" s="1078">
        <f t="shared" si="2"/>
        <v>38</v>
      </c>
      <c r="D57" s="27" t="s">
        <v>55</v>
      </c>
      <c r="E57" s="27" t="s">
        <v>55</v>
      </c>
      <c r="F57" s="1537" t="s">
        <v>3279</v>
      </c>
      <c r="G57" s="398">
        <v>1</v>
      </c>
      <c r="H57" s="1042">
        <v>702</v>
      </c>
      <c r="I57" s="423">
        <f t="shared" si="3"/>
        <v>702</v>
      </c>
      <c r="J57" s="87"/>
      <c r="K57" s="73" t="s">
        <v>2264</v>
      </c>
      <c r="L57" s="630"/>
      <c r="M57" s="1538" t="s">
        <v>3280</v>
      </c>
      <c r="N57" s="32">
        <v>45833</v>
      </c>
      <c r="O57" s="28"/>
      <c r="P57" s="40">
        <v>45841</v>
      </c>
      <c r="Q57" s="32">
        <v>45842</v>
      </c>
      <c r="R57" s="990"/>
    </row>
    <row r="58" spans="1:18" s="4" customFormat="1" ht="19.5" customHeight="1">
      <c r="A58" s="398" t="s">
        <v>42</v>
      </c>
      <c r="B58" s="1510">
        <v>26</v>
      </c>
      <c r="C58" s="1078">
        <f t="shared" si="2"/>
        <v>39</v>
      </c>
      <c r="D58" s="27" t="s">
        <v>55</v>
      </c>
      <c r="E58" s="27" t="s">
        <v>55</v>
      </c>
      <c r="F58" s="1062" t="s">
        <v>1630</v>
      </c>
      <c r="G58" s="431">
        <v>1</v>
      </c>
      <c r="H58" s="1042">
        <v>205</v>
      </c>
      <c r="I58" s="423">
        <f t="shared" si="3"/>
        <v>205</v>
      </c>
      <c r="J58" s="87"/>
      <c r="K58" s="73" t="s">
        <v>2273</v>
      </c>
      <c r="L58" s="630"/>
      <c r="M58" s="1283" t="s">
        <v>3231</v>
      </c>
      <c r="N58" s="32">
        <v>45812</v>
      </c>
      <c r="O58" s="28"/>
      <c r="P58" s="40">
        <v>45831</v>
      </c>
      <c r="Q58" s="32">
        <v>45832</v>
      </c>
      <c r="R58" s="990"/>
    </row>
    <row r="59" spans="1:18" s="4" customFormat="1" ht="19.5" customHeight="1">
      <c r="A59" s="398" t="s">
        <v>42</v>
      </c>
      <c r="B59" s="1510">
        <v>26</v>
      </c>
      <c r="C59" s="1078">
        <f t="shared" si="2"/>
        <v>40</v>
      </c>
      <c r="D59" s="27" t="s">
        <v>55</v>
      </c>
      <c r="E59" s="27" t="s">
        <v>55</v>
      </c>
      <c r="F59" s="631" t="s">
        <v>1630</v>
      </c>
      <c r="G59" s="398">
        <v>1</v>
      </c>
      <c r="H59" s="1042">
        <v>205</v>
      </c>
      <c r="I59" s="423">
        <f t="shared" si="3"/>
        <v>205</v>
      </c>
      <c r="J59" s="87"/>
      <c r="K59" s="73" t="s">
        <v>2273</v>
      </c>
      <c r="L59" s="630"/>
      <c r="M59" s="1538" t="s">
        <v>3280</v>
      </c>
      <c r="N59" s="32">
        <v>45833</v>
      </c>
      <c r="O59" s="28"/>
      <c r="P59" s="40">
        <v>45841</v>
      </c>
      <c r="Q59" s="32">
        <v>45842</v>
      </c>
      <c r="R59" s="990"/>
    </row>
    <row r="60" spans="1:18" s="4" customFormat="1" ht="19.5" customHeight="1">
      <c r="A60" s="398" t="s">
        <v>42</v>
      </c>
      <c r="B60" s="1510">
        <v>26</v>
      </c>
      <c r="C60" s="1078">
        <f t="shared" si="2"/>
        <v>41</v>
      </c>
      <c r="D60" s="27" t="s">
        <v>55</v>
      </c>
      <c r="E60" s="27" t="s">
        <v>55</v>
      </c>
      <c r="F60" s="1062" t="s">
        <v>1632</v>
      </c>
      <c r="G60" s="431">
        <v>4</v>
      </c>
      <c r="H60" s="1042">
        <v>77</v>
      </c>
      <c r="I60" s="423">
        <f t="shared" si="3"/>
        <v>308</v>
      </c>
      <c r="J60" s="87"/>
      <c r="K60" s="73" t="s">
        <v>1633</v>
      </c>
      <c r="L60" s="630"/>
      <c r="M60" s="1283" t="s">
        <v>3231</v>
      </c>
      <c r="N60" s="32">
        <v>45812</v>
      </c>
      <c r="O60" s="28"/>
      <c r="P60" s="40">
        <v>45831</v>
      </c>
      <c r="Q60" s="32">
        <v>45832</v>
      </c>
      <c r="R60" s="990"/>
    </row>
    <row r="61" spans="1:18" s="4" customFormat="1" ht="19.5" customHeight="1">
      <c r="A61" s="398" t="s">
        <v>42</v>
      </c>
      <c r="B61" s="1510">
        <v>26</v>
      </c>
      <c r="C61" s="1078">
        <f t="shared" si="2"/>
        <v>42</v>
      </c>
      <c r="D61" s="27" t="s">
        <v>55</v>
      </c>
      <c r="E61" s="27" t="s">
        <v>55</v>
      </c>
      <c r="F61" s="1062" t="s">
        <v>3281</v>
      </c>
      <c r="G61" s="431">
        <v>1</v>
      </c>
      <c r="H61" s="1042">
        <v>2484</v>
      </c>
      <c r="I61" s="423">
        <f t="shared" si="3"/>
        <v>2484</v>
      </c>
      <c r="J61" s="87"/>
      <c r="K61" s="73" t="s">
        <v>1635</v>
      </c>
      <c r="L61" s="630"/>
      <c r="M61" s="1283" t="s">
        <v>3231</v>
      </c>
      <c r="N61" s="32">
        <v>45812</v>
      </c>
      <c r="O61" s="28"/>
      <c r="P61" s="40">
        <v>45831</v>
      </c>
      <c r="Q61" s="32">
        <v>45832</v>
      </c>
      <c r="R61" s="990"/>
    </row>
    <row r="62" spans="1:18" s="4" customFormat="1" ht="19.5" customHeight="1">
      <c r="A62" s="398" t="s">
        <v>42</v>
      </c>
      <c r="B62" s="1510">
        <v>26</v>
      </c>
      <c r="C62" s="1078">
        <f t="shared" si="2"/>
        <v>43</v>
      </c>
      <c r="D62" s="27" t="s">
        <v>55</v>
      </c>
      <c r="E62" s="27" t="s">
        <v>55</v>
      </c>
      <c r="F62" s="1062" t="s">
        <v>1636</v>
      </c>
      <c r="G62" s="431">
        <v>1</v>
      </c>
      <c r="H62" s="1042">
        <v>297</v>
      </c>
      <c r="I62" s="423">
        <f t="shared" si="3"/>
        <v>297</v>
      </c>
      <c r="J62" s="87"/>
      <c r="K62" s="73" t="s">
        <v>2274</v>
      </c>
      <c r="L62" s="630"/>
      <c r="M62" s="1283" t="s">
        <v>3231</v>
      </c>
      <c r="N62" s="32">
        <v>45812</v>
      </c>
      <c r="O62" s="28"/>
      <c r="P62" s="40">
        <v>45831</v>
      </c>
      <c r="Q62" s="32">
        <v>45832</v>
      </c>
      <c r="R62" s="990"/>
    </row>
    <row r="63" spans="1:18" s="4" customFormat="1" ht="19.5" customHeight="1">
      <c r="A63" s="398" t="s">
        <v>42</v>
      </c>
      <c r="B63" s="1510">
        <v>26</v>
      </c>
      <c r="C63" s="1078">
        <f>+C62+1</f>
        <v>44</v>
      </c>
      <c r="D63" s="27" t="s">
        <v>55</v>
      </c>
      <c r="E63" s="27" t="s">
        <v>55</v>
      </c>
      <c r="F63" s="1062" t="s">
        <v>1638</v>
      </c>
      <c r="G63" s="431">
        <v>1</v>
      </c>
      <c r="H63" s="1042">
        <v>871</v>
      </c>
      <c r="I63" s="423">
        <f t="shared" si="3"/>
        <v>871</v>
      </c>
      <c r="J63" s="87"/>
      <c r="K63" s="73" t="s">
        <v>1639</v>
      </c>
      <c r="L63" s="1003"/>
      <c r="M63" s="1283" t="s">
        <v>3231</v>
      </c>
      <c r="N63" s="32">
        <v>45812</v>
      </c>
      <c r="O63" s="28"/>
      <c r="P63" s="40">
        <v>45831</v>
      </c>
      <c r="Q63" s="32">
        <v>45832</v>
      </c>
      <c r="R63" s="990"/>
    </row>
    <row r="64" spans="1:18" s="4" customFormat="1" ht="19.5" customHeight="1">
      <c r="A64" s="398" t="s">
        <v>42</v>
      </c>
      <c r="B64" s="1510">
        <v>26</v>
      </c>
      <c r="C64" s="1078">
        <f>+C63+1</f>
        <v>45</v>
      </c>
      <c r="D64" s="27" t="s">
        <v>55</v>
      </c>
      <c r="E64" s="27" t="s">
        <v>55</v>
      </c>
      <c r="F64" s="1062" t="s">
        <v>1640</v>
      </c>
      <c r="G64" s="431">
        <v>2</v>
      </c>
      <c r="H64" s="1042">
        <v>455</v>
      </c>
      <c r="I64" s="423">
        <f t="shared" si="3"/>
        <v>910</v>
      </c>
      <c r="J64" s="87"/>
      <c r="K64" s="73" t="s">
        <v>1641</v>
      </c>
      <c r="L64" s="1003"/>
      <c r="M64" s="1283" t="s">
        <v>3231</v>
      </c>
      <c r="N64" s="32">
        <v>45812</v>
      </c>
      <c r="O64" s="28"/>
      <c r="P64" s="40">
        <v>45831</v>
      </c>
      <c r="Q64" s="32">
        <v>45832</v>
      </c>
      <c r="R64" s="990"/>
    </row>
    <row r="65" spans="1:18" s="4" customFormat="1" ht="19.5" customHeight="1">
      <c r="A65" s="398" t="s">
        <v>54</v>
      </c>
      <c r="B65" s="1510">
        <v>26</v>
      </c>
      <c r="C65" s="1078">
        <f>+C64+1</f>
        <v>46</v>
      </c>
      <c r="D65" s="484" t="s">
        <v>61</v>
      </c>
      <c r="E65" s="398" t="s">
        <v>55</v>
      </c>
      <c r="F65" s="1539" t="s">
        <v>3282</v>
      </c>
      <c r="G65" s="431">
        <v>1</v>
      </c>
      <c r="H65" s="1042">
        <v>6022</v>
      </c>
      <c r="I65" s="423">
        <f t="shared" si="3"/>
        <v>6022</v>
      </c>
      <c r="J65" s="87"/>
      <c r="K65" s="73" t="s">
        <v>3283</v>
      </c>
      <c r="L65" s="1003"/>
      <c r="M65" s="1283" t="s">
        <v>3231</v>
      </c>
      <c r="N65" s="32">
        <v>45812</v>
      </c>
      <c r="O65" s="28"/>
      <c r="P65" s="40">
        <v>45831</v>
      </c>
      <c r="Q65" s="32">
        <v>45832</v>
      </c>
      <c r="R65" s="990"/>
    </row>
    <row r="66" spans="1:18" s="4" customFormat="1" ht="19.5" customHeight="1">
      <c r="B66" s="988"/>
      <c r="C66" s="28"/>
      <c r="D66" s="28"/>
      <c r="E66" s="28"/>
      <c r="F66" s="88"/>
      <c r="G66" s="27"/>
      <c r="H66" s="257"/>
      <c r="I66" s="257"/>
      <c r="J66" s="87"/>
      <c r="K66" s="73"/>
      <c r="L66" s="1003"/>
      <c r="M66" s="27"/>
      <c r="N66" s="989"/>
      <c r="O66" s="28"/>
      <c r="P66" s="27"/>
      <c r="Q66" s="989"/>
      <c r="R66" s="990"/>
    </row>
    <row r="67" spans="1:18" s="4" customFormat="1" ht="19.5" customHeight="1">
      <c r="B67" s="988"/>
      <c r="C67" s="28"/>
      <c r="D67" s="28"/>
      <c r="E67" s="28"/>
      <c r="F67" s="1004">
        <f>SUM(I46:I65)</f>
        <v>24304</v>
      </c>
      <c r="G67" s="27"/>
      <c r="H67" s="257"/>
      <c r="I67" s="27"/>
      <c r="J67" s="87"/>
      <c r="K67" s="38"/>
      <c r="L67" s="38"/>
      <c r="M67" s="27"/>
      <c r="N67" s="989"/>
      <c r="O67" s="28"/>
      <c r="P67" s="27"/>
      <c r="Q67" s="989"/>
      <c r="R67" s="990"/>
    </row>
    <row r="68" spans="1:18" s="4" customFormat="1" ht="19.5" customHeight="1">
      <c r="B68" s="988"/>
      <c r="C68" s="28"/>
      <c r="D68" s="28"/>
      <c r="E68" s="28"/>
      <c r="F68" s="201"/>
      <c r="G68" s="77"/>
      <c r="H68" s="257"/>
      <c r="I68" s="257"/>
      <c r="J68" s="147"/>
      <c r="K68" s="73"/>
      <c r="L68" s="38"/>
      <c r="M68" s="27"/>
      <c r="N68" s="989"/>
      <c r="O68" s="28"/>
      <c r="P68" s="27"/>
      <c r="Q68" s="989"/>
      <c r="R68" s="990"/>
    </row>
    <row r="69" spans="1:18" s="4" customFormat="1" ht="19.5" customHeight="1">
      <c r="B69" s="988"/>
      <c r="C69" s="28"/>
      <c r="D69" s="28"/>
      <c r="E69" s="28"/>
      <c r="F69" s="201"/>
      <c r="G69" s="77"/>
      <c r="H69" s="257"/>
      <c r="I69" s="257"/>
      <c r="J69" s="147"/>
      <c r="K69" s="73"/>
      <c r="L69" s="38"/>
      <c r="M69" s="27"/>
      <c r="N69" s="989"/>
      <c r="O69" s="28"/>
      <c r="P69" s="27"/>
      <c r="Q69" s="989"/>
      <c r="R69" s="990"/>
    </row>
    <row r="70" spans="1:18" s="4" customFormat="1" ht="19.5" customHeight="1">
      <c r="B70" s="988"/>
      <c r="C70" s="28"/>
      <c r="D70" s="1507" t="s">
        <v>3227</v>
      </c>
      <c r="E70" s="1508"/>
      <c r="F70" s="1508"/>
      <c r="G70" s="1509"/>
      <c r="H70" s="257"/>
      <c r="I70" s="257"/>
      <c r="J70" s="147"/>
      <c r="K70" s="73"/>
      <c r="L70" s="38"/>
      <c r="M70" s="27"/>
      <c r="N70" s="989"/>
      <c r="O70" s="28"/>
      <c r="P70" s="27"/>
      <c r="Q70" s="989"/>
      <c r="R70" s="990"/>
    </row>
    <row r="71" spans="1:18" s="4" customFormat="1" ht="19.5" customHeight="1">
      <c r="A71" s="398" t="s">
        <v>42</v>
      </c>
      <c r="B71" s="1513">
        <v>25</v>
      </c>
      <c r="C71" s="1078">
        <f>+C65+1</f>
        <v>47</v>
      </c>
      <c r="D71" s="131" t="s">
        <v>3242</v>
      </c>
      <c r="E71" s="131" t="s">
        <v>55</v>
      </c>
      <c r="F71" s="458" t="s">
        <v>3243</v>
      </c>
      <c r="G71" s="1487">
        <v>1</v>
      </c>
      <c r="H71" s="739">
        <v>367</v>
      </c>
      <c r="I71" s="427">
        <f t="shared" ref="I71:I90" si="4">G71*H71</f>
        <v>367</v>
      </c>
      <c r="J71" s="1525"/>
      <c r="K71" s="217" t="s">
        <v>3244</v>
      </c>
      <c r="L71" s="38"/>
      <c r="M71" s="1283" t="s">
        <v>3231</v>
      </c>
      <c r="N71" s="32">
        <v>45812</v>
      </c>
      <c r="O71" s="28"/>
      <c r="P71" s="40">
        <v>45831</v>
      </c>
      <c r="Q71" s="32">
        <v>45832</v>
      </c>
      <c r="R71" s="990"/>
    </row>
    <row r="72" spans="1:18" s="4" customFormat="1" ht="19.5" customHeight="1">
      <c r="A72" s="398" t="s">
        <v>42</v>
      </c>
      <c r="B72" s="1513">
        <v>25</v>
      </c>
      <c r="C72" s="1078">
        <f>+C71+1</f>
        <v>48</v>
      </c>
      <c r="D72" s="200" t="s">
        <v>196</v>
      </c>
      <c r="E72" s="200" t="s">
        <v>196</v>
      </c>
      <c r="F72" s="297" t="s">
        <v>3284</v>
      </c>
      <c r="G72" s="431">
        <v>2</v>
      </c>
      <c r="H72" s="431">
        <v>46</v>
      </c>
      <c r="I72" s="427">
        <f t="shared" si="4"/>
        <v>92</v>
      </c>
      <c r="J72" s="217"/>
      <c r="K72" s="73"/>
      <c r="L72" s="38"/>
      <c r="M72" s="1283" t="s">
        <v>3231</v>
      </c>
      <c r="N72" s="32">
        <v>45812</v>
      </c>
      <c r="O72" s="28"/>
      <c r="P72" s="40">
        <v>45831</v>
      </c>
      <c r="Q72" s="32">
        <v>45832</v>
      </c>
      <c r="R72" s="990"/>
    </row>
    <row r="73" spans="1:18" s="4" customFormat="1" ht="19.5" customHeight="1">
      <c r="A73" s="398" t="s">
        <v>42</v>
      </c>
      <c r="B73" s="1513">
        <v>25</v>
      </c>
      <c r="C73" s="1078">
        <f t="shared" ref="C73:C85" si="5">+C72+1</f>
        <v>49</v>
      </c>
      <c r="D73" s="200" t="s">
        <v>196</v>
      </c>
      <c r="E73" s="200" t="s">
        <v>196</v>
      </c>
      <c r="F73" s="297" t="s">
        <v>3285</v>
      </c>
      <c r="G73" s="431">
        <v>1</v>
      </c>
      <c r="H73" s="431">
        <v>256</v>
      </c>
      <c r="I73" s="427">
        <f t="shared" si="4"/>
        <v>256</v>
      </c>
      <c r="J73" s="217"/>
      <c r="K73" s="73"/>
      <c r="L73" s="38"/>
      <c r="M73" s="1283" t="s">
        <v>3231</v>
      </c>
      <c r="N73" s="32">
        <v>45812</v>
      </c>
      <c r="O73" s="28"/>
      <c r="P73" s="40">
        <v>45831</v>
      </c>
      <c r="Q73" s="32">
        <v>45832</v>
      </c>
      <c r="R73" s="990"/>
    </row>
    <row r="74" spans="1:18" s="4" customFormat="1" ht="19.5" customHeight="1">
      <c r="A74" s="398" t="s">
        <v>42</v>
      </c>
      <c r="B74" s="1513">
        <v>25</v>
      </c>
      <c r="C74" s="1078">
        <f t="shared" si="5"/>
        <v>50</v>
      </c>
      <c r="D74" s="200" t="s">
        <v>196</v>
      </c>
      <c r="E74" s="200" t="s">
        <v>196</v>
      </c>
      <c r="F74" s="297" t="s">
        <v>2939</v>
      </c>
      <c r="G74" s="431">
        <v>1</v>
      </c>
      <c r="H74" s="431">
        <v>4524</v>
      </c>
      <c r="I74" s="427">
        <f t="shared" si="4"/>
        <v>4524</v>
      </c>
      <c r="J74" s="217"/>
      <c r="K74" s="73" t="s">
        <v>3286</v>
      </c>
      <c r="L74" s="38"/>
      <c r="M74" s="1283" t="s">
        <v>3231</v>
      </c>
      <c r="N74" s="32">
        <v>45812</v>
      </c>
      <c r="O74" s="28"/>
      <c r="P74" s="40">
        <v>45831</v>
      </c>
      <c r="Q74" s="32">
        <v>45832</v>
      </c>
      <c r="R74" s="990"/>
    </row>
    <row r="75" spans="1:18" s="4" customFormat="1" ht="19.5" customHeight="1">
      <c r="A75" s="398" t="s">
        <v>42</v>
      </c>
      <c r="B75" s="1513">
        <v>25</v>
      </c>
      <c r="C75" s="1078">
        <f t="shared" si="5"/>
        <v>51</v>
      </c>
      <c r="D75" s="200" t="s">
        <v>196</v>
      </c>
      <c r="E75" s="200" t="s">
        <v>196</v>
      </c>
      <c r="F75" s="297" t="s">
        <v>1457</v>
      </c>
      <c r="G75" s="431">
        <v>1</v>
      </c>
      <c r="H75" s="431">
        <v>527</v>
      </c>
      <c r="I75" s="427">
        <f t="shared" si="4"/>
        <v>527</v>
      </c>
      <c r="J75" s="217"/>
      <c r="K75" s="73" t="s">
        <v>2941</v>
      </c>
      <c r="L75" s="38"/>
      <c r="M75" s="1283" t="s">
        <v>3231</v>
      </c>
      <c r="N75" s="32">
        <v>45812</v>
      </c>
      <c r="O75" s="28"/>
      <c r="P75" s="40">
        <v>45831</v>
      </c>
      <c r="Q75" s="32">
        <v>45832</v>
      </c>
      <c r="R75" s="990"/>
    </row>
    <row r="76" spans="1:18" s="4" customFormat="1" ht="19.5" customHeight="1">
      <c r="A76" s="398" t="s">
        <v>42</v>
      </c>
      <c r="B76" s="1513">
        <v>25</v>
      </c>
      <c r="C76" s="1078">
        <f t="shared" si="5"/>
        <v>52</v>
      </c>
      <c r="D76" s="200" t="s">
        <v>196</v>
      </c>
      <c r="E76" s="200" t="s">
        <v>196</v>
      </c>
      <c r="F76" s="297" t="s">
        <v>3287</v>
      </c>
      <c r="G76" s="431">
        <v>3</v>
      </c>
      <c r="H76" s="431">
        <v>15</v>
      </c>
      <c r="I76" s="427">
        <f t="shared" si="4"/>
        <v>45</v>
      </c>
      <c r="J76" s="217"/>
      <c r="K76" s="73" t="s">
        <v>3288</v>
      </c>
      <c r="L76" s="38"/>
      <c r="M76" s="1283" t="s">
        <v>3231</v>
      </c>
      <c r="N76" s="32">
        <v>45812</v>
      </c>
      <c r="O76" s="28"/>
      <c r="P76" s="40">
        <v>45831</v>
      </c>
      <c r="Q76" s="32">
        <v>45832</v>
      </c>
      <c r="R76" s="990"/>
    </row>
    <row r="77" spans="1:18" s="4" customFormat="1" ht="19.5" customHeight="1">
      <c r="A77" s="398" t="s">
        <v>54</v>
      </c>
      <c r="B77" s="1513">
        <v>25</v>
      </c>
      <c r="C77" s="1078">
        <f t="shared" si="5"/>
        <v>53</v>
      </c>
      <c r="D77" s="484" t="s">
        <v>61</v>
      </c>
      <c r="E77" s="398" t="s">
        <v>55</v>
      </c>
      <c r="F77" s="297" t="s">
        <v>2942</v>
      </c>
      <c r="G77" s="737">
        <v>1</v>
      </c>
      <c r="H77" s="737">
        <v>15411</v>
      </c>
      <c r="I77" s="427">
        <f t="shared" si="4"/>
        <v>15411</v>
      </c>
      <c r="J77" s="147"/>
      <c r="K77" s="73" t="s">
        <v>2943</v>
      </c>
      <c r="L77" s="38"/>
      <c r="M77" s="1283" t="s">
        <v>3231</v>
      </c>
      <c r="N77" s="32">
        <v>45812</v>
      </c>
      <c r="O77" s="28"/>
      <c r="P77" s="40">
        <v>45831</v>
      </c>
      <c r="Q77" s="32">
        <v>45832</v>
      </c>
      <c r="R77" s="990"/>
    </row>
    <row r="78" spans="1:18" s="4" customFormat="1" ht="19.5" customHeight="1">
      <c r="A78" s="398" t="s">
        <v>54</v>
      </c>
      <c r="B78" s="1513">
        <v>25</v>
      </c>
      <c r="C78" s="1078">
        <f t="shared" si="5"/>
        <v>54</v>
      </c>
      <c r="D78" s="484" t="s">
        <v>61</v>
      </c>
      <c r="E78" s="398" t="s">
        <v>55</v>
      </c>
      <c r="F78" s="297" t="s">
        <v>2944</v>
      </c>
      <c r="G78" s="737">
        <v>1</v>
      </c>
      <c r="H78" s="737">
        <v>13439</v>
      </c>
      <c r="I78" s="427">
        <f t="shared" si="4"/>
        <v>13439</v>
      </c>
      <c r="J78" s="147"/>
      <c r="K78" s="73" t="s">
        <v>2945</v>
      </c>
      <c r="L78" s="38"/>
      <c r="M78" s="1283" t="s">
        <v>3231</v>
      </c>
      <c r="N78" s="32">
        <v>45812</v>
      </c>
      <c r="O78" s="28"/>
      <c r="P78" s="40">
        <v>45831</v>
      </c>
      <c r="Q78" s="32">
        <v>45832</v>
      </c>
      <c r="R78" s="990"/>
    </row>
    <row r="79" spans="1:18" s="4" customFormat="1" ht="19.5" customHeight="1">
      <c r="A79" s="398" t="s">
        <v>109</v>
      </c>
      <c r="B79" s="1513">
        <v>25</v>
      </c>
      <c r="C79" s="1078">
        <f t="shared" si="5"/>
        <v>55</v>
      </c>
      <c r="D79" s="484" t="s">
        <v>61</v>
      </c>
      <c r="E79" s="398" t="s">
        <v>55</v>
      </c>
      <c r="F79" s="297" t="s">
        <v>3289</v>
      </c>
      <c r="G79" s="737">
        <v>1</v>
      </c>
      <c r="H79" s="737">
        <v>3447</v>
      </c>
      <c r="I79" s="427">
        <f t="shared" si="4"/>
        <v>3447</v>
      </c>
      <c r="J79" s="147"/>
      <c r="K79" s="73" t="s">
        <v>3290</v>
      </c>
      <c r="L79" s="38"/>
      <c r="M79" s="1283" t="s">
        <v>3231</v>
      </c>
      <c r="N79" s="32">
        <v>45812</v>
      </c>
      <c r="O79" s="28"/>
      <c r="P79" s="40">
        <v>45831</v>
      </c>
      <c r="Q79" s="32">
        <v>45832</v>
      </c>
      <c r="R79" s="990"/>
    </row>
    <row r="80" spans="1:18" s="4" customFormat="1" ht="19.5" customHeight="1">
      <c r="A80" s="398" t="s">
        <v>42</v>
      </c>
      <c r="B80" s="1513">
        <v>25</v>
      </c>
      <c r="C80" s="1078">
        <f t="shared" si="5"/>
        <v>56</v>
      </c>
      <c r="D80" s="200" t="s">
        <v>196</v>
      </c>
      <c r="E80" s="200" t="s">
        <v>196</v>
      </c>
      <c r="F80" s="297" t="s">
        <v>3287</v>
      </c>
      <c r="G80" s="431">
        <v>3</v>
      </c>
      <c r="H80" s="431">
        <v>15</v>
      </c>
      <c r="I80" s="427">
        <f t="shared" si="4"/>
        <v>45</v>
      </c>
      <c r="J80" s="217"/>
      <c r="K80" s="73" t="s">
        <v>3288</v>
      </c>
      <c r="L80" s="38"/>
      <c r="M80" s="1283" t="s">
        <v>3231</v>
      </c>
      <c r="N80" s="32">
        <v>45812</v>
      </c>
      <c r="O80" s="28"/>
      <c r="P80" s="40">
        <v>45831</v>
      </c>
      <c r="Q80" s="32">
        <v>45832</v>
      </c>
      <c r="R80" s="990"/>
    </row>
    <row r="81" spans="1:18" s="4" customFormat="1" ht="19.5" customHeight="1">
      <c r="A81" s="398" t="s">
        <v>42</v>
      </c>
      <c r="B81" s="1513">
        <v>25</v>
      </c>
      <c r="C81" s="1078">
        <f t="shared" si="5"/>
        <v>57</v>
      </c>
      <c r="D81" s="200" t="s">
        <v>196</v>
      </c>
      <c r="E81" s="200" t="s">
        <v>196</v>
      </c>
      <c r="F81" s="297" t="s">
        <v>3291</v>
      </c>
      <c r="G81" s="431">
        <v>3</v>
      </c>
      <c r="H81" s="431">
        <v>118</v>
      </c>
      <c r="I81" s="427">
        <f t="shared" si="4"/>
        <v>354</v>
      </c>
      <c r="J81" s="217"/>
      <c r="K81" s="73" t="s">
        <v>3292</v>
      </c>
      <c r="L81" s="38"/>
      <c r="M81" s="1283" t="s">
        <v>3231</v>
      </c>
      <c r="N81" s="32">
        <v>45812</v>
      </c>
      <c r="O81" s="28"/>
      <c r="P81" s="40">
        <v>45831</v>
      </c>
      <c r="Q81" s="32">
        <v>45832</v>
      </c>
      <c r="R81" s="990"/>
    </row>
    <row r="82" spans="1:18" s="4" customFormat="1" ht="19.5" customHeight="1">
      <c r="A82" s="398" t="s">
        <v>42</v>
      </c>
      <c r="B82" s="1513">
        <v>25</v>
      </c>
      <c r="C82" s="1078">
        <f t="shared" si="5"/>
        <v>58</v>
      </c>
      <c r="D82" s="200" t="s">
        <v>196</v>
      </c>
      <c r="E82" s="200" t="s">
        <v>196</v>
      </c>
      <c r="F82" s="297" t="s">
        <v>3293</v>
      </c>
      <c r="G82" s="431">
        <v>6</v>
      </c>
      <c r="H82" s="431">
        <v>77</v>
      </c>
      <c r="I82" s="427">
        <f t="shared" si="4"/>
        <v>462</v>
      </c>
      <c r="J82" s="217"/>
      <c r="K82" s="73" t="s">
        <v>1633</v>
      </c>
      <c r="L82" s="38"/>
      <c r="M82" s="1283" t="s">
        <v>3231</v>
      </c>
      <c r="N82" s="32">
        <v>45812</v>
      </c>
      <c r="O82" s="28"/>
      <c r="P82" s="40">
        <v>45831</v>
      </c>
      <c r="Q82" s="32">
        <v>45832</v>
      </c>
      <c r="R82" s="990"/>
    </row>
    <row r="83" spans="1:18" s="4" customFormat="1" ht="19.5" customHeight="1">
      <c r="A83" s="398" t="s">
        <v>42</v>
      </c>
      <c r="B83" s="1513">
        <v>25</v>
      </c>
      <c r="C83" s="1078">
        <f t="shared" si="5"/>
        <v>59</v>
      </c>
      <c r="D83" s="200" t="s">
        <v>196</v>
      </c>
      <c r="E83" s="200" t="s">
        <v>196</v>
      </c>
      <c r="F83" s="297" t="s">
        <v>3049</v>
      </c>
      <c r="G83" s="431">
        <v>2</v>
      </c>
      <c r="H83" s="431">
        <v>113</v>
      </c>
      <c r="I83" s="427">
        <f t="shared" si="4"/>
        <v>226</v>
      </c>
      <c r="J83" s="217"/>
      <c r="K83" s="73" t="s">
        <v>3294</v>
      </c>
      <c r="L83" s="38"/>
      <c r="M83" s="1283" t="s">
        <v>3231</v>
      </c>
      <c r="N83" s="32">
        <v>45812</v>
      </c>
      <c r="O83" s="28"/>
      <c r="P83" s="40">
        <v>45831</v>
      </c>
      <c r="Q83" s="32">
        <v>45832</v>
      </c>
      <c r="R83" s="990"/>
    </row>
    <row r="84" spans="1:18" s="4" customFormat="1" ht="19.5" customHeight="1">
      <c r="A84" s="398" t="s">
        <v>42</v>
      </c>
      <c r="B84" s="1513">
        <v>25</v>
      </c>
      <c r="C84" s="1078">
        <f t="shared" si="5"/>
        <v>60</v>
      </c>
      <c r="D84" s="200" t="s">
        <v>196</v>
      </c>
      <c r="E84" s="200" t="s">
        <v>196</v>
      </c>
      <c r="F84" s="297" t="s">
        <v>3295</v>
      </c>
      <c r="G84" s="431">
        <v>2</v>
      </c>
      <c r="H84" s="431">
        <v>91</v>
      </c>
      <c r="I84" s="427">
        <f t="shared" si="4"/>
        <v>182</v>
      </c>
      <c r="J84" s="217"/>
      <c r="K84" s="73" t="s">
        <v>485</v>
      </c>
      <c r="L84" s="38"/>
      <c r="M84" s="1283" t="s">
        <v>3231</v>
      </c>
      <c r="N84" s="32">
        <v>45812</v>
      </c>
      <c r="O84" s="28"/>
      <c r="P84" s="40">
        <v>45831</v>
      </c>
      <c r="Q84" s="32">
        <v>45832</v>
      </c>
      <c r="R84" s="990"/>
    </row>
    <row r="85" spans="1:18" s="4" customFormat="1" ht="19.5" customHeight="1">
      <c r="A85" s="398" t="s">
        <v>42</v>
      </c>
      <c r="B85" s="1513">
        <v>25</v>
      </c>
      <c r="C85" s="1078">
        <f t="shared" si="5"/>
        <v>61</v>
      </c>
      <c r="D85" s="200" t="s">
        <v>196</v>
      </c>
      <c r="E85" s="200" t="s">
        <v>196</v>
      </c>
      <c r="F85" s="297" t="s">
        <v>1454</v>
      </c>
      <c r="G85" s="431">
        <v>1</v>
      </c>
      <c r="H85" s="431">
        <v>316</v>
      </c>
      <c r="I85" s="427">
        <f t="shared" si="4"/>
        <v>316</v>
      </c>
      <c r="J85" s="217"/>
      <c r="K85" s="73" t="s">
        <v>2946</v>
      </c>
      <c r="L85" s="38"/>
      <c r="M85" s="1283" t="s">
        <v>3231</v>
      </c>
      <c r="N85" s="32">
        <v>45812</v>
      </c>
      <c r="O85" s="28"/>
      <c r="P85" s="40">
        <v>45831</v>
      </c>
      <c r="Q85" s="32">
        <v>45832</v>
      </c>
      <c r="R85" s="990"/>
    </row>
    <row r="86" spans="1:18" s="4" customFormat="1" ht="19.5" customHeight="1">
      <c r="A86" s="398" t="s">
        <v>109</v>
      </c>
      <c r="B86" s="1513">
        <v>25</v>
      </c>
      <c r="C86" s="1078">
        <f>+C85+1</f>
        <v>62</v>
      </c>
      <c r="D86" s="27" t="s">
        <v>55</v>
      </c>
      <c r="E86" s="27" t="s">
        <v>55</v>
      </c>
      <c r="F86" s="458" t="s">
        <v>3296</v>
      </c>
      <c r="G86" s="737">
        <v>1</v>
      </c>
      <c r="H86" s="737">
        <v>2039</v>
      </c>
      <c r="I86" s="427">
        <f t="shared" si="4"/>
        <v>2039</v>
      </c>
      <c r="J86" s="147"/>
      <c r="K86" s="73" t="s">
        <v>1551</v>
      </c>
      <c r="L86" s="38"/>
      <c r="M86" s="1283" t="s">
        <v>3231</v>
      </c>
      <c r="N86" s="32">
        <v>45812</v>
      </c>
      <c r="O86" s="28"/>
      <c r="P86" s="40">
        <v>45831</v>
      </c>
      <c r="Q86" s="32">
        <v>45832</v>
      </c>
      <c r="R86" s="990"/>
    </row>
    <row r="87" spans="1:18" s="4" customFormat="1" ht="19.5" customHeight="1">
      <c r="A87" s="398" t="s">
        <v>109</v>
      </c>
      <c r="B87" s="1513">
        <v>25</v>
      </c>
      <c r="C87" s="1078">
        <f>+C86+1</f>
        <v>63</v>
      </c>
      <c r="D87" s="27" t="s">
        <v>55</v>
      </c>
      <c r="E87" s="27" t="s">
        <v>55</v>
      </c>
      <c r="F87" s="458" t="s">
        <v>3297</v>
      </c>
      <c r="G87" s="737">
        <v>1</v>
      </c>
      <c r="H87" s="737">
        <v>2039</v>
      </c>
      <c r="I87" s="427">
        <f t="shared" si="4"/>
        <v>2039</v>
      </c>
      <c r="J87" s="147"/>
      <c r="K87" s="73" t="s">
        <v>1551</v>
      </c>
      <c r="L87" s="38"/>
      <c r="M87" s="1283" t="s">
        <v>3231</v>
      </c>
      <c r="N87" s="32">
        <v>45812</v>
      </c>
      <c r="O87" s="28"/>
      <c r="P87" s="40">
        <v>45831</v>
      </c>
      <c r="Q87" s="32">
        <v>45832</v>
      </c>
      <c r="R87" s="990"/>
    </row>
    <row r="88" spans="1:18" s="4" customFormat="1" ht="19.5" customHeight="1">
      <c r="A88" s="398" t="s">
        <v>42</v>
      </c>
      <c r="B88" s="1513">
        <v>25</v>
      </c>
      <c r="C88" s="1078">
        <f>+C87+1</f>
        <v>64</v>
      </c>
      <c r="D88" s="27" t="s">
        <v>55</v>
      </c>
      <c r="E88" s="27" t="s">
        <v>55</v>
      </c>
      <c r="F88" s="1385" t="s">
        <v>2905</v>
      </c>
      <c r="G88" s="1529">
        <v>1</v>
      </c>
      <c r="H88" s="751">
        <v>1188</v>
      </c>
      <c r="I88" s="427">
        <f t="shared" si="4"/>
        <v>1188</v>
      </c>
      <c r="J88" s="31"/>
      <c r="K88" s="406" t="s">
        <v>2906</v>
      </c>
      <c r="L88" s="38"/>
      <c r="M88" s="1283" t="s">
        <v>3231</v>
      </c>
      <c r="N88" s="32">
        <v>45812</v>
      </c>
      <c r="O88" s="28"/>
      <c r="P88" s="40">
        <v>45831</v>
      </c>
      <c r="Q88" s="32">
        <v>45832</v>
      </c>
      <c r="R88" s="990"/>
    </row>
    <row r="89" spans="1:18" s="4" customFormat="1" ht="19.5" customHeight="1">
      <c r="A89" s="398" t="s">
        <v>42</v>
      </c>
      <c r="B89" s="1513">
        <v>25</v>
      </c>
      <c r="C89" s="1078">
        <f>+C88+1</f>
        <v>65</v>
      </c>
      <c r="D89" s="27" t="s">
        <v>2907</v>
      </c>
      <c r="E89" s="27" t="s">
        <v>55</v>
      </c>
      <c r="F89" s="1385" t="s">
        <v>2908</v>
      </c>
      <c r="G89" s="1529">
        <v>10</v>
      </c>
      <c r="H89" s="751">
        <v>24</v>
      </c>
      <c r="I89" s="427">
        <f t="shared" si="4"/>
        <v>240</v>
      </c>
      <c r="J89" s="31"/>
      <c r="K89" s="406" t="s">
        <v>2348</v>
      </c>
      <c r="L89" s="38"/>
      <c r="M89" s="1283" t="s">
        <v>3231</v>
      </c>
      <c r="N89" s="32">
        <v>45812</v>
      </c>
      <c r="O89" s="28"/>
      <c r="P89" s="40">
        <v>45831</v>
      </c>
      <c r="Q89" s="32">
        <v>45832</v>
      </c>
      <c r="R89" s="990"/>
    </row>
    <row r="90" spans="1:18" s="4" customFormat="1" ht="19.5" customHeight="1">
      <c r="A90" s="487" t="s">
        <v>618</v>
      </c>
      <c r="B90" s="1513">
        <v>25</v>
      </c>
      <c r="C90" s="1078">
        <f>+C89+1</f>
        <v>66</v>
      </c>
      <c r="D90" s="27" t="s">
        <v>3298</v>
      </c>
      <c r="E90" s="27" t="s">
        <v>55</v>
      </c>
      <c r="F90" s="810" t="s">
        <v>2887</v>
      </c>
      <c r="G90" s="807">
        <v>1</v>
      </c>
      <c r="H90" s="817">
        <v>4654</v>
      </c>
      <c r="I90" s="427">
        <f t="shared" si="4"/>
        <v>4654</v>
      </c>
      <c r="J90" s="31"/>
      <c r="K90" s="406" t="s">
        <v>2888</v>
      </c>
      <c r="L90" s="38"/>
      <c r="M90" s="1540" t="s">
        <v>3299</v>
      </c>
      <c r="N90" s="32">
        <v>45833</v>
      </c>
      <c r="O90" s="28"/>
      <c r="P90" s="40">
        <v>45842</v>
      </c>
      <c r="Q90" s="32">
        <v>45845</v>
      </c>
      <c r="R90" s="990"/>
    </row>
    <row r="91" spans="1:18" s="4" customFormat="1" ht="19.5" customHeight="1">
      <c r="A91" s="27"/>
      <c r="B91" s="1506"/>
      <c r="C91" s="28"/>
      <c r="D91" s="28"/>
      <c r="E91" s="28"/>
      <c r="F91" s="201"/>
      <c r="G91" s="77"/>
      <c r="H91" s="257"/>
      <c r="I91" s="257"/>
      <c r="J91" s="147"/>
      <c r="K91" s="73"/>
      <c r="L91" s="38"/>
      <c r="M91" s="27"/>
      <c r="N91" s="989"/>
      <c r="O91" s="28"/>
      <c r="P91" s="27"/>
      <c r="Q91" s="989"/>
      <c r="R91" s="990"/>
    </row>
    <row r="92" spans="1:18" s="4" customFormat="1" ht="19.5" customHeight="1">
      <c r="A92" s="27"/>
      <c r="B92" s="1506"/>
      <c r="C92" s="28"/>
      <c r="D92" s="28"/>
      <c r="E92" s="28"/>
      <c r="F92" s="201"/>
      <c r="G92" s="77"/>
      <c r="H92" s="257"/>
      <c r="I92" s="257"/>
      <c r="J92" s="147"/>
      <c r="K92" s="73"/>
      <c r="L92" s="38"/>
      <c r="M92" s="27"/>
      <c r="N92" s="989"/>
      <c r="O92" s="28"/>
      <c r="P92" s="27"/>
      <c r="Q92" s="989"/>
      <c r="R92" s="990"/>
    </row>
    <row r="93" spans="1:18" s="4" customFormat="1" ht="19.5" customHeight="1">
      <c r="A93" s="27"/>
      <c r="B93" s="1506"/>
      <c r="C93" s="28"/>
      <c r="D93" s="28"/>
      <c r="E93" s="28"/>
      <c r="F93" s="1004">
        <f>SUM(I71:I89)</f>
        <v>45199</v>
      </c>
      <c r="G93" s="77"/>
      <c r="H93" s="257"/>
      <c r="I93" s="257"/>
      <c r="J93" s="147"/>
      <c r="K93" s="73"/>
      <c r="L93" s="38"/>
      <c r="M93" s="27"/>
      <c r="N93" s="989"/>
      <c r="O93" s="28"/>
      <c r="P93" s="27"/>
      <c r="Q93" s="989"/>
      <c r="R93" s="990"/>
    </row>
    <row r="94" spans="1:18" s="4" customFormat="1" ht="19.5" customHeight="1">
      <c r="A94" s="27"/>
      <c r="B94" s="1506"/>
      <c r="C94" s="28"/>
      <c r="D94" s="28"/>
      <c r="E94" s="28"/>
      <c r="F94" s="201"/>
      <c r="G94" s="77"/>
      <c r="H94" s="257"/>
      <c r="I94" s="257"/>
      <c r="J94" s="147"/>
      <c r="K94" s="73"/>
      <c r="L94" s="38"/>
      <c r="M94" s="27"/>
      <c r="N94" s="989"/>
      <c r="O94" s="28"/>
      <c r="P94" s="27"/>
      <c r="Q94" s="989"/>
      <c r="R94" s="990"/>
    </row>
    <row r="95" spans="1:18" s="4" customFormat="1" ht="19.7" customHeight="1">
      <c r="A95" s="27"/>
      <c r="B95" s="27"/>
      <c r="C95" s="28"/>
      <c r="D95" s="28"/>
      <c r="E95" s="28"/>
      <c r="F95" s="27"/>
      <c r="G95" s="27"/>
      <c r="H95" s="27"/>
      <c r="I95" s="31"/>
      <c r="J95" s="217"/>
      <c r="K95" s="27"/>
      <c r="L95" s="27"/>
      <c r="M95" s="27"/>
      <c r="N95" s="32"/>
      <c r="O95" s="28"/>
      <c r="P95" s="27"/>
      <c r="Q95" s="32"/>
      <c r="R95" s="33"/>
    </row>
    <row r="96" spans="1:18" s="4" customFormat="1" ht="19.7" customHeight="1">
      <c r="A96" s="27"/>
      <c r="B96" s="27"/>
      <c r="C96" s="220"/>
      <c r="D96" s="616" t="s">
        <v>3300</v>
      </c>
      <c r="E96" s="617"/>
      <c r="F96" s="617"/>
      <c r="G96" s="618"/>
      <c r="H96" s="221"/>
      <c r="I96" s="77"/>
      <c r="J96" s="215"/>
      <c r="K96" s="216"/>
      <c r="L96" s="27"/>
      <c r="M96" s="27"/>
      <c r="N96" s="32"/>
      <c r="O96" s="28"/>
      <c r="P96" s="27"/>
      <c r="Q96" s="32"/>
      <c r="R96" s="33"/>
    </row>
    <row r="97" spans="1:18" s="4" customFormat="1" ht="19.7" customHeight="1">
      <c r="A97" s="398" t="s">
        <v>42</v>
      </c>
      <c r="B97" s="398">
        <v>1</v>
      </c>
      <c r="C97" s="1541">
        <f>+C90+1</f>
        <v>67</v>
      </c>
      <c r="D97" s="28" t="s">
        <v>169</v>
      </c>
      <c r="E97" s="28" t="s">
        <v>55</v>
      </c>
      <c r="F97" s="458" t="s">
        <v>574</v>
      </c>
      <c r="G97" s="411">
        <v>4</v>
      </c>
      <c r="H97" s="737">
        <v>69</v>
      </c>
      <c r="I97" s="444">
        <f t="shared" ref="I97:I110" si="6">G97*H97</f>
        <v>276</v>
      </c>
      <c r="J97" s="377"/>
      <c r="K97" s="1495" t="s">
        <v>3301</v>
      </c>
      <c r="L97" s="27"/>
      <c r="M97" s="1283" t="s">
        <v>3231</v>
      </c>
      <c r="N97" s="32">
        <v>45812</v>
      </c>
      <c r="O97" s="28"/>
      <c r="P97" s="40">
        <v>45831</v>
      </c>
      <c r="Q97" s="32">
        <v>45832</v>
      </c>
      <c r="R97" s="33"/>
    </row>
    <row r="98" spans="1:18" s="4" customFormat="1" ht="19.7" customHeight="1">
      <c r="A98" s="398" t="s">
        <v>42</v>
      </c>
      <c r="B98" s="398">
        <v>1</v>
      </c>
      <c r="C98" s="1078">
        <f t="shared" ref="C98:C110" si="7">+C97+1</f>
        <v>68</v>
      </c>
      <c r="D98" s="28" t="s">
        <v>169</v>
      </c>
      <c r="E98" s="28" t="s">
        <v>55</v>
      </c>
      <c r="F98" s="458" t="s">
        <v>3302</v>
      </c>
      <c r="G98" s="411">
        <v>4</v>
      </c>
      <c r="H98" s="737">
        <v>116</v>
      </c>
      <c r="I98" s="444">
        <f t="shared" si="6"/>
        <v>464</v>
      </c>
      <c r="J98" s="377"/>
      <c r="K98" s="1495" t="s">
        <v>3303</v>
      </c>
      <c r="L98" s="27"/>
      <c r="M98" s="1283" t="s">
        <v>3231</v>
      </c>
      <c r="N98" s="32">
        <v>45812</v>
      </c>
      <c r="O98" s="28"/>
      <c r="P98" s="40">
        <v>45831</v>
      </c>
      <c r="Q98" s="32">
        <v>45832</v>
      </c>
      <c r="R98" s="33"/>
    </row>
    <row r="99" spans="1:18" s="4" customFormat="1" ht="19.7" customHeight="1">
      <c r="A99" s="398" t="s">
        <v>77</v>
      </c>
      <c r="B99" s="398">
        <v>1</v>
      </c>
      <c r="C99" s="1078">
        <f t="shared" si="7"/>
        <v>69</v>
      </c>
      <c r="D99" s="200" t="s">
        <v>55</v>
      </c>
      <c r="E99" s="200" t="s">
        <v>55</v>
      </c>
      <c r="F99" s="1542" t="s">
        <v>576</v>
      </c>
      <c r="G99" s="1543">
        <v>3</v>
      </c>
      <c r="H99" s="431">
        <v>414</v>
      </c>
      <c r="I99" s="460">
        <f t="shared" si="6"/>
        <v>1242</v>
      </c>
      <c r="J99" s="217"/>
      <c r="K99" s="462" t="s">
        <v>577</v>
      </c>
      <c r="L99" s="27"/>
      <c r="M99" s="1283" t="s">
        <v>3231</v>
      </c>
      <c r="N99" s="32">
        <v>45812</v>
      </c>
      <c r="O99" s="28"/>
      <c r="P99" s="40">
        <v>45831</v>
      </c>
      <c r="Q99" s="32">
        <v>45832</v>
      </c>
      <c r="R99" s="33"/>
    </row>
    <row r="100" spans="1:18" s="4" customFormat="1" ht="19.7" customHeight="1">
      <c r="A100" s="398" t="s">
        <v>42</v>
      </c>
      <c r="B100" s="398">
        <v>1</v>
      </c>
      <c r="C100" s="1078">
        <f t="shared" si="7"/>
        <v>70</v>
      </c>
      <c r="D100" s="131" t="s">
        <v>55</v>
      </c>
      <c r="E100" s="131" t="s">
        <v>55</v>
      </c>
      <c r="F100" s="458" t="s">
        <v>158</v>
      </c>
      <c r="G100" s="411">
        <v>10</v>
      </c>
      <c r="H100" s="739">
        <v>17</v>
      </c>
      <c r="I100" s="427">
        <f t="shared" si="6"/>
        <v>170</v>
      </c>
      <c r="J100" s="464"/>
      <c r="K100" s="156" t="s">
        <v>3304</v>
      </c>
      <c r="L100" s="27"/>
      <c r="M100" s="1283" t="s">
        <v>3231</v>
      </c>
      <c r="N100" s="32">
        <v>45812</v>
      </c>
      <c r="O100" s="28"/>
      <c r="P100" s="40">
        <v>45831</v>
      </c>
      <c r="Q100" s="32">
        <v>45832</v>
      </c>
      <c r="R100" s="33"/>
    </row>
    <row r="101" spans="1:18" s="4" customFormat="1" ht="19.7" customHeight="1">
      <c r="A101" s="398" t="s">
        <v>109</v>
      </c>
      <c r="B101" s="398">
        <v>1</v>
      </c>
      <c r="C101" s="1078">
        <f>+C100+1</f>
        <v>71</v>
      </c>
      <c r="D101" s="1521" t="s">
        <v>61</v>
      </c>
      <c r="E101" s="28" t="s">
        <v>55</v>
      </c>
      <c r="F101" s="1542" t="s">
        <v>3305</v>
      </c>
      <c r="G101" s="1543">
        <v>1</v>
      </c>
      <c r="H101" s="431">
        <v>3150</v>
      </c>
      <c r="I101" s="426">
        <f>G101*H101</f>
        <v>3150</v>
      </c>
      <c r="J101" s="217"/>
      <c r="K101" s="166" t="s">
        <v>3306</v>
      </c>
      <c r="L101" s="27"/>
      <c r="M101" s="1283" t="s">
        <v>3231</v>
      </c>
      <c r="N101" s="32">
        <v>45812</v>
      </c>
      <c r="O101" s="28"/>
      <c r="P101" s="40">
        <v>45831</v>
      </c>
      <c r="Q101" s="32">
        <v>45832</v>
      </c>
      <c r="R101" s="33"/>
    </row>
    <row r="102" spans="1:18" s="4" customFormat="1" ht="19.7" customHeight="1">
      <c r="A102" s="398" t="s">
        <v>109</v>
      </c>
      <c r="B102" s="398">
        <v>1</v>
      </c>
      <c r="C102" s="1078">
        <f t="shared" si="7"/>
        <v>72</v>
      </c>
      <c r="D102" s="1521" t="s">
        <v>61</v>
      </c>
      <c r="E102" s="28" t="s">
        <v>55</v>
      </c>
      <c r="F102" s="1542" t="s">
        <v>583</v>
      </c>
      <c r="G102" s="1543">
        <v>1</v>
      </c>
      <c r="H102" s="431">
        <v>2150</v>
      </c>
      <c r="I102" s="426">
        <f t="shared" si="6"/>
        <v>2150</v>
      </c>
      <c r="J102" s="217"/>
      <c r="K102" s="166" t="s">
        <v>584</v>
      </c>
      <c r="L102" s="27"/>
      <c r="M102" s="1283" t="s">
        <v>3231</v>
      </c>
      <c r="N102" s="32">
        <v>45812</v>
      </c>
      <c r="O102" s="28"/>
      <c r="P102" s="40">
        <v>45831</v>
      </c>
      <c r="Q102" s="32">
        <v>45832</v>
      </c>
      <c r="R102" s="33"/>
    </row>
    <row r="103" spans="1:18" s="4" customFormat="1" ht="19.7" customHeight="1">
      <c r="A103" s="398" t="s">
        <v>109</v>
      </c>
      <c r="B103" s="398">
        <v>1</v>
      </c>
      <c r="C103" s="1078">
        <f t="shared" si="7"/>
        <v>73</v>
      </c>
      <c r="D103" s="1521" t="s">
        <v>61</v>
      </c>
      <c r="E103" s="28" t="s">
        <v>55</v>
      </c>
      <c r="F103" s="1542" t="s">
        <v>585</v>
      </c>
      <c r="G103" s="1543">
        <v>1</v>
      </c>
      <c r="H103" s="431">
        <v>2150</v>
      </c>
      <c r="I103" s="426">
        <f t="shared" si="6"/>
        <v>2150</v>
      </c>
      <c r="J103" s="217"/>
      <c r="K103" s="166" t="s">
        <v>586</v>
      </c>
      <c r="L103" s="27"/>
      <c r="M103" s="1283" t="s">
        <v>3231</v>
      </c>
      <c r="N103" s="32">
        <v>45812</v>
      </c>
      <c r="O103" s="28"/>
      <c r="P103" s="40">
        <v>45831</v>
      </c>
      <c r="Q103" s="32">
        <v>45832</v>
      </c>
      <c r="R103" s="33"/>
    </row>
    <row r="104" spans="1:18" s="4" customFormat="1" ht="19.7" customHeight="1">
      <c r="A104" s="398" t="s">
        <v>109</v>
      </c>
      <c r="B104" s="398">
        <v>1</v>
      </c>
      <c r="C104" s="1078">
        <f t="shared" si="7"/>
        <v>74</v>
      </c>
      <c r="D104" s="1521" t="s">
        <v>61</v>
      </c>
      <c r="E104" s="28" t="s">
        <v>55</v>
      </c>
      <c r="F104" s="1544" t="s">
        <v>3307</v>
      </c>
      <c r="G104" s="1543">
        <v>1</v>
      </c>
      <c r="H104" s="431">
        <v>5300</v>
      </c>
      <c r="I104" s="426">
        <f t="shared" si="6"/>
        <v>5300</v>
      </c>
      <c r="J104" s="31"/>
      <c r="K104" s="201" t="s">
        <v>3308</v>
      </c>
      <c r="L104" s="27"/>
      <c r="M104" s="1283" t="s">
        <v>3231</v>
      </c>
      <c r="N104" s="32">
        <v>45812</v>
      </c>
      <c r="O104" s="28"/>
      <c r="P104" s="40">
        <v>45831</v>
      </c>
      <c r="Q104" s="32">
        <v>45832</v>
      </c>
      <c r="R104" s="33"/>
    </row>
    <row r="105" spans="1:18" s="4" customFormat="1" ht="19.7" customHeight="1">
      <c r="A105" s="398" t="s">
        <v>42</v>
      </c>
      <c r="B105" s="398">
        <v>1</v>
      </c>
      <c r="C105" s="1078">
        <f t="shared" si="7"/>
        <v>75</v>
      </c>
      <c r="D105" s="27" t="s">
        <v>55</v>
      </c>
      <c r="E105" s="27" t="s">
        <v>55</v>
      </c>
      <c r="F105" s="399" t="s">
        <v>589</v>
      </c>
      <c r="G105" s="1545">
        <v>10</v>
      </c>
      <c r="H105" s="431">
        <v>54</v>
      </c>
      <c r="I105" s="398">
        <f t="shared" si="6"/>
        <v>540</v>
      </c>
      <c r="J105" s="217"/>
      <c r="K105" s="38" t="s">
        <v>590</v>
      </c>
      <c r="L105" s="27"/>
      <c r="M105" s="1283" t="s">
        <v>3231</v>
      </c>
      <c r="N105" s="32">
        <v>45812</v>
      </c>
      <c r="O105" s="28"/>
      <c r="P105" s="40">
        <v>45831</v>
      </c>
      <c r="Q105" s="32">
        <v>45832</v>
      </c>
      <c r="R105" s="33"/>
    </row>
    <row r="106" spans="1:18" s="4" customFormat="1" ht="19.7" customHeight="1">
      <c r="A106" s="398" t="s">
        <v>42</v>
      </c>
      <c r="B106" s="398">
        <v>1</v>
      </c>
      <c r="C106" s="1078">
        <f t="shared" si="7"/>
        <v>76</v>
      </c>
      <c r="D106" s="71" t="s">
        <v>55</v>
      </c>
      <c r="E106" s="71" t="s">
        <v>55</v>
      </c>
      <c r="F106" s="1385" t="s">
        <v>592</v>
      </c>
      <c r="G106" s="1223">
        <v>1</v>
      </c>
      <c r="H106" s="751">
        <v>5870</v>
      </c>
      <c r="I106" s="426">
        <f t="shared" si="6"/>
        <v>5870</v>
      </c>
      <c r="J106" s="1546"/>
      <c r="K106" s="406" t="s">
        <v>593</v>
      </c>
      <c r="L106" s="27"/>
      <c r="M106" s="1283" t="s">
        <v>3231</v>
      </c>
      <c r="N106" s="32">
        <v>45812</v>
      </c>
      <c r="O106" s="28"/>
      <c r="P106" s="40">
        <v>45831</v>
      </c>
      <c r="Q106" s="32">
        <v>45832</v>
      </c>
      <c r="R106" s="33"/>
    </row>
    <row r="107" spans="1:18" s="4" customFormat="1" ht="19.7" customHeight="1">
      <c r="A107" s="398" t="s">
        <v>42</v>
      </c>
      <c r="B107" s="398">
        <v>1</v>
      </c>
      <c r="C107" s="1078">
        <f t="shared" si="7"/>
        <v>77</v>
      </c>
      <c r="D107" s="28" t="s">
        <v>55</v>
      </c>
      <c r="E107" s="28" t="s">
        <v>55</v>
      </c>
      <c r="F107" s="1068" t="s">
        <v>3309</v>
      </c>
      <c r="G107" s="1545">
        <v>4</v>
      </c>
      <c r="H107" s="756">
        <v>75</v>
      </c>
      <c r="I107" s="398">
        <f t="shared" si="6"/>
        <v>300</v>
      </c>
      <c r="J107" s="217"/>
      <c r="K107" s="38" t="s">
        <v>3310</v>
      </c>
      <c r="L107" s="27"/>
      <c r="M107" s="1283" t="s">
        <v>3231</v>
      </c>
      <c r="N107" s="32">
        <v>45812</v>
      </c>
      <c r="O107" s="28"/>
      <c r="P107" s="40">
        <v>45831</v>
      </c>
      <c r="Q107" s="32">
        <v>45832</v>
      </c>
      <c r="R107" s="33"/>
    </row>
    <row r="108" spans="1:18" s="4" customFormat="1" ht="19.7" customHeight="1">
      <c r="A108" s="398" t="s">
        <v>42</v>
      </c>
      <c r="B108" s="398">
        <v>1</v>
      </c>
      <c r="C108" s="1078">
        <f t="shared" si="7"/>
        <v>78</v>
      </c>
      <c r="D108" s="28" t="s">
        <v>55</v>
      </c>
      <c r="E108" s="28" t="s">
        <v>55</v>
      </c>
      <c r="F108" s="1068" t="s">
        <v>579</v>
      </c>
      <c r="G108" s="1545">
        <v>6</v>
      </c>
      <c r="H108" s="756">
        <v>14</v>
      </c>
      <c r="I108" s="398">
        <f t="shared" si="6"/>
        <v>84</v>
      </c>
      <c r="J108" s="217"/>
      <c r="K108" s="38" t="s">
        <v>1575</v>
      </c>
      <c r="L108" s="27"/>
      <c r="M108" s="1283" t="s">
        <v>3231</v>
      </c>
      <c r="N108" s="32">
        <v>45812</v>
      </c>
      <c r="O108" s="28"/>
      <c r="P108" s="40">
        <v>45831</v>
      </c>
      <c r="Q108" s="32">
        <v>45832</v>
      </c>
      <c r="R108" s="33"/>
    </row>
    <row r="109" spans="1:18" s="4" customFormat="1" ht="19.7" customHeight="1">
      <c r="A109" s="398" t="s">
        <v>42</v>
      </c>
      <c r="B109" s="398">
        <v>1</v>
      </c>
      <c r="C109" s="1078">
        <f t="shared" si="7"/>
        <v>79</v>
      </c>
      <c r="D109" s="28" t="s">
        <v>55</v>
      </c>
      <c r="E109" s="28" t="s">
        <v>55</v>
      </c>
      <c r="F109" s="297" t="s">
        <v>3311</v>
      </c>
      <c r="G109" s="1547">
        <v>3</v>
      </c>
      <c r="H109" s="431">
        <v>170</v>
      </c>
      <c r="I109" s="398">
        <f t="shared" si="6"/>
        <v>510</v>
      </c>
      <c r="J109" s="215"/>
      <c r="K109" s="216" t="s">
        <v>3312</v>
      </c>
      <c r="L109" s="27"/>
      <c r="M109" s="1283" t="s">
        <v>3231</v>
      </c>
      <c r="N109" s="32">
        <v>45812</v>
      </c>
      <c r="O109" s="28"/>
      <c r="P109" s="40">
        <v>45831</v>
      </c>
      <c r="Q109" s="32">
        <v>45832</v>
      </c>
      <c r="R109" s="33"/>
    </row>
    <row r="110" spans="1:18" s="4" customFormat="1" ht="19.7" customHeight="1">
      <c r="A110" s="398" t="s">
        <v>42</v>
      </c>
      <c r="B110" s="398">
        <v>1</v>
      </c>
      <c r="C110" s="1078">
        <f t="shared" si="7"/>
        <v>80</v>
      </c>
      <c r="D110" s="28" t="s">
        <v>55</v>
      </c>
      <c r="E110" s="28" t="s">
        <v>55</v>
      </c>
      <c r="F110" s="297" t="s">
        <v>3313</v>
      </c>
      <c r="G110" s="1547">
        <v>1</v>
      </c>
      <c r="H110" s="431">
        <v>400</v>
      </c>
      <c r="I110" s="398">
        <f t="shared" si="6"/>
        <v>400</v>
      </c>
      <c r="J110" s="215"/>
      <c r="K110" s="216" t="s">
        <v>3314</v>
      </c>
      <c r="L110" s="27"/>
      <c r="M110" s="1283" t="s">
        <v>3231</v>
      </c>
      <c r="N110" s="32">
        <v>45812</v>
      </c>
      <c r="O110" s="28"/>
      <c r="P110" s="40">
        <v>45831</v>
      </c>
      <c r="Q110" s="32">
        <v>45832</v>
      </c>
      <c r="R110" s="33"/>
    </row>
    <row r="111" spans="1:18" s="4" customFormat="1" ht="19.7" customHeight="1">
      <c r="A111" s="27"/>
      <c r="B111" s="27"/>
      <c r="C111" s="220"/>
      <c r="D111" s="220"/>
      <c r="E111" s="220"/>
      <c r="F111" s="73"/>
      <c r="G111" s="387"/>
      <c r="H111" s="221"/>
      <c r="I111" s="77"/>
      <c r="J111" s="215"/>
      <c r="K111" s="216"/>
      <c r="L111" s="27"/>
      <c r="M111" s="27"/>
      <c r="N111" s="32"/>
      <c r="O111" s="28"/>
      <c r="P111" s="27"/>
      <c r="Q111" s="32"/>
      <c r="R111" s="33"/>
    </row>
    <row r="112" spans="1:18" s="4" customFormat="1" ht="19.7" customHeight="1">
      <c r="A112" s="27"/>
      <c r="B112" s="27"/>
      <c r="C112" s="220"/>
      <c r="D112" s="220"/>
      <c r="E112" s="220"/>
      <c r="F112" s="306">
        <f>SUM(I97:I111)</f>
        <v>22606</v>
      </c>
      <c r="G112" s="387"/>
      <c r="H112" s="221"/>
      <c r="I112" s="77"/>
      <c r="J112" s="215"/>
      <c r="K112" s="216"/>
      <c r="L112" s="27"/>
      <c r="M112" s="27"/>
      <c r="N112" s="32"/>
      <c r="O112" s="28"/>
      <c r="P112" s="27"/>
      <c r="Q112" s="32"/>
      <c r="R112" s="33"/>
    </row>
    <row r="113" spans="1:18" s="4" customFormat="1" ht="19.7" customHeight="1">
      <c r="A113" s="27"/>
      <c r="B113" s="27"/>
      <c r="C113" s="28"/>
      <c r="D113" s="28"/>
      <c r="E113" s="28"/>
      <c r="F113" s="27"/>
      <c r="G113" s="27"/>
      <c r="H113" s="27"/>
      <c r="I113" s="31"/>
      <c r="J113" s="217"/>
      <c r="K113" s="27"/>
      <c r="L113" s="27"/>
      <c r="M113" s="27"/>
      <c r="N113" s="32"/>
      <c r="O113" s="28"/>
      <c r="P113" s="27"/>
      <c r="Q113" s="32"/>
      <c r="R113" s="33"/>
    </row>
    <row r="114" spans="1:18" s="4" customFormat="1" ht="19.7" customHeight="1">
      <c r="A114" s="27"/>
      <c r="B114" s="27"/>
      <c r="C114" s="28"/>
      <c r="D114" s="28"/>
      <c r="E114" s="28"/>
      <c r="F114" s="27"/>
      <c r="G114" s="27"/>
      <c r="H114" s="27"/>
      <c r="I114" s="31"/>
      <c r="J114" s="217"/>
      <c r="K114" s="27"/>
      <c r="L114" s="27"/>
      <c r="M114" s="27"/>
      <c r="N114" s="32"/>
      <c r="O114" s="28"/>
      <c r="P114" s="27"/>
      <c r="Q114" s="32"/>
      <c r="R114" s="33"/>
    </row>
    <row r="115" spans="1:18" s="4" customFormat="1" ht="19.7" customHeight="1">
      <c r="A115" s="27"/>
      <c r="B115" s="27"/>
      <c r="C115" s="28"/>
      <c r="D115" s="28"/>
      <c r="E115" s="28"/>
      <c r="F115" s="27"/>
      <c r="G115" s="27"/>
      <c r="H115" s="27"/>
      <c r="I115" s="31"/>
      <c r="J115" s="217"/>
      <c r="K115" s="27"/>
      <c r="L115" s="27"/>
      <c r="M115" s="27"/>
      <c r="N115" s="32"/>
      <c r="O115" s="28"/>
      <c r="P115" s="27"/>
      <c r="Q115" s="32"/>
      <c r="R115" s="33"/>
    </row>
    <row r="116" spans="1:18" s="4" customFormat="1" ht="19.7" customHeight="1">
      <c r="A116" s="27"/>
      <c r="B116" s="27"/>
      <c r="C116" s="28"/>
      <c r="D116" s="28"/>
      <c r="E116" s="28"/>
      <c r="F116" s="27"/>
      <c r="G116" s="27"/>
      <c r="H116" s="27"/>
      <c r="I116" s="31"/>
      <c r="J116" s="217"/>
      <c r="K116" s="27"/>
      <c r="L116" s="27"/>
      <c r="M116" s="27"/>
      <c r="N116" s="32"/>
      <c r="O116" s="28"/>
      <c r="P116" s="27"/>
      <c r="Q116" s="32"/>
      <c r="R116" s="33"/>
    </row>
    <row r="117" spans="1:18" s="4" customFormat="1" ht="19.7" customHeight="1">
      <c r="A117" s="27"/>
      <c r="B117" s="27"/>
      <c r="C117" s="28"/>
      <c r="D117" s="28"/>
      <c r="E117" s="28"/>
      <c r="F117" s="27"/>
      <c r="G117" s="27"/>
      <c r="H117" s="27"/>
      <c r="I117" s="31"/>
      <c r="J117" s="217"/>
      <c r="K117" s="27"/>
      <c r="L117" s="27"/>
      <c r="M117" s="27"/>
      <c r="N117" s="32"/>
      <c r="O117" s="28"/>
      <c r="P117" s="27"/>
      <c r="Q117" s="32"/>
      <c r="R117" s="33"/>
    </row>
    <row r="118" spans="1:18" s="4" customFormat="1" ht="19.7" customHeight="1">
      <c r="A118" s="27"/>
      <c r="B118" s="27"/>
      <c r="C118" s="28"/>
      <c r="D118" s="1318"/>
      <c r="E118" s="1318"/>
      <c r="F118" s="1319" t="s">
        <v>2653</v>
      </c>
      <c r="G118" s="1320"/>
      <c r="H118" s="1321">
        <v>70000</v>
      </c>
      <c r="I118" s="1322">
        <f>G118*H118</f>
        <v>0</v>
      </c>
      <c r="J118" s="217"/>
      <c r="K118" s="27"/>
      <c r="L118" s="27"/>
      <c r="M118" s="27"/>
      <c r="N118" s="32"/>
      <c r="O118" s="28"/>
      <c r="P118" s="27"/>
      <c r="Q118" s="32"/>
      <c r="R118" s="33"/>
    </row>
    <row r="119" spans="1:18" s="4" customFormat="1" ht="19.7" customHeight="1">
      <c r="A119" s="27"/>
      <c r="B119" s="27"/>
      <c r="C119" s="28"/>
      <c r="D119" s="28"/>
      <c r="E119" s="28"/>
      <c r="F119" s="73" t="s">
        <v>808</v>
      </c>
      <c r="G119" s="27"/>
      <c r="H119" s="27"/>
      <c r="I119" s="31"/>
      <c r="J119" s="217"/>
      <c r="K119" s="27"/>
      <c r="L119" s="27"/>
      <c r="M119" s="27"/>
      <c r="N119" s="32"/>
      <c r="O119" s="28"/>
      <c r="P119" s="27"/>
      <c r="Q119" s="32"/>
      <c r="R119" s="33"/>
    </row>
    <row r="120" spans="1:18" s="4" customFormat="1" ht="19.7" customHeight="1">
      <c r="A120" s="27"/>
      <c r="B120" s="27"/>
      <c r="C120" s="28"/>
      <c r="D120" s="28"/>
      <c r="E120" s="28"/>
      <c r="F120" s="27"/>
      <c r="G120" s="27"/>
      <c r="H120" s="27"/>
      <c r="I120" s="31"/>
      <c r="J120" s="217"/>
      <c r="K120" s="27"/>
      <c r="L120" s="27"/>
      <c r="M120" s="27"/>
      <c r="N120" s="32"/>
      <c r="O120" s="28"/>
      <c r="P120" s="27"/>
      <c r="Q120" s="32"/>
      <c r="R120" s="33"/>
    </row>
    <row r="121" spans="1:18" s="4" customFormat="1" ht="19.7" customHeight="1">
      <c r="A121" s="27"/>
      <c r="B121" s="27"/>
      <c r="C121" s="28"/>
      <c r="D121" s="28"/>
      <c r="E121" s="28"/>
      <c r="F121" s="27"/>
      <c r="G121" s="27"/>
      <c r="H121" s="27"/>
      <c r="I121" s="31"/>
      <c r="J121" s="217"/>
      <c r="K121" s="27"/>
      <c r="L121" s="27"/>
      <c r="M121" s="27"/>
      <c r="N121" s="32"/>
      <c r="O121" s="28"/>
      <c r="P121" s="27"/>
      <c r="Q121" s="32"/>
      <c r="R121" s="33"/>
    </row>
    <row r="122" spans="1:18" s="4" customFormat="1" ht="19.7" customHeight="1">
      <c r="A122" s="27"/>
      <c r="B122" s="27"/>
      <c r="C122" s="28"/>
      <c r="D122" s="28"/>
      <c r="E122" s="28"/>
      <c r="F122" s="27"/>
      <c r="G122" s="27"/>
      <c r="H122" s="27"/>
      <c r="I122" s="31"/>
      <c r="J122" s="217"/>
      <c r="K122" s="27"/>
      <c r="L122" s="27"/>
      <c r="M122" s="27"/>
      <c r="N122" s="32"/>
      <c r="O122" s="28"/>
      <c r="P122" s="27"/>
      <c r="Q122" s="32"/>
      <c r="R122" s="33"/>
    </row>
    <row r="123" spans="1:18" s="4" customFormat="1" ht="19.7" customHeight="1">
      <c r="A123" s="27"/>
      <c r="B123" s="27"/>
      <c r="C123" s="28"/>
      <c r="D123" s="28"/>
      <c r="E123" s="28"/>
      <c r="F123" s="27"/>
      <c r="G123" s="27"/>
      <c r="H123" s="27"/>
      <c r="I123" s="31"/>
      <c r="J123" s="217"/>
      <c r="K123" s="27"/>
      <c r="L123" s="27"/>
      <c r="M123" s="27"/>
      <c r="N123" s="32"/>
      <c r="O123" s="28"/>
      <c r="P123" s="27"/>
      <c r="Q123" s="32"/>
      <c r="R123" s="33"/>
    </row>
    <row r="124" spans="1:18" s="4" customFormat="1" ht="19.7" customHeight="1">
      <c r="A124" s="27"/>
      <c r="B124" s="27"/>
      <c r="C124" s="28"/>
      <c r="D124" s="28"/>
      <c r="E124" s="28"/>
      <c r="F124" s="27"/>
      <c r="G124" s="27"/>
      <c r="H124" s="27"/>
      <c r="I124" s="31"/>
      <c r="J124" s="217"/>
      <c r="K124" s="27"/>
      <c r="L124" s="27"/>
      <c r="M124" s="27"/>
      <c r="N124" s="32"/>
      <c r="O124" s="28"/>
      <c r="P124" s="27"/>
      <c r="Q124" s="32"/>
      <c r="R124" s="33"/>
    </row>
    <row r="125" spans="1:18" s="4" customFormat="1" ht="19.7" customHeight="1">
      <c r="A125" s="27"/>
      <c r="B125" s="27"/>
      <c r="C125" s="28"/>
      <c r="D125" s="28"/>
      <c r="E125" s="28"/>
      <c r="F125" s="27"/>
      <c r="G125" s="27"/>
      <c r="H125" s="27"/>
      <c r="I125" s="31"/>
      <c r="J125" s="217"/>
      <c r="K125" s="27"/>
      <c r="L125" s="27"/>
      <c r="M125" s="27"/>
      <c r="N125" s="32"/>
      <c r="O125" s="28"/>
      <c r="P125" s="27"/>
      <c r="Q125" s="32"/>
      <c r="R125" s="33"/>
    </row>
    <row r="126" spans="1:18" s="4" customFormat="1" ht="19.7" customHeight="1">
      <c r="A126" s="27"/>
      <c r="B126" s="27"/>
      <c r="C126" s="28"/>
      <c r="D126" s="28"/>
      <c r="E126" s="28"/>
      <c r="F126" s="27"/>
      <c r="G126" s="27"/>
      <c r="H126" s="27"/>
      <c r="I126" s="31"/>
      <c r="J126" s="217"/>
      <c r="K126" s="27"/>
      <c r="L126" s="27"/>
      <c r="M126" s="27"/>
      <c r="N126" s="32"/>
      <c r="O126" s="28"/>
      <c r="P126" s="27"/>
      <c r="Q126" s="32"/>
      <c r="R126" s="33"/>
    </row>
    <row r="127" spans="1:18" s="4" customFormat="1" ht="19.7" customHeight="1">
      <c r="A127" s="27"/>
      <c r="B127" s="27"/>
      <c r="C127" s="28"/>
      <c r="D127" s="28"/>
      <c r="E127" s="28"/>
      <c r="F127" s="27"/>
      <c r="G127" s="27"/>
      <c r="H127" s="27"/>
      <c r="I127" s="31"/>
      <c r="J127" s="217"/>
      <c r="K127" s="27"/>
      <c r="L127" s="27"/>
      <c r="M127" s="27"/>
      <c r="N127" s="32"/>
      <c r="O127" s="28"/>
      <c r="P127" s="27"/>
      <c r="Q127" s="32"/>
      <c r="R127" s="33"/>
    </row>
    <row r="128" spans="1:18" s="4" customFormat="1" ht="19.7" customHeight="1">
      <c r="A128" s="27"/>
      <c r="B128" s="27"/>
      <c r="C128" s="28"/>
      <c r="D128" s="28"/>
      <c r="E128" s="28"/>
      <c r="F128" s="27"/>
      <c r="G128" s="27"/>
      <c r="H128" s="27"/>
      <c r="I128" s="31"/>
      <c r="J128" s="217"/>
      <c r="K128" s="27"/>
      <c r="L128" s="27"/>
      <c r="M128" s="27"/>
      <c r="N128" s="32"/>
      <c r="O128" s="28"/>
      <c r="P128" s="27"/>
      <c r="Q128" s="32"/>
      <c r="R128" s="33"/>
    </row>
    <row r="129" spans="1:18" s="4" customFormat="1" ht="19.7" customHeight="1">
      <c r="A129" s="27"/>
      <c r="B129" s="27"/>
      <c r="C129" s="28"/>
      <c r="D129" s="28"/>
      <c r="E129" s="28"/>
      <c r="F129" s="27"/>
      <c r="G129" s="27"/>
      <c r="H129" s="27"/>
      <c r="I129" s="31"/>
      <c r="J129" s="217"/>
      <c r="K129" s="27"/>
      <c r="L129" s="27"/>
      <c r="M129" s="27"/>
      <c r="N129" s="32"/>
      <c r="O129" s="28"/>
      <c r="P129" s="27"/>
      <c r="Q129" s="32"/>
      <c r="R129" s="33"/>
    </row>
    <row r="130" spans="1:18" s="4" customFormat="1" ht="19.7" customHeight="1">
      <c r="A130" s="27"/>
      <c r="B130" s="27"/>
      <c r="C130" s="28"/>
      <c r="D130" s="28"/>
      <c r="E130" s="28"/>
      <c r="F130" s="27"/>
      <c r="G130" s="27"/>
      <c r="H130" s="27"/>
      <c r="I130" s="31"/>
      <c r="J130" s="217"/>
      <c r="K130" s="27"/>
      <c r="L130" s="27"/>
      <c r="M130" s="27"/>
      <c r="N130" s="32"/>
      <c r="O130" s="28"/>
      <c r="P130" s="27"/>
      <c r="Q130" s="32"/>
      <c r="R130" s="33"/>
    </row>
    <row r="131" spans="1:18" s="4" customFormat="1" ht="19.7" customHeight="1">
      <c r="A131" s="27"/>
      <c r="B131" s="27"/>
      <c r="C131" s="28"/>
      <c r="D131" s="28"/>
      <c r="E131" s="28"/>
      <c r="F131" s="27"/>
      <c r="G131" s="27"/>
      <c r="H131" s="27"/>
      <c r="I131" s="31"/>
      <c r="J131" s="217"/>
      <c r="K131" s="27"/>
      <c r="L131" s="27"/>
      <c r="M131" s="27"/>
      <c r="N131" s="32"/>
      <c r="O131" s="28"/>
      <c r="P131" s="27"/>
      <c r="Q131" s="32"/>
      <c r="R131" s="33"/>
    </row>
    <row r="132" spans="1:18" s="4" customFormat="1" ht="19.7" customHeight="1">
      <c r="C132" s="28"/>
      <c r="D132" s="28"/>
      <c r="E132" s="28"/>
      <c r="F132" s="27"/>
      <c r="G132" s="27"/>
      <c r="H132" s="27"/>
      <c r="I132" s="31"/>
      <c r="J132" s="217"/>
      <c r="K132" s="27"/>
      <c r="L132" s="27"/>
      <c r="M132" s="27"/>
      <c r="N132" s="32"/>
      <c r="O132" s="28"/>
      <c r="P132" s="27"/>
      <c r="Q132" s="32"/>
      <c r="R132" s="33"/>
    </row>
    <row r="133" spans="1:18" s="4" customFormat="1" ht="19.7" customHeight="1">
      <c r="C133" s="28"/>
      <c r="D133" s="28"/>
      <c r="E133" s="28"/>
      <c r="F133" s="27"/>
      <c r="G133" s="27"/>
      <c r="H133" s="27"/>
      <c r="I133" s="31"/>
      <c r="J133" s="217"/>
      <c r="K133" s="27"/>
      <c r="L133" s="27"/>
      <c r="M133" s="27"/>
      <c r="N133" s="32"/>
      <c r="O133" s="28"/>
      <c r="P133" s="27"/>
      <c r="Q133" s="32"/>
      <c r="R133" s="33"/>
    </row>
    <row r="134" spans="1:18" s="4" customFormat="1" ht="19.7" customHeight="1">
      <c r="C134" s="28"/>
      <c r="D134" s="28"/>
      <c r="E134" s="28"/>
      <c r="F134" s="27"/>
      <c r="G134" s="27"/>
      <c r="H134" s="27"/>
      <c r="I134" s="31"/>
      <c r="J134" s="217"/>
      <c r="K134" s="27"/>
      <c r="L134" s="27"/>
      <c r="M134" s="27"/>
      <c r="N134" s="32"/>
      <c r="O134" s="28"/>
      <c r="P134" s="27"/>
      <c r="Q134" s="32"/>
      <c r="R134" s="33"/>
    </row>
    <row r="135" spans="1:18" s="4" customFormat="1" ht="19.7" customHeight="1">
      <c r="C135" s="28"/>
      <c r="D135" s="28"/>
      <c r="E135" s="28"/>
      <c r="F135" s="27"/>
      <c r="G135" s="27"/>
      <c r="H135" s="27"/>
      <c r="I135" s="31"/>
      <c r="J135" s="217"/>
      <c r="K135" s="27"/>
      <c r="L135" s="27"/>
      <c r="M135" s="27"/>
      <c r="N135" s="32"/>
      <c r="O135" s="28"/>
      <c r="P135" s="27"/>
      <c r="Q135" s="32"/>
      <c r="R135" s="33"/>
    </row>
    <row r="136" spans="1:18" s="4" customFormat="1" ht="19.7" customHeight="1">
      <c r="C136" s="28"/>
      <c r="D136" s="28"/>
      <c r="E136" s="28"/>
      <c r="F136" s="27"/>
      <c r="G136" s="27"/>
      <c r="H136" s="27"/>
      <c r="I136" s="31"/>
      <c r="J136" s="217"/>
      <c r="K136" s="27"/>
      <c r="L136" s="27"/>
      <c r="M136" s="27"/>
      <c r="N136" s="32"/>
      <c r="O136" s="28"/>
      <c r="P136" s="27"/>
      <c r="Q136" s="32"/>
      <c r="R136" s="33"/>
    </row>
    <row r="137" spans="1:18" s="4" customFormat="1" ht="19.7" customHeight="1">
      <c r="C137" s="28"/>
      <c r="D137" s="28"/>
      <c r="E137" s="28"/>
      <c r="F137" s="27"/>
      <c r="G137" s="27"/>
      <c r="H137" s="27"/>
      <c r="I137" s="31"/>
      <c r="J137" s="217"/>
      <c r="K137" s="27"/>
      <c r="L137" s="27"/>
      <c r="M137" s="27"/>
      <c r="N137" s="32"/>
      <c r="O137" s="28"/>
      <c r="P137" s="27"/>
      <c r="Q137" s="32"/>
      <c r="R137" s="33"/>
    </row>
    <row r="138" spans="1:18" s="4" customFormat="1" ht="19.7" customHeight="1">
      <c r="C138" s="28"/>
      <c r="D138" s="28"/>
      <c r="E138" s="28"/>
      <c r="F138" s="27"/>
      <c r="G138" s="27"/>
      <c r="H138" s="27"/>
      <c r="I138" s="31"/>
      <c r="J138" s="217"/>
      <c r="K138" s="27"/>
      <c r="L138" s="27"/>
      <c r="M138" s="27"/>
      <c r="N138" s="32"/>
      <c r="O138" s="28"/>
      <c r="P138" s="27"/>
      <c r="Q138" s="32"/>
      <c r="R138" s="33"/>
    </row>
    <row r="139" spans="1:18" s="4" customFormat="1" ht="19.7" customHeight="1">
      <c r="C139" s="28"/>
      <c r="D139" s="28"/>
      <c r="E139" s="28"/>
      <c r="F139" s="27"/>
      <c r="G139" s="27"/>
      <c r="H139" s="27"/>
      <c r="I139" s="31"/>
      <c r="J139" s="217"/>
      <c r="K139" s="27"/>
      <c r="L139" s="27"/>
      <c r="M139" s="27"/>
      <c r="N139" s="32"/>
      <c r="O139" s="28"/>
      <c r="P139" s="27"/>
      <c r="Q139" s="32"/>
      <c r="R139" s="33"/>
    </row>
    <row r="140" spans="1:18" s="4" customFormat="1" ht="19.7" customHeight="1">
      <c r="C140" s="28"/>
      <c r="D140" s="28"/>
      <c r="E140" s="28"/>
      <c r="F140" s="27"/>
      <c r="G140" s="27"/>
      <c r="H140" s="27"/>
      <c r="I140" s="31"/>
      <c r="J140" s="217"/>
      <c r="K140" s="27"/>
      <c r="L140" s="27"/>
      <c r="M140" s="27"/>
      <c r="N140" s="32"/>
      <c r="O140" s="28"/>
      <c r="P140" s="27"/>
      <c r="Q140" s="32"/>
      <c r="R140" s="33"/>
    </row>
    <row r="141" spans="1:18" s="4" customFormat="1" ht="19.7" customHeight="1">
      <c r="C141" s="28"/>
      <c r="D141" s="28"/>
      <c r="E141" s="28"/>
      <c r="F141" s="27"/>
      <c r="G141" s="27"/>
      <c r="H141" s="27"/>
      <c r="I141" s="31"/>
      <c r="J141" s="217"/>
      <c r="K141" s="27"/>
      <c r="L141" s="27"/>
      <c r="M141" s="27"/>
      <c r="N141" s="32"/>
      <c r="O141" s="28"/>
      <c r="P141" s="27"/>
      <c r="Q141" s="32"/>
      <c r="R141" s="33"/>
    </row>
    <row r="142" spans="1:18" s="4" customFormat="1" ht="19.7" customHeight="1">
      <c r="C142" s="28"/>
      <c r="D142" s="28"/>
      <c r="E142" s="28"/>
      <c r="F142" s="27"/>
      <c r="G142" s="27"/>
      <c r="H142" s="27"/>
      <c r="I142" s="31"/>
      <c r="J142" s="217"/>
      <c r="K142" s="27"/>
      <c r="L142" s="27"/>
      <c r="M142" s="27"/>
      <c r="N142" s="32"/>
      <c r="O142" s="28"/>
      <c r="P142" s="27"/>
      <c r="Q142" s="32"/>
      <c r="R142" s="33"/>
    </row>
    <row r="143" spans="1:18" s="4" customFormat="1" ht="19.7" customHeight="1">
      <c r="C143" s="28"/>
      <c r="D143" s="28"/>
      <c r="E143" s="28"/>
      <c r="F143" s="27"/>
      <c r="G143" s="27"/>
      <c r="H143" s="27"/>
      <c r="I143" s="31"/>
      <c r="J143" s="217"/>
      <c r="K143" s="27"/>
      <c r="L143" s="27"/>
      <c r="M143" s="27"/>
      <c r="N143" s="32"/>
      <c r="O143" s="28"/>
      <c r="P143" s="27"/>
      <c r="Q143" s="32"/>
      <c r="R143" s="33"/>
    </row>
    <row r="144" spans="1:18" s="4" customFormat="1" ht="19.7" customHeight="1">
      <c r="C144" s="28"/>
      <c r="D144" s="28"/>
      <c r="E144" s="28"/>
      <c r="F144" s="27"/>
      <c r="G144" s="27"/>
      <c r="H144" s="27"/>
      <c r="I144" s="31"/>
      <c r="J144" s="217"/>
      <c r="K144" s="27"/>
      <c r="L144" s="27"/>
      <c r="M144" s="27"/>
      <c r="N144" s="32"/>
      <c r="O144" s="28"/>
      <c r="P144" s="27"/>
      <c r="Q144" s="32"/>
      <c r="R144" s="33"/>
    </row>
    <row r="145" spans="3:18" s="4" customFormat="1" ht="19.7" customHeight="1">
      <c r="C145" s="28"/>
      <c r="D145" s="28"/>
      <c r="E145" s="28"/>
      <c r="F145" s="27"/>
      <c r="G145" s="27"/>
      <c r="H145" s="27"/>
      <c r="I145" s="31"/>
      <c r="J145" s="217"/>
      <c r="K145" s="27"/>
      <c r="L145" s="27"/>
      <c r="M145" s="27"/>
      <c r="N145" s="32"/>
      <c r="O145" s="28"/>
      <c r="P145" s="27"/>
      <c r="Q145" s="32"/>
      <c r="R145" s="33"/>
    </row>
    <row r="146" spans="3:18" s="4" customFormat="1" ht="19.7" customHeight="1">
      <c r="C146" s="28"/>
      <c r="D146" s="28"/>
      <c r="E146" s="28"/>
      <c r="F146" s="27"/>
      <c r="G146" s="27"/>
      <c r="H146" s="27"/>
      <c r="I146" s="31"/>
      <c r="J146" s="217"/>
      <c r="K146" s="27"/>
      <c r="L146" s="27"/>
      <c r="M146" s="27"/>
      <c r="N146" s="32"/>
      <c r="O146" s="28"/>
      <c r="P146" s="27"/>
      <c r="Q146" s="32"/>
      <c r="R146" s="33"/>
    </row>
    <row r="147" spans="3:18" s="4" customFormat="1" ht="19.7" customHeight="1">
      <c r="C147" s="28"/>
      <c r="D147" s="28"/>
      <c r="E147" s="28"/>
      <c r="F147" s="27"/>
      <c r="G147" s="27"/>
      <c r="H147" s="27"/>
      <c r="I147" s="31"/>
      <c r="J147" s="217"/>
      <c r="K147" s="27"/>
      <c r="L147" s="27"/>
      <c r="M147" s="27"/>
      <c r="N147" s="32"/>
      <c r="O147" s="28"/>
      <c r="P147" s="27"/>
      <c r="Q147" s="32"/>
      <c r="R147" s="33"/>
    </row>
    <row r="148" spans="3:18" s="4" customFormat="1" ht="19.7" customHeight="1">
      <c r="C148" s="28"/>
      <c r="D148" s="28"/>
      <c r="E148" s="28"/>
      <c r="F148" s="27"/>
      <c r="G148" s="27"/>
      <c r="H148" s="27"/>
      <c r="I148" s="31"/>
      <c r="J148" s="217"/>
      <c r="K148" s="27"/>
      <c r="L148" s="27"/>
      <c r="M148" s="27"/>
      <c r="N148" s="32"/>
      <c r="O148" s="28"/>
      <c r="P148" s="27"/>
      <c r="Q148" s="32"/>
      <c r="R148" s="33"/>
    </row>
    <row r="149" spans="3:18" s="4" customFormat="1" ht="19.7" customHeight="1">
      <c r="C149" s="28"/>
      <c r="D149" s="28"/>
      <c r="E149" s="28"/>
      <c r="F149" s="27"/>
      <c r="G149" s="27"/>
      <c r="H149" s="27"/>
      <c r="I149" s="31"/>
      <c r="J149" s="217"/>
      <c r="K149" s="27"/>
      <c r="L149" s="27"/>
      <c r="M149" s="27"/>
      <c r="N149" s="32"/>
      <c r="O149" s="28"/>
      <c r="P149" s="27"/>
      <c r="Q149" s="32"/>
      <c r="R149" s="33"/>
    </row>
    <row r="150" spans="3:18" s="4" customFormat="1" ht="19.7" customHeight="1">
      <c r="C150" s="28"/>
      <c r="D150" s="28"/>
      <c r="E150" s="28"/>
      <c r="F150" s="27"/>
      <c r="G150" s="27"/>
      <c r="H150" s="27"/>
      <c r="I150" s="31"/>
      <c r="J150" s="217"/>
      <c r="K150" s="27"/>
      <c r="L150" s="27"/>
      <c r="M150" s="27"/>
      <c r="N150" s="32"/>
      <c r="O150" s="28"/>
      <c r="P150" s="27"/>
      <c r="Q150" s="32"/>
      <c r="R150" s="33"/>
    </row>
    <row r="151" spans="3:18" s="4" customFormat="1" ht="19.7" customHeight="1">
      <c r="C151" s="28"/>
      <c r="D151" s="28"/>
      <c r="E151" s="28"/>
      <c r="F151" s="27"/>
      <c r="G151" s="27"/>
      <c r="H151" s="27"/>
      <c r="I151" s="31"/>
      <c r="J151" s="217"/>
      <c r="K151" s="27"/>
      <c r="L151" s="27"/>
      <c r="M151" s="27"/>
      <c r="N151" s="32"/>
      <c r="O151" s="28"/>
      <c r="P151" s="27"/>
      <c r="Q151" s="32"/>
      <c r="R151" s="33"/>
    </row>
    <row r="152" spans="3:18" s="4" customFormat="1" ht="19.7" customHeight="1">
      <c r="C152" s="28"/>
      <c r="D152" s="28"/>
      <c r="E152" s="28"/>
      <c r="F152" s="27"/>
      <c r="G152" s="27"/>
      <c r="H152" s="27"/>
      <c r="I152" s="31"/>
      <c r="J152" s="217"/>
      <c r="K152" s="27"/>
      <c r="L152" s="27"/>
      <c r="M152" s="27"/>
      <c r="N152" s="32"/>
      <c r="O152" s="28"/>
      <c r="P152" s="27"/>
      <c r="Q152" s="32"/>
      <c r="R152" s="33"/>
    </row>
    <row r="153" spans="3:18" s="4" customFormat="1" ht="19.7" customHeight="1">
      <c r="C153" s="28"/>
      <c r="D153" s="28"/>
      <c r="E153" s="28"/>
      <c r="F153" s="27"/>
      <c r="G153" s="27"/>
      <c r="H153" s="27"/>
      <c r="I153" s="31"/>
      <c r="J153" s="217"/>
      <c r="K153" s="27"/>
      <c r="L153" s="27"/>
      <c r="M153" s="27"/>
      <c r="N153" s="32"/>
      <c r="O153" s="28"/>
      <c r="P153" s="27"/>
      <c r="Q153" s="32"/>
      <c r="R153" s="33"/>
    </row>
    <row r="154" spans="3:18" s="4" customFormat="1" ht="19.7" customHeight="1">
      <c r="C154" s="28"/>
      <c r="D154" s="28"/>
      <c r="E154" s="28"/>
      <c r="F154" s="27"/>
      <c r="G154" s="27"/>
      <c r="H154" s="27"/>
      <c r="I154" s="31"/>
      <c r="J154" s="217"/>
      <c r="K154" s="27"/>
      <c r="L154" s="27"/>
      <c r="M154" s="27"/>
      <c r="N154" s="32"/>
      <c r="O154" s="28"/>
      <c r="P154" s="27"/>
      <c r="Q154" s="32"/>
      <c r="R154" s="33"/>
    </row>
    <row r="155" spans="3:18" s="4" customFormat="1" ht="19.7" customHeight="1">
      <c r="C155" s="28"/>
      <c r="D155" s="28"/>
      <c r="E155" s="28"/>
      <c r="F155" s="27"/>
      <c r="G155" s="27"/>
      <c r="H155" s="27"/>
      <c r="I155" s="31"/>
      <c r="J155" s="217"/>
      <c r="K155" s="27"/>
      <c r="L155" s="27"/>
      <c r="M155" s="27"/>
      <c r="N155" s="32"/>
      <c r="O155" s="28"/>
      <c r="P155" s="27"/>
      <c r="Q155" s="32"/>
      <c r="R155" s="33"/>
    </row>
    <row r="156" spans="3:18" s="4" customFormat="1" ht="19.7" customHeight="1">
      <c r="C156" s="28"/>
      <c r="D156" s="28"/>
      <c r="E156" s="28"/>
      <c r="F156" s="27"/>
      <c r="G156" s="27"/>
      <c r="H156" s="27"/>
      <c r="I156" s="31"/>
      <c r="J156" s="217"/>
      <c r="K156" s="27"/>
      <c r="L156" s="27"/>
      <c r="M156" s="27"/>
      <c r="N156" s="32"/>
      <c r="O156" s="28"/>
      <c r="P156" s="27"/>
      <c r="Q156" s="32"/>
      <c r="R156" s="33"/>
    </row>
    <row r="157" spans="3:18" s="4" customFormat="1" ht="19.7" customHeight="1">
      <c r="C157" s="28"/>
      <c r="D157" s="28"/>
      <c r="E157" s="28"/>
      <c r="F157" s="27"/>
      <c r="G157" s="27"/>
      <c r="H157" s="27"/>
      <c r="I157" s="31"/>
      <c r="J157" s="217"/>
      <c r="K157" s="27"/>
      <c r="L157" s="27"/>
      <c r="M157" s="27"/>
      <c r="N157" s="32"/>
      <c r="O157" s="28"/>
      <c r="P157" s="27"/>
      <c r="Q157" s="32"/>
      <c r="R157" s="33"/>
    </row>
    <row r="158" spans="3:18" s="4" customFormat="1" ht="19.7" customHeight="1">
      <c r="C158" s="28"/>
      <c r="D158" s="28"/>
      <c r="E158" s="28"/>
      <c r="F158" s="27"/>
      <c r="G158" s="27"/>
      <c r="H158" s="27"/>
      <c r="I158" s="31"/>
      <c r="J158" s="217"/>
      <c r="K158" s="27"/>
      <c r="L158" s="27"/>
      <c r="M158" s="27"/>
      <c r="N158" s="32"/>
      <c r="O158" s="28"/>
      <c r="P158" s="27"/>
      <c r="Q158" s="32"/>
      <c r="R158" s="33"/>
    </row>
    <row r="159" spans="3:18" s="4" customFormat="1" ht="19.7" customHeight="1">
      <c r="C159" s="28"/>
      <c r="D159" s="28"/>
      <c r="E159" s="28"/>
      <c r="F159" s="27"/>
      <c r="G159" s="27"/>
      <c r="H159" s="27"/>
      <c r="I159" s="31"/>
      <c r="J159" s="217"/>
      <c r="K159" s="27"/>
      <c r="L159" s="27"/>
      <c r="M159" s="27"/>
      <c r="N159" s="32"/>
      <c r="O159" s="28"/>
      <c r="P159" s="27"/>
      <c r="Q159" s="32"/>
      <c r="R159" s="33"/>
    </row>
    <row r="160" spans="3:18" s="4" customFormat="1" ht="19.7" customHeight="1">
      <c r="C160" s="28"/>
      <c r="D160" s="28"/>
      <c r="E160" s="28"/>
      <c r="F160" s="27"/>
      <c r="G160" s="27"/>
      <c r="H160" s="27"/>
      <c r="I160" s="31"/>
      <c r="J160" s="217"/>
      <c r="K160" s="27"/>
      <c r="L160" s="27"/>
      <c r="M160" s="27"/>
      <c r="N160" s="32"/>
      <c r="O160" s="28"/>
      <c r="P160" s="27"/>
      <c r="Q160" s="32"/>
      <c r="R160" s="33"/>
    </row>
    <row r="161" spans="3:18" s="4" customFormat="1" ht="19.7" customHeight="1">
      <c r="C161" s="28"/>
      <c r="D161" s="28"/>
      <c r="E161" s="28"/>
      <c r="F161" s="27"/>
      <c r="G161" s="27"/>
      <c r="H161" s="27"/>
      <c r="I161" s="31"/>
      <c r="J161" s="217"/>
      <c r="K161" s="27"/>
      <c r="L161" s="27"/>
      <c r="M161" s="27"/>
      <c r="N161" s="32"/>
      <c r="O161" s="28"/>
      <c r="P161" s="27"/>
      <c r="Q161" s="32"/>
      <c r="R161" s="33"/>
    </row>
    <row r="162" spans="3:18" s="4" customFormat="1" ht="19.7" customHeight="1">
      <c r="C162" s="28"/>
      <c r="D162" s="28"/>
      <c r="E162" s="28"/>
      <c r="F162" s="27"/>
      <c r="G162" s="27"/>
      <c r="H162" s="27"/>
      <c r="I162" s="31"/>
      <c r="J162" s="217"/>
      <c r="K162" s="27"/>
      <c r="L162" s="27"/>
      <c r="M162" s="27"/>
      <c r="N162" s="32"/>
      <c r="O162" s="28"/>
      <c r="P162" s="27"/>
      <c r="Q162" s="32"/>
      <c r="R162" s="33"/>
    </row>
    <row r="163" spans="3:18" s="4" customFormat="1" ht="19.7" customHeight="1">
      <c r="C163" s="28"/>
      <c r="D163" s="28"/>
      <c r="E163" s="28"/>
      <c r="F163" s="27"/>
      <c r="G163" s="27"/>
      <c r="H163" s="27"/>
      <c r="I163" s="31"/>
      <c r="J163" s="217"/>
      <c r="K163" s="27"/>
      <c r="L163" s="27"/>
      <c r="M163" s="27"/>
      <c r="N163" s="32"/>
      <c r="O163" s="28"/>
      <c r="P163" s="27"/>
      <c r="Q163" s="32"/>
      <c r="R163" s="33"/>
    </row>
    <row r="164" spans="3:18" s="4" customFormat="1" ht="19.7" customHeight="1">
      <c r="C164" s="28"/>
      <c r="D164" s="28"/>
      <c r="E164" s="28"/>
      <c r="F164" s="27"/>
      <c r="G164" s="27"/>
      <c r="H164" s="27"/>
      <c r="I164" s="31"/>
      <c r="J164" s="217"/>
      <c r="K164" s="27"/>
      <c r="L164" s="27"/>
      <c r="M164" s="27"/>
      <c r="N164" s="32"/>
      <c r="O164" s="28"/>
      <c r="P164" s="27"/>
      <c r="Q164" s="32"/>
      <c r="R164" s="33"/>
    </row>
    <row r="165" spans="3:18" s="4" customFormat="1" ht="19.7" customHeight="1">
      <c r="C165" s="28"/>
      <c r="D165" s="28"/>
      <c r="E165" s="28"/>
      <c r="F165" s="27"/>
      <c r="G165" s="27"/>
      <c r="H165" s="27"/>
      <c r="I165" s="31"/>
      <c r="J165" s="217"/>
      <c r="K165" s="27"/>
      <c r="L165" s="27"/>
      <c r="M165" s="27"/>
      <c r="N165" s="32"/>
      <c r="O165" s="28"/>
      <c r="P165" s="27"/>
      <c r="Q165" s="32"/>
      <c r="R165" s="33"/>
    </row>
    <row r="166" spans="3:18" s="4" customFormat="1" ht="19.7" customHeight="1">
      <c r="C166" s="28"/>
      <c r="D166" s="28"/>
      <c r="E166" s="28"/>
      <c r="F166" s="27"/>
      <c r="G166" s="27"/>
      <c r="H166" s="27"/>
      <c r="I166" s="31"/>
      <c r="J166" s="217"/>
      <c r="K166" s="27"/>
      <c r="L166" s="27"/>
      <c r="M166" s="27"/>
      <c r="N166" s="32"/>
      <c r="O166" s="28"/>
      <c r="P166" s="27"/>
      <c r="Q166" s="32"/>
      <c r="R166" s="33"/>
    </row>
    <row r="167" spans="3:18" s="4" customFormat="1" ht="19.7" customHeight="1">
      <c r="C167" s="28"/>
      <c r="D167" s="28"/>
      <c r="E167" s="28"/>
      <c r="F167" s="27"/>
      <c r="G167" s="27"/>
      <c r="H167" s="27"/>
      <c r="I167" s="31"/>
      <c r="J167" s="217"/>
      <c r="K167" s="27"/>
      <c r="L167" s="27"/>
      <c r="M167" s="27"/>
      <c r="N167" s="32"/>
      <c r="O167" s="28"/>
      <c r="P167" s="27"/>
      <c r="Q167" s="32"/>
      <c r="R167" s="33"/>
    </row>
    <row r="168" spans="3:18" s="4" customFormat="1" ht="19.7" customHeight="1">
      <c r="C168" s="28"/>
      <c r="D168" s="28"/>
      <c r="E168" s="28"/>
      <c r="F168" s="27"/>
      <c r="G168" s="27"/>
      <c r="H168" s="27"/>
      <c r="I168" s="31"/>
      <c r="J168" s="217"/>
      <c r="K168" s="27"/>
      <c r="L168" s="27"/>
      <c r="M168" s="27"/>
      <c r="N168" s="32"/>
      <c r="O168" s="28"/>
      <c r="P168" s="27"/>
      <c r="Q168" s="32"/>
      <c r="R168" s="33"/>
    </row>
    <row r="169" spans="3:18" s="4" customFormat="1" ht="19.7" customHeight="1">
      <c r="C169" s="28"/>
      <c r="D169" s="28"/>
      <c r="E169" s="28"/>
      <c r="F169" s="27"/>
      <c r="G169" s="27"/>
      <c r="H169" s="27"/>
      <c r="I169" s="31"/>
      <c r="J169" s="217"/>
      <c r="K169" s="27"/>
      <c r="L169" s="27"/>
      <c r="M169" s="27"/>
      <c r="N169" s="32"/>
      <c r="O169" s="28"/>
      <c r="P169" s="27"/>
      <c r="Q169" s="32"/>
      <c r="R169" s="33"/>
    </row>
    <row r="170" spans="3:18" s="4" customFormat="1" ht="19.7" customHeight="1">
      <c r="C170" s="28"/>
      <c r="D170" s="28"/>
      <c r="E170" s="28"/>
      <c r="F170" s="27"/>
      <c r="G170" s="27"/>
      <c r="H170" s="27"/>
      <c r="I170" s="31"/>
      <c r="J170" s="217"/>
      <c r="K170" s="27"/>
      <c r="L170" s="27"/>
      <c r="M170" s="27"/>
      <c r="N170" s="32"/>
      <c r="O170" s="28"/>
      <c r="P170" s="27"/>
      <c r="Q170" s="32"/>
      <c r="R170" s="33"/>
    </row>
    <row r="171" spans="3:18" s="4" customFormat="1" ht="19.7" customHeight="1">
      <c r="C171" s="28"/>
      <c r="D171" s="28"/>
      <c r="E171" s="28"/>
      <c r="F171" s="27"/>
      <c r="G171" s="27"/>
      <c r="H171" s="27"/>
      <c r="I171" s="31"/>
      <c r="J171" s="217"/>
      <c r="K171" s="27"/>
      <c r="L171" s="27"/>
      <c r="M171" s="27"/>
      <c r="N171" s="32"/>
      <c r="O171" s="28"/>
      <c r="P171" s="27"/>
      <c r="Q171" s="32"/>
      <c r="R171" s="33"/>
    </row>
    <row r="172" spans="3:18" s="4" customFormat="1" ht="19.7" customHeight="1">
      <c r="C172" s="28"/>
      <c r="D172" s="28"/>
      <c r="E172" s="28"/>
      <c r="F172" s="27"/>
      <c r="G172" s="27"/>
      <c r="H172" s="27"/>
      <c r="I172" s="31"/>
      <c r="J172" s="217"/>
      <c r="K172" s="27"/>
      <c r="L172" s="27"/>
      <c r="M172" s="27"/>
      <c r="N172" s="32"/>
      <c r="O172" s="28"/>
      <c r="P172" s="27"/>
      <c r="Q172" s="32"/>
      <c r="R172" s="33"/>
    </row>
    <row r="173" spans="3:18" s="4" customFormat="1" ht="19.7" customHeight="1">
      <c r="C173" s="28"/>
      <c r="D173" s="131"/>
      <c r="E173" s="131"/>
      <c r="F173" s="73"/>
      <c r="G173" s="199"/>
      <c r="H173" s="27"/>
      <c r="I173" s="77"/>
      <c r="J173" s="217"/>
      <c r="K173" s="166"/>
      <c r="L173" s="27"/>
      <c r="M173" s="73"/>
      <c r="N173" s="32"/>
      <c r="O173" s="28"/>
      <c r="P173" s="27"/>
      <c r="Q173" s="32"/>
      <c r="R173" s="33"/>
    </row>
    <row r="174" spans="3:18" s="4" customFormat="1" ht="19.7" customHeight="1">
      <c r="C174" s="28"/>
      <c r="D174" s="28"/>
      <c r="E174" s="131"/>
      <c r="F174" s="73"/>
      <c r="G174" s="199"/>
      <c r="H174" s="27"/>
      <c r="I174" s="77"/>
      <c r="J174" s="217"/>
      <c r="K174" s="166"/>
      <c r="L174" s="27"/>
      <c r="M174" s="73"/>
      <c r="N174" s="32"/>
      <c r="O174" s="28"/>
      <c r="P174" s="27"/>
      <c r="Q174" s="32"/>
      <c r="R174" s="33"/>
    </row>
    <row r="175" spans="3:18" s="4" customFormat="1" ht="19.7" customHeight="1">
      <c r="C175" s="28"/>
      <c r="D175" s="28"/>
      <c r="E175" s="131"/>
      <c r="F175" s="73"/>
      <c r="G175" s="199"/>
      <c r="H175" s="27"/>
      <c r="I175" s="77"/>
      <c r="J175" s="217"/>
      <c r="K175" s="166"/>
      <c r="L175" s="27"/>
      <c r="M175" s="73"/>
      <c r="N175" s="32"/>
      <c r="O175" s="28"/>
      <c r="P175" s="27"/>
      <c r="Q175" s="32"/>
      <c r="R175" s="33"/>
    </row>
    <row r="176" spans="3:18" s="4" customFormat="1" ht="19.7" customHeight="1">
      <c r="C176" s="28"/>
      <c r="D176" s="28"/>
      <c r="E176" s="131"/>
      <c r="F176" s="73"/>
      <c r="G176" s="199"/>
      <c r="H176" s="27"/>
      <c r="I176" s="77"/>
      <c r="J176" s="217"/>
      <c r="K176" s="166"/>
      <c r="L176" s="27"/>
      <c r="M176" s="73"/>
      <c r="N176" s="32"/>
      <c r="O176" s="28"/>
      <c r="P176" s="27"/>
      <c r="Q176" s="32"/>
      <c r="R176" s="33"/>
    </row>
    <row r="177" spans="3:18" s="4" customFormat="1" ht="19.7" customHeight="1">
      <c r="C177" s="28"/>
      <c r="D177" s="28"/>
      <c r="E177" s="131"/>
      <c r="F177" s="73"/>
      <c r="G177" s="199"/>
      <c r="H177" s="27"/>
      <c r="I177" s="77"/>
      <c r="J177" s="217"/>
      <c r="K177" s="166"/>
      <c r="L177" s="27"/>
      <c r="M177" s="73"/>
      <c r="N177" s="32"/>
      <c r="O177" s="28"/>
      <c r="P177" s="27"/>
      <c r="Q177" s="32"/>
      <c r="R177" s="33"/>
    </row>
    <row r="178" spans="3:18" s="4" customFormat="1" ht="19.7" customHeight="1">
      <c r="C178" s="28"/>
      <c r="D178" s="28"/>
      <c r="E178" s="131"/>
      <c r="F178" s="73"/>
      <c r="G178" s="199"/>
      <c r="H178" s="27"/>
      <c r="I178" s="77"/>
      <c r="J178" s="217"/>
      <c r="K178" s="166"/>
      <c r="L178" s="27"/>
      <c r="M178" s="73"/>
      <c r="N178" s="32"/>
      <c r="O178" s="28"/>
      <c r="P178" s="27"/>
      <c r="Q178" s="32"/>
      <c r="R178" s="33"/>
    </row>
    <row r="179" spans="3:18" s="4" customFormat="1" ht="19.350000000000001" customHeight="1">
      <c r="C179" s="28"/>
      <c r="D179" s="131"/>
      <c r="E179" s="131"/>
      <c r="F179" s="73"/>
      <c r="G179" s="199"/>
      <c r="H179" s="27"/>
      <c r="I179" s="77"/>
      <c r="J179" s="217"/>
      <c r="K179" s="166"/>
      <c r="L179" s="27"/>
      <c r="M179" s="73"/>
      <c r="N179" s="32"/>
      <c r="O179" s="28"/>
      <c r="P179" s="27"/>
      <c r="Q179" s="32"/>
      <c r="R179" s="33"/>
    </row>
    <row r="180" spans="3:18" s="4" customFormat="1" ht="19.350000000000001" customHeight="1">
      <c r="C180" s="28"/>
      <c r="D180" s="131"/>
      <c r="E180" s="131"/>
      <c r="F180" s="156"/>
      <c r="G180" s="199"/>
      <c r="H180" s="27"/>
      <c r="I180" s="77"/>
      <c r="J180" s="217"/>
      <c r="K180" s="166"/>
      <c r="L180" s="27"/>
      <c r="M180" s="73"/>
      <c r="N180" s="32"/>
      <c r="O180" s="28"/>
      <c r="P180" s="27"/>
      <c r="Q180" s="32"/>
      <c r="R180" s="33"/>
    </row>
    <row r="181" spans="3:18" s="4" customFormat="1" ht="19.350000000000001" customHeight="1">
      <c r="C181" s="28"/>
      <c r="D181" s="131"/>
      <c r="E181" s="131"/>
      <c r="F181" s="264"/>
      <c r="G181" s="199"/>
      <c r="H181" s="27"/>
      <c r="I181" s="77"/>
      <c r="J181" s="217"/>
      <c r="K181" s="166"/>
      <c r="L181" s="27"/>
      <c r="M181" s="73"/>
      <c r="N181" s="32"/>
      <c r="O181" s="28"/>
      <c r="P181" s="27"/>
      <c r="Q181" s="32"/>
      <c r="R181" s="33"/>
    </row>
    <row r="182" spans="3:18" s="4" customFormat="1" ht="19.7" customHeight="1">
      <c r="C182" s="28"/>
      <c r="D182" s="131"/>
      <c r="E182" s="131"/>
      <c r="F182" s="264"/>
      <c r="G182" s="199"/>
      <c r="H182" s="27"/>
      <c r="I182" s="77"/>
      <c r="J182" s="217"/>
      <c r="K182" s="166"/>
      <c r="L182" s="27"/>
      <c r="M182" s="73"/>
      <c r="N182" s="32"/>
      <c r="O182" s="28"/>
      <c r="P182" s="27"/>
      <c r="Q182" s="32"/>
      <c r="R182" s="33"/>
    </row>
    <row r="183" spans="3:18" s="4" customFormat="1" ht="19.7" customHeight="1">
      <c r="C183" s="28"/>
      <c r="D183" s="131"/>
      <c r="E183" s="131"/>
      <c r="F183" s="264"/>
      <c r="G183" s="199"/>
      <c r="H183" s="27"/>
      <c r="I183" s="77"/>
      <c r="J183" s="217"/>
      <c r="K183" s="166"/>
      <c r="L183" s="27"/>
      <c r="M183" s="73"/>
      <c r="N183" s="32"/>
      <c r="O183" s="28"/>
      <c r="P183" s="27"/>
      <c r="Q183" s="32"/>
      <c r="R183" s="33"/>
    </row>
    <row r="184" spans="3:18" s="4" customFormat="1" ht="19.7" customHeight="1">
      <c r="C184" s="28"/>
      <c r="D184" s="131"/>
      <c r="E184" s="131"/>
      <c r="F184" s="264"/>
      <c r="G184" s="199"/>
      <c r="H184" s="27"/>
      <c r="I184" s="77"/>
      <c r="J184" s="217"/>
      <c r="K184" s="166"/>
      <c r="L184" s="27"/>
      <c r="M184" s="73"/>
      <c r="N184" s="32"/>
      <c r="O184" s="28"/>
      <c r="P184" s="27"/>
      <c r="Q184" s="32"/>
      <c r="R184" s="33"/>
    </row>
    <row r="185" spans="3:18" s="4" customFormat="1" ht="19.7" customHeight="1">
      <c r="C185" s="28"/>
      <c r="D185" s="131"/>
      <c r="E185" s="131"/>
      <c r="F185" s="264"/>
      <c r="G185" s="199"/>
      <c r="H185" s="27"/>
      <c r="I185" s="77"/>
      <c r="J185" s="217"/>
      <c r="K185" s="166"/>
      <c r="L185" s="27"/>
      <c r="M185" s="73"/>
      <c r="N185" s="32"/>
      <c r="O185" s="28"/>
      <c r="P185" s="27"/>
      <c r="Q185" s="32"/>
      <c r="R185" s="33"/>
    </row>
    <row r="186" spans="3:18" s="4" customFormat="1" ht="19.7" customHeight="1">
      <c r="C186" s="28"/>
      <c r="D186" s="131"/>
      <c r="E186" s="131"/>
      <c r="F186" s="264"/>
      <c r="G186" s="199"/>
      <c r="H186" s="27"/>
      <c r="I186" s="77"/>
      <c r="J186" s="217"/>
      <c r="K186" s="166"/>
      <c r="L186" s="27"/>
      <c r="M186" s="73"/>
      <c r="N186" s="32"/>
      <c r="O186" s="28"/>
      <c r="P186" s="27"/>
      <c r="Q186" s="32"/>
      <c r="R186" s="33"/>
    </row>
    <row r="187" spans="3:18" s="4" customFormat="1" ht="19.7" customHeight="1">
      <c r="C187" s="28"/>
      <c r="D187" s="28"/>
      <c r="E187" s="28"/>
      <c r="F187" s="73"/>
      <c r="G187" s="27"/>
      <c r="H187" s="77"/>
      <c r="I187" s="44"/>
      <c r="J187" s="377"/>
      <c r="K187" s="682"/>
      <c r="L187" s="27"/>
      <c r="M187" s="73"/>
      <c r="N187" s="32"/>
      <c r="O187" s="28"/>
      <c r="P187" s="27"/>
      <c r="Q187" s="32"/>
      <c r="R187" s="33"/>
    </row>
    <row r="188" spans="3:18" s="4" customFormat="1" ht="19.7" customHeight="1">
      <c r="C188" s="28"/>
      <c r="D188" s="28"/>
      <c r="E188" s="28"/>
      <c r="F188" s="73"/>
      <c r="G188" s="27"/>
      <c r="H188" s="77"/>
      <c r="I188" s="1323"/>
      <c r="J188" s="517"/>
      <c r="K188" s="682"/>
      <c r="L188" s="27"/>
      <c r="M188" s="73"/>
      <c r="N188" s="32"/>
      <c r="O188" s="28"/>
      <c r="P188" s="27"/>
      <c r="Q188" s="32"/>
      <c r="R188" s="33"/>
    </row>
    <row r="189" spans="3:18" s="4" customFormat="1" ht="19.7" customHeight="1">
      <c r="C189" s="28"/>
      <c r="D189" s="131"/>
      <c r="E189" s="131"/>
      <c r="F189" s="1324"/>
      <c r="G189" s="199"/>
      <c r="H189" s="27"/>
      <c r="I189" s="77"/>
      <c r="J189" s="217"/>
      <c r="K189" s="166"/>
      <c r="L189" s="27"/>
      <c r="M189" s="73"/>
      <c r="N189" s="32"/>
      <c r="O189" s="28"/>
      <c r="P189" s="27"/>
      <c r="Q189" s="32"/>
      <c r="R189" s="33"/>
    </row>
    <row r="190" spans="3:18" s="4" customFormat="1" ht="19.7" customHeight="1">
      <c r="C190" s="28"/>
      <c r="D190" s="131"/>
      <c r="E190" s="131"/>
      <c r="F190" s="264"/>
      <c r="G190" s="199"/>
      <c r="H190" s="27"/>
      <c r="I190" s="77"/>
      <c r="J190" s="217"/>
      <c r="K190" s="166"/>
      <c r="L190" s="27"/>
      <c r="M190" s="73"/>
      <c r="N190" s="32"/>
      <c r="O190" s="28"/>
      <c r="P190" s="27"/>
      <c r="Q190" s="32"/>
      <c r="R190" s="33"/>
    </row>
    <row r="191" spans="3:18" s="4" customFormat="1" ht="19.7" customHeight="1">
      <c r="C191" s="28"/>
      <c r="D191" s="131"/>
      <c r="E191" s="131"/>
      <c r="F191" s="264"/>
      <c r="G191" s="199"/>
      <c r="H191" s="27"/>
      <c r="I191" s="77"/>
      <c r="J191" s="217"/>
      <c r="K191" s="166"/>
      <c r="L191" s="27"/>
      <c r="M191" s="73"/>
      <c r="N191" s="32"/>
      <c r="O191" s="28"/>
      <c r="P191" s="27"/>
      <c r="Q191" s="32"/>
      <c r="R191" s="33"/>
    </row>
    <row r="192" spans="3:18" s="4" customFormat="1" ht="19.7" customHeight="1">
      <c r="C192" s="28"/>
      <c r="D192" s="131"/>
      <c r="E192" s="131"/>
      <c r="F192" s="264"/>
      <c r="G192" s="199"/>
      <c r="H192" s="27"/>
      <c r="I192" s="77"/>
      <c r="J192" s="217"/>
      <c r="K192" s="166"/>
      <c r="L192" s="27"/>
      <c r="M192" s="73"/>
      <c r="N192" s="32"/>
      <c r="O192" s="28"/>
      <c r="P192" s="27"/>
      <c r="Q192" s="32"/>
      <c r="R192" s="33"/>
    </row>
    <row r="193" spans="3:18" s="4" customFormat="1" ht="19.7" customHeight="1">
      <c r="C193" s="28"/>
      <c r="D193" s="131"/>
      <c r="E193" s="131"/>
      <c r="F193" s="264"/>
      <c r="G193" s="199"/>
      <c r="H193" s="27"/>
      <c r="I193" s="77"/>
      <c r="J193" s="217"/>
      <c r="K193" s="166"/>
      <c r="L193" s="27"/>
      <c r="M193" s="73"/>
      <c r="N193" s="32"/>
      <c r="O193" s="28"/>
      <c r="P193" s="27"/>
      <c r="Q193" s="32"/>
      <c r="R193" s="33"/>
    </row>
    <row r="194" spans="3:18" s="4" customFormat="1" ht="19.7" customHeight="1">
      <c r="C194" s="28"/>
      <c r="D194" s="131"/>
      <c r="E194" s="131"/>
      <c r="F194" s="264"/>
      <c r="G194" s="199"/>
      <c r="H194" s="27"/>
      <c r="I194" s="77"/>
      <c r="J194" s="217"/>
      <c r="K194" s="166"/>
      <c r="L194" s="27"/>
      <c r="M194" s="73"/>
      <c r="N194" s="32"/>
      <c r="O194" s="28"/>
      <c r="P194" s="27"/>
      <c r="Q194" s="32"/>
      <c r="R194" s="33"/>
    </row>
    <row r="195" spans="3:18" s="4" customFormat="1" ht="19.7" customHeight="1">
      <c r="C195" s="28"/>
      <c r="D195" s="131"/>
      <c r="E195" s="131"/>
      <c r="F195" s="264"/>
      <c r="G195" s="199"/>
      <c r="H195" s="27"/>
      <c r="I195" s="77"/>
      <c r="J195" s="217"/>
      <c r="K195" s="166"/>
      <c r="L195" s="27"/>
      <c r="M195" s="73"/>
      <c r="N195" s="32"/>
      <c r="O195" s="28"/>
      <c r="P195" s="27"/>
      <c r="Q195" s="32"/>
      <c r="R195" s="33"/>
    </row>
    <row r="196" spans="3:18" s="4" customFormat="1" ht="19.7" customHeight="1">
      <c r="C196" s="28"/>
      <c r="D196" s="131"/>
      <c r="E196" s="131"/>
      <c r="F196" s="264"/>
      <c r="G196" s="199"/>
      <c r="H196" s="27"/>
      <c r="I196" s="77"/>
      <c r="J196" s="217"/>
      <c r="K196" s="166"/>
      <c r="L196" s="27"/>
      <c r="M196" s="73"/>
      <c r="N196" s="32"/>
      <c r="O196" s="28"/>
      <c r="P196" s="27"/>
      <c r="Q196" s="32"/>
      <c r="R196" s="33"/>
    </row>
    <row r="197" spans="3:18" s="4" customFormat="1" ht="19.7" customHeight="1">
      <c r="C197" s="28"/>
      <c r="D197" s="131"/>
      <c r="E197" s="131"/>
      <c r="F197" s="264"/>
      <c r="G197" s="199"/>
      <c r="H197" s="27"/>
      <c r="I197" s="77"/>
      <c r="J197" s="217"/>
      <c r="K197" s="166"/>
      <c r="L197" s="27"/>
      <c r="M197" s="73"/>
      <c r="N197" s="32"/>
      <c r="O197" s="28"/>
      <c r="P197" s="27"/>
      <c r="Q197" s="32"/>
      <c r="R197" s="33"/>
    </row>
    <row r="198" spans="3:18" s="4" customFormat="1" ht="19.7" customHeight="1">
      <c r="C198" s="28"/>
      <c r="D198" s="131"/>
      <c r="E198" s="131"/>
      <c r="F198" s="264"/>
      <c r="G198" s="199"/>
      <c r="H198" s="27"/>
      <c r="I198" s="77"/>
      <c r="J198" s="217"/>
      <c r="K198" s="166"/>
      <c r="L198" s="27"/>
      <c r="M198" s="73"/>
      <c r="N198" s="32"/>
      <c r="O198" s="28"/>
      <c r="P198" s="27"/>
      <c r="Q198" s="32"/>
      <c r="R198" s="33"/>
    </row>
    <row r="199" spans="3:18" s="4" customFormat="1" ht="19.7" customHeight="1">
      <c r="C199" s="28"/>
      <c r="D199" s="131"/>
      <c r="E199" s="131"/>
      <c r="F199" s="264"/>
      <c r="G199" s="199"/>
      <c r="H199" s="27"/>
      <c r="I199" s="77"/>
      <c r="J199" s="217"/>
      <c r="K199" s="166"/>
      <c r="L199" s="27"/>
      <c r="M199" s="73"/>
      <c r="N199" s="32"/>
      <c r="O199" s="28"/>
      <c r="P199" s="27"/>
      <c r="Q199" s="32"/>
      <c r="R199" s="33"/>
    </row>
    <row r="200" spans="3:18" s="4" customFormat="1" ht="19.7" customHeight="1">
      <c r="C200" s="28"/>
      <c r="D200" s="131"/>
      <c r="E200" s="131"/>
      <c r="F200" s="264"/>
      <c r="G200" s="199"/>
      <c r="H200" s="27"/>
      <c r="I200" s="77"/>
      <c r="J200" s="217"/>
      <c r="K200" s="166"/>
      <c r="L200" s="27"/>
      <c r="M200" s="73"/>
      <c r="N200" s="32"/>
      <c r="O200" s="28"/>
      <c r="P200" s="27"/>
      <c r="Q200" s="32"/>
      <c r="R200" s="33"/>
    </row>
    <row r="201" spans="3:18" s="4" customFormat="1" ht="19.7" customHeight="1">
      <c r="C201" s="28"/>
      <c r="D201" s="131"/>
      <c r="E201" s="131"/>
      <c r="F201" s="264"/>
      <c r="G201" s="199"/>
      <c r="H201" s="27"/>
      <c r="I201" s="77"/>
      <c r="J201" s="217"/>
      <c r="K201" s="166"/>
      <c r="L201" s="27"/>
      <c r="M201" s="73"/>
      <c r="N201" s="32"/>
      <c r="O201" s="28"/>
      <c r="P201" s="27"/>
      <c r="Q201" s="32"/>
      <c r="R201" s="33"/>
    </row>
    <row r="202" spans="3:18" s="4" customFormat="1" ht="19.7" customHeight="1">
      <c r="C202" s="28"/>
      <c r="D202" s="131"/>
      <c r="E202" s="131"/>
      <c r="F202" s="264"/>
      <c r="G202" s="199"/>
      <c r="H202" s="27"/>
      <c r="I202" s="77"/>
      <c r="J202" s="217"/>
      <c r="K202" s="166"/>
      <c r="L202" s="27"/>
      <c r="M202" s="73"/>
      <c r="N202" s="32"/>
      <c r="O202" s="28"/>
      <c r="P202" s="27"/>
      <c r="Q202" s="32"/>
      <c r="R202" s="33"/>
    </row>
    <row r="203" spans="3:18" s="4" customFormat="1" ht="19.7" customHeight="1">
      <c r="C203" s="28"/>
      <c r="D203" s="131"/>
      <c r="E203" s="131"/>
      <c r="F203" s="264"/>
      <c r="G203" s="199"/>
      <c r="H203" s="27"/>
      <c r="I203" s="77"/>
      <c r="J203" s="217"/>
      <c r="K203" s="166"/>
      <c r="L203" s="27"/>
      <c r="M203" s="73"/>
      <c r="N203" s="32"/>
      <c r="O203" s="28"/>
      <c r="P203" s="27"/>
      <c r="Q203" s="32"/>
      <c r="R203" s="33"/>
    </row>
    <row r="204" spans="3:18" s="4" customFormat="1" ht="19.7" customHeight="1">
      <c r="C204" s="28"/>
      <c r="D204" s="131"/>
      <c r="E204" s="131"/>
      <c r="F204" s="264"/>
      <c r="G204" s="199"/>
      <c r="H204" s="27"/>
      <c r="I204" s="77"/>
      <c r="J204" s="217"/>
      <c r="K204" s="166"/>
      <c r="L204" s="27"/>
      <c r="M204" s="73"/>
      <c r="N204" s="32"/>
      <c r="O204" s="28"/>
      <c r="P204" s="27"/>
      <c r="Q204" s="32"/>
      <c r="R204" s="33"/>
    </row>
    <row r="205" spans="3:18" s="4" customFormat="1" ht="19.7" customHeight="1">
      <c r="C205" s="28"/>
      <c r="D205" s="131"/>
      <c r="E205" s="131"/>
      <c r="F205" s="264"/>
      <c r="G205" s="199"/>
      <c r="H205" s="27"/>
      <c r="I205" s="77"/>
      <c r="J205" s="217"/>
      <c r="K205" s="166"/>
      <c r="L205" s="27"/>
      <c r="M205" s="73"/>
      <c r="N205" s="32"/>
      <c r="O205" s="28"/>
      <c r="P205" s="27"/>
      <c r="Q205" s="32"/>
      <c r="R205" s="33"/>
    </row>
    <row r="206" spans="3:18" s="4" customFormat="1" ht="19.7" customHeight="1">
      <c r="C206" s="28"/>
      <c r="D206" s="131"/>
      <c r="E206" s="131"/>
      <c r="F206" s="264"/>
      <c r="G206" s="199"/>
      <c r="H206" s="27"/>
      <c r="I206" s="77"/>
      <c r="J206" s="217"/>
      <c r="K206" s="166"/>
      <c r="L206" s="27"/>
      <c r="M206" s="73"/>
      <c r="N206" s="32"/>
      <c r="O206" s="28"/>
      <c r="P206" s="27"/>
      <c r="Q206" s="32"/>
      <c r="R206" s="33"/>
    </row>
    <row r="207" spans="3:18" s="4" customFormat="1" ht="19.7" customHeight="1">
      <c r="C207" s="28"/>
      <c r="D207" s="131"/>
      <c r="E207" s="131"/>
      <c r="F207" s="264"/>
      <c r="G207" s="199"/>
      <c r="H207" s="27"/>
      <c r="I207" s="77"/>
      <c r="J207" s="217"/>
      <c r="K207" s="166"/>
      <c r="L207" s="27"/>
      <c r="M207" s="73"/>
      <c r="N207" s="32"/>
      <c r="O207" s="28"/>
      <c r="P207" s="27"/>
      <c r="Q207" s="32"/>
      <c r="R207" s="33"/>
    </row>
    <row r="208" spans="3:18" s="4" customFormat="1" ht="19.7" customHeight="1">
      <c r="C208" s="28"/>
      <c r="D208" s="131"/>
      <c r="E208" s="131"/>
      <c r="F208" s="264"/>
      <c r="G208" s="199"/>
      <c r="H208" s="27"/>
      <c r="I208" s="77"/>
      <c r="J208" s="217"/>
      <c r="K208" s="166"/>
      <c r="L208" s="27"/>
      <c r="M208" s="73"/>
      <c r="N208" s="32"/>
      <c r="O208" s="28"/>
      <c r="P208" s="27"/>
      <c r="Q208" s="32"/>
      <c r="R208" s="33"/>
    </row>
    <row r="209" spans="3:18" s="4" customFormat="1" ht="19.7" customHeight="1">
      <c r="C209" s="28"/>
      <c r="D209" s="131"/>
      <c r="E209" s="131"/>
      <c r="F209" s="264"/>
      <c r="G209" s="199"/>
      <c r="H209" s="27"/>
      <c r="I209" s="77"/>
      <c r="J209" s="217"/>
      <c r="K209" s="166"/>
      <c r="L209" s="27"/>
      <c r="M209" s="73"/>
      <c r="N209" s="32"/>
      <c r="O209" s="28"/>
      <c r="P209" s="27"/>
      <c r="Q209" s="32"/>
      <c r="R209" s="33"/>
    </row>
    <row r="210" spans="3:18" s="4" customFormat="1" ht="19.7" customHeight="1">
      <c r="C210" s="28"/>
      <c r="D210" s="131"/>
      <c r="E210" s="131"/>
      <c r="F210" s="264"/>
      <c r="G210" s="199"/>
      <c r="H210" s="27"/>
      <c r="I210" s="77"/>
      <c r="J210" s="217"/>
      <c r="K210" s="1325"/>
      <c r="L210" s="27"/>
      <c r="M210" s="73"/>
      <c r="N210" s="32"/>
      <c r="O210" s="28"/>
      <c r="P210" s="27"/>
      <c r="Q210" s="32"/>
      <c r="R210" s="33"/>
    </row>
    <row r="211" spans="3:18" s="4" customFormat="1" ht="19.7" customHeight="1">
      <c r="C211" s="28"/>
      <c r="D211" s="131"/>
      <c r="E211" s="131"/>
      <c r="F211" s="264"/>
      <c r="G211" s="199"/>
      <c r="H211" s="27"/>
      <c r="I211" s="77"/>
      <c r="J211" s="217"/>
      <c r="K211" s="166"/>
      <c r="L211" s="27"/>
      <c r="M211" s="73"/>
      <c r="N211" s="32"/>
      <c r="O211" s="28"/>
      <c r="P211" s="27"/>
      <c r="Q211" s="32"/>
      <c r="R211" s="33"/>
    </row>
    <row r="212" spans="3:18" s="4" customFormat="1" ht="19.7" customHeight="1">
      <c r="C212" s="28"/>
      <c r="D212" s="131"/>
      <c r="E212" s="131"/>
      <c r="F212" s="264"/>
      <c r="G212" s="199"/>
      <c r="H212" s="27"/>
      <c r="I212" s="77"/>
      <c r="J212" s="217"/>
      <c r="K212" s="166"/>
      <c r="L212" s="27"/>
      <c r="M212" s="73"/>
      <c r="N212" s="32"/>
      <c r="O212" s="28"/>
      <c r="P212" s="27"/>
      <c r="Q212" s="32"/>
      <c r="R212" s="33"/>
    </row>
    <row r="213" spans="3:18" s="4" customFormat="1" ht="19.7" customHeight="1">
      <c r="C213" s="28"/>
      <c r="D213" s="131"/>
      <c r="E213" s="131"/>
      <c r="F213" s="264"/>
      <c r="G213" s="199"/>
      <c r="H213" s="27"/>
      <c r="I213" s="77"/>
      <c r="J213" s="217"/>
      <c r="K213" s="166"/>
      <c r="L213" s="27"/>
      <c r="M213" s="73"/>
      <c r="N213" s="32"/>
      <c r="O213" s="28"/>
      <c r="P213" s="27"/>
      <c r="Q213" s="32"/>
      <c r="R213" s="33"/>
    </row>
    <row r="214" spans="3:18" s="4" customFormat="1" ht="19.7" customHeight="1">
      <c r="C214" s="28"/>
      <c r="D214" s="131"/>
      <c r="E214" s="131"/>
      <c r="F214" s="264"/>
      <c r="G214" s="199"/>
      <c r="H214" s="27"/>
      <c r="I214" s="77"/>
      <c r="J214" s="217"/>
      <c r="K214" s="166"/>
      <c r="L214" s="27"/>
      <c r="M214" s="73"/>
      <c r="N214" s="32"/>
      <c r="O214" s="28"/>
      <c r="P214" s="27"/>
      <c r="Q214" s="32"/>
      <c r="R214" s="33"/>
    </row>
    <row r="215" spans="3:18" s="4" customFormat="1" ht="19.7" customHeight="1">
      <c r="C215" s="28"/>
      <c r="D215" s="131"/>
      <c r="E215" s="131"/>
      <c r="F215" s="264"/>
      <c r="G215" s="199"/>
      <c r="H215" s="27"/>
      <c r="I215" s="77"/>
      <c r="J215" s="217"/>
      <c r="K215" s="166"/>
      <c r="L215" s="27"/>
      <c r="M215" s="73"/>
      <c r="N215" s="32"/>
      <c r="O215" s="28"/>
      <c r="P215" s="27"/>
      <c r="Q215" s="32"/>
      <c r="R215" s="33"/>
    </row>
    <row r="216" spans="3:18" s="4" customFormat="1" ht="19.7" customHeight="1">
      <c r="C216" s="28"/>
      <c r="D216" s="131"/>
      <c r="E216" s="131"/>
      <c r="F216" s="264"/>
      <c r="G216" s="199"/>
      <c r="H216" s="27"/>
      <c r="I216" s="77"/>
      <c r="J216" s="217"/>
      <c r="K216" s="166"/>
      <c r="L216" s="27"/>
      <c r="M216" s="73"/>
      <c r="N216" s="32"/>
      <c r="O216" s="28"/>
      <c r="P216" s="27"/>
      <c r="Q216" s="32"/>
      <c r="R216" s="33"/>
    </row>
    <row r="217" spans="3:18" s="4" customFormat="1" ht="19.7" customHeight="1">
      <c r="C217" s="28"/>
      <c r="D217" s="131"/>
      <c r="E217" s="131"/>
      <c r="F217" s="264"/>
      <c r="G217" s="199"/>
      <c r="H217" s="27"/>
      <c r="I217" s="77"/>
      <c r="J217" s="217"/>
      <c r="K217" s="1325"/>
      <c r="L217" s="27"/>
      <c r="M217" s="73"/>
      <c r="N217" s="32"/>
      <c r="O217" s="28"/>
      <c r="P217" s="27"/>
      <c r="Q217" s="32"/>
      <c r="R217" s="33"/>
    </row>
    <row r="218" spans="3:18" s="4" customFormat="1" ht="19.7" customHeight="1">
      <c r="C218" s="28"/>
      <c r="D218" s="28"/>
      <c r="E218" s="28"/>
      <c r="F218" s="264"/>
      <c r="G218" s="199"/>
      <c r="H218" s="27"/>
      <c r="I218" s="77"/>
      <c r="J218" s="217"/>
      <c r="K218" s="166"/>
      <c r="L218" s="27"/>
      <c r="M218" s="73"/>
      <c r="N218" s="32"/>
      <c r="O218" s="28"/>
      <c r="P218" s="27"/>
      <c r="Q218" s="32"/>
      <c r="R218" s="33"/>
    </row>
    <row r="219" spans="3:18" s="4" customFormat="1" ht="19.7" customHeight="1">
      <c r="C219" s="28"/>
      <c r="D219" s="131"/>
      <c r="E219" s="131"/>
      <c r="F219" s="264"/>
      <c r="G219" s="199"/>
      <c r="H219" s="27"/>
      <c r="I219" s="77"/>
      <c r="J219" s="217"/>
      <c r="K219" s="166"/>
      <c r="L219" s="27"/>
      <c r="M219" s="73"/>
      <c r="N219" s="32"/>
      <c r="O219" s="28"/>
      <c r="P219" s="27"/>
      <c r="Q219" s="32"/>
      <c r="R219" s="33"/>
    </row>
    <row r="220" spans="3:18" s="4" customFormat="1" ht="19.7" customHeight="1">
      <c r="C220" s="28"/>
      <c r="D220" s="131"/>
      <c r="E220" s="131"/>
      <c r="F220" s="264"/>
      <c r="G220" s="199"/>
      <c r="H220" s="27"/>
      <c r="I220" s="77"/>
      <c r="J220" s="217"/>
      <c r="K220" s="166"/>
      <c r="L220" s="27"/>
      <c r="M220" s="73"/>
      <c r="N220" s="32"/>
      <c r="O220" s="28"/>
      <c r="P220" s="27"/>
      <c r="Q220" s="32"/>
      <c r="R220" s="33"/>
    </row>
    <row r="221" spans="3:18" s="4" customFormat="1" ht="19.7" customHeight="1">
      <c r="C221" s="28"/>
      <c r="D221" s="28"/>
      <c r="E221" s="28"/>
      <c r="F221" s="264"/>
      <c r="G221" s="199"/>
      <c r="H221" s="27"/>
      <c r="I221" s="77"/>
      <c r="J221" s="217"/>
      <c r="K221" s="166"/>
      <c r="L221" s="27"/>
      <c r="M221" s="73"/>
      <c r="N221" s="32"/>
      <c r="O221" s="28"/>
      <c r="P221" s="27"/>
      <c r="Q221" s="32"/>
      <c r="R221" s="33"/>
    </row>
    <row r="222" spans="3:18" s="4" customFormat="1" ht="19.350000000000001" customHeight="1">
      <c r="C222" s="28"/>
      <c r="D222" s="131"/>
      <c r="E222" s="131"/>
      <c r="F222" s="264"/>
      <c r="G222" s="199"/>
      <c r="H222" s="27"/>
      <c r="I222" s="77"/>
      <c r="J222" s="217"/>
      <c r="K222" s="166"/>
      <c r="L222" s="27"/>
      <c r="M222" s="73"/>
      <c r="N222" s="32"/>
      <c r="O222" s="28"/>
      <c r="P222" s="27"/>
      <c r="Q222" s="32"/>
      <c r="R222" s="33"/>
    </row>
    <row r="223" spans="3:18" s="4" customFormat="1" ht="19.7" customHeight="1">
      <c r="C223" s="28"/>
      <c r="D223" s="28"/>
      <c r="E223" s="28"/>
      <c r="F223" s="201"/>
      <c r="G223" s="826"/>
      <c r="H223" s="27"/>
      <c r="I223" s="77"/>
      <c r="J223" s="217"/>
      <c r="K223" s="134"/>
      <c r="L223" s="27"/>
      <c r="M223" s="27"/>
      <c r="N223" s="32"/>
      <c r="O223" s="28"/>
      <c r="P223" s="27"/>
      <c r="Q223" s="32"/>
      <c r="R223" s="33"/>
    </row>
    <row r="224" spans="3:18" s="4" customFormat="1" ht="19.7" customHeight="1">
      <c r="C224" s="28"/>
      <c r="D224" s="28"/>
      <c r="E224" s="28"/>
      <c r="F224" s="1326">
        <f>SUM(I173:I223)</f>
        <v>0</v>
      </c>
      <c r="G224" s="826"/>
      <c r="H224" s="27"/>
      <c r="I224" s="77"/>
      <c r="J224" s="217"/>
      <c r="K224" s="73"/>
      <c r="L224" s="27"/>
      <c r="M224" s="27"/>
      <c r="N224" s="32"/>
      <c r="O224" s="28"/>
      <c r="P224" s="27"/>
      <c r="Q224" s="32"/>
      <c r="R224" s="33"/>
    </row>
    <row r="225" spans="1:18" s="4" customFormat="1" ht="19.7" customHeight="1">
      <c r="C225" s="28"/>
      <c r="D225" s="28"/>
      <c r="E225" s="28"/>
      <c r="F225" s="73"/>
      <c r="G225" s="826"/>
      <c r="H225" s="27"/>
      <c r="I225" s="77"/>
      <c r="J225" s="217"/>
      <c r="K225" s="73"/>
      <c r="L225" s="27"/>
      <c r="M225" s="27"/>
      <c r="N225" s="32"/>
      <c r="O225" s="28"/>
      <c r="P225" s="27"/>
      <c r="Q225" s="32"/>
      <c r="R225" s="33"/>
    </row>
    <row r="226" spans="1:18" s="4" customFormat="1" ht="19.7" customHeight="1">
      <c r="C226" s="28"/>
      <c r="D226" s="28"/>
      <c r="E226" s="28"/>
      <c r="F226" s="73"/>
      <c r="G226" s="826"/>
      <c r="H226" s="27"/>
      <c r="I226" s="77"/>
      <c r="J226" s="217"/>
      <c r="K226" s="73"/>
      <c r="L226" s="73"/>
      <c r="M226" s="27"/>
      <c r="N226" s="32"/>
      <c r="O226" s="28"/>
      <c r="P226" s="27"/>
      <c r="Q226" s="32"/>
      <c r="R226" s="33"/>
    </row>
    <row r="227" spans="1:18">
      <c r="A227" s="4"/>
      <c r="B227" s="4"/>
      <c r="C227" s="28"/>
      <c r="D227" s="28"/>
      <c r="E227" s="28"/>
      <c r="F227" s="73"/>
      <c r="G227" s="826"/>
      <c r="H227" s="27"/>
      <c r="I227" s="77"/>
      <c r="J227" s="217"/>
      <c r="K227" s="73"/>
      <c r="L227" s="27"/>
      <c r="M227" s="27"/>
      <c r="N227" s="32"/>
      <c r="O227" s="28"/>
      <c r="P227" s="27"/>
      <c r="Q227" s="32"/>
      <c r="R227" s="33"/>
    </row>
    <row r="228" spans="1:18">
      <c r="I228" s="1327"/>
    </row>
  </sheetData>
  <autoFilter ref="A8:R8" xr:uid="{B2FA3918-CFBF-4E6B-BDAD-068061242B04}"/>
  <mergeCells count="10">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drawing r:id="rId2"/>
  <legacyDrawing r:id="rId3"/>
  <extLst>
    <ext xmlns:x14="http://schemas.microsoft.com/office/spreadsheetml/2009/9/main" uri="{CCE6A557-97BC-4b89-ADB6-D9C93CAAB3DF}">
      <x14:dataValidations xmlns:xm="http://schemas.microsoft.com/office/excel/2006/main" count="1">
        <x14:dataValidation imeMode="hiragana" allowBlank="1" showInputMessage="1" showErrorMessage="1" xr:uid="{F440E51F-252D-4CE2-8805-0B82A42852CF}">
          <xm:sqref>K47:K48 JG47:JG48 TC47:TC48 ACY47:ACY48 AMU47:AMU48 AWQ47:AWQ48 BGM47:BGM48 BQI47:BQI48 CAE47:CAE48 CKA47:CKA48 CTW47:CTW48 DDS47:DDS48 DNO47:DNO48 DXK47:DXK48 EHG47:EHG48 ERC47:ERC48 FAY47:FAY48 FKU47:FKU48 FUQ47:FUQ48 GEM47:GEM48 GOI47:GOI48 GYE47:GYE48 HIA47:HIA48 HRW47:HRW48 IBS47:IBS48 ILO47:ILO48 IVK47:IVK48 JFG47:JFG48 JPC47:JPC48 JYY47:JYY48 KIU47:KIU48 KSQ47:KSQ48 LCM47:LCM48 LMI47:LMI48 LWE47:LWE48 MGA47:MGA48 MPW47:MPW48 MZS47:MZS48 NJO47:NJO48 NTK47:NTK48 ODG47:ODG48 ONC47:ONC48 OWY47:OWY48 PGU47:PGU48 PQQ47:PQQ48 QAM47:QAM48 QKI47:QKI48 QUE47:QUE48 REA47:REA48 RNW47:RNW48 RXS47:RXS48 SHO47:SHO48 SRK47:SRK48 TBG47:TBG48 TLC47:TLC48 TUY47:TUY48 UEU47:UEU48 UOQ47:UOQ48 UYM47:UYM48 VII47:VII48 VSE47:VSE48 WCA47:WCA48 WLW47:WLW48 WVS47:WVS48 K65583:K65584 JG65583:JG65584 TC65583:TC65584 ACY65583:ACY65584 AMU65583:AMU65584 AWQ65583:AWQ65584 BGM65583:BGM65584 BQI65583:BQI65584 CAE65583:CAE65584 CKA65583:CKA65584 CTW65583:CTW65584 DDS65583:DDS65584 DNO65583:DNO65584 DXK65583:DXK65584 EHG65583:EHG65584 ERC65583:ERC65584 FAY65583:FAY65584 FKU65583:FKU65584 FUQ65583:FUQ65584 GEM65583:GEM65584 GOI65583:GOI65584 GYE65583:GYE65584 HIA65583:HIA65584 HRW65583:HRW65584 IBS65583:IBS65584 ILO65583:ILO65584 IVK65583:IVK65584 JFG65583:JFG65584 JPC65583:JPC65584 JYY65583:JYY65584 KIU65583:KIU65584 KSQ65583:KSQ65584 LCM65583:LCM65584 LMI65583:LMI65584 LWE65583:LWE65584 MGA65583:MGA65584 MPW65583:MPW65584 MZS65583:MZS65584 NJO65583:NJO65584 NTK65583:NTK65584 ODG65583:ODG65584 ONC65583:ONC65584 OWY65583:OWY65584 PGU65583:PGU65584 PQQ65583:PQQ65584 QAM65583:QAM65584 QKI65583:QKI65584 QUE65583:QUE65584 REA65583:REA65584 RNW65583:RNW65584 RXS65583:RXS65584 SHO65583:SHO65584 SRK65583:SRK65584 TBG65583:TBG65584 TLC65583:TLC65584 TUY65583:TUY65584 UEU65583:UEU65584 UOQ65583:UOQ65584 UYM65583:UYM65584 VII65583:VII65584 VSE65583:VSE65584 WCA65583:WCA65584 WLW65583:WLW65584 WVS65583:WVS65584 K131119:K131120 JG131119:JG131120 TC131119:TC131120 ACY131119:ACY131120 AMU131119:AMU131120 AWQ131119:AWQ131120 BGM131119:BGM131120 BQI131119:BQI131120 CAE131119:CAE131120 CKA131119:CKA131120 CTW131119:CTW131120 DDS131119:DDS131120 DNO131119:DNO131120 DXK131119:DXK131120 EHG131119:EHG131120 ERC131119:ERC131120 FAY131119:FAY131120 FKU131119:FKU131120 FUQ131119:FUQ131120 GEM131119:GEM131120 GOI131119:GOI131120 GYE131119:GYE131120 HIA131119:HIA131120 HRW131119:HRW131120 IBS131119:IBS131120 ILO131119:ILO131120 IVK131119:IVK131120 JFG131119:JFG131120 JPC131119:JPC131120 JYY131119:JYY131120 KIU131119:KIU131120 KSQ131119:KSQ131120 LCM131119:LCM131120 LMI131119:LMI131120 LWE131119:LWE131120 MGA131119:MGA131120 MPW131119:MPW131120 MZS131119:MZS131120 NJO131119:NJO131120 NTK131119:NTK131120 ODG131119:ODG131120 ONC131119:ONC131120 OWY131119:OWY131120 PGU131119:PGU131120 PQQ131119:PQQ131120 QAM131119:QAM131120 QKI131119:QKI131120 QUE131119:QUE131120 REA131119:REA131120 RNW131119:RNW131120 RXS131119:RXS131120 SHO131119:SHO131120 SRK131119:SRK131120 TBG131119:TBG131120 TLC131119:TLC131120 TUY131119:TUY131120 UEU131119:UEU131120 UOQ131119:UOQ131120 UYM131119:UYM131120 VII131119:VII131120 VSE131119:VSE131120 WCA131119:WCA131120 WLW131119:WLW131120 WVS131119:WVS131120 K196655:K196656 JG196655:JG196656 TC196655:TC196656 ACY196655:ACY196656 AMU196655:AMU196656 AWQ196655:AWQ196656 BGM196655:BGM196656 BQI196655:BQI196656 CAE196655:CAE196656 CKA196655:CKA196656 CTW196655:CTW196656 DDS196655:DDS196656 DNO196655:DNO196656 DXK196655:DXK196656 EHG196655:EHG196656 ERC196655:ERC196656 FAY196655:FAY196656 FKU196655:FKU196656 FUQ196655:FUQ196656 GEM196655:GEM196656 GOI196655:GOI196656 GYE196655:GYE196656 HIA196655:HIA196656 HRW196655:HRW196656 IBS196655:IBS196656 ILO196655:ILO196656 IVK196655:IVK196656 JFG196655:JFG196656 JPC196655:JPC196656 JYY196655:JYY196656 KIU196655:KIU196656 KSQ196655:KSQ196656 LCM196655:LCM196656 LMI196655:LMI196656 LWE196655:LWE196656 MGA196655:MGA196656 MPW196655:MPW196656 MZS196655:MZS196656 NJO196655:NJO196656 NTK196655:NTK196656 ODG196655:ODG196656 ONC196655:ONC196656 OWY196655:OWY196656 PGU196655:PGU196656 PQQ196655:PQQ196656 QAM196655:QAM196656 QKI196655:QKI196656 QUE196655:QUE196656 REA196655:REA196656 RNW196655:RNW196656 RXS196655:RXS196656 SHO196655:SHO196656 SRK196655:SRK196656 TBG196655:TBG196656 TLC196655:TLC196656 TUY196655:TUY196656 UEU196655:UEU196656 UOQ196655:UOQ196656 UYM196655:UYM196656 VII196655:VII196656 VSE196655:VSE196656 WCA196655:WCA196656 WLW196655:WLW196656 WVS196655:WVS196656 K262191:K262192 JG262191:JG262192 TC262191:TC262192 ACY262191:ACY262192 AMU262191:AMU262192 AWQ262191:AWQ262192 BGM262191:BGM262192 BQI262191:BQI262192 CAE262191:CAE262192 CKA262191:CKA262192 CTW262191:CTW262192 DDS262191:DDS262192 DNO262191:DNO262192 DXK262191:DXK262192 EHG262191:EHG262192 ERC262191:ERC262192 FAY262191:FAY262192 FKU262191:FKU262192 FUQ262191:FUQ262192 GEM262191:GEM262192 GOI262191:GOI262192 GYE262191:GYE262192 HIA262191:HIA262192 HRW262191:HRW262192 IBS262191:IBS262192 ILO262191:ILO262192 IVK262191:IVK262192 JFG262191:JFG262192 JPC262191:JPC262192 JYY262191:JYY262192 KIU262191:KIU262192 KSQ262191:KSQ262192 LCM262191:LCM262192 LMI262191:LMI262192 LWE262191:LWE262192 MGA262191:MGA262192 MPW262191:MPW262192 MZS262191:MZS262192 NJO262191:NJO262192 NTK262191:NTK262192 ODG262191:ODG262192 ONC262191:ONC262192 OWY262191:OWY262192 PGU262191:PGU262192 PQQ262191:PQQ262192 QAM262191:QAM262192 QKI262191:QKI262192 QUE262191:QUE262192 REA262191:REA262192 RNW262191:RNW262192 RXS262191:RXS262192 SHO262191:SHO262192 SRK262191:SRK262192 TBG262191:TBG262192 TLC262191:TLC262192 TUY262191:TUY262192 UEU262191:UEU262192 UOQ262191:UOQ262192 UYM262191:UYM262192 VII262191:VII262192 VSE262191:VSE262192 WCA262191:WCA262192 WLW262191:WLW262192 WVS262191:WVS262192 K327727:K327728 JG327727:JG327728 TC327727:TC327728 ACY327727:ACY327728 AMU327727:AMU327728 AWQ327727:AWQ327728 BGM327727:BGM327728 BQI327727:BQI327728 CAE327727:CAE327728 CKA327727:CKA327728 CTW327727:CTW327728 DDS327727:DDS327728 DNO327727:DNO327728 DXK327727:DXK327728 EHG327727:EHG327728 ERC327727:ERC327728 FAY327727:FAY327728 FKU327727:FKU327728 FUQ327727:FUQ327728 GEM327727:GEM327728 GOI327727:GOI327728 GYE327727:GYE327728 HIA327727:HIA327728 HRW327727:HRW327728 IBS327727:IBS327728 ILO327727:ILO327728 IVK327727:IVK327728 JFG327727:JFG327728 JPC327727:JPC327728 JYY327727:JYY327728 KIU327727:KIU327728 KSQ327727:KSQ327728 LCM327727:LCM327728 LMI327727:LMI327728 LWE327727:LWE327728 MGA327727:MGA327728 MPW327727:MPW327728 MZS327727:MZS327728 NJO327727:NJO327728 NTK327727:NTK327728 ODG327727:ODG327728 ONC327727:ONC327728 OWY327727:OWY327728 PGU327727:PGU327728 PQQ327727:PQQ327728 QAM327727:QAM327728 QKI327727:QKI327728 QUE327727:QUE327728 REA327727:REA327728 RNW327727:RNW327728 RXS327727:RXS327728 SHO327727:SHO327728 SRK327727:SRK327728 TBG327727:TBG327728 TLC327727:TLC327728 TUY327727:TUY327728 UEU327727:UEU327728 UOQ327727:UOQ327728 UYM327727:UYM327728 VII327727:VII327728 VSE327727:VSE327728 WCA327727:WCA327728 WLW327727:WLW327728 WVS327727:WVS327728 K393263:K393264 JG393263:JG393264 TC393263:TC393264 ACY393263:ACY393264 AMU393263:AMU393264 AWQ393263:AWQ393264 BGM393263:BGM393264 BQI393263:BQI393264 CAE393263:CAE393264 CKA393263:CKA393264 CTW393263:CTW393264 DDS393263:DDS393264 DNO393263:DNO393264 DXK393263:DXK393264 EHG393263:EHG393264 ERC393263:ERC393264 FAY393263:FAY393264 FKU393263:FKU393264 FUQ393263:FUQ393264 GEM393263:GEM393264 GOI393263:GOI393264 GYE393263:GYE393264 HIA393263:HIA393264 HRW393263:HRW393264 IBS393263:IBS393264 ILO393263:ILO393264 IVK393263:IVK393264 JFG393263:JFG393264 JPC393263:JPC393264 JYY393263:JYY393264 KIU393263:KIU393264 KSQ393263:KSQ393264 LCM393263:LCM393264 LMI393263:LMI393264 LWE393263:LWE393264 MGA393263:MGA393264 MPW393263:MPW393264 MZS393263:MZS393264 NJO393263:NJO393264 NTK393263:NTK393264 ODG393263:ODG393264 ONC393263:ONC393264 OWY393263:OWY393264 PGU393263:PGU393264 PQQ393263:PQQ393264 QAM393263:QAM393264 QKI393263:QKI393264 QUE393263:QUE393264 REA393263:REA393264 RNW393263:RNW393264 RXS393263:RXS393264 SHO393263:SHO393264 SRK393263:SRK393264 TBG393263:TBG393264 TLC393263:TLC393264 TUY393263:TUY393264 UEU393263:UEU393264 UOQ393263:UOQ393264 UYM393263:UYM393264 VII393263:VII393264 VSE393263:VSE393264 WCA393263:WCA393264 WLW393263:WLW393264 WVS393263:WVS393264 K458799:K458800 JG458799:JG458800 TC458799:TC458800 ACY458799:ACY458800 AMU458799:AMU458800 AWQ458799:AWQ458800 BGM458799:BGM458800 BQI458799:BQI458800 CAE458799:CAE458800 CKA458799:CKA458800 CTW458799:CTW458800 DDS458799:DDS458800 DNO458799:DNO458800 DXK458799:DXK458800 EHG458799:EHG458800 ERC458799:ERC458800 FAY458799:FAY458800 FKU458799:FKU458800 FUQ458799:FUQ458800 GEM458799:GEM458800 GOI458799:GOI458800 GYE458799:GYE458800 HIA458799:HIA458800 HRW458799:HRW458800 IBS458799:IBS458800 ILO458799:ILO458800 IVK458799:IVK458800 JFG458799:JFG458800 JPC458799:JPC458800 JYY458799:JYY458800 KIU458799:KIU458800 KSQ458799:KSQ458800 LCM458799:LCM458800 LMI458799:LMI458800 LWE458799:LWE458800 MGA458799:MGA458800 MPW458799:MPW458800 MZS458799:MZS458800 NJO458799:NJO458800 NTK458799:NTK458800 ODG458799:ODG458800 ONC458799:ONC458800 OWY458799:OWY458800 PGU458799:PGU458800 PQQ458799:PQQ458800 QAM458799:QAM458800 QKI458799:QKI458800 QUE458799:QUE458800 REA458799:REA458800 RNW458799:RNW458800 RXS458799:RXS458800 SHO458799:SHO458800 SRK458799:SRK458800 TBG458799:TBG458800 TLC458799:TLC458800 TUY458799:TUY458800 UEU458799:UEU458800 UOQ458799:UOQ458800 UYM458799:UYM458800 VII458799:VII458800 VSE458799:VSE458800 WCA458799:WCA458800 WLW458799:WLW458800 WVS458799:WVS458800 K524335:K524336 JG524335:JG524336 TC524335:TC524336 ACY524335:ACY524336 AMU524335:AMU524336 AWQ524335:AWQ524336 BGM524335:BGM524336 BQI524335:BQI524336 CAE524335:CAE524336 CKA524335:CKA524336 CTW524335:CTW524336 DDS524335:DDS524336 DNO524335:DNO524336 DXK524335:DXK524336 EHG524335:EHG524336 ERC524335:ERC524336 FAY524335:FAY524336 FKU524335:FKU524336 FUQ524335:FUQ524336 GEM524335:GEM524336 GOI524335:GOI524336 GYE524335:GYE524336 HIA524335:HIA524336 HRW524335:HRW524336 IBS524335:IBS524336 ILO524335:ILO524336 IVK524335:IVK524336 JFG524335:JFG524336 JPC524335:JPC524336 JYY524335:JYY524336 KIU524335:KIU524336 KSQ524335:KSQ524336 LCM524335:LCM524336 LMI524335:LMI524336 LWE524335:LWE524336 MGA524335:MGA524336 MPW524335:MPW524336 MZS524335:MZS524336 NJO524335:NJO524336 NTK524335:NTK524336 ODG524335:ODG524336 ONC524335:ONC524336 OWY524335:OWY524336 PGU524335:PGU524336 PQQ524335:PQQ524336 QAM524335:QAM524336 QKI524335:QKI524336 QUE524335:QUE524336 REA524335:REA524336 RNW524335:RNW524336 RXS524335:RXS524336 SHO524335:SHO524336 SRK524335:SRK524336 TBG524335:TBG524336 TLC524335:TLC524336 TUY524335:TUY524336 UEU524335:UEU524336 UOQ524335:UOQ524336 UYM524335:UYM524336 VII524335:VII524336 VSE524335:VSE524336 WCA524335:WCA524336 WLW524335:WLW524336 WVS524335:WVS524336 K589871:K589872 JG589871:JG589872 TC589871:TC589872 ACY589871:ACY589872 AMU589871:AMU589872 AWQ589871:AWQ589872 BGM589871:BGM589872 BQI589871:BQI589872 CAE589871:CAE589872 CKA589871:CKA589872 CTW589871:CTW589872 DDS589871:DDS589872 DNO589871:DNO589872 DXK589871:DXK589872 EHG589871:EHG589872 ERC589871:ERC589872 FAY589871:FAY589872 FKU589871:FKU589872 FUQ589871:FUQ589872 GEM589871:GEM589872 GOI589871:GOI589872 GYE589871:GYE589872 HIA589871:HIA589872 HRW589871:HRW589872 IBS589871:IBS589872 ILO589871:ILO589872 IVK589871:IVK589872 JFG589871:JFG589872 JPC589871:JPC589872 JYY589871:JYY589872 KIU589871:KIU589872 KSQ589871:KSQ589872 LCM589871:LCM589872 LMI589871:LMI589872 LWE589871:LWE589872 MGA589871:MGA589872 MPW589871:MPW589872 MZS589871:MZS589872 NJO589871:NJO589872 NTK589871:NTK589872 ODG589871:ODG589872 ONC589871:ONC589872 OWY589871:OWY589872 PGU589871:PGU589872 PQQ589871:PQQ589872 QAM589871:QAM589872 QKI589871:QKI589872 QUE589871:QUE589872 REA589871:REA589872 RNW589871:RNW589872 RXS589871:RXS589872 SHO589871:SHO589872 SRK589871:SRK589872 TBG589871:TBG589872 TLC589871:TLC589872 TUY589871:TUY589872 UEU589871:UEU589872 UOQ589871:UOQ589872 UYM589871:UYM589872 VII589871:VII589872 VSE589871:VSE589872 WCA589871:WCA589872 WLW589871:WLW589872 WVS589871:WVS589872 K655407:K655408 JG655407:JG655408 TC655407:TC655408 ACY655407:ACY655408 AMU655407:AMU655408 AWQ655407:AWQ655408 BGM655407:BGM655408 BQI655407:BQI655408 CAE655407:CAE655408 CKA655407:CKA655408 CTW655407:CTW655408 DDS655407:DDS655408 DNO655407:DNO655408 DXK655407:DXK655408 EHG655407:EHG655408 ERC655407:ERC655408 FAY655407:FAY655408 FKU655407:FKU655408 FUQ655407:FUQ655408 GEM655407:GEM655408 GOI655407:GOI655408 GYE655407:GYE655408 HIA655407:HIA655408 HRW655407:HRW655408 IBS655407:IBS655408 ILO655407:ILO655408 IVK655407:IVK655408 JFG655407:JFG655408 JPC655407:JPC655408 JYY655407:JYY655408 KIU655407:KIU655408 KSQ655407:KSQ655408 LCM655407:LCM655408 LMI655407:LMI655408 LWE655407:LWE655408 MGA655407:MGA655408 MPW655407:MPW655408 MZS655407:MZS655408 NJO655407:NJO655408 NTK655407:NTK655408 ODG655407:ODG655408 ONC655407:ONC655408 OWY655407:OWY655408 PGU655407:PGU655408 PQQ655407:PQQ655408 QAM655407:QAM655408 QKI655407:QKI655408 QUE655407:QUE655408 REA655407:REA655408 RNW655407:RNW655408 RXS655407:RXS655408 SHO655407:SHO655408 SRK655407:SRK655408 TBG655407:TBG655408 TLC655407:TLC655408 TUY655407:TUY655408 UEU655407:UEU655408 UOQ655407:UOQ655408 UYM655407:UYM655408 VII655407:VII655408 VSE655407:VSE655408 WCA655407:WCA655408 WLW655407:WLW655408 WVS655407:WVS655408 K720943:K720944 JG720943:JG720944 TC720943:TC720944 ACY720943:ACY720944 AMU720943:AMU720944 AWQ720943:AWQ720944 BGM720943:BGM720944 BQI720943:BQI720944 CAE720943:CAE720944 CKA720943:CKA720944 CTW720943:CTW720944 DDS720943:DDS720944 DNO720943:DNO720944 DXK720943:DXK720944 EHG720943:EHG720944 ERC720943:ERC720944 FAY720943:FAY720944 FKU720943:FKU720944 FUQ720943:FUQ720944 GEM720943:GEM720944 GOI720943:GOI720944 GYE720943:GYE720944 HIA720943:HIA720944 HRW720943:HRW720944 IBS720943:IBS720944 ILO720943:ILO720944 IVK720943:IVK720944 JFG720943:JFG720944 JPC720943:JPC720944 JYY720943:JYY720944 KIU720943:KIU720944 KSQ720943:KSQ720944 LCM720943:LCM720944 LMI720943:LMI720944 LWE720943:LWE720944 MGA720943:MGA720944 MPW720943:MPW720944 MZS720943:MZS720944 NJO720943:NJO720944 NTK720943:NTK720944 ODG720943:ODG720944 ONC720943:ONC720944 OWY720943:OWY720944 PGU720943:PGU720944 PQQ720943:PQQ720944 QAM720943:QAM720944 QKI720943:QKI720944 QUE720943:QUE720944 REA720943:REA720944 RNW720943:RNW720944 RXS720943:RXS720944 SHO720943:SHO720944 SRK720943:SRK720944 TBG720943:TBG720944 TLC720943:TLC720944 TUY720943:TUY720944 UEU720943:UEU720944 UOQ720943:UOQ720944 UYM720943:UYM720944 VII720943:VII720944 VSE720943:VSE720944 WCA720943:WCA720944 WLW720943:WLW720944 WVS720943:WVS720944 K786479:K786480 JG786479:JG786480 TC786479:TC786480 ACY786479:ACY786480 AMU786479:AMU786480 AWQ786479:AWQ786480 BGM786479:BGM786480 BQI786479:BQI786480 CAE786479:CAE786480 CKA786479:CKA786480 CTW786479:CTW786480 DDS786479:DDS786480 DNO786479:DNO786480 DXK786479:DXK786480 EHG786479:EHG786480 ERC786479:ERC786480 FAY786479:FAY786480 FKU786479:FKU786480 FUQ786479:FUQ786480 GEM786479:GEM786480 GOI786479:GOI786480 GYE786479:GYE786480 HIA786479:HIA786480 HRW786479:HRW786480 IBS786479:IBS786480 ILO786479:ILO786480 IVK786479:IVK786480 JFG786479:JFG786480 JPC786479:JPC786480 JYY786479:JYY786480 KIU786479:KIU786480 KSQ786479:KSQ786480 LCM786479:LCM786480 LMI786479:LMI786480 LWE786479:LWE786480 MGA786479:MGA786480 MPW786479:MPW786480 MZS786479:MZS786480 NJO786479:NJO786480 NTK786479:NTK786480 ODG786479:ODG786480 ONC786479:ONC786480 OWY786479:OWY786480 PGU786479:PGU786480 PQQ786479:PQQ786480 QAM786479:QAM786480 QKI786479:QKI786480 QUE786479:QUE786480 REA786479:REA786480 RNW786479:RNW786480 RXS786479:RXS786480 SHO786479:SHO786480 SRK786479:SRK786480 TBG786479:TBG786480 TLC786479:TLC786480 TUY786479:TUY786480 UEU786479:UEU786480 UOQ786479:UOQ786480 UYM786479:UYM786480 VII786479:VII786480 VSE786479:VSE786480 WCA786479:WCA786480 WLW786479:WLW786480 WVS786479:WVS786480 K852015:K852016 JG852015:JG852016 TC852015:TC852016 ACY852015:ACY852016 AMU852015:AMU852016 AWQ852015:AWQ852016 BGM852015:BGM852016 BQI852015:BQI852016 CAE852015:CAE852016 CKA852015:CKA852016 CTW852015:CTW852016 DDS852015:DDS852016 DNO852015:DNO852016 DXK852015:DXK852016 EHG852015:EHG852016 ERC852015:ERC852016 FAY852015:FAY852016 FKU852015:FKU852016 FUQ852015:FUQ852016 GEM852015:GEM852016 GOI852015:GOI852016 GYE852015:GYE852016 HIA852015:HIA852016 HRW852015:HRW852016 IBS852015:IBS852016 ILO852015:ILO852016 IVK852015:IVK852016 JFG852015:JFG852016 JPC852015:JPC852016 JYY852015:JYY852016 KIU852015:KIU852016 KSQ852015:KSQ852016 LCM852015:LCM852016 LMI852015:LMI852016 LWE852015:LWE852016 MGA852015:MGA852016 MPW852015:MPW852016 MZS852015:MZS852016 NJO852015:NJO852016 NTK852015:NTK852016 ODG852015:ODG852016 ONC852015:ONC852016 OWY852015:OWY852016 PGU852015:PGU852016 PQQ852015:PQQ852016 QAM852015:QAM852016 QKI852015:QKI852016 QUE852015:QUE852016 REA852015:REA852016 RNW852015:RNW852016 RXS852015:RXS852016 SHO852015:SHO852016 SRK852015:SRK852016 TBG852015:TBG852016 TLC852015:TLC852016 TUY852015:TUY852016 UEU852015:UEU852016 UOQ852015:UOQ852016 UYM852015:UYM852016 VII852015:VII852016 VSE852015:VSE852016 WCA852015:WCA852016 WLW852015:WLW852016 WVS852015:WVS852016 K917551:K917552 JG917551:JG917552 TC917551:TC917552 ACY917551:ACY917552 AMU917551:AMU917552 AWQ917551:AWQ917552 BGM917551:BGM917552 BQI917551:BQI917552 CAE917551:CAE917552 CKA917551:CKA917552 CTW917551:CTW917552 DDS917551:DDS917552 DNO917551:DNO917552 DXK917551:DXK917552 EHG917551:EHG917552 ERC917551:ERC917552 FAY917551:FAY917552 FKU917551:FKU917552 FUQ917551:FUQ917552 GEM917551:GEM917552 GOI917551:GOI917552 GYE917551:GYE917552 HIA917551:HIA917552 HRW917551:HRW917552 IBS917551:IBS917552 ILO917551:ILO917552 IVK917551:IVK917552 JFG917551:JFG917552 JPC917551:JPC917552 JYY917551:JYY917552 KIU917551:KIU917552 KSQ917551:KSQ917552 LCM917551:LCM917552 LMI917551:LMI917552 LWE917551:LWE917552 MGA917551:MGA917552 MPW917551:MPW917552 MZS917551:MZS917552 NJO917551:NJO917552 NTK917551:NTK917552 ODG917551:ODG917552 ONC917551:ONC917552 OWY917551:OWY917552 PGU917551:PGU917552 PQQ917551:PQQ917552 QAM917551:QAM917552 QKI917551:QKI917552 QUE917551:QUE917552 REA917551:REA917552 RNW917551:RNW917552 RXS917551:RXS917552 SHO917551:SHO917552 SRK917551:SRK917552 TBG917551:TBG917552 TLC917551:TLC917552 TUY917551:TUY917552 UEU917551:UEU917552 UOQ917551:UOQ917552 UYM917551:UYM917552 VII917551:VII917552 VSE917551:VSE917552 WCA917551:WCA917552 WLW917551:WLW917552 WVS917551:WVS917552 K983087:K983088 JG983087:JG983088 TC983087:TC983088 ACY983087:ACY983088 AMU983087:AMU983088 AWQ983087:AWQ983088 BGM983087:BGM983088 BQI983087:BQI983088 CAE983087:CAE983088 CKA983087:CKA983088 CTW983087:CTW983088 DDS983087:DDS983088 DNO983087:DNO983088 DXK983087:DXK983088 EHG983087:EHG983088 ERC983087:ERC983088 FAY983087:FAY983088 FKU983087:FKU983088 FUQ983087:FUQ983088 GEM983087:GEM983088 GOI983087:GOI983088 GYE983087:GYE983088 HIA983087:HIA983088 HRW983087:HRW983088 IBS983087:IBS983088 ILO983087:ILO983088 IVK983087:IVK983088 JFG983087:JFG983088 JPC983087:JPC983088 JYY983087:JYY983088 KIU983087:KIU983088 KSQ983087:KSQ983088 LCM983087:LCM983088 LMI983087:LMI983088 LWE983087:LWE983088 MGA983087:MGA983088 MPW983087:MPW983088 MZS983087:MZS983088 NJO983087:NJO983088 NTK983087:NTK983088 ODG983087:ODG983088 ONC983087:ONC983088 OWY983087:OWY983088 PGU983087:PGU983088 PQQ983087:PQQ983088 QAM983087:QAM983088 QKI983087:QKI983088 QUE983087:QUE983088 REA983087:REA983088 RNW983087:RNW983088 RXS983087:RXS983088 SHO983087:SHO983088 SRK983087:SRK983088 TBG983087:TBG983088 TLC983087:TLC983088 TUY983087:TUY983088 UEU983087:UEU983088 UOQ983087:UOQ983088 UYM983087:UYM983088 VII983087:VII983088 VSE983087:VSE983088 WCA983087:WCA983088 WLW983087:WLW983088 WVS983087:WVS983088 K68:K70 JG68:JG70 TC68:TC70 ACY68:ACY70 AMU68:AMU70 AWQ68:AWQ70 BGM68:BGM70 BQI68:BQI70 CAE68:CAE70 CKA68:CKA70 CTW68:CTW70 DDS68:DDS70 DNO68:DNO70 DXK68:DXK70 EHG68:EHG70 ERC68:ERC70 FAY68:FAY70 FKU68:FKU70 FUQ68:FUQ70 GEM68:GEM70 GOI68:GOI70 GYE68:GYE70 HIA68:HIA70 HRW68:HRW70 IBS68:IBS70 ILO68:ILO70 IVK68:IVK70 JFG68:JFG70 JPC68:JPC70 JYY68:JYY70 KIU68:KIU70 KSQ68:KSQ70 LCM68:LCM70 LMI68:LMI70 LWE68:LWE70 MGA68:MGA70 MPW68:MPW70 MZS68:MZS70 NJO68:NJO70 NTK68:NTK70 ODG68:ODG70 ONC68:ONC70 OWY68:OWY70 PGU68:PGU70 PQQ68:PQQ70 QAM68:QAM70 QKI68:QKI70 QUE68:QUE70 REA68:REA70 RNW68:RNW70 RXS68:RXS70 SHO68:SHO70 SRK68:SRK70 TBG68:TBG70 TLC68:TLC70 TUY68:TUY70 UEU68:UEU70 UOQ68:UOQ70 UYM68:UYM70 VII68:VII70 VSE68:VSE70 WCA68:WCA70 WLW68:WLW70 WVS68:WVS70 K65604:K65606 JG65604:JG65606 TC65604:TC65606 ACY65604:ACY65606 AMU65604:AMU65606 AWQ65604:AWQ65606 BGM65604:BGM65606 BQI65604:BQI65606 CAE65604:CAE65606 CKA65604:CKA65606 CTW65604:CTW65606 DDS65604:DDS65606 DNO65604:DNO65606 DXK65604:DXK65606 EHG65604:EHG65606 ERC65604:ERC65606 FAY65604:FAY65606 FKU65604:FKU65606 FUQ65604:FUQ65606 GEM65604:GEM65606 GOI65604:GOI65606 GYE65604:GYE65606 HIA65604:HIA65606 HRW65604:HRW65606 IBS65604:IBS65606 ILO65604:ILO65606 IVK65604:IVK65606 JFG65604:JFG65606 JPC65604:JPC65606 JYY65604:JYY65606 KIU65604:KIU65606 KSQ65604:KSQ65606 LCM65604:LCM65606 LMI65604:LMI65606 LWE65604:LWE65606 MGA65604:MGA65606 MPW65604:MPW65606 MZS65604:MZS65606 NJO65604:NJO65606 NTK65604:NTK65606 ODG65604:ODG65606 ONC65604:ONC65606 OWY65604:OWY65606 PGU65604:PGU65606 PQQ65604:PQQ65606 QAM65604:QAM65606 QKI65604:QKI65606 QUE65604:QUE65606 REA65604:REA65606 RNW65604:RNW65606 RXS65604:RXS65606 SHO65604:SHO65606 SRK65604:SRK65606 TBG65604:TBG65606 TLC65604:TLC65606 TUY65604:TUY65606 UEU65604:UEU65606 UOQ65604:UOQ65606 UYM65604:UYM65606 VII65604:VII65606 VSE65604:VSE65606 WCA65604:WCA65606 WLW65604:WLW65606 WVS65604:WVS65606 K131140:K131142 JG131140:JG131142 TC131140:TC131142 ACY131140:ACY131142 AMU131140:AMU131142 AWQ131140:AWQ131142 BGM131140:BGM131142 BQI131140:BQI131142 CAE131140:CAE131142 CKA131140:CKA131142 CTW131140:CTW131142 DDS131140:DDS131142 DNO131140:DNO131142 DXK131140:DXK131142 EHG131140:EHG131142 ERC131140:ERC131142 FAY131140:FAY131142 FKU131140:FKU131142 FUQ131140:FUQ131142 GEM131140:GEM131142 GOI131140:GOI131142 GYE131140:GYE131142 HIA131140:HIA131142 HRW131140:HRW131142 IBS131140:IBS131142 ILO131140:ILO131142 IVK131140:IVK131142 JFG131140:JFG131142 JPC131140:JPC131142 JYY131140:JYY131142 KIU131140:KIU131142 KSQ131140:KSQ131142 LCM131140:LCM131142 LMI131140:LMI131142 LWE131140:LWE131142 MGA131140:MGA131142 MPW131140:MPW131142 MZS131140:MZS131142 NJO131140:NJO131142 NTK131140:NTK131142 ODG131140:ODG131142 ONC131140:ONC131142 OWY131140:OWY131142 PGU131140:PGU131142 PQQ131140:PQQ131142 QAM131140:QAM131142 QKI131140:QKI131142 QUE131140:QUE131142 REA131140:REA131142 RNW131140:RNW131142 RXS131140:RXS131142 SHO131140:SHO131142 SRK131140:SRK131142 TBG131140:TBG131142 TLC131140:TLC131142 TUY131140:TUY131142 UEU131140:UEU131142 UOQ131140:UOQ131142 UYM131140:UYM131142 VII131140:VII131142 VSE131140:VSE131142 WCA131140:WCA131142 WLW131140:WLW131142 WVS131140:WVS131142 K196676:K196678 JG196676:JG196678 TC196676:TC196678 ACY196676:ACY196678 AMU196676:AMU196678 AWQ196676:AWQ196678 BGM196676:BGM196678 BQI196676:BQI196678 CAE196676:CAE196678 CKA196676:CKA196678 CTW196676:CTW196678 DDS196676:DDS196678 DNO196676:DNO196678 DXK196676:DXK196678 EHG196676:EHG196678 ERC196676:ERC196678 FAY196676:FAY196678 FKU196676:FKU196678 FUQ196676:FUQ196678 GEM196676:GEM196678 GOI196676:GOI196678 GYE196676:GYE196678 HIA196676:HIA196678 HRW196676:HRW196678 IBS196676:IBS196678 ILO196676:ILO196678 IVK196676:IVK196678 JFG196676:JFG196678 JPC196676:JPC196678 JYY196676:JYY196678 KIU196676:KIU196678 KSQ196676:KSQ196678 LCM196676:LCM196678 LMI196676:LMI196678 LWE196676:LWE196678 MGA196676:MGA196678 MPW196676:MPW196678 MZS196676:MZS196678 NJO196676:NJO196678 NTK196676:NTK196678 ODG196676:ODG196678 ONC196676:ONC196678 OWY196676:OWY196678 PGU196676:PGU196678 PQQ196676:PQQ196678 QAM196676:QAM196678 QKI196676:QKI196678 QUE196676:QUE196678 REA196676:REA196678 RNW196676:RNW196678 RXS196676:RXS196678 SHO196676:SHO196678 SRK196676:SRK196678 TBG196676:TBG196678 TLC196676:TLC196678 TUY196676:TUY196678 UEU196676:UEU196678 UOQ196676:UOQ196678 UYM196676:UYM196678 VII196676:VII196678 VSE196676:VSE196678 WCA196676:WCA196678 WLW196676:WLW196678 WVS196676:WVS196678 K262212:K262214 JG262212:JG262214 TC262212:TC262214 ACY262212:ACY262214 AMU262212:AMU262214 AWQ262212:AWQ262214 BGM262212:BGM262214 BQI262212:BQI262214 CAE262212:CAE262214 CKA262212:CKA262214 CTW262212:CTW262214 DDS262212:DDS262214 DNO262212:DNO262214 DXK262212:DXK262214 EHG262212:EHG262214 ERC262212:ERC262214 FAY262212:FAY262214 FKU262212:FKU262214 FUQ262212:FUQ262214 GEM262212:GEM262214 GOI262212:GOI262214 GYE262212:GYE262214 HIA262212:HIA262214 HRW262212:HRW262214 IBS262212:IBS262214 ILO262212:ILO262214 IVK262212:IVK262214 JFG262212:JFG262214 JPC262212:JPC262214 JYY262212:JYY262214 KIU262212:KIU262214 KSQ262212:KSQ262214 LCM262212:LCM262214 LMI262212:LMI262214 LWE262212:LWE262214 MGA262212:MGA262214 MPW262212:MPW262214 MZS262212:MZS262214 NJO262212:NJO262214 NTK262212:NTK262214 ODG262212:ODG262214 ONC262212:ONC262214 OWY262212:OWY262214 PGU262212:PGU262214 PQQ262212:PQQ262214 QAM262212:QAM262214 QKI262212:QKI262214 QUE262212:QUE262214 REA262212:REA262214 RNW262212:RNW262214 RXS262212:RXS262214 SHO262212:SHO262214 SRK262212:SRK262214 TBG262212:TBG262214 TLC262212:TLC262214 TUY262212:TUY262214 UEU262212:UEU262214 UOQ262212:UOQ262214 UYM262212:UYM262214 VII262212:VII262214 VSE262212:VSE262214 WCA262212:WCA262214 WLW262212:WLW262214 WVS262212:WVS262214 K327748:K327750 JG327748:JG327750 TC327748:TC327750 ACY327748:ACY327750 AMU327748:AMU327750 AWQ327748:AWQ327750 BGM327748:BGM327750 BQI327748:BQI327750 CAE327748:CAE327750 CKA327748:CKA327750 CTW327748:CTW327750 DDS327748:DDS327750 DNO327748:DNO327750 DXK327748:DXK327750 EHG327748:EHG327750 ERC327748:ERC327750 FAY327748:FAY327750 FKU327748:FKU327750 FUQ327748:FUQ327750 GEM327748:GEM327750 GOI327748:GOI327750 GYE327748:GYE327750 HIA327748:HIA327750 HRW327748:HRW327750 IBS327748:IBS327750 ILO327748:ILO327750 IVK327748:IVK327750 JFG327748:JFG327750 JPC327748:JPC327750 JYY327748:JYY327750 KIU327748:KIU327750 KSQ327748:KSQ327750 LCM327748:LCM327750 LMI327748:LMI327750 LWE327748:LWE327750 MGA327748:MGA327750 MPW327748:MPW327750 MZS327748:MZS327750 NJO327748:NJO327750 NTK327748:NTK327750 ODG327748:ODG327750 ONC327748:ONC327750 OWY327748:OWY327750 PGU327748:PGU327750 PQQ327748:PQQ327750 QAM327748:QAM327750 QKI327748:QKI327750 QUE327748:QUE327750 REA327748:REA327750 RNW327748:RNW327750 RXS327748:RXS327750 SHO327748:SHO327750 SRK327748:SRK327750 TBG327748:TBG327750 TLC327748:TLC327750 TUY327748:TUY327750 UEU327748:UEU327750 UOQ327748:UOQ327750 UYM327748:UYM327750 VII327748:VII327750 VSE327748:VSE327750 WCA327748:WCA327750 WLW327748:WLW327750 WVS327748:WVS327750 K393284:K393286 JG393284:JG393286 TC393284:TC393286 ACY393284:ACY393286 AMU393284:AMU393286 AWQ393284:AWQ393286 BGM393284:BGM393286 BQI393284:BQI393286 CAE393284:CAE393286 CKA393284:CKA393286 CTW393284:CTW393286 DDS393284:DDS393286 DNO393284:DNO393286 DXK393284:DXK393286 EHG393284:EHG393286 ERC393284:ERC393286 FAY393284:FAY393286 FKU393284:FKU393286 FUQ393284:FUQ393286 GEM393284:GEM393286 GOI393284:GOI393286 GYE393284:GYE393286 HIA393284:HIA393286 HRW393284:HRW393286 IBS393284:IBS393286 ILO393284:ILO393286 IVK393284:IVK393286 JFG393284:JFG393286 JPC393284:JPC393286 JYY393284:JYY393286 KIU393284:KIU393286 KSQ393284:KSQ393286 LCM393284:LCM393286 LMI393284:LMI393286 LWE393284:LWE393286 MGA393284:MGA393286 MPW393284:MPW393286 MZS393284:MZS393286 NJO393284:NJO393286 NTK393284:NTK393286 ODG393284:ODG393286 ONC393284:ONC393286 OWY393284:OWY393286 PGU393284:PGU393286 PQQ393284:PQQ393286 QAM393284:QAM393286 QKI393284:QKI393286 QUE393284:QUE393286 REA393284:REA393286 RNW393284:RNW393286 RXS393284:RXS393286 SHO393284:SHO393286 SRK393284:SRK393286 TBG393284:TBG393286 TLC393284:TLC393286 TUY393284:TUY393286 UEU393284:UEU393286 UOQ393284:UOQ393286 UYM393284:UYM393286 VII393284:VII393286 VSE393284:VSE393286 WCA393284:WCA393286 WLW393284:WLW393286 WVS393284:WVS393286 K458820:K458822 JG458820:JG458822 TC458820:TC458822 ACY458820:ACY458822 AMU458820:AMU458822 AWQ458820:AWQ458822 BGM458820:BGM458822 BQI458820:BQI458822 CAE458820:CAE458822 CKA458820:CKA458822 CTW458820:CTW458822 DDS458820:DDS458822 DNO458820:DNO458822 DXK458820:DXK458822 EHG458820:EHG458822 ERC458820:ERC458822 FAY458820:FAY458822 FKU458820:FKU458822 FUQ458820:FUQ458822 GEM458820:GEM458822 GOI458820:GOI458822 GYE458820:GYE458822 HIA458820:HIA458822 HRW458820:HRW458822 IBS458820:IBS458822 ILO458820:ILO458822 IVK458820:IVK458822 JFG458820:JFG458822 JPC458820:JPC458822 JYY458820:JYY458822 KIU458820:KIU458822 KSQ458820:KSQ458822 LCM458820:LCM458822 LMI458820:LMI458822 LWE458820:LWE458822 MGA458820:MGA458822 MPW458820:MPW458822 MZS458820:MZS458822 NJO458820:NJO458822 NTK458820:NTK458822 ODG458820:ODG458822 ONC458820:ONC458822 OWY458820:OWY458822 PGU458820:PGU458822 PQQ458820:PQQ458822 QAM458820:QAM458822 QKI458820:QKI458822 QUE458820:QUE458822 REA458820:REA458822 RNW458820:RNW458822 RXS458820:RXS458822 SHO458820:SHO458822 SRK458820:SRK458822 TBG458820:TBG458822 TLC458820:TLC458822 TUY458820:TUY458822 UEU458820:UEU458822 UOQ458820:UOQ458822 UYM458820:UYM458822 VII458820:VII458822 VSE458820:VSE458822 WCA458820:WCA458822 WLW458820:WLW458822 WVS458820:WVS458822 K524356:K524358 JG524356:JG524358 TC524356:TC524358 ACY524356:ACY524358 AMU524356:AMU524358 AWQ524356:AWQ524358 BGM524356:BGM524358 BQI524356:BQI524358 CAE524356:CAE524358 CKA524356:CKA524358 CTW524356:CTW524358 DDS524356:DDS524358 DNO524356:DNO524358 DXK524356:DXK524358 EHG524356:EHG524358 ERC524356:ERC524358 FAY524356:FAY524358 FKU524356:FKU524358 FUQ524356:FUQ524358 GEM524356:GEM524358 GOI524356:GOI524358 GYE524356:GYE524358 HIA524356:HIA524358 HRW524356:HRW524358 IBS524356:IBS524358 ILO524356:ILO524358 IVK524356:IVK524358 JFG524356:JFG524358 JPC524356:JPC524358 JYY524356:JYY524358 KIU524356:KIU524358 KSQ524356:KSQ524358 LCM524356:LCM524358 LMI524356:LMI524358 LWE524356:LWE524358 MGA524356:MGA524358 MPW524356:MPW524358 MZS524356:MZS524358 NJO524356:NJO524358 NTK524356:NTK524358 ODG524356:ODG524358 ONC524356:ONC524358 OWY524356:OWY524358 PGU524356:PGU524358 PQQ524356:PQQ524358 QAM524356:QAM524358 QKI524356:QKI524358 QUE524356:QUE524358 REA524356:REA524358 RNW524356:RNW524358 RXS524356:RXS524358 SHO524356:SHO524358 SRK524356:SRK524358 TBG524356:TBG524358 TLC524356:TLC524358 TUY524356:TUY524358 UEU524356:UEU524358 UOQ524356:UOQ524358 UYM524356:UYM524358 VII524356:VII524358 VSE524356:VSE524358 WCA524356:WCA524358 WLW524356:WLW524358 WVS524356:WVS524358 K589892:K589894 JG589892:JG589894 TC589892:TC589894 ACY589892:ACY589894 AMU589892:AMU589894 AWQ589892:AWQ589894 BGM589892:BGM589894 BQI589892:BQI589894 CAE589892:CAE589894 CKA589892:CKA589894 CTW589892:CTW589894 DDS589892:DDS589894 DNO589892:DNO589894 DXK589892:DXK589894 EHG589892:EHG589894 ERC589892:ERC589894 FAY589892:FAY589894 FKU589892:FKU589894 FUQ589892:FUQ589894 GEM589892:GEM589894 GOI589892:GOI589894 GYE589892:GYE589894 HIA589892:HIA589894 HRW589892:HRW589894 IBS589892:IBS589894 ILO589892:ILO589894 IVK589892:IVK589894 JFG589892:JFG589894 JPC589892:JPC589894 JYY589892:JYY589894 KIU589892:KIU589894 KSQ589892:KSQ589894 LCM589892:LCM589894 LMI589892:LMI589894 LWE589892:LWE589894 MGA589892:MGA589894 MPW589892:MPW589894 MZS589892:MZS589894 NJO589892:NJO589894 NTK589892:NTK589894 ODG589892:ODG589894 ONC589892:ONC589894 OWY589892:OWY589894 PGU589892:PGU589894 PQQ589892:PQQ589894 QAM589892:QAM589894 QKI589892:QKI589894 QUE589892:QUE589894 REA589892:REA589894 RNW589892:RNW589894 RXS589892:RXS589894 SHO589892:SHO589894 SRK589892:SRK589894 TBG589892:TBG589894 TLC589892:TLC589894 TUY589892:TUY589894 UEU589892:UEU589894 UOQ589892:UOQ589894 UYM589892:UYM589894 VII589892:VII589894 VSE589892:VSE589894 WCA589892:WCA589894 WLW589892:WLW589894 WVS589892:WVS589894 K655428:K655430 JG655428:JG655430 TC655428:TC655430 ACY655428:ACY655430 AMU655428:AMU655430 AWQ655428:AWQ655430 BGM655428:BGM655430 BQI655428:BQI655430 CAE655428:CAE655430 CKA655428:CKA655430 CTW655428:CTW655430 DDS655428:DDS655430 DNO655428:DNO655430 DXK655428:DXK655430 EHG655428:EHG655430 ERC655428:ERC655430 FAY655428:FAY655430 FKU655428:FKU655430 FUQ655428:FUQ655430 GEM655428:GEM655430 GOI655428:GOI655430 GYE655428:GYE655430 HIA655428:HIA655430 HRW655428:HRW655430 IBS655428:IBS655430 ILO655428:ILO655430 IVK655428:IVK655430 JFG655428:JFG655430 JPC655428:JPC655430 JYY655428:JYY655430 KIU655428:KIU655430 KSQ655428:KSQ655430 LCM655428:LCM655430 LMI655428:LMI655430 LWE655428:LWE655430 MGA655428:MGA655430 MPW655428:MPW655430 MZS655428:MZS655430 NJO655428:NJO655430 NTK655428:NTK655430 ODG655428:ODG655430 ONC655428:ONC655430 OWY655428:OWY655430 PGU655428:PGU655430 PQQ655428:PQQ655430 QAM655428:QAM655430 QKI655428:QKI655430 QUE655428:QUE655430 REA655428:REA655430 RNW655428:RNW655430 RXS655428:RXS655430 SHO655428:SHO655430 SRK655428:SRK655430 TBG655428:TBG655430 TLC655428:TLC655430 TUY655428:TUY655430 UEU655428:UEU655430 UOQ655428:UOQ655430 UYM655428:UYM655430 VII655428:VII655430 VSE655428:VSE655430 WCA655428:WCA655430 WLW655428:WLW655430 WVS655428:WVS655430 K720964:K720966 JG720964:JG720966 TC720964:TC720966 ACY720964:ACY720966 AMU720964:AMU720966 AWQ720964:AWQ720966 BGM720964:BGM720966 BQI720964:BQI720966 CAE720964:CAE720966 CKA720964:CKA720966 CTW720964:CTW720966 DDS720964:DDS720966 DNO720964:DNO720966 DXK720964:DXK720966 EHG720964:EHG720966 ERC720964:ERC720966 FAY720964:FAY720966 FKU720964:FKU720966 FUQ720964:FUQ720966 GEM720964:GEM720966 GOI720964:GOI720966 GYE720964:GYE720966 HIA720964:HIA720966 HRW720964:HRW720966 IBS720964:IBS720966 ILO720964:ILO720966 IVK720964:IVK720966 JFG720964:JFG720966 JPC720964:JPC720966 JYY720964:JYY720966 KIU720964:KIU720966 KSQ720964:KSQ720966 LCM720964:LCM720966 LMI720964:LMI720966 LWE720964:LWE720966 MGA720964:MGA720966 MPW720964:MPW720966 MZS720964:MZS720966 NJO720964:NJO720966 NTK720964:NTK720966 ODG720964:ODG720966 ONC720964:ONC720966 OWY720964:OWY720966 PGU720964:PGU720966 PQQ720964:PQQ720966 QAM720964:QAM720966 QKI720964:QKI720966 QUE720964:QUE720966 REA720964:REA720966 RNW720964:RNW720966 RXS720964:RXS720966 SHO720964:SHO720966 SRK720964:SRK720966 TBG720964:TBG720966 TLC720964:TLC720966 TUY720964:TUY720966 UEU720964:UEU720966 UOQ720964:UOQ720966 UYM720964:UYM720966 VII720964:VII720966 VSE720964:VSE720966 WCA720964:WCA720966 WLW720964:WLW720966 WVS720964:WVS720966 K786500:K786502 JG786500:JG786502 TC786500:TC786502 ACY786500:ACY786502 AMU786500:AMU786502 AWQ786500:AWQ786502 BGM786500:BGM786502 BQI786500:BQI786502 CAE786500:CAE786502 CKA786500:CKA786502 CTW786500:CTW786502 DDS786500:DDS786502 DNO786500:DNO786502 DXK786500:DXK786502 EHG786500:EHG786502 ERC786500:ERC786502 FAY786500:FAY786502 FKU786500:FKU786502 FUQ786500:FUQ786502 GEM786500:GEM786502 GOI786500:GOI786502 GYE786500:GYE786502 HIA786500:HIA786502 HRW786500:HRW786502 IBS786500:IBS786502 ILO786500:ILO786502 IVK786500:IVK786502 JFG786500:JFG786502 JPC786500:JPC786502 JYY786500:JYY786502 KIU786500:KIU786502 KSQ786500:KSQ786502 LCM786500:LCM786502 LMI786500:LMI786502 LWE786500:LWE786502 MGA786500:MGA786502 MPW786500:MPW786502 MZS786500:MZS786502 NJO786500:NJO786502 NTK786500:NTK786502 ODG786500:ODG786502 ONC786500:ONC786502 OWY786500:OWY786502 PGU786500:PGU786502 PQQ786500:PQQ786502 QAM786500:QAM786502 QKI786500:QKI786502 QUE786500:QUE786502 REA786500:REA786502 RNW786500:RNW786502 RXS786500:RXS786502 SHO786500:SHO786502 SRK786500:SRK786502 TBG786500:TBG786502 TLC786500:TLC786502 TUY786500:TUY786502 UEU786500:UEU786502 UOQ786500:UOQ786502 UYM786500:UYM786502 VII786500:VII786502 VSE786500:VSE786502 WCA786500:WCA786502 WLW786500:WLW786502 WVS786500:WVS786502 K852036:K852038 JG852036:JG852038 TC852036:TC852038 ACY852036:ACY852038 AMU852036:AMU852038 AWQ852036:AWQ852038 BGM852036:BGM852038 BQI852036:BQI852038 CAE852036:CAE852038 CKA852036:CKA852038 CTW852036:CTW852038 DDS852036:DDS852038 DNO852036:DNO852038 DXK852036:DXK852038 EHG852036:EHG852038 ERC852036:ERC852038 FAY852036:FAY852038 FKU852036:FKU852038 FUQ852036:FUQ852038 GEM852036:GEM852038 GOI852036:GOI852038 GYE852036:GYE852038 HIA852036:HIA852038 HRW852036:HRW852038 IBS852036:IBS852038 ILO852036:ILO852038 IVK852036:IVK852038 JFG852036:JFG852038 JPC852036:JPC852038 JYY852036:JYY852038 KIU852036:KIU852038 KSQ852036:KSQ852038 LCM852036:LCM852038 LMI852036:LMI852038 LWE852036:LWE852038 MGA852036:MGA852038 MPW852036:MPW852038 MZS852036:MZS852038 NJO852036:NJO852038 NTK852036:NTK852038 ODG852036:ODG852038 ONC852036:ONC852038 OWY852036:OWY852038 PGU852036:PGU852038 PQQ852036:PQQ852038 QAM852036:QAM852038 QKI852036:QKI852038 QUE852036:QUE852038 REA852036:REA852038 RNW852036:RNW852038 RXS852036:RXS852038 SHO852036:SHO852038 SRK852036:SRK852038 TBG852036:TBG852038 TLC852036:TLC852038 TUY852036:TUY852038 UEU852036:UEU852038 UOQ852036:UOQ852038 UYM852036:UYM852038 VII852036:VII852038 VSE852036:VSE852038 WCA852036:WCA852038 WLW852036:WLW852038 WVS852036:WVS852038 K917572:K917574 JG917572:JG917574 TC917572:TC917574 ACY917572:ACY917574 AMU917572:AMU917574 AWQ917572:AWQ917574 BGM917572:BGM917574 BQI917572:BQI917574 CAE917572:CAE917574 CKA917572:CKA917574 CTW917572:CTW917574 DDS917572:DDS917574 DNO917572:DNO917574 DXK917572:DXK917574 EHG917572:EHG917574 ERC917572:ERC917574 FAY917572:FAY917574 FKU917572:FKU917574 FUQ917572:FUQ917574 GEM917572:GEM917574 GOI917572:GOI917574 GYE917572:GYE917574 HIA917572:HIA917574 HRW917572:HRW917574 IBS917572:IBS917574 ILO917572:ILO917574 IVK917572:IVK917574 JFG917572:JFG917574 JPC917572:JPC917574 JYY917572:JYY917574 KIU917572:KIU917574 KSQ917572:KSQ917574 LCM917572:LCM917574 LMI917572:LMI917574 LWE917572:LWE917574 MGA917572:MGA917574 MPW917572:MPW917574 MZS917572:MZS917574 NJO917572:NJO917574 NTK917572:NTK917574 ODG917572:ODG917574 ONC917572:ONC917574 OWY917572:OWY917574 PGU917572:PGU917574 PQQ917572:PQQ917574 QAM917572:QAM917574 QKI917572:QKI917574 QUE917572:QUE917574 REA917572:REA917574 RNW917572:RNW917574 RXS917572:RXS917574 SHO917572:SHO917574 SRK917572:SRK917574 TBG917572:TBG917574 TLC917572:TLC917574 TUY917572:TUY917574 UEU917572:UEU917574 UOQ917572:UOQ917574 UYM917572:UYM917574 VII917572:VII917574 VSE917572:VSE917574 WCA917572:WCA917574 WLW917572:WLW917574 WVS917572:WVS917574 K983108:K983110 JG983108:JG983110 TC983108:TC983110 ACY983108:ACY983110 AMU983108:AMU983110 AWQ983108:AWQ983110 BGM983108:BGM983110 BQI983108:BQI983110 CAE983108:CAE983110 CKA983108:CKA983110 CTW983108:CTW983110 DDS983108:DDS983110 DNO983108:DNO983110 DXK983108:DXK983110 EHG983108:EHG983110 ERC983108:ERC983110 FAY983108:FAY983110 FKU983108:FKU983110 FUQ983108:FUQ983110 GEM983108:GEM983110 GOI983108:GOI983110 GYE983108:GYE983110 HIA983108:HIA983110 HRW983108:HRW983110 IBS983108:IBS983110 ILO983108:ILO983110 IVK983108:IVK983110 JFG983108:JFG983110 JPC983108:JPC983110 JYY983108:JYY983110 KIU983108:KIU983110 KSQ983108:KSQ983110 LCM983108:LCM983110 LMI983108:LMI983110 LWE983108:LWE983110 MGA983108:MGA983110 MPW983108:MPW983110 MZS983108:MZS983110 NJO983108:NJO983110 NTK983108:NTK983110 ODG983108:ODG983110 ONC983108:ONC983110 OWY983108:OWY983110 PGU983108:PGU983110 PQQ983108:PQQ983110 QAM983108:QAM983110 QKI983108:QKI983110 QUE983108:QUE983110 REA983108:REA983110 RNW983108:RNW983110 RXS983108:RXS983110 SHO983108:SHO983110 SRK983108:SRK983110 TBG983108:TBG983110 TLC983108:TLC983110 TUY983108:TUY983110 UEU983108:UEU983110 UOQ983108:UOQ983110 UYM983108:UYM983110 VII983108:VII983110 VSE983108:VSE983110 WCA983108:WCA983110 WLW983108:WLW983110 WVS983108:WVS983110 K10 JG10 TC10 ACY10 AMU10 AWQ10 BGM10 BQI10 CAE10 CKA10 CTW10 DDS10 DNO10 DXK10 EHG10 ERC10 FAY10 FKU10 FUQ10 GEM10 GOI10 GYE10 HIA10 HRW10 IBS10 ILO10 IVK10 JFG10 JPC10 JYY10 KIU10 KSQ10 LCM10 LMI10 LWE10 MGA10 MPW10 MZS10 NJO10 NTK10 ODG10 ONC10 OWY10 PGU10 PQQ10 QAM10 QKI10 QUE10 REA10 RNW10 RXS10 SHO10 SRK10 TBG10 TLC10 TUY10 UEU10 UOQ10 UYM10 VII10 VSE10 WCA10 WLW10 WVS10 K65546 JG65546 TC65546 ACY65546 AMU65546 AWQ65546 BGM65546 BQI65546 CAE65546 CKA65546 CTW65546 DDS65546 DNO65546 DXK65546 EHG65546 ERC65546 FAY65546 FKU65546 FUQ65546 GEM65546 GOI65546 GYE65546 HIA65546 HRW65546 IBS65546 ILO65546 IVK65546 JFG65546 JPC65546 JYY65546 KIU65546 KSQ65546 LCM65546 LMI65546 LWE65546 MGA65546 MPW65546 MZS65546 NJO65546 NTK65546 ODG65546 ONC65546 OWY65546 PGU65546 PQQ65546 QAM65546 QKI65546 QUE65546 REA65546 RNW65546 RXS65546 SHO65546 SRK65546 TBG65546 TLC65546 TUY65546 UEU65546 UOQ65546 UYM65546 VII65546 VSE65546 WCA65546 WLW65546 WVS65546 K131082 JG131082 TC131082 ACY131082 AMU131082 AWQ131082 BGM131082 BQI131082 CAE131082 CKA131082 CTW131082 DDS131082 DNO131082 DXK131082 EHG131082 ERC131082 FAY131082 FKU131082 FUQ131082 GEM131082 GOI131082 GYE131082 HIA131082 HRW131082 IBS131082 ILO131082 IVK131082 JFG131082 JPC131082 JYY131082 KIU131082 KSQ131082 LCM131082 LMI131082 LWE131082 MGA131082 MPW131082 MZS131082 NJO131082 NTK131082 ODG131082 ONC131082 OWY131082 PGU131082 PQQ131082 QAM131082 QKI131082 QUE131082 REA131082 RNW131082 RXS131082 SHO131082 SRK131082 TBG131082 TLC131082 TUY131082 UEU131082 UOQ131082 UYM131082 VII131082 VSE131082 WCA131082 WLW131082 WVS131082 K196618 JG196618 TC196618 ACY196618 AMU196618 AWQ196618 BGM196618 BQI196618 CAE196618 CKA196618 CTW196618 DDS196618 DNO196618 DXK196618 EHG196618 ERC196618 FAY196618 FKU196618 FUQ196618 GEM196618 GOI196618 GYE196618 HIA196618 HRW196618 IBS196618 ILO196618 IVK196618 JFG196618 JPC196618 JYY196618 KIU196618 KSQ196618 LCM196618 LMI196618 LWE196618 MGA196618 MPW196618 MZS196618 NJO196618 NTK196618 ODG196618 ONC196618 OWY196618 PGU196618 PQQ196618 QAM196618 QKI196618 QUE196618 REA196618 RNW196618 RXS196618 SHO196618 SRK196618 TBG196618 TLC196618 TUY196618 UEU196618 UOQ196618 UYM196618 VII196618 VSE196618 WCA196618 WLW196618 WVS196618 K262154 JG262154 TC262154 ACY262154 AMU262154 AWQ262154 BGM262154 BQI262154 CAE262154 CKA262154 CTW262154 DDS262154 DNO262154 DXK262154 EHG262154 ERC262154 FAY262154 FKU262154 FUQ262154 GEM262154 GOI262154 GYE262154 HIA262154 HRW262154 IBS262154 ILO262154 IVK262154 JFG262154 JPC262154 JYY262154 KIU262154 KSQ262154 LCM262154 LMI262154 LWE262154 MGA262154 MPW262154 MZS262154 NJO262154 NTK262154 ODG262154 ONC262154 OWY262154 PGU262154 PQQ262154 QAM262154 QKI262154 QUE262154 REA262154 RNW262154 RXS262154 SHO262154 SRK262154 TBG262154 TLC262154 TUY262154 UEU262154 UOQ262154 UYM262154 VII262154 VSE262154 WCA262154 WLW262154 WVS262154 K327690 JG327690 TC327690 ACY327690 AMU327690 AWQ327690 BGM327690 BQI327690 CAE327690 CKA327690 CTW327690 DDS327690 DNO327690 DXK327690 EHG327690 ERC327690 FAY327690 FKU327690 FUQ327690 GEM327690 GOI327690 GYE327690 HIA327690 HRW327690 IBS327690 ILO327690 IVK327690 JFG327690 JPC327690 JYY327690 KIU327690 KSQ327690 LCM327690 LMI327690 LWE327690 MGA327690 MPW327690 MZS327690 NJO327690 NTK327690 ODG327690 ONC327690 OWY327690 PGU327690 PQQ327690 QAM327690 QKI327690 QUE327690 REA327690 RNW327690 RXS327690 SHO327690 SRK327690 TBG327690 TLC327690 TUY327690 UEU327690 UOQ327690 UYM327690 VII327690 VSE327690 WCA327690 WLW327690 WVS327690 K393226 JG393226 TC393226 ACY393226 AMU393226 AWQ393226 BGM393226 BQI393226 CAE393226 CKA393226 CTW393226 DDS393226 DNO393226 DXK393226 EHG393226 ERC393226 FAY393226 FKU393226 FUQ393226 GEM393226 GOI393226 GYE393226 HIA393226 HRW393226 IBS393226 ILO393226 IVK393226 JFG393226 JPC393226 JYY393226 KIU393226 KSQ393226 LCM393226 LMI393226 LWE393226 MGA393226 MPW393226 MZS393226 NJO393226 NTK393226 ODG393226 ONC393226 OWY393226 PGU393226 PQQ393226 QAM393226 QKI393226 QUE393226 REA393226 RNW393226 RXS393226 SHO393226 SRK393226 TBG393226 TLC393226 TUY393226 UEU393226 UOQ393226 UYM393226 VII393226 VSE393226 WCA393226 WLW393226 WVS393226 K458762 JG458762 TC458762 ACY458762 AMU458762 AWQ458762 BGM458762 BQI458762 CAE458762 CKA458762 CTW458762 DDS458762 DNO458762 DXK458762 EHG458762 ERC458762 FAY458762 FKU458762 FUQ458762 GEM458762 GOI458762 GYE458762 HIA458762 HRW458762 IBS458762 ILO458762 IVK458762 JFG458762 JPC458762 JYY458762 KIU458762 KSQ458762 LCM458762 LMI458762 LWE458762 MGA458762 MPW458762 MZS458762 NJO458762 NTK458762 ODG458762 ONC458762 OWY458762 PGU458762 PQQ458762 QAM458762 QKI458762 QUE458762 REA458762 RNW458762 RXS458762 SHO458762 SRK458762 TBG458762 TLC458762 TUY458762 UEU458762 UOQ458762 UYM458762 VII458762 VSE458762 WCA458762 WLW458762 WVS458762 K524298 JG524298 TC524298 ACY524298 AMU524298 AWQ524298 BGM524298 BQI524298 CAE524298 CKA524298 CTW524298 DDS524298 DNO524298 DXK524298 EHG524298 ERC524298 FAY524298 FKU524298 FUQ524298 GEM524298 GOI524298 GYE524298 HIA524298 HRW524298 IBS524298 ILO524298 IVK524298 JFG524298 JPC524298 JYY524298 KIU524298 KSQ524298 LCM524298 LMI524298 LWE524298 MGA524298 MPW524298 MZS524298 NJO524298 NTK524298 ODG524298 ONC524298 OWY524298 PGU524298 PQQ524298 QAM524298 QKI524298 QUE524298 REA524298 RNW524298 RXS524298 SHO524298 SRK524298 TBG524298 TLC524298 TUY524298 UEU524298 UOQ524298 UYM524298 VII524298 VSE524298 WCA524298 WLW524298 WVS524298 K589834 JG589834 TC589834 ACY589834 AMU589834 AWQ589834 BGM589834 BQI589834 CAE589834 CKA589834 CTW589834 DDS589834 DNO589834 DXK589834 EHG589834 ERC589834 FAY589834 FKU589834 FUQ589834 GEM589834 GOI589834 GYE589834 HIA589834 HRW589834 IBS589834 ILO589834 IVK589834 JFG589834 JPC589834 JYY589834 KIU589834 KSQ589834 LCM589834 LMI589834 LWE589834 MGA589834 MPW589834 MZS589834 NJO589834 NTK589834 ODG589834 ONC589834 OWY589834 PGU589834 PQQ589834 QAM589834 QKI589834 QUE589834 REA589834 RNW589834 RXS589834 SHO589834 SRK589834 TBG589834 TLC589834 TUY589834 UEU589834 UOQ589834 UYM589834 VII589834 VSE589834 WCA589834 WLW589834 WVS589834 K655370 JG655370 TC655370 ACY655370 AMU655370 AWQ655370 BGM655370 BQI655370 CAE655370 CKA655370 CTW655370 DDS655370 DNO655370 DXK655370 EHG655370 ERC655370 FAY655370 FKU655370 FUQ655370 GEM655370 GOI655370 GYE655370 HIA655370 HRW655370 IBS655370 ILO655370 IVK655370 JFG655370 JPC655370 JYY655370 KIU655370 KSQ655370 LCM655370 LMI655370 LWE655370 MGA655370 MPW655370 MZS655370 NJO655370 NTK655370 ODG655370 ONC655370 OWY655370 PGU655370 PQQ655370 QAM655370 QKI655370 QUE655370 REA655370 RNW655370 RXS655370 SHO655370 SRK655370 TBG655370 TLC655370 TUY655370 UEU655370 UOQ655370 UYM655370 VII655370 VSE655370 WCA655370 WLW655370 WVS655370 K720906 JG720906 TC720906 ACY720906 AMU720906 AWQ720906 BGM720906 BQI720906 CAE720906 CKA720906 CTW720906 DDS720906 DNO720906 DXK720906 EHG720906 ERC720906 FAY720906 FKU720906 FUQ720906 GEM720906 GOI720906 GYE720906 HIA720906 HRW720906 IBS720906 ILO720906 IVK720906 JFG720906 JPC720906 JYY720906 KIU720906 KSQ720906 LCM720906 LMI720906 LWE720906 MGA720906 MPW720906 MZS720906 NJO720906 NTK720906 ODG720906 ONC720906 OWY720906 PGU720906 PQQ720906 QAM720906 QKI720906 QUE720906 REA720906 RNW720906 RXS720906 SHO720906 SRK720906 TBG720906 TLC720906 TUY720906 UEU720906 UOQ720906 UYM720906 VII720906 VSE720906 WCA720906 WLW720906 WVS720906 K786442 JG786442 TC786442 ACY786442 AMU786442 AWQ786442 BGM786442 BQI786442 CAE786442 CKA786442 CTW786442 DDS786442 DNO786442 DXK786442 EHG786442 ERC786442 FAY786442 FKU786442 FUQ786442 GEM786442 GOI786442 GYE786442 HIA786442 HRW786442 IBS786442 ILO786442 IVK786442 JFG786442 JPC786442 JYY786442 KIU786442 KSQ786442 LCM786442 LMI786442 LWE786442 MGA786442 MPW786442 MZS786442 NJO786442 NTK786442 ODG786442 ONC786442 OWY786442 PGU786442 PQQ786442 QAM786442 QKI786442 QUE786442 REA786442 RNW786442 RXS786442 SHO786442 SRK786442 TBG786442 TLC786442 TUY786442 UEU786442 UOQ786442 UYM786442 VII786442 VSE786442 WCA786442 WLW786442 WVS786442 K851978 JG851978 TC851978 ACY851978 AMU851978 AWQ851978 BGM851978 BQI851978 CAE851978 CKA851978 CTW851978 DDS851978 DNO851978 DXK851978 EHG851978 ERC851978 FAY851978 FKU851978 FUQ851978 GEM851978 GOI851978 GYE851978 HIA851978 HRW851978 IBS851978 ILO851978 IVK851978 JFG851978 JPC851978 JYY851978 KIU851978 KSQ851978 LCM851978 LMI851978 LWE851978 MGA851978 MPW851978 MZS851978 NJO851978 NTK851978 ODG851978 ONC851978 OWY851978 PGU851978 PQQ851978 QAM851978 QKI851978 QUE851978 REA851978 RNW851978 RXS851978 SHO851978 SRK851978 TBG851978 TLC851978 TUY851978 UEU851978 UOQ851978 UYM851978 VII851978 VSE851978 WCA851978 WLW851978 WVS851978 K917514 JG917514 TC917514 ACY917514 AMU917514 AWQ917514 BGM917514 BQI917514 CAE917514 CKA917514 CTW917514 DDS917514 DNO917514 DXK917514 EHG917514 ERC917514 FAY917514 FKU917514 FUQ917514 GEM917514 GOI917514 GYE917514 HIA917514 HRW917514 IBS917514 ILO917514 IVK917514 JFG917514 JPC917514 JYY917514 KIU917514 KSQ917514 LCM917514 LMI917514 LWE917514 MGA917514 MPW917514 MZS917514 NJO917514 NTK917514 ODG917514 ONC917514 OWY917514 PGU917514 PQQ917514 QAM917514 QKI917514 QUE917514 REA917514 RNW917514 RXS917514 SHO917514 SRK917514 TBG917514 TLC917514 TUY917514 UEU917514 UOQ917514 UYM917514 VII917514 VSE917514 WCA917514 WLW917514 WVS917514 K983050 JG983050 TC983050 ACY983050 AMU983050 AWQ983050 BGM983050 BQI983050 CAE983050 CKA983050 CTW983050 DDS983050 DNO983050 DXK983050 EHG983050 ERC983050 FAY983050 FKU983050 FUQ983050 GEM983050 GOI983050 GYE983050 HIA983050 HRW983050 IBS983050 ILO983050 IVK983050 JFG983050 JPC983050 JYY983050 KIU983050 KSQ983050 LCM983050 LMI983050 LWE983050 MGA983050 MPW983050 MZS983050 NJO983050 NTK983050 ODG983050 ONC983050 OWY983050 PGU983050 PQQ983050 QAM983050 QKI983050 QUE983050 REA983050 RNW983050 RXS983050 SHO983050 SRK983050 TBG983050 TLC983050 TUY983050 UEU983050 UOQ983050 UYM983050 VII983050 VSE983050 WCA983050 WLW983050 WVS983050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K65636 JG65636 TC65636 ACY65636 AMU65636 AWQ65636 BGM65636 BQI65636 CAE65636 CKA65636 CTW65636 DDS65636 DNO65636 DXK65636 EHG65636 ERC65636 FAY65636 FKU65636 FUQ65636 GEM65636 GOI65636 GYE65636 HIA65636 HRW65636 IBS65636 ILO65636 IVK65636 JFG65636 JPC65636 JYY65636 KIU65636 KSQ65636 LCM65636 LMI65636 LWE65636 MGA65636 MPW65636 MZS65636 NJO65636 NTK65636 ODG65636 ONC65636 OWY65636 PGU65636 PQQ65636 QAM65636 QKI65636 QUE65636 REA65636 RNW65636 RXS65636 SHO65636 SRK65636 TBG65636 TLC65636 TUY65636 UEU65636 UOQ65636 UYM65636 VII65636 VSE65636 WCA65636 WLW65636 WVS65636 K131172 JG131172 TC131172 ACY131172 AMU131172 AWQ131172 BGM131172 BQI131172 CAE131172 CKA131172 CTW131172 DDS131172 DNO131172 DXK131172 EHG131172 ERC131172 FAY131172 FKU131172 FUQ131172 GEM131172 GOI131172 GYE131172 HIA131172 HRW131172 IBS131172 ILO131172 IVK131172 JFG131172 JPC131172 JYY131172 KIU131172 KSQ131172 LCM131172 LMI131172 LWE131172 MGA131172 MPW131172 MZS131172 NJO131172 NTK131172 ODG131172 ONC131172 OWY131172 PGU131172 PQQ131172 QAM131172 QKI131172 QUE131172 REA131172 RNW131172 RXS131172 SHO131172 SRK131172 TBG131172 TLC131172 TUY131172 UEU131172 UOQ131172 UYM131172 VII131172 VSE131172 WCA131172 WLW131172 WVS131172 K196708 JG196708 TC196708 ACY196708 AMU196708 AWQ196708 BGM196708 BQI196708 CAE196708 CKA196708 CTW196708 DDS196708 DNO196708 DXK196708 EHG196708 ERC196708 FAY196708 FKU196708 FUQ196708 GEM196708 GOI196708 GYE196708 HIA196708 HRW196708 IBS196708 ILO196708 IVK196708 JFG196708 JPC196708 JYY196708 KIU196708 KSQ196708 LCM196708 LMI196708 LWE196708 MGA196708 MPW196708 MZS196708 NJO196708 NTK196708 ODG196708 ONC196708 OWY196708 PGU196708 PQQ196708 QAM196708 QKI196708 QUE196708 REA196708 RNW196708 RXS196708 SHO196708 SRK196708 TBG196708 TLC196708 TUY196708 UEU196708 UOQ196708 UYM196708 VII196708 VSE196708 WCA196708 WLW196708 WVS196708 K262244 JG262244 TC262244 ACY262244 AMU262244 AWQ262244 BGM262244 BQI262244 CAE262244 CKA262244 CTW262244 DDS262244 DNO262244 DXK262244 EHG262244 ERC262244 FAY262244 FKU262244 FUQ262244 GEM262244 GOI262244 GYE262244 HIA262244 HRW262244 IBS262244 ILO262244 IVK262244 JFG262244 JPC262244 JYY262244 KIU262244 KSQ262244 LCM262244 LMI262244 LWE262244 MGA262244 MPW262244 MZS262244 NJO262244 NTK262244 ODG262244 ONC262244 OWY262244 PGU262244 PQQ262244 QAM262244 QKI262244 QUE262244 REA262244 RNW262244 RXS262244 SHO262244 SRK262244 TBG262244 TLC262244 TUY262244 UEU262244 UOQ262244 UYM262244 VII262244 VSE262244 WCA262244 WLW262244 WVS262244 K327780 JG327780 TC327780 ACY327780 AMU327780 AWQ327780 BGM327780 BQI327780 CAE327780 CKA327780 CTW327780 DDS327780 DNO327780 DXK327780 EHG327780 ERC327780 FAY327780 FKU327780 FUQ327780 GEM327780 GOI327780 GYE327780 HIA327780 HRW327780 IBS327780 ILO327780 IVK327780 JFG327780 JPC327780 JYY327780 KIU327780 KSQ327780 LCM327780 LMI327780 LWE327780 MGA327780 MPW327780 MZS327780 NJO327780 NTK327780 ODG327780 ONC327780 OWY327780 PGU327780 PQQ327780 QAM327780 QKI327780 QUE327780 REA327780 RNW327780 RXS327780 SHO327780 SRK327780 TBG327780 TLC327780 TUY327780 UEU327780 UOQ327780 UYM327780 VII327780 VSE327780 WCA327780 WLW327780 WVS327780 K393316 JG393316 TC393316 ACY393316 AMU393316 AWQ393316 BGM393316 BQI393316 CAE393316 CKA393316 CTW393316 DDS393316 DNO393316 DXK393316 EHG393316 ERC393316 FAY393316 FKU393316 FUQ393316 GEM393316 GOI393316 GYE393316 HIA393316 HRW393316 IBS393316 ILO393316 IVK393316 JFG393316 JPC393316 JYY393316 KIU393316 KSQ393316 LCM393316 LMI393316 LWE393316 MGA393316 MPW393316 MZS393316 NJO393316 NTK393316 ODG393316 ONC393316 OWY393316 PGU393316 PQQ393316 QAM393316 QKI393316 QUE393316 REA393316 RNW393316 RXS393316 SHO393316 SRK393316 TBG393316 TLC393316 TUY393316 UEU393316 UOQ393316 UYM393316 VII393316 VSE393316 WCA393316 WLW393316 WVS393316 K458852 JG458852 TC458852 ACY458852 AMU458852 AWQ458852 BGM458852 BQI458852 CAE458852 CKA458852 CTW458852 DDS458852 DNO458852 DXK458852 EHG458852 ERC458852 FAY458852 FKU458852 FUQ458852 GEM458852 GOI458852 GYE458852 HIA458852 HRW458852 IBS458852 ILO458852 IVK458852 JFG458852 JPC458852 JYY458852 KIU458852 KSQ458852 LCM458852 LMI458852 LWE458852 MGA458852 MPW458852 MZS458852 NJO458852 NTK458852 ODG458852 ONC458852 OWY458852 PGU458852 PQQ458852 QAM458852 QKI458852 QUE458852 REA458852 RNW458852 RXS458852 SHO458852 SRK458852 TBG458852 TLC458852 TUY458852 UEU458852 UOQ458852 UYM458852 VII458852 VSE458852 WCA458852 WLW458852 WVS458852 K524388 JG524388 TC524388 ACY524388 AMU524388 AWQ524388 BGM524388 BQI524388 CAE524388 CKA524388 CTW524388 DDS524388 DNO524388 DXK524388 EHG524388 ERC524388 FAY524388 FKU524388 FUQ524388 GEM524388 GOI524388 GYE524388 HIA524388 HRW524388 IBS524388 ILO524388 IVK524388 JFG524388 JPC524388 JYY524388 KIU524388 KSQ524388 LCM524388 LMI524388 LWE524388 MGA524388 MPW524388 MZS524388 NJO524388 NTK524388 ODG524388 ONC524388 OWY524388 PGU524388 PQQ524388 QAM524388 QKI524388 QUE524388 REA524388 RNW524388 RXS524388 SHO524388 SRK524388 TBG524388 TLC524388 TUY524388 UEU524388 UOQ524388 UYM524388 VII524388 VSE524388 WCA524388 WLW524388 WVS524388 K589924 JG589924 TC589924 ACY589924 AMU589924 AWQ589924 BGM589924 BQI589924 CAE589924 CKA589924 CTW589924 DDS589924 DNO589924 DXK589924 EHG589924 ERC589924 FAY589924 FKU589924 FUQ589924 GEM589924 GOI589924 GYE589924 HIA589924 HRW589924 IBS589924 ILO589924 IVK589924 JFG589924 JPC589924 JYY589924 KIU589924 KSQ589924 LCM589924 LMI589924 LWE589924 MGA589924 MPW589924 MZS589924 NJO589924 NTK589924 ODG589924 ONC589924 OWY589924 PGU589924 PQQ589924 QAM589924 QKI589924 QUE589924 REA589924 RNW589924 RXS589924 SHO589924 SRK589924 TBG589924 TLC589924 TUY589924 UEU589924 UOQ589924 UYM589924 VII589924 VSE589924 WCA589924 WLW589924 WVS589924 K655460 JG655460 TC655460 ACY655460 AMU655460 AWQ655460 BGM655460 BQI655460 CAE655460 CKA655460 CTW655460 DDS655460 DNO655460 DXK655460 EHG655460 ERC655460 FAY655460 FKU655460 FUQ655460 GEM655460 GOI655460 GYE655460 HIA655460 HRW655460 IBS655460 ILO655460 IVK655460 JFG655460 JPC655460 JYY655460 KIU655460 KSQ655460 LCM655460 LMI655460 LWE655460 MGA655460 MPW655460 MZS655460 NJO655460 NTK655460 ODG655460 ONC655460 OWY655460 PGU655460 PQQ655460 QAM655460 QKI655460 QUE655460 REA655460 RNW655460 RXS655460 SHO655460 SRK655460 TBG655460 TLC655460 TUY655460 UEU655460 UOQ655460 UYM655460 VII655460 VSE655460 WCA655460 WLW655460 WVS655460 K720996 JG720996 TC720996 ACY720996 AMU720996 AWQ720996 BGM720996 BQI720996 CAE720996 CKA720996 CTW720996 DDS720996 DNO720996 DXK720996 EHG720996 ERC720996 FAY720996 FKU720996 FUQ720996 GEM720996 GOI720996 GYE720996 HIA720996 HRW720996 IBS720996 ILO720996 IVK720996 JFG720996 JPC720996 JYY720996 KIU720996 KSQ720996 LCM720996 LMI720996 LWE720996 MGA720996 MPW720996 MZS720996 NJO720996 NTK720996 ODG720996 ONC720996 OWY720996 PGU720996 PQQ720996 QAM720996 QKI720996 QUE720996 REA720996 RNW720996 RXS720996 SHO720996 SRK720996 TBG720996 TLC720996 TUY720996 UEU720996 UOQ720996 UYM720996 VII720996 VSE720996 WCA720996 WLW720996 WVS720996 K786532 JG786532 TC786532 ACY786532 AMU786532 AWQ786532 BGM786532 BQI786532 CAE786532 CKA786532 CTW786532 DDS786532 DNO786532 DXK786532 EHG786532 ERC786532 FAY786532 FKU786532 FUQ786532 GEM786532 GOI786532 GYE786532 HIA786532 HRW786532 IBS786532 ILO786532 IVK786532 JFG786532 JPC786532 JYY786532 KIU786532 KSQ786532 LCM786532 LMI786532 LWE786532 MGA786532 MPW786532 MZS786532 NJO786532 NTK786532 ODG786532 ONC786532 OWY786532 PGU786532 PQQ786532 QAM786532 QKI786532 QUE786532 REA786532 RNW786532 RXS786532 SHO786532 SRK786532 TBG786532 TLC786532 TUY786532 UEU786532 UOQ786532 UYM786532 VII786532 VSE786532 WCA786532 WLW786532 WVS786532 K852068 JG852068 TC852068 ACY852068 AMU852068 AWQ852068 BGM852068 BQI852068 CAE852068 CKA852068 CTW852068 DDS852068 DNO852068 DXK852068 EHG852068 ERC852068 FAY852068 FKU852068 FUQ852068 GEM852068 GOI852068 GYE852068 HIA852068 HRW852068 IBS852068 ILO852068 IVK852068 JFG852068 JPC852068 JYY852068 KIU852068 KSQ852068 LCM852068 LMI852068 LWE852068 MGA852068 MPW852068 MZS852068 NJO852068 NTK852068 ODG852068 ONC852068 OWY852068 PGU852068 PQQ852068 QAM852068 QKI852068 QUE852068 REA852068 RNW852068 RXS852068 SHO852068 SRK852068 TBG852068 TLC852068 TUY852068 UEU852068 UOQ852068 UYM852068 VII852068 VSE852068 WCA852068 WLW852068 WVS852068 K917604 JG917604 TC917604 ACY917604 AMU917604 AWQ917604 BGM917604 BQI917604 CAE917604 CKA917604 CTW917604 DDS917604 DNO917604 DXK917604 EHG917604 ERC917604 FAY917604 FKU917604 FUQ917604 GEM917604 GOI917604 GYE917604 HIA917604 HRW917604 IBS917604 ILO917604 IVK917604 JFG917604 JPC917604 JYY917604 KIU917604 KSQ917604 LCM917604 LMI917604 LWE917604 MGA917604 MPW917604 MZS917604 NJO917604 NTK917604 ODG917604 ONC917604 OWY917604 PGU917604 PQQ917604 QAM917604 QKI917604 QUE917604 REA917604 RNW917604 RXS917604 SHO917604 SRK917604 TBG917604 TLC917604 TUY917604 UEU917604 UOQ917604 UYM917604 VII917604 VSE917604 WCA917604 WLW917604 WVS917604 K983140 JG983140 TC983140 ACY983140 AMU983140 AWQ983140 BGM983140 BQI983140 CAE983140 CKA983140 CTW983140 DDS983140 DNO983140 DXK983140 EHG983140 ERC983140 FAY983140 FKU983140 FUQ983140 GEM983140 GOI983140 GYE983140 HIA983140 HRW983140 IBS983140 ILO983140 IVK983140 JFG983140 JPC983140 JYY983140 KIU983140 KSQ983140 LCM983140 LMI983140 LWE983140 MGA983140 MPW983140 MZS983140 NJO983140 NTK983140 ODG983140 ONC983140 OWY983140 PGU983140 PQQ983140 QAM983140 QKI983140 QUE983140 REA983140 RNW983140 RXS983140 SHO983140 SRK983140 TBG983140 TLC983140 TUY983140 UEU983140 UOQ983140 UYM983140 VII983140 VSE983140 WCA983140 WLW983140 WVS983140 K45 JG45 TC45 ACY45 AMU45 AWQ45 BGM45 BQI45 CAE45 CKA45 CTW45 DDS45 DNO45 DXK45 EHG45 ERC45 FAY45 FKU45 FUQ45 GEM45 GOI45 GYE45 HIA45 HRW45 IBS45 ILO45 IVK45 JFG45 JPC45 JYY45 KIU45 KSQ45 LCM45 LMI45 LWE45 MGA45 MPW45 MZS45 NJO45 NTK45 ODG45 ONC45 OWY45 PGU45 PQQ45 QAM45 QKI45 QUE45 REA45 RNW45 RXS45 SHO45 SRK45 TBG45 TLC45 TUY45 UEU45 UOQ45 UYM45 VII45 VSE45 WCA45 WLW45 WVS45 K65581 JG65581 TC65581 ACY65581 AMU65581 AWQ65581 BGM65581 BQI65581 CAE65581 CKA65581 CTW65581 DDS65581 DNO65581 DXK65581 EHG65581 ERC65581 FAY65581 FKU65581 FUQ65581 GEM65581 GOI65581 GYE65581 HIA65581 HRW65581 IBS65581 ILO65581 IVK65581 JFG65581 JPC65581 JYY65581 KIU65581 KSQ65581 LCM65581 LMI65581 LWE65581 MGA65581 MPW65581 MZS65581 NJO65581 NTK65581 ODG65581 ONC65581 OWY65581 PGU65581 PQQ65581 QAM65581 QKI65581 QUE65581 REA65581 RNW65581 RXS65581 SHO65581 SRK65581 TBG65581 TLC65581 TUY65581 UEU65581 UOQ65581 UYM65581 VII65581 VSE65581 WCA65581 WLW65581 WVS65581 K131117 JG131117 TC131117 ACY131117 AMU131117 AWQ131117 BGM131117 BQI131117 CAE131117 CKA131117 CTW131117 DDS131117 DNO131117 DXK131117 EHG131117 ERC131117 FAY131117 FKU131117 FUQ131117 GEM131117 GOI131117 GYE131117 HIA131117 HRW131117 IBS131117 ILO131117 IVK131117 JFG131117 JPC131117 JYY131117 KIU131117 KSQ131117 LCM131117 LMI131117 LWE131117 MGA131117 MPW131117 MZS131117 NJO131117 NTK131117 ODG131117 ONC131117 OWY131117 PGU131117 PQQ131117 QAM131117 QKI131117 QUE131117 REA131117 RNW131117 RXS131117 SHO131117 SRK131117 TBG131117 TLC131117 TUY131117 UEU131117 UOQ131117 UYM131117 VII131117 VSE131117 WCA131117 WLW131117 WVS131117 K196653 JG196653 TC196653 ACY196653 AMU196653 AWQ196653 BGM196653 BQI196653 CAE196653 CKA196653 CTW196653 DDS196653 DNO196653 DXK196653 EHG196653 ERC196653 FAY196653 FKU196653 FUQ196653 GEM196653 GOI196653 GYE196653 HIA196653 HRW196653 IBS196653 ILO196653 IVK196653 JFG196653 JPC196653 JYY196653 KIU196653 KSQ196653 LCM196653 LMI196653 LWE196653 MGA196653 MPW196653 MZS196653 NJO196653 NTK196653 ODG196653 ONC196653 OWY196653 PGU196653 PQQ196653 QAM196653 QKI196653 QUE196653 REA196653 RNW196653 RXS196653 SHO196653 SRK196653 TBG196653 TLC196653 TUY196653 UEU196653 UOQ196653 UYM196653 VII196653 VSE196653 WCA196653 WLW196653 WVS196653 K262189 JG262189 TC262189 ACY262189 AMU262189 AWQ262189 BGM262189 BQI262189 CAE262189 CKA262189 CTW262189 DDS262189 DNO262189 DXK262189 EHG262189 ERC262189 FAY262189 FKU262189 FUQ262189 GEM262189 GOI262189 GYE262189 HIA262189 HRW262189 IBS262189 ILO262189 IVK262189 JFG262189 JPC262189 JYY262189 KIU262189 KSQ262189 LCM262189 LMI262189 LWE262189 MGA262189 MPW262189 MZS262189 NJO262189 NTK262189 ODG262189 ONC262189 OWY262189 PGU262189 PQQ262189 QAM262189 QKI262189 QUE262189 REA262189 RNW262189 RXS262189 SHO262189 SRK262189 TBG262189 TLC262189 TUY262189 UEU262189 UOQ262189 UYM262189 VII262189 VSE262189 WCA262189 WLW262189 WVS262189 K327725 JG327725 TC327725 ACY327725 AMU327725 AWQ327725 BGM327725 BQI327725 CAE327725 CKA327725 CTW327725 DDS327725 DNO327725 DXK327725 EHG327725 ERC327725 FAY327725 FKU327725 FUQ327725 GEM327725 GOI327725 GYE327725 HIA327725 HRW327725 IBS327725 ILO327725 IVK327725 JFG327725 JPC327725 JYY327725 KIU327725 KSQ327725 LCM327725 LMI327725 LWE327725 MGA327725 MPW327725 MZS327725 NJO327725 NTK327725 ODG327725 ONC327725 OWY327725 PGU327725 PQQ327725 QAM327725 QKI327725 QUE327725 REA327725 RNW327725 RXS327725 SHO327725 SRK327725 TBG327725 TLC327725 TUY327725 UEU327725 UOQ327725 UYM327725 VII327725 VSE327725 WCA327725 WLW327725 WVS327725 K393261 JG393261 TC393261 ACY393261 AMU393261 AWQ393261 BGM393261 BQI393261 CAE393261 CKA393261 CTW393261 DDS393261 DNO393261 DXK393261 EHG393261 ERC393261 FAY393261 FKU393261 FUQ393261 GEM393261 GOI393261 GYE393261 HIA393261 HRW393261 IBS393261 ILO393261 IVK393261 JFG393261 JPC393261 JYY393261 KIU393261 KSQ393261 LCM393261 LMI393261 LWE393261 MGA393261 MPW393261 MZS393261 NJO393261 NTK393261 ODG393261 ONC393261 OWY393261 PGU393261 PQQ393261 QAM393261 QKI393261 QUE393261 REA393261 RNW393261 RXS393261 SHO393261 SRK393261 TBG393261 TLC393261 TUY393261 UEU393261 UOQ393261 UYM393261 VII393261 VSE393261 WCA393261 WLW393261 WVS393261 K458797 JG458797 TC458797 ACY458797 AMU458797 AWQ458797 BGM458797 BQI458797 CAE458797 CKA458797 CTW458797 DDS458797 DNO458797 DXK458797 EHG458797 ERC458797 FAY458797 FKU458797 FUQ458797 GEM458797 GOI458797 GYE458797 HIA458797 HRW458797 IBS458797 ILO458797 IVK458797 JFG458797 JPC458797 JYY458797 KIU458797 KSQ458797 LCM458797 LMI458797 LWE458797 MGA458797 MPW458797 MZS458797 NJO458797 NTK458797 ODG458797 ONC458797 OWY458797 PGU458797 PQQ458797 QAM458797 QKI458797 QUE458797 REA458797 RNW458797 RXS458797 SHO458797 SRK458797 TBG458797 TLC458797 TUY458797 UEU458797 UOQ458797 UYM458797 VII458797 VSE458797 WCA458797 WLW458797 WVS458797 K524333 JG524333 TC524333 ACY524333 AMU524333 AWQ524333 BGM524333 BQI524333 CAE524333 CKA524333 CTW524333 DDS524333 DNO524333 DXK524333 EHG524333 ERC524333 FAY524333 FKU524333 FUQ524333 GEM524333 GOI524333 GYE524333 HIA524333 HRW524333 IBS524333 ILO524333 IVK524333 JFG524333 JPC524333 JYY524333 KIU524333 KSQ524333 LCM524333 LMI524333 LWE524333 MGA524333 MPW524333 MZS524333 NJO524333 NTK524333 ODG524333 ONC524333 OWY524333 PGU524333 PQQ524333 QAM524333 QKI524333 QUE524333 REA524333 RNW524333 RXS524333 SHO524333 SRK524333 TBG524333 TLC524333 TUY524333 UEU524333 UOQ524333 UYM524333 VII524333 VSE524333 WCA524333 WLW524333 WVS524333 K589869 JG589869 TC589869 ACY589869 AMU589869 AWQ589869 BGM589869 BQI589869 CAE589869 CKA589869 CTW589869 DDS589869 DNO589869 DXK589869 EHG589869 ERC589869 FAY589869 FKU589869 FUQ589869 GEM589869 GOI589869 GYE589869 HIA589869 HRW589869 IBS589869 ILO589869 IVK589869 JFG589869 JPC589869 JYY589869 KIU589869 KSQ589869 LCM589869 LMI589869 LWE589869 MGA589869 MPW589869 MZS589869 NJO589869 NTK589869 ODG589869 ONC589869 OWY589869 PGU589869 PQQ589869 QAM589869 QKI589869 QUE589869 REA589869 RNW589869 RXS589869 SHO589869 SRK589869 TBG589869 TLC589869 TUY589869 UEU589869 UOQ589869 UYM589869 VII589869 VSE589869 WCA589869 WLW589869 WVS589869 K655405 JG655405 TC655405 ACY655405 AMU655405 AWQ655405 BGM655405 BQI655405 CAE655405 CKA655405 CTW655405 DDS655405 DNO655405 DXK655405 EHG655405 ERC655405 FAY655405 FKU655405 FUQ655405 GEM655405 GOI655405 GYE655405 HIA655405 HRW655405 IBS655405 ILO655405 IVK655405 JFG655405 JPC655405 JYY655405 KIU655405 KSQ655405 LCM655405 LMI655405 LWE655405 MGA655405 MPW655405 MZS655405 NJO655405 NTK655405 ODG655405 ONC655405 OWY655405 PGU655405 PQQ655405 QAM655405 QKI655405 QUE655405 REA655405 RNW655405 RXS655405 SHO655405 SRK655405 TBG655405 TLC655405 TUY655405 UEU655405 UOQ655405 UYM655405 VII655405 VSE655405 WCA655405 WLW655405 WVS655405 K720941 JG720941 TC720941 ACY720941 AMU720941 AWQ720941 BGM720941 BQI720941 CAE720941 CKA720941 CTW720941 DDS720941 DNO720941 DXK720941 EHG720941 ERC720941 FAY720941 FKU720941 FUQ720941 GEM720941 GOI720941 GYE720941 HIA720941 HRW720941 IBS720941 ILO720941 IVK720941 JFG720941 JPC720941 JYY720941 KIU720941 KSQ720941 LCM720941 LMI720941 LWE720941 MGA720941 MPW720941 MZS720941 NJO720941 NTK720941 ODG720941 ONC720941 OWY720941 PGU720941 PQQ720941 QAM720941 QKI720941 QUE720941 REA720941 RNW720941 RXS720941 SHO720941 SRK720941 TBG720941 TLC720941 TUY720941 UEU720941 UOQ720941 UYM720941 VII720941 VSE720941 WCA720941 WLW720941 WVS720941 K786477 JG786477 TC786477 ACY786477 AMU786477 AWQ786477 BGM786477 BQI786477 CAE786477 CKA786477 CTW786477 DDS786477 DNO786477 DXK786477 EHG786477 ERC786477 FAY786477 FKU786477 FUQ786477 GEM786477 GOI786477 GYE786477 HIA786477 HRW786477 IBS786477 ILO786477 IVK786477 JFG786477 JPC786477 JYY786477 KIU786477 KSQ786477 LCM786477 LMI786477 LWE786477 MGA786477 MPW786477 MZS786477 NJO786477 NTK786477 ODG786477 ONC786477 OWY786477 PGU786477 PQQ786477 QAM786477 QKI786477 QUE786477 REA786477 RNW786477 RXS786477 SHO786477 SRK786477 TBG786477 TLC786477 TUY786477 UEU786477 UOQ786477 UYM786477 VII786477 VSE786477 WCA786477 WLW786477 WVS786477 K852013 JG852013 TC852013 ACY852013 AMU852013 AWQ852013 BGM852013 BQI852013 CAE852013 CKA852013 CTW852013 DDS852013 DNO852013 DXK852013 EHG852013 ERC852013 FAY852013 FKU852013 FUQ852013 GEM852013 GOI852013 GYE852013 HIA852013 HRW852013 IBS852013 ILO852013 IVK852013 JFG852013 JPC852013 JYY852013 KIU852013 KSQ852013 LCM852013 LMI852013 LWE852013 MGA852013 MPW852013 MZS852013 NJO852013 NTK852013 ODG852013 ONC852013 OWY852013 PGU852013 PQQ852013 QAM852013 QKI852013 QUE852013 REA852013 RNW852013 RXS852013 SHO852013 SRK852013 TBG852013 TLC852013 TUY852013 UEU852013 UOQ852013 UYM852013 VII852013 VSE852013 WCA852013 WLW852013 WVS852013 K917549 JG917549 TC917549 ACY917549 AMU917549 AWQ917549 BGM917549 BQI917549 CAE917549 CKA917549 CTW917549 DDS917549 DNO917549 DXK917549 EHG917549 ERC917549 FAY917549 FKU917549 FUQ917549 GEM917549 GOI917549 GYE917549 HIA917549 HRW917549 IBS917549 ILO917549 IVK917549 JFG917549 JPC917549 JYY917549 KIU917549 KSQ917549 LCM917549 LMI917549 LWE917549 MGA917549 MPW917549 MZS917549 NJO917549 NTK917549 ODG917549 ONC917549 OWY917549 PGU917549 PQQ917549 QAM917549 QKI917549 QUE917549 REA917549 RNW917549 RXS917549 SHO917549 SRK917549 TBG917549 TLC917549 TUY917549 UEU917549 UOQ917549 UYM917549 VII917549 VSE917549 WCA917549 WLW917549 WVS917549 K983085 JG983085 TC983085 ACY983085 AMU983085 AWQ983085 BGM983085 BQI983085 CAE983085 CKA983085 CTW983085 DDS983085 DNO983085 DXK983085 EHG983085 ERC983085 FAY983085 FKU983085 FUQ983085 GEM983085 GOI983085 GYE983085 HIA983085 HRW983085 IBS983085 ILO983085 IVK983085 JFG983085 JPC983085 JYY983085 KIU983085 KSQ983085 LCM983085 LMI983085 LWE983085 MGA983085 MPW983085 MZS983085 NJO983085 NTK983085 ODG983085 ONC983085 OWY983085 PGU983085 PQQ983085 QAM983085 QKI983085 QUE983085 REA983085 RNW983085 RXS983085 SHO983085 SRK983085 TBG983085 TLC983085 TUY983085 UEU983085 UOQ983085 UYM983085 VII983085 VSE983085 WCA983085 WLW983085 WVS983085 K97:K98 JG97:JG98 TC97:TC98 ACY97:ACY98 AMU97:AMU98 AWQ97:AWQ98 BGM97:BGM98 BQI97:BQI98 CAE97:CAE98 CKA97:CKA98 CTW97:CTW98 DDS97:DDS98 DNO97:DNO98 DXK97:DXK98 EHG97:EHG98 ERC97:ERC98 FAY97:FAY98 FKU97:FKU98 FUQ97:FUQ98 GEM97:GEM98 GOI97:GOI98 GYE97:GYE98 HIA97:HIA98 HRW97:HRW98 IBS97:IBS98 ILO97:ILO98 IVK97:IVK98 JFG97:JFG98 JPC97:JPC98 JYY97:JYY98 KIU97:KIU98 KSQ97:KSQ98 LCM97:LCM98 LMI97:LMI98 LWE97:LWE98 MGA97:MGA98 MPW97:MPW98 MZS97:MZS98 NJO97:NJO98 NTK97:NTK98 ODG97:ODG98 ONC97:ONC98 OWY97:OWY98 PGU97:PGU98 PQQ97:PQQ98 QAM97:QAM98 QKI97:QKI98 QUE97:QUE98 REA97:REA98 RNW97:RNW98 RXS97:RXS98 SHO97:SHO98 SRK97:SRK98 TBG97:TBG98 TLC97:TLC98 TUY97:TUY98 UEU97:UEU98 UOQ97:UOQ98 UYM97:UYM98 VII97:VII98 VSE97:VSE98 WCA97:WCA98 WLW97:WLW98 WVS97:WVS98 K65633:K65634 JG65633:JG65634 TC65633:TC65634 ACY65633:ACY65634 AMU65633:AMU65634 AWQ65633:AWQ65634 BGM65633:BGM65634 BQI65633:BQI65634 CAE65633:CAE65634 CKA65633:CKA65634 CTW65633:CTW65634 DDS65633:DDS65634 DNO65633:DNO65634 DXK65633:DXK65634 EHG65633:EHG65634 ERC65633:ERC65634 FAY65633:FAY65634 FKU65633:FKU65634 FUQ65633:FUQ65634 GEM65633:GEM65634 GOI65633:GOI65634 GYE65633:GYE65634 HIA65633:HIA65634 HRW65633:HRW65634 IBS65633:IBS65634 ILO65633:ILO65634 IVK65633:IVK65634 JFG65633:JFG65634 JPC65633:JPC65634 JYY65633:JYY65634 KIU65633:KIU65634 KSQ65633:KSQ65634 LCM65633:LCM65634 LMI65633:LMI65634 LWE65633:LWE65634 MGA65633:MGA65634 MPW65633:MPW65634 MZS65633:MZS65634 NJO65633:NJO65634 NTK65633:NTK65634 ODG65633:ODG65634 ONC65633:ONC65634 OWY65633:OWY65634 PGU65633:PGU65634 PQQ65633:PQQ65634 QAM65633:QAM65634 QKI65633:QKI65634 QUE65633:QUE65634 REA65633:REA65634 RNW65633:RNW65634 RXS65633:RXS65634 SHO65633:SHO65634 SRK65633:SRK65634 TBG65633:TBG65634 TLC65633:TLC65634 TUY65633:TUY65634 UEU65633:UEU65634 UOQ65633:UOQ65634 UYM65633:UYM65634 VII65633:VII65634 VSE65633:VSE65634 WCA65633:WCA65634 WLW65633:WLW65634 WVS65633:WVS65634 K131169:K131170 JG131169:JG131170 TC131169:TC131170 ACY131169:ACY131170 AMU131169:AMU131170 AWQ131169:AWQ131170 BGM131169:BGM131170 BQI131169:BQI131170 CAE131169:CAE131170 CKA131169:CKA131170 CTW131169:CTW131170 DDS131169:DDS131170 DNO131169:DNO131170 DXK131169:DXK131170 EHG131169:EHG131170 ERC131169:ERC131170 FAY131169:FAY131170 FKU131169:FKU131170 FUQ131169:FUQ131170 GEM131169:GEM131170 GOI131169:GOI131170 GYE131169:GYE131170 HIA131169:HIA131170 HRW131169:HRW131170 IBS131169:IBS131170 ILO131169:ILO131170 IVK131169:IVK131170 JFG131169:JFG131170 JPC131169:JPC131170 JYY131169:JYY131170 KIU131169:KIU131170 KSQ131169:KSQ131170 LCM131169:LCM131170 LMI131169:LMI131170 LWE131169:LWE131170 MGA131169:MGA131170 MPW131169:MPW131170 MZS131169:MZS131170 NJO131169:NJO131170 NTK131169:NTK131170 ODG131169:ODG131170 ONC131169:ONC131170 OWY131169:OWY131170 PGU131169:PGU131170 PQQ131169:PQQ131170 QAM131169:QAM131170 QKI131169:QKI131170 QUE131169:QUE131170 REA131169:REA131170 RNW131169:RNW131170 RXS131169:RXS131170 SHO131169:SHO131170 SRK131169:SRK131170 TBG131169:TBG131170 TLC131169:TLC131170 TUY131169:TUY131170 UEU131169:UEU131170 UOQ131169:UOQ131170 UYM131169:UYM131170 VII131169:VII131170 VSE131169:VSE131170 WCA131169:WCA131170 WLW131169:WLW131170 WVS131169:WVS131170 K196705:K196706 JG196705:JG196706 TC196705:TC196706 ACY196705:ACY196706 AMU196705:AMU196706 AWQ196705:AWQ196706 BGM196705:BGM196706 BQI196705:BQI196706 CAE196705:CAE196706 CKA196705:CKA196706 CTW196705:CTW196706 DDS196705:DDS196706 DNO196705:DNO196706 DXK196705:DXK196706 EHG196705:EHG196706 ERC196705:ERC196706 FAY196705:FAY196706 FKU196705:FKU196706 FUQ196705:FUQ196706 GEM196705:GEM196706 GOI196705:GOI196706 GYE196705:GYE196706 HIA196705:HIA196706 HRW196705:HRW196706 IBS196705:IBS196706 ILO196705:ILO196706 IVK196705:IVK196706 JFG196705:JFG196706 JPC196705:JPC196706 JYY196705:JYY196706 KIU196705:KIU196706 KSQ196705:KSQ196706 LCM196705:LCM196706 LMI196705:LMI196706 LWE196705:LWE196706 MGA196705:MGA196706 MPW196705:MPW196706 MZS196705:MZS196706 NJO196705:NJO196706 NTK196705:NTK196706 ODG196705:ODG196706 ONC196705:ONC196706 OWY196705:OWY196706 PGU196705:PGU196706 PQQ196705:PQQ196706 QAM196705:QAM196706 QKI196705:QKI196706 QUE196705:QUE196706 REA196705:REA196706 RNW196705:RNW196706 RXS196705:RXS196706 SHO196705:SHO196706 SRK196705:SRK196706 TBG196705:TBG196706 TLC196705:TLC196706 TUY196705:TUY196706 UEU196705:UEU196706 UOQ196705:UOQ196706 UYM196705:UYM196706 VII196705:VII196706 VSE196705:VSE196706 WCA196705:WCA196706 WLW196705:WLW196706 WVS196705:WVS196706 K262241:K262242 JG262241:JG262242 TC262241:TC262242 ACY262241:ACY262242 AMU262241:AMU262242 AWQ262241:AWQ262242 BGM262241:BGM262242 BQI262241:BQI262242 CAE262241:CAE262242 CKA262241:CKA262242 CTW262241:CTW262242 DDS262241:DDS262242 DNO262241:DNO262242 DXK262241:DXK262242 EHG262241:EHG262242 ERC262241:ERC262242 FAY262241:FAY262242 FKU262241:FKU262242 FUQ262241:FUQ262242 GEM262241:GEM262242 GOI262241:GOI262242 GYE262241:GYE262242 HIA262241:HIA262242 HRW262241:HRW262242 IBS262241:IBS262242 ILO262241:ILO262242 IVK262241:IVK262242 JFG262241:JFG262242 JPC262241:JPC262242 JYY262241:JYY262242 KIU262241:KIU262242 KSQ262241:KSQ262242 LCM262241:LCM262242 LMI262241:LMI262242 LWE262241:LWE262242 MGA262241:MGA262242 MPW262241:MPW262242 MZS262241:MZS262242 NJO262241:NJO262242 NTK262241:NTK262242 ODG262241:ODG262242 ONC262241:ONC262242 OWY262241:OWY262242 PGU262241:PGU262242 PQQ262241:PQQ262242 QAM262241:QAM262242 QKI262241:QKI262242 QUE262241:QUE262242 REA262241:REA262242 RNW262241:RNW262242 RXS262241:RXS262242 SHO262241:SHO262242 SRK262241:SRK262242 TBG262241:TBG262242 TLC262241:TLC262242 TUY262241:TUY262242 UEU262241:UEU262242 UOQ262241:UOQ262242 UYM262241:UYM262242 VII262241:VII262242 VSE262241:VSE262242 WCA262241:WCA262242 WLW262241:WLW262242 WVS262241:WVS262242 K327777:K327778 JG327777:JG327778 TC327777:TC327778 ACY327777:ACY327778 AMU327777:AMU327778 AWQ327777:AWQ327778 BGM327777:BGM327778 BQI327777:BQI327778 CAE327777:CAE327778 CKA327777:CKA327778 CTW327777:CTW327778 DDS327777:DDS327778 DNO327777:DNO327778 DXK327777:DXK327778 EHG327777:EHG327778 ERC327777:ERC327778 FAY327777:FAY327778 FKU327777:FKU327778 FUQ327777:FUQ327778 GEM327777:GEM327778 GOI327777:GOI327778 GYE327777:GYE327778 HIA327777:HIA327778 HRW327777:HRW327778 IBS327777:IBS327778 ILO327777:ILO327778 IVK327777:IVK327778 JFG327777:JFG327778 JPC327777:JPC327778 JYY327777:JYY327778 KIU327777:KIU327778 KSQ327777:KSQ327778 LCM327777:LCM327778 LMI327777:LMI327778 LWE327777:LWE327778 MGA327777:MGA327778 MPW327777:MPW327778 MZS327777:MZS327778 NJO327777:NJO327778 NTK327777:NTK327778 ODG327777:ODG327778 ONC327777:ONC327778 OWY327777:OWY327778 PGU327777:PGU327778 PQQ327777:PQQ327778 QAM327777:QAM327778 QKI327777:QKI327778 QUE327777:QUE327778 REA327777:REA327778 RNW327777:RNW327778 RXS327777:RXS327778 SHO327777:SHO327778 SRK327777:SRK327778 TBG327777:TBG327778 TLC327777:TLC327778 TUY327777:TUY327778 UEU327777:UEU327778 UOQ327777:UOQ327778 UYM327777:UYM327778 VII327777:VII327778 VSE327777:VSE327778 WCA327777:WCA327778 WLW327777:WLW327778 WVS327777:WVS327778 K393313:K393314 JG393313:JG393314 TC393313:TC393314 ACY393313:ACY393314 AMU393313:AMU393314 AWQ393313:AWQ393314 BGM393313:BGM393314 BQI393313:BQI393314 CAE393313:CAE393314 CKA393313:CKA393314 CTW393313:CTW393314 DDS393313:DDS393314 DNO393313:DNO393314 DXK393313:DXK393314 EHG393313:EHG393314 ERC393313:ERC393314 FAY393313:FAY393314 FKU393313:FKU393314 FUQ393313:FUQ393314 GEM393313:GEM393314 GOI393313:GOI393314 GYE393313:GYE393314 HIA393313:HIA393314 HRW393313:HRW393314 IBS393313:IBS393314 ILO393313:ILO393314 IVK393313:IVK393314 JFG393313:JFG393314 JPC393313:JPC393314 JYY393313:JYY393314 KIU393313:KIU393314 KSQ393313:KSQ393314 LCM393313:LCM393314 LMI393313:LMI393314 LWE393313:LWE393314 MGA393313:MGA393314 MPW393313:MPW393314 MZS393313:MZS393314 NJO393313:NJO393314 NTK393313:NTK393314 ODG393313:ODG393314 ONC393313:ONC393314 OWY393313:OWY393314 PGU393313:PGU393314 PQQ393313:PQQ393314 QAM393313:QAM393314 QKI393313:QKI393314 QUE393313:QUE393314 REA393313:REA393314 RNW393313:RNW393314 RXS393313:RXS393314 SHO393313:SHO393314 SRK393313:SRK393314 TBG393313:TBG393314 TLC393313:TLC393314 TUY393313:TUY393314 UEU393313:UEU393314 UOQ393313:UOQ393314 UYM393313:UYM393314 VII393313:VII393314 VSE393313:VSE393314 WCA393313:WCA393314 WLW393313:WLW393314 WVS393313:WVS393314 K458849:K458850 JG458849:JG458850 TC458849:TC458850 ACY458849:ACY458850 AMU458849:AMU458850 AWQ458849:AWQ458850 BGM458849:BGM458850 BQI458849:BQI458850 CAE458849:CAE458850 CKA458849:CKA458850 CTW458849:CTW458850 DDS458849:DDS458850 DNO458849:DNO458850 DXK458849:DXK458850 EHG458849:EHG458850 ERC458849:ERC458850 FAY458849:FAY458850 FKU458849:FKU458850 FUQ458849:FUQ458850 GEM458849:GEM458850 GOI458849:GOI458850 GYE458849:GYE458850 HIA458849:HIA458850 HRW458849:HRW458850 IBS458849:IBS458850 ILO458849:ILO458850 IVK458849:IVK458850 JFG458849:JFG458850 JPC458849:JPC458850 JYY458849:JYY458850 KIU458849:KIU458850 KSQ458849:KSQ458850 LCM458849:LCM458850 LMI458849:LMI458850 LWE458849:LWE458850 MGA458849:MGA458850 MPW458849:MPW458850 MZS458849:MZS458850 NJO458849:NJO458850 NTK458849:NTK458850 ODG458849:ODG458850 ONC458849:ONC458850 OWY458849:OWY458850 PGU458849:PGU458850 PQQ458849:PQQ458850 QAM458849:QAM458850 QKI458849:QKI458850 QUE458849:QUE458850 REA458849:REA458850 RNW458849:RNW458850 RXS458849:RXS458850 SHO458849:SHO458850 SRK458849:SRK458850 TBG458849:TBG458850 TLC458849:TLC458850 TUY458849:TUY458850 UEU458849:UEU458850 UOQ458849:UOQ458850 UYM458849:UYM458850 VII458849:VII458850 VSE458849:VSE458850 WCA458849:WCA458850 WLW458849:WLW458850 WVS458849:WVS458850 K524385:K524386 JG524385:JG524386 TC524385:TC524386 ACY524385:ACY524386 AMU524385:AMU524386 AWQ524385:AWQ524386 BGM524385:BGM524386 BQI524385:BQI524386 CAE524385:CAE524386 CKA524385:CKA524386 CTW524385:CTW524386 DDS524385:DDS524386 DNO524385:DNO524386 DXK524385:DXK524386 EHG524385:EHG524386 ERC524385:ERC524386 FAY524385:FAY524386 FKU524385:FKU524386 FUQ524385:FUQ524386 GEM524385:GEM524386 GOI524385:GOI524386 GYE524385:GYE524386 HIA524385:HIA524386 HRW524385:HRW524386 IBS524385:IBS524386 ILO524385:ILO524386 IVK524385:IVK524386 JFG524385:JFG524386 JPC524385:JPC524386 JYY524385:JYY524386 KIU524385:KIU524386 KSQ524385:KSQ524386 LCM524385:LCM524386 LMI524385:LMI524386 LWE524385:LWE524386 MGA524385:MGA524386 MPW524385:MPW524386 MZS524385:MZS524386 NJO524385:NJO524386 NTK524385:NTK524386 ODG524385:ODG524386 ONC524385:ONC524386 OWY524385:OWY524386 PGU524385:PGU524386 PQQ524385:PQQ524386 QAM524385:QAM524386 QKI524385:QKI524386 QUE524385:QUE524386 REA524385:REA524386 RNW524385:RNW524386 RXS524385:RXS524386 SHO524385:SHO524386 SRK524385:SRK524386 TBG524385:TBG524386 TLC524385:TLC524386 TUY524385:TUY524386 UEU524385:UEU524386 UOQ524385:UOQ524386 UYM524385:UYM524386 VII524385:VII524386 VSE524385:VSE524386 WCA524385:WCA524386 WLW524385:WLW524386 WVS524385:WVS524386 K589921:K589922 JG589921:JG589922 TC589921:TC589922 ACY589921:ACY589922 AMU589921:AMU589922 AWQ589921:AWQ589922 BGM589921:BGM589922 BQI589921:BQI589922 CAE589921:CAE589922 CKA589921:CKA589922 CTW589921:CTW589922 DDS589921:DDS589922 DNO589921:DNO589922 DXK589921:DXK589922 EHG589921:EHG589922 ERC589921:ERC589922 FAY589921:FAY589922 FKU589921:FKU589922 FUQ589921:FUQ589922 GEM589921:GEM589922 GOI589921:GOI589922 GYE589921:GYE589922 HIA589921:HIA589922 HRW589921:HRW589922 IBS589921:IBS589922 ILO589921:ILO589922 IVK589921:IVK589922 JFG589921:JFG589922 JPC589921:JPC589922 JYY589921:JYY589922 KIU589921:KIU589922 KSQ589921:KSQ589922 LCM589921:LCM589922 LMI589921:LMI589922 LWE589921:LWE589922 MGA589921:MGA589922 MPW589921:MPW589922 MZS589921:MZS589922 NJO589921:NJO589922 NTK589921:NTK589922 ODG589921:ODG589922 ONC589921:ONC589922 OWY589921:OWY589922 PGU589921:PGU589922 PQQ589921:PQQ589922 QAM589921:QAM589922 QKI589921:QKI589922 QUE589921:QUE589922 REA589921:REA589922 RNW589921:RNW589922 RXS589921:RXS589922 SHO589921:SHO589922 SRK589921:SRK589922 TBG589921:TBG589922 TLC589921:TLC589922 TUY589921:TUY589922 UEU589921:UEU589922 UOQ589921:UOQ589922 UYM589921:UYM589922 VII589921:VII589922 VSE589921:VSE589922 WCA589921:WCA589922 WLW589921:WLW589922 WVS589921:WVS589922 K655457:K655458 JG655457:JG655458 TC655457:TC655458 ACY655457:ACY655458 AMU655457:AMU655458 AWQ655457:AWQ655458 BGM655457:BGM655458 BQI655457:BQI655458 CAE655457:CAE655458 CKA655457:CKA655458 CTW655457:CTW655458 DDS655457:DDS655458 DNO655457:DNO655458 DXK655457:DXK655458 EHG655457:EHG655458 ERC655457:ERC655458 FAY655457:FAY655458 FKU655457:FKU655458 FUQ655457:FUQ655458 GEM655457:GEM655458 GOI655457:GOI655458 GYE655457:GYE655458 HIA655457:HIA655458 HRW655457:HRW655458 IBS655457:IBS655458 ILO655457:ILO655458 IVK655457:IVK655458 JFG655457:JFG655458 JPC655457:JPC655458 JYY655457:JYY655458 KIU655457:KIU655458 KSQ655457:KSQ655458 LCM655457:LCM655458 LMI655457:LMI655458 LWE655457:LWE655458 MGA655457:MGA655458 MPW655457:MPW655458 MZS655457:MZS655458 NJO655457:NJO655458 NTK655457:NTK655458 ODG655457:ODG655458 ONC655457:ONC655458 OWY655457:OWY655458 PGU655457:PGU655458 PQQ655457:PQQ655458 QAM655457:QAM655458 QKI655457:QKI655458 QUE655457:QUE655458 REA655457:REA655458 RNW655457:RNW655458 RXS655457:RXS655458 SHO655457:SHO655458 SRK655457:SRK655458 TBG655457:TBG655458 TLC655457:TLC655458 TUY655457:TUY655458 UEU655457:UEU655458 UOQ655457:UOQ655458 UYM655457:UYM655458 VII655457:VII655458 VSE655457:VSE655458 WCA655457:WCA655458 WLW655457:WLW655458 WVS655457:WVS655458 K720993:K720994 JG720993:JG720994 TC720993:TC720994 ACY720993:ACY720994 AMU720993:AMU720994 AWQ720993:AWQ720994 BGM720993:BGM720994 BQI720993:BQI720994 CAE720993:CAE720994 CKA720993:CKA720994 CTW720993:CTW720994 DDS720993:DDS720994 DNO720993:DNO720994 DXK720993:DXK720994 EHG720993:EHG720994 ERC720993:ERC720994 FAY720993:FAY720994 FKU720993:FKU720994 FUQ720993:FUQ720994 GEM720993:GEM720994 GOI720993:GOI720994 GYE720993:GYE720994 HIA720993:HIA720994 HRW720993:HRW720994 IBS720993:IBS720994 ILO720993:ILO720994 IVK720993:IVK720994 JFG720993:JFG720994 JPC720993:JPC720994 JYY720993:JYY720994 KIU720993:KIU720994 KSQ720993:KSQ720994 LCM720993:LCM720994 LMI720993:LMI720994 LWE720993:LWE720994 MGA720993:MGA720994 MPW720993:MPW720994 MZS720993:MZS720994 NJO720993:NJO720994 NTK720993:NTK720994 ODG720993:ODG720994 ONC720993:ONC720994 OWY720993:OWY720994 PGU720993:PGU720994 PQQ720993:PQQ720994 QAM720993:QAM720994 QKI720993:QKI720994 QUE720993:QUE720994 REA720993:REA720994 RNW720993:RNW720994 RXS720993:RXS720994 SHO720993:SHO720994 SRK720993:SRK720994 TBG720993:TBG720994 TLC720993:TLC720994 TUY720993:TUY720994 UEU720993:UEU720994 UOQ720993:UOQ720994 UYM720993:UYM720994 VII720993:VII720994 VSE720993:VSE720994 WCA720993:WCA720994 WLW720993:WLW720994 WVS720993:WVS720994 K786529:K786530 JG786529:JG786530 TC786529:TC786530 ACY786529:ACY786530 AMU786529:AMU786530 AWQ786529:AWQ786530 BGM786529:BGM786530 BQI786529:BQI786530 CAE786529:CAE786530 CKA786529:CKA786530 CTW786529:CTW786530 DDS786529:DDS786530 DNO786529:DNO786530 DXK786529:DXK786530 EHG786529:EHG786530 ERC786529:ERC786530 FAY786529:FAY786530 FKU786529:FKU786530 FUQ786529:FUQ786530 GEM786529:GEM786530 GOI786529:GOI786530 GYE786529:GYE786530 HIA786529:HIA786530 HRW786529:HRW786530 IBS786529:IBS786530 ILO786529:ILO786530 IVK786529:IVK786530 JFG786529:JFG786530 JPC786529:JPC786530 JYY786529:JYY786530 KIU786529:KIU786530 KSQ786529:KSQ786530 LCM786529:LCM786530 LMI786529:LMI786530 LWE786529:LWE786530 MGA786529:MGA786530 MPW786529:MPW786530 MZS786529:MZS786530 NJO786529:NJO786530 NTK786529:NTK786530 ODG786529:ODG786530 ONC786529:ONC786530 OWY786529:OWY786530 PGU786529:PGU786530 PQQ786529:PQQ786530 QAM786529:QAM786530 QKI786529:QKI786530 QUE786529:QUE786530 REA786529:REA786530 RNW786529:RNW786530 RXS786529:RXS786530 SHO786529:SHO786530 SRK786529:SRK786530 TBG786529:TBG786530 TLC786529:TLC786530 TUY786529:TUY786530 UEU786529:UEU786530 UOQ786529:UOQ786530 UYM786529:UYM786530 VII786529:VII786530 VSE786529:VSE786530 WCA786529:WCA786530 WLW786529:WLW786530 WVS786529:WVS786530 K852065:K852066 JG852065:JG852066 TC852065:TC852066 ACY852065:ACY852066 AMU852065:AMU852066 AWQ852065:AWQ852066 BGM852065:BGM852066 BQI852065:BQI852066 CAE852065:CAE852066 CKA852065:CKA852066 CTW852065:CTW852066 DDS852065:DDS852066 DNO852065:DNO852066 DXK852065:DXK852066 EHG852065:EHG852066 ERC852065:ERC852066 FAY852065:FAY852066 FKU852065:FKU852066 FUQ852065:FUQ852066 GEM852065:GEM852066 GOI852065:GOI852066 GYE852065:GYE852066 HIA852065:HIA852066 HRW852065:HRW852066 IBS852065:IBS852066 ILO852065:ILO852066 IVK852065:IVK852066 JFG852065:JFG852066 JPC852065:JPC852066 JYY852065:JYY852066 KIU852065:KIU852066 KSQ852065:KSQ852066 LCM852065:LCM852066 LMI852065:LMI852066 LWE852065:LWE852066 MGA852065:MGA852066 MPW852065:MPW852066 MZS852065:MZS852066 NJO852065:NJO852066 NTK852065:NTK852066 ODG852065:ODG852066 ONC852065:ONC852066 OWY852065:OWY852066 PGU852065:PGU852066 PQQ852065:PQQ852066 QAM852065:QAM852066 QKI852065:QKI852066 QUE852065:QUE852066 REA852065:REA852066 RNW852065:RNW852066 RXS852065:RXS852066 SHO852065:SHO852066 SRK852065:SRK852066 TBG852065:TBG852066 TLC852065:TLC852066 TUY852065:TUY852066 UEU852065:UEU852066 UOQ852065:UOQ852066 UYM852065:UYM852066 VII852065:VII852066 VSE852065:VSE852066 WCA852065:WCA852066 WLW852065:WLW852066 WVS852065:WVS852066 K917601:K917602 JG917601:JG917602 TC917601:TC917602 ACY917601:ACY917602 AMU917601:AMU917602 AWQ917601:AWQ917602 BGM917601:BGM917602 BQI917601:BQI917602 CAE917601:CAE917602 CKA917601:CKA917602 CTW917601:CTW917602 DDS917601:DDS917602 DNO917601:DNO917602 DXK917601:DXK917602 EHG917601:EHG917602 ERC917601:ERC917602 FAY917601:FAY917602 FKU917601:FKU917602 FUQ917601:FUQ917602 GEM917601:GEM917602 GOI917601:GOI917602 GYE917601:GYE917602 HIA917601:HIA917602 HRW917601:HRW917602 IBS917601:IBS917602 ILO917601:ILO917602 IVK917601:IVK917602 JFG917601:JFG917602 JPC917601:JPC917602 JYY917601:JYY917602 KIU917601:KIU917602 KSQ917601:KSQ917602 LCM917601:LCM917602 LMI917601:LMI917602 LWE917601:LWE917602 MGA917601:MGA917602 MPW917601:MPW917602 MZS917601:MZS917602 NJO917601:NJO917602 NTK917601:NTK917602 ODG917601:ODG917602 ONC917601:ONC917602 OWY917601:OWY917602 PGU917601:PGU917602 PQQ917601:PQQ917602 QAM917601:QAM917602 QKI917601:QKI917602 QUE917601:QUE917602 REA917601:REA917602 RNW917601:RNW917602 RXS917601:RXS917602 SHO917601:SHO917602 SRK917601:SRK917602 TBG917601:TBG917602 TLC917601:TLC917602 TUY917601:TUY917602 UEU917601:UEU917602 UOQ917601:UOQ917602 UYM917601:UYM917602 VII917601:VII917602 VSE917601:VSE917602 WCA917601:WCA917602 WLW917601:WLW917602 WVS917601:WVS917602 K983137:K983138 JG983137:JG983138 TC983137:TC983138 ACY983137:ACY983138 AMU983137:AMU983138 AWQ983137:AWQ983138 BGM983137:BGM983138 BQI983137:BQI983138 CAE983137:CAE983138 CKA983137:CKA983138 CTW983137:CTW983138 DDS983137:DDS983138 DNO983137:DNO983138 DXK983137:DXK983138 EHG983137:EHG983138 ERC983137:ERC983138 FAY983137:FAY983138 FKU983137:FKU983138 FUQ983137:FUQ983138 GEM983137:GEM983138 GOI983137:GOI983138 GYE983137:GYE983138 HIA983137:HIA983138 HRW983137:HRW983138 IBS983137:IBS983138 ILO983137:ILO983138 IVK983137:IVK983138 JFG983137:JFG983138 JPC983137:JPC983138 JYY983137:JYY983138 KIU983137:KIU983138 KSQ983137:KSQ983138 LCM983137:LCM983138 LMI983137:LMI983138 LWE983137:LWE983138 MGA983137:MGA983138 MPW983137:MPW983138 MZS983137:MZS983138 NJO983137:NJO983138 NTK983137:NTK983138 ODG983137:ODG983138 ONC983137:ONC983138 OWY983137:OWY983138 PGU983137:PGU983138 PQQ983137:PQQ983138 QAM983137:QAM983138 QKI983137:QKI983138 QUE983137:QUE983138 REA983137:REA983138 RNW983137:RNW983138 RXS983137:RXS983138 SHO983137:SHO983138 SRK983137:SRK983138 TBG983137:TBG983138 TLC983137:TLC983138 TUY983137:TUY983138 UEU983137:UEU983138 UOQ983137:UOQ983138 UYM983137:UYM983138 VII983137:VII983138 VSE983137:VSE983138 WCA983137:WCA983138 WLW983137:WLW983138 WVS983137:WVS983138 K91:K94 JG91:JG94 TC91:TC94 ACY91:ACY94 AMU91:AMU94 AWQ91:AWQ94 BGM91:BGM94 BQI91:BQI94 CAE91:CAE94 CKA91:CKA94 CTW91:CTW94 DDS91:DDS94 DNO91:DNO94 DXK91:DXK94 EHG91:EHG94 ERC91:ERC94 FAY91:FAY94 FKU91:FKU94 FUQ91:FUQ94 GEM91:GEM94 GOI91:GOI94 GYE91:GYE94 HIA91:HIA94 HRW91:HRW94 IBS91:IBS94 ILO91:ILO94 IVK91:IVK94 JFG91:JFG94 JPC91:JPC94 JYY91:JYY94 KIU91:KIU94 KSQ91:KSQ94 LCM91:LCM94 LMI91:LMI94 LWE91:LWE94 MGA91:MGA94 MPW91:MPW94 MZS91:MZS94 NJO91:NJO94 NTK91:NTK94 ODG91:ODG94 ONC91:ONC94 OWY91:OWY94 PGU91:PGU94 PQQ91:PQQ94 QAM91:QAM94 QKI91:QKI94 QUE91:QUE94 REA91:REA94 RNW91:RNW94 RXS91:RXS94 SHO91:SHO94 SRK91:SRK94 TBG91:TBG94 TLC91:TLC94 TUY91:TUY94 UEU91:UEU94 UOQ91:UOQ94 UYM91:UYM94 VII91:VII94 VSE91:VSE94 WCA91:WCA94 WLW91:WLW94 WVS91:WVS94 K65627:K65630 JG65627:JG65630 TC65627:TC65630 ACY65627:ACY65630 AMU65627:AMU65630 AWQ65627:AWQ65630 BGM65627:BGM65630 BQI65627:BQI65630 CAE65627:CAE65630 CKA65627:CKA65630 CTW65627:CTW65630 DDS65627:DDS65630 DNO65627:DNO65630 DXK65627:DXK65630 EHG65627:EHG65630 ERC65627:ERC65630 FAY65627:FAY65630 FKU65627:FKU65630 FUQ65627:FUQ65630 GEM65627:GEM65630 GOI65627:GOI65630 GYE65627:GYE65630 HIA65627:HIA65630 HRW65627:HRW65630 IBS65627:IBS65630 ILO65627:ILO65630 IVK65627:IVK65630 JFG65627:JFG65630 JPC65627:JPC65630 JYY65627:JYY65630 KIU65627:KIU65630 KSQ65627:KSQ65630 LCM65627:LCM65630 LMI65627:LMI65630 LWE65627:LWE65630 MGA65627:MGA65630 MPW65627:MPW65630 MZS65627:MZS65630 NJO65627:NJO65630 NTK65627:NTK65630 ODG65627:ODG65630 ONC65627:ONC65630 OWY65627:OWY65630 PGU65627:PGU65630 PQQ65627:PQQ65630 QAM65627:QAM65630 QKI65627:QKI65630 QUE65627:QUE65630 REA65627:REA65630 RNW65627:RNW65630 RXS65627:RXS65630 SHO65627:SHO65630 SRK65627:SRK65630 TBG65627:TBG65630 TLC65627:TLC65630 TUY65627:TUY65630 UEU65627:UEU65630 UOQ65627:UOQ65630 UYM65627:UYM65630 VII65627:VII65630 VSE65627:VSE65630 WCA65627:WCA65630 WLW65627:WLW65630 WVS65627:WVS65630 K131163:K131166 JG131163:JG131166 TC131163:TC131166 ACY131163:ACY131166 AMU131163:AMU131166 AWQ131163:AWQ131166 BGM131163:BGM131166 BQI131163:BQI131166 CAE131163:CAE131166 CKA131163:CKA131166 CTW131163:CTW131166 DDS131163:DDS131166 DNO131163:DNO131166 DXK131163:DXK131166 EHG131163:EHG131166 ERC131163:ERC131166 FAY131163:FAY131166 FKU131163:FKU131166 FUQ131163:FUQ131166 GEM131163:GEM131166 GOI131163:GOI131166 GYE131163:GYE131166 HIA131163:HIA131166 HRW131163:HRW131166 IBS131163:IBS131166 ILO131163:ILO131166 IVK131163:IVK131166 JFG131163:JFG131166 JPC131163:JPC131166 JYY131163:JYY131166 KIU131163:KIU131166 KSQ131163:KSQ131166 LCM131163:LCM131166 LMI131163:LMI131166 LWE131163:LWE131166 MGA131163:MGA131166 MPW131163:MPW131166 MZS131163:MZS131166 NJO131163:NJO131166 NTK131163:NTK131166 ODG131163:ODG131166 ONC131163:ONC131166 OWY131163:OWY131166 PGU131163:PGU131166 PQQ131163:PQQ131166 QAM131163:QAM131166 QKI131163:QKI131166 QUE131163:QUE131166 REA131163:REA131166 RNW131163:RNW131166 RXS131163:RXS131166 SHO131163:SHO131166 SRK131163:SRK131166 TBG131163:TBG131166 TLC131163:TLC131166 TUY131163:TUY131166 UEU131163:UEU131166 UOQ131163:UOQ131166 UYM131163:UYM131166 VII131163:VII131166 VSE131163:VSE131166 WCA131163:WCA131166 WLW131163:WLW131166 WVS131163:WVS131166 K196699:K196702 JG196699:JG196702 TC196699:TC196702 ACY196699:ACY196702 AMU196699:AMU196702 AWQ196699:AWQ196702 BGM196699:BGM196702 BQI196699:BQI196702 CAE196699:CAE196702 CKA196699:CKA196702 CTW196699:CTW196702 DDS196699:DDS196702 DNO196699:DNO196702 DXK196699:DXK196702 EHG196699:EHG196702 ERC196699:ERC196702 FAY196699:FAY196702 FKU196699:FKU196702 FUQ196699:FUQ196702 GEM196699:GEM196702 GOI196699:GOI196702 GYE196699:GYE196702 HIA196699:HIA196702 HRW196699:HRW196702 IBS196699:IBS196702 ILO196699:ILO196702 IVK196699:IVK196702 JFG196699:JFG196702 JPC196699:JPC196702 JYY196699:JYY196702 KIU196699:KIU196702 KSQ196699:KSQ196702 LCM196699:LCM196702 LMI196699:LMI196702 LWE196699:LWE196702 MGA196699:MGA196702 MPW196699:MPW196702 MZS196699:MZS196702 NJO196699:NJO196702 NTK196699:NTK196702 ODG196699:ODG196702 ONC196699:ONC196702 OWY196699:OWY196702 PGU196699:PGU196702 PQQ196699:PQQ196702 QAM196699:QAM196702 QKI196699:QKI196702 QUE196699:QUE196702 REA196699:REA196702 RNW196699:RNW196702 RXS196699:RXS196702 SHO196699:SHO196702 SRK196699:SRK196702 TBG196699:TBG196702 TLC196699:TLC196702 TUY196699:TUY196702 UEU196699:UEU196702 UOQ196699:UOQ196702 UYM196699:UYM196702 VII196699:VII196702 VSE196699:VSE196702 WCA196699:WCA196702 WLW196699:WLW196702 WVS196699:WVS196702 K262235:K262238 JG262235:JG262238 TC262235:TC262238 ACY262235:ACY262238 AMU262235:AMU262238 AWQ262235:AWQ262238 BGM262235:BGM262238 BQI262235:BQI262238 CAE262235:CAE262238 CKA262235:CKA262238 CTW262235:CTW262238 DDS262235:DDS262238 DNO262235:DNO262238 DXK262235:DXK262238 EHG262235:EHG262238 ERC262235:ERC262238 FAY262235:FAY262238 FKU262235:FKU262238 FUQ262235:FUQ262238 GEM262235:GEM262238 GOI262235:GOI262238 GYE262235:GYE262238 HIA262235:HIA262238 HRW262235:HRW262238 IBS262235:IBS262238 ILO262235:ILO262238 IVK262235:IVK262238 JFG262235:JFG262238 JPC262235:JPC262238 JYY262235:JYY262238 KIU262235:KIU262238 KSQ262235:KSQ262238 LCM262235:LCM262238 LMI262235:LMI262238 LWE262235:LWE262238 MGA262235:MGA262238 MPW262235:MPW262238 MZS262235:MZS262238 NJO262235:NJO262238 NTK262235:NTK262238 ODG262235:ODG262238 ONC262235:ONC262238 OWY262235:OWY262238 PGU262235:PGU262238 PQQ262235:PQQ262238 QAM262235:QAM262238 QKI262235:QKI262238 QUE262235:QUE262238 REA262235:REA262238 RNW262235:RNW262238 RXS262235:RXS262238 SHO262235:SHO262238 SRK262235:SRK262238 TBG262235:TBG262238 TLC262235:TLC262238 TUY262235:TUY262238 UEU262235:UEU262238 UOQ262235:UOQ262238 UYM262235:UYM262238 VII262235:VII262238 VSE262235:VSE262238 WCA262235:WCA262238 WLW262235:WLW262238 WVS262235:WVS262238 K327771:K327774 JG327771:JG327774 TC327771:TC327774 ACY327771:ACY327774 AMU327771:AMU327774 AWQ327771:AWQ327774 BGM327771:BGM327774 BQI327771:BQI327774 CAE327771:CAE327774 CKA327771:CKA327774 CTW327771:CTW327774 DDS327771:DDS327774 DNO327771:DNO327774 DXK327771:DXK327774 EHG327771:EHG327774 ERC327771:ERC327774 FAY327771:FAY327774 FKU327771:FKU327774 FUQ327771:FUQ327774 GEM327771:GEM327774 GOI327771:GOI327774 GYE327771:GYE327774 HIA327771:HIA327774 HRW327771:HRW327774 IBS327771:IBS327774 ILO327771:ILO327774 IVK327771:IVK327774 JFG327771:JFG327774 JPC327771:JPC327774 JYY327771:JYY327774 KIU327771:KIU327774 KSQ327771:KSQ327774 LCM327771:LCM327774 LMI327771:LMI327774 LWE327771:LWE327774 MGA327771:MGA327774 MPW327771:MPW327774 MZS327771:MZS327774 NJO327771:NJO327774 NTK327771:NTK327774 ODG327771:ODG327774 ONC327771:ONC327774 OWY327771:OWY327774 PGU327771:PGU327774 PQQ327771:PQQ327774 QAM327771:QAM327774 QKI327771:QKI327774 QUE327771:QUE327774 REA327771:REA327774 RNW327771:RNW327774 RXS327771:RXS327774 SHO327771:SHO327774 SRK327771:SRK327774 TBG327771:TBG327774 TLC327771:TLC327774 TUY327771:TUY327774 UEU327771:UEU327774 UOQ327771:UOQ327774 UYM327771:UYM327774 VII327771:VII327774 VSE327771:VSE327774 WCA327771:WCA327774 WLW327771:WLW327774 WVS327771:WVS327774 K393307:K393310 JG393307:JG393310 TC393307:TC393310 ACY393307:ACY393310 AMU393307:AMU393310 AWQ393307:AWQ393310 BGM393307:BGM393310 BQI393307:BQI393310 CAE393307:CAE393310 CKA393307:CKA393310 CTW393307:CTW393310 DDS393307:DDS393310 DNO393307:DNO393310 DXK393307:DXK393310 EHG393307:EHG393310 ERC393307:ERC393310 FAY393307:FAY393310 FKU393307:FKU393310 FUQ393307:FUQ393310 GEM393307:GEM393310 GOI393307:GOI393310 GYE393307:GYE393310 HIA393307:HIA393310 HRW393307:HRW393310 IBS393307:IBS393310 ILO393307:ILO393310 IVK393307:IVK393310 JFG393307:JFG393310 JPC393307:JPC393310 JYY393307:JYY393310 KIU393307:KIU393310 KSQ393307:KSQ393310 LCM393307:LCM393310 LMI393307:LMI393310 LWE393307:LWE393310 MGA393307:MGA393310 MPW393307:MPW393310 MZS393307:MZS393310 NJO393307:NJO393310 NTK393307:NTK393310 ODG393307:ODG393310 ONC393307:ONC393310 OWY393307:OWY393310 PGU393307:PGU393310 PQQ393307:PQQ393310 QAM393307:QAM393310 QKI393307:QKI393310 QUE393307:QUE393310 REA393307:REA393310 RNW393307:RNW393310 RXS393307:RXS393310 SHO393307:SHO393310 SRK393307:SRK393310 TBG393307:TBG393310 TLC393307:TLC393310 TUY393307:TUY393310 UEU393307:UEU393310 UOQ393307:UOQ393310 UYM393307:UYM393310 VII393307:VII393310 VSE393307:VSE393310 WCA393307:WCA393310 WLW393307:WLW393310 WVS393307:WVS393310 K458843:K458846 JG458843:JG458846 TC458843:TC458846 ACY458843:ACY458846 AMU458843:AMU458846 AWQ458843:AWQ458846 BGM458843:BGM458846 BQI458843:BQI458846 CAE458843:CAE458846 CKA458843:CKA458846 CTW458843:CTW458846 DDS458843:DDS458846 DNO458843:DNO458846 DXK458843:DXK458846 EHG458843:EHG458846 ERC458843:ERC458846 FAY458843:FAY458846 FKU458843:FKU458846 FUQ458843:FUQ458846 GEM458843:GEM458846 GOI458843:GOI458846 GYE458843:GYE458846 HIA458843:HIA458846 HRW458843:HRW458846 IBS458843:IBS458846 ILO458843:ILO458846 IVK458843:IVK458846 JFG458843:JFG458846 JPC458843:JPC458846 JYY458843:JYY458846 KIU458843:KIU458846 KSQ458843:KSQ458846 LCM458843:LCM458846 LMI458843:LMI458846 LWE458843:LWE458846 MGA458843:MGA458846 MPW458843:MPW458846 MZS458843:MZS458846 NJO458843:NJO458846 NTK458843:NTK458846 ODG458843:ODG458846 ONC458843:ONC458846 OWY458843:OWY458846 PGU458843:PGU458846 PQQ458843:PQQ458846 QAM458843:QAM458846 QKI458843:QKI458846 QUE458843:QUE458846 REA458843:REA458846 RNW458843:RNW458846 RXS458843:RXS458846 SHO458843:SHO458846 SRK458843:SRK458846 TBG458843:TBG458846 TLC458843:TLC458846 TUY458843:TUY458846 UEU458843:UEU458846 UOQ458843:UOQ458846 UYM458843:UYM458846 VII458843:VII458846 VSE458843:VSE458846 WCA458843:WCA458846 WLW458843:WLW458846 WVS458843:WVS458846 K524379:K524382 JG524379:JG524382 TC524379:TC524382 ACY524379:ACY524382 AMU524379:AMU524382 AWQ524379:AWQ524382 BGM524379:BGM524382 BQI524379:BQI524382 CAE524379:CAE524382 CKA524379:CKA524382 CTW524379:CTW524382 DDS524379:DDS524382 DNO524379:DNO524382 DXK524379:DXK524382 EHG524379:EHG524382 ERC524379:ERC524382 FAY524379:FAY524382 FKU524379:FKU524382 FUQ524379:FUQ524382 GEM524379:GEM524382 GOI524379:GOI524382 GYE524379:GYE524382 HIA524379:HIA524382 HRW524379:HRW524382 IBS524379:IBS524382 ILO524379:ILO524382 IVK524379:IVK524382 JFG524379:JFG524382 JPC524379:JPC524382 JYY524379:JYY524382 KIU524379:KIU524382 KSQ524379:KSQ524382 LCM524379:LCM524382 LMI524379:LMI524382 LWE524379:LWE524382 MGA524379:MGA524382 MPW524379:MPW524382 MZS524379:MZS524382 NJO524379:NJO524382 NTK524379:NTK524382 ODG524379:ODG524382 ONC524379:ONC524382 OWY524379:OWY524382 PGU524379:PGU524382 PQQ524379:PQQ524382 QAM524379:QAM524382 QKI524379:QKI524382 QUE524379:QUE524382 REA524379:REA524382 RNW524379:RNW524382 RXS524379:RXS524382 SHO524379:SHO524382 SRK524379:SRK524382 TBG524379:TBG524382 TLC524379:TLC524382 TUY524379:TUY524382 UEU524379:UEU524382 UOQ524379:UOQ524382 UYM524379:UYM524382 VII524379:VII524382 VSE524379:VSE524382 WCA524379:WCA524382 WLW524379:WLW524382 WVS524379:WVS524382 K589915:K589918 JG589915:JG589918 TC589915:TC589918 ACY589915:ACY589918 AMU589915:AMU589918 AWQ589915:AWQ589918 BGM589915:BGM589918 BQI589915:BQI589918 CAE589915:CAE589918 CKA589915:CKA589918 CTW589915:CTW589918 DDS589915:DDS589918 DNO589915:DNO589918 DXK589915:DXK589918 EHG589915:EHG589918 ERC589915:ERC589918 FAY589915:FAY589918 FKU589915:FKU589918 FUQ589915:FUQ589918 GEM589915:GEM589918 GOI589915:GOI589918 GYE589915:GYE589918 HIA589915:HIA589918 HRW589915:HRW589918 IBS589915:IBS589918 ILO589915:ILO589918 IVK589915:IVK589918 JFG589915:JFG589918 JPC589915:JPC589918 JYY589915:JYY589918 KIU589915:KIU589918 KSQ589915:KSQ589918 LCM589915:LCM589918 LMI589915:LMI589918 LWE589915:LWE589918 MGA589915:MGA589918 MPW589915:MPW589918 MZS589915:MZS589918 NJO589915:NJO589918 NTK589915:NTK589918 ODG589915:ODG589918 ONC589915:ONC589918 OWY589915:OWY589918 PGU589915:PGU589918 PQQ589915:PQQ589918 QAM589915:QAM589918 QKI589915:QKI589918 QUE589915:QUE589918 REA589915:REA589918 RNW589915:RNW589918 RXS589915:RXS589918 SHO589915:SHO589918 SRK589915:SRK589918 TBG589915:TBG589918 TLC589915:TLC589918 TUY589915:TUY589918 UEU589915:UEU589918 UOQ589915:UOQ589918 UYM589915:UYM589918 VII589915:VII589918 VSE589915:VSE589918 WCA589915:WCA589918 WLW589915:WLW589918 WVS589915:WVS589918 K655451:K655454 JG655451:JG655454 TC655451:TC655454 ACY655451:ACY655454 AMU655451:AMU655454 AWQ655451:AWQ655454 BGM655451:BGM655454 BQI655451:BQI655454 CAE655451:CAE655454 CKA655451:CKA655454 CTW655451:CTW655454 DDS655451:DDS655454 DNO655451:DNO655454 DXK655451:DXK655454 EHG655451:EHG655454 ERC655451:ERC655454 FAY655451:FAY655454 FKU655451:FKU655454 FUQ655451:FUQ655454 GEM655451:GEM655454 GOI655451:GOI655454 GYE655451:GYE655454 HIA655451:HIA655454 HRW655451:HRW655454 IBS655451:IBS655454 ILO655451:ILO655454 IVK655451:IVK655454 JFG655451:JFG655454 JPC655451:JPC655454 JYY655451:JYY655454 KIU655451:KIU655454 KSQ655451:KSQ655454 LCM655451:LCM655454 LMI655451:LMI655454 LWE655451:LWE655454 MGA655451:MGA655454 MPW655451:MPW655454 MZS655451:MZS655454 NJO655451:NJO655454 NTK655451:NTK655454 ODG655451:ODG655454 ONC655451:ONC655454 OWY655451:OWY655454 PGU655451:PGU655454 PQQ655451:PQQ655454 QAM655451:QAM655454 QKI655451:QKI655454 QUE655451:QUE655454 REA655451:REA655454 RNW655451:RNW655454 RXS655451:RXS655454 SHO655451:SHO655454 SRK655451:SRK655454 TBG655451:TBG655454 TLC655451:TLC655454 TUY655451:TUY655454 UEU655451:UEU655454 UOQ655451:UOQ655454 UYM655451:UYM655454 VII655451:VII655454 VSE655451:VSE655454 WCA655451:WCA655454 WLW655451:WLW655454 WVS655451:WVS655454 K720987:K720990 JG720987:JG720990 TC720987:TC720990 ACY720987:ACY720990 AMU720987:AMU720990 AWQ720987:AWQ720990 BGM720987:BGM720990 BQI720987:BQI720990 CAE720987:CAE720990 CKA720987:CKA720990 CTW720987:CTW720990 DDS720987:DDS720990 DNO720987:DNO720990 DXK720987:DXK720990 EHG720987:EHG720990 ERC720987:ERC720990 FAY720987:FAY720990 FKU720987:FKU720990 FUQ720987:FUQ720990 GEM720987:GEM720990 GOI720987:GOI720990 GYE720987:GYE720990 HIA720987:HIA720990 HRW720987:HRW720990 IBS720987:IBS720990 ILO720987:ILO720990 IVK720987:IVK720990 JFG720987:JFG720990 JPC720987:JPC720990 JYY720987:JYY720990 KIU720987:KIU720990 KSQ720987:KSQ720990 LCM720987:LCM720990 LMI720987:LMI720990 LWE720987:LWE720990 MGA720987:MGA720990 MPW720987:MPW720990 MZS720987:MZS720990 NJO720987:NJO720990 NTK720987:NTK720990 ODG720987:ODG720990 ONC720987:ONC720990 OWY720987:OWY720990 PGU720987:PGU720990 PQQ720987:PQQ720990 QAM720987:QAM720990 QKI720987:QKI720990 QUE720987:QUE720990 REA720987:REA720990 RNW720987:RNW720990 RXS720987:RXS720990 SHO720987:SHO720990 SRK720987:SRK720990 TBG720987:TBG720990 TLC720987:TLC720990 TUY720987:TUY720990 UEU720987:UEU720990 UOQ720987:UOQ720990 UYM720987:UYM720990 VII720987:VII720990 VSE720987:VSE720990 WCA720987:WCA720990 WLW720987:WLW720990 WVS720987:WVS720990 K786523:K786526 JG786523:JG786526 TC786523:TC786526 ACY786523:ACY786526 AMU786523:AMU786526 AWQ786523:AWQ786526 BGM786523:BGM786526 BQI786523:BQI786526 CAE786523:CAE786526 CKA786523:CKA786526 CTW786523:CTW786526 DDS786523:DDS786526 DNO786523:DNO786526 DXK786523:DXK786526 EHG786523:EHG786526 ERC786523:ERC786526 FAY786523:FAY786526 FKU786523:FKU786526 FUQ786523:FUQ786526 GEM786523:GEM786526 GOI786523:GOI786526 GYE786523:GYE786526 HIA786523:HIA786526 HRW786523:HRW786526 IBS786523:IBS786526 ILO786523:ILO786526 IVK786523:IVK786526 JFG786523:JFG786526 JPC786523:JPC786526 JYY786523:JYY786526 KIU786523:KIU786526 KSQ786523:KSQ786526 LCM786523:LCM786526 LMI786523:LMI786526 LWE786523:LWE786526 MGA786523:MGA786526 MPW786523:MPW786526 MZS786523:MZS786526 NJO786523:NJO786526 NTK786523:NTK786526 ODG786523:ODG786526 ONC786523:ONC786526 OWY786523:OWY786526 PGU786523:PGU786526 PQQ786523:PQQ786526 QAM786523:QAM786526 QKI786523:QKI786526 QUE786523:QUE786526 REA786523:REA786526 RNW786523:RNW786526 RXS786523:RXS786526 SHO786523:SHO786526 SRK786523:SRK786526 TBG786523:TBG786526 TLC786523:TLC786526 TUY786523:TUY786526 UEU786523:UEU786526 UOQ786523:UOQ786526 UYM786523:UYM786526 VII786523:VII786526 VSE786523:VSE786526 WCA786523:WCA786526 WLW786523:WLW786526 WVS786523:WVS786526 K852059:K852062 JG852059:JG852062 TC852059:TC852062 ACY852059:ACY852062 AMU852059:AMU852062 AWQ852059:AWQ852062 BGM852059:BGM852062 BQI852059:BQI852062 CAE852059:CAE852062 CKA852059:CKA852062 CTW852059:CTW852062 DDS852059:DDS852062 DNO852059:DNO852062 DXK852059:DXK852062 EHG852059:EHG852062 ERC852059:ERC852062 FAY852059:FAY852062 FKU852059:FKU852062 FUQ852059:FUQ852062 GEM852059:GEM852062 GOI852059:GOI852062 GYE852059:GYE852062 HIA852059:HIA852062 HRW852059:HRW852062 IBS852059:IBS852062 ILO852059:ILO852062 IVK852059:IVK852062 JFG852059:JFG852062 JPC852059:JPC852062 JYY852059:JYY852062 KIU852059:KIU852062 KSQ852059:KSQ852062 LCM852059:LCM852062 LMI852059:LMI852062 LWE852059:LWE852062 MGA852059:MGA852062 MPW852059:MPW852062 MZS852059:MZS852062 NJO852059:NJO852062 NTK852059:NTK852062 ODG852059:ODG852062 ONC852059:ONC852062 OWY852059:OWY852062 PGU852059:PGU852062 PQQ852059:PQQ852062 QAM852059:QAM852062 QKI852059:QKI852062 QUE852059:QUE852062 REA852059:REA852062 RNW852059:RNW852062 RXS852059:RXS852062 SHO852059:SHO852062 SRK852059:SRK852062 TBG852059:TBG852062 TLC852059:TLC852062 TUY852059:TUY852062 UEU852059:UEU852062 UOQ852059:UOQ852062 UYM852059:UYM852062 VII852059:VII852062 VSE852059:VSE852062 WCA852059:WCA852062 WLW852059:WLW852062 WVS852059:WVS852062 K917595:K917598 JG917595:JG917598 TC917595:TC917598 ACY917595:ACY917598 AMU917595:AMU917598 AWQ917595:AWQ917598 BGM917595:BGM917598 BQI917595:BQI917598 CAE917595:CAE917598 CKA917595:CKA917598 CTW917595:CTW917598 DDS917595:DDS917598 DNO917595:DNO917598 DXK917595:DXK917598 EHG917595:EHG917598 ERC917595:ERC917598 FAY917595:FAY917598 FKU917595:FKU917598 FUQ917595:FUQ917598 GEM917595:GEM917598 GOI917595:GOI917598 GYE917595:GYE917598 HIA917595:HIA917598 HRW917595:HRW917598 IBS917595:IBS917598 ILO917595:ILO917598 IVK917595:IVK917598 JFG917595:JFG917598 JPC917595:JPC917598 JYY917595:JYY917598 KIU917595:KIU917598 KSQ917595:KSQ917598 LCM917595:LCM917598 LMI917595:LMI917598 LWE917595:LWE917598 MGA917595:MGA917598 MPW917595:MPW917598 MZS917595:MZS917598 NJO917595:NJO917598 NTK917595:NTK917598 ODG917595:ODG917598 ONC917595:ONC917598 OWY917595:OWY917598 PGU917595:PGU917598 PQQ917595:PQQ917598 QAM917595:QAM917598 QKI917595:QKI917598 QUE917595:QUE917598 REA917595:REA917598 RNW917595:RNW917598 RXS917595:RXS917598 SHO917595:SHO917598 SRK917595:SRK917598 TBG917595:TBG917598 TLC917595:TLC917598 TUY917595:TUY917598 UEU917595:UEU917598 UOQ917595:UOQ917598 UYM917595:UYM917598 VII917595:VII917598 VSE917595:VSE917598 WCA917595:WCA917598 WLW917595:WLW917598 WVS917595:WVS917598 K983131:K983134 JG983131:JG983134 TC983131:TC983134 ACY983131:ACY983134 AMU983131:AMU983134 AWQ983131:AWQ983134 BGM983131:BGM983134 BQI983131:BQI983134 CAE983131:CAE983134 CKA983131:CKA983134 CTW983131:CTW983134 DDS983131:DDS983134 DNO983131:DNO983134 DXK983131:DXK983134 EHG983131:EHG983134 ERC983131:ERC983134 FAY983131:FAY983134 FKU983131:FKU983134 FUQ983131:FUQ983134 GEM983131:GEM983134 GOI983131:GOI983134 GYE983131:GYE983134 HIA983131:HIA983134 HRW983131:HRW983134 IBS983131:IBS983134 ILO983131:ILO983134 IVK983131:IVK983134 JFG983131:JFG983134 JPC983131:JPC983134 JYY983131:JYY983134 KIU983131:KIU983134 KSQ983131:KSQ983134 LCM983131:LCM983134 LMI983131:LMI983134 LWE983131:LWE983134 MGA983131:MGA983134 MPW983131:MPW983134 MZS983131:MZS983134 NJO983131:NJO983134 NTK983131:NTK983134 ODG983131:ODG983134 ONC983131:ONC983134 OWY983131:OWY983134 PGU983131:PGU983134 PQQ983131:PQQ983134 QAM983131:QAM983134 QKI983131:QKI983134 QUE983131:QUE983134 REA983131:REA983134 RNW983131:RNW983134 RXS983131:RXS983134 SHO983131:SHO983134 SRK983131:SRK983134 TBG983131:TBG983134 TLC983131:TLC983134 TUY983131:TUY983134 UEU983131:UEU983134 UOQ983131:UOQ983134 UYM983131:UYM983134 VII983131:VII983134 VSE983131:VSE983134 WCA983131:WCA983134 WLW983131:WLW983134 WVS983131:WVS983134 K77:K79 JG77:JG79 TC77:TC79 ACY77:ACY79 AMU77:AMU79 AWQ77:AWQ79 BGM77:BGM79 BQI77:BQI79 CAE77:CAE79 CKA77:CKA79 CTW77:CTW79 DDS77:DDS79 DNO77:DNO79 DXK77:DXK79 EHG77:EHG79 ERC77:ERC79 FAY77:FAY79 FKU77:FKU79 FUQ77:FUQ79 GEM77:GEM79 GOI77:GOI79 GYE77:GYE79 HIA77:HIA79 HRW77:HRW79 IBS77:IBS79 ILO77:ILO79 IVK77:IVK79 JFG77:JFG79 JPC77:JPC79 JYY77:JYY79 KIU77:KIU79 KSQ77:KSQ79 LCM77:LCM79 LMI77:LMI79 LWE77:LWE79 MGA77:MGA79 MPW77:MPW79 MZS77:MZS79 NJO77:NJO79 NTK77:NTK79 ODG77:ODG79 ONC77:ONC79 OWY77:OWY79 PGU77:PGU79 PQQ77:PQQ79 QAM77:QAM79 QKI77:QKI79 QUE77:QUE79 REA77:REA79 RNW77:RNW79 RXS77:RXS79 SHO77:SHO79 SRK77:SRK79 TBG77:TBG79 TLC77:TLC79 TUY77:TUY79 UEU77:UEU79 UOQ77:UOQ79 UYM77:UYM79 VII77:VII79 VSE77:VSE79 WCA77:WCA79 WLW77:WLW79 WVS77:WVS79 K65613:K65615 JG65613:JG65615 TC65613:TC65615 ACY65613:ACY65615 AMU65613:AMU65615 AWQ65613:AWQ65615 BGM65613:BGM65615 BQI65613:BQI65615 CAE65613:CAE65615 CKA65613:CKA65615 CTW65613:CTW65615 DDS65613:DDS65615 DNO65613:DNO65615 DXK65613:DXK65615 EHG65613:EHG65615 ERC65613:ERC65615 FAY65613:FAY65615 FKU65613:FKU65615 FUQ65613:FUQ65615 GEM65613:GEM65615 GOI65613:GOI65615 GYE65613:GYE65615 HIA65613:HIA65615 HRW65613:HRW65615 IBS65613:IBS65615 ILO65613:ILO65615 IVK65613:IVK65615 JFG65613:JFG65615 JPC65613:JPC65615 JYY65613:JYY65615 KIU65613:KIU65615 KSQ65613:KSQ65615 LCM65613:LCM65615 LMI65613:LMI65615 LWE65613:LWE65615 MGA65613:MGA65615 MPW65613:MPW65615 MZS65613:MZS65615 NJO65613:NJO65615 NTK65613:NTK65615 ODG65613:ODG65615 ONC65613:ONC65615 OWY65613:OWY65615 PGU65613:PGU65615 PQQ65613:PQQ65615 QAM65613:QAM65615 QKI65613:QKI65615 QUE65613:QUE65615 REA65613:REA65615 RNW65613:RNW65615 RXS65613:RXS65615 SHO65613:SHO65615 SRK65613:SRK65615 TBG65613:TBG65615 TLC65613:TLC65615 TUY65613:TUY65615 UEU65613:UEU65615 UOQ65613:UOQ65615 UYM65613:UYM65615 VII65613:VII65615 VSE65613:VSE65615 WCA65613:WCA65615 WLW65613:WLW65615 WVS65613:WVS65615 K131149:K131151 JG131149:JG131151 TC131149:TC131151 ACY131149:ACY131151 AMU131149:AMU131151 AWQ131149:AWQ131151 BGM131149:BGM131151 BQI131149:BQI131151 CAE131149:CAE131151 CKA131149:CKA131151 CTW131149:CTW131151 DDS131149:DDS131151 DNO131149:DNO131151 DXK131149:DXK131151 EHG131149:EHG131151 ERC131149:ERC131151 FAY131149:FAY131151 FKU131149:FKU131151 FUQ131149:FUQ131151 GEM131149:GEM131151 GOI131149:GOI131151 GYE131149:GYE131151 HIA131149:HIA131151 HRW131149:HRW131151 IBS131149:IBS131151 ILO131149:ILO131151 IVK131149:IVK131151 JFG131149:JFG131151 JPC131149:JPC131151 JYY131149:JYY131151 KIU131149:KIU131151 KSQ131149:KSQ131151 LCM131149:LCM131151 LMI131149:LMI131151 LWE131149:LWE131151 MGA131149:MGA131151 MPW131149:MPW131151 MZS131149:MZS131151 NJO131149:NJO131151 NTK131149:NTK131151 ODG131149:ODG131151 ONC131149:ONC131151 OWY131149:OWY131151 PGU131149:PGU131151 PQQ131149:PQQ131151 QAM131149:QAM131151 QKI131149:QKI131151 QUE131149:QUE131151 REA131149:REA131151 RNW131149:RNW131151 RXS131149:RXS131151 SHO131149:SHO131151 SRK131149:SRK131151 TBG131149:TBG131151 TLC131149:TLC131151 TUY131149:TUY131151 UEU131149:UEU131151 UOQ131149:UOQ131151 UYM131149:UYM131151 VII131149:VII131151 VSE131149:VSE131151 WCA131149:WCA131151 WLW131149:WLW131151 WVS131149:WVS131151 K196685:K196687 JG196685:JG196687 TC196685:TC196687 ACY196685:ACY196687 AMU196685:AMU196687 AWQ196685:AWQ196687 BGM196685:BGM196687 BQI196685:BQI196687 CAE196685:CAE196687 CKA196685:CKA196687 CTW196685:CTW196687 DDS196685:DDS196687 DNO196685:DNO196687 DXK196685:DXK196687 EHG196685:EHG196687 ERC196685:ERC196687 FAY196685:FAY196687 FKU196685:FKU196687 FUQ196685:FUQ196687 GEM196685:GEM196687 GOI196685:GOI196687 GYE196685:GYE196687 HIA196685:HIA196687 HRW196685:HRW196687 IBS196685:IBS196687 ILO196685:ILO196687 IVK196685:IVK196687 JFG196685:JFG196687 JPC196685:JPC196687 JYY196685:JYY196687 KIU196685:KIU196687 KSQ196685:KSQ196687 LCM196685:LCM196687 LMI196685:LMI196687 LWE196685:LWE196687 MGA196685:MGA196687 MPW196685:MPW196687 MZS196685:MZS196687 NJO196685:NJO196687 NTK196685:NTK196687 ODG196685:ODG196687 ONC196685:ONC196687 OWY196685:OWY196687 PGU196685:PGU196687 PQQ196685:PQQ196687 QAM196685:QAM196687 QKI196685:QKI196687 QUE196685:QUE196687 REA196685:REA196687 RNW196685:RNW196687 RXS196685:RXS196687 SHO196685:SHO196687 SRK196685:SRK196687 TBG196685:TBG196687 TLC196685:TLC196687 TUY196685:TUY196687 UEU196685:UEU196687 UOQ196685:UOQ196687 UYM196685:UYM196687 VII196685:VII196687 VSE196685:VSE196687 WCA196685:WCA196687 WLW196685:WLW196687 WVS196685:WVS196687 K262221:K262223 JG262221:JG262223 TC262221:TC262223 ACY262221:ACY262223 AMU262221:AMU262223 AWQ262221:AWQ262223 BGM262221:BGM262223 BQI262221:BQI262223 CAE262221:CAE262223 CKA262221:CKA262223 CTW262221:CTW262223 DDS262221:DDS262223 DNO262221:DNO262223 DXK262221:DXK262223 EHG262221:EHG262223 ERC262221:ERC262223 FAY262221:FAY262223 FKU262221:FKU262223 FUQ262221:FUQ262223 GEM262221:GEM262223 GOI262221:GOI262223 GYE262221:GYE262223 HIA262221:HIA262223 HRW262221:HRW262223 IBS262221:IBS262223 ILO262221:ILO262223 IVK262221:IVK262223 JFG262221:JFG262223 JPC262221:JPC262223 JYY262221:JYY262223 KIU262221:KIU262223 KSQ262221:KSQ262223 LCM262221:LCM262223 LMI262221:LMI262223 LWE262221:LWE262223 MGA262221:MGA262223 MPW262221:MPW262223 MZS262221:MZS262223 NJO262221:NJO262223 NTK262221:NTK262223 ODG262221:ODG262223 ONC262221:ONC262223 OWY262221:OWY262223 PGU262221:PGU262223 PQQ262221:PQQ262223 QAM262221:QAM262223 QKI262221:QKI262223 QUE262221:QUE262223 REA262221:REA262223 RNW262221:RNW262223 RXS262221:RXS262223 SHO262221:SHO262223 SRK262221:SRK262223 TBG262221:TBG262223 TLC262221:TLC262223 TUY262221:TUY262223 UEU262221:UEU262223 UOQ262221:UOQ262223 UYM262221:UYM262223 VII262221:VII262223 VSE262221:VSE262223 WCA262221:WCA262223 WLW262221:WLW262223 WVS262221:WVS262223 K327757:K327759 JG327757:JG327759 TC327757:TC327759 ACY327757:ACY327759 AMU327757:AMU327759 AWQ327757:AWQ327759 BGM327757:BGM327759 BQI327757:BQI327759 CAE327757:CAE327759 CKA327757:CKA327759 CTW327757:CTW327759 DDS327757:DDS327759 DNO327757:DNO327759 DXK327757:DXK327759 EHG327757:EHG327759 ERC327757:ERC327759 FAY327757:FAY327759 FKU327757:FKU327759 FUQ327757:FUQ327759 GEM327757:GEM327759 GOI327757:GOI327759 GYE327757:GYE327759 HIA327757:HIA327759 HRW327757:HRW327759 IBS327757:IBS327759 ILO327757:ILO327759 IVK327757:IVK327759 JFG327757:JFG327759 JPC327757:JPC327759 JYY327757:JYY327759 KIU327757:KIU327759 KSQ327757:KSQ327759 LCM327757:LCM327759 LMI327757:LMI327759 LWE327757:LWE327759 MGA327757:MGA327759 MPW327757:MPW327759 MZS327757:MZS327759 NJO327757:NJO327759 NTK327757:NTK327759 ODG327757:ODG327759 ONC327757:ONC327759 OWY327757:OWY327759 PGU327757:PGU327759 PQQ327757:PQQ327759 QAM327757:QAM327759 QKI327757:QKI327759 QUE327757:QUE327759 REA327757:REA327759 RNW327757:RNW327759 RXS327757:RXS327759 SHO327757:SHO327759 SRK327757:SRK327759 TBG327757:TBG327759 TLC327757:TLC327759 TUY327757:TUY327759 UEU327757:UEU327759 UOQ327757:UOQ327759 UYM327757:UYM327759 VII327757:VII327759 VSE327757:VSE327759 WCA327757:WCA327759 WLW327757:WLW327759 WVS327757:WVS327759 K393293:K393295 JG393293:JG393295 TC393293:TC393295 ACY393293:ACY393295 AMU393293:AMU393295 AWQ393293:AWQ393295 BGM393293:BGM393295 BQI393293:BQI393295 CAE393293:CAE393295 CKA393293:CKA393295 CTW393293:CTW393295 DDS393293:DDS393295 DNO393293:DNO393295 DXK393293:DXK393295 EHG393293:EHG393295 ERC393293:ERC393295 FAY393293:FAY393295 FKU393293:FKU393295 FUQ393293:FUQ393295 GEM393293:GEM393295 GOI393293:GOI393295 GYE393293:GYE393295 HIA393293:HIA393295 HRW393293:HRW393295 IBS393293:IBS393295 ILO393293:ILO393295 IVK393293:IVK393295 JFG393293:JFG393295 JPC393293:JPC393295 JYY393293:JYY393295 KIU393293:KIU393295 KSQ393293:KSQ393295 LCM393293:LCM393295 LMI393293:LMI393295 LWE393293:LWE393295 MGA393293:MGA393295 MPW393293:MPW393295 MZS393293:MZS393295 NJO393293:NJO393295 NTK393293:NTK393295 ODG393293:ODG393295 ONC393293:ONC393295 OWY393293:OWY393295 PGU393293:PGU393295 PQQ393293:PQQ393295 QAM393293:QAM393295 QKI393293:QKI393295 QUE393293:QUE393295 REA393293:REA393295 RNW393293:RNW393295 RXS393293:RXS393295 SHO393293:SHO393295 SRK393293:SRK393295 TBG393293:TBG393295 TLC393293:TLC393295 TUY393293:TUY393295 UEU393293:UEU393295 UOQ393293:UOQ393295 UYM393293:UYM393295 VII393293:VII393295 VSE393293:VSE393295 WCA393293:WCA393295 WLW393293:WLW393295 WVS393293:WVS393295 K458829:K458831 JG458829:JG458831 TC458829:TC458831 ACY458829:ACY458831 AMU458829:AMU458831 AWQ458829:AWQ458831 BGM458829:BGM458831 BQI458829:BQI458831 CAE458829:CAE458831 CKA458829:CKA458831 CTW458829:CTW458831 DDS458829:DDS458831 DNO458829:DNO458831 DXK458829:DXK458831 EHG458829:EHG458831 ERC458829:ERC458831 FAY458829:FAY458831 FKU458829:FKU458831 FUQ458829:FUQ458831 GEM458829:GEM458831 GOI458829:GOI458831 GYE458829:GYE458831 HIA458829:HIA458831 HRW458829:HRW458831 IBS458829:IBS458831 ILO458829:ILO458831 IVK458829:IVK458831 JFG458829:JFG458831 JPC458829:JPC458831 JYY458829:JYY458831 KIU458829:KIU458831 KSQ458829:KSQ458831 LCM458829:LCM458831 LMI458829:LMI458831 LWE458829:LWE458831 MGA458829:MGA458831 MPW458829:MPW458831 MZS458829:MZS458831 NJO458829:NJO458831 NTK458829:NTK458831 ODG458829:ODG458831 ONC458829:ONC458831 OWY458829:OWY458831 PGU458829:PGU458831 PQQ458829:PQQ458831 QAM458829:QAM458831 QKI458829:QKI458831 QUE458829:QUE458831 REA458829:REA458831 RNW458829:RNW458831 RXS458829:RXS458831 SHO458829:SHO458831 SRK458829:SRK458831 TBG458829:TBG458831 TLC458829:TLC458831 TUY458829:TUY458831 UEU458829:UEU458831 UOQ458829:UOQ458831 UYM458829:UYM458831 VII458829:VII458831 VSE458829:VSE458831 WCA458829:WCA458831 WLW458829:WLW458831 WVS458829:WVS458831 K524365:K524367 JG524365:JG524367 TC524365:TC524367 ACY524365:ACY524367 AMU524365:AMU524367 AWQ524365:AWQ524367 BGM524365:BGM524367 BQI524365:BQI524367 CAE524365:CAE524367 CKA524365:CKA524367 CTW524365:CTW524367 DDS524365:DDS524367 DNO524365:DNO524367 DXK524365:DXK524367 EHG524365:EHG524367 ERC524365:ERC524367 FAY524365:FAY524367 FKU524365:FKU524367 FUQ524365:FUQ524367 GEM524365:GEM524367 GOI524365:GOI524367 GYE524365:GYE524367 HIA524365:HIA524367 HRW524365:HRW524367 IBS524365:IBS524367 ILO524365:ILO524367 IVK524365:IVK524367 JFG524365:JFG524367 JPC524365:JPC524367 JYY524365:JYY524367 KIU524365:KIU524367 KSQ524365:KSQ524367 LCM524365:LCM524367 LMI524365:LMI524367 LWE524365:LWE524367 MGA524365:MGA524367 MPW524365:MPW524367 MZS524365:MZS524367 NJO524365:NJO524367 NTK524365:NTK524367 ODG524365:ODG524367 ONC524365:ONC524367 OWY524365:OWY524367 PGU524365:PGU524367 PQQ524365:PQQ524367 QAM524365:QAM524367 QKI524365:QKI524367 QUE524365:QUE524367 REA524365:REA524367 RNW524365:RNW524367 RXS524365:RXS524367 SHO524365:SHO524367 SRK524365:SRK524367 TBG524365:TBG524367 TLC524365:TLC524367 TUY524365:TUY524367 UEU524365:UEU524367 UOQ524365:UOQ524367 UYM524365:UYM524367 VII524365:VII524367 VSE524365:VSE524367 WCA524365:WCA524367 WLW524365:WLW524367 WVS524365:WVS524367 K589901:K589903 JG589901:JG589903 TC589901:TC589903 ACY589901:ACY589903 AMU589901:AMU589903 AWQ589901:AWQ589903 BGM589901:BGM589903 BQI589901:BQI589903 CAE589901:CAE589903 CKA589901:CKA589903 CTW589901:CTW589903 DDS589901:DDS589903 DNO589901:DNO589903 DXK589901:DXK589903 EHG589901:EHG589903 ERC589901:ERC589903 FAY589901:FAY589903 FKU589901:FKU589903 FUQ589901:FUQ589903 GEM589901:GEM589903 GOI589901:GOI589903 GYE589901:GYE589903 HIA589901:HIA589903 HRW589901:HRW589903 IBS589901:IBS589903 ILO589901:ILO589903 IVK589901:IVK589903 JFG589901:JFG589903 JPC589901:JPC589903 JYY589901:JYY589903 KIU589901:KIU589903 KSQ589901:KSQ589903 LCM589901:LCM589903 LMI589901:LMI589903 LWE589901:LWE589903 MGA589901:MGA589903 MPW589901:MPW589903 MZS589901:MZS589903 NJO589901:NJO589903 NTK589901:NTK589903 ODG589901:ODG589903 ONC589901:ONC589903 OWY589901:OWY589903 PGU589901:PGU589903 PQQ589901:PQQ589903 QAM589901:QAM589903 QKI589901:QKI589903 QUE589901:QUE589903 REA589901:REA589903 RNW589901:RNW589903 RXS589901:RXS589903 SHO589901:SHO589903 SRK589901:SRK589903 TBG589901:TBG589903 TLC589901:TLC589903 TUY589901:TUY589903 UEU589901:UEU589903 UOQ589901:UOQ589903 UYM589901:UYM589903 VII589901:VII589903 VSE589901:VSE589903 WCA589901:WCA589903 WLW589901:WLW589903 WVS589901:WVS589903 K655437:K655439 JG655437:JG655439 TC655437:TC655439 ACY655437:ACY655439 AMU655437:AMU655439 AWQ655437:AWQ655439 BGM655437:BGM655439 BQI655437:BQI655439 CAE655437:CAE655439 CKA655437:CKA655439 CTW655437:CTW655439 DDS655437:DDS655439 DNO655437:DNO655439 DXK655437:DXK655439 EHG655437:EHG655439 ERC655437:ERC655439 FAY655437:FAY655439 FKU655437:FKU655439 FUQ655437:FUQ655439 GEM655437:GEM655439 GOI655437:GOI655439 GYE655437:GYE655439 HIA655437:HIA655439 HRW655437:HRW655439 IBS655437:IBS655439 ILO655437:ILO655439 IVK655437:IVK655439 JFG655437:JFG655439 JPC655437:JPC655439 JYY655437:JYY655439 KIU655437:KIU655439 KSQ655437:KSQ655439 LCM655437:LCM655439 LMI655437:LMI655439 LWE655437:LWE655439 MGA655437:MGA655439 MPW655437:MPW655439 MZS655437:MZS655439 NJO655437:NJO655439 NTK655437:NTK655439 ODG655437:ODG655439 ONC655437:ONC655439 OWY655437:OWY655439 PGU655437:PGU655439 PQQ655437:PQQ655439 QAM655437:QAM655439 QKI655437:QKI655439 QUE655437:QUE655439 REA655437:REA655439 RNW655437:RNW655439 RXS655437:RXS655439 SHO655437:SHO655439 SRK655437:SRK655439 TBG655437:TBG655439 TLC655437:TLC655439 TUY655437:TUY655439 UEU655437:UEU655439 UOQ655437:UOQ655439 UYM655437:UYM655439 VII655437:VII655439 VSE655437:VSE655439 WCA655437:WCA655439 WLW655437:WLW655439 WVS655437:WVS655439 K720973:K720975 JG720973:JG720975 TC720973:TC720975 ACY720973:ACY720975 AMU720973:AMU720975 AWQ720973:AWQ720975 BGM720973:BGM720975 BQI720973:BQI720975 CAE720973:CAE720975 CKA720973:CKA720975 CTW720973:CTW720975 DDS720973:DDS720975 DNO720973:DNO720975 DXK720973:DXK720975 EHG720973:EHG720975 ERC720973:ERC720975 FAY720973:FAY720975 FKU720973:FKU720975 FUQ720973:FUQ720975 GEM720973:GEM720975 GOI720973:GOI720975 GYE720973:GYE720975 HIA720973:HIA720975 HRW720973:HRW720975 IBS720973:IBS720975 ILO720973:ILO720975 IVK720973:IVK720975 JFG720973:JFG720975 JPC720973:JPC720975 JYY720973:JYY720975 KIU720973:KIU720975 KSQ720973:KSQ720975 LCM720973:LCM720975 LMI720973:LMI720975 LWE720973:LWE720975 MGA720973:MGA720975 MPW720973:MPW720975 MZS720973:MZS720975 NJO720973:NJO720975 NTK720973:NTK720975 ODG720973:ODG720975 ONC720973:ONC720975 OWY720973:OWY720975 PGU720973:PGU720975 PQQ720973:PQQ720975 QAM720973:QAM720975 QKI720973:QKI720975 QUE720973:QUE720975 REA720973:REA720975 RNW720973:RNW720975 RXS720973:RXS720975 SHO720973:SHO720975 SRK720973:SRK720975 TBG720973:TBG720975 TLC720973:TLC720975 TUY720973:TUY720975 UEU720973:UEU720975 UOQ720973:UOQ720975 UYM720973:UYM720975 VII720973:VII720975 VSE720973:VSE720975 WCA720973:WCA720975 WLW720973:WLW720975 WVS720973:WVS720975 K786509:K786511 JG786509:JG786511 TC786509:TC786511 ACY786509:ACY786511 AMU786509:AMU786511 AWQ786509:AWQ786511 BGM786509:BGM786511 BQI786509:BQI786511 CAE786509:CAE786511 CKA786509:CKA786511 CTW786509:CTW786511 DDS786509:DDS786511 DNO786509:DNO786511 DXK786509:DXK786511 EHG786509:EHG786511 ERC786509:ERC786511 FAY786509:FAY786511 FKU786509:FKU786511 FUQ786509:FUQ786511 GEM786509:GEM786511 GOI786509:GOI786511 GYE786509:GYE786511 HIA786509:HIA786511 HRW786509:HRW786511 IBS786509:IBS786511 ILO786509:ILO786511 IVK786509:IVK786511 JFG786509:JFG786511 JPC786509:JPC786511 JYY786509:JYY786511 KIU786509:KIU786511 KSQ786509:KSQ786511 LCM786509:LCM786511 LMI786509:LMI786511 LWE786509:LWE786511 MGA786509:MGA786511 MPW786509:MPW786511 MZS786509:MZS786511 NJO786509:NJO786511 NTK786509:NTK786511 ODG786509:ODG786511 ONC786509:ONC786511 OWY786509:OWY786511 PGU786509:PGU786511 PQQ786509:PQQ786511 QAM786509:QAM786511 QKI786509:QKI786511 QUE786509:QUE786511 REA786509:REA786511 RNW786509:RNW786511 RXS786509:RXS786511 SHO786509:SHO786511 SRK786509:SRK786511 TBG786509:TBG786511 TLC786509:TLC786511 TUY786509:TUY786511 UEU786509:UEU786511 UOQ786509:UOQ786511 UYM786509:UYM786511 VII786509:VII786511 VSE786509:VSE786511 WCA786509:WCA786511 WLW786509:WLW786511 WVS786509:WVS786511 K852045:K852047 JG852045:JG852047 TC852045:TC852047 ACY852045:ACY852047 AMU852045:AMU852047 AWQ852045:AWQ852047 BGM852045:BGM852047 BQI852045:BQI852047 CAE852045:CAE852047 CKA852045:CKA852047 CTW852045:CTW852047 DDS852045:DDS852047 DNO852045:DNO852047 DXK852045:DXK852047 EHG852045:EHG852047 ERC852045:ERC852047 FAY852045:FAY852047 FKU852045:FKU852047 FUQ852045:FUQ852047 GEM852045:GEM852047 GOI852045:GOI852047 GYE852045:GYE852047 HIA852045:HIA852047 HRW852045:HRW852047 IBS852045:IBS852047 ILO852045:ILO852047 IVK852045:IVK852047 JFG852045:JFG852047 JPC852045:JPC852047 JYY852045:JYY852047 KIU852045:KIU852047 KSQ852045:KSQ852047 LCM852045:LCM852047 LMI852045:LMI852047 LWE852045:LWE852047 MGA852045:MGA852047 MPW852045:MPW852047 MZS852045:MZS852047 NJO852045:NJO852047 NTK852045:NTK852047 ODG852045:ODG852047 ONC852045:ONC852047 OWY852045:OWY852047 PGU852045:PGU852047 PQQ852045:PQQ852047 QAM852045:QAM852047 QKI852045:QKI852047 QUE852045:QUE852047 REA852045:REA852047 RNW852045:RNW852047 RXS852045:RXS852047 SHO852045:SHO852047 SRK852045:SRK852047 TBG852045:TBG852047 TLC852045:TLC852047 TUY852045:TUY852047 UEU852045:UEU852047 UOQ852045:UOQ852047 UYM852045:UYM852047 VII852045:VII852047 VSE852045:VSE852047 WCA852045:WCA852047 WLW852045:WLW852047 WVS852045:WVS852047 K917581:K917583 JG917581:JG917583 TC917581:TC917583 ACY917581:ACY917583 AMU917581:AMU917583 AWQ917581:AWQ917583 BGM917581:BGM917583 BQI917581:BQI917583 CAE917581:CAE917583 CKA917581:CKA917583 CTW917581:CTW917583 DDS917581:DDS917583 DNO917581:DNO917583 DXK917581:DXK917583 EHG917581:EHG917583 ERC917581:ERC917583 FAY917581:FAY917583 FKU917581:FKU917583 FUQ917581:FUQ917583 GEM917581:GEM917583 GOI917581:GOI917583 GYE917581:GYE917583 HIA917581:HIA917583 HRW917581:HRW917583 IBS917581:IBS917583 ILO917581:ILO917583 IVK917581:IVK917583 JFG917581:JFG917583 JPC917581:JPC917583 JYY917581:JYY917583 KIU917581:KIU917583 KSQ917581:KSQ917583 LCM917581:LCM917583 LMI917581:LMI917583 LWE917581:LWE917583 MGA917581:MGA917583 MPW917581:MPW917583 MZS917581:MZS917583 NJO917581:NJO917583 NTK917581:NTK917583 ODG917581:ODG917583 ONC917581:ONC917583 OWY917581:OWY917583 PGU917581:PGU917583 PQQ917581:PQQ917583 QAM917581:QAM917583 QKI917581:QKI917583 QUE917581:QUE917583 REA917581:REA917583 RNW917581:RNW917583 RXS917581:RXS917583 SHO917581:SHO917583 SRK917581:SRK917583 TBG917581:TBG917583 TLC917581:TLC917583 TUY917581:TUY917583 UEU917581:UEU917583 UOQ917581:UOQ917583 UYM917581:UYM917583 VII917581:VII917583 VSE917581:VSE917583 WCA917581:WCA917583 WLW917581:WLW917583 WVS917581:WVS917583 K983117:K983119 JG983117:JG983119 TC983117:TC983119 ACY983117:ACY983119 AMU983117:AMU983119 AWQ983117:AWQ983119 BGM983117:BGM983119 BQI983117:BQI983119 CAE983117:CAE983119 CKA983117:CKA983119 CTW983117:CTW983119 DDS983117:DDS983119 DNO983117:DNO983119 DXK983117:DXK983119 EHG983117:EHG983119 ERC983117:ERC983119 FAY983117:FAY983119 FKU983117:FKU983119 FUQ983117:FUQ983119 GEM983117:GEM983119 GOI983117:GOI983119 GYE983117:GYE983119 HIA983117:HIA983119 HRW983117:HRW983119 IBS983117:IBS983119 ILO983117:ILO983119 IVK983117:IVK983119 JFG983117:JFG983119 JPC983117:JPC983119 JYY983117:JYY983119 KIU983117:KIU983119 KSQ983117:KSQ983119 LCM983117:LCM983119 LMI983117:LMI983119 LWE983117:LWE983119 MGA983117:MGA983119 MPW983117:MPW983119 MZS983117:MZS983119 NJO983117:NJO983119 NTK983117:NTK983119 ODG983117:ODG983119 ONC983117:ONC983119 OWY983117:OWY983119 PGU983117:PGU983119 PQQ983117:PQQ983119 QAM983117:QAM983119 QKI983117:QKI983119 QUE983117:QUE983119 REA983117:REA983119 RNW983117:RNW983119 RXS983117:RXS983119 SHO983117:SHO983119 SRK983117:SRK983119 TBG983117:TBG983119 TLC983117:TLC983119 TUY983117:TUY983119 UEU983117:UEU983119 UOQ983117:UOQ983119 UYM983117:UYM983119 VII983117:VII983119 VSE983117:VSE983119 WCA983117:WCA983119 WLW983117:WLW983119 WVS983117:WVS983119 L14:L25 JH14:JH25 TD14:TD25 ACZ14:ACZ25 AMV14:AMV25 AWR14:AWR25 BGN14:BGN25 BQJ14:BQJ25 CAF14:CAF25 CKB14:CKB25 CTX14:CTX25 DDT14:DDT25 DNP14:DNP25 DXL14:DXL25 EHH14:EHH25 ERD14:ERD25 FAZ14:FAZ25 FKV14:FKV25 FUR14:FUR25 GEN14:GEN25 GOJ14:GOJ25 GYF14:GYF25 HIB14:HIB25 HRX14:HRX25 IBT14:IBT25 ILP14:ILP25 IVL14:IVL25 JFH14:JFH25 JPD14:JPD25 JYZ14:JYZ25 KIV14:KIV25 KSR14:KSR25 LCN14:LCN25 LMJ14:LMJ25 LWF14:LWF25 MGB14:MGB25 MPX14:MPX25 MZT14:MZT25 NJP14:NJP25 NTL14:NTL25 ODH14:ODH25 OND14:OND25 OWZ14:OWZ25 PGV14:PGV25 PQR14:PQR25 QAN14:QAN25 QKJ14:QKJ25 QUF14:QUF25 REB14:REB25 RNX14:RNX25 RXT14:RXT25 SHP14:SHP25 SRL14:SRL25 TBH14:TBH25 TLD14:TLD25 TUZ14:TUZ25 UEV14:UEV25 UOR14:UOR25 UYN14:UYN25 VIJ14:VIJ25 VSF14:VSF25 WCB14:WCB25 WLX14:WLX25 WVT14:WVT25 L65550:L65561 JH65550:JH65561 TD65550:TD65561 ACZ65550:ACZ65561 AMV65550:AMV65561 AWR65550:AWR65561 BGN65550:BGN65561 BQJ65550:BQJ65561 CAF65550:CAF65561 CKB65550:CKB65561 CTX65550:CTX65561 DDT65550:DDT65561 DNP65550:DNP65561 DXL65550:DXL65561 EHH65550:EHH65561 ERD65550:ERD65561 FAZ65550:FAZ65561 FKV65550:FKV65561 FUR65550:FUR65561 GEN65550:GEN65561 GOJ65550:GOJ65561 GYF65550:GYF65561 HIB65550:HIB65561 HRX65550:HRX65561 IBT65550:IBT65561 ILP65550:ILP65561 IVL65550:IVL65561 JFH65550:JFH65561 JPD65550:JPD65561 JYZ65550:JYZ65561 KIV65550:KIV65561 KSR65550:KSR65561 LCN65550:LCN65561 LMJ65550:LMJ65561 LWF65550:LWF65561 MGB65550:MGB65561 MPX65550:MPX65561 MZT65550:MZT65561 NJP65550:NJP65561 NTL65550:NTL65561 ODH65550:ODH65561 OND65550:OND65561 OWZ65550:OWZ65561 PGV65550:PGV65561 PQR65550:PQR65561 QAN65550:QAN65561 QKJ65550:QKJ65561 QUF65550:QUF65561 REB65550:REB65561 RNX65550:RNX65561 RXT65550:RXT65561 SHP65550:SHP65561 SRL65550:SRL65561 TBH65550:TBH65561 TLD65550:TLD65561 TUZ65550:TUZ65561 UEV65550:UEV65561 UOR65550:UOR65561 UYN65550:UYN65561 VIJ65550:VIJ65561 VSF65550:VSF65561 WCB65550:WCB65561 WLX65550:WLX65561 WVT65550:WVT65561 L131086:L131097 JH131086:JH131097 TD131086:TD131097 ACZ131086:ACZ131097 AMV131086:AMV131097 AWR131086:AWR131097 BGN131086:BGN131097 BQJ131086:BQJ131097 CAF131086:CAF131097 CKB131086:CKB131097 CTX131086:CTX131097 DDT131086:DDT131097 DNP131086:DNP131097 DXL131086:DXL131097 EHH131086:EHH131097 ERD131086:ERD131097 FAZ131086:FAZ131097 FKV131086:FKV131097 FUR131086:FUR131097 GEN131086:GEN131097 GOJ131086:GOJ131097 GYF131086:GYF131097 HIB131086:HIB131097 HRX131086:HRX131097 IBT131086:IBT131097 ILP131086:ILP131097 IVL131086:IVL131097 JFH131086:JFH131097 JPD131086:JPD131097 JYZ131086:JYZ131097 KIV131086:KIV131097 KSR131086:KSR131097 LCN131086:LCN131097 LMJ131086:LMJ131097 LWF131086:LWF131097 MGB131086:MGB131097 MPX131086:MPX131097 MZT131086:MZT131097 NJP131086:NJP131097 NTL131086:NTL131097 ODH131086:ODH131097 OND131086:OND131097 OWZ131086:OWZ131097 PGV131086:PGV131097 PQR131086:PQR131097 QAN131086:QAN131097 QKJ131086:QKJ131097 QUF131086:QUF131097 REB131086:REB131097 RNX131086:RNX131097 RXT131086:RXT131097 SHP131086:SHP131097 SRL131086:SRL131097 TBH131086:TBH131097 TLD131086:TLD131097 TUZ131086:TUZ131097 UEV131086:UEV131097 UOR131086:UOR131097 UYN131086:UYN131097 VIJ131086:VIJ131097 VSF131086:VSF131097 WCB131086:WCB131097 WLX131086:WLX131097 WVT131086:WVT131097 L196622:L196633 JH196622:JH196633 TD196622:TD196633 ACZ196622:ACZ196633 AMV196622:AMV196633 AWR196622:AWR196633 BGN196622:BGN196633 BQJ196622:BQJ196633 CAF196622:CAF196633 CKB196622:CKB196633 CTX196622:CTX196633 DDT196622:DDT196633 DNP196622:DNP196633 DXL196622:DXL196633 EHH196622:EHH196633 ERD196622:ERD196633 FAZ196622:FAZ196633 FKV196622:FKV196633 FUR196622:FUR196633 GEN196622:GEN196633 GOJ196622:GOJ196633 GYF196622:GYF196633 HIB196622:HIB196633 HRX196622:HRX196633 IBT196622:IBT196633 ILP196622:ILP196633 IVL196622:IVL196633 JFH196622:JFH196633 JPD196622:JPD196633 JYZ196622:JYZ196633 KIV196622:KIV196633 KSR196622:KSR196633 LCN196622:LCN196633 LMJ196622:LMJ196633 LWF196622:LWF196633 MGB196622:MGB196633 MPX196622:MPX196633 MZT196622:MZT196633 NJP196622:NJP196633 NTL196622:NTL196633 ODH196622:ODH196633 OND196622:OND196633 OWZ196622:OWZ196633 PGV196622:PGV196633 PQR196622:PQR196633 QAN196622:QAN196633 QKJ196622:QKJ196633 QUF196622:QUF196633 REB196622:REB196633 RNX196622:RNX196633 RXT196622:RXT196633 SHP196622:SHP196633 SRL196622:SRL196633 TBH196622:TBH196633 TLD196622:TLD196633 TUZ196622:TUZ196633 UEV196622:UEV196633 UOR196622:UOR196633 UYN196622:UYN196633 VIJ196622:VIJ196633 VSF196622:VSF196633 WCB196622:WCB196633 WLX196622:WLX196633 WVT196622:WVT196633 L262158:L262169 JH262158:JH262169 TD262158:TD262169 ACZ262158:ACZ262169 AMV262158:AMV262169 AWR262158:AWR262169 BGN262158:BGN262169 BQJ262158:BQJ262169 CAF262158:CAF262169 CKB262158:CKB262169 CTX262158:CTX262169 DDT262158:DDT262169 DNP262158:DNP262169 DXL262158:DXL262169 EHH262158:EHH262169 ERD262158:ERD262169 FAZ262158:FAZ262169 FKV262158:FKV262169 FUR262158:FUR262169 GEN262158:GEN262169 GOJ262158:GOJ262169 GYF262158:GYF262169 HIB262158:HIB262169 HRX262158:HRX262169 IBT262158:IBT262169 ILP262158:ILP262169 IVL262158:IVL262169 JFH262158:JFH262169 JPD262158:JPD262169 JYZ262158:JYZ262169 KIV262158:KIV262169 KSR262158:KSR262169 LCN262158:LCN262169 LMJ262158:LMJ262169 LWF262158:LWF262169 MGB262158:MGB262169 MPX262158:MPX262169 MZT262158:MZT262169 NJP262158:NJP262169 NTL262158:NTL262169 ODH262158:ODH262169 OND262158:OND262169 OWZ262158:OWZ262169 PGV262158:PGV262169 PQR262158:PQR262169 QAN262158:QAN262169 QKJ262158:QKJ262169 QUF262158:QUF262169 REB262158:REB262169 RNX262158:RNX262169 RXT262158:RXT262169 SHP262158:SHP262169 SRL262158:SRL262169 TBH262158:TBH262169 TLD262158:TLD262169 TUZ262158:TUZ262169 UEV262158:UEV262169 UOR262158:UOR262169 UYN262158:UYN262169 VIJ262158:VIJ262169 VSF262158:VSF262169 WCB262158:WCB262169 WLX262158:WLX262169 WVT262158:WVT262169 L327694:L327705 JH327694:JH327705 TD327694:TD327705 ACZ327694:ACZ327705 AMV327694:AMV327705 AWR327694:AWR327705 BGN327694:BGN327705 BQJ327694:BQJ327705 CAF327694:CAF327705 CKB327694:CKB327705 CTX327694:CTX327705 DDT327694:DDT327705 DNP327694:DNP327705 DXL327694:DXL327705 EHH327694:EHH327705 ERD327694:ERD327705 FAZ327694:FAZ327705 FKV327694:FKV327705 FUR327694:FUR327705 GEN327694:GEN327705 GOJ327694:GOJ327705 GYF327694:GYF327705 HIB327694:HIB327705 HRX327694:HRX327705 IBT327694:IBT327705 ILP327694:ILP327705 IVL327694:IVL327705 JFH327694:JFH327705 JPD327694:JPD327705 JYZ327694:JYZ327705 KIV327694:KIV327705 KSR327694:KSR327705 LCN327694:LCN327705 LMJ327694:LMJ327705 LWF327694:LWF327705 MGB327694:MGB327705 MPX327694:MPX327705 MZT327694:MZT327705 NJP327694:NJP327705 NTL327694:NTL327705 ODH327694:ODH327705 OND327694:OND327705 OWZ327694:OWZ327705 PGV327694:PGV327705 PQR327694:PQR327705 QAN327694:QAN327705 QKJ327694:QKJ327705 QUF327694:QUF327705 REB327694:REB327705 RNX327694:RNX327705 RXT327694:RXT327705 SHP327694:SHP327705 SRL327694:SRL327705 TBH327694:TBH327705 TLD327694:TLD327705 TUZ327694:TUZ327705 UEV327694:UEV327705 UOR327694:UOR327705 UYN327694:UYN327705 VIJ327694:VIJ327705 VSF327694:VSF327705 WCB327694:WCB327705 WLX327694:WLX327705 WVT327694:WVT327705 L393230:L393241 JH393230:JH393241 TD393230:TD393241 ACZ393230:ACZ393241 AMV393230:AMV393241 AWR393230:AWR393241 BGN393230:BGN393241 BQJ393230:BQJ393241 CAF393230:CAF393241 CKB393230:CKB393241 CTX393230:CTX393241 DDT393230:DDT393241 DNP393230:DNP393241 DXL393230:DXL393241 EHH393230:EHH393241 ERD393230:ERD393241 FAZ393230:FAZ393241 FKV393230:FKV393241 FUR393230:FUR393241 GEN393230:GEN393241 GOJ393230:GOJ393241 GYF393230:GYF393241 HIB393230:HIB393241 HRX393230:HRX393241 IBT393230:IBT393241 ILP393230:ILP393241 IVL393230:IVL393241 JFH393230:JFH393241 JPD393230:JPD393241 JYZ393230:JYZ393241 KIV393230:KIV393241 KSR393230:KSR393241 LCN393230:LCN393241 LMJ393230:LMJ393241 LWF393230:LWF393241 MGB393230:MGB393241 MPX393230:MPX393241 MZT393230:MZT393241 NJP393230:NJP393241 NTL393230:NTL393241 ODH393230:ODH393241 OND393230:OND393241 OWZ393230:OWZ393241 PGV393230:PGV393241 PQR393230:PQR393241 QAN393230:QAN393241 QKJ393230:QKJ393241 QUF393230:QUF393241 REB393230:REB393241 RNX393230:RNX393241 RXT393230:RXT393241 SHP393230:SHP393241 SRL393230:SRL393241 TBH393230:TBH393241 TLD393230:TLD393241 TUZ393230:TUZ393241 UEV393230:UEV393241 UOR393230:UOR393241 UYN393230:UYN393241 VIJ393230:VIJ393241 VSF393230:VSF393241 WCB393230:WCB393241 WLX393230:WLX393241 WVT393230:WVT393241 L458766:L458777 JH458766:JH458777 TD458766:TD458777 ACZ458766:ACZ458777 AMV458766:AMV458777 AWR458766:AWR458777 BGN458766:BGN458777 BQJ458766:BQJ458777 CAF458766:CAF458777 CKB458766:CKB458777 CTX458766:CTX458777 DDT458766:DDT458777 DNP458766:DNP458777 DXL458766:DXL458777 EHH458766:EHH458777 ERD458766:ERD458777 FAZ458766:FAZ458777 FKV458766:FKV458777 FUR458766:FUR458777 GEN458766:GEN458777 GOJ458766:GOJ458777 GYF458766:GYF458777 HIB458766:HIB458777 HRX458766:HRX458777 IBT458766:IBT458777 ILP458766:ILP458777 IVL458766:IVL458777 JFH458766:JFH458777 JPD458766:JPD458777 JYZ458766:JYZ458777 KIV458766:KIV458777 KSR458766:KSR458777 LCN458766:LCN458777 LMJ458766:LMJ458777 LWF458766:LWF458777 MGB458766:MGB458777 MPX458766:MPX458777 MZT458766:MZT458777 NJP458766:NJP458777 NTL458766:NTL458777 ODH458766:ODH458777 OND458766:OND458777 OWZ458766:OWZ458777 PGV458766:PGV458777 PQR458766:PQR458777 QAN458766:QAN458777 QKJ458766:QKJ458777 QUF458766:QUF458777 REB458766:REB458777 RNX458766:RNX458777 RXT458766:RXT458777 SHP458766:SHP458777 SRL458766:SRL458777 TBH458766:TBH458777 TLD458766:TLD458777 TUZ458766:TUZ458777 UEV458766:UEV458777 UOR458766:UOR458777 UYN458766:UYN458777 VIJ458766:VIJ458777 VSF458766:VSF458777 WCB458766:WCB458777 WLX458766:WLX458777 WVT458766:WVT458777 L524302:L524313 JH524302:JH524313 TD524302:TD524313 ACZ524302:ACZ524313 AMV524302:AMV524313 AWR524302:AWR524313 BGN524302:BGN524313 BQJ524302:BQJ524313 CAF524302:CAF524313 CKB524302:CKB524313 CTX524302:CTX524313 DDT524302:DDT524313 DNP524302:DNP524313 DXL524302:DXL524313 EHH524302:EHH524313 ERD524302:ERD524313 FAZ524302:FAZ524313 FKV524302:FKV524313 FUR524302:FUR524313 GEN524302:GEN524313 GOJ524302:GOJ524313 GYF524302:GYF524313 HIB524302:HIB524313 HRX524302:HRX524313 IBT524302:IBT524313 ILP524302:ILP524313 IVL524302:IVL524313 JFH524302:JFH524313 JPD524302:JPD524313 JYZ524302:JYZ524313 KIV524302:KIV524313 KSR524302:KSR524313 LCN524302:LCN524313 LMJ524302:LMJ524313 LWF524302:LWF524313 MGB524302:MGB524313 MPX524302:MPX524313 MZT524302:MZT524313 NJP524302:NJP524313 NTL524302:NTL524313 ODH524302:ODH524313 OND524302:OND524313 OWZ524302:OWZ524313 PGV524302:PGV524313 PQR524302:PQR524313 QAN524302:QAN524313 QKJ524302:QKJ524313 QUF524302:QUF524313 REB524302:REB524313 RNX524302:RNX524313 RXT524302:RXT524313 SHP524302:SHP524313 SRL524302:SRL524313 TBH524302:TBH524313 TLD524302:TLD524313 TUZ524302:TUZ524313 UEV524302:UEV524313 UOR524302:UOR524313 UYN524302:UYN524313 VIJ524302:VIJ524313 VSF524302:VSF524313 WCB524302:WCB524313 WLX524302:WLX524313 WVT524302:WVT524313 L589838:L589849 JH589838:JH589849 TD589838:TD589849 ACZ589838:ACZ589849 AMV589838:AMV589849 AWR589838:AWR589849 BGN589838:BGN589849 BQJ589838:BQJ589849 CAF589838:CAF589849 CKB589838:CKB589849 CTX589838:CTX589849 DDT589838:DDT589849 DNP589838:DNP589849 DXL589838:DXL589849 EHH589838:EHH589849 ERD589838:ERD589849 FAZ589838:FAZ589849 FKV589838:FKV589849 FUR589838:FUR589849 GEN589838:GEN589849 GOJ589838:GOJ589849 GYF589838:GYF589849 HIB589838:HIB589849 HRX589838:HRX589849 IBT589838:IBT589849 ILP589838:ILP589849 IVL589838:IVL589849 JFH589838:JFH589849 JPD589838:JPD589849 JYZ589838:JYZ589849 KIV589838:KIV589849 KSR589838:KSR589849 LCN589838:LCN589849 LMJ589838:LMJ589849 LWF589838:LWF589849 MGB589838:MGB589849 MPX589838:MPX589849 MZT589838:MZT589849 NJP589838:NJP589849 NTL589838:NTL589849 ODH589838:ODH589849 OND589838:OND589849 OWZ589838:OWZ589849 PGV589838:PGV589849 PQR589838:PQR589849 QAN589838:QAN589849 QKJ589838:QKJ589849 QUF589838:QUF589849 REB589838:REB589849 RNX589838:RNX589849 RXT589838:RXT589849 SHP589838:SHP589849 SRL589838:SRL589849 TBH589838:TBH589849 TLD589838:TLD589849 TUZ589838:TUZ589849 UEV589838:UEV589849 UOR589838:UOR589849 UYN589838:UYN589849 VIJ589838:VIJ589849 VSF589838:VSF589849 WCB589838:WCB589849 WLX589838:WLX589849 WVT589838:WVT589849 L655374:L655385 JH655374:JH655385 TD655374:TD655385 ACZ655374:ACZ655385 AMV655374:AMV655385 AWR655374:AWR655385 BGN655374:BGN655385 BQJ655374:BQJ655385 CAF655374:CAF655385 CKB655374:CKB655385 CTX655374:CTX655385 DDT655374:DDT655385 DNP655374:DNP655385 DXL655374:DXL655385 EHH655374:EHH655385 ERD655374:ERD655385 FAZ655374:FAZ655385 FKV655374:FKV655385 FUR655374:FUR655385 GEN655374:GEN655385 GOJ655374:GOJ655385 GYF655374:GYF655385 HIB655374:HIB655385 HRX655374:HRX655385 IBT655374:IBT655385 ILP655374:ILP655385 IVL655374:IVL655385 JFH655374:JFH655385 JPD655374:JPD655385 JYZ655374:JYZ655385 KIV655374:KIV655385 KSR655374:KSR655385 LCN655374:LCN655385 LMJ655374:LMJ655385 LWF655374:LWF655385 MGB655374:MGB655385 MPX655374:MPX655385 MZT655374:MZT655385 NJP655374:NJP655385 NTL655374:NTL655385 ODH655374:ODH655385 OND655374:OND655385 OWZ655374:OWZ655385 PGV655374:PGV655385 PQR655374:PQR655385 QAN655374:QAN655385 QKJ655374:QKJ655385 QUF655374:QUF655385 REB655374:REB655385 RNX655374:RNX655385 RXT655374:RXT655385 SHP655374:SHP655385 SRL655374:SRL655385 TBH655374:TBH655385 TLD655374:TLD655385 TUZ655374:TUZ655385 UEV655374:UEV655385 UOR655374:UOR655385 UYN655374:UYN655385 VIJ655374:VIJ655385 VSF655374:VSF655385 WCB655374:WCB655385 WLX655374:WLX655385 WVT655374:WVT655385 L720910:L720921 JH720910:JH720921 TD720910:TD720921 ACZ720910:ACZ720921 AMV720910:AMV720921 AWR720910:AWR720921 BGN720910:BGN720921 BQJ720910:BQJ720921 CAF720910:CAF720921 CKB720910:CKB720921 CTX720910:CTX720921 DDT720910:DDT720921 DNP720910:DNP720921 DXL720910:DXL720921 EHH720910:EHH720921 ERD720910:ERD720921 FAZ720910:FAZ720921 FKV720910:FKV720921 FUR720910:FUR720921 GEN720910:GEN720921 GOJ720910:GOJ720921 GYF720910:GYF720921 HIB720910:HIB720921 HRX720910:HRX720921 IBT720910:IBT720921 ILP720910:ILP720921 IVL720910:IVL720921 JFH720910:JFH720921 JPD720910:JPD720921 JYZ720910:JYZ720921 KIV720910:KIV720921 KSR720910:KSR720921 LCN720910:LCN720921 LMJ720910:LMJ720921 LWF720910:LWF720921 MGB720910:MGB720921 MPX720910:MPX720921 MZT720910:MZT720921 NJP720910:NJP720921 NTL720910:NTL720921 ODH720910:ODH720921 OND720910:OND720921 OWZ720910:OWZ720921 PGV720910:PGV720921 PQR720910:PQR720921 QAN720910:QAN720921 QKJ720910:QKJ720921 QUF720910:QUF720921 REB720910:REB720921 RNX720910:RNX720921 RXT720910:RXT720921 SHP720910:SHP720921 SRL720910:SRL720921 TBH720910:TBH720921 TLD720910:TLD720921 TUZ720910:TUZ720921 UEV720910:UEV720921 UOR720910:UOR720921 UYN720910:UYN720921 VIJ720910:VIJ720921 VSF720910:VSF720921 WCB720910:WCB720921 WLX720910:WLX720921 WVT720910:WVT720921 L786446:L786457 JH786446:JH786457 TD786446:TD786457 ACZ786446:ACZ786457 AMV786446:AMV786457 AWR786446:AWR786457 BGN786446:BGN786457 BQJ786446:BQJ786457 CAF786446:CAF786457 CKB786446:CKB786457 CTX786446:CTX786457 DDT786446:DDT786457 DNP786446:DNP786457 DXL786446:DXL786457 EHH786446:EHH786457 ERD786446:ERD786457 FAZ786446:FAZ786457 FKV786446:FKV786457 FUR786446:FUR786457 GEN786446:GEN786457 GOJ786446:GOJ786457 GYF786446:GYF786457 HIB786446:HIB786457 HRX786446:HRX786457 IBT786446:IBT786457 ILP786446:ILP786457 IVL786446:IVL786457 JFH786446:JFH786457 JPD786446:JPD786457 JYZ786446:JYZ786457 KIV786446:KIV786457 KSR786446:KSR786457 LCN786446:LCN786457 LMJ786446:LMJ786457 LWF786446:LWF786457 MGB786446:MGB786457 MPX786446:MPX786457 MZT786446:MZT786457 NJP786446:NJP786457 NTL786446:NTL786457 ODH786446:ODH786457 OND786446:OND786457 OWZ786446:OWZ786457 PGV786446:PGV786457 PQR786446:PQR786457 QAN786446:QAN786457 QKJ786446:QKJ786457 QUF786446:QUF786457 REB786446:REB786457 RNX786446:RNX786457 RXT786446:RXT786457 SHP786446:SHP786457 SRL786446:SRL786457 TBH786446:TBH786457 TLD786446:TLD786457 TUZ786446:TUZ786457 UEV786446:UEV786457 UOR786446:UOR786457 UYN786446:UYN786457 VIJ786446:VIJ786457 VSF786446:VSF786457 WCB786446:WCB786457 WLX786446:WLX786457 WVT786446:WVT786457 L851982:L851993 JH851982:JH851993 TD851982:TD851993 ACZ851982:ACZ851993 AMV851982:AMV851993 AWR851982:AWR851993 BGN851982:BGN851993 BQJ851982:BQJ851993 CAF851982:CAF851993 CKB851982:CKB851993 CTX851982:CTX851993 DDT851982:DDT851993 DNP851982:DNP851993 DXL851982:DXL851993 EHH851982:EHH851993 ERD851982:ERD851993 FAZ851982:FAZ851993 FKV851982:FKV851993 FUR851982:FUR851993 GEN851982:GEN851993 GOJ851982:GOJ851993 GYF851982:GYF851993 HIB851982:HIB851993 HRX851982:HRX851993 IBT851982:IBT851993 ILP851982:ILP851993 IVL851982:IVL851993 JFH851982:JFH851993 JPD851982:JPD851993 JYZ851982:JYZ851993 KIV851982:KIV851993 KSR851982:KSR851993 LCN851982:LCN851993 LMJ851982:LMJ851993 LWF851982:LWF851993 MGB851982:MGB851993 MPX851982:MPX851993 MZT851982:MZT851993 NJP851982:NJP851993 NTL851982:NTL851993 ODH851982:ODH851993 OND851982:OND851993 OWZ851982:OWZ851993 PGV851982:PGV851993 PQR851982:PQR851993 QAN851982:QAN851993 QKJ851982:QKJ851993 QUF851982:QUF851993 REB851982:REB851993 RNX851982:RNX851993 RXT851982:RXT851993 SHP851982:SHP851993 SRL851982:SRL851993 TBH851982:TBH851993 TLD851982:TLD851993 TUZ851982:TUZ851993 UEV851982:UEV851993 UOR851982:UOR851993 UYN851982:UYN851993 VIJ851982:VIJ851993 VSF851982:VSF851993 WCB851982:WCB851993 WLX851982:WLX851993 WVT851982:WVT851993 L917518:L917529 JH917518:JH917529 TD917518:TD917529 ACZ917518:ACZ917529 AMV917518:AMV917529 AWR917518:AWR917529 BGN917518:BGN917529 BQJ917518:BQJ917529 CAF917518:CAF917529 CKB917518:CKB917529 CTX917518:CTX917529 DDT917518:DDT917529 DNP917518:DNP917529 DXL917518:DXL917529 EHH917518:EHH917529 ERD917518:ERD917529 FAZ917518:FAZ917529 FKV917518:FKV917529 FUR917518:FUR917529 GEN917518:GEN917529 GOJ917518:GOJ917529 GYF917518:GYF917529 HIB917518:HIB917529 HRX917518:HRX917529 IBT917518:IBT917529 ILP917518:ILP917529 IVL917518:IVL917529 JFH917518:JFH917529 JPD917518:JPD917529 JYZ917518:JYZ917529 KIV917518:KIV917529 KSR917518:KSR917529 LCN917518:LCN917529 LMJ917518:LMJ917529 LWF917518:LWF917529 MGB917518:MGB917529 MPX917518:MPX917529 MZT917518:MZT917529 NJP917518:NJP917529 NTL917518:NTL917529 ODH917518:ODH917529 OND917518:OND917529 OWZ917518:OWZ917529 PGV917518:PGV917529 PQR917518:PQR917529 QAN917518:QAN917529 QKJ917518:QKJ917529 QUF917518:QUF917529 REB917518:REB917529 RNX917518:RNX917529 RXT917518:RXT917529 SHP917518:SHP917529 SRL917518:SRL917529 TBH917518:TBH917529 TLD917518:TLD917529 TUZ917518:TUZ917529 UEV917518:UEV917529 UOR917518:UOR917529 UYN917518:UYN917529 VIJ917518:VIJ917529 VSF917518:VSF917529 WCB917518:WCB917529 WLX917518:WLX917529 WVT917518:WVT917529 L983054:L983065 JH983054:JH983065 TD983054:TD983065 ACZ983054:ACZ983065 AMV983054:AMV983065 AWR983054:AWR983065 BGN983054:BGN983065 BQJ983054:BQJ983065 CAF983054:CAF983065 CKB983054:CKB983065 CTX983054:CTX983065 DDT983054:DDT983065 DNP983054:DNP983065 DXL983054:DXL983065 EHH983054:EHH983065 ERD983054:ERD983065 FAZ983054:FAZ983065 FKV983054:FKV983065 FUR983054:FUR983065 GEN983054:GEN983065 GOJ983054:GOJ983065 GYF983054:GYF983065 HIB983054:HIB983065 HRX983054:HRX983065 IBT983054:IBT983065 ILP983054:ILP983065 IVL983054:IVL983065 JFH983054:JFH983065 JPD983054:JPD983065 JYZ983054:JYZ983065 KIV983054:KIV983065 KSR983054:KSR983065 LCN983054:LCN983065 LMJ983054:LMJ983065 LWF983054:LWF983065 MGB983054:MGB983065 MPX983054:MPX983065 MZT983054:MZT983065 NJP983054:NJP983065 NTL983054:NTL983065 ODH983054:ODH983065 OND983054:OND983065 OWZ983054:OWZ983065 PGV983054:PGV983065 PQR983054:PQR983065 QAN983054:QAN983065 QKJ983054:QKJ983065 QUF983054:QUF983065 REB983054:REB983065 RNX983054:RNX983065 RXT983054:RXT983065 SHP983054:SHP983065 SRL983054:SRL983065 TBH983054:TBH983065 TLD983054:TLD983065 TUZ983054:TUZ983065 UEV983054:UEV983065 UOR983054:UOR983065 UYN983054:UYN983065 VIJ983054:VIJ983065 VSF983054:VSF983065 WCB983054:WCB983065 WLX983054:WLX983065 WVT983054:WVT983065 K26:L26 JG26:JH26 TC26:TD26 ACY26:ACZ26 AMU26:AMV26 AWQ26:AWR26 BGM26:BGN26 BQI26:BQJ26 CAE26:CAF26 CKA26:CKB26 CTW26:CTX26 DDS26:DDT26 DNO26:DNP26 DXK26:DXL26 EHG26:EHH26 ERC26:ERD26 FAY26:FAZ26 FKU26:FKV26 FUQ26:FUR26 GEM26:GEN26 GOI26:GOJ26 GYE26:GYF26 HIA26:HIB26 HRW26:HRX26 IBS26:IBT26 ILO26:ILP26 IVK26:IVL26 JFG26:JFH26 JPC26:JPD26 JYY26:JYZ26 KIU26:KIV26 KSQ26:KSR26 LCM26:LCN26 LMI26:LMJ26 LWE26:LWF26 MGA26:MGB26 MPW26:MPX26 MZS26:MZT26 NJO26:NJP26 NTK26:NTL26 ODG26:ODH26 ONC26:OND26 OWY26:OWZ26 PGU26:PGV26 PQQ26:PQR26 QAM26:QAN26 QKI26:QKJ26 QUE26:QUF26 REA26:REB26 RNW26:RNX26 RXS26:RXT26 SHO26:SHP26 SRK26:SRL26 TBG26:TBH26 TLC26:TLD26 TUY26:TUZ26 UEU26:UEV26 UOQ26:UOR26 UYM26:UYN26 VII26:VIJ26 VSE26:VSF26 WCA26:WCB26 WLW26:WLX26 WVS26:WVT26 K65562:L65562 JG65562:JH65562 TC65562:TD65562 ACY65562:ACZ65562 AMU65562:AMV65562 AWQ65562:AWR65562 BGM65562:BGN65562 BQI65562:BQJ65562 CAE65562:CAF65562 CKA65562:CKB65562 CTW65562:CTX65562 DDS65562:DDT65562 DNO65562:DNP65562 DXK65562:DXL65562 EHG65562:EHH65562 ERC65562:ERD65562 FAY65562:FAZ65562 FKU65562:FKV65562 FUQ65562:FUR65562 GEM65562:GEN65562 GOI65562:GOJ65562 GYE65562:GYF65562 HIA65562:HIB65562 HRW65562:HRX65562 IBS65562:IBT65562 ILO65562:ILP65562 IVK65562:IVL65562 JFG65562:JFH65562 JPC65562:JPD65562 JYY65562:JYZ65562 KIU65562:KIV65562 KSQ65562:KSR65562 LCM65562:LCN65562 LMI65562:LMJ65562 LWE65562:LWF65562 MGA65562:MGB65562 MPW65562:MPX65562 MZS65562:MZT65562 NJO65562:NJP65562 NTK65562:NTL65562 ODG65562:ODH65562 ONC65562:OND65562 OWY65562:OWZ65562 PGU65562:PGV65562 PQQ65562:PQR65562 QAM65562:QAN65562 QKI65562:QKJ65562 QUE65562:QUF65562 REA65562:REB65562 RNW65562:RNX65562 RXS65562:RXT65562 SHO65562:SHP65562 SRK65562:SRL65562 TBG65562:TBH65562 TLC65562:TLD65562 TUY65562:TUZ65562 UEU65562:UEV65562 UOQ65562:UOR65562 UYM65562:UYN65562 VII65562:VIJ65562 VSE65562:VSF65562 WCA65562:WCB65562 WLW65562:WLX65562 WVS65562:WVT65562 K131098:L131098 JG131098:JH131098 TC131098:TD131098 ACY131098:ACZ131098 AMU131098:AMV131098 AWQ131098:AWR131098 BGM131098:BGN131098 BQI131098:BQJ131098 CAE131098:CAF131098 CKA131098:CKB131098 CTW131098:CTX131098 DDS131098:DDT131098 DNO131098:DNP131098 DXK131098:DXL131098 EHG131098:EHH131098 ERC131098:ERD131098 FAY131098:FAZ131098 FKU131098:FKV131098 FUQ131098:FUR131098 GEM131098:GEN131098 GOI131098:GOJ131098 GYE131098:GYF131098 HIA131098:HIB131098 HRW131098:HRX131098 IBS131098:IBT131098 ILO131098:ILP131098 IVK131098:IVL131098 JFG131098:JFH131098 JPC131098:JPD131098 JYY131098:JYZ131098 KIU131098:KIV131098 KSQ131098:KSR131098 LCM131098:LCN131098 LMI131098:LMJ131098 LWE131098:LWF131098 MGA131098:MGB131098 MPW131098:MPX131098 MZS131098:MZT131098 NJO131098:NJP131098 NTK131098:NTL131098 ODG131098:ODH131098 ONC131098:OND131098 OWY131098:OWZ131098 PGU131098:PGV131098 PQQ131098:PQR131098 QAM131098:QAN131098 QKI131098:QKJ131098 QUE131098:QUF131098 REA131098:REB131098 RNW131098:RNX131098 RXS131098:RXT131098 SHO131098:SHP131098 SRK131098:SRL131098 TBG131098:TBH131098 TLC131098:TLD131098 TUY131098:TUZ131098 UEU131098:UEV131098 UOQ131098:UOR131098 UYM131098:UYN131098 VII131098:VIJ131098 VSE131098:VSF131098 WCA131098:WCB131098 WLW131098:WLX131098 WVS131098:WVT131098 K196634:L196634 JG196634:JH196634 TC196634:TD196634 ACY196634:ACZ196634 AMU196634:AMV196634 AWQ196634:AWR196634 BGM196634:BGN196634 BQI196634:BQJ196634 CAE196634:CAF196634 CKA196634:CKB196634 CTW196634:CTX196634 DDS196634:DDT196634 DNO196634:DNP196634 DXK196634:DXL196634 EHG196634:EHH196634 ERC196634:ERD196634 FAY196634:FAZ196634 FKU196634:FKV196634 FUQ196634:FUR196634 GEM196634:GEN196634 GOI196634:GOJ196634 GYE196634:GYF196634 HIA196634:HIB196634 HRW196634:HRX196634 IBS196634:IBT196634 ILO196634:ILP196634 IVK196634:IVL196634 JFG196634:JFH196634 JPC196634:JPD196634 JYY196634:JYZ196634 KIU196634:KIV196634 KSQ196634:KSR196634 LCM196634:LCN196634 LMI196634:LMJ196634 LWE196634:LWF196634 MGA196634:MGB196634 MPW196634:MPX196634 MZS196634:MZT196634 NJO196634:NJP196634 NTK196634:NTL196634 ODG196634:ODH196634 ONC196634:OND196634 OWY196634:OWZ196634 PGU196634:PGV196634 PQQ196634:PQR196634 QAM196634:QAN196634 QKI196634:QKJ196634 QUE196634:QUF196634 REA196634:REB196634 RNW196634:RNX196634 RXS196634:RXT196634 SHO196634:SHP196634 SRK196634:SRL196634 TBG196634:TBH196634 TLC196634:TLD196634 TUY196634:TUZ196634 UEU196634:UEV196634 UOQ196634:UOR196634 UYM196634:UYN196634 VII196634:VIJ196634 VSE196634:VSF196634 WCA196634:WCB196634 WLW196634:WLX196634 WVS196634:WVT196634 K262170:L262170 JG262170:JH262170 TC262170:TD262170 ACY262170:ACZ262170 AMU262170:AMV262170 AWQ262170:AWR262170 BGM262170:BGN262170 BQI262170:BQJ262170 CAE262170:CAF262170 CKA262170:CKB262170 CTW262170:CTX262170 DDS262170:DDT262170 DNO262170:DNP262170 DXK262170:DXL262170 EHG262170:EHH262170 ERC262170:ERD262170 FAY262170:FAZ262170 FKU262170:FKV262170 FUQ262170:FUR262170 GEM262170:GEN262170 GOI262170:GOJ262170 GYE262170:GYF262170 HIA262170:HIB262170 HRW262170:HRX262170 IBS262170:IBT262170 ILO262170:ILP262170 IVK262170:IVL262170 JFG262170:JFH262170 JPC262170:JPD262170 JYY262170:JYZ262170 KIU262170:KIV262170 KSQ262170:KSR262170 LCM262170:LCN262170 LMI262170:LMJ262170 LWE262170:LWF262170 MGA262170:MGB262170 MPW262170:MPX262170 MZS262170:MZT262170 NJO262170:NJP262170 NTK262170:NTL262170 ODG262170:ODH262170 ONC262170:OND262170 OWY262170:OWZ262170 PGU262170:PGV262170 PQQ262170:PQR262170 QAM262170:QAN262170 QKI262170:QKJ262170 QUE262170:QUF262170 REA262170:REB262170 RNW262170:RNX262170 RXS262170:RXT262170 SHO262170:SHP262170 SRK262170:SRL262170 TBG262170:TBH262170 TLC262170:TLD262170 TUY262170:TUZ262170 UEU262170:UEV262170 UOQ262170:UOR262170 UYM262170:UYN262170 VII262170:VIJ262170 VSE262170:VSF262170 WCA262170:WCB262170 WLW262170:WLX262170 WVS262170:WVT262170 K327706:L327706 JG327706:JH327706 TC327706:TD327706 ACY327706:ACZ327706 AMU327706:AMV327706 AWQ327706:AWR327706 BGM327706:BGN327706 BQI327706:BQJ327706 CAE327706:CAF327706 CKA327706:CKB327706 CTW327706:CTX327706 DDS327706:DDT327706 DNO327706:DNP327706 DXK327706:DXL327706 EHG327706:EHH327706 ERC327706:ERD327706 FAY327706:FAZ327706 FKU327706:FKV327706 FUQ327706:FUR327706 GEM327706:GEN327706 GOI327706:GOJ327706 GYE327706:GYF327706 HIA327706:HIB327706 HRW327706:HRX327706 IBS327706:IBT327706 ILO327706:ILP327706 IVK327706:IVL327706 JFG327706:JFH327706 JPC327706:JPD327706 JYY327706:JYZ327706 KIU327706:KIV327706 KSQ327706:KSR327706 LCM327706:LCN327706 LMI327706:LMJ327706 LWE327706:LWF327706 MGA327706:MGB327706 MPW327706:MPX327706 MZS327706:MZT327706 NJO327706:NJP327706 NTK327706:NTL327706 ODG327706:ODH327706 ONC327706:OND327706 OWY327706:OWZ327706 PGU327706:PGV327706 PQQ327706:PQR327706 QAM327706:QAN327706 QKI327706:QKJ327706 QUE327706:QUF327706 REA327706:REB327706 RNW327706:RNX327706 RXS327706:RXT327706 SHO327706:SHP327706 SRK327706:SRL327706 TBG327706:TBH327706 TLC327706:TLD327706 TUY327706:TUZ327706 UEU327706:UEV327706 UOQ327706:UOR327706 UYM327706:UYN327706 VII327706:VIJ327706 VSE327706:VSF327706 WCA327706:WCB327706 WLW327706:WLX327706 WVS327706:WVT327706 K393242:L393242 JG393242:JH393242 TC393242:TD393242 ACY393242:ACZ393242 AMU393242:AMV393242 AWQ393242:AWR393242 BGM393242:BGN393242 BQI393242:BQJ393242 CAE393242:CAF393242 CKA393242:CKB393242 CTW393242:CTX393242 DDS393242:DDT393242 DNO393242:DNP393242 DXK393242:DXL393242 EHG393242:EHH393242 ERC393242:ERD393242 FAY393242:FAZ393242 FKU393242:FKV393242 FUQ393242:FUR393242 GEM393242:GEN393242 GOI393242:GOJ393242 GYE393242:GYF393242 HIA393242:HIB393242 HRW393242:HRX393242 IBS393242:IBT393242 ILO393242:ILP393242 IVK393242:IVL393242 JFG393242:JFH393242 JPC393242:JPD393242 JYY393242:JYZ393242 KIU393242:KIV393242 KSQ393242:KSR393242 LCM393242:LCN393242 LMI393242:LMJ393242 LWE393242:LWF393242 MGA393242:MGB393242 MPW393242:MPX393242 MZS393242:MZT393242 NJO393242:NJP393242 NTK393242:NTL393242 ODG393242:ODH393242 ONC393242:OND393242 OWY393242:OWZ393242 PGU393242:PGV393242 PQQ393242:PQR393242 QAM393242:QAN393242 QKI393242:QKJ393242 QUE393242:QUF393242 REA393242:REB393242 RNW393242:RNX393242 RXS393242:RXT393242 SHO393242:SHP393242 SRK393242:SRL393242 TBG393242:TBH393242 TLC393242:TLD393242 TUY393242:TUZ393242 UEU393242:UEV393242 UOQ393242:UOR393242 UYM393242:UYN393242 VII393242:VIJ393242 VSE393242:VSF393242 WCA393242:WCB393242 WLW393242:WLX393242 WVS393242:WVT393242 K458778:L458778 JG458778:JH458778 TC458778:TD458778 ACY458778:ACZ458778 AMU458778:AMV458778 AWQ458778:AWR458778 BGM458778:BGN458778 BQI458778:BQJ458778 CAE458778:CAF458778 CKA458778:CKB458778 CTW458778:CTX458778 DDS458778:DDT458778 DNO458778:DNP458778 DXK458778:DXL458778 EHG458778:EHH458778 ERC458778:ERD458778 FAY458778:FAZ458778 FKU458778:FKV458778 FUQ458778:FUR458778 GEM458778:GEN458778 GOI458778:GOJ458778 GYE458778:GYF458778 HIA458778:HIB458778 HRW458778:HRX458778 IBS458778:IBT458778 ILO458778:ILP458778 IVK458778:IVL458778 JFG458778:JFH458778 JPC458778:JPD458778 JYY458778:JYZ458778 KIU458778:KIV458778 KSQ458778:KSR458778 LCM458778:LCN458778 LMI458778:LMJ458778 LWE458778:LWF458778 MGA458778:MGB458778 MPW458778:MPX458778 MZS458778:MZT458778 NJO458778:NJP458778 NTK458778:NTL458778 ODG458778:ODH458778 ONC458778:OND458778 OWY458778:OWZ458778 PGU458778:PGV458778 PQQ458778:PQR458778 QAM458778:QAN458778 QKI458778:QKJ458778 QUE458778:QUF458778 REA458778:REB458778 RNW458778:RNX458778 RXS458778:RXT458778 SHO458778:SHP458778 SRK458778:SRL458778 TBG458778:TBH458778 TLC458778:TLD458778 TUY458778:TUZ458778 UEU458778:UEV458778 UOQ458778:UOR458778 UYM458778:UYN458778 VII458778:VIJ458778 VSE458778:VSF458778 WCA458778:WCB458778 WLW458778:WLX458778 WVS458778:WVT458778 K524314:L524314 JG524314:JH524314 TC524314:TD524314 ACY524314:ACZ524314 AMU524314:AMV524314 AWQ524314:AWR524314 BGM524314:BGN524314 BQI524314:BQJ524314 CAE524314:CAF524314 CKA524314:CKB524314 CTW524314:CTX524314 DDS524314:DDT524314 DNO524314:DNP524314 DXK524314:DXL524314 EHG524314:EHH524314 ERC524314:ERD524314 FAY524314:FAZ524314 FKU524314:FKV524314 FUQ524314:FUR524314 GEM524314:GEN524314 GOI524314:GOJ524314 GYE524314:GYF524314 HIA524314:HIB524314 HRW524314:HRX524314 IBS524314:IBT524314 ILO524314:ILP524314 IVK524314:IVL524314 JFG524314:JFH524314 JPC524314:JPD524314 JYY524314:JYZ524314 KIU524314:KIV524314 KSQ524314:KSR524314 LCM524314:LCN524314 LMI524314:LMJ524314 LWE524314:LWF524314 MGA524314:MGB524314 MPW524314:MPX524314 MZS524314:MZT524314 NJO524314:NJP524314 NTK524314:NTL524314 ODG524314:ODH524314 ONC524314:OND524314 OWY524314:OWZ524314 PGU524314:PGV524314 PQQ524314:PQR524314 QAM524314:QAN524314 QKI524314:QKJ524314 QUE524314:QUF524314 REA524314:REB524314 RNW524314:RNX524314 RXS524314:RXT524314 SHO524314:SHP524314 SRK524314:SRL524314 TBG524314:TBH524314 TLC524314:TLD524314 TUY524314:TUZ524314 UEU524314:UEV524314 UOQ524314:UOR524314 UYM524314:UYN524314 VII524314:VIJ524314 VSE524314:VSF524314 WCA524314:WCB524314 WLW524314:WLX524314 WVS524314:WVT524314 K589850:L589850 JG589850:JH589850 TC589850:TD589850 ACY589850:ACZ589850 AMU589850:AMV589850 AWQ589850:AWR589850 BGM589850:BGN589850 BQI589850:BQJ589850 CAE589850:CAF589850 CKA589850:CKB589850 CTW589850:CTX589850 DDS589850:DDT589850 DNO589850:DNP589850 DXK589850:DXL589850 EHG589850:EHH589850 ERC589850:ERD589850 FAY589850:FAZ589850 FKU589850:FKV589850 FUQ589850:FUR589850 GEM589850:GEN589850 GOI589850:GOJ589850 GYE589850:GYF589850 HIA589850:HIB589850 HRW589850:HRX589850 IBS589850:IBT589850 ILO589850:ILP589850 IVK589850:IVL589850 JFG589850:JFH589850 JPC589850:JPD589850 JYY589850:JYZ589850 KIU589850:KIV589850 KSQ589850:KSR589850 LCM589850:LCN589850 LMI589850:LMJ589850 LWE589850:LWF589850 MGA589850:MGB589850 MPW589850:MPX589850 MZS589850:MZT589850 NJO589850:NJP589850 NTK589850:NTL589850 ODG589850:ODH589850 ONC589850:OND589850 OWY589850:OWZ589850 PGU589850:PGV589850 PQQ589850:PQR589850 QAM589850:QAN589850 QKI589850:QKJ589850 QUE589850:QUF589850 REA589850:REB589850 RNW589850:RNX589850 RXS589850:RXT589850 SHO589850:SHP589850 SRK589850:SRL589850 TBG589850:TBH589850 TLC589850:TLD589850 TUY589850:TUZ589850 UEU589850:UEV589850 UOQ589850:UOR589850 UYM589850:UYN589850 VII589850:VIJ589850 VSE589850:VSF589850 WCA589850:WCB589850 WLW589850:WLX589850 WVS589850:WVT589850 K655386:L655386 JG655386:JH655386 TC655386:TD655386 ACY655386:ACZ655386 AMU655386:AMV655386 AWQ655386:AWR655386 BGM655386:BGN655386 BQI655386:BQJ655386 CAE655386:CAF655386 CKA655386:CKB655386 CTW655386:CTX655386 DDS655386:DDT655386 DNO655386:DNP655386 DXK655386:DXL655386 EHG655386:EHH655386 ERC655386:ERD655386 FAY655386:FAZ655386 FKU655386:FKV655386 FUQ655386:FUR655386 GEM655386:GEN655386 GOI655386:GOJ655386 GYE655386:GYF655386 HIA655386:HIB655386 HRW655386:HRX655386 IBS655386:IBT655386 ILO655386:ILP655386 IVK655386:IVL655386 JFG655386:JFH655386 JPC655386:JPD655386 JYY655386:JYZ655386 KIU655386:KIV655386 KSQ655386:KSR655386 LCM655386:LCN655386 LMI655386:LMJ655386 LWE655386:LWF655386 MGA655386:MGB655386 MPW655386:MPX655386 MZS655386:MZT655386 NJO655386:NJP655386 NTK655386:NTL655386 ODG655386:ODH655386 ONC655386:OND655386 OWY655386:OWZ655386 PGU655386:PGV655386 PQQ655386:PQR655386 QAM655386:QAN655386 QKI655386:QKJ655386 QUE655386:QUF655386 REA655386:REB655386 RNW655386:RNX655386 RXS655386:RXT655386 SHO655386:SHP655386 SRK655386:SRL655386 TBG655386:TBH655386 TLC655386:TLD655386 TUY655386:TUZ655386 UEU655386:UEV655386 UOQ655386:UOR655386 UYM655386:UYN655386 VII655386:VIJ655386 VSE655386:VSF655386 WCA655386:WCB655386 WLW655386:WLX655386 WVS655386:WVT655386 K720922:L720922 JG720922:JH720922 TC720922:TD720922 ACY720922:ACZ720922 AMU720922:AMV720922 AWQ720922:AWR720922 BGM720922:BGN720922 BQI720922:BQJ720922 CAE720922:CAF720922 CKA720922:CKB720922 CTW720922:CTX720922 DDS720922:DDT720922 DNO720922:DNP720922 DXK720922:DXL720922 EHG720922:EHH720922 ERC720922:ERD720922 FAY720922:FAZ720922 FKU720922:FKV720922 FUQ720922:FUR720922 GEM720922:GEN720922 GOI720922:GOJ720922 GYE720922:GYF720922 HIA720922:HIB720922 HRW720922:HRX720922 IBS720922:IBT720922 ILO720922:ILP720922 IVK720922:IVL720922 JFG720922:JFH720922 JPC720922:JPD720922 JYY720922:JYZ720922 KIU720922:KIV720922 KSQ720922:KSR720922 LCM720922:LCN720922 LMI720922:LMJ720922 LWE720922:LWF720922 MGA720922:MGB720922 MPW720922:MPX720922 MZS720922:MZT720922 NJO720922:NJP720922 NTK720922:NTL720922 ODG720922:ODH720922 ONC720922:OND720922 OWY720922:OWZ720922 PGU720922:PGV720922 PQQ720922:PQR720922 QAM720922:QAN720922 QKI720922:QKJ720922 QUE720922:QUF720922 REA720922:REB720922 RNW720922:RNX720922 RXS720922:RXT720922 SHO720922:SHP720922 SRK720922:SRL720922 TBG720922:TBH720922 TLC720922:TLD720922 TUY720922:TUZ720922 UEU720922:UEV720922 UOQ720922:UOR720922 UYM720922:UYN720922 VII720922:VIJ720922 VSE720922:VSF720922 WCA720922:WCB720922 WLW720922:WLX720922 WVS720922:WVT720922 K786458:L786458 JG786458:JH786458 TC786458:TD786458 ACY786458:ACZ786458 AMU786458:AMV786458 AWQ786458:AWR786458 BGM786458:BGN786458 BQI786458:BQJ786458 CAE786458:CAF786458 CKA786458:CKB786458 CTW786458:CTX786458 DDS786458:DDT786458 DNO786458:DNP786458 DXK786458:DXL786458 EHG786458:EHH786458 ERC786458:ERD786458 FAY786458:FAZ786458 FKU786458:FKV786458 FUQ786458:FUR786458 GEM786458:GEN786458 GOI786458:GOJ786458 GYE786458:GYF786458 HIA786458:HIB786458 HRW786458:HRX786458 IBS786458:IBT786458 ILO786458:ILP786458 IVK786458:IVL786458 JFG786458:JFH786458 JPC786458:JPD786458 JYY786458:JYZ786458 KIU786458:KIV786458 KSQ786458:KSR786458 LCM786458:LCN786458 LMI786458:LMJ786458 LWE786458:LWF786458 MGA786458:MGB786458 MPW786458:MPX786458 MZS786458:MZT786458 NJO786458:NJP786458 NTK786458:NTL786458 ODG786458:ODH786458 ONC786458:OND786458 OWY786458:OWZ786458 PGU786458:PGV786458 PQQ786458:PQR786458 QAM786458:QAN786458 QKI786458:QKJ786458 QUE786458:QUF786458 REA786458:REB786458 RNW786458:RNX786458 RXS786458:RXT786458 SHO786458:SHP786458 SRK786458:SRL786458 TBG786458:TBH786458 TLC786458:TLD786458 TUY786458:TUZ786458 UEU786458:UEV786458 UOQ786458:UOR786458 UYM786458:UYN786458 VII786458:VIJ786458 VSE786458:VSF786458 WCA786458:WCB786458 WLW786458:WLX786458 WVS786458:WVT786458 K851994:L851994 JG851994:JH851994 TC851994:TD851994 ACY851994:ACZ851994 AMU851994:AMV851994 AWQ851994:AWR851994 BGM851994:BGN851994 BQI851994:BQJ851994 CAE851994:CAF851994 CKA851994:CKB851994 CTW851994:CTX851994 DDS851994:DDT851994 DNO851994:DNP851994 DXK851994:DXL851994 EHG851994:EHH851994 ERC851994:ERD851994 FAY851994:FAZ851994 FKU851994:FKV851994 FUQ851994:FUR851994 GEM851994:GEN851994 GOI851994:GOJ851994 GYE851994:GYF851994 HIA851994:HIB851994 HRW851994:HRX851994 IBS851994:IBT851994 ILO851994:ILP851994 IVK851994:IVL851994 JFG851994:JFH851994 JPC851994:JPD851994 JYY851994:JYZ851994 KIU851994:KIV851994 KSQ851994:KSR851994 LCM851994:LCN851994 LMI851994:LMJ851994 LWE851994:LWF851994 MGA851994:MGB851994 MPW851994:MPX851994 MZS851994:MZT851994 NJO851994:NJP851994 NTK851994:NTL851994 ODG851994:ODH851994 ONC851994:OND851994 OWY851994:OWZ851994 PGU851994:PGV851994 PQQ851994:PQR851994 QAM851994:QAN851994 QKI851994:QKJ851994 QUE851994:QUF851994 REA851994:REB851994 RNW851994:RNX851994 RXS851994:RXT851994 SHO851994:SHP851994 SRK851994:SRL851994 TBG851994:TBH851994 TLC851994:TLD851994 TUY851994:TUZ851994 UEU851994:UEV851994 UOQ851994:UOR851994 UYM851994:UYN851994 VII851994:VIJ851994 VSE851994:VSF851994 WCA851994:WCB851994 WLW851994:WLX851994 WVS851994:WVT851994 K917530:L917530 JG917530:JH917530 TC917530:TD917530 ACY917530:ACZ917530 AMU917530:AMV917530 AWQ917530:AWR917530 BGM917530:BGN917530 BQI917530:BQJ917530 CAE917530:CAF917530 CKA917530:CKB917530 CTW917530:CTX917530 DDS917530:DDT917530 DNO917530:DNP917530 DXK917530:DXL917530 EHG917530:EHH917530 ERC917530:ERD917530 FAY917530:FAZ917530 FKU917530:FKV917530 FUQ917530:FUR917530 GEM917530:GEN917530 GOI917530:GOJ917530 GYE917530:GYF917530 HIA917530:HIB917530 HRW917530:HRX917530 IBS917530:IBT917530 ILO917530:ILP917530 IVK917530:IVL917530 JFG917530:JFH917530 JPC917530:JPD917530 JYY917530:JYZ917530 KIU917530:KIV917530 KSQ917530:KSR917530 LCM917530:LCN917530 LMI917530:LMJ917530 LWE917530:LWF917530 MGA917530:MGB917530 MPW917530:MPX917530 MZS917530:MZT917530 NJO917530:NJP917530 NTK917530:NTL917530 ODG917530:ODH917530 ONC917530:OND917530 OWY917530:OWZ917530 PGU917530:PGV917530 PQQ917530:PQR917530 QAM917530:QAN917530 QKI917530:QKJ917530 QUE917530:QUF917530 REA917530:REB917530 RNW917530:RNX917530 RXS917530:RXT917530 SHO917530:SHP917530 SRK917530:SRL917530 TBG917530:TBH917530 TLC917530:TLD917530 TUY917530:TUZ917530 UEU917530:UEV917530 UOQ917530:UOR917530 UYM917530:UYN917530 VII917530:VIJ917530 VSE917530:VSF917530 WCA917530:WCB917530 WLW917530:WLX917530 WVS917530:WVT917530 K983066:L983066 JG983066:JH983066 TC983066:TD983066 ACY983066:ACZ983066 AMU983066:AMV983066 AWQ983066:AWR983066 BGM983066:BGN983066 BQI983066:BQJ983066 CAE983066:CAF983066 CKA983066:CKB983066 CTW983066:CTX983066 DDS983066:DDT983066 DNO983066:DNP983066 DXK983066:DXL983066 EHG983066:EHH983066 ERC983066:ERD983066 FAY983066:FAZ983066 FKU983066:FKV983066 FUQ983066:FUR983066 GEM983066:GEN983066 GOI983066:GOJ983066 GYE983066:GYF983066 HIA983066:HIB983066 HRW983066:HRX983066 IBS983066:IBT983066 ILO983066:ILP983066 IVK983066:IVL983066 JFG983066:JFH983066 JPC983066:JPD983066 JYY983066:JYZ983066 KIU983066:KIV983066 KSQ983066:KSR983066 LCM983066:LCN983066 LMI983066:LMJ983066 LWE983066:LWF983066 MGA983066:MGB983066 MPW983066:MPX983066 MZS983066:MZT983066 NJO983066:NJP983066 NTK983066:NTL983066 ODG983066:ODH983066 ONC983066:OND983066 OWY983066:OWZ983066 PGU983066:PGV983066 PQQ983066:PQR983066 QAM983066:QAN983066 QKI983066:QKJ983066 QUE983066:QUF983066 REA983066:REB983066 RNW983066:RNX983066 RXS983066:RXT983066 SHO983066:SHP983066 SRK983066:SRL983066 TBG983066:TBH983066 TLC983066:TLD983066 TUY983066:TUZ983066 UEU983066:UEV983066 UOQ983066:UOR983066 UYM983066:UYN983066 VII983066:VIJ983066 VSE983066:VSF983066 WCA983066:WCB983066 WLW983066:WLX983066 WVS983066:WVT983066 K86:K87 JG86:JG87 TC86:TC87 ACY86:ACY87 AMU86:AMU87 AWQ86:AWQ87 BGM86:BGM87 BQI86:BQI87 CAE86:CAE87 CKA86:CKA87 CTW86:CTW87 DDS86:DDS87 DNO86:DNO87 DXK86:DXK87 EHG86:EHG87 ERC86:ERC87 FAY86:FAY87 FKU86:FKU87 FUQ86:FUQ87 GEM86:GEM87 GOI86:GOI87 GYE86:GYE87 HIA86:HIA87 HRW86:HRW87 IBS86:IBS87 ILO86:ILO87 IVK86:IVK87 JFG86:JFG87 JPC86:JPC87 JYY86:JYY87 KIU86:KIU87 KSQ86:KSQ87 LCM86:LCM87 LMI86:LMI87 LWE86:LWE87 MGA86:MGA87 MPW86:MPW87 MZS86:MZS87 NJO86:NJO87 NTK86:NTK87 ODG86:ODG87 ONC86:ONC87 OWY86:OWY87 PGU86:PGU87 PQQ86:PQQ87 QAM86:QAM87 QKI86:QKI87 QUE86:QUE87 REA86:REA87 RNW86:RNW87 RXS86:RXS87 SHO86:SHO87 SRK86:SRK87 TBG86:TBG87 TLC86:TLC87 TUY86:TUY87 UEU86:UEU87 UOQ86:UOQ87 UYM86:UYM87 VII86:VII87 VSE86:VSE87 WCA86:WCA87 WLW86:WLW87 WVS86:WVS87 K65622:K65623 JG65622:JG65623 TC65622:TC65623 ACY65622:ACY65623 AMU65622:AMU65623 AWQ65622:AWQ65623 BGM65622:BGM65623 BQI65622:BQI65623 CAE65622:CAE65623 CKA65622:CKA65623 CTW65622:CTW65623 DDS65622:DDS65623 DNO65622:DNO65623 DXK65622:DXK65623 EHG65622:EHG65623 ERC65622:ERC65623 FAY65622:FAY65623 FKU65622:FKU65623 FUQ65622:FUQ65623 GEM65622:GEM65623 GOI65622:GOI65623 GYE65622:GYE65623 HIA65622:HIA65623 HRW65622:HRW65623 IBS65622:IBS65623 ILO65622:ILO65623 IVK65622:IVK65623 JFG65622:JFG65623 JPC65622:JPC65623 JYY65622:JYY65623 KIU65622:KIU65623 KSQ65622:KSQ65623 LCM65622:LCM65623 LMI65622:LMI65623 LWE65622:LWE65623 MGA65622:MGA65623 MPW65622:MPW65623 MZS65622:MZS65623 NJO65622:NJO65623 NTK65622:NTK65623 ODG65622:ODG65623 ONC65622:ONC65623 OWY65622:OWY65623 PGU65622:PGU65623 PQQ65622:PQQ65623 QAM65622:QAM65623 QKI65622:QKI65623 QUE65622:QUE65623 REA65622:REA65623 RNW65622:RNW65623 RXS65622:RXS65623 SHO65622:SHO65623 SRK65622:SRK65623 TBG65622:TBG65623 TLC65622:TLC65623 TUY65622:TUY65623 UEU65622:UEU65623 UOQ65622:UOQ65623 UYM65622:UYM65623 VII65622:VII65623 VSE65622:VSE65623 WCA65622:WCA65623 WLW65622:WLW65623 WVS65622:WVS65623 K131158:K131159 JG131158:JG131159 TC131158:TC131159 ACY131158:ACY131159 AMU131158:AMU131159 AWQ131158:AWQ131159 BGM131158:BGM131159 BQI131158:BQI131159 CAE131158:CAE131159 CKA131158:CKA131159 CTW131158:CTW131159 DDS131158:DDS131159 DNO131158:DNO131159 DXK131158:DXK131159 EHG131158:EHG131159 ERC131158:ERC131159 FAY131158:FAY131159 FKU131158:FKU131159 FUQ131158:FUQ131159 GEM131158:GEM131159 GOI131158:GOI131159 GYE131158:GYE131159 HIA131158:HIA131159 HRW131158:HRW131159 IBS131158:IBS131159 ILO131158:ILO131159 IVK131158:IVK131159 JFG131158:JFG131159 JPC131158:JPC131159 JYY131158:JYY131159 KIU131158:KIU131159 KSQ131158:KSQ131159 LCM131158:LCM131159 LMI131158:LMI131159 LWE131158:LWE131159 MGA131158:MGA131159 MPW131158:MPW131159 MZS131158:MZS131159 NJO131158:NJO131159 NTK131158:NTK131159 ODG131158:ODG131159 ONC131158:ONC131159 OWY131158:OWY131159 PGU131158:PGU131159 PQQ131158:PQQ131159 QAM131158:QAM131159 QKI131158:QKI131159 QUE131158:QUE131159 REA131158:REA131159 RNW131158:RNW131159 RXS131158:RXS131159 SHO131158:SHO131159 SRK131158:SRK131159 TBG131158:TBG131159 TLC131158:TLC131159 TUY131158:TUY131159 UEU131158:UEU131159 UOQ131158:UOQ131159 UYM131158:UYM131159 VII131158:VII131159 VSE131158:VSE131159 WCA131158:WCA131159 WLW131158:WLW131159 WVS131158:WVS131159 K196694:K196695 JG196694:JG196695 TC196694:TC196695 ACY196694:ACY196695 AMU196694:AMU196695 AWQ196694:AWQ196695 BGM196694:BGM196695 BQI196694:BQI196695 CAE196694:CAE196695 CKA196694:CKA196695 CTW196694:CTW196695 DDS196694:DDS196695 DNO196694:DNO196695 DXK196694:DXK196695 EHG196694:EHG196695 ERC196694:ERC196695 FAY196694:FAY196695 FKU196694:FKU196695 FUQ196694:FUQ196695 GEM196694:GEM196695 GOI196694:GOI196695 GYE196694:GYE196695 HIA196694:HIA196695 HRW196694:HRW196695 IBS196694:IBS196695 ILO196694:ILO196695 IVK196694:IVK196695 JFG196694:JFG196695 JPC196694:JPC196695 JYY196694:JYY196695 KIU196694:KIU196695 KSQ196694:KSQ196695 LCM196694:LCM196695 LMI196694:LMI196695 LWE196694:LWE196695 MGA196694:MGA196695 MPW196694:MPW196695 MZS196694:MZS196695 NJO196694:NJO196695 NTK196694:NTK196695 ODG196694:ODG196695 ONC196694:ONC196695 OWY196694:OWY196695 PGU196694:PGU196695 PQQ196694:PQQ196695 QAM196694:QAM196695 QKI196694:QKI196695 QUE196694:QUE196695 REA196694:REA196695 RNW196694:RNW196695 RXS196694:RXS196695 SHO196694:SHO196695 SRK196694:SRK196695 TBG196694:TBG196695 TLC196694:TLC196695 TUY196694:TUY196695 UEU196694:UEU196695 UOQ196694:UOQ196695 UYM196694:UYM196695 VII196694:VII196695 VSE196694:VSE196695 WCA196694:WCA196695 WLW196694:WLW196695 WVS196694:WVS196695 K262230:K262231 JG262230:JG262231 TC262230:TC262231 ACY262230:ACY262231 AMU262230:AMU262231 AWQ262230:AWQ262231 BGM262230:BGM262231 BQI262230:BQI262231 CAE262230:CAE262231 CKA262230:CKA262231 CTW262230:CTW262231 DDS262230:DDS262231 DNO262230:DNO262231 DXK262230:DXK262231 EHG262230:EHG262231 ERC262230:ERC262231 FAY262230:FAY262231 FKU262230:FKU262231 FUQ262230:FUQ262231 GEM262230:GEM262231 GOI262230:GOI262231 GYE262230:GYE262231 HIA262230:HIA262231 HRW262230:HRW262231 IBS262230:IBS262231 ILO262230:ILO262231 IVK262230:IVK262231 JFG262230:JFG262231 JPC262230:JPC262231 JYY262230:JYY262231 KIU262230:KIU262231 KSQ262230:KSQ262231 LCM262230:LCM262231 LMI262230:LMI262231 LWE262230:LWE262231 MGA262230:MGA262231 MPW262230:MPW262231 MZS262230:MZS262231 NJO262230:NJO262231 NTK262230:NTK262231 ODG262230:ODG262231 ONC262230:ONC262231 OWY262230:OWY262231 PGU262230:PGU262231 PQQ262230:PQQ262231 QAM262230:QAM262231 QKI262230:QKI262231 QUE262230:QUE262231 REA262230:REA262231 RNW262230:RNW262231 RXS262230:RXS262231 SHO262230:SHO262231 SRK262230:SRK262231 TBG262230:TBG262231 TLC262230:TLC262231 TUY262230:TUY262231 UEU262230:UEU262231 UOQ262230:UOQ262231 UYM262230:UYM262231 VII262230:VII262231 VSE262230:VSE262231 WCA262230:WCA262231 WLW262230:WLW262231 WVS262230:WVS262231 K327766:K327767 JG327766:JG327767 TC327766:TC327767 ACY327766:ACY327767 AMU327766:AMU327767 AWQ327766:AWQ327767 BGM327766:BGM327767 BQI327766:BQI327767 CAE327766:CAE327767 CKA327766:CKA327767 CTW327766:CTW327767 DDS327766:DDS327767 DNO327766:DNO327767 DXK327766:DXK327767 EHG327766:EHG327767 ERC327766:ERC327767 FAY327766:FAY327767 FKU327766:FKU327767 FUQ327766:FUQ327767 GEM327766:GEM327767 GOI327766:GOI327767 GYE327766:GYE327767 HIA327766:HIA327767 HRW327766:HRW327767 IBS327766:IBS327767 ILO327766:ILO327767 IVK327766:IVK327767 JFG327766:JFG327767 JPC327766:JPC327767 JYY327766:JYY327767 KIU327766:KIU327767 KSQ327766:KSQ327767 LCM327766:LCM327767 LMI327766:LMI327767 LWE327766:LWE327767 MGA327766:MGA327767 MPW327766:MPW327767 MZS327766:MZS327767 NJO327766:NJO327767 NTK327766:NTK327767 ODG327766:ODG327767 ONC327766:ONC327767 OWY327766:OWY327767 PGU327766:PGU327767 PQQ327766:PQQ327767 QAM327766:QAM327767 QKI327766:QKI327767 QUE327766:QUE327767 REA327766:REA327767 RNW327766:RNW327767 RXS327766:RXS327767 SHO327766:SHO327767 SRK327766:SRK327767 TBG327766:TBG327767 TLC327766:TLC327767 TUY327766:TUY327767 UEU327766:UEU327767 UOQ327766:UOQ327767 UYM327766:UYM327767 VII327766:VII327767 VSE327766:VSE327767 WCA327766:WCA327767 WLW327766:WLW327767 WVS327766:WVS327767 K393302:K393303 JG393302:JG393303 TC393302:TC393303 ACY393302:ACY393303 AMU393302:AMU393303 AWQ393302:AWQ393303 BGM393302:BGM393303 BQI393302:BQI393303 CAE393302:CAE393303 CKA393302:CKA393303 CTW393302:CTW393303 DDS393302:DDS393303 DNO393302:DNO393303 DXK393302:DXK393303 EHG393302:EHG393303 ERC393302:ERC393303 FAY393302:FAY393303 FKU393302:FKU393303 FUQ393302:FUQ393303 GEM393302:GEM393303 GOI393302:GOI393303 GYE393302:GYE393303 HIA393302:HIA393303 HRW393302:HRW393303 IBS393302:IBS393303 ILO393302:ILO393303 IVK393302:IVK393303 JFG393302:JFG393303 JPC393302:JPC393303 JYY393302:JYY393303 KIU393302:KIU393303 KSQ393302:KSQ393303 LCM393302:LCM393303 LMI393302:LMI393303 LWE393302:LWE393303 MGA393302:MGA393303 MPW393302:MPW393303 MZS393302:MZS393303 NJO393302:NJO393303 NTK393302:NTK393303 ODG393302:ODG393303 ONC393302:ONC393303 OWY393302:OWY393303 PGU393302:PGU393303 PQQ393302:PQQ393303 QAM393302:QAM393303 QKI393302:QKI393303 QUE393302:QUE393303 REA393302:REA393303 RNW393302:RNW393303 RXS393302:RXS393303 SHO393302:SHO393303 SRK393302:SRK393303 TBG393302:TBG393303 TLC393302:TLC393303 TUY393302:TUY393303 UEU393302:UEU393303 UOQ393302:UOQ393303 UYM393302:UYM393303 VII393302:VII393303 VSE393302:VSE393303 WCA393302:WCA393303 WLW393302:WLW393303 WVS393302:WVS393303 K458838:K458839 JG458838:JG458839 TC458838:TC458839 ACY458838:ACY458839 AMU458838:AMU458839 AWQ458838:AWQ458839 BGM458838:BGM458839 BQI458838:BQI458839 CAE458838:CAE458839 CKA458838:CKA458839 CTW458838:CTW458839 DDS458838:DDS458839 DNO458838:DNO458839 DXK458838:DXK458839 EHG458838:EHG458839 ERC458838:ERC458839 FAY458838:FAY458839 FKU458838:FKU458839 FUQ458838:FUQ458839 GEM458838:GEM458839 GOI458838:GOI458839 GYE458838:GYE458839 HIA458838:HIA458839 HRW458838:HRW458839 IBS458838:IBS458839 ILO458838:ILO458839 IVK458838:IVK458839 JFG458838:JFG458839 JPC458838:JPC458839 JYY458838:JYY458839 KIU458838:KIU458839 KSQ458838:KSQ458839 LCM458838:LCM458839 LMI458838:LMI458839 LWE458838:LWE458839 MGA458838:MGA458839 MPW458838:MPW458839 MZS458838:MZS458839 NJO458838:NJO458839 NTK458838:NTK458839 ODG458838:ODG458839 ONC458838:ONC458839 OWY458838:OWY458839 PGU458838:PGU458839 PQQ458838:PQQ458839 QAM458838:QAM458839 QKI458838:QKI458839 QUE458838:QUE458839 REA458838:REA458839 RNW458838:RNW458839 RXS458838:RXS458839 SHO458838:SHO458839 SRK458838:SRK458839 TBG458838:TBG458839 TLC458838:TLC458839 TUY458838:TUY458839 UEU458838:UEU458839 UOQ458838:UOQ458839 UYM458838:UYM458839 VII458838:VII458839 VSE458838:VSE458839 WCA458838:WCA458839 WLW458838:WLW458839 WVS458838:WVS458839 K524374:K524375 JG524374:JG524375 TC524374:TC524375 ACY524374:ACY524375 AMU524374:AMU524375 AWQ524374:AWQ524375 BGM524374:BGM524375 BQI524374:BQI524375 CAE524374:CAE524375 CKA524374:CKA524375 CTW524374:CTW524375 DDS524374:DDS524375 DNO524374:DNO524375 DXK524374:DXK524375 EHG524374:EHG524375 ERC524374:ERC524375 FAY524374:FAY524375 FKU524374:FKU524375 FUQ524374:FUQ524375 GEM524374:GEM524375 GOI524374:GOI524375 GYE524374:GYE524375 HIA524374:HIA524375 HRW524374:HRW524375 IBS524374:IBS524375 ILO524374:ILO524375 IVK524374:IVK524375 JFG524374:JFG524375 JPC524374:JPC524375 JYY524374:JYY524375 KIU524374:KIU524375 KSQ524374:KSQ524375 LCM524374:LCM524375 LMI524374:LMI524375 LWE524374:LWE524375 MGA524374:MGA524375 MPW524374:MPW524375 MZS524374:MZS524375 NJO524374:NJO524375 NTK524374:NTK524375 ODG524374:ODG524375 ONC524374:ONC524375 OWY524374:OWY524375 PGU524374:PGU524375 PQQ524374:PQQ524375 QAM524374:QAM524375 QKI524374:QKI524375 QUE524374:QUE524375 REA524374:REA524375 RNW524374:RNW524375 RXS524374:RXS524375 SHO524374:SHO524375 SRK524374:SRK524375 TBG524374:TBG524375 TLC524374:TLC524375 TUY524374:TUY524375 UEU524374:UEU524375 UOQ524374:UOQ524375 UYM524374:UYM524375 VII524374:VII524375 VSE524374:VSE524375 WCA524374:WCA524375 WLW524374:WLW524375 WVS524374:WVS524375 K589910:K589911 JG589910:JG589911 TC589910:TC589911 ACY589910:ACY589911 AMU589910:AMU589911 AWQ589910:AWQ589911 BGM589910:BGM589911 BQI589910:BQI589911 CAE589910:CAE589911 CKA589910:CKA589911 CTW589910:CTW589911 DDS589910:DDS589911 DNO589910:DNO589911 DXK589910:DXK589911 EHG589910:EHG589911 ERC589910:ERC589911 FAY589910:FAY589911 FKU589910:FKU589911 FUQ589910:FUQ589911 GEM589910:GEM589911 GOI589910:GOI589911 GYE589910:GYE589911 HIA589910:HIA589911 HRW589910:HRW589911 IBS589910:IBS589911 ILO589910:ILO589911 IVK589910:IVK589911 JFG589910:JFG589911 JPC589910:JPC589911 JYY589910:JYY589911 KIU589910:KIU589911 KSQ589910:KSQ589911 LCM589910:LCM589911 LMI589910:LMI589911 LWE589910:LWE589911 MGA589910:MGA589911 MPW589910:MPW589911 MZS589910:MZS589911 NJO589910:NJO589911 NTK589910:NTK589911 ODG589910:ODG589911 ONC589910:ONC589911 OWY589910:OWY589911 PGU589910:PGU589911 PQQ589910:PQQ589911 QAM589910:QAM589911 QKI589910:QKI589911 QUE589910:QUE589911 REA589910:REA589911 RNW589910:RNW589911 RXS589910:RXS589911 SHO589910:SHO589911 SRK589910:SRK589911 TBG589910:TBG589911 TLC589910:TLC589911 TUY589910:TUY589911 UEU589910:UEU589911 UOQ589910:UOQ589911 UYM589910:UYM589911 VII589910:VII589911 VSE589910:VSE589911 WCA589910:WCA589911 WLW589910:WLW589911 WVS589910:WVS589911 K655446:K655447 JG655446:JG655447 TC655446:TC655447 ACY655446:ACY655447 AMU655446:AMU655447 AWQ655446:AWQ655447 BGM655446:BGM655447 BQI655446:BQI655447 CAE655446:CAE655447 CKA655446:CKA655447 CTW655446:CTW655447 DDS655446:DDS655447 DNO655446:DNO655447 DXK655446:DXK655447 EHG655446:EHG655447 ERC655446:ERC655447 FAY655446:FAY655447 FKU655446:FKU655447 FUQ655446:FUQ655447 GEM655446:GEM655447 GOI655446:GOI655447 GYE655446:GYE655447 HIA655446:HIA655447 HRW655446:HRW655447 IBS655446:IBS655447 ILO655446:ILO655447 IVK655446:IVK655447 JFG655446:JFG655447 JPC655446:JPC655447 JYY655446:JYY655447 KIU655446:KIU655447 KSQ655446:KSQ655447 LCM655446:LCM655447 LMI655446:LMI655447 LWE655446:LWE655447 MGA655446:MGA655447 MPW655446:MPW655447 MZS655446:MZS655447 NJO655446:NJO655447 NTK655446:NTK655447 ODG655446:ODG655447 ONC655446:ONC655447 OWY655446:OWY655447 PGU655446:PGU655447 PQQ655446:PQQ655447 QAM655446:QAM655447 QKI655446:QKI655447 QUE655446:QUE655447 REA655446:REA655447 RNW655446:RNW655447 RXS655446:RXS655447 SHO655446:SHO655447 SRK655446:SRK655447 TBG655446:TBG655447 TLC655446:TLC655447 TUY655446:TUY655447 UEU655446:UEU655447 UOQ655446:UOQ655447 UYM655446:UYM655447 VII655446:VII655447 VSE655446:VSE655447 WCA655446:WCA655447 WLW655446:WLW655447 WVS655446:WVS655447 K720982:K720983 JG720982:JG720983 TC720982:TC720983 ACY720982:ACY720983 AMU720982:AMU720983 AWQ720982:AWQ720983 BGM720982:BGM720983 BQI720982:BQI720983 CAE720982:CAE720983 CKA720982:CKA720983 CTW720982:CTW720983 DDS720982:DDS720983 DNO720982:DNO720983 DXK720982:DXK720983 EHG720982:EHG720983 ERC720982:ERC720983 FAY720982:FAY720983 FKU720982:FKU720983 FUQ720982:FUQ720983 GEM720982:GEM720983 GOI720982:GOI720983 GYE720982:GYE720983 HIA720982:HIA720983 HRW720982:HRW720983 IBS720982:IBS720983 ILO720982:ILO720983 IVK720982:IVK720983 JFG720982:JFG720983 JPC720982:JPC720983 JYY720982:JYY720983 KIU720982:KIU720983 KSQ720982:KSQ720983 LCM720982:LCM720983 LMI720982:LMI720983 LWE720982:LWE720983 MGA720982:MGA720983 MPW720982:MPW720983 MZS720982:MZS720983 NJO720982:NJO720983 NTK720982:NTK720983 ODG720982:ODG720983 ONC720982:ONC720983 OWY720982:OWY720983 PGU720982:PGU720983 PQQ720982:PQQ720983 QAM720982:QAM720983 QKI720982:QKI720983 QUE720982:QUE720983 REA720982:REA720983 RNW720982:RNW720983 RXS720982:RXS720983 SHO720982:SHO720983 SRK720982:SRK720983 TBG720982:TBG720983 TLC720982:TLC720983 TUY720982:TUY720983 UEU720982:UEU720983 UOQ720982:UOQ720983 UYM720982:UYM720983 VII720982:VII720983 VSE720982:VSE720983 WCA720982:WCA720983 WLW720982:WLW720983 WVS720982:WVS720983 K786518:K786519 JG786518:JG786519 TC786518:TC786519 ACY786518:ACY786519 AMU786518:AMU786519 AWQ786518:AWQ786519 BGM786518:BGM786519 BQI786518:BQI786519 CAE786518:CAE786519 CKA786518:CKA786519 CTW786518:CTW786519 DDS786518:DDS786519 DNO786518:DNO786519 DXK786518:DXK786519 EHG786518:EHG786519 ERC786518:ERC786519 FAY786518:FAY786519 FKU786518:FKU786519 FUQ786518:FUQ786519 GEM786518:GEM786519 GOI786518:GOI786519 GYE786518:GYE786519 HIA786518:HIA786519 HRW786518:HRW786519 IBS786518:IBS786519 ILO786518:ILO786519 IVK786518:IVK786519 JFG786518:JFG786519 JPC786518:JPC786519 JYY786518:JYY786519 KIU786518:KIU786519 KSQ786518:KSQ786519 LCM786518:LCM786519 LMI786518:LMI786519 LWE786518:LWE786519 MGA786518:MGA786519 MPW786518:MPW786519 MZS786518:MZS786519 NJO786518:NJO786519 NTK786518:NTK786519 ODG786518:ODG786519 ONC786518:ONC786519 OWY786518:OWY786519 PGU786518:PGU786519 PQQ786518:PQQ786519 QAM786518:QAM786519 QKI786518:QKI786519 QUE786518:QUE786519 REA786518:REA786519 RNW786518:RNW786519 RXS786518:RXS786519 SHO786518:SHO786519 SRK786518:SRK786519 TBG786518:TBG786519 TLC786518:TLC786519 TUY786518:TUY786519 UEU786518:UEU786519 UOQ786518:UOQ786519 UYM786518:UYM786519 VII786518:VII786519 VSE786518:VSE786519 WCA786518:WCA786519 WLW786518:WLW786519 WVS786518:WVS786519 K852054:K852055 JG852054:JG852055 TC852054:TC852055 ACY852054:ACY852055 AMU852054:AMU852055 AWQ852054:AWQ852055 BGM852054:BGM852055 BQI852054:BQI852055 CAE852054:CAE852055 CKA852054:CKA852055 CTW852054:CTW852055 DDS852054:DDS852055 DNO852054:DNO852055 DXK852054:DXK852055 EHG852054:EHG852055 ERC852054:ERC852055 FAY852054:FAY852055 FKU852054:FKU852055 FUQ852054:FUQ852055 GEM852054:GEM852055 GOI852054:GOI852055 GYE852054:GYE852055 HIA852054:HIA852055 HRW852054:HRW852055 IBS852054:IBS852055 ILO852054:ILO852055 IVK852054:IVK852055 JFG852054:JFG852055 JPC852054:JPC852055 JYY852054:JYY852055 KIU852054:KIU852055 KSQ852054:KSQ852055 LCM852054:LCM852055 LMI852054:LMI852055 LWE852054:LWE852055 MGA852054:MGA852055 MPW852054:MPW852055 MZS852054:MZS852055 NJO852054:NJO852055 NTK852054:NTK852055 ODG852054:ODG852055 ONC852054:ONC852055 OWY852054:OWY852055 PGU852054:PGU852055 PQQ852054:PQQ852055 QAM852054:QAM852055 QKI852054:QKI852055 QUE852054:QUE852055 REA852054:REA852055 RNW852054:RNW852055 RXS852054:RXS852055 SHO852054:SHO852055 SRK852054:SRK852055 TBG852054:TBG852055 TLC852054:TLC852055 TUY852054:TUY852055 UEU852054:UEU852055 UOQ852054:UOQ852055 UYM852054:UYM852055 VII852054:VII852055 VSE852054:VSE852055 WCA852054:WCA852055 WLW852054:WLW852055 WVS852054:WVS852055 K917590:K917591 JG917590:JG917591 TC917590:TC917591 ACY917590:ACY917591 AMU917590:AMU917591 AWQ917590:AWQ917591 BGM917590:BGM917591 BQI917590:BQI917591 CAE917590:CAE917591 CKA917590:CKA917591 CTW917590:CTW917591 DDS917590:DDS917591 DNO917590:DNO917591 DXK917590:DXK917591 EHG917590:EHG917591 ERC917590:ERC917591 FAY917590:FAY917591 FKU917590:FKU917591 FUQ917590:FUQ917591 GEM917590:GEM917591 GOI917590:GOI917591 GYE917590:GYE917591 HIA917590:HIA917591 HRW917590:HRW917591 IBS917590:IBS917591 ILO917590:ILO917591 IVK917590:IVK917591 JFG917590:JFG917591 JPC917590:JPC917591 JYY917590:JYY917591 KIU917590:KIU917591 KSQ917590:KSQ917591 LCM917590:LCM917591 LMI917590:LMI917591 LWE917590:LWE917591 MGA917590:MGA917591 MPW917590:MPW917591 MZS917590:MZS917591 NJO917590:NJO917591 NTK917590:NTK917591 ODG917590:ODG917591 ONC917590:ONC917591 OWY917590:OWY917591 PGU917590:PGU917591 PQQ917590:PQQ917591 QAM917590:QAM917591 QKI917590:QKI917591 QUE917590:QUE917591 REA917590:REA917591 RNW917590:RNW917591 RXS917590:RXS917591 SHO917590:SHO917591 SRK917590:SRK917591 TBG917590:TBG917591 TLC917590:TLC917591 TUY917590:TUY917591 UEU917590:UEU917591 UOQ917590:UOQ917591 UYM917590:UYM917591 VII917590:VII917591 VSE917590:VSE917591 WCA917590:WCA917591 WLW917590:WLW917591 WVS917590:WVS917591 K983126:K983127 JG983126:JG983127 TC983126:TC983127 ACY983126:ACY983127 AMU983126:AMU983127 AWQ983126:AWQ983127 BGM983126:BGM983127 BQI983126:BQI983127 CAE983126:CAE983127 CKA983126:CKA983127 CTW983126:CTW983127 DDS983126:DDS983127 DNO983126:DNO983127 DXK983126:DXK983127 EHG983126:EHG983127 ERC983126:ERC983127 FAY983126:FAY983127 FKU983126:FKU983127 FUQ983126:FUQ983127 GEM983126:GEM983127 GOI983126:GOI983127 GYE983126:GYE983127 HIA983126:HIA983127 HRW983126:HRW983127 IBS983126:IBS983127 ILO983126:ILO983127 IVK983126:IVK983127 JFG983126:JFG983127 JPC983126:JPC983127 JYY983126:JYY983127 KIU983126:KIU983127 KSQ983126:KSQ983127 LCM983126:LCM983127 LMI983126:LMI983127 LWE983126:LWE983127 MGA983126:MGA983127 MPW983126:MPW983127 MZS983126:MZS983127 NJO983126:NJO983127 NTK983126:NTK983127 ODG983126:ODG983127 ONC983126:ONC983127 OWY983126:OWY983127 PGU983126:PGU983127 PQQ983126:PQQ983127 QAM983126:QAM983127 QKI983126:QKI983127 QUE983126:QUE983127 REA983126:REA983127 RNW983126:RNW983127 RXS983126:RXS983127 SHO983126:SHO983127 SRK983126:SRK983127 TBG983126:TBG983127 TLC983126:TLC983127 TUY983126:TUY983127 UEU983126:UEU983127 UOQ983126:UOQ983127 UYM983126:UYM983127 VII983126:VII983127 VSE983126:VSE983127 WCA983126:WCA983127 WLW983126:WLW983127 WVS983126:WVS983127 K50:K66 JG50:JG66 TC50:TC66 ACY50:ACY66 AMU50:AMU66 AWQ50:AWQ66 BGM50:BGM66 BQI50:BQI66 CAE50:CAE66 CKA50:CKA66 CTW50:CTW66 DDS50:DDS66 DNO50:DNO66 DXK50:DXK66 EHG50:EHG66 ERC50:ERC66 FAY50:FAY66 FKU50:FKU66 FUQ50:FUQ66 GEM50:GEM66 GOI50:GOI66 GYE50:GYE66 HIA50:HIA66 HRW50:HRW66 IBS50:IBS66 ILO50:ILO66 IVK50:IVK66 JFG50:JFG66 JPC50:JPC66 JYY50:JYY66 KIU50:KIU66 KSQ50:KSQ66 LCM50:LCM66 LMI50:LMI66 LWE50:LWE66 MGA50:MGA66 MPW50:MPW66 MZS50:MZS66 NJO50:NJO66 NTK50:NTK66 ODG50:ODG66 ONC50:ONC66 OWY50:OWY66 PGU50:PGU66 PQQ50:PQQ66 QAM50:QAM66 QKI50:QKI66 QUE50:QUE66 REA50:REA66 RNW50:RNW66 RXS50:RXS66 SHO50:SHO66 SRK50:SRK66 TBG50:TBG66 TLC50:TLC66 TUY50:TUY66 UEU50:UEU66 UOQ50:UOQ66 UYM50:UYM66 VII50:VII66 VSE50:VSE66 WCA50:WCA66 WLW50:WLW66 WVS50:WVS66 K65586:K65602 JG65586:JG65602 TC65586:TC65602 ACY65586:ACY65602 AMU65586:AMU65602 AWQ65586:AWQ65602 BGM65586:BGM65602 BQI65586:BQI65602 CAE65586:CAE65602 CKA65586:CKA65602 CTW65586:CTW65602 DDS65586:DDS65602 DNO65586:DNO65602 DXK65586:DXK65602 EHG65586:EHG65602 ERC65586:ERC65602 FAY65586:FAY65602 FKU65586:FKU65602 FUQ65586:FUQ65602 GEM65586:GEM65602 GOI65586:GOI65602 GYE65586:GYE65602 HIA65586:HIA65602 HRW65586:HRW65602 IBS65586:IBS65602 ILO65586:ILO65602 IVK65586:IVK65602 JFG65586:JFG65602 JPC65586:JPC65602 JYY65586:JYY65602 KIU65586:KIU65602 KSQ65586:KSQ65602 LCM65586:LCM65602 LMI65586:LMI65602 LWE65586:LWE65602 MGA65586:MGA65602 MPW65586:MPW65602 MZS65586:MZS65602 NJO65586:NJO65602 NTK65586:NTK65602 ODG65586:ODG65602 ONC65586:ONC65602 OWY65586:OWY65602 PGU65586:PGU65602 PQQ65586:PQQ65602 QAM65586:QAM65602 QKI65586:QKI65602 QUE65586:QUE65602 REA65586:REA65602 RNW65586:RNW65602 RXS65586:RXS65602 SHO65586:SHO65602 SRK65586:SRK65602 TBG65586:TBG65602 TLC65586:TLC65602 TUY65586:TUY65602 UEU65586:UEU65602 UOQ65586:UOQ65602 UYM65586:UYM65602 VII65586:VII65602 VSE65586:VSE65602 WCA65586:WCA65602 WLW65586:WLW65602 WVS65586:WVS65602 K131122:K131138 JG131122:JG131138 TC131122:TC131138 ACY131122:ACY131138 AMU131122:AMU131138 AWQ131122:AWQ131138 BGM131122:BGM131138 BQI131122:BQI131138 CAE131122:CAE131138 CKA131122:CKA131138 CTW131122:CTW131138 DDS131122:DDS131138 DNO131122:DNO131138 DXK131122:DXK131138 EHG131122:EHG131138 ERC131122:ERC131138 FAY131122:FAY131138 FKU131122:FKU131138 FUQ131122:FUQ131138 GEM131122:GEM131138 GOI131122:GOI131138 GYE131122:GYE131138 HIA131122:HIA131138 HRW131122:HRW131138 IBS131122:IBS131138 ILO131122:ILO131138 IVK131122:IVK131138 JFG131122:JFG131138 JPC131122:JPC131138 JYY131122:JYY131138 KIU131122:KIU131138 KSQ131122:KSQ131138 LCM131122:LCM131138 LMI131122:LMI131138 LWE131122:LWE131138 MGA131122:MGA131138 MPW131122:MPW131138 MZS131122:MZS131138 NJO131122:NJO131138 NTK131122:NTK131138 ODG131122:ODG131138 ONC131122:ONC131138 OWY131122:OWY131138 PGU131122:PGU131138 PQQ131122:PQQ131138 QAM131122:QAM131138 QKI131122:QKI131138 QUE131122:QUE131138 REA131122:REA131138 RNW131122:RNW131138 RXS131122:RXS131138 SHO131122:SHO131138 SRK131122:SRK131138 TBG131122:TBG131138 TLC131122:TLC131138 TUY131122:TUY131138 UEU131122:UEU131138 UOQ131122:UOQ131138 UYM131122:UYM131138 VII131122:VII131138 VSE131122:VSE131138 WCA131122:WCA131138 WLW131122:WLW131138 WVS131122:WVS131138 K196658:K196674 JG196658:JG196674 TC196658:TC196674 ACY196658:ACY196674 AMU196658:AMU196674 AWQ196658:AWQ196674 BGM196658:BGM196674 BQI196658:BQI196674 CAE196658:CAE196674 CKA196658:CKA196674 CTW196658:CTW196674 DDS196658:DDS196674 DNO196658:DNO196674 DXK196658:DXK196674 EHG196658:EHG196674 ERC196658:ERC196674 FAY196658:FAY196674 FKU196658:FKU196674 FUQ196658:FUQ196674 GEM196658:GEM196674 GOI196658:GOI196674 GYE196658:GYE196674 HIA196658:HIA196674 HRW196658:HRW196674 IBS196658:IBS196674 ILO196658:ILO196674 IVK196658:IVK196674 JFG196658:JFG196674 JPC196658:JPC196674 JYY196658:JYY196674 KIU196658:KIU196674 KSQ196658:KSQ196674 LCM196658:LCM196674 LMI196658:LMI196674 LWE196658:LWE196674 MGA196658:MGA196674 MPW196658:MPW196674 MZS196658:MZS196674 NJO196658:NJO196674 NTK196658:NTK196674 ODG196658:ODG196674 ONC196658:ONC196674 OWY196658:OWY196674 PGU196658:PGU196674 PQQ196658:PQQ196674 QAM196658:QAM196674 QKI196658:QKI196674 QUE196658:QUE196674 REA196658:REA196674 RNW196658:RNW196674 RXS196658:RXS196674 SHO196658:SHO196674 SRK196658:SRK196674 TBG196658:TBG196674 TLC196658:TLC196674 TUY196658:TUY196674 UEU196658:UEU196674 UOQ196658:UOQ196674 UYM196658:UYM196674 VII196658:VII196674 VSE196658:VSE196674 WCA196658:WCA196674 WLW196658:WLW196674 WVS196658:WVS196674 K262194:K262210 JG262194:JG262210 TC262194:TC262210 ACY262194:ACY262210 AMU262194:AMU262210 AWQ262194:AWQ262210 BGM262194:BGM262210 BQI262194:BQI262210 CAE262194:CAE262210 CKA262194:CKA262210 CTW262194:CTW262210 DDS262194:DDS262210 DNO262194:DNO262210 DXK262194:DXK262210 EHG262194:EHG262210 ERC262194:ERC262210 FAY262194:FAY262210 FKU262194:FKU262210 FUQ262194:FUQ262210 GEM262194:GEM262210 GOI262194:GOI262210 GYE262194:GYE262210 HIA262194:HIA262210 HRW262194:HRW262210 IBS262194:IBS262210 ILO262194:ILO262210 IVK262194:IVK262210 JFG262194:JFG262210 JPC262194:JPC262210 JYY262194:JYY262210 KIU262194:KIU262210 KSQ262194:KSQ262210 LCM262194:LCM262210 LMI262194:LMI262210 LWE262194:LWE262210 MGA262194:MGA262210 MPW262194:MPW262210 MZS262194:MZS262210 NJO262194:NJO262210 NTK262194:NTK262210 ODG262194:ODG262210 ONC262194:ONC262210 OWY262194:OWY262210 PGU262194:PGU262210 PQQ262194:PQQ262210 QAM262194:QAM262210 QKI262194:QKI262210 QUE262194:QUE262210 REA262194:REA262210 RNW262194:RNW262210 RXS262194:RXS262210 SHO262194:SHO262210 SRK262194:SRK262210 TBG262194:TBG262210 TLC262194:TLC262210 TUY262194:TUY262210 UEU262194:UEU262210 UOQ262194:UOQ262210 UYM262194:UYM262210 VII262194:VII262210 VSE262194:VSE262210 WCA262194:WCA262210 WLW262194:WLW262210 WVS262194:WVS262210 K327730:K327746 JG327730:JG327746 TC327730:TC327746 ACY327730:ACY327746 AMU327730:AMU327746 AWQ327730:AWQ327746 BGM327730:BGM327746 BQI327730:BQI327746 CAE327730:CAE327746 CKA327730:CKA327746 CTW327730:CTW327746 DDS327730:DDS327746 DNO327730:DNO327746 DXK327730:DXK327746 EHG327730:EHG327746 ERC327730:ERC327746 FAY327730:FAY327746 FKU327730:FKU327746 FUQ327730:FUQ327746 GEM327730:GEM327746 GOI327730:GOI327746 GYE327730:GYE327746 HIA327730:HIA327746 HRW327730:HRW327746 IBS327730:IBS327746 ILO327730:ILO327746 IVK327730:IVK327746 JFG327730:JFG327746 JPC327730:JPC327746 JYY327730:JYY327746 KIU327730:KIU327746 KSQ327730:KSQ327746 LCM327730:LCM327746 LMI327730:LMI327746 LWE327730:LWE327746 MGA327730:MGA327746 MPW327730:MPW327746 MZS327730:MZS327746 NJO327730:NJO327746 NTK327730:NTK327746 ODG327730:ODG327746 ONC327730:ONC327746 OWY327730:OWY327746 PGU327730:PGU327746 PQQ327730:PQQ327746 QAM327730:QAM327746 QKI327730:QKI327746 QUE327730:QUE327746 REA327730:REA327746 RNW327730:RNW327746 RXS327730:RXS327746 SHO327730:SHO327746 SRK327730:SRK327746 TBG327730:TBG327746 TLC327730:TLC327746 TUY327730:TUY327746 UEU327730:UEU327746 UOQ327730:UOQ327746 UYM327730:UYM327746 VII327730:VII327746 VSE327730:VSE327746 WCA327730:WCA327746 WLW327730:WLW327746 WVS327730:WVS327746 K393266:K393282 JG393266:JG393282 TC393266:TC393282 ACY393266:ACY393282 AMU393266:AMU393282 AWQ393266:AWQ393282 BGM393266:BGM393282 BQI393266:BQI393282 CAE393266:CAE393282 CKA393266:CKA393282 CTW393266:CTW393282 DDS393266:DDS393282 DNO393266:DNO393282 DXK393266:DXK393282 EHG393266:EHG393282 ERC393266:ERC393282 FAY393266:FAY393282 FKU393266:FKU393282 FUQ393266:FUQ393282 GEM393266:GEM393282 GOI393266:GOI393282 GYE393266:GYE393282 HIA393266:HIA393282 HRW393266:HRW393282 IBS393266:IBS393282 ILO393266:ILO393282 IVK393266:IVK393282 JFG393266:JFG393282 JPC393266:JPC393282 JYY393266:JYY393282 KIU393266:KIU393282 KSQ393266:KSQ393282 LCM393266:LCM393282 LMI393266:LMI393282 LWE393266:LWE393282 MGA393266:MGA393282 MPW393266:MPW393282 MZS393266:MZS393282 NJO393266:NJO393282 NTK393266:NTK393282 ODG393266:ODG393282 ONC393266:ONC393282 OWY393266:OWY393282 PGU393266:PGU393282 PQQ393266:PQQ393282 QAM393266:QAM393282 QKI393266:QKI393282 QUE393266:QUE393282 REA393266:REA393282 RNW393266:RNW393282 RXS393266:RXS393282 SHO393266:SHO393282 SRK393266:SRK393282 TBG393266:TBG393282 TLC393266:TLC393282 TUY393266:TUY393282 UEU393266:UEU393282 UOQ393266:UOQ393282 UYM393266:UYM393282 VII393266:VII393282 VSE393266:VSE393282 WCA393266:WCA393282 WLW393266:WLW393282 WVS393266:WVS393282 K458802:K458818 JG458802:JG458818 TC458802:TC458818 ACY458802:ACY458818 AMU458802:AMU458818 AWQ458802:AWQ458818 BGM458802:BGM458818 BQI458802:BQI458818 CAE458802:CAE458818 CKA458802:CKA458818 CTW458802:CTW458818 DDS458802:DDS458818 DNO458802:DNO458818 DXK458802:DXK458818 EHG458802:EHG458818 ERC458802:ERC458818 FAY458802:FAY458818 FKU458802:FKU458818 FUQ458802:FUQ458818 GEM458802:GEM458818 GOI458802:GOI458818 GYE458802:GYE458818 HIA458802:HIA458818 HRW458802:HRW458818 IBS458802:IBS458818 ILO458802:ILO458818 IVK458802:IVK458818 JFG458802:JFG458818 JPC458802:JPC458818 JYY458802:JYY458818 KIU458802:KIU458818 KSQ458802:KSQ458818 LCM458802:LCM458818 LMI458802:LMI458818 LWE458802:LWE458818 MGA458802:MGA458818 MPW458802:MPW458818 MZS458802:MZS458818 NJO458802:NJO458818 NTK458802:NTK458818 ODG458802:ODG458818 ONC458802:ONC458818 OWY458802:OWY458818 PGU458802:PGU458818 PQQ458802:PQQ458818 QAM458802:QAM458818 QKI458802:QKI458818 QUE458802:QUE458818 REA458802:REA458818 RNW458802:RNW458818 RXS458802:RXS458818 SHO458802:SHO458818 SRK458802:SRK458818 TBG458802:TBG458818 TLC458802:TLC458818 TUY458802:TUY458818 UEU458802:UEU458818 UOQ458802:UOQ458818 UYM458802:UYM458818 VII458802:VII458818 VSE458802:VSE458818 WCA458802:WCA458818 WLW458802:WLW458818 WVS458802:WVS458818 K524338:K524354 JG524338:JG524354 TC524338:TC524354 ACY524338:ACY524354 AMU524338:AMU524354 AWQ524338:AWQ524354 BGM524338:BGM524354 BQI524338:BQI524354 CAE524338:CAE524354 CKA524338:CKA524354 CTW524338:CTW524354 DDS524338:DDS524354 DNO524338:DNO524354 DXK524338:DXK524354 EHG524338:EHG524354 ERC524338:ERC524354 FAY524338:FAY524354 FKU524338:FKU524354 FUQ524338:FUQ524354 GEM524338:GEM524354 GOI524338:GOI524354 GYE524338:GYE524354 HIA524338:HIA524354 HRW524338:HRW524354 IBS524338:IBS524354 ILO524338:ILO524354 IVK524338:IVK524354 JFG524338:JFG524354 JPC524338:JPC524354 JYY524338:JYY524354 KIU524338:KIU524354 KSQ524338:KSQ524354 LCM524338:LCM524354 LMI524338:LMI524354 LWE524338:LWE524354 MGA524338:MGA524354 MPW524338:MPW524354 MZS524338:MZS524354 NJO524338:NJO524354 NTK524338:NTK524354 ODG524338:ODG524354 ONC524338:ONC524354 OWY524338:OWY524354 PGU524338:PGU524354 PQQ524338:PQQ524354 QAM524338:QAM524354 QKI524338:QKI524354 QUE524338:QUE524354 REA524338:REA524354 RNW524338:RNW524354 RXS524338:RXS524354 SHO524338:SHO524354 SRK524338:SRK524354 TBG524338:TBG524354 TLC524338:TLC524354 TUY524338:TUY524354 UEU524338:UEU524354 UOQ524338:UOQ524354 UYM524338:UYM524354 VII524338:VII524354 VSE524338:VSE524354 WCA524338:WCA524354 WLW524338:WLW524354 WVS524338:WVS524354 K589874:K589890 JG589874:JG589890 TC589874:TC589890 ACY589874:ACY589890 AMU589874:AMU589890 AWQ589874:AWQ589890 BGM589874:BGM589890 BQI589874:BQI589890 CAE589874:CAE589890 CKA589874:CKA589890 CTW589874:CTW589890 DDS589874:DDS589890 DNO589874:DNO589890 DXK589874:DXK589890 EHG589874:EHG589890 ERC589874:ERC589890 FAY589874:FAY589890 FKU589874:FKU589890 FUQ589874:FUQ589890 GEM589874:GEM589890 GOI589874:GOI589890 GYE589874:GYE589890 HIA589874:HIA589890 HRW589874:HRW589890 IBS589874:IBS589890 ILO589874:ILO589890 IVK589874:IVK589890 JFG589874:JFG589890 JPC589874:JPC589890 JYY589874:JYY589890 KIU589874:KIU589890 KSQ589874:KSQ589890 LCM589874:LCM589890 LMI589874:LMI589890 LWE589874:LWE589890 MGA589874:MGA589890 MPW589874:MPW589890 MZS589874:MZS589890 NJO589874:NJO589890 NTK589874:NTK589890 ODG589874:ODG589890 ONC589874:ONC589890 OWY589874:OWY589890 PGU589874:PGU589890 PQQ589874:PQQ589890 QAM589874:QAM589890 QKI589874:QKI589890 QUE589874:QUE589890 REA589874:REA589890 RNW589874:RNW589890 RXS589874:RXS589890 SHO589874:SHO589890 SRK589874:SRK589890 TBG589874:TBG589890 TLC589874:TLC589890 TUY589874:TUY589890 UEU589874:UEU589890 UOQ589874:UOQ589890 UYM589874:UYM589890 VII589874:VII589890 VSE589874:VSE589890 WCA589874:WCA589890 WLW589874:WLW589890 WVS589874:WVS589890 K655410:K655426 JG655410:JG655426 TC655410:TC655426 ACY655410:ACY655426 AMU655410:AMU655426 AWQ655410:AWQ655426 BGM655410:BGM655426 BQI655410:BQI655426 CAE655410:CAE655426 CKA655410:CKA655426 CTW655410:CTW655426 DDS655410:DDS655426 DNO655410:DNO655426 DXK655410:DXK655426 EHG655410:EHG655426 ERC655410:ERC655426 FAY655410:FAY655426 FKU655410:FKU655426 FUQ655410:FUQ655426 GEM655410:GEM655426 GOI655410:GOI655426 GYE655410:GYE655426 HIA655410:HIA655426 HRW655410:HRW655426 IBS655410:IBS655426 ILO655410:ILO655426 IVK655410:IVK655426 JFG655410:JFG655426 JPC655410:JPC655426 JYY655410:JYY655426 KIU655410:KIU655426 KSQ655410:KSQ655426 LCM655410:LCM655426 LMI655410:LMI655426 LWE655410:LWE655426 MGA655410:MGA655426 MPW655410:MPW655426 MZS655410:MZS655426 NJO655410:NJO655426 NTK655410:NTK655426 ODG655410:ODG655426 ONC655410:ONC655426 OWY655410:OWY655426 PGU655410:PGU655426 PQQ655410:PQQ655426 QAM655410:QAM655426 QKI655410:QKI655426 QUE655410:QUE655426 REA655410:REA655426 RNW655410:RNW655426 RXS655410:RXS655426 SHO655410:SHO655426 SRK655410:SRK655426 TBG655410:TBG655426 TLC655410:TLC655426 TUY655410:TUY655426 UEU655410:UEU655426 UOQ655410:UOQ655426 UYM655410:UYM655426 VII655410:VII655426 VSE655410:VSE655426 WCA655410:WCA655426 WLW655410:WLW655426 WVS655410:WVS655426 K720946:K720962 JG720946:JG720962 TC720946:TC720962 ACY720946:ACY720962 AMU720946:AMU720962 AWQ720946:AWQ720962 BGM720946:BGM720962 BQI720946:BQI720962 CAE720946:CAE720962 CKA720946:CKA720962 CTW720946:CTW720962 DDS720946:DDS720962 DNO720946:DNO720962 DXK720946:DXK720962 EHG720946:EHG720962 ERC720946:ERC720962 FAY720946:FAY720962 FKU720946:FKU720962 FUQ720946:FUQ720962 GEM720946:GEM720962 GOI720946:GOI720962 GYE720946:GYE720962 HIA720946:HIA720962 HRW720946:HRW720962 IBS720946:IBS720962 ILO720946:ILO720962 IVK720946:IVK720962 JFG720946:JFG720962 JPC720946:JPC720962 JYY720946:JYY720962 KIU720946:KIU720962 KSQ720946:KSQ720962 LCM720946:LCM720962 LMI720946:LMI720962 LWE720946:LWE720962 MGA720946:MGA720962 MPW720946:MPW720962 MZS720946:MZS720962 NJO720946:NJO720962 NTK720946:NTK720962 ODG720946:ODG720962 ONC720946:ONC720962 OWY720946:OWY720962 PGU720946:PGU720962 PQQ720946:PQQ720962 QAM720946:QAM720962 QKI720946:QKI720962 QUE720946:QUE720962 REA720946:REA720962 RNW720946:RNW720962 RXS720946:RXS720962 SHO720946:SHO720962 SRK720946:SRK720962 TBG720946:TBG720962 TLC720946:TLC720962 TUY720946:TUY720962 UEU720946:UEU720962 UOQ720946:UOQ720962 UYM720946:UYM720962 VII720946:VII720962 VSE720946:VSE720962 WCA720946:WCA720962 WLW720946:WLW720962 WVS720946:WVS720962 K786482:K786498 JG786482:JG786498 TC786482:TC786498 ACY786482:ACY786498 AMU786482:AMU786498 AWQ786482:AWQ786498 BGM786482:BGM786498 BQI786482:BQI786498 CAE786482:CAE786498 CKA786482:CKA786498 CTW786482:CTW786498 DDS786482:DDS786498 DNO786482:DNO786498 DXK786482:DXK786498 EHG786482:EHG786498 ERC786482:ERC786498 FAY786482:FAY786498 FKU786482:FKU786498 FUQ786482:FUQ786498 GEM786482:GEM786498 GOI786482:GOI786498 GYE786482:GYE786498 HIA786482:HIA786498 HRW786482:HRW786498 IBS786482:IBS786498 ILO786482:ILO786498 IVK786482:IVK786498 JFG786482:JFG786498 JPC786482:JPC786498 JYY786482:JYY786498 KIU786482:KIU786498 KSQ786482:KSQ786498 LCM786482:LCM786498 LMI786482:LMI786498 LWE786482:LWE786498 MGA786482:MGA786498 MPW786482:MPW786498 MZS786482:MZS786498 NJO786482:NJO786498 NTK786482:NTK786498 ODG786482:ODG786498 ONC786482:ONC786498 OWY786482:OWY786498 PGU786482:PGU786498 PQQ786482:PQQ786498 QAM786482:QAM786498 QKI786482:QKI786498 QUE786482:QUE786498 REA786482:REA786498 RNW786482:RNW786498 RXS786482:RXS786498 SHO786482:SHO786498 SRK786482:SRK786498 TBG786482:TBG786498 TLC786482:TLC786498 TUY786482:TUY786498 UEU786482:UEU786498 UOQ786482:UOQ786498 UYM786482:UYM786498 VII786482:VII786498 VSE786482:VSE786498 WCA786482:WCA786498 WLW786482:WLW786498 WVS786482:WVS786498 K852018:K852034 JG852018:JG852034 TC852018:TC852034 ACY852018:ACY852034 AMU852018:AMU852034 AWQ852018:AWQ852034 BGM852018:BGM852034 BQI852018:BQI852034 CAE852018:CAE852034 CKA852018:CKA852034 CTW852018:CTW852034 DDS852018:DDS852034 DNO852018:DNO852034 DXK852018:DXK852034 EHG852018:EHG852034 ERC852018:ERC852034 FAY852018:FAY852034 FKU852018:FKU852034 FUQ852018:FUQ852034 GEM852018:GEM852034 GOI852018:GOI852034 GYE852018:GYE852034 HIA852018:HIA852034 HRW852018:HRW852034 IBS852018:IBS852034 ILO852018:ILO852034 IVK852018:IVK852034 JFG852018:JFG852034 JPC852018:JPC852034 JYY852018:JYY852034 KIU852018:KIU852034 KSQ852018:KSQ852034 LCM852018:LCM852034 LMI852018:LMI852034 LWE852018:LWE852034 MGA852018:MGA852034 MPW852018:MPW852034 MZS852018:MZS852034 NJO852018:NJO852034 NTK852018:NTK852034 ODG852018:ODG852034 ONC852018:ONC852034 OWY852018:OWY852034 PGU852018:PGU852034 PQQ852018:PQQ852034 QAM852018:QAM852034 QKI852018:QKI852034 QUE852018:QUE852034 REA852018:REA852034 RNW852018:RNW852034 RXS852018:RXS852034 SHO852018:SHO852034 SRK852018:SRK852034 TBG852018:TBG852034 TLC852018:TLC852034 TUY852018:TUY852034 UEU852018:UEU852034 UOQ852018:UOQ852034 UYM852018:UYM852034 VII852018:VII852034 VSE852018:VSE852034 WCA852018:WCA852034 WLW852018:WLW852034 WVS852018:WVS852034 K917554:K917570 JG917554:JG917570 TC917554:TC917570 ACY917554:ACY917570 AMU917554:AMU917570 AWQ917554:AWQ917570 BGM917554:BGM917570 BQI917554:BQI917570 CAE917554:CAE917570 CKA917554:CKA917570 CTW917554:CTW917570 DDS917554:DDS917570 DNO917554:DNO917570 DXK917554:DXK917570 EHG917554:EHG917570 ERC917554:ERC917570 FAY917554:FAY917570 FKU917554:FKU917570 FUQ917554:FUQ917570 GEM917554:GEM917570 GOI917554:GOI917570 GYE917554:GYE917570 HIA917554:HIA917570 HRW917554:HRW917570 IBS917554:IBS917570 ILO917554:ILO917570 IVK917554:IVK917570 JFG917554:JFG917570 JPC917554:JPC917570 JYY917554:JYY917570 KIU917554:KIU917570 KSQ917554:KSQ917570 LCM917554:LCM917570 LMI917554:LMI917570 LWE917554:LWE917570 MGA917554:MGA917570 MPW917554:MPW917570 MZS917554:MZS917570 NJO917554:NJO917570 NTK917554:NTK917570 ODG917554:ODG917570 ONC917554:ONC917570 OWY917554:OWY917570 PGU917554:PGU917570 PQQ917554:PQQ917570 QAM917554:QAM917570 QKI917554:QKI917570 QUE917554:QUE917570 REA917554:REA917570 RNW917554:RNW917570 RXS917554:RXS917570 SHO917554:SHO917570 SRK917554:SRK917570 TBG917554:TBG917570 TLC917554:TLC917570 TUY917554:TUY917570 UEU917554:UEU917570 UOQ917554:UOQ917570 UYM917554:UYM917570 VII917554:VII917570 VSE917554:VSE917570 WCA917554:WCA917570 WLW917554:WLW917570 WVS917554:WVS917570 K983090:K983106 JG983090:JG983106 TC983090:TC983106 ACY983090:ACY983106 AMU983090:AMU983106 AWQ983090:AWQ983106 BGM983090:BGM983106 BQI983090:BQI983106 CAE983090:CAE983106 CKA983090:CKA983106 CTW983090:CTW983106 DDS983090:DDS983106 DNO983090:DNO983106 DXK983090:DXK983106 EHG983090:EHG983106 ERC983090:ERC983106 FAY983090:FAY983106 FKU983090:FKU983106 FUQ983090:FUQ983106 GEM983090:GEM983106 GOI983090:GOI983106 GYE983090:GYE983106 HIA983090:HIA983106 HRW983090:HRW983106 IBS983090:IBS983106 ILO983090:ILO983106 IVK983090:IVK983106 JFG983090:JFG983106 JPC983090:JPC983106 JYY983090:JYY983106 KIU983090:KIU983106 KSQ983090:KSQ983106 LCM983090:LCM983106 LMI983090:LMI983106 LWE983090:LWE983106 MGA983090:MGA983106 MPW983090:MPW983106 MZS983090:MZS983106 NJO983090:NJO983106 NTK983090:NTK983106 ODG983090:ODG983106 ONC983090:ONC983106 OWY983090:OWY983106 PGU983090:PGU983106 PQQ983090:PQQ983106 QAM983090:QAM983106 QKI983090:QKI983106 QUE983090:QUE983106 REA983090:REA983106 RNW983090:RNW983106 RXS983090:RXS983106 SHO983090:SHO983106 SRK983090:SRK983106 TBG983090:TBG983106 TLC983090:TLC983106 TUY983090:TUY983106 UEU983090:UEU983106 UOQ983090:UOQ983106 UYM983090:UYM983106 VII983090:VII983106 VSE983090:VSE983106 WCA983090:WCA983106 WLW983090:WLW983106 WVS983090:WVS983106</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63CF-AE5B-49F1-8EB5-32139AC1F510}">
  <sheetPr>
    <tabColor theme="2" tint="-0.499984740745262"/>
  </sheetPr>
  <dimension ref="A2:R123"/>
  <sheetViews>
    <sheetView zoomScale="85" zoomScaleNormal="85" workbookViewId="0">
      <pane xSplit="11" ySplit="8" topLeftCell="N9" activePane="bottomRight" state="frozen"/>
      <selection pane="topRight" activeCell="K1" sqref="K1"/>
      <selection pane="bottomLeft" activeCell="A9" sqref="A9"/>
      <selection pane="bottomRight" activeCell="R12" sqref="R12:R13"/>
    </sheetView>
  </sheetViews>
  <sheetFormatPr defaultRowHeight="18.75"/>
  <cols>
    <col min="1" max="1" width="10.125" style="1" customWidth="1"/>
    <col min="2" max="2" width="2.625" style="1" customWidth="1"/>
    <col min="3" max="3" width="5.75" style="4" customWidth="1"/>
    <col min="4" max="5" width="15.75" style="1" customWidth="1"/>
    <col min="6" max="6" width="73" style="1" customWidth="1"/>
    <col min="7" max="7" width="6.25" style="1" customWidth="1"/>
    <col min="8" max="9" width="9.875" style="1" bestFit="1" customWidth="1"/>
    <col min="10" max="10" width="5.75" style="10" customWidth="1"/>
    <col min="11" max="11" width="57" style="1" customWidth="1"/>
    <col min="12" max="12" width="43.625" style="1" customWidth="1"/>
    <col min="13" max="13" width="30.75" style="4" customWidth="1"/>
    <col min="14" max="14" width="13.75" style="9" customWidth="1"/>
    <col min="15" max="15" width="6.375" style="1" customWidth="1"/>
    <col min="16" max="16" width="13.25" style="10" customWidth="1"/>
    <col min="17" max="17" width="14.5" style="11" customWidth="1"/>
    <col min="18" max="18" width="15.625" style="12" customWidth="1"/>
    <col min="19" max="256" width="9" style="1"/>
    <col min="257" max="257" width="10.125" style="1" customWidth="1"/>
    <col min="258" max="258" width="2.625" style="1" customWidth="1"/>
    <col min="259" max="259" width="5.75" style="1" customWidth="1"/>
    <col min="260" max="261" width="15.75" style="1" customWidth="1"/>
    <col min="262" max="262" width="73" style="1" customWidth="1"/>
    <col min="263" max="263" width="6.25" style="1" customWidth="1"/>
    <col min="264" max="265" width="9.875" style="1" bestFit="1" customWidth="1"/>
    <col min="266" max="266" width="5.75" style="1" customWidth="1"/>
    <col min="267" max="267" width="57" style="1" customWidth="1"/>
    <col min="268" max="268" width="43.625" style="1" customWidth="1"/>
    <col min="269" max="269" width="30.75" style="1" customWidth="1"/>
    <col min="270" max="270" width="13.75" style="1" customWidth="1"/>
    <col min="271" max="271" width="6.375" style="1" customWidth="1"/>
    <col min="272" max="272" width="13.25" style="1" customWidth="1"/>
    <col min="273" max="273" width="14.5" style="1" customWidth="1"/>
    <col min="274" max="274" width="15.625" style="1" customWidth="1"/>
    <col min="275" max="512" width="9" style="1"/>
    <col min="513" max="513" width="10.125" style="1" customWidth="1"/>
    <col min="514" max="514" width="2.625" style="1" customWidth="1"/>
    <col min="515" max="515" width="5.75" style="1" customWidth="1"/>
    <col min="516" max="517" width="15.75" style="1" customWidth="1"/>
    <col min="518" max="518" width="73" style="1" customWidth="1"/>
    <col min="519" max="519" width="6.25" style="1" customWidth="1"/>
    <col min="520" max="521" width="9.875" style="1" bestFit="1" customWidth="1"/>
    <col min="522" max="522" width="5.75" style="1" customWidth="1"/>
    <col min="523" max="523" width="57" style="1" customWidth="1"/>
    <col min="524" max="524" width="43.625" style="1" customWidth="1"/>
    <col min="525" max="525" width="30.75" style="1" customWidth="1"/>
    <col min="526" max="526" width="13.75" style="1" customWidth="1"/>
    <col min="527" max="527" width="6.375" style="1" customWidth="1"/>
    <col min="528" max="528" width="13.25" style="1" customWidth="1"/>
    <col min="529" max="529" width="14.5" style="1" customWidth="1"/>
    <col min="530" max="530" width="15.625" style="1" customWidth="1"/>
    <col min="531" max="768" width="9" style="1"/>
    <col min="769" max="769" width="10.125" style="1" customWidth="1"/>
    <col min="770" max="770" width="2.625" style="1" customWidth="1"/>
    <col min="771" max="771" width="5.75" style="1" customWidth="1"/>
    <col min="772" max="773" width="15.75" style="1" customWidth="1"/>
    <col min="774" max="774" width="73" style="1" customWidth="1"/>
    <col min="775" max="775" width="6.25" style="1" customWidth="1"/>
    <col min="776" max="777" width="9.875" style="1" bestFit="1" customWidth="1"/>
    <col min="778" max="778" width="5.75" style="1" customWidth="1"/>
    <col min="779" max="779" width="57" style="1" customWidth="1"/>
    <col min="780" max="780" width="43.625" style="1" customWidth="1"/>
    <col min="781" max="781" width="30.75" style="1" customWidth="1"/>
    <col min="782" max="782" width="13.75" style="1" customWidth="1"/>
    <col min="783" max="783" width="6.375" style="1" customWidth="1"/>
    <col min="784" max="784" width="13.25" style="1" customWidth="1"/>
    <col min="785" max="785" width="14.5" style="1" customWidth="1"/>
    <col min="786" max="786" width="15.625" style="1" customWidth="1"/>
    <col min="787" max="1024" width="9" style="1"/>
    <col min="1025" max="1025" width="10.125" style="1" customWidth="1"/>
    <col min="1026" max="1026" width="2.625" style="1" customWidth="1"/>
    <col min="1027" max="1027" width="5.75" style="1" customWidth="1"/>
    <col min="1028" max="1029" width="15.75" style="1" customWidth="1"/>
    <col min="1030" max="1030" width="73" style="1" customWidth="1"/>
    <col min="1031" max="1031" width="6.25" style="1" customWidth="1"/>
    <col min="1032" max="1033" width="9.875" style="1" bestFit="1" customWidth="1"/>
    <col min="1034" max="1034" width="5.75" style="1" customWidth="1"/>
    <col min="1035" max="1035" width="57" style="1" customWidth="1"/>
    <col min="1036" max="1036" width="43.625" style="1" customWidth="1"/>
    <col min="1037" max="1037" width="30.75" style="1" customWidth="1"/>
    <col min="1038" max="1038" width="13.75" style="1" customWidth="1"/>
    <col min="1039" max="1039" width="6.375" style="1" customWidth="1"/>
    <col min="1040" max="1040" width="13.25" style="1" customWidth="1"/>
    <col min="1041" max="1041" width="14.5" style="1" customWidth="1"/>
    <col min="1042" max="1042" width="15.625" style="1" customWidth="1"/>
    <col min="1043" max="1280" width="9" style="1"/>
    <col min="1281" max="1281" width="10.125" style="1" customWidth="1"/>
    <col min="1282" max="1282" width="2.625" style="1" customWidth="1"/>
    <col min="1283" max="1283" width="5.75" style="1" customWidth="1"/>
    <col min="1284" max="1285" width="15.75" style="1" customWidth="1"/>
    <col min="1286" max="1286" width="73" style="1" customWidth="1"/>
    <col min="1287" max="1287" width="6.25" style="1" customWidth="1"/>
    <col min="1288" max="1289" width="9.875" style="1" bestFit="1" customWidth="1"/>
    <col min="1290" max="1290" width="5.75" style="1" customWidth="1"/>
    <col min="1291" max="1291" width="57" style="1" customWidth="1"/>
    <col min="1292" max="1292" width="43.625" style="1" customWidth="1"/>
    <col min="1293" max="1293" width="30.75" style="1" customWidth="1"/>
    <col min="1294" max="1294" width="13.75" style="1" customWidth="1"/>
    <col min="1295" max="1295" width="6.375" style="1" customWidth="1"/>
    <col min="1296" max="1296" width="13.25" style="1" customWidth="1"/>
    <col min="1297" max="1297" width="14.5" style="1" customWidth="1"/>
    <col min="1298" max="1298" width="15.625" style="1" customWidth="1"/>
    <col min="1299" max="1536" width="9" style="1"/>
    <col min="1537" max="1537" width="10.125" style="1" customWidth="1"/>
    <col min="1538" max="1538" width="2.625" style="1" customWidth="1"/>
    <col min="1539" max="1539" width="5.75" style="1" customWidth="1"/>
    <col min="1540" max="1541" width="15.75" style="1" customWidth="1"/>
    <col min="1542" max="1542" width="73" style="1" customWidth="1"/>
    <col min="1543" max="1543" width="6.25" style="1" customWidth="1"/>
    <col min="1544" max="1545" width="9.875" style="1" bestFit="1" customWidth="1"/>
    <col min="1546" max="1546" width="5.75" style="1" customWidth="1"/>
    <col min="1547" max="1547" width="57" style="1" customWidth="1"/>
    <col min="1548" max="1548" width="43.625" style="1" customWidth="1"/>
    <col min="1549" max="1549" width="30.75" style="1" customWidth="1"/>
    <col min="1550" max="1550" width="13.75" style="1" customWidth="1"/>
    <col min="1551" max="1551" width="6.375" style="1" customWidth="1"/>
    <col min="1552" max="1552" width="13.25" style="1" customWidth="1"/>
    <col min="1553" max="1553" width="14.5" style="1" customWidth="1"/>
    <col min="1554" max="1554" width="15.625" style="1" customWidth="1"/>
    <col min="1555" max="1792" width="9" style="1"/>
    <col min="1793" max="1793" width="10.125" style="1" customWidth="1"/>
    <col min="1794" max="1794" width="2.625" style="1" customWidth="1"/>
    <col min="1795" max="1795" width="5.75" style="1" customWidth="1"/>
    <col min="1796" max="1797" width="15.75" style="1" customWidth="1"/>
    <col min="1798" max="1798" width="73" style="1" customWidth="1"/>
    <col min="1799" max="1799" width="6.25" style="1" customWidth="1"/>
    <col min="1800" max="1801" width="9.875" style="1" bestFit="1" customWidth="1"/>
    <col min="1802" max="1802" width="5.75" style="1" customWidth="1"/>
    <col min="1803" max="1803" width="57" style="1" customWidth="1"/>
    <col min="1804" max="1804" width="43.625" style="1" customWidth="1"/>
    <col min="1805" max="1805" width="30.75" style="1" customWidth="1"/>
    <col min="1806" max="1806" width="13.75" style="1" customWidth="1"/>
    <col min="1807" max="1807" width="6.375" style="1" customWidth="1"/>
    <col min="1808" max="1808" width="13.25" style="1" customWidth="1"/>
    <col min="1809" max="1809" width="14.5" style="1" customWidth="1"/>
    <col min="1810" max="1810" width="15.625" style="1" customWidth="1"/>
    <col min="1811" max="2048" width="9" style="1"/>
    <col min="2049" max="2049" width="10.125" style="1" customWidth="1"/>
    <col min="2050" max="2050" width="2.625" style="1" customWidth="1"/>
    <col min="2051" max="2051" width="5.75" style="1" customWidth="1"/>
    <col min="2052" max="2053" width="15.75" style="1" customWidth="1"/>
    <col min="2054" max="2054" width="73" style="1" customWidth="1"/>
    <col min="2055" max="2055" width="6.25" style="1" customWidth="1"/>
    <col min="2056" max="2057" width="9.875" style="1" bestFit="1" customWidth="1"/>
    <col min="2058" max="2058" width="5.75" style="1" customWidth="1"/>
    <col min="2059" max="2059" width="57" style="1" customWidth="1"/>
    <col min="2060" max="2060" width="43.625" style="1" customWidth="1"/>
    <col min="2061" max="2061" width="30.75" style="1" customWidth="1"/>
    <col min="2062" max="2062" width="13.75" style="1" customWidth="1"/>
    <col min="2063" max="2063" width="6.375" style="1" customWidth="1"/>
    <col min="2064" max="2064" width="13.25" style="1" customWidth="1"/>
    <col min="2065" max="2065" width="14.5" style="1" customWidth="1"/>
    <col min="2066" max="2066" width="15.625" style="1" customWidth="1"/>
    <col min="2067" max="2304" width="9" style="1"/>
    <col min="2305" max="2305" width="10.125" style="1" customWidth="1"/>
    <col min="2306" max="2306" width="2.625" style="1" customWidth="1"/>
    <col min="2307" max="2307" width="5.75" style="1" customWidth="1"/>
    <col min="2308" max="2309" width="15.75" style="1" customWidth="1"/>
    <col min="2310" max="2310" width="73" style="1" customWidth="1"/>
    <col min="2311" max="2311" width="6.25" style="1" customWidth="1"/>
    <col min="2312" max="2313" width="9.875" style="1" bestFit="1" customWidth="1"/>
    <col min="2314" max="2314" width="5.75" style="1" customWidth="1"/>
    <col min="2315" max="2315" width="57" style="1" customWidth="1"/>
    <col min="2316" max="2316" width="43.625" style="1" customWidth="1"/>
    <col min="2317" max="2317" width="30.75" style="1" customWidth="1"/>
    <col min="2318" max="2318" width="13.75" style="1" customWidth="1"/>
    <col min="2319" max="2319" width="6.375" style="1" customWidth="1"/>
    <col min="2320" max="2320" width="13.25" style="1" customWidth="1"/>
    <col min="2321" max="2321" width="14.5" style="1" customWidth="1"/>
    <col min="2322" max="2322" width="15.625" style="1" customWidth="1"/>
    <col min="2323" max="2560" width="9" style="1"/>
    <col min="2561" max="2561" width="10.125" style="1" customWidth="1"/>
    <col min="2562" max="2562" width="2.625" style="1" customWidth="1"/>
    <col min="2563" max="2563" width="5.75" style="1" customWidth="1"/>
    <col min="2564" max="2565" width="15.75" style="1" customWidth="1"/>
    <col min="2566" max="2566" width="73" style="1" customWidth="1"/>
    <col min="2567" max="2567" width="6.25" style="1" customWidth="1"/>
    <col min="2568" max="2569" width="9.875" style="1" bestFit="1" customWidth="1"/>
    <col min="2570" max="2570" width="5.75" style="1" customWidth="1"/>
    <col min="2571" max="2571" width="57" style="1" customWidth="1"/>
    <col min="2572" max="2572" width="43.625" style="1" customWidth="1"/>
    <col min="2573" max="2573" width="30.75" style="1" customWidth="1"/>
    <col min="2574" max="2574" width="13.75" style="1" customWidth="1"/>
    <col min="2575" max="2575" width="6.375" style="1" customWidth="1"/>
    <col min="2576" max="2576" width="13.25" style="1" customWidth="1"/>
    <col min="2577" max="2577" width="14.5" style="1" customWidth="1"/>
    <col min="2578" max="2578" width="15.625" style="1" customWidth="1"/>
    <col min="2579" max="2816" width="9" style="1"/>
    <col min="2817" max="2817" width="10.125" style="1" customWidth="1"/>
    <col min="2818" max="2818" width="2.625" style="1" customWidth="1"/>
    <col min="2819" max="2819" width="5.75" style="1" customWidth="1"/>
    <col min="2820" max="2821" width="15.75" style="1" customWidth="1"/>
    <col min="2822" max="2822" width="73" style="1" customWidth="1"/>
    <col min="2823" max="2823" width="6.25" style="1" customWidth="1"/>
    <col min="2824" max="2825" width="9.875" style="1" bestFit="1" customWidth="1"/>
    <col min="2826" max="2826" width="5.75" style="1" customWidth="1"/>
    <col min="2827" max="2827" width="57" style="1" customWidth="1"/>
    <col min="2828" max="2828" width="43.625" style="1" customWidth="1"/>
    <col min="2829" max="2829" width="30.75" style="1" customWidth="1"/>
    <col min="2830" max="2830" width="13.75" style="1" customWidth="1"/>
    <col min="2831" max="2831" width="6.375" style="1" customWidth="1"/>
    <col min="2832" max="2832" width="13.25" style="1" customWidth="1"/>
    <col min="2833" max="2833" width="14.5" style="1" customWidth="1"/>
    <col min="2834" max="2834" width="15.625" style="1" customWidth="1"/>
    <col min="2835" max="3072" width="9" style="1"/>
    <col min="3073" max="3073" width="10.125" style="1" customWidth="1"/>
    <col min="3074" max="3074" width="2.625" style="1" customWidth="1"/>
    <col min="3075" max="3075" width="5.75" style="1" customWidth="1"/>
    <col min="3076" max="3077" width="15.75" style="1" customWidth="1"/>
    <col min="3078" max="3078" width="73" style="1" customWidth="1"/>
    <col min="3079" max="3079" width="6.25" style="1" customWidth="1"/>
    <col min="3080" max="3081" width="9.875" style="1" bestFit="1" customWidth="1"/>
    <col min="3082" max="3082" width="5.75" style="1" customWidth="1"/>
    <col min="3083" max="3083" width="57" style="1" customWidth="1"/>
    <col min="3084" max="3084" width="43.625" style="1" customWidth="1"/>
    <col min="3085" max="3085" width="30.75" style="1" customWidth="1"/>
    <col min="3086" max="3086" width="13.75" style="1" customWidth="1"/>
    <col min="3087" max="3087" width="6.375" style="1" customWidth="1"/>
    <col min="3088" max="3088" width="13.25" style="1" customWidth="1"/>
    <col min="3089" max="3089" width="14.5" style="1" customWidth="1"/>
    <col min="3090" max="3090" width="15.625" style="1" customWidth="1"/>
    <col min="3091" max="3328" width="9" style="1"/>
    <col min="3329" max="3329" width="10.125" style="1" customWidth="1"/>
    <col min="3330" max="3330" width="2.625" style="1" customWidth="1"/>
    <col min="3331" max="3331" width="5.75" style="1" customWidth="1"/>
    <col min="3332" max="3333" width="15.75" style="1" customWidth="1"/>
    <col min="3334" max="3334" width="73" style="1" customWidth="1"/>
    <col min="3335" max="3335" width="6.25" style="1" customWidth="1"/>
    <col min="3336" max="3337" width="9.875" style="1" bestFit="1" customWidth="1"/>
    <col min="3338" max="3338" width="5.75" style="1" customWidth="1"/>
    <col min="3339" max="3339" width="57" style="1" customWidth="1"/>
    <col min="3340" max="3340" width="43.625" style="1" customWidth="1"/>
    <col min="3341" max="3341" width="30.75" style="1" customWidth="1"/>
    <col min="3342" max="3342" width="13.75" style="1" customWidth="1"/>
    <col min="3343" max="3343" width="6.375" style="1" customWidth="1"/>
    <col min="3344" max="3344" width="13.25" style="1" customWidth="1"/>
    <col min="3345" max="3345" width="14.5" style="1" customWidth="1"/>
    <col min="3346" max="3346" width="15.625" style="1" customWidth="1"/>
    <col min="3347" max="3584" width="9" style="1"/>
    <col min="3585" max="3585" width="10.125" style="1" customWidth="1"/>
    <col min="3586" max="3586" width="2.625" style="1" customWidth="1"/>
    <col min="3587" max="3587" width="5.75" style="1" customWidth="1"/>
    <col min="3588" max="3589" width="15.75" style="1" customWidth="1"/>
    <col min="3590" max="3590" width="73" style="1" customWidth="1"/>
    <col min="3591" max="3591" width="6.25" style="1" customWidth="1"/>
    <col min="3592" max="3593" width="9.875" style="1" bestFit="1" customWidth="1"/>
    <col min="3594" max="3594" width="5.75" style="1" customWidth="1"/>
    <col min="3595" max="3595" width="57" style="1" customWidth="1"/>
    <col min="3596" max="3596" width="43.625" style="1" customWidth="1"/>
    <col min="3597" max="3597" width="30.75" style="1" customWidth="1"/>
    <col min="3598" max="3598" width="13.75" style="1" customWidth="1"/>
    <col min="3599" max="3599" width="6.375" style="1" customWidth="1"/>
    <col min="3600" max="3600" width="13.25" style="1" customWidth="1"/>
    <col min="3601" max="3601" width="14.5" style="1" customWidth="1"/>
    <col min="3602" max="3602" width="15.625" style="1" customWidth="1"/>
    <col min="3603" max="3840" width="9" style="1"/>
    <col min="3841" max="3841" width="10.125" style="1" customWidth="1"/>
    <col min="3842" max="3842" width="2.625" style="1" customWidth="1"/>
    <col min="3843" max="3843" width="5.75" style="1" customWidth="1"/>
    <col min="3844" max="3845" width="15.75" style="1" customWidth="1"/>
    <col min="3846" max="3846" width="73" style="1" customWidth="1"/>
    <col min="3847" max="3847" width="6.25" style="1" customWidth="1"/>
    <col min="3848" max="3849" width="9.875" style="1" bestFit="1" customWidth="1"/>
    <col min="3850" max="3850" width="5.75" style="1" customWidth="1"/>
    <col min="3851" max="3851" width="57" style="1" customWidth="1"/>
    <col min="3852" max="3852" width="43.625" style="1" customWidth="1"/>
    <col min="3853" max="3853" width="30.75" style="1" customWidth="1"/>
    <col min="3854" max="3854" width="13.75" style="1" customWidth="1"/>
    <col min="3855" max="3855" width="6.375" style="1" customWidth="1"/>
    <col min="3856" max="3856" width="13.25" style="1" customWidth="1"/>
    <col min="3857" max="3857" width="14.5" style="1" customWidth="1"/>
    <col min="3858" max="3858" width="15.625" style="1" customWidth="1"/>
    <col min="3859" max="4096" width="9" style="1"/>
    <col min="4097" max="4097" width="10.125" style="1" customWidth="1"/>
    <col min="4098" max="4098" width="2.625" style="1" customWidth="1"/>
    <col min="4099" max="4099" width="5.75" style="1" customWidth="1"/>
    <col min="4100" max="4101" width="15.75" style="1" customWidth="1"/>
    <col min="4102" max="4102" width="73" style="1" customWidth="1"/>
    <col min="4103" max="4103" width="6.25" style="1" customWidth="1"/>
    <col min="4104" max="4105" width="9.875" style="1" bestFit="1" customWidth="1"/>
    <col min="4106" max="4106" width="5.75" style="1" customWidth="1"/>
    <col min="4107" max="4107" width="57" style="1" customWidth="1"/>
    <col min="4108" max="4108" width="43.625" style="1" customWidth="1"/>
    <col min="4109" max="4109" width="30.75" style="1" customWidth="1"/>
    <col min="4110" max="4110" width="13.75" style="1" customWidth="1"/>
    <col min="4111" max="4111" width="6.375" style="1" customWidth="1"/>
    <col min="4112" max="4112" width="13.25" style="1" customWidth="1"/>
    <col min="4113" max="4113" width="14.5" style="1" customWidth="1"/>
    <col min="4114" max="4114" width="15.625" style="1" customWidth="1"/>
    <col min="4115" max="4352" width="9" style="1"/>
    <col min="4353" max="4353" width="10.125" style="1" customWidth="1"/>
    <col min="4354" max="4354" width="2.625" style="1" customWidth="1"/>
    <col min="4355" max="4355" width="5.75" style="1" customWidth="1"/>
    <col min="4356" max="4357" width="15.75" style="1" customWidth="1"/>
    <col min="4358" max="4358" width="73" style="1" customWidth="1"/>
    <col min="4359" max="4359" width="6.25" style="1" customWidth="1"/>
    <col min="4360" max="4361" width="9.875" style="1" bestFit="1" customWidth="1"/>
    <col min="4362" max="4362" width="5.75" style="1" customWidth="1"/>
    <col min="4363" max="4363" width="57" style="1" customWidth="1"/>
    <col min="4364" max="4364" width="43.625" style="1" customWidth="1"/>
    <col min="4365" max="4365" width="30.75" style="1" customWidth="1"/>
    <col min="4366" max="4366" width="13.75" style="1" customWidth="1"/>
    <col min="4367" max="4367" width="6.375" style="1" customWidth="1"/>
    <col min="4368" max="4368" width="13.25" style="1" customWidth="1"/>
    <col min="4369" max="4369" width="14.5" style="1" customWidth="1"/>
    <col min="4370" max="4370" width="15.625" style="1" customWidth="1"/>
    <col min="4371" max="4608" width="9" style="1"/>
    <col min="4609" max="4609" width="10.125" style="1" customWidth="1"/>
    <col min="4610" max="4610" width="2.625" style="1" customWidth="1"/>
    <col min="4611" max="4611" width="5.75" style="1" customWidth="1"/>
    <col min="4612" max="4613" width="15.75" style="1" customWidth="1"/>
    <col min="4614" max="4614" width="73" style="1" customWidth="1"/>
    <col min="4615" max="4615" width="6.25" style="1" customWidth="1"/>
    <col min="4616" max="4617" width="9.875" style="1" bestFit="1" customWidth="1"/>
    <col min="4618" max="4618" width="5.75" style="1" customWidth="1"/>
    <col min="4619" max="4619" width="57" style="1" customWidth="1"/>
    <col min="4620" max="4620" width="43.625" style="1" customWidth="1"/>
    <col min="4621" max="4621" width="30.75" style="1" customWidth="1"/>
    <col min="4622" max="4622" width="13.75" style="1" customWidth="1"/>
    <col min="4623" max="4623" width="6.375" style="1" customWidth="1"/>
    <col min="4624" max="4624" width="13.25" style="1" customWidth="1"/>
    <col min="4625" max="4625" width="14.5" style="1" customWidth="1"/>
    <col min="4626" max="4626" width="15.625" style="1" customWidth="1"/>
    <col min="4627" max="4864" width="9" style="1"/>
    <col min="4865" max="4865" width="10.125" style="1" customWidth="1"/>
    <col min="4866" max="4866" width="2.625" style="1" customWidth="1"/>
    <col min="4867" max="4867" width="5.75" style="1" customWidth="1"/>
    <col min="4868" max="4869" width="15.75" style="1" customWidth="1"/>
    <col min="4870" max="4870" width="73" style="1" customWidth="1"/>
    <col min="4871" max="4871" width="6.25" style="1" customWidth="1"/>
    <col min="4872" max="4873" width="9.875" style="1" bestFit="1" customWidth="1"/>
    <col min="4874" max="4874" width="5.75" style="1" customWidth="1"/>
    <col min="4875" max="4875" width="57" style="1" customWidth="1"/>
    <col min="4876" max="4876" width="43.625" style="1" customWidth="1"/>
    <col min="4877" max="4877" width="30.75" style="1" customWidth="1"/>
    <col min="4878" max="4878" width="13.75" style="1" customWidth="1"/>
    <col min="4879" max="4879" width="6.375" style="1" customWidth="1"/>
    <col min="4880" max="4880" width="13.25" style="1" customWidth="1"/>
    <col min="4881" max="4881" width="14.5" style="1" customWidth="1"/>
    <col min="4882" max="4882" width="15.625" style="1" customWidth="1"/>
    <col min="4883" max="5120" width="9" style="1"/>
    <col min="5121" max="5121" width="10.125" style="1" customWidth="1"/>
    <col min="5122" max="5122" width="2.625" style="1" customWidth="1"/>
    <col min="5123" max="5123" width="5.75" style="1" customWidth="1"/>
    <col min="5124" max="5125" width="15.75" style="1" customWidth="1"/>
    <col min="5126" max="5126" width="73" style="1" customWidth="1"/>
    <col min="5127" max="5127" width="6.25" style="1" customWidth="1"/>
    <col min="5128" max="5129" width="9.875" style="1" bestFit="1" customWidth="1"/>
    <col min="5130" max="5130" width="5.75" style="1" customWidth="1"/>
    <col min="5131" max="5131" width="57" style="1" customWidth="1"/>
    <col min="5132" max="5132" width="43.625" style="1" customWidth="1"/>
    <col min="5133" max="5133" width="30.75" style="1" customWidth="1"/>
    <col min="5134" max="5134" width="13.75" style="1" customWidth="1"/>
    <col min="5135" max="5135" width="6.375" style="1" customWidth="1"/>
    <col min="5136" max="5136" width="13.25" style="1" customWidth="1"/>
    <col min="5137" max="5137" width="14.5" style="1" customWidth="1"/>
    <col min="5138" max="5138" width="15.625" style="1" customWidth="1"/>
    <col min="5139" max="5376" width="9" style="1"/>
    <col min="5377" max="5377" width="10.125" style="1" customWidth="1"/>
    <col min="5378" max="5378" width="2.625" style="1" customWidth="1"/>
    <col min="5379" max="5379" width="5.75" style="1" customWidth="1"/>
    <col min="5380" max="5381" width="15.75" style="1" customWidth="1"/>
    <col min="5382" max="5382" width="73" style="1" customWidth="1"/>
    <col min="5383" max="5383" width="6.25" style="1" customWidth="1"/>
    <col min="5384" max="5385" width="9.875" style="1" bestFit="1" customWidth="1"/>
    <col min="5386" max="5386" width="5.75" style="1" customWidth="1"/>
    <col min="5387" max="5387" width="57" style="1" customWidth="1"/>
    <col min="5388" max="5388" width="43.625" style="1" customWidth="1"/>
    <col min="5389" max="5389" width="30.75" style="1" customWidth="1"/>
    <col min="5390" max="5390" width="13.75" style="1" customWidth="1"/>
    <col min="5391" max="5391" width="6.375" style="1" customWidth="1"/>
    <col min="5392" max="5392" width="13.25" style="1" customWidth="1"/>
    <col min="5393" max="5393" width="14.5" style="1" customWidth="1"/>
    <col min="5394" max="5394" width="15.625" style="1" customWidth="1"/>
    <col min="5395" max="5632" width="9" style="1"/>
    <col min="5633" max="5633" width="10.125" style="1" customWidth="1"/>
    <col min="5634" max="5634" width="2.625" style="1" customWidth="1"/>
    <col min="5635" max="5635" width="5.75" style="1" customWidth="1"/>
    <col min="5636" max="5637" width="15.75" style="1" customWidth="1"/>
    <col min="5638" max="5638" width="73" style="1" customWidth="1"/>
    <col min="5639" max="5639" width="6.25" style="1" customWidth="1"/>
    <col min="5640" max="5641" width="9.875" style="1" bestFit="1" customWidth="1"/>
    <col min="5642" max="5642" width="5.75" style="1" customWidth="1"/>
    <col min="5643" max="5643" width="57" style="1" customWidth="1"/>
    <col min="5644" max="5644" width="43.625" style="1" customWidth="1"/>
    <col min="5645" max="5645" width="30.75" style="1" customWidth="1"/>
    <col min="5646" max="5646" width="13.75" style="1" customWidth="1"/>
    <col min="5647" max="5647" width="6.375" style="1" customWidth="1"/>
    <col min="5648" max="5648" width="13.25" style="1" customWidth="1"/>
    <col min="5649" max="5649" width="14.5" style="1" customWidth="1"/>
    <col min="5650" max="5650" width="15.625" style="1" customWidth="1"/>
    <col min="5651" max="5888" width="9" style="1"/>
    <col min="5889" max="5889" width="10.125" style="1" customWidth="1"/>
    <col min="5890" max="5890" width="2.625" style="1" customWidth="1"/>
    <col min="5891" max="5891" width="5.75" style="1" customWidth="1"/>
    <col min="5892" max="5893" width="15.75" style="1" customWidth="1"/>
    <col min="5894" max="5894" width="73" style="1" customWidth="1"/>
    <col min="5895" max="5895" width="6.25" style="1" customWidth="1"/>
    <col min="5896" max="5897" width="9.875" style="1" bestFit="1" customWidth="1"/>
    <col min="5898" max="5898" width="5.75" style="1" customWidth="1"/>
    <col min="5899" max="5899" width="57" style="1" customWidth="1"/>
    <col min="5900" max="5900" width="43.625" style="1" customWidth="1"/>
    <col min="5901" max="5901" width="30.75" style="1" customWidth="1"/>
    <col min="5902" max="5902" width="13.75" style="1" customWidth="1"/>
    <col min="5903" max="5903" width="6.375" style="1" customWidth="1"/>
    <col min="5904" max="5904" width="13.25" style="1" customWidth="1"/>
    <col min="5905" max="5905" width="14.5" style="1" customWidth="1"/>
    <col min="5906" max="5906" width="15.625" style="1" customWidth="1"/>
    <col min="5907" max="6144" width="9" style="1"/>
    <col min="6145" max="6145" width="10.125" style="1" customWidth="1"/>
    <col min="6146" max="6146" width="2.625" style="1" customWidth="1"/>
    <col min="6147" max="6147" width="5.75" style="1" customWidth="1"/>
    <col min="6148" max="6149" width="15.75" style="1" customWidth="1"/>
    <col min="6150" max="6150" width="73" style="1" customWidth="1"/>
    <col min="6151" max="6151" width="6.25" style="1" customWidth="1"/>
    <col min="6152" max="6153" width="9.875" style="1" bestFit="1" customWidth="1"/>
    <col min="6154" max="6154" width="5.75" style="1" customWidth="1"/>
    <col min="6155" max="6155" width="57" style="1" customWidth="1"/>
    <col min="6156" max="6156" width="43.625" style="1" customWidth="1"/>
    <col min="6157" max="6157" width="30.75" style="1" customWidth="1"/>
    <col min="6158" max="6158" width="13.75" style="1" customWidth="1"/>
    <col min="6159" max="6159" width="6.375" style="1" customWidth="1"/>
    <col min="6160" max="6160" width="13.25" style="1" customWidth="1"/>
    <col min="6161" max="6161" width="14.5" style="1" customWidth="1"/>
    <col min="6162" max="6162" width="15.625" style="1" customWidth="1"/>
    <col min="6163" max="6400" width="9" style="1"/>
    <col min="6401" max="6401" width="10.125" style="1" customWidth="1"/>
    <col min="6402" max="6402" width="2.625" style="1" customWidth="1"/>
    <col min="6403" max="6403" width="5.75" style="1" customWidth="1"/>
    <col min="6404" max="6405" width="15.75" style="1" customWidth="1"/>
    <col min="6406" max="6406" width="73" style="1" customWidth="1"/>
    <col min="6407" max="6407" width="6.25" style="1" customWidth="1"/>
    <col min="6408" max="6409" width="9.875" style="1" bestFit="1" customWidth="1"/>
    <col min="6410" max="6410" width="5.75" style="1" customWidth="1"/>
    <col min="6411" max="6411" width="57" style="1" customWidth="1"/>
    <col min="6412" max="6412" width="43.625" style="1" customWidth="1"/>
    <col min="6413" max="6413" width="30.75" style="1" customWidth="1"/>
    <col min="6414" max="6414" width="13.75" style="1" customWidth="1"/>
    <col min="6415" max="6415" width="6.375" style="1" customWidth="1"/>
    <col min="6416" max="6416" width="13.25" style="1" customWidth="1"/>
    <col min="6417" max="6417" width="14.5" style="1" customWidth="1"/>
    <col min="6418" max="6418" width="15.625" style="1" customWidth="1"/>
    <col min="6419" max="6656" width="9" style="1"/>
    <col min="6657" max="6657" width="10.125" style="1" customWidth="1"/>
    <col min="6658" max="6658" width="2.625" style="1" customWidth="1"/>
    <col min="6659" max="6659" width="5.75" style="1" customWidth="1"/>
    <col min="6660" max="6661" width="15.75" style="1" customWidth="1"/>
    <col min="6662" max="6662" width="73" style="1" customWidth="1"/>
    <col min="6663" max="6663" width="6.25" style="1" customWidth="1"/>
    <col min="6664" max="6665" width="9.875" style="1" bestFit="1" customWidth="1"/>
    <col min="6666" max="6666" width="5.75" style="1" customWidth="1"/>
    <col min="6667" max="6667" width="57" style="1" customWidth="1"/>
    <col min="6668" max="6668" width="43.625" style="1" customWidth="1"/>
    <col min="6669" max="6669" width="30.75" style="1" customWidth="1"/>
    <col min="6670" max="6670" width="13.75" style="1" customWidth="1"/>
    <col min="6671" max="6671" width="6.375" style="1" customWidth="1"/>
    <col min="6672" max="6672" width="13.25" style="1" customWidth="1"/>
    <col min="6673" max="6673" width="14.5" style="1" customWidth="1"/>
    <col min="6674" max="6674" width="15.625" style="1" customWidth="1"/>
    <col min="6675" max="6912" width="9" style="1"/>
    <col min="6913" max="6913" width="10.125" style="1" customWidth="1"/>
    <col min="6914" max="6914" width="2.625" style="1" customWidth="1"/>
    <col min="6915" max="6915" width="5.75" style="1" customWidth="1"/>
    <col min="6916" max="6917" width="15.75" style="1" customWidth="1"/>
    <col min="6918" max="6918" width="73" style="1" customWidth="1"/>
    <col min="6919" max="6919" width="6.25" style="1" customWidth="1"/>
    <col min="6920" max="6921" width="9.875" style="1" bestFit="1" customWidth="1"/>
    <col min="6922" max="6922" width="5.75" style="1" customWidth="1"/>
    <col min="6923" max="6923" width="57" style="1" customWidth="1"/>
    <col min="6924" max="6924" width="43.625" style="1" customWidth="1"/>
    <col min="6925" max="6925" width="30.75" style="1" customWidth="1"/>
    <col min="6926" max="6926" width="13.75" style="1" customWidth="1"/>
    <col min="6927" max="6927" width="6.375" style="1" customWidth="1"/>
    <col min="6928" max="6928" width="13.25" style="1" customWidth="1"/>
    <col min="6929" max="6929" width="14.5" style="1" customWidth="1"/>
    <col min="6930" max="6930" width="15.625" style="1" customWidth="1"/>
    <col min="6931" max="7168" width="9" style="1"/>
    <col min="7169" max="7169" width="10.125" style="1" customWidth="1"/>
    <col min="7170" max="7170" width="2.625" style="1" customWidth="1"/>
    <col min="7171" max="7171" width="5.75" style="1" customWidth="1"/>
    <col min="7172" max="7173" width="15.75" style="1" customWidth="1"/>
    <col min="7174" max="7174" width="73" style="1" customWidth="1"/>
    <col min="7175" max="7175" width="6.25" style="1" customWidth="1"/>
    <col min="7176" max="7177" width="9.875" style="1" bestFit="1" customWidth="1"/>
    <col min="7178" max="7178" width="5.75" style="1" customWidth="1"/>
    <col min="7179" max="7179" width="57" style="1" customWidth="1"/>
    <col min="7180" max="7180" width="43.625" style="1" customWidth="1"/>
    <col min="7181" max="7181" width="30.75" style="1" customWidth="1"/>
    <col min="7182" max="7182" width="13.75" style="1" customWidth="1"/>
    <col min="7183" max="7183" width="6.375" style="1" customWidth="1"/>
    <col min="7184" max="7184" width="13.25" style="1" customWidth="1"/>
    <col min="7185" max="7185" width="14.5" style="1" customWidth="1"/>
    <col min="7186" max="7186" width="15.625" style="1" customWidth="1"/>
    <col min="7187" max="7424" width="9" style="1"/>
    <col min="7425" max="7425" width="10.125" style="1" customWidth="1"/>
    <col min="7426" max="7426" width="2.625" style="1" customWidth="1"/>
    <col min="7427" max="7427" width="5.75" style="1" customWidth="1"/>
    <col min="7428" max="7429" width="15.75" style="1" customWidth="1"/>
    <col min="7430" max="7430" width="73" style="1" customWidth="1"/>
    <col min="7431" max="7431" width="6.25" style="1" customWidth="1"/>
    <col min="7432" max="7433" width="9.875" style="1" bestFit="1" customWidth="1"/>
    <col min="7434" max="7434" width="5.75" style="1" customWidth="1"/>
    <col min="7435" max="7435" width="57" style="1" customWidth="1"/>
    <col min="7436" max="7436" width="43.625" style="1" customWidth="1"/>
    <col min="7437" max="7437" width="30.75" style="1" customWidth="1"/>
    <col min="7438" max="7438" width="13.75" style="1" customWidth="1"/>
    <col min="7439" max="7439" width="6.375" style="1" customWidth="1"/>
    <col min="7440" max="7440" width="13.25" style="1" customWidth="1"/>
    <col min="7441" max="7441" width="14.5" style="1" customWidth="1"/>
    <col min="7442" max="7442" width="15.625" style="1" customWidth="1"/>
    <col min="7443" max="7680" width="9" style="1"/>
    <col min="7681" max="7681" width="10.125" style="1" customWidth="1"/>
    <col min="7682" max="7682" width="2.625" style="1" customWidth="1"/>
    <col min="7683" max="7683" width="5.75" style="1" customWidth="1"/>
    <col min="7684" max="7685" width="15.75" style="1" customWidth="1"/>
    <col min="7686" max="7686" width="73" style="1" customWidth="1"/>
    <col min="7687" max="7687" width="6.25" style="1" customWidth="1"/>
    <col min="7688" max="7689" width="9.875" style="1" bestFit="1" customWidth="1"/>
    <col min="7690" max="7690" width="5.75" style="1" customWidth="1"/>
    <col min="7691" max="7691" width="57" style="1" customWidth="1"/>
    <col min="7692" max="7692" width="43.625" style="1" customWidth="1"/>
    <col min="7693" max="7693" width="30.75" style="1" customWidth="1"/>
    <col min="7694" max="7694" width="13.75" style="1" customWidth="1"/>
    <col min="7695" max="7695" width="6.375" style="1" customWidth="1"/>
    <col min="7696" max="7696" width="13.25" style="1" customWidth="1"/>
    <col min="7697" max="7697" width="14.5" style="1" customWidth="1"/>
    <col min="7698" max="7698" width="15.625" style="1" customWidth="1"/>
    <col min="7699" max="7936" width="9" style="1"/>
    <col min="7937" max="7937" width="10.125" style="1" customWidth="1"/>
    <col min="7938" max="7938" width="2.625" style="1" customWidth="1"/>
    <col min="7939" max="7939" width="5.75" style="1" customWidth="1"/>
    <col min="7940" max="7941" width="15.75" style="1" customWidth="1"/>
    <col min="7942" max="7942" width="73" style="1" customWidth="1"/>
    <col min="7943" max="7943" width="6.25" style="1" customWidth="1"/>
    <col min="7944" max="7945" width="9.875" style="1" bestFit="1" customWidth="1"/>
    <col min="7946" max="7946" width="5.75" style="1" customWidth="1"/>
    <col min="7947" max="7947" width="57" style="1" customWidth="1"/>
    <col min="7948" max="7948" width="43.625" style="1" customWidth="1"/>
    <col min="7949" max="7949" width="30.75" style="1" customWidth="1"/>
    <col min="7950" max="7950" width="13.75" style="1" customWidth="1"/>
    <col min="7951" max="7951" width="6.375" style="1" customWidth="1"/>
    <col min="7952" max="7952" width="13.25" style="1" customWidth="1"/>
    <col min="7953" max="7953" width="14.5" style="1" customWidth="1"/>
    <col min="7954" max="7954" width="15.625" style="1" customWidth="1"/>
    <col min="7955" max="8192" width="9" style="1"/>
    <col min="8193" max="8193" width="10.125" style="1" customWidth="1"/>
    <col min="8194" max="8194" width="2.625" style="1" customWidth="1"/>
    <col min="8195" max="8195" width="5.75" style="1" customWidth="1"/>
    <col min="8196" max="8197" width="15.75" style="1" customWidth="1"/>
    <col min="8198" max="8198" width="73" style="1" customWidth="1"/>
    <col min="8199" max="8199" width="6.25" style="1" customWidth="1"/>
    <col min="8200" max="8201" width="9.875" style="1" bestFit="1" customWidth="1"/>
    <col min="8202" max="8202" width="5.75" style="1" customWidth="1"/>
    <col min="8203" max="8203" width="57" style="1" customWidth="1"/>
    <col min="8204" max="8204" width="43.625" style="1" customWidth="1"/>
    <col min="8205" max="8205" width="30.75" style="1" customWidth="1"/>
    <col min="8206" max="8206" width="13.75" style="1" customWidth="1"/>
    <col min="8207" max="8207" width="6.375" style="1" customWidth="1"/>
    <col min="8208" max="8208" width="13.25" style="1" customWidth="1"/>
    <col min="8209" max="8209" width="14.5" style="1" customWidth="1"/>
    <col min="8210" max="8210" width="15.625" style="1" customWidth="1"/>
    <col min="8211" max="8448" width="9" style="1"/>
    <col min="8449" max="8449" width="10.125" style="1" customWidth="1"/>
    <col min="8450" max="8450" width="2.625" style="1" customWidth="1"/>
    <col min="8451" max="8451" width="5.75" style="1" customWidth="1"/>
    <col min="8452" max="8453" width="15.75" style="1" customWidth="1"/>
    <col min="8454" max="8454" width="73" style="1" customWidth="1"/>
    <col min="8455" max="8455" width="6.25" style="1" customWidth="1"/>
    <col min="8456" max="8457" width="9.875" style="1" bestFit="1" customWidth="1"/>
    <col min="8458" max="8458" width="5.75" style="1" customWidth="1"/>
    <col min="8459" max="8459" width="57" style="1" customWidth="1"/>
    <col min="8460" max="8460" width="43.625" style="1" customWidth="1"/>
    <col min="8461" max="8461" width="30.75" style="1" customWidth="1"/>
    <col min="8462" max="8462" width="13.75" style="1" customWidth="1"/>
    <col min="8463" max="8463" width="6.375" style="1" customWidth="1"/>
    <col min="8464" max="8464" width="13.25" style="1" customWidth="1"/>
    <col min="8465" max="8465" width="14.5" style="1" customWidth="1"/>
    <col min="8466" max="8466" width="15.625" style="1" customWidth="1"/>
    <col min="8467" max="8704" width="9" style="1"/>
    <col min="8705" max="8705" width="10.125" style="1" customWidth="1"/>
    <col min="8706" max="8706" width="2.625" style="1" customWidth="1"/>
    <col min="8707" max="8707" width="5.75" style="1" customWidth="1"/>
    <col min="8708" max="8709" width="15.75" style="1" customWidth="1"/>
    <col min="8710" max="8710" width="73" style="1" customWidth="1"/>
    <col min="8711" max="8711" width="6.25" style="1" customWidth="1"/>
    <col min="8712" max="8713" width="9.875" style="1" bestFit="1" customWidth="1"/>
    <col min="8714" max="8714" width="5.75" style="1" customWidth="1"/>
    <col min="8715" max="8715" width="57" style="1" customWidth="1"/>
    <col min="8716" max="8716" width="43.625" style="1" customWidth="1"/>
    <col min="8717" max="8717" width="30.75" style="1" customWidth="1"/>
    <col min="8718" max="8718" width="13.75" style="1" customWidth="1"/>
    <col min="8719" max="8719" width="6.375" style="1" customWidth="1"/>
    <col min="8720" max="8720" width="13.25" style="1" customWidth="1"/>
    <col min="8721" max="8721" width="14.5" style="1" customWidth="1"/>
    <col min="8722" max="8722" width="15.625" style="1" customWidth="1"/>
    <col min="8723" max="8960" width="9" style="1"/>
    <col min="8961" max="8961" width="10.125" style="1" customWidth="1"/>
    <col min="8962" max="8962" width="2.625" style="1" customWidth="1"/>
    <col min="8963" max="8963" width="5.75" style="1" customWidth="1"/>
    <col min="8964" max="8965" width="15.75" style="1" customWidth="1"/>
    <col min="8966" max="8966" width="73" style="1" customWidth="1"/>
    <col min="8967" max="8967" width="6.25" style="1" customWidth="1"/>
    <col min="8968" max="8969" width="9.875" style="1" bestFit="1" customWidth="1"/>
    <col min="8970" max="8970" width="5.75" style="1" customWidth="1"/>
    <col min="8971" max="8971" width="57" style="1" customWidth="1"/>
    <col min="8972" max="8972" width="43.625" style="1" customWidth="1"/>
    <col min="8973" max="8973" width="30.75" style="1" customWidth="1"/>
    <col min="8974" max="8974" width="13.75" style="1" customWidth="1"/>
    <col min="8975" max="8975" width="6.375" style="1" customWidth="1"/>
    <col min="8976" max="8976" width="13.25" style="1" customWidth="1"/>
    <col min="8977" max="8977" width="14.5" style="1" customWidth="1"/>
    <col min="8978" max="8978" width="15.625" style="1" customWidth="1"/>
    <col min="8979" max="9216" width="9" style="1"/>
    <col min="9217" max="9217" width="10.125" style="1" customWidth="1"/>
    <col min="9218" max="9218" width="2.625" style="1" customWidth="1"/>
    <col min="9219" max="9219" width="5.75" style="1" customWidth="1"/>
    <col min="9220" max="9221" width="15.75" style="1" customWidth="1"/>
    <col min="9222" max="9222" width="73" style="1" customWidth="1"/>
    <col min="9223" max="9223" width="6.25" style="1" customWidth="1"/>
    <col min="9224" max="9225" width="9.875" style="1" bestFit="1" customWidth="1"/>
    <col min="9226" max="9226" width="5.75" style="1" customWidth="1"/>
    <col min="9227" max="9227" width="57" style="1" customWidth="1"/>
    <col min="9228" max="9228" width="43.625" style="1" customWidth="1"/>
    <col min="9229" max="9229" width="30.75" style="1" customWidth="1"/>
    <col min="9230" max="9230" width="13.75" style="1" customWidth="1"/>
    <col min="9231" max="9231" width="6.375" style="1" customWidth="1"/>
    <col min="9232" max="9232" width="13.25" style="1" customWidth="1"/>
    <col min="9233" max="9233" width="14.5" style="1" customWidth="1"/>
    <col min="9234" max="9234" width="15.625" style="1" customWidth="1"/>
    <col min="9235" max="9472" width="9" style="1"/>
    <col min="9473" max="9473" width="10.125" style="1" customWidth="1"/>
    <col min="9474" max="9474" width="2.625" style="1" customWidth="1"/>
    <col min="9475" max="9475" width="5.75" style="1" customWidth="1"/>
    <col min="9476" max="9477" width="15.75" style="1" customWidth="1"/>
    <col min="9478" max="9478" width="73" style="1" customWidth="1"/>
    <col min="9479" max="9479" width="6.25" style="1" customWidth="1"/>
    <col min="9480" max="9481" width="9.875" style="1" bestFit="1" customWidth="1"/>
    <col min="9482" max="9482" width="5.75" style="1" customWidth="1"/>
    <col min="9483" max="9483" width="57" style="1" customWidth="1"/>
    <col min="9484" max="9484" width="43.625" style="1" customWidth="1"/>
    <col min="9485" max="9485" width="30.75" style="1" customWidth="1"/>
    <col min="9486" max="9486" width="13.75" style="1" customWidth="1"/>
    <col min="9487" max="9487" width="6.375" style="1" customWidth="1"/>
    <col min="9488" max="9488" width="13.25" style="1" customWidth="1"/>
    <col min="9489" max="9489" width="14.5" style="1" customWidth="1"/>
    <col min="9490" max="9490" width="15.625" style="1" customWidth="1"/>
    <col min="9491" max="9728" width="9" style="1"/>
    <col min="9729" max="9729" width="10.125" style="1" customWidth="1"/>
    <col min="9730" max="9730" width="2.625" style="1" customWidth="1"/>
    <col min="9731" max="9731" width="5.75" style="1" customWidth="1"/>
    <col min="9732" max="9733" width="15.75" style="1" customWidth="1"/>
    <col min="9734" max="9734" width="73" style="1" customWidth="1"/>
    <col min="9735" max="9735" width="6.25" style="1" customWidth="1"/>
    <col min="9736" max="9737" width="9.875" style="1" bestFit="1" customWidth="1"/>
    <col min="9738" max="9738" width="5.75" style="1" customWidth="1"/>
    <col min="9739" max="9739" width="57" style="1" customWidth="1"/>
    <col min="9740" max="9740" width="43.625" style="1" customWidth="1"/>
    <col min="9741" max="9741" width="30.75" style="1" customWidth="1"/>
    <col min="9742" max="9742" width="13.75" style="1" customWidth="1"/>
    <col min="9743" max="9743" width="6.375" style="1" customWidth="1"/>
    <col min="9744" max="9744" width="13.25" style="1" customWidth="1"/>
    <col min="9745" max="9745" width="14.5" style="1" customWidth="1"/>
    <col min="9746" max="9746" width="15.625" style="1" customWidth="1"/>
    <col min="9747" max="9984" width="9" style="1"/>
    <col min="9985" max="9985" width="10.125" style="1" customWidth="1"/>
    <col min="9986" max="9986" width="2.625" style="1" customWidth="1"/>
    <col min="9987" max="9987" width="5.75" style="1" customWidth="1"/>
    <col min="9988" max="9989" width="15.75" style="1" customWidth="1"/>
    <col min="9990" max="9990" width="73" style="1" customWidth="1"/>
    <col min="9991" max="9991" width="6.25" style="1" customWidth="1"/>
    <col min="9992" max="9993" width="9.875" style="1" bestFit="1" customWidth="1"/>
    <col min="9994" max="9994" width="5.75" style="1" customWidth="1"/>
    <col min="9995" max="9995" width="57" style="1" customWidth="1"/>
    <col min="9996" max="9996" width="43.625" style="1" customWidth="1"/>
    <col min="9997" max="9997" width="30.75" style="1" customWidth="1"/>
    <col min="9998" max="9998" width="13.75" style="1" customWidth="1"/>
    <col min="9999" max="9999" width="6.375" style="1" customWidth="1"/>
    <col min="10000" max="10000" width="13.25" style="1" customWidth="1"/>
    <col min="10001" max="10001" width="14.5" style="1" customWidth="1"/>
    <col min="10002" max="10002" width="15.625" style="1" customWidth="1"/>
    <col min="10003" max="10240" width="9" style="1"/>
    <col min="10241" max="10241" width="10.125" style="1" customWidth="1"/>
    <col min="10242" max="10242" width="2.625" style="1" customWidth="1"/>
    <col min="10243" max="10243" width="5.75" style="1" customWidth="1"/>
    <col min="10244" max="10245" width="15.75" style="1" customWidth="1"/>
    <col min="10246" max="10246" width="73" style="1" customWidth="1"/>
    <col min="10247" max="10247" width="6.25" style="1" customWidth="1"/>
    <col min="10248" max="10249" width="9.875" style="1" bestFit="1" customWidth="1"/>
    <col min="10250" max="10250" width="5.75" style="1" customWidth="1"/>
    <col min="10251" max="10251" width="57" style="1" customWidth="1"/>
    <col min="10252" max="10252" width="43.625" style="1" customWidth="1"/>
    <col min="10253" max="10253" width="30.75" style="1" customWidth="1"/>
    <col min="10254" max="10254" width="13.75" style="1" customWidth="1"/>
    <col min="10255" max="10255" width="6.375" style="1" customWidth="1"/>
    <col min="10256" max="10256" width="13.25" style="1" customWidth="1"/>
    <col min="10257" max="10257" width="14.5" style="1" customWidth="1"/>
    <col min="10258" max="10258" width="15.625" style="1" customWidth="1"/>
    <col min="10259" max="10496" width="9" style="1"/>
    <col min="10497" max="10497" width="10.125" style="1" customWidth="1"/>
    <col min="10498" max="10498" width="2.625" style="1" customWidth="1"/>
    <col min="10499" max="10499" width="5.75" style="1" customWidth="1"/>
    <col min="10500" max="10501" width="15.75" style="1" customWidth="1"/>
    <col min="10502" max="10502" width="73" style="1" customWidth="1"/>
    <col min="10503" max="10503" width="6.25" style="1" customWidth="1"/>
    <col min="10504" max="10505" width="9.875" style="1" bestFit="1" customWidth="1"/>
    <col min="10506" max="10506" width="5.75" style="1" customWidth="1"/>
    <col min="10507" max="10507" width="57" style="1" customWidth="1"/>
    <col min="10508" max="10508" width="43.625" style="1" customWidth="1"/>
    <col min="10509" max="10509" width="30.75" style="1" customWidth="1"/>
    <col min="10510" max="10510" width="13.75" style="1" customWidth="1"/>
    <col min="10511" max="10511" width="6.375" style="1" customWidth="1"/>
    <col min="10512" max="10512" width="13.25" style="1" customWidth="1"/>
    <col min="10513" max="10513" width="14.5" style="1" customWidth="1"/>
    <col min="10514" max="10514" width="15.625" style="1" customWidth="1"/>
    <col min="10515" max="10752" width="9" style="1"/>
    <col min="10753" max="10753" width="10.125" style="1" customWidth="1"/>
    <col min="10754" max="10754" width="2.625" style="1" customWidth="1"/>
    <col min="10755" max="10755" width="5.75" style="1" customWidth="1"/>
    <col min="10756" max="10757" width="15.75" style="1" customWidth="1"/>
    <col min="10758" max="10758" width="73" style="1" customWidth="1"/>
    <col min="10759" max="10759" width="6.25" style="1" customWidth="1"/>
    <col min="10760" max="10761" width="9.875" style="1" bestFit="1" customWidth="1"/>
    <col min="10762" max="10762" width="5.75" style="1" customWidth="1"/>
    <col min="10763" max="10763" width="57" style="1" customWidth="1"/>
    <col min="10764" max="10764" width="43.625" style="1" customWidth="1"/>
    <col min="10765" max="10765" width="30.75" style="1" customWidth="1"/>
    <col min="10766" max="10766" width="13.75" style="1" customWidth="1"/>
    <col min="10767" max="10767" width="6.375" style="1" customWidth="1"/>
    <col min="10768" max="10768" width="13.25" style="1" customWidth="1"/>
    <col min="10769" max="10769" width="14.5" style="1" customWidth="1"/>
    <col min="10770" max="10770" width="15.625" style="1" customWidth="1"/>
    <col min="10771" max="11008" width="9" style="1"/>
    <col min="11009" max="11009" width="10.125" style="1" customWidth="1"/>
    <col min="11010" max="11010" width="2.625" style="1" customWidth="1"/>
    <col min="11011" max="11011" width="5.75" style="1" customWidth="1"/>
    <col min="11012" max="11013" width="15.75" style="1" customWidth="1"/>
    <col min="11014" max="11014" width="73" style="1" customWidth="1"/>
    <col min="11015" max="11015" width="6.25" style="1" customWidth="1"/>
    <col min="11016" max="11017" width="9.875" style="1" bestFit="1" customWidth="1"/>
    <col min="11018" max="11018" width="5.75" style="1" customWidth="1"/>
    <col min="11019" max="11019" width="57" style="1" customWidth="1"/>
    <col min="11020" max="11020" width="43.625" style="1" customWidth="1"/>
    <col min="11021" max="11021" width="30.75" style="1" customWidth="1"/>
    <col min="11022" max="11022" width="13.75" style="1" customWidth="1"/>
    <col min="11023" max="11023" width="6.375" style="1" customWidth="1"/>
    <col min="11024" max="11024" width="13.25" style="1" customWidth="1"/>
    <col min="11025" max="11025" width="14.5" style="1" customWidth="1"/>
    <col min="11026" max="11026" width="15.625" style="1" customWidth="1"/>
    <col min="11027" max="11264" width="9" style="1"/>
    <col min="11265" max="11265" width="10.125" style="1" customWidth="1"/>
    <col min="11266" max="11266" width="2.625" style="1" customWidth="1"/>
    <col min="11267" max="11267" width="5.75" style="1" customWidth="1"/>
    <col min="11268" max="11269" width="15.75" style="1" customWidth="1"/>
    <col min="11270" max="11270" width="73" style="1" customWidth="1"/>
    <col min="11271" max="11271" width="6.25" style="1" customWidth="1"/>
    <col min="11272" max="11273" width="9.875" style="1" bestFit="1" customWidth="1"/>
    <col min="11274" max="11274" width="5.75" style="1" customWidth="1"/>
    <col min="11275" max="11275" width="57" style="1" customWidth="1"/>
    <col min="11276" max="11276" width="43.625" style="1" customWidth="1"/>
    <col min="11277" max="11277" width="30.75" style="1" customWidth="1"/>
    <col min="11278" max="11278" width="13.75" style="1" customWidth="1"/>
    <col min="11279" max="11279" width="6.375" style="1" customWidth="1"/>
    <col min="11280" max="11280" width="13.25" style="1" customWidth="1"/>
    <col min="11281" max="11281" width="14.5" style="1" customWidth="1"/>
    <col min="11282" max="11282" width="15.625" style="1" customWidth="1"/>
    <col min="11283" max="11520" width="9" style="1"/>
    <col min="11521" max="11521" width="10.125" style="1" customWidth="1"/>
    <col min="11522" max="11522" width="2.625" style="1" customWidth="1"/>
    <col min="11523" max="11523" width="5.75" style="1" customWidth="1"/>
    <col min="11524" max="11525" width="15.75" style="1" customWidth="1"/>
    <col min="11526" max="11526" width="73" style="1" customWidth="1"/>
    <col min="11527" max="11527" width="6.25" style="1" customWidth="1"/>
    <col min="11528" max="11529" width="9.875" style="1" bestFit="1" customWidth="1"/>
    <col min="11530" max="11530" width="5.75" style="1" customWidth="1"/>
    <col min="11531" max="11531" width="57" style="1" customWidth="1"/>
    <col min="11532" max="11532" width="43.625" style="1" customWidth="1"/>
    <col min="11533" max="11533" width="30.75" style="1" customWidth="1"/>
    <col min="11534" max="11534" width="13.75" style="1" customWidth="1"/>
    <col min="11535" max="11535" width="6.375" style="1" customWidth="1"/>
    <col min="11536" max="11536" width="13.25" style="1" customWidth="1"/>
    <col min="11537" max="11537" width="14.5" style="1" customWidth="1"/>
    <col min="11538" max="11538" width="15.625" style="1" customWidth="1"/>
    <col min="11539" max="11776" width="9" style="1"/>
    <col min="11777" max="11777" width="10.125" style="1" customWidth="1"/>
    <col min="11778" max="11778" width="2.625" style="1" customWidth="1"/>
    <col min="11779" max="11779" width="5.75" style="1" customWidth="1"/>
    <col min="11780" max="11781" width="15.75" style="1" customWidth="1"/>
    <col min="11782" max="11782" width="73" style="1" customWidth="1"/>
    <col min="11783" max="11783" width="6.25" style="1" customWidth="1"/>
    <col min="11784" max="11785" width="9.875" style="1" bestFit="1" customWidth="1"/>
    <col min="11786" max="11786" width="5.75" style="1" customWidth="1"/>
    <col min="11787" max="11787" width="57" style="1" customWidth="1"/>
    <col min="11788" max="11788" width="43.625" style="1" customWidth="1"/>
    <col min="11789" max="11789" width="30.75" style="1" customWidth="1"/>
    <col min="11790" max="11790" width="13.75" style="1" customWidth="1"/>
    <col min="11791" max="11791" width="6.375" style="1" customWidth="1"/>
    <col min="11792" max="11792" width="13.25" style="1" customWidth="1"/>
    <col min="11793" max="11793" width="14.5" style="1" customWidth="1"/>
    <col min="11794" max="11794" width="15.625" style="1" customWidth="1"/>
    <col min="11795" max="12032" width="9" style="1"/>
    <col min="12033" max="12033" width="10.125" style="1" customWidth="1"/>
    <col min="12034" max="12034" width="2.625" style="1" customWidth="1"/>
    <col min="12035" max="12035" width="5.75" style="1" customWidth="1"/>
    <col min="12036" max="12037" width="15.75" style="1" customWidth="1"/>
    <col min="12038" max="12038" width="73" style="1" customWidth="1"/>
    <col min="12039" max="12039" width="6.25" style="1" customWidth="1"/>
    <col min="12040" max="12041" width="9.875" style="1" bestFit="1" customWidth="1"/>
    <col min="12042" max="12042" width="5.75" style="1" customWidth="1"/>
    <col min="12043" max="12043" width="57" style="1" customWidth="1"/>
    <col min="12044" max="12044" width="43.625" style="1" customWidth="1"/>
    <col min="12045" max="12045" width="30.75" style="1" customWidth="1"/>
    <col min="12046" max="12046" width="13.75" style="1" customWidth="1"/>
    <col min="12047" max="12047" width="6.375" style="1" customWidth="1"/>
    <col min="12048" max="12048" width="13.25" style="1" customWidth="1"/>
    <col min="12049" max="12049" width="14.5" style="1" customWidth="1"/>
    <col min="12050" max="12050" width="15.625" style="1" customWidth="1"/>
    <col min="12051" max="12288" width="9" style="1"/>
    <col min="12289" max="12289" width="10.125" style="1" customWidth="1"/>
    <col min="12290" max="12290" width="2.625" style="1" customWidth="1"/>
    <col min="12291" max="12291" width="5.75" style="1" customWidth="1"/>
    <col min="12292" max="12293" width="15.75" style="1" customWidth="1"/>
    <col min="12294" max="12294" width="73" style="1" customWidth="1"/>
    <col min="12295" max="12295" width="6.25" style="1" customWidth="1"/>
    <col min="12296" max="12297" width="9.875" style="1" bestFit="1" customWidth="1"/>
    <col min="12298" max="12298" width="5.75" style="1" customWidth="1"/>
    <col min="12299" max="12299" width="57" style="1" customWidth="1"/>
    <col min="12300" max="12300" width="43.625" style="1" customWidth="1"/>
    <col min="12301" max="12301" width="30.75" style="1" customWidth="1"/>
    <col min="12302" max="12302" width="13.75" style="1" customWidth="1"/>
    <col min="12303" max="12303" width="6.375" style="1" customWidth="1"/>
    <col min="12304" max="12304" width="13.25" style="1" customWidth="1"/>
    <col min="12305" max="12305" width="14.5" style="1" customWidth="1"/>
    <col min="12306" max="12306" width="15.625" style="1" customWidth="1"/>
    <col min="12307" max="12544" width="9" style="1"/>
    <col min="12545" max="12545" width="10.125" style="1" customWidth="1"/>
    <col min="12546" max="12546" width="2.625" style="1" customWidth="1"/>
    <col min="12547" max="12547" width="5.75" style="1" customWidth="1"/>
    <col min="12548" max="12549" width="15.75" style="1" customWidth="1"/>
    <col min="12550" max="12550" width="73" style="1" customWidth="1"/>
    <col min="12551" max="12551" width="6.25" style="1" customWidth="1"/>
    <col min="12552" max="12553" width="9.875" style="1" bestFit="1" customWidth="1"/>
    <col min="12554" max="12554" width="5.75" style="1" customWidth="1"/>
    <col min="12555" max="12555" width="57" style="1" customWidth="1"/>
    <col min="12556" max="12556" width="43.625" style="1" customWidth="1"/>
    <col min="12557" max="12557" width="30.75" style="1" customWidth="1"/>
    <col min="12558" max="12558" width="13.75" style="1" customWidth="1"/>
    <col min="12559" max="12559" width="6.375" style="1" customWidth="1"/>
    <col min="12560" max="12560" width="13.25" style="1" customWidth="1"/>
    <col min="12561" max="12561" width="14.5" style="1" customWidth="1"/>
    <col min="12562" max="12562" width="15.625" style="1" customWidth="1"/>
    <col min="12563" max="12800" width="9" style="1"/>
    <col min="12801" max="12801" width="10.125" style="1" customWidth="1"/>
    <col min="12802" max="12802" width="2.625" style="1" customWidth="1"/>
    <col min="12803" max="12803" width="5.75" style="1" customWidth="1"/>
    <col min="12804" max="12805" width="15.75" style="1" customWidth="1"/>
    <col min="12806" max="12806" width="73" style="1" customWidth="1"/>
    <col min="12807" max="12807" width="6.25" style="1" customWidth="1"/>
    <col min="12808" max="12809" width="9.875" style="1" bestFit="1" customWidth="1"/>
    <col min="12810" max="12810" width="5.75" style="1" customWidth="1"/>
    <col min="12811" max="12811" width="57" style="1" customWidth="1"/>
    <col min="12812" max="12812" width="43.625" style="1" customWidth="1"/>
    <col min="12813" max="12813" width="30.75" style="1" customWidth="1"/>
    <col min="12814" max="12814" width="13.75" style="1" customWidth="1"/>
    <col min="12815" max="12815" width="6.375" style="1" customWidth="1"/>
    <col min="12816" max="12816" width="13.25" style="1" customWidth="1"/>
    <col min="12817" max="12817" width="14.5" style="1" customWidth="1"/>
    <col min="12818" max="12818" width="15.625" style="1" customWidth="1"/>
    <col min="12819" max="13056" width="9" style="1"/>
    <col min="13057" max="13057" width="10.125" style="1" customWidth="1"/>
    <col min="13058" max="13058" width="2.625" style="1" customWidth="1"/>
    <col min="13059" max="13059" width="5.75" style="1" customWidth="1"/>
    <col min="13060" max="13061" width="15.75" style="1" customWidth="1"/>
    <col min="13062" max="13062" width="73" style="1" customWidth="1"/>
    <col min="13063" max="13063" width="6.25" style="1" customWidth="1"/>
    <col min="13064" max="13065" width="9.875" style="1" bestFit="1" customWidth="1"/>
    <col min="13066" max="13066" width="5.75" style="1" customWidth="1"/>
    <col min="13067" max="13067" width="57" style="1" customWidth="1"/>
    <col min="13068" max="13068" width="43.625" style="1" customWidth="1"/>
    <col min="13069" max="13069" width="30.75" style="1" customWidth="1"/>
    <col min="13070" max="13070" width="13.75" style="1" customWidth="1"/>
    <col min="13071" max="13071" width="6.375" style="1" customWidth="1"/>
    <col min="13072" max="13072" width="13.25" style="1" customWidth="1"/>
    <col min="13073" max="13073" width="14.5" style="1" customWidth="1"/>
    <col min="13074" max="13074" width="15.625" style="1" customWidth="1"/>
    <col min="13075" max="13312" width="9" style="1"/>
    <col min="13313" max="13313" width="10.125" style="1" customWidth="1"/>
    <col min="13314" max="13314" width="2.625" style="1" customWidth="1"/>
    <col min="13315" max="13315" width="5.75" style="1" customWidth="1"/>
    <col min="13316" max="13317" width="15.75" style="1" customWidth="1"/>
    <col min="13318" max="13318" width="73" style="1" customWidth="1"/>
    <col min="13319" max="13319" width="6.25" style="1" customWidth="1"/>
    <col min="13320" max="13321" width="9.875" style="1" bestFit="1" customWidth="1"/>
    <col min="13322" max="13322" width="5.75" style="1" customWidth="1"/>
    <col min="13323" max="13323" width="57" style="1" customWidth="1"/>
    <col min="13324" max="13324" width="43.625" style="1" customWidth="1"/>
    <col min="13325" max="13325" width="30.75" style="1" customWidth="1"/>
    <col min="13326" max="13326" width="13.75" style="1" customWidth="1"/>
    <col min="13327" max="13327" width="6.375" style="1" customWidth="1"/>
    <col min="13328" max="13328" width="13.25" style="1" customWidth="1"/>
    <col min="13329" max="13329" width="14.5" style="1" customWidth="1"/>
    <col min="13330" max="13330" width="15.625" style="1" customWidth="1"/>
    <col min="13331" max="13568" width="9" style="1"/>
    <col min="13569" max="13569" width="10.125" style="1" customWidth="1"/>
    <col min="13570" max="13570" width="2.625" style="1" customWidth="1"/>
    <col min="13571" max="13571" width="5.75" style="1" customWidth="1"/>
    <col min="13572" max="13573" width="15.75" style="1" customWidth="1"/>
    <col min="13574" max="13574" width="73" style="1" customWidth="1"/>
    <col min="13575" max="13575" width="6.25" style="1" customWidth="1"/>
    <col min="13576" max="13577" width="9.875" style="1" bestFit="1" customWidth="1"/>
    <col min="13578" max="13578" width="5.75" style="1" customWidth="1"/>
    <col min="13579" max="13579" width="57" style="1" customWidth="1"/>
    <col min="13580" max="13580" width="43.625" style="1" customWidth="1"/>
    <col min="13581" max="13581" width="30.75" style="1" customWidth="1"/>
    <col min="13582" max="13582" width="13.75" style="1" customWidth="1"/>
    <col min="13583" max="13583" width="6.375" style="1" customWidth="1"/>
    <col min="13584" max="13584" width="13.25" style="1" customWidth="1"/>
    <col min="13585" max="13585" width="14.5" style="1" customWidth="1"/>
    <col min="13586" max="13586" width="15.625" style="1" customWidth="1"/>
    <col min="13587" max="13824" width="9" style="1"/>
    <col min="13825" max="13825" width="10.125" style="1" customWidth="1"/>
    <col min="13826" max="13826" width="2.625" style="1" customWidth="1"/>
    <col min="13827" max="13827" width="5.75" style="1" customWidth="1"/>
    <col min="13828" max="13829" width="15.75" style="1" customWidth="1"/>
    <col min="13830" max="13830" width="73" style="1" customWidth="1"/>
    <col min="13831" max="13831" width="6.25" style="1" customWidth="1"/>
    <col min="13832" max="13833" width="9.875" style="1" bestFit="1" customWidth="1"/>
    <col min="13834" max="13834" width="5.75" style="1" customWidth="1"/>
    <col min="13835" max="13835" width="57" style="1" customWidth="1"/>
    <col min="13836" max="13836" width="43.625" style="1" customWidth="1"/>
    <col min="13837" max="13837" width="30.75" style="1" customWidth="1"/>
    <col min="13838" max="13838" width="13.75" style="1" customWidth="1"/>
    <col min="13839" max="13839" width="6.375" style="1" customWidth="1"/>
    <col min="13840" max="13840" width="13.25" style="1" customWidth="1"/>
    <col min="13841" max="13841" width="14.5" style="1" customWidth="1"/>
    <col min="13842" max="13842" width="15.625" style="1" customWidth="1"/>
    <col min="13843" max="14080" width="9" style="1"/>
    <col min="14081" max="14081" width="10.125" style="1" customWidth="1"/>
    <col min="14082" max="14082" width="2.625" style="1" customWidth="1"/>
    <col min="14083" max="14083" width="5.75" style="1" customWidth="1"/>
    <col min="14084" max="14085" width="15.75" style="1" customWidth="1"/>
    <col min="14086" max="14086" width="73" style="1" customWidth="1"/>
    <col min="14087" max="14087" width="6.25" style="1" customWidth="1"/>
    <col min="14088" max="14089" width="9.875" style="1" bestFit="1" customWidth="1"/>
    <col min="14090" max="14090" width="5.75" style="1" customWidth="1"/>
    <col min="14091" max="14091" width="57" style="1" customWidth="1"/>
    <col min="14092" max="14092" width="43.625" style="1" customWidth="1"/>
    <col min="14093" max="14093" width="30.75" style="1" customWidth="1"/>
    <col min="14094" max="14094" width="13.75" style="1" customWidth="1"/>
    <col min="14095" max="14095" width="6.375" style="1" customWidth="1"/>
    <col min="14096" max="14096" width="13.25" style="1" customWidth="1"/>
    <col min="14097" max="14097" width="14.5" style="1" customWidth="1"/>
    <col min="14098" max="14098" width="15.625" style="1" customWidth="1"/>
    <col min="14099" max="14336" width="9" style="1"/>
    <col min="14337" max="14337" width="10.125" style="1" customWidth="1"/>
    <col min="14338" max="14338" width="2.625" style="1" customWidth="1"/>
    <col min="14339" max="14339" width="5.75" style="1" customWidth="1"/>
    <col min="14340" max="14341" width="15.75" style="1" customWidth="1"/>
    <col min="14342" max="14342" width="73" style="1" customWidth="1"/>
    <col min="14343" max="14343" width="6.25" style="1" customWidth="1"/>
    <col min="14344" max="14345" width="9.875" style="1" bestFit="1" customWidth="1"/>
    <col min="14346" max="14346" width="5.75" style="1" customWidth="1"/>
    <col min="14347" max="14347" width="57" style="1" customWidth="1"/>
    <col min="14348" max="14348" width="43.625" style="1" customWidth="1"/>
    <col min="14349" max="14349" width="30.75" style="1" customWidth="1"/>
    <col min="14350" max="14350" width="13.75" style="1" customWidth="1"/>
    <col min="14351" max="14351" width="6.375" style="1" customWidth="1"/>
    <col min="14352" max="14352" width="13.25" style="1" customWidth="1"/>
    <col min="14353" max="14353" width="14.5" style="1" customWidth="1"/>
    <col min="14354" max="14354" width="15.625" style="1" customWidth="1"/>
    <col min="14355" max="14592" width="9" style="1"/>
    <col min="14593" max="14593" width="10.125" style="1" customWidth="1"/>
    <col min="14594" max="14594" width="2.625" style="1" customWidth="1"/>
    <col min="14595" max="14595" width="5.75" style="1" customWidth="1"/>
    <col min="14596" max="14597" width="15.75" style="1" customWidth="1"/>
    <col min="14598" max="14598" width="73" style="1" customWidth="1"/>
    <col min="14599" max="14599" width="6.25" style="1" customWidth="1"/>
    <col min="14600" max="14601" width="9.875" style="1" bestFit="1" customWidth="1"/>
    <col min="14602" max="14602" width="5.75" style="1" customWidth="1"/>
    <col min="14603" max="14603" width="57" style="1" customWidth="1"/>
    <col min="14604" max="14604" width="43.625" style="1" customWidth="1"/>
    <col min="14605" max="14605" width="30.75" style="1" customWidth="1"/>
    <col min="14606" max="14606" width="13.75" style="1" customWidth="1"/>
    <col min="14607" max="14607" width="6.375" style="1" customWidth="1"/>
    <col min="14608" max="14608" width="13.25" style="1" customWidth="1"/>
    <col min="14609" max="14609" width="14.5" style="1" customWidth="1"/>
    <col min="14610" max="14610" width="15.625" style="1" customWidth="1"/>
    <col min="14611" max="14848" width="9" style="1"/>
    <col min="14849" max="14849" width="10.125" style="1" customWidth="1"/>
    <col min="14850" max="14850" width="2.625" style="1" customWidth="1"/>
    <col min="14851" max="14851" width="5.75" style="1" customWidth="1"/>
    <col min="14852" max="14853" width="15.75" style="1" customWidth="1"/>
    <col min="14854" max="14854" width="73" style="1" customWidth="1"/>
    <col min="14855" max="14855" width="6.25" style="1" customWidth="1"/>
    <col min="14856" max="14857" width="9.875" style="1" bestFit="1" customWidth="1"/>
    <col min="14858" max="14858" width="5.75" style="1" customWidth="1"/>
    <col min="14859" max="14859" width="57" style="1" customWidth="1"/>
    <col min="14860" max="14860" width="43.625" style="1" customWidth="1"/>
    <col min="14861" max="14861" width="30.75" style="1" customWidth="1"/>
    <col min="14862" max="14862" width="13.75" style="1" customWidth="1"/>
    <col min="14863" max="14863" width="6.375" style="1" customWidth="1"/>
    <col min="14864" max="14864" width="13.25" style="1" customWidth="1"/>
    <col min="14865" max="14865" width="14.5" style="1" customWidth="1"/>
    <col min="14866" max="14866" width="15.625" style="1" customWidth="1"/>
    <col min="14867" max="15104" width="9" style="1"/>
    <col min="15105" max="15105" width="10.125" style="1" customWidth="1"/>
    <col min="15106" max="15106" width="2.625" style="1" customWidth="1"/>
    <col min="15107" max="15107" width="5.75" style="1" customWidth="1"/>
    <col min="15108" max="15109" width="15.75" style="1" customWidth="1"/>
    <col min="15110" max="15110" width="73" style="1" customWidth="1"/>
    <col min="15111" max="15111" width="6.25" style="1" customWidth="1"/>
    <col min="15112" max="15113" width="9.875" style="1" bestFit="1" customWidth="1"/>
    <col min="15114" max="15114" width="5.75" style="1" customWidth="1"/>
    <col min="15115" max="15115" width="57" style="1" customWidth="1"/>
    <col min="15116" max="15116" width="43.625" style="1" customWidth="1"/>
    <col min="15117" max="15117" width="30.75" style="1" customWidth="1"/>
    <col min="15118" max="15118" width="13.75" style="1" customWidth="1"/>
    <col min="15119" max="15119" width="6.375" style="1" customWidth="1"/>
    <col min="15120" max="15120" width="13.25" style="1" customWidth="1"/>
    <col min="15121" max="15121" width="14.5" style="1" customWidth="1"/>
    <col min="15122" max="15122" width="15.625" style="1" customWidth="1"/>
    <col min="15123" max="15360" width="9" style="1"/>
    <col min="15361" max="15361" width="10.125" style="1" customWidth="1"/>
    <col min="15362" max="15362" width="2.625" style="1" customWidth="1"/>
    <col min="15363" max="15363" width="5.75" style="1" customWidth="1"/>
    <col min="15364" max="15365" width="15.75" style="1" customWidth="1"/>
    <col min="15366" max="15366" width="73" style="1" customWidth="1"/>
    <col min="15367" max="15367" width="6.25" style="1" customWidth="1"/>
    <col min="15368" max="15369" width="9.875" style="1" bestFit="1" customWidth="1"/>
    <col min="15370" max="15370" width="5.75" style="1" customWidth="1"/>
    <col min="15371" max="15371" width="57" style="1" customWidth="1"/>
    <col min="15372" max="15372" width="43.625" style="1" customWidth="1"/>
    <col min="15373" max="15373" width="30.75" style="1" customWidth="1"/>
    <col min="15374" max="15374" width="13.75" style="1" customWidth="1"/>
    <col min="15375" max="15375" width="6.375" style="1" customWidth="1"/>
    <col min="15376" max="15376" width="13.25" style="1" customWidth="1"/>
    <col min="15377" max="15377" width="14.5" style="1" customWidth="1"/>
    <col min="15378" max="15378" width="15.625" style="1" customWidth="1"/>
    <col min="15379" max="15616" width="9" style="1"/>
    <col min="15617" max="15617" width="10.125" style="1" customWidth="1"/>
    <col min="15618" max="15618" width="2.625" style="1" customWidth="1"/>
    <col min="15619" max="15619" width="5.75" style="1" customWidth="1"/>
    <col min="15620" max="15621" width="15.75" style="1" customWidth="1"/>
    <col min="15622" max="15622" width="73" style="1" customWidth="1"/>
    <col min="15623" max="15623" width="6.25" style="1" customWidth="1"/>
    <col min="15624" max="15625" width="9.875" style="1" bestFit="1" customWidth="1"/>
    <col min="15626" max="15626" width="5.75" style="1" customWidth="1"/>
    <col min="15627" max="15627" width="57" style="1" customWidth="1"/>
    <col min="15628" max="15628" width="43.625" style="1" customWidth="1"/>
    <col min="15629" max="15629" width="30.75" style="1" customWidth="1"/>
    <col min="15630" max="15630" width="13.75" style="1" customWidth="1"/>
    <col min="15631" max="15631" width="6.375" style="1" customWidth="1"/>
    <col min="15632" max="15632" width="13.25" style="1" customWidth="1"/>
    <col min="15633" max="15633" width="14.5" style="1" customWidth="1"/>
    <col min="15634" max="15634" width="15.625" style="1" customWidth="1"/>
    <col min="15635" max="15872" width="9" style="1"/>
    <col min="15873" max="15873" width="10.125" style="1" customWidth="1"/>
    <col min="15874" max="15874" width="2.625" style="1" customWidth="1"/>
    <col min="15875" max="15875" width="5.75" style="1" customWidth="1"/>
    <col min="15876" max="15877" width="15.75" style="1" customWidth="1"/>
    <col min="15878" max="15878" width="73" style="1" customWidth="1"/>
    <col min="15879" max="15879" width="6.25" style="1" customWidth="1"/>
    <col min="15880" max="15881" width="9.875" style="1" bestFit="1" customWidth="1"/>
    <col min="15882" max="15882" width="5.75" style="1" customWidth="1"/>
    <col min="15883" max="15883" width="57" style="1" customWidth="1"/>
    <col min="15884" max="15884" width="43.625" style="1" customWidth="1"/>
    <col min="15885" max="15885" width="30.75" style="1" customWidth="1"/>
    <col min="15886" max="15886" width="13.75" style="1" customWidth="1"/>
    <col min="15887" max="15887" width="6.375" style="1" customWidth="1"/>
    <col min="15888" max="15888" width="13.25" style="1" customWidth="1"/>
    <col min="15889" max="15889" width="14.5" style="1" customWidth="1"/>
    <col min="15890" max="15890" width="15.625" style="1" customWidth="1"/>
    <col min="15891" max="16128" width="9" style="1"/>
    <col min="16129" max="16129" width="10.125" style="1" customWidth="1"/>
    <col min="16130" max="16130" width="2.625" style="1" customWidth="1"/>
    <col min="16131" max="16131" width="5.75" style="1" customWidth="1"/>
    <col min="16132" max="16133" width="15.75" style="1" customWidth="1"/>
    <col min="16134" max="16134" width="73" style="1" customWidth="1"/>
    <col min="16135" max="16135" width="6.25" style="1" customWidth="1"/>
    <col min="16136" max="16137" width="9.875" style="1" bestFit="1" customWidth="1"/>
    <col min="16138" max="16138" width="5.75" style="1" customWidth="1"/>
    <col min="16139" max="16139" width="57" style="1" customWidth="1"/>
    <col min="16140" max="16140" width="43.625" style="1" customWidth="1"/>
    <col min="16141" max="16141" width="30.75" style="1" customWidth="1"/>
    <col min="16142" max="16142" width="13.75" style="1" customWidth="1"/>
    <col min="16143" max="16143" width="6.375" style="1" customWidth="1"/>
    <col min="16144" max="16144" width="13.25" style="1" customWidth="1"/>
    <col min="16145" max="16145" width="14.5" style="1" customWidth="1"/>
    <col min="16146" max="16146" width="15.625" style="1" customWidth="1"/>
    <col min="16147" max="16384" width="9" style="1"/>
  </cols>
  <sheetData>
    <row r="2" spans="1:18" ht="20.100000000000001" customHeight="1">
      <c r="C2" s="2" t="s">
        <v>0</v>
      </c>
      <c r="D2" s="2"/>
      <c r="E2" s="2"/>
      <c r="F2" s="3" t="s">
        <v>3315</v>
      </c>
      <c r="H2" s="5" t="s">
        <v>2</v>
      </c>
      <c r="I2" s="6"/>
      <c r="J2" s="7"/>
      <c r="K2" s="8">
        <f>SUM(I:I)</f>
        <v>0</v>
      </c>
    </row>
    <row r="3" spans="1:18" ht="20.100000000000001" customHeight="1">
      <c r="C3" s="2" t="s">
        <v>3</v>
      </c>
      <c r="D3" s="2"/>
      <c r="E3" s="2"/>
      <c r="F3" s="13" t="s">
        <v>3316</v>
      </c>
    </row>
    <row r="4" spans="1:18" ht="20.100000000000001" customHeight="1">
      <c r="C4" s="2" t="s">
        <v>1516</v>
      </c>
      <c r="D4" s="2"/>
      <c r="E4" s="2"/>
      <c r="F4" s="13" t="s">
        <v>3317</v>
      </c>
      <c r="H4" s="1548" t="s">
        <v>1801</v>
      </c>
      <c r="K4" s="1" t="s">
        <v>3318</v>
      </c>
    </row>
    <row r="5" spans="1:18" ht="20.100000000000001" customHeight="1">
      <c r="C5" s="2" t="s">
        <v>8</v>
      </c>
      <c r="D5" s="2"/>
      <c r="E5" s="2"/>
      <c r="F5" s="18">
        <v>45874</v>
      </c>
      <c r="H5" s="1549"/>
    </row>
    <row r="6" spans="1:18" ht="20.100000000000001" customHeight="1">
      <c r="C6" s="2" t="s">
        <v>10</v>
      </c>
      <c r="D6" s="2"/>
      <c r="E6" s="2"/>
      <c r="F6" s="18">
        <v>45875</v>
      </c>
      <c r="H6" s="294"/>
      <c r="I6" s="1" t="s">
        <v>3319</v>
      </c>
    </row>
    <row r="8" spans="1:18" s="4" customFormat="1" ht="19.7" customHeight="1">
      <c r="A8" s="4" t="s">
        <v>3320</v>
      </c>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592"/>
      <c r="E9" s="592"/>
      <c r="F9" s="227"/>
      <c r="G9" s="27"/>
      <c r="H9" s="27"/>
      <c r="I9" s="31"/>
      <c r="J9" s="31"/>
      <c r="K9" s="27"/>
      <c r="L9" s="27"/>
      <c r="M9" s="27"/>
      <c r="N9" s="32"/>
      <c r="O9" s="28"/>
      <c r="P9" s="27"/>
      <c r="Q9" s="32"/>
      <c r="R9" s="33"/>
    </row>
    <row r="10" spans="1:18" s="4" customFormat="1" ht="19.7" customHeight="1">
      <c r="C10" s="28"/>
      <c r="D10" s="1550" t="s">
        <v>1802</v>
      </c>
      <c r="E10" s="1550"/>
      <c r="F10" s="1550"/>
      <c r="G10" s="27"/>
      <c r="H10" s="27"/>
      <c r="I10" s="31"/>
      <c r="J10" s="31"/>
      <c r="K10" s="27"/>
      <c r="L10" s="27"/>
      <c r="M10" s="27"/>
      <c r="N10" s="32"/>
      <c r="O10" s="28"/>
      <c r="P10" s="27"/>
      <c r="Q10" s="32"/>
      <c r="R10" s="33"/>
    </row>
    <row r="11" spans="1:18" s="4" customFormat="1" ht="19.7" customHeight="1">
      <c r="C11" s="28">
        <v>1</v>
      </c>
      <c r="D11" s="794" t="s">
        <v>29</v>
      </c>
      <c r="E11" s="794" t="s">
        <v>29</v>
      </c>
      <c r="F11" s="795" t="s">
        <v>3321</v>
      </c>
      <c r="G11" s="58">
        <v>1</v>
      </c>
      <c r="H11" s="53">
        <v>0</v>
      </c>
      <c r="I11" s="56">
        <v>0</v>
      </c>
      <c r="J11" s="57"/>
      <c r="K11" s="54" t="s">
        <v>3322</v>
      </c>
      <c r="L11" s="27"/>
      <c r="M11" s="27"/>
      <c r="N11" s="32"/>
      <c r="O11" s="28"/>
      <c r="P11" s="27"/>
      <c r="Q11" s="32"/>
      <c r="R11" s="33">
        <v>45838</v>
      </c>
    </row>
    <row r="12" spans="1:18" s="4" customFormat="1" ht="19.7" customHeight="1">
      <c r="C12" s="28">
        <f>+C11+1</f>
        <v>2</v>
      </c>
      <c r="D12" s="794" t="s">
        <v>29</v>
      </c>
      <c r="E12" s="794" t="s">
        <v>29</v>
      </c>
      <c r="F12" s="798" t="s">
        <v>32</v>
      </c>
      <c r="G12" s="58">
        <v>1</v>
      </c>
      <c r="H12" s="53">
        <v>0</v>
      </c>
      <c r="I12" s="53">
        <v>0</v>
      </c>
      <c r="J12" s="57"/>
      <c r="K12" s="54"/>
      <c r="L12" s="27"/>
      <c r="M12" s="27"/>
      <c r="N12" s="32"/>
      <c r="O12" s="28"/>
      <c r="P12" s="27"/>
      <c r="Q12" s="32"/>
      <c r="R12" s="33">
        <v>45838</v>
      </c>
    </row>
    <row r="13" spans="1:18" s="4" customFormat="1" ht="19.7" customHeight="1">
      <c r="C13" s="28">
        <f>+C12+1</f>
        <v>3</v>
      </c>
      <c r="D13" s="794" t="s">
        <v>29</v>
      </c>
      <c r="E13" s="794" t="s">
        <v>29</v>
      </c>
      <c r="F13" s="798" t="s">
        <v>33</v>
      </c>
      <c r="G13" s="657">
        <v>1</v>
      </c>
      <c r="H13" s="66">
        <v>0</v>
      </c>
      <c r="I13" s="66">
        <v>0</v>
      </c>
      <c r="J13" s="67"/>
      <c r="K13" s="68"/>
      <c r="L13" s="27"/>
      <c r="M13" s="27"/>
      <c r="N13" s="32"/>
      <c r="O13" s="28"/>
      <c r="P13" s="27"/>
      <c r="Q13" s="32"/>
      <c r="R13" s="33">
        <v>45838</v>
      </c>
    </row>
    <row r="14" spans="1:18" s="4" customFormat="1" ht="19.7" customHeight="1">
      <c r="C14" s="28"/>
      <c r="D14" s="592"/>
      <c r="E14" s="592"/>
      <c r="F14" s="1551"/>
      <c r="G14" s="27"/>
      <c r="H14" s="27"/>
      <c r="I14" s="31"/>
      <c r="J14" s="31"/>
      <c r="K14" s="27"/>
      <c r="L14" s="27"/>
      <c r="M14" s="27"/>
      <c r="N14" s="32"/>
      <c r="O14" s="28"/>
      <c r="P14" s="27"/>
      <c r="Q14" s="32"/>
      <c r="R14" s="33"/>
    </row>
    <row r="15" spans="1:18" s="4" customFormat="1" ht="19.7" customHeight="1">
      <c r="C15" s="28"/>
      <c r="D15" s="592"/>
      <c r="E15" s="592"/>
      <c r="F15" s="771">
        <f>SUM(I11:I14)</f>
        <v>0</v>
      </c>
      <c r="G15" s="27"/>
      <c r="H15" s="27"/>
      <c r="I15" s="31"/>
      <c r="J15" s="31"/>
      <c r="K15" s="27"/>
      <c r="L15" s="27"/>
      <c r="M15" s="27"/>
      <c r="N15" s="32"/>
      <c r="O15" s="28"/>
      <c r="P15" s="27"/>
      <c r="Q15" s="32"/>
      <c r="R15" s="33"/>
    </row>
    <row r="16" spans="1:18" s="4" customFormat="1" ht="19.7" customHeight="1">
      <c r="C16" s="28"/>
      <c r="D16" s="592"/>
      <c r="E16" s="592"/>
      <c r="F16" s="227"/>
      <c r="G16" s="27"/>
      <c r="H16" s="27"/>
      <c r="I16" s="31"/>
      <c r="J16" s="31"/>
      <c r="K16" s="27"/>
      <c r="L16" s="27"/>
      <c r="M16" s="27"/>
      <c r="N16" s="32"/>
      <c r="O16" s="28"/>
      <c r="P16" s="27"/>
      <c r="Q16" s="32"/>
      <c r="R16" s="33"/>
    </row>
    <row r="17" spans="3:18" s="4" customFormat="1" ht="19.7" customHeight="1">
      <c r="C17" s="28"/>
      <c r="D17" s="592"/>
      <c r="E17" s="592"/>
      <c r="F17" s="227"/>
      <c r="G17" s="27"/>
      <c r="H17" s="27"/>
      <c r="I17" s="31"/>
      <c r="J17" s="31"/>
      <c r="K17" s="27"/>
      <c r="L17" s="27"/>
      <c r="M17" s="27"/>
      <c r="N17" s="32"/>
      <c r="O17" s="28"/>
      <c r="P17" s="27"/>
      <c r="Q17" s="32"/>
      <c r="R17" s="33"/>
    </row>
    <row r="18" spans="3:18" s="4" customFormat="1" ht="19.7" customHeight="1">
      <c r="C18" s="28"/>
      <c r="D18" s="592"/>
      <c r="E18" s="592"/>
      <c r="F18" s="227"/>
      <c r="G18" s="27"/>
      <c r="H18" s="27"/>
      <c r="I18" s="31"/>
      <c r="J18" s="31"/>
      <c r="K18" s="27"/>
      <c r="L18" s="27"/>
      <c r="M18" s="27"/>
      <c r="N18" s="32"/>
      <c r="O18" s="28"/>
      <c r="P18" s="27"/>
      <c r="Q18" s="32"/>
      <c r="R18" s="33"/>
    </row>
    <row r="19" spans="3:18" s="4" customFormat="1" ht="19.7" customHeight="1">
      <c r="C19" s="28"/>
      <c r="D19" s="28"/>
      <c r="E19" s="28"/>
      <c r="F19" s="27"/>
      <c r="G19" s="27"/>
      <c r="H19" s="27"/>
      <c r="I19" s="257"/>
      <c r="J19" s="31"/>
      <c r="K19" s="27"/>
      <c r="L19" s="27"/>
      <c r="M19" s="27"/>
      <c r="N19" s="32"/>
      <c r="O19" s="28"/>
      <c r="P19" s="27"/>
      <c r="Q19" s="32"/>
      <c r="R19" s="33"/>
    </row>
    <row r="20" spans="3:18" s="4" customFormat="1" ht="19.7" customHeight="1">
      <c r="C20" s="28"/>
      <c r="D20" s="49"/>
      <c r="E20" s="49"/>
      <c r="F20" s="564"/>
      <c r="G20" s="1552"/>
      <c r="H20" s="277"/>
      <c r="I20" s="44"/>
      <c r="J20" s="790"/>
      <c r="K20" s="279"/>
      <c r="L20" s="27"/>
      <c r="M20" s="27"/>
      <c r="N20" s="32"/>
      <c r="O20" s="28"/>
      <c r="P20" s="27"/>
      <c r="Q20" s="32"/>
      <c r="R20" s="33"/>
    </row>
    <row r="21" spans="3:18" s="4" customFormat="1" ht="19.7" customHeight="1">
      <c r="C21" s="28"/>
      <c r="D21" s="28"/>
      <c r="E21" s="28"/>
      <c r="F21" s="27"/>
      <c r="G21" s="27"/>
      <c r="H21" s="27"/>
      <c r="I21" s="257"/>
      <c r="J21" s="31"/>
      <c r="K21" s="27"/>
      <c r="L21" s="27"/>
      <c r="M21" s="27"/>
      <c r="N21" s="32"/>
      <c r="O21" s="28"/>
      <c r="P21" s="27"/>
      <c r="Q21" s="32"/>
      <c r="R21" s="33"/>
    </row>
    <row r="22" spans="3:18" s="4" customFormat="1" ht="19.7" customHeight="1">
      <c r="C22" s="28"/>
      <c r="D22" s="28"/>
      <c r="E22" s="28"/>
      <c r="F22" s="27"/>
      <c r="G22" s="27"/>
      <c r="H22" s="27"/>
      <c r="I22" s="257"/>
      <c r="J22" s="31"/>
      <c r="K22" s="27"/>
      <c r="L22" s="27"/>
      <c r="M22" s="27"/>
      <c r="N22" s="32"/>
      <c r="O22" s="28"/>
      <c r="P22" s="27"/>
      <c r="Q22" s="32"/>
      <c r="R22" s="33"/>
    </row>
    <row r="23" spans="3:18" s="4" customFormat="1" ht="19.7" customHeight="1">
      <c r="C23" s="28"/>
      <c r="D23" s="28"/>
      <c r="E23" s="28"/>
      <c r="F23" s="27"/>
      <c r="G23" s="27"/>
      <c r="H23" s="27"/>
      <c r="I23" s="257"/>
      <c r="J23" s="31"/>
      <c r="K23" s="27"/>
      <c r="L23" s="27"/>
      <c r="M23" s="27"/>
      <c r="N23" s="32"/>
      <c r="O23" s="28"/>
      <c r="P23" s="27"/>
      <c r="Q23" s="32"/>
      <c r="R23" s="33"/>
    </row>
    <row r="24" spans="3:18" s="4" customFormat="1" ht="19.7" customHeight="1">
      <c r="C24" s="28"/>
      <c r="D24" s="28"/>
      <c r="E24" s="28"/>
      <c r="F24" s="27"/>
      <c r="G24" s="27"/>
      <c r="H24" s="27"/>
      <c r="I24" s="257"/>
      <c r="J24" s="31"/>
      <c r="K24" s="27"/>
      <c r="L24" s="27"/>
      <c r="M24" s="27"/>
      <c r="N24" s="32"/>
      <c r="O24" s="28"/>
      <c r="P24" s="27"/>
      <c r="Q24" s="32"/>
      <c r="R24" s="33"/>
    </row>
    <row r="25" spans="3:18" s="4" customFormat="1" ht="19.7" customHeight="1">
      <c r="C25" s="28"/>
      <c r="D25" s="28"/>
      <c r="E25" s="28"/>
      <c r="F25" s="27"/>
      <c r="G25" s="27"/>
      <c r="H25" s="27"/>
      <c r="I25" s="257"/>
      <c r="J25" s="31"/>
      <c r="K25" s="27"/>
      <c r="L25" s="27"/>
      <c r="M25" s="27"/>
      <c r="N25" s="32"/>
      <c r="O25" s="28"/>
      <c r="P25" s="27"/>
      <c r="Q25" s="32"/>
      <c r="R25" s="33"/>
    </row>
    <row r="26" spans="3:18" s="4" customFormat="1" ht="19.7" customHeight="1">
      <c r="C26" s="28"/>
      <c r="D26" s="28"/>
      <c r="E26" s="28"/>
      <c r="F26" s="27"/>
      <c r="G26" s="27"/>
      <c r="H26" s="27"/>
      <c r="I26" s="257"/>
      <c r="J26" s="31"/>
      <c r="K26" s="27"/>
      <c r="L26" s="27"/>
      <c r="M26" s="27"/>
      <c r="N26" s="32"/>
      <c r="O26" s="28"/>
      <c r="P26" s="27"/>
      <c r="Q26" s="32"/>
      <c r="R26" s="33"/>
    </row>
    <row r="27" spans="3:18" s="4" customFormat="1" ht="19.7" customHeight="1">
      <c r="C27" s="28"/>
      <c r="D27" s="28"/>
      <c r="E27" s="28"/>
      <c r="F27" s="27"/>
      <c r="G27" s="27"/>
      <c r="H27" s="27"/>
      <c r="I27" s="257"/>
      <c r="J27" s="31"/>
      <c r="K27" s="27"/>
      <c r="L27" s="27"/>
      <c r="M27" s="27"/>
      <c r="N27" s="32"/>
      <c r="O27" s="28"/>
      <c r="P27" s="27"/>
      <c r="Q27" s="32"/>
      <c r="R27" s="33"/>
    </row>
    <row r="28" spans="3:18" s="4" customFormat="1" ht="19.7" customHeight="1">
      <c r="C28" s="28"/>
      <c r="D28" s="28"/>
      <c r="E28" s="28"/>
      <c r="F28" s="27"/>
      <c r="G28" s="27"/>
      <c r="H28" s="27"/>
      <c r="I28" s="257"/>
      <c r="J28" s="31"/>
      <c r="K28" s="27"/>
      <c r="L28" s="27"/>
      <c r="M28" s="27"/>
      <c r="N28" s="32"/>
      <c r="O28" s="28"/>
      <c r="P28" s="27"/>
      <c r="Q28" s="32"/>
      <c r="R28" s="33"/>
    </row>
    <row r="29" spans="3:18" s="4" customFormat="1" ht="19.7" customHeight="1">
      <c r="C29" s="28"/>
      <c r="D29" s="28"/>
      <c r="E29" s="28"/>
      <c r="F29" s="27"/>
      <c r="G29" s="27"/>
      <c r="H29" s="27"/>
      <c r="I29" s="257"/>
      <c r="J29" s="31"/>
      <c r="K29" s="27"/>
      <c r="L29" s="27"/>
      <c r="M29" s="27"/>
      <c r="N29" s="32"/>
      <c r="O29" s="28"/>
      <c r="P29" s="27"/>
      <c r="Q29" s="32"/>
      <c r="R29" s="33"/>
    </row>
    <row r="30" spans="3:18" s="4" customFormat="1" ht="19.7" customHeight="1">
      <c r="C30" s="28"/>
      <c r="D30" s="28"/>
      <c r="E30" s="28"/>
      <c r="F30" s="27"/>
      <c r="G30" s="27"/>
      <c r="H30" s="27"/>
      <c r="I30" s="257"/>
      <c r="J30" s="31"/>
      <c r="K30" s="27"/>
      <c r="L30" s="27"/>
      <c r="M30" s="27"/>
      <c r="N30" s="32"/>
      <c r="O30" s="28"/>
      <c r="P30" s="27"/>
      <c r="Q30" s="32"/>
      <c r="R30" s="33"/>
    </row>
    <row r="31" spans="3:18" s="4" customFormat="1" ht="19.7" customHeight="1">
      <c r="C31" s="28"/>
      <c r="D31" s="28"/>
      <c r="E31" s="28"/>
      <c r="F31" s="27"/>
      <c r="G31" s="27"/>
      <c r="H31" s="27"/>
      <c r="I31" s="257"/>
      <c r="J31" s="31"/>
      <c r="K31" s="27"/>
      <c r="L31" s="27"/>
      <c r="M31" s="27"/>
      <c r="N31" s="32"/>
      <c r="O31" s="28"/>
      <c r="P31" s="27"/>
      <c r="Q31" s="32"/>
      <c r="R31" s="33"/>
    </row>
    <row r="32" spans="3:18" s="4" customFormat="1" ht="19.7" customHeight="1">
      <c r="C32" s="28"/>
      <c r="D32" s="28"/>
      <c r="E32" s="28"/>
      <c r="F32" s="27"/>
      <c r="G32" s="27"/>
      <c r="H32" s="27"/>
      <c r="I32" s="257"/>
      <c r="J32" s="31"/>
      <c r="K32" s="27"/>
      <c r="L32" s="27"/>
      <c r="M32" s="27"/>
      <c r="N32" s="32"/>
      <c r="O32" s="28"/>
      <c r="P32" s="27"/>
      <c r="Q32" s="32"/>
      <c r="R32" s="33"/>
    </row>
    <row r="33" spans="3:18" s="4" customFormat="1" ht="19.7" customHeight="1">
      <c r="C33" s="28"/>
      <c r="D33" s="28"/>
      <c r="E33" s="28"/>
      <c r="F33" s="27"/>
      <c r="G33" s="27"/>
      <c r="H33" s="27"/>
      <c r="I33" s="257"/>
      <c r="J33" s="31"/>
      <c r="K33" s="27"/>
      <c r="L33" s="27"/>
      <c r="M33" s="27"/>
      <c r="N33" s="32"/>
      <c r="O33" s="28"/>
      <c r="P33" s="27"/>
      <c r="Q33" s="32"/>
      <c r="R33" s="33"/>
    </row>
    <row r="34" spans="3:18" s="4" customFormat="1" ht="19.7" customHeight="1">
      <c r="C34" s="28"/>
      <c r="D34" s="28"/>
      <c r="E34" s="28"/>
      <c r="F34" s="27"/>
      <c r="G34" s="27"/>
      <c r="H34" s="27"/>
      <c r="I34" s="257"/>
      <c r="J34" s="31"/>
      <c r="K34" s="27"/>
      <c r="L34" s="27"/>
      <c r="M34" s="27"/>
      <c r="N34" s="32"/>
      <c r="O34" s="28"/>
      <c r="P34" s="27"/>
      <c r="Q34" s="32"/>
      <c r="R34" s="33"/>
    </row>
    <row r="35" spans="3:18" s="4" customFormat="1" ht="19.7" customHeight="1">
      <c r="C35" s="28"/>
      <c r="D35" s="28"/>
      <c r="E35" s="28"/>
      <c r="F35" s="27"/>
      <c r="G35" s="27"/>
      <c r="H35" s="27"/>
      <c r="I35" s="257"/>
      <c r="J35" s="31"/>
      <c r="K35" s="27"/>
      <c r="L35" s="27"/>
      <c r="M35" s="27"/>
      <c r="N35" s="32"/>
      <c r="O35" s="28"/>
      <c r="P35" s="27"/>
      <c r="Q35" s="32"/>
      <c r="R35" s="33"/>
    </row>
    <row r="36" spans="3:18" s="4" customFormat="1" ht="19.7" customHeight="1">
      <c r="C36" s="28"/>
      <c r="D36" s="28"/>
      <c r="E36" s="28"/>
      <c r="F36" s="27"/>
      <c r="G36" s="27"/>
      <c r="H36" s="27"/>
      <c r="I36" s="257"/>
      <c r="J36" s="31"/>
      <c r="K36" s="27"/>
      <c r="L36" s="27"/>
      <c r="M36" s="27"/>
      <c r="N36" s="32"/>
      <c r="O36" s="28"/>
      <c r="P36" s="27"/>
      <c r="Q36" s="32"/>
      <c r="R36" s="33"/>
    </row>
    <row r="37" spans="3:18" s="4" customFormat="1" ht="19.7" customHeight="1">
      <c r="C37" s="28"/>
      <c r="D37" s="28"/>
      <c r="E37" s="28"/>
      <c r="F37" s="27"/>
      <c r="G37" s="27"/>
      <c r="H37" s="27"/>
      <c r="I37" s="257"/>
      <c r="J37" s="31"/>
      <c r="K37" s="27"/>
      <c r="L37" s="27"/>
      <c r="M37" s="27"/>
      <c r="N37" s="32"/>
      <c r="O37" s="28"/>
      <c r="P37" s="27"/>
      <c r="Q37" s="32"/>
      <c r="R37" s="33"/>
    </row>
    <row r="38" spans="3:18" s="4" customFormat="1" ht="19.7" customHeight="1">
      <c r="C38" s="28"/>
      <c r="D38" s="28"/>
      <c r="E38" s="28"/>
      <c r="F38" s="27"/>
      <c r="G38" s="27"/>
      <c r="H38" s="27"/>
      <c r="I38" s="257"/>
      <c r="J38" s="31"/>
      <c r="K38" s="27"/>
      <c r="L38" s="27"/>
      <c r="M38" s="27"/>
      <c r="N38" s="32"/>
      <c r="O38" s="28"/>
      <c r="P38" s="27"/>
      <c r="Q38" s="32"/>
      <c r="R38" s="33"/>
    </row>
    <row r="39" spans="3:18" s="4" customFormat="1" ht="19.7" customHeight="1">
      <c r="C39" s="28"/>
      <c r="D39" s="28"/>
      <c r="E39" s="28"/>
      <c r="F39" s="27"/>
      <c r="G39" s="27"/>
      <c r="H39" s="27"/>
      <c r="I39" s="257"/>
      <c r="J39" s="31"/>
      <c r="K39" s="27"/>
      <c r="L39" s="27"/>
      <c r="M39" s="27"/>
      <c r="N39" s="32"/>
      <c r="O39" s="28"/>
      <c r="P39" s="27"/>
      <c r="Q39" s="32"/>
      <c r="R39" s="33"/>
    </row>
    <row r="40" spans="3:18" s="4" customFormat="1" ht="19.7" customHeight="1">
      <c r="C40" s="28"/>
      <c r="D40" s="28"/>
      <c r="E40" s="28"/>
      <c r="F40" s="27"/>
      <c r="G40" s="27"/>
      <c r="H40" s="27"/>
      <c r="I40" s="257"/>
      <c r="J40" s="31"/>
      <c r="K40" s="27"/>
      <c r="L40" s="27"/>
      <c r="M40" s="27"/>
      <c r="N40" s="32"/>
      <c r="O40" s="28"/>
      <c r="P40" s="27"/>
      <c r="Q40" s="32"/>
      <c r="R40" s="33"/>
    </row>
    <row r="41" spans="3:18" s="4" customFormat="1" ht="19.7" customHeight="1">
      <c r="C41" s="28"/>
      <c r="D41" s="28"/>
      <c r="E41" s="28"/>
      <c r="F41" s="27"/>
      <c r="G41" s="27"/>
      <c r="H41" s="27"/>
      <c r="I41" s="257"/>
      <c r="J41" s="31"/>
      <c r="K41" s="27"/>
      <c r="L41" s="27"/>
      <c r="M41" s="27"/>
      <c r="N41" s="32"/>
      <c r="O41" s="28"/>
      <c r="P41" s="27"/>
      <c r="Q41" s="32"/>
      <c r="R41" s="33"/>
    </row>
    <row r="42" spans="3:18" s="4" customFormat="1" ht="19.7" customHeight="1">
      <c r="C42" s="28"/>
      <c r="D42" s="28"/>
      <c r="E42" s="28"/>
      <c r="F42" s="27"/>
      <c r="G42" s="27"/>
      <c r="H42" s="27"/>
      <c r="I42" s="257"/>
      <c r="J42" s="31"/>
      <c r="K42" s="27"/>
      <c r="L42" s="27"/>
      <c r="M42" s="27"/>
      <c r="N42" s="32"/>
      <c r="O42" s="28"/>
      <c r="P42" s="27"/>
      <c r="Q42" s="32"/>
      <c r="R42" s="33"/>
    </row>
    <row r="43" spans="3:18" s="4" customFormat="1" ht="19.7" customHeight="1">
      <c r="C43" s="28"/>
      <c r="D43" s="28"/>
      <c r="E43" s="28"/>
      <c r="F43" s="27"/>
      <c r="G43" s="27"/>
      <c r="H43" s="27"/>
      <c r="I43" s="257"/>
      <c r="J43" s="31"/>
      <c r="K43" s="27"/>
      <c r="L43" s="27"/>
      <c r="M43" s="27"/>
      <c r="N43" s="32"/>
      <c r="O43" s="28"/>
      <c r="P43" s="27"/>
      <c r="Q43" s="32"/>
      <c r="R43" s="33"/>
    </row>
    <row r="44" spans="3:18" s="4" customFormat="1" ht="19.7" customHeight="1">
      <c r="C44" s="28"/>
      <c r="D44" s="28"/>
      <c r="E44" s="28"/>
      <c r="F44" s="27"/>
      <c r="G44" s="27"/>
      <c r="H44" s="27"/>
      <c r="I44" s="257"/>
      <c r="J44" s="31"/>
      <c r="K44" s="27"/>
      <c r="L44" s="27"/>
      <c r="M44" s="27"/>
      <c r="N44" s="32"/>
      <c r="O44" s="28"/>
      <c r="P44" s="27"/>
      <c r="Q44" s="32"/>
      <c r="R44" s="33"/>
    </row>
    <row r="45" spans="3:18" s="4" customFormat="1" ht="19.7" customHeight="1">
      <c r="C45" s="28"/>
      <c r="D45" s="28"/>
      <c r="E45" s="28"/>
      <c r="F45" s="27"/>
      <c r="G45" s="27"/>
      <c r="H45" s="27"/>
      <c r="I45" s="257"/>
      <c r="J45" s="31"/>
      <c r="K45" s="27"/>
      <c r="L45" s="27"/>
      <c r="M45" s="27"/>
      <c r="N45" s="32"/>
      <c r="O45" s="28"/>
      <c r="P45" s="27"/>
      <c r="Q45" s="32"/>
      <c r="R45" s="33"/>
    </row>
    <row r="46" spans="3:18" s="4" customFormat="1" ht="19.7" customHeight="1">
      <c r="C46" s="28"/>
      <c r="D46" s="28"/>
      <c r="E46" s="28"/>
      <c r="F46" s="27"/>
      <c r="G46" s="27"/>
      <c r="H46" s="27"/>
      <c r="I46" s="257"/>
      <c r="J46" s="31"/>
      <c r="K46" s="27"/>
      <c r="L46" s="27"/>
      <c r="M46" s="27"/>
      <c r="N46" s="32"/>
      <c r="O46" s="28"/>
      <c r="P46" s="27"/>
      <c r="Q46" s="32"/>
      <c r="R46" s="33"/>
    </row>
    <row r="47" spans="3:18" s="4" customFormat="1" ht="19.7" customHeight="1">
      <c r="C47" s="28"/>
      <c r="D47" s="28"/>
      <c r="E47" s="28"/>
      <c r="F47" s="27"/>
      <c r="G47" s="27"/>
      <c r="H47" s="27"/>
      <c r="I47" s="257"/>
      <c r="J47" s="31"/>
      <c r="K47" s="27"/>
      <c r="L47" s="27"/>
      <c r="M47" s="27"/>
      <c r="N47" s="32"/>
      <c r="O47" s="28"/>
      <c r="P47" s="27"/>
      <c r="Q47" s="32"/>
      <c r="R47" s="33"/>
    </row>
    <row r="48" spans="3:18" s="4" customFormat="1" ht="19.7" customHeight="1">
      <c r="C48" s="28"/>
      <c r="D48" s="28"/>
      <c r="E48" s="28"/>
      <c r="F48" s="27"/>
      <c r="G48" s="27"/>
      <c r="H48" s="27"/>
      <c r="I48" s="257"/>
      <c r="J48" s="31"/>
      <c r="K48" s="27"/>
      <c r="L48" s="27"/>
      <c r="M48" s="27"/>
      <c r="N48" s="32"/>
      <c r="O48" s="28"/>
      <c r="P48" s="27"/>
      <c r="Q48" s="32"/>
      <c r="R48" s="33"/>
    </row>
    <row r="49" spans="3:18" s="4" customFormat="1" ht="19.7" customHeight="1">
      <c r="C49" s="28"/>
      <c r="D49" s="28"/>
      <c r="E49" s="28"/>
      <c r="F49" s="27"/>
      <c r="G49" s="27"/>
      <c r="H49" s="27"/>
      <c r="I49" s="257">
        <f>G49*H49</f>
        <v>0</v>
      </c>
      <c r="J49" s="31"/>
      <c r="K49" s="27"/>
      <c r="L49" s="27"/>
      <c r="M49" s="27"/>
      <c r="N49" s="32"/>
      <c r="O49" s="28"/>
      <c r="P49" s="27"/>
      <c r="Q49" s="32"/>
      <c r="R49" s="33"/>
    </row>
    <row r="50" spans="3:18" s="4" customFormat="1" ht="19.7" customHeight="1">
      <c r="C50" s="28"/>
      <c r="D50" s="28"/>
      <c r="E50" s="28"/>
      <c r="F50" s="27"/>
      <c r="G50" s="27"/>
      <c r="H50" s="27"/>
      <c r="I50" s="257">
        <f>G50*H50</f>
        <v>0</v>
      </c>
      <c r="J50" s="31"/>
      <c r="K50" s="27"/>
      <c r="L50" s="27"/>
      <c r="M50" s="27"/>
      <c r="N50" s="32"/>
      <c r="O50" s="28"/>
      <c r="P50" s="27"/>
      <c r="Q50" s="32"/>
      <c r="R50" s="33"/>
    </row>
    <row r="51" spans="3:18" s="4" customFormat="1" ht="19.7" customHeight="1">
      <c r="C51" s="28"/>
      <c r="D51" s="28"/>
      <c r="E51" s="28"/>
      <c r="F51" s="27"/>
      <c r="G51" s="27"/>
      <c r="H51" s="27"/>
      <c r="I51" s="257"/>
      <c r="J51" s="31"/>
      <c r="K51" s="27"/>
      <c r="L51" s="27"/>
      <c r="M51" s="27"/>
      <c r="N51" s="32"/>
      <c r="O51" s="28"/>
      <c r="P51" s="27"/>
      <c r="Q51" s="32"/>
      <c r="R51" s="33"/>
    </row>
    <row r="52" spans="3:18" s="4" customFormat="1" ht="19.7" customHeight="1">
      <c r="C52" s="28"/>
      <c r="D52" s="28"/>
      <c r="E52" s="28"/>
      <c r="F52" s="27"/>
      <c r="G52" s="27"/>
      <c r="H52" s="27"/>
      <c r="I52" s="257"/>
      <c r="J52" s="31"/>
      <c r="K52" s="27"/>
      <c r="L52" s="27"/>
      <c r="M52" s="27"/>
      <c r="N52" s="32"/>
      <c r="O52" s="28"/>
      <c r="P52" s="27"/>
      <c r="Q52" s="32"/>
      <c r="R52" s="33"/>
    </row>
    <row r="53" spans="3:18" s="4" customFormat="1" ht="19.7" customHeight="1">
      <c r="C53" s="28"/>
      <c r="D53" s="28"/>
      <c r="E53" s="28"/>
      <c r="F53" s="27"/>
      <c r="G53" s="27"/>
      <c r="H53" s="27"/>
      <c r="I53" s="257"/>
      <c r="J53" s="31"/>
      <c r="K53" s="27"/>
      <c r="L53" s="27"/>
      <c r="M53" s="27"/>
      <c r="N53" s="32"/>
      <c r="O53" s="28"/>
      <c r="P53" s="27"/>
      <c r="Q53" s="32"/>
      <c r="R53" s="33"/>
    </row>
    <row r="54" spans="3:18" s="4" customFormat="1" ht="19.7" customHeight="1">
      <c r="C54" s="28"/>
      <c r="D54" s="28"/>
      <c r="E54" s="28"/>
      <c r="F54" s="27"/>
      <c r="G54" s="27"/>
      <c r="H54" s="27"/>
      <c r="I54" s="257"/>
      <c r="J54" s="31"/>
      <c r="K54" s="27"/>
      <c r="L54" s="27"/>
      <c r="M54" s="27"/>
      <c r="N54" s="32"/>
      <c r="O54" s="28"/>
      <c r="P54" s="27"/>
      <c r="Q54" s="32"/>
      <c r="R54" s="33"/>
    </row>
    <row r="55" spans="3:18" s="4" customFormat="1" ht="19.7" customHeight="1">
      <c r="C55" s="28"/>
      <c r="D55" s="28"/>
      <c r="E55" s="28"/>
      <c r="F55" s="27"/>
      <c r="G55" s="27"/>
      <c r="H55" s="27"/>
      <c r="I55" s="257"/>
      <c r="J55" s="31"/>
      <c r="K55" s="27"/>
      <c r="L55" s="27"/>
      <c r="M55" s="27"/>
      <c r="N55" s="32"/>
      <c r="O55" s="28"/>
      <c r="P55" s="27"/>
      <c r="Q55" s="32"/>
      <c r="R55" s="33"/>
    </row>
    <row r="56" spans="3:18" s="4" customFormat="1" ht="19.7" customHeight="1">
      <c r="C56" s="28"/>
      <c r="D56" s="28"/>
      <c r="E56" s="28"/>
      <c r="F56" s="27"/>
      <c r="G56" s="27"/>
      <c r="H56" s="27"/>
      <c r="I56" s="257"/>
      <c r="J56" s="31"/>
      <c r="K56" s="27"/>
      <c r="L56" s="27"/>
      <c r="M56" s="27"/>
      <c r="N56" s="32"/>
      <c r="O56" s="28"/>
      <c r="P56" s="27"/>
      <c r="Q56" s="32"/>
      <c r="R56" s="33"/>
    </row>
    <row r="57" spans="3:18" s="4" customFormat="1" ht="19.7" customHeight="1">
      <c r="C57" s="28"/>
      <c r="D57" s="28"/>
      <c r="E57" s="28"/>
      <c r="F57" s="27"/>
      <c r="G57" s="27"/>
      <c r="H57" s="27"/>
      <c r="I57" s="257"/>
      <c r="J57" s="31"/>
      <c r="K57" s="27"/>
      <c r="L57" s="27"/>
      <c r="M57" s="27"/>
      <c r="N57" s="32"/>
      <c r="O57" s="28"/>
      <c r="P57" s="27"/>
      <c r="Q57" s="32"/>
      <c r="R57" s="33"/>
    </row>
    <row r="58" spans="3:18" s="4" customFormat="1" ht="19.7" customHeight="1">
      <c r="C58" s="28"/>
      <c r="D58" s="28"/>
      <c r="E58" s="28"/>
      <c r="F58" s="27"/>
      <c r="G58" s="27"/>
      <c r="H58" s="27"/>
      <c r="I58" s="257"/>
      <c r="J58" s="31"/>
      <c r="K58" s="27"/>
      <c r="L58" s="27"/>
      <c r="M58" s="27"/>
      <c r="N58" s="32"/>
      <c r="O58" s="28"/>
      <c r="P58" s="27"/>
      <c r="Q58" s="32"/>
      <c r="R58" s="33"/>
    </row>
    <row r="59" spans="3:18" s="4" customFormat="1" ht="19.7" customHeight="1">
      <c r="C59" s="28"/>
      <c r="D59" s="28"/>
      <c r="E59" s="28"/>
      <c r="F59" s="27"/>
      <c r="G59" s="27"/>
      <c r="H59" s="27"/>
      <c r="I59" s="257"/>
      <c r="J59" s="31"/>
      <c r="K59" s="27"/>
      <c r="L59" s="27"/>
      <c r="M59" s="27"/>
      <c r="N59" s="32"/>
      <c r="O59" s="28"/>
      <c r="P59" s="27"/>
      <c r="Q59" s="32"/>
      <c r="R59" s="33"/>
    </row>
    <row r="60" spans="3:18" s="4" customFormat="1" ht="19.7" customHeight="1">
      <c r="C60" s="28"/>
      <c r="D60" s="28"/>
      <c r="E60" s="28"/>
      <c r="F60" s="27"/>
      <c r="G60" s="27"/>
      <c r="H60" s="27"/>
      <c r="I60" s="257"/>
      <c r="J60" s="31"/>
      <c r="K60" s="27"/>
      <c r="L60" s="27"/>
      <c r="M60" s="27"/>
      <c r="N60" s="32"/>
      <c r="O60" s="28"/>
      <c r="P60" s="27"/>
      <c r="Q60" s="32"/>
      <c r="R60" s="33"/>
    </row>
    <row r="61" spans="3:18" s="4" customFormat="1" ht="19.7" customHeight="1">
      <c r="C61" s="28"/>
      <c r="D61" s="28"/>
      <c r="E61" s="28"/>
      <c r="F61" s="27"/>
      <c r="G61" s="27"/>
      <c r="H61" s="27"/>
      <c r="I61" s="257"/>
      <c r="J61" s="31"/>
      <c r="K61" s="27"/>
      <c r="L61" s="27"/>
      <c r="M61" s="27"/>
      <c r="N61" s="32"/>
      <c r="O61" s="28"/>
      <c r="P61" s="27"/>
      <c r="Q61" s="32"/>
      <c r="R61" s="33"/>
    </row>
    <row r="62" spans="3:18" s="4" customFormat="1" ht="19.7" customHeight="1">
      <c r="C62" s="28"/>
      <c r="D62" s="28"/>
      <c r="E62" s="28"/>
      <c r="F62" s="27"/>
      <c r="G62" s="27"/>
      <c r="H62" s="27"/>
      <c r="I62" s="257"/>
      <c r="J62" s="31"/>
      <c r="K62" s="27"/>
      <c r="L62" s="27"/>
      <c r="M62" s="27"/>
      <c r="N62" s="32"/>
      <c r="O62" s="28"/>
      <c r="P62" s="27"/>
      <c r="Q62" s="32"/>
      <c r="R62" s="33"/>
    </row>
    <row r="63" spans="3:18" s="4" customFormat="1" ht="19.7" customHeight="1">
      <c r="C63" s="28"/>
      <c r="D63" s="28"/>
      <c r="E63" s="28"/>
      <c r="F63" s="27"/>
      <c r="G63" s="27"/>
      <c r="H63" s="27"/>
      <c r="I63" s="257"/>
      <c r="J63" s="31"/>
      <c r="K63" s="27"/>
      <c r="L63" s="27"/>
      <c r="M63" s="27"/>
      <c r="N63" s="32"/>
      <c r="O63" s="28"/>
      <c r="P63" s="27"/>
      <c r="Q63" s="32"/>
      <c r="R63" s="33"/>
    </row>
    <row r="64" spans="3:18" s="4" customFormat="1" ht="19.7" customHeight="1">
      <c r="C64" s="28"/>
      <c r="D64" s="28"/>
      <c r="E64" s="28"/>
      <c r="F64" s="27"/>
      <c r="G64" s="27"/>
      <c r="H64" s="27"/>
      <c r="I64" s="257"/>
      <c r="J64" s="31"/>
      <c r="K64" s="27"/>
      <c r="L64" s="27"/>
      <c r="M64" s="27"/>
      <c r="N64" s="32"/>
      <c r="O64" s="28"/>
      <c r="P64" s="27"/>
      <c r="Q64" s="32"/>
      <c r="R64" s="33"/>
    </row>
    <row r="65" spans="3:18" s="4" customFormat="1" ht="19.7" customHeight="1">
      <c r="C65" s="28"/>
      <c r="D65" s="28"/>
      <c r="E65" s="28"/>
      <c r="F65" s="27"/>
      <c r="G65" s="27"/>
      <c r="H65" s="27"/>
      <c r="I65" s="257"/>
      <c r="J65" s="31"/>
      <c r="K65" s="27"/>
      <c r="L65" s="27"/>
      <c r="M65" s="27"/>
      <c r="N65" s="32"/>
      <c r="O65" s="28"/>
      <c r="P65" s="27"/>
      <c r="Q65" s="32"/>
      <c r="R65" s="33"/>
    </row>
    <row r="66" spans="3:18" s="4" customFormat="1" ht="19.7" customHeight="1">
      <c r="C66" s="28"/>
      <c r="D66" s="28"/>
      <c r="E66" s="28"/>
      <c r="F66" s="27"/>
      <c r="G66" s="27"/>
      <c r="H66" s="27"/>
      <c r="I66" s="257"/>
      <c r="J66" s="31"/>
      <c r="K66" s="27"/>
      <c r="L66" s="27"/>
      <c r="M66" s="27"/>
      <c r="N66" s="32"/>
      <c r="O66" s="28"/>
      <c r="P66" s="27"/>
      <c r="Q66" s="32"/>
      <c r="R66" s="33"/>
    </row>
    <row r="67" spans="3:18" s="4" customFormat="1" ht="19.7" customHeight="1">
      <c r="C67" s="28"/>
      <c r="D67" s="28"/>
      <c r="E67" s="28"/>
      <c r="F67" s="27"/>
      <c r="G67" s="27"/>
      <c r="H67" s="27"/>
      <c r="I67" s="257"/>
      <c r="J67" s="31"/>
      <c r="K67" s="27"/>
      <c r="L67" s="27"/>
      <c r="M67" s="27"/>
      <c r="N67" s="32"/>
      <c r="O67" s="28"/>
      <c r="P67" s="27"/>
      <c r="Q67" s="32"/>
      <c r="R67" s="33"/>
    </row>
    <row r="68" spans="3:18" s="4" customFormat="1" ht="19.7" customHeight="1">
      <c r="C68" s="28"/>
      <c r="D68" s="28"/>
      <c r="E68" s="28"/>
      <c r="F68" s="27"/>
      <c r="G68" s="27"/>
      <c r="H68" s="27"/>
      <c r="I68" s="257"/>
      <c r="J68" s="31"/>
      <c r="K68" s="27"/>
      <c r="L68" s="27"/>
      <c r="M68" s="27"/>
      <c r="N68" s="32"/>
      <c r="O68" s="28"/>
      <c r="P68" s="27"/>
      <c r="Q68" s="32"/>
      <c r="R68" s="33"/>
    </row>
    <row r="69" spans="3:18" s="4" customFormat="1" ht="19.7" customHeight="1">
      <c r="C69" s="28"/>
      <c r="D69" s="28"/>
      <c r="E69" s="28"/>
      <c r="F69" s="27"/>
      <c r="G69" s="27"/>
      <c r="H69" s="27"/>
      <c r="I69" s="257"/>
      <c r="J69" s="31"/>
      <c r="K69" s="27"/>
      <c r="L69" s="27"/>
      <c r="M69" s="27"/>
      <c r="N69" s="32"/>
      <c r="O69" s="28"/>
      <c r="P69" s="27"/>
      <c r="Q69" s="32"/>
      <c r="R69" s="33"/>
    </row>
    <row r="70" spans="3:18" s="4" customFormat="1" ht="19.7" customHeight="1">
      <c r="C70" s="28"/>
      <c r="D70" s="28"/>
      <c r="E70" s="28"/>
      <c r="F70" s="27"/>
      <c r="G70" s="27"/>
      <c r="H70" s="27"/>
      <c r="I70" s="257"/>
      <c r="J70" s="31"/>
      <c r="K70" s="27"/>
      <c r="L70" s="27"/>
      <c r="M70" s="27"/>
      <c r="N70" s="32"/>
      <c r="O70" s="28"/>
      <c r="P70" s="27"/>
      <c r="Q70" s="32"/>
      <c r="R70" s="33"/>
    </row>
    <row r="71" spans="3:18" s="4" customFormat="1" ht="19.7" customHeight="1">
      <c r="C71" s="28"/>
      <c r="D71" s="28"/>
      <c r="E71" s="28"/>
      <c r="F71" s="27"/>
      <c r="G71" s="27"/>
      <c r="H71" s="27"/>
      <c r="I71" s="257"/>
      <c r="J71" s="31"/>
      <c r="K71" s="27"/>
      <c r="L71" s="27"/>
      <c r="M71" s="27"/>
      <c r="N71" s="32"/>
      <c r="O71" s="28"/>
      <c r="P71" s="27"/>
      <c r="Q71" s="32"/>
      <c r="R71" s="33"/>
    </row>
    <row r="72" spans="3:18" s="4" customFormat="1" ht="19.7" customHeight="1">
      <c r="C72" s="28"/>
      <c r="D72" s="28"/>
      <c r="E72" s="28"/>
      <c r="F72" s="27"/>
      <c r="G72" s="27"/>
      <c r="H72" s="27"/>
      <c r="I72" s="257"/>
      <c r="J72" s="31"/>
      <c r="K72" s="27"/>
      <c r="L72" s="27"/>
      <c r="M72" s="27"/>
      <c r="N72" s="32"/>
      <c r="O72" s="28"/>
      <c r="P72" s="27"/>
      <c r="Q72" s="32"/>
      <c r="R72" s="33"/>
    </row>
    <row r="73" spans="3:18" s="4" customFormat="1" ht="19.7" customHeight="1">
      <c r="C73" s="28"/>
      <c r="D73" s="28"/>
      <c r="E73" s="28"/>
      <c r="F73" s="27"/>
      <c r="G73" s="27"/>
      <c r="H73" s="27"/>
      <c r="I73" s="257"/>
      <c r="J73" s="31"/>
      <c r="K73" s="27"/>
      <c r="L73" s="27"/>
      <c r="M73" s="27"/>
      <c r="N73" s="32"/>
      <c r="O73" s="28"/>
      <c r="P73" s="27"/>
      <c r="Q73" s="32"/>
      <c r="R73" s="33"/>
    </row>
    <row r="74" spans="3:18" s="4" customFormat="1" ht="19.7" customHeight="1">
      <c r="C74" s="28"/>
      <c r="D74" s="28"/>
      <c r="E74" s="28"/>
      <c r="F74" s="27"/>
      <c r="G74" s="27"/>
      <c r="H74" s="27"/>
      <c r="I74" s="257"/>
      <c r="J74" s="31"/>
      <c r="K74" s="27"/>
      <c r="L74" s="27"/>
      <c r="M74" s="27"/>
      <c r="N74" s="32"/>
      <c r="O74" s="28"/>
      <c r="P74" s="27"/>
      <c r="Q74" s="32"/>
      <c r="R74" s="33"/>
    </row>
    <row r="75" spans="3:18" s="4" customFormat="1" ht="19.7" customHeight="1">
      <c r="C75" s="28"/>
      <c r="D75" s="28"/>
      <c r="E75" s="28"/>
      <c r="F75" s="27"/>
      <c r="G75" s="27"/>
      <c r="H75" s="27"/>
      <c r="I75" s="257"/>
      <c r="J75" s="31"/>
      <c r="K75" s="27"/>
      <c r="L75" s="27"/>
      <c r="M75" s="27"/>
      <c r="N75" s="32"/>
      <c r="O75" s="28"/>
      <c r="P75" s="27"/>
      <c r="Q75" s="32"/>
      <c r="R75" s="33"/>
    </row>
    <row r="76" spans="3:18" s="4" customFormat="1" ht="19.7" customHeight="1">
      <c r="C76" s="28"/>
      <c r="D76" s="28"/>
      <c r="E76" s="28"/>
      <c r="F76" s="27"/>
      <c r="G76" s="27"/>
      <c r="H76" s="27"/>
      <c r="I76" s="257"/>
      <c r="J76" s="31"/>
      <c r="K76" s="27"/>
      <c r="L76" s="27"/>
      <c r="M76" s="27"/>
      <c r="N76" s="32"/>
      <c r="O76" s="28"/>
      <c r="P76" s="27"/>
      <c r="Q76" s="32"/>
      <c r="R76" s="33"/>
    </row>
    <row r="77" spans="3:18" s="4" customFormat="1" ht="19.7" customHeight="1">
      <c r="C77" s="28"/>
      <c r="D77" s="28"/>
      <c r="E77" s="28"/>
      <c r="F77" s="27"/>
      <c r="G77" s="27"/>
      <c r="H77" s="27"/>
      <c r="I77" s="257"/>
      <c r="J77" s="31"/>
      <c r="K77" s="27"/>
      <c r="L77" s="27"/>
      <c r="M77" s="27"/>
      <c r="N77" s="32"/>
      <c r="O77" s="28"/>
      <c r="P77" s="27"/>
      <c r="Q77" s="32"/>
      <c r="R77" s="33"/>
    </row>
    <row r="78" spans="3:18" s="4" customFormat="1" ht="19.7" customHeight="1">
      <c r="C78" s="28"/>
      <c r="D78" s="28"/>
      <c r="E78" s="28"/>
      <c r="F78" s="27"/>
      <c r="G78" s="27"/>
      <c r="H78" s="27"/>
      <c r="I78" s="257"/>
      <c r="J78" s="31"/>
      <c r="K78" s="27"/>
      <c r="L78" s="27"/>
      <c r="M78" s="27"/>
      <c r="N78" s="32"/>
      <c r="O78" s="28"/>
      <c r="P78" s="27"/>
      <c r="Q78" s="32"/>
      <c r="R78" s="33"/>
    </row>
    <row r="79" spans="3:18" s="4" customFormat="1" ht="19.7" customHeight="1">
      <c r="C79" s="28"/>
      <c r="D79" s="28"/>
      <c r="E79" s="28"/>
      <c r="F79" s="27"/>
      <c r="G79" s="27"/>
      <c r="H79" s="27"/>
      <c r="I79" s="257"/>
      <c r="J79" s="31"/>
      <c r="K79" s="27"/>
      <c r="L79" s="27"/>
      <c r="M79" s="27"/>
      <c r="N79" s="32"/>
      <c r="O79" s="28"/>
      <c r="P79" s="27"/>
      <c r="Q79" s="32"/>
      <c r="R79" s="33"/>
    </row>
    <row r="80" spans="3:18" s="4" customFormat="1" ht="19.7" customHeight="1">
      <c r="C80" s="28"/>
      <c r="D80" s="28"/>
      <c r="E80" s="28"/>
      <c r="F80" s="27"/>
      <c r="G80" s="27"/>
      <c r="H80" s="27"/>
      <c r="I80" s="257"/>
      <c r="J80" s="31"/>
      <c r="K80" s="27"/>
      <c r="L80" s="27"/>
      <c r="M80" s="27"/>
      <c r="N80" s="32"/>
      <c r="O80" s="28"/>
      <c r="P80" s="27"/>
      <c r="Q80" s="32"/>
      <c r="R80" s="33"/>
    </row>
    <row r="81" spans="1:18" s="4" customFormat="1" ht="19.7" customHeight="1">
      <c r="C81" s="28"/>
      <c r="D81" s="28"/>
      <c r="E81" s="28"/>
      <c r="F81" s="27"/>
      <c r="G81" s="27"/>
      <c r="H81" s="27"/>
      <c r="I81" s="257">
        <f t="shared" ref="I81:I87" si="0">G81*H81</f>
        <v>0</v>
      </c>
      <c r="J81" s="31"/>
      <c r="K81" s="27"/>
      <c r="L81" s="27"/>
      <c r="M81" s="27"/>
      <c r="N81" s="32"/>
      <c r="O81" s="28"/>
      <c r="P81" s="27"/>
      <c r="Q81" s="32"/>
      <c r="R81" s="33"/>
    </row>
    <row r="82" spans="1:18" s="4" customFormat="1" ht="19.7" customHeight="1">
      <c r="C82" s="28"/>
      <c r="D82" s="28"/>
      <c r="E82" s="28"/>
      <c r="F82" s="27"/>
      <c r="G82" s="27"/>
      <c r="H82" s="27"/>
      <c r="I82" s="257">
        <f t="shared" si="0"/>
        <v>0</v>
      </c>
      <c r="J82" s="31"/>
      <c r="K82" s="27"/>
      <c r="L82" s="27"/>
      <c r="M82" s="27"/>
      <c r="N82" s="32"/>
      <c r="O82" s="28"/>
      <c r="P82" s="27"/>
      <c r="Q82" s="32"/>
      <c r="R82" s="33"/>
    </row>
    <row r="83" spans="1:18" s="4" customFormat="1" ht="19.7" customHeight="1">
      <c r="C83" s="28"/>
      <c r="D83" s="28"/>
      <c r="E83" s="28"/>
      <c r="F83" s="27"/>
      <c r="G83" s="27"/>
      <c r="H83" s="27"/>
      <c r="I83" s="257">
        <f t="shared" si="0"/>
        <v>0</v>
      </c>
      <c r="J83" s="31"/>
      <c r="K83" s="27"/>
      <c r="L83" s="27"/>
      <c r="M83" s="27"/>
      <c r="N83" s="32"/>
      <c r="O83" s="28"/>
      <c r="P83" s="27"/>
      <c r="Q83" s="32"/>
      <c r="R83" s="33"/>
    </row>
    <row r="84" spans="1:18" s="4" customFormat="1" ht="19.7" customHeight="1">
      <c r="C84" s="28"/>
      <c r="D84" s="28"/>
      <c r="E84" s="28"/>
      <c r="F84" s="27"/>
      <c r="G84" s="27"/>
      <c r="H84" s="27"/>
      <c r="I84" s="257">
        <f t="shared" si="0"/>
        <v>0</v>
      </c>
      <c r="J84" s="31"/>
      <c r="K84" s="27"/>
      <c r="L84" s="27"/>
      <c r="M84" s="27"/>
      <c r="N84" s="32"/>
      <c r="O84" s="28"/>
      <c r="P84" s="27"/>
      <c r="Q84" s="32"/>
      <c r="R84" s="33"/>
    </row>
    <row r="85" spans="1:18" s="4" customFormat="1" ht="19.7" customHeight="1">
      <c r="C85" s="28"/>
      <c r="D85" s="28"/>
      <c r="E85" s="28"/>
      <c r="F85" s="27"/>
      <c r="G85" s="27"/>
      <c r="H85" s="27"/>
      <c r="I85" s="257">
        <f t="shared" si="0"/>
        <v>0</v>
      </c>
      <c r="J85" s="31"/>
      <c r="K85" s="27"/>
      <c r="L85" s="27"/>
      <c r="M85" s="27"/>
      <c r="N85" s="32"/>
      <c r="O85" s="28"/>
      <c r="P85" s="27"/>
      <c r="Q85" s="32"/>
      <c r="R85" s="33"/>
    </row>
    <row r="86" spans="1:18" s="4" customFormat="1" ht="19.7" customHeight="1">
      <c r="C86" s="28"/>
      <c r="D86" s="28"/>
      <c r="E86" s="28"/>
      <c r="F86" s="27"/>
      <c r="G86" s="27"/>
      <c r="H86" s="27"/>
      <c r="I86" s="257">
        <f t="shared" si="0"/>
        <v>0</v>
      </c>
      <c r="J86" s="31"/>
      <c r="K86" s="27"/>
      <c r="L86" s="27"/>
      <c r="M86" s="27"/>
      <c r="N86" s="32"/>
      <c r="O86" s="28"/>
      <c r="P86" s="27"/>
      <c r="Q86" s="32"/>
      <c r="R86" s="33"/>
    </row>
    <row r="87" spans="1:18" s="4" customFormat="1" ht="19.7" customHeight="1">
      <c r="C87" s="28"/>
      <c r="D87" s="28"/>
      <c r="E87" s="28"/>
      <c r="F87" s="27"/>
      <c r="G87" s="27"/>
      <c r="H87" s="27"/>
      <c r="I87" s="257">
        <f t="shared" si="0"/>
        <v>0</v>
      </c>
      <c r="J87" s="31"/>
      <c r="K87" s="27"/>
      <c r="L87" s="27"/>
      <c r="M87" s="27"/>
      <c r="N87" s="32"/>
      <c r="O87" s="28"/>
      <c r="P87" s="27"/>
      <c r="Q87" s="32"/>
      <c r="R87" s="33"/>
    </row>
    <row r="88" spans="1:18" s="4" customFormat="1" ht="19.7" customHeight="1">
      <c r="C88" s="28"/>
      <c r="D88" s="28"/>
      <c r="E88" s="28"/>
      <c r="F88" s="27"/>
      <c r="G88" s="27"/>
      <c r="H88" s="27"/>
      <c r="I88" s="31"/>
      <c r="J88" s="31"/>
      <c r="K88" s="27"/>
      <c r="L88" s="27"/>
      <c r="M88" s="27"/>
      <c r="N88" s="32"/>
      <c r="O88" s="28"/>
      <c r="P88" s="27"/>
      <c r="Q88" s="32"/>
      <c r="R88" s="33"/>
    </row>
    <row r="89" spans="1:18" s="4" customFormat="1" ht="19.7" customHeight="1">
      <c r="A89" s="4" t="s">
        <v>109</v>
      </c>
      <c r="C89" s="28"/>
      <c r="D89" s="200" t="s">
        <v>196</v>
      </c>
      <c r="E89" s="200" t="s">
        <v>196</v>
      </c>
      <c r="F89" s="73" t="s">
        <v>3323</v>
      </c>
      <c r="G89" s="897"/>
      <c r="H89" s="29">
        <v>8000</v>
      </c>
      <c r="I89" s="257">
        <f>G89*H89</f>
        <v>0</v>
      </c>
      <c r="J89" s="31"/>
      <c r="K89" s="218" t="s">
        <v>3324</v>
      </c>
      <c r="L89" s="27" t="s">
        <v>3325</v>
      </c>
      <c r="M89" s="27"/>
      <c r="N89" s="32"/>
      <c r="O89" s="28"/>
      <c r="P89" s="27"/>
      <c r="Q89" s="32"/>
      <c r="R89" s="33"/>
    </row>
    <row r="90" spans="1:18" s="4" customFormat="1" ht="19.7" customHeight="1">
      <c r="A90" s="4" t="s">
        <v>109</v>
      </c>
      <c r="C90" s="28"/>
      <c r="D90" s="200" t="s">
        <v>196</v>
      </c>
      <c r="E90" s="200" t="s">
        <v>196</v>
      </c>
      <c r="F90" s="73" t="s">
        <v>3326</v>
      </c>
      <c r="G90" s="897"/>
      <c r="H90" s="29">
        <v>3563</v>
      </c>
      <c r="I90" s="257">
        <f>G90*H90</f>
        <v>0</v>
      </c>
      <c r="J90" s="31"/>
      <c r="K90" s="218" t="s">
        <v>3327</v>
      </c>
      <c r="L90" s="27" t="s">
        <v>3328</v>
      </c>
      <c r="M90" s="27"/>
      <c r="N90" s="32"/>
      <c r="O90" s="28"/>
      <c r="P90" s="27"/>
      <c r="Q90" s="32"/>
      <c r="R90" s="33"/>
    </row>
    <row r="91" spans="1:18" s="4" customFormat="1" ht="19.7" customHeight="1">
      <c r="A91" s="4" t="s">
        <v>109</v>
      </c>
      <c r="C91" s="28"/>
      <c r="D91" s="1553" t="s">
        <v>196</v>
      </c>
      <c r="E91" s="1553" t="s">
        <v>196</v>
      </c>
      <c r="F91" s="1554" t="s">
        <v>3329</v>
      </c>
      <c r="G91" s="1555"/>
      <c r="H91" s="1556">
        <v>2045</v>
      </c>
      <c r="I91" s="708">
        <f t="shared" ref="I91:I112" si="1">G91*H91</f>
        <v>0</v>
      </c>
      <c r="J91" s="1557"/>
      <c r="K91" s="1558" t="s">
        <v>3330</v>
      </c>
      <c r="L91" s="1559" t="s">
        <v>3331</v>
      </c>
      <c r="M91" s="27"/>
      <c r="N91" s="32"/>
      <c r="O91" s="28"/>
      <c r="P91" s="27"/>
      <c r="Q91" s="32"/>
      <c r="R91" s="33"/>
    </row>
    <row r="92" spans="1:18" s="4" customFormat="1" ht="19.7" customHeight="1">
      <c r="A92" s="4" t="s">
        <v>109</v>
      </c>
      <c r="C92" s="28"/>
      <c r="D92" s="200" t="s">
        <v>196</v>
      </c>
      <c r="E92" s="200" t="s">
        <v>196</v>
      </c>
      <c r="F92" s="73" t="s">
        <v>3332</v>
      </c>
      <c r="G92" s="897"/>
      <c r="H92" s="29">
        <v>2419</v>
      </c>
      <c r="I92" s="257">
        <f t="shared" si="1"/>
        <v>0</v>
      </c>
      <c r="J92" s="31"/>
      <c r="K92" s="218" t="s">
        <v>3333</v>
      </c>
      <c r="L92" s="73"/>
      <c r="M92" s="27"/>
      <c r="N92" s="32"/>
      <c r="O92" s="28"/>
      <c r="P92" s="27"/>
      <c r="Q92" s="32"/>
      <c r="R92" s="33"/>
    </row>
    <row r="93" spans="1:18" s="4" customFormat="1" ht="19.7" customHeight="1">
      <c r="A93" s="4" t="s">
        <v>109</v>
      </c>
      <c r="C93" s="28"/>
      <c r="D93" s="1553" t="s">
        <v>196</v>
      </c>
      <c r="E93" s="1553" t="s">
        <v>196</v>
      </c>
      <c r="F93" s="1554" t="s">
        <v>3334</v>
      </c>
      <c r="G93" s="1555"/>
      <c r="H93" s="1556">
        <v>2918</v>
      </c>
      <c r="I93" s="708">
        <f t="shared" si="1"/>
        <v>0</v>
      </c>
      <c r="J93" s="1557"/>
      <c r="K93" s="1558" t="s">
        <v>3335</v>
      </c>
      <c r="L93" s="1559" t="s">
        <v>3331</v>
      </c>
      <c r="M93" s="27"/>
      <c r="N93" s="32"/>
      <c r="O93" s="28"/>
      <c r="P93" s="27"/>
      <c r="Q93" s="32"/>
      <c r="R93" s="33"/>
    </row>
    <row r="94" spans="1:18" s="4" customFormat="1" ht="19.7" customHeight="1">
      <c r="A94" s="4" t="s">
        <v>109</v>
      </c>
      <c r="C94" s="28"/>
      <c r="D94" s="200" t="s">
        <v>196</v>
      </c>
      <c r="E94" s="200" t="s">
        <v>196</v>
      </c>
      <c r="F94" s="73" t="s">
        <v>197</v>
      </c>
      <c r="G94" s="897"/>
      <c r="H94" s="29">
        <v>2688</v>
      </c>
      <c r="I94" s="257">
        <f t="shared" si="1"/>
        <v>0</v>
      </c>
      <c r="J94" s="31"/>
      <c r="K94" s="218" t="s">
        <v>198</v>
      </c>
      <c r="L94" s="73"/>
      <c r="M94" s="27"/>
      <c r="N94" s="32"/>
      <c r="O94" s="28"/>
      <c r="P94" s="27"/>
      <c r="Q94" s="32"/>
      <c r="R94" s="33"/>
    </row>
    <row r="95" spans="1:18" s="4" customFormat="1" ht="19.7" customHeight="1">
      <c r="A95" s="4" t="s">
        <v>123</v>
      </c>
      <c r="C95" s="28"/>
      <c r="D95" s="200" t="s">
        <v>196</v>
      </c>
      <c r="E95" s="200" t="s">
        <v>196</v>
      </c>
      <c r="F95" s="73" t="s">
        <v>3336</v>
      </c>
      <c r="G95" s="897"/>
      <c r="H95" s="29">
        <v>2040</v>
      </c>
      <c r="I95" s="257">
        <f t="shared" si="1"/>
        <v>0</v>
      </c>
      <c r="J95" s="31"/>
      <c r="K95" s="218" t="s">
        <v>3337</v>
      </c>
      <c r="L95" s="73"/>
      <c r="M95" s="27"/>
      <c r="N95" s="32"/>
      <c r="O95" s="28"/>
      <c r="P95" s="27"/>
      <c r="Q95" s="32"/>
      <c r="R95" s="33"/>
    </row>
    <row r="96" spans="1:18" s="4" customFormat="1" ht="19.7" customHeight="1">
      <c r="A96" s="4" t="s">
        <v>42</v>
      </c>
      <c r="C96" s="28"/>
      <c r="D96" s="200" t="s">
        <v>196</v>
      </c>
      <c r="E96" s="200" t="s">
        <v>196</v>
      </c>
      <c r="F96" s="73" t="s">
        <v>209</v>
      </c>
      <c r="G96" s="897"/>
      <c r="H96" s="29">
        <v>160</v>
      </c>
      <c r="I96" s="257">
        <f t="shared" si="1"/>
        <v>0</v>
      </c>
      <c r="J96" s="31"/>
      <c r="K96" s="218" t="s">
        <v>3338</v>
      </c>
      <c r="L96" s="73"/>
      <c r="M96" s="27"/>
      <c r="N96" s="32"/>
      <c r="O96" s="28"/>
      <c r="P96" s="27"/>
      <c r="Q96" s="32"/>
      <c r="R96" s="33"/>
    </row>
    <row r="97" spans="1:18" s="4" customFormat="1" ht="19.7" customHeight="1">
      <c r="A97" s="4" t="s">
        <v>42</v>
      </c>
      <c r="C97" s="28"/>
      <c r="D97" s="200" t="s">
        <v>196</v>
      </c>
      <c r="E97" s="200" t="s">
        <v>196</v>
      </c>
      <c r="F97" s="73" t="s">
        <v>248</v>
      </c>
      <c r="G97" s="897"/>
      <c r="H97" s="29">
        <v>52</v>
      </c>
      <c r="I97" s="257">
        <f t="shared" si="1"/>
        <v>0</v>
      </c>
      <c r="J97" s="31"/>
      <c r="K97" s="218" t="s">
        <v>3339</v>
      </c>
      <c r="L97" s="73"/>
      <c r="M97" s="27"/>
      <c r="N97" s="32"/>
      <c r="O97" s="28"/>
      <c r="P97" s="27"/>
      <c r="Q97" s="32"/>
      <c r="R97" s="33"/>
    </row>
    <row r="98" spans="1:18" s="4" customFormat="1" ht="19.7" customHeight="1">
      <c r="A98" s="4" t="s">
        <v>42</v>
      </c>
      <c r="C98" s="28"/>
      <c r="D98" s="1560" t="s">
        <v>196</v>
      </c>
      <c r="E98" s="1560" t="s">
        <v>196</v>
      </c>
      <c r="F98" s="1419" t="s">
        <v>244</v>
      </c>
      <c r="G98" s="1561"/>
      <c r="H98" s="1562">
        <v>25</v>
      </c>
      <c r="I98" s="1563">
        <f t="shared" si="1"/>
        <v>0</v>
      </c>
      <c r="J98" s="1557"/>
      <c r="K98" s="1558" t="s">
        <v>3340</v>
      </c>
      <c r="L98" s="73" t="s">
        <v>3341</v>
      </c>
      <c r="M98" s="27"/>
      <c r="N98" s="32"/>
      <c r="O98" s="28"/>
      <c r="P98" s="27"/>
      <c r="Q98" s="32"/>
      <c r="R98" s="33"/>
    </row>
    <row r="99" spans="1:18" s="4" customFormat="1" ht="19.7" customHeight="1">
      <c r="A99" s="4" t="s">
        <v>42</v>
      </c>
      <c r="C99" s="28"/>
      <c r="D99" s="1560" t="s">
        <v>196</v>
      </c>
      <c r="E99" s="1560" t="s">
        <v>196</v>
      </c>
      <c r="F99" s="1419" t="s">
        <v>2425</v>
      </c>
      <c r="G99" s="1561"/>
      <c r="H99" s="1562">
        <v>27</v>
      </c>
      <c r="I99" s="1563">
        <f t="shared" si="1"/>
        <v>0</v>
      </c>
      <c r="J99" s="1557"/>
      <c r="K99" s="1558" t="s">
        <v>3340</v>
      </c>
      <c r="L99" s="73" t="s">
        <v>3342</v>
      </c>
      <c r="M99" s="27"/>
      <c r="N99" s="32"/>
      <c r="O99" s="28"/>
      <c r="P99" s="27"/>
      <c r="Q99" s="32"/>
      <c r="R99" s="33"/>
    </row>
    <row r="100" spans="1:18" s="4" customFormat="1" ht="19.7" customHeight="1">
      <c r="A100" s="4" t="s">
        <v>42</v>
      </c>
      <c r="C100" s="28"/>
      <c r="D100" s="1560" t="s">
        <v>196</v>
      </c>
      <c r="E100" s="1560" t="s">
        <v>196</v>
      </c>
      <c r="F100" s="1419" t="s">
        <v>226</v>
      </c>
      <c r="G100" s="1561"/>
      <c r="H100" s="1562">
        <v>25</v>
      </c>
      <c r="I100" s="1563">
        <f t="shared" si="1"/>
        <v>0</v>
      </c>
      <c r="J100" s="1557"/>
      <c r="K100" s="1558" t="s">
        <v>3340</v>
      </c>
      <c r="L100" s="73" t="s">
        <v>3343</v>
      </c>
      <c r="M100" s="27"/>
      <c r="N100" s="32"/>
      <c r="O100" s="28"/>
      <c r="P100" s="27"/>
      <c r="Q100" s="32"/>
      <c r="R100" s="33"/>
    </row>
    <row r="101" spans="1:18" s="4" customFormat="1" ht="19.7" customHeight="1">
      <c r="A101" s="4" t="s">
        <v>42</v>
      </c>
      <c r="C101" s="28"/>
      <c r="D101" s="200" t="s">
        <v>196</v>
      </c>
      <c r="E101" s="200" t="s">
        <v>196</v>
      </c>
      <c r="F101" s="73" t="s">
        <v>207</v>
      </c>
      <c r="G101" s="897"/>
      <c r="H101" s="29">
        <v>59</v>
      </c>
      <c r="I101" s="257">
        <f t="shared" si="1"/>
        <v>0</v>
      </c>
      <c r="J101" s="31"/>
      <c r="K101" s="218" t="s">
        <v>208</v>
      </c>
      <c r="L101" s="27"/>
      <c r="M101" s="27"/>
      <c r="N101" s="32"/>
      <c r="O101" s="28"/>
      <c r="P101" s="27"/>
      <c r="Q101" s="32"/>
      <c r="R101" s="33"/>
    </row>
    <row r="102" spans="1:18" s="4" customFormat="1" ht="19.7" customHeight="1">
      <c r="A102" s="4" t="s">
        <v>42</v>
      </c>
      <c r="C102" s="28"/>
      <c r="D102" s="200" t="s">
        <v>196</v>
      </c>
      <c r="E102" s="200" t="s">
        <v>196</v>
      </c>
      <c r="F102" s="73" t="s">
        <v>3344</v>
      </c>
      <c r="G102" s="897"/>
      <c r="H102" s="29">
        <v>140</v>
      </c>
      <c r="I102" s="257">
        <f t="shared" si="1"/>
        <v>0</v>
      </c>
      <c r="J102" s="31"/>
      <c r="K102" s="218" t="s">
        <v>3345</v>
      </c>
      <c r="L102" s="27"/>
      <c r="M102" s="27"/>
      <c r="N102" s="32"/>
      <c r="O102" s="28"/>
      <c r="P102" s="27"/>
      <c r="Q102" s="32"/>
      <c r="R102" s="33"/>
    </row>
    <row r="103" spans="1:18" s="4" customFormat="1" ht="19.7" customHeight="1">
      <c r="A103" s="4" t="s">
        <v>42</v>
      </c>
      <c r="C103" s="28"/>
      <c r="D103" s="200" t="s">
        <v>196</v>
      </c>
      <c r="E103" s="200" t="s">
        <v>196</v>
      </c>
      <c r="F103" s="73" t="s">
        <v>246</v>
      </c>
      <c r="G103" s="897"/>
      <c r="H103" s="29">
        <v>46</v>
      </c>
      <c r="I103" s="257">
        <f t="shared" si="1"/>
        <v>0</v>
      </c>
      <c r="J103" s="31"/>
      <c r="K103" s="218" t="s">
        <v>3346</v>
      </c>
      <c r="L103" s="27" t="s">
        <v>3347</v>
      </c>
      <c r="M103" s="27"/>
      <c r="N103" s="32"/>
      <c r="O103" s="28"/>
      <c r="P103" s="27"/>
      <c r="Q103" s="32"/>
      <c r="R103" s="33"/>
    </row>
    <row r="104" spans="1:18" s="4" customFormat="1" ht="19.7" customHeight="1">
      <c r="A104" s="4" t="s">
        <v>42</v>
      </c>
      <c r="C104" s="28"/>
      <c r="D104" s="200" t="s">
        <v>196</v>
      </c>
      <c r="E104" s="200" t="s">
        <v>196</v>
      </c>
      <c r="F104" s="73" t="s">
        <v>224</v>
      </c>
      <c r="G104" s="897"/>
      <c r="H104" s="29">
        <v>29</v>
      </c>
      <c r="I104" s="257">
        <f t="shared" si="1"/>
        <v>0</v>
      </c>
      <c r="J104" s="31"/>
      <c r="K104" s="218" t="s">
        <v>3348</v>
      </c>
      <c r="L104" s="27" t="s">
        <v>3349</v>
      </c>
      <c r="M104" s="27"/>
      <c r="N104" s="32"/>
      <c r="O104" s="28"/>
      <c r="P104" s="27"/>
      <c r="Q104" s="32"/>
      <c r="R104" s="33"/>
    </row>
    <row r="105" spans="1:18" s="4" customFormat="1" ht="19.7" customHeight="1">
      <c r="A105" s="4" t="s">
        <v>42</v>
      </c>
      <c r="C105" s="28"/>
      <c r="D105" s="200" t="s">
        <v>196</v>
      </c>
      <c r="E105" s="200" t="s">
        <v>196</v>
      </c>
      <c r="F105" s="73" t="s">
        <v>1763</v>
      </c>
      <c r="G105" s="897"/>
      <c r="H105" s="29">
        <v>29</v>
      </c>
      <c r="I105" s="257">
        <f t="shared" si="1"/>
        <v>0</v>
      </c>
      <c r="J105" s="31"/>
      <c r="K105" s="218" t="s">
        <v>3348</v>
      </c>
      <c r="L105" s="27" t="s">
        <v>3350</v>
      </c>
      <c r="M105" s="27"/>
      <c r="N105" s="32"/>
      <c r="O105" s="28"/>
      <c r="P105" s="27"/>
      <c r="Q105" s="32"/>
      <c r="R105" s="33"/>
    </row>
    <row r="106" spans="1:18" s="4" customFormat="1" ht="19.7" customHeight="1">
      <c r="A106" s="4" t="s">
        <v>42</v>
      </c>
      <c r="C106" s="28"/>
      <c r="D106" s="200" t="s">
        <v>3351</v>
      </c>
      <c r="E106" s="200" t="s">
        <v>196</v>
      </c>
      <c r="F106" s="73" t="s">
        <v>2402</v>
      </c>
      <c r="G106" s="897"/>
      <c r="H106" s="29">
        <v>89</v>
      </c>
      <c r="I106" s="257">
        <f t="shared" si="1"/>
        <v>0</v>
      </c>
      <c r="J106" s="31"/>
      <c r="K106" s="218" t="s">
        <v>3352</v>
      </c>
      <c r="L106" s="27" t="s">
        <v>3353</v>
      </c>
      <c r="M106" s="27"/>
      <c r="N106" s="32"/>
      <c r="O106" s="28"/>
      <c r="P106" s="27"/>
      <c r="Q106" s="32"/>
      <c r="R106" s="33"/>
    </row>
    <row r="107" spans="1:18" s="4" customFormat="1" ht="19.7" customHeight="1">
      <c r="A107" s="4" t="s">
        <v>64</v>
      </c>
      <c r="C107" s="28"/>
      <c r="D107" s="200" t="s">
        <v>196</v>
      </c>
      <c r="E107" s="200" t="s">
        <v>196</v>
      </c>
      <c r="F107" s="73" t="s">
        <v>3354</v>
      </c>
      <c r="G107" s="897"/>
      <c r="H107" s="29">
        <v>1080</v>
      </c>
      <c r="I107" s="257">
        <f t="shared" si="1"/>
        <v>0</v>
      </c>
      <c r="J107" s="31"/>
      <c r="K107" s="218" t="s">
        <v>3355</v>
      </c>
      <c r="L107" s="27"/>
      <c r="M107" s="27"/>
      <c r="N107" s="32"/>
      <c r="O107" s="28"/>
      <c r="P107" s="27"/>
      <c r="Q107" s="32"/>
      <c r="R107" s="33"/>
    </row>
    <row r="108" spans="1:18" s="4" customFormat="1" ht="19.7" customHeight="1">
      <c r="A108" s="4" t="s">
        <v>109</v>
      </c>
      <c r="C108" s="28"/>
      <c r="D108" s="200" t="s">
        <v>196</v>
      </c>
      <c r="E108" s="200" t="s">
        <v>196</v>
      </c>
      <c r="F108" s="73" t="s">
        <v>3356</v>
      </c>
      <c r="G108" s="897"/>
      <c r="H108" s="29">
        <v>750</v>
      </c>
      <c r="I108" s="257">
        <f t="shared" si="1"/>
        <v>0</v>
      </c>
      <c r="J108" s="31"/>
      <c r="K108" s="218" t="s">
        <v>3357</v>
      </c>
      <c r="L108" s="27"/>
      <c r="M108" s="27"/>
      <c r="N108" s="32"/>
      <c r="O108" s="28"/>
      <c r="P108" s="27"/>
      <c r="Q108" s="32"/>
      <c r="R108" s="33"/>
    </row>
    <row r="109" spans="1:18" s="4" customFormat="1" ht="19.7" customHeight="1">
      <c r="A109" s="4" t="s">
        <v>109</v>
      </c>
      <c r="C109" s="28"/>
      <c r="D109" s="200" t="s">
        <v>196</v>
      </c>
      <c r="E109" s="200" t="s">
        <v>196</v>
      </c>
      <c r="F109" s="73" t="s">
        <v>3358</v>
      </c>
      <c r="G109" s="897"/>
      <c r="H109" s="29">
        <v>870</v>
      </c>
      <c r="I109" s="257">
        <f t="shared" si="1"/>
        <v>0</v>
      </c>
      <c r="J109" s="31"/>
      <c r="K109" s="73" t="s">
        <v>3359</v>
      </c>
      <c r="L109" s="27"/>
      <c r="M109" s="73"/>
      <c r="N109" s="32"/>
      <c r="O109" s="28"/>
      <c r="P109" s="27"/>
      <c r="Q109" s="32"/>
      <c r="R109" s="33"/>
    </row>
    <row r="110" spans="1:18" s="223" customFormat="1" ht="19.7" customHeight="1">
      <c r="A110" s="4" t="s">
        <v>42</v>
      </c>
      <c r="B110" s="4"/>
      <c r="C110" s="220"/>
      <c r="D110" s="200" t="s">
        <v>196</v>
      </c>
      <c r="E110" s="200" t="s">
        <v>196</v>
      </c>
      <c r="F110" s="73" t="s">
        <v>250</v>
      </c>
      <c r="G110" s="897"/>
      <c r="H110" s="29">
        <v>200</v>
      </c>
      <c r="I110" s="257">
        <f t="shared" si="1"/>
        <v>0</v>
      </c>
      <c r="J110" s="215"/>
      <c r="K110" s="73" t="s">
        <v>251</v>
      </c>
      <c r="L110" s="27"/>
      <c r="M110" s="73"/>
      <c r="N110" s="32"/>
      <c r="O110" s="220"/>
      <c r="P110" s="221"/>
      <c r="Q110" s="32"/>
      <c r="R110" s="222"/>
    </row>
    <row r="111" spans="1:18" s="223" customFormat="1" ht="19.7" customHeight="1">
      <c r="A111" s="4" t="s">
        <v>42</v>
      </c>
      <c r="B111" s="4"/>
      <c r="C111" s="220"/>
      <c r="D111" s="1181" t="s">
        <v>196</v>
      </c>
      <c r="E111" s="1181" t="s">
        <v>196</v>
      </c>
      <c r="F111" s="956" t="s">
        <v>240</v>
      </c>
      <c r="G111" s="841"/>
      <c r="H111" s="841">
        <v>59</v>
      </c>
      <c r="I111" s="44">
        <f t="shared" si="1"/>
        <v>0</v>
      </c>
      <c r="J111" s="45"/>
      <c r="K111" s="100" t="s">
        <v>3360</v>
      </c>
      <c r="L111" s="27"/>
      <c r="M111" s="73"/>
      <c r="N111" s="32"/>
      <c r="O111" s="220"/>
      <c r="P111" s="221"/>
      <c r="Q111" s="32"/>
      <c r="R111" s="222"/>
    </row>
    <row r="112" spans="1:18" s="223" customFormat="1" ht="19.7" customHeight="1">
      <c r="A112" s="4" t="s">
        <v>42</v>
      </c>
      <c r="B112" s="4"/>
      <c r="C112" s="220"/>
      <c r="D112" s="1560" t="s">
        <v>196</v>
      </c>
      <c r="E112" s="1560" t="s">
        <v>196</v>
      </c>
      <c r="F112" s="1419" t="s">
        <v>508</v>
      </c>
      <c r="G112" s="1420"/>
      <c r="H112" s="1564">
        <v>39</v>
      </c>
      <c r="I112" s="1563">
        <f t="shared" si="1"/>
        <v>0</v>
      </c>
      <c r="J112" s="1557"/>
      <c r="K112" s="1565" t="s">
        <v>3361</v>
      </c>
      <c r="L112" s="221" t="s">
        <v>3362</v>
      </c>
      <c r="M112" s="218"/>
      <c r="N112" s="219"/>
      <c r="O112" s="220"/>
      <c r="P112" s="221"/>
      <c r="Q112" s="219"/>
      <c r="R112" s="222"/>
    </row>
    <row r="113" spans="1:18" s="223" customFormat="1" ht="19.7" customHeight="1">
      <c r="A113" s="4" t="s">
        <v>42</v>
      </c>
      <c r="B113" s="4"/>
      <c r="C113" s="220"/>
      <c r="D113" s="1560" t="s">
        <v>196</v>
      </c>
      <c r="E113" s="1560" t="s">
        <v>196</v>
      </c>
      <c r="F113" s="1419" t="s">
        <v>430</v>
      </c>
      <c r="G113" s="1561"/>
      <c r="H113" s="1562">
        <v>25</v>
      </c>
      <c r="I113" s="1563">
        <f>G113*H113</f>
        <v>0</v>
      </c>
      <c r="J113" s="1557"/>
      <c r="K113" s="1558" t="s">
        <v>3340</v>
      </c>
      <c r="L113" s="221" t="s">
        <v>3363</v>
      </c>
      <c r="M113" s="218"/>
      <c r="N113" s="219"/>
      <c r="O113" s="220"/>
      <c r="P113" s="221"/>
      <c r="Q113" s="219"/>
      <c r="R113" s="222"/>
    </row>
    <row r="114" spans="1:18" s="223" customFormat="1" ht="19.7" customHeight="1">
      <c r="A114" s="4"/>
      <c r="B114" s="4"/>
      <c r="C114" s="220"/>
      <c r="D114" s="200"/>
      <c r="E114" s="200"/>
      <c r="F114" s="73"/>
      <c r="G114" s="27"/>
      <c r="H114" s="76"/>
      <c r="I114" s="257"/>
      <c r="J114" s="31"/>
      <c r="K114" s="195"/>
      <c r="L114" s="221"/>
      <c r="M114" s="218"/>
      <c r="N114" s="219"/>
      <c r="O114" s="220"/>
      <c r="P114" s="221"/>
      <c r="Q114" s="219"/>
      <c r="R114" s="222"/>
    </row>
    <row r="115" spans="1:18" s="223" customFormat="1" ht="19.7" customHeight="1">
      <c r="A115" s="4"/>
      <c r="B115" s="4"/>
      <c r="C115" s="220"/>
      <c r="D115" s="200"/>
      <c r="E115" s="200"/>
      <c r="F115" s="73"/>
      <c r="G115" s="27"/>
      <c r="H115" s="76"/>
      <c r="I115" s="257"/>
      <c r="J115" s="31"/>
      <c r="K115" s="195"/>
      <c r="L115" s="221"/>
      <c r="M115" s="218"/>
      <c r="N115" s="219"/>
      <c r="O115" s="220"/>
      <c r="P115" s="221"/>
      <c r="Q115" s="219"/>
      <c r="R115" s="222"/>
    </row>
    <row r="116" spans="1:18" s="223" customFormat="1" ht="19.7" customHeight="1">
      <c r="A116" s="4"/>
      <c r="B116" s="4"/>
      <c r="C116" s="220"/>
      <c r="D116" s="220"/>
      <c r="E116" s="220"/>
      <c r="F116" s="763"/>
      <c r="G116" s="387"/>
      <c r="H116" s="388"/>
      <c r="I116" s="257"/>
      <c r="J116" s="215"/>
      <c r="K116" s="216"/>
      <c r="L116" s="221"/>
      <c r="M116" s="218"/>
      <c r="N116" s="219"/>
      <c r="O116" s="220"/>
      <c r="P116" s="221"/>
      <c r="Q116" s="219"/>
      <c r="R116" s="222"/>
    </row>
    <row r="117" spans="1:18" s="223" customFormat="1" ht="19.7" customHeight="1">
      <c r="A117" s="4"/>
      <c r="B117" s="4"/>
      <c r="C117" s="220"/>
      <c r="D117" s="220"/>
      <c r="E117" s="220"/>
      <c r="F117" s="763"/>
      <c r="G117" s="387"/>
      <c r="H117" s="388"/>
      <c r="I117" s="257"/>
      <c r="J117" s="215"/>
      <c r="K117" s="216"/>
      <c r="L117" s="221"/>
      <c r="M117" s="218"/>
      <c r="N117" s="219"/>
      <c r="O117" s="220"/>
      <c r="P117" s="221"/>
      <c r="Q117" s="219"/>
      <c r="R117" s="222"/>
    </row>
    <row r="118" spans="1:18" s="223" customFormat="1" ht="19.7" customHeight="1">
      <c r="A118" s="4"/>
      <c r="B118" s="4"/>
      <c r="C118" s="220"/>
      <c r="D118" s="220"/>
      <c r="E118" s="220"/>
      <c r="F118" s="1566"/>
      <c r="G118" s="387"/>
      <c r="H118" s="388"/>
      <c r="I118" s="257"/>
      <c r="J118" s="215"/>
      <c r="K118" s="216"/>
      <c r="L118" s="221"/>
      <c r="M118" s="218"/>
      <c r="N118" s="219"/>
      <c r="O118" s="220"/>
      <c r="P118" s="221"/>
      <c r="Q118" s="219"/>
      <c r="R118" s="222"/>
    </row>
    <row r="119" spans="1:18" s="4" customFormat="1" ht="19.7" customHeight="1">
      <c r="C119" s="28"/>
      <c r="D119" s="28"/>
      <c r="E119" s="28"/>
      <c r="F119" s="201"/>
      <c r="G119" s="897"/>
      <c r="H119" s="29"/>
      <c r="I119" s="257"/>
      <c r="J119" s="31"/>
      <c r="K119" s="134"/>
      <c r="L119" s="27"/>
      <c r="M119" s="27"/>
      <c r="N119" s="32"/>
      <c r="O119" s="28"/>
      <c r="P119" s="27"/>
      <c r="Q119" s="32"/>
      <c r="R119" s="33"/>
    </row>
    <row r="120" spans="1:18" s="4" customFormat="1" ht="19.7" customHeight="1">
      <c r="C120" s="28"/>
      <c r="D120" s="28"/>
      <c r="E120" s="28"/>
      <c r="F120" s="73"/>
      <c r="G120" s="897"/>
      <c r="H120" s="29"/>
      <c r="I120" s="257"/>
      <c r="J120" s="31"/>
      <c r="K120" s="73"/>
      <c r="L120" s="27"/>
      <c r="M120" s="27"/>
      <c r="N120" s="32"/>
      <c r="O120" s="28"/>
      <c r="P120" s="27"/>
      <c r="Q120" s="32"/>
      <c r="R120" s="33"/>
    </row>
    <row r="121" spans="1:18" s="4" customFormat="1" ht="19.7" customHeight="1">
      <c r="C121" s="28"/>
      <c r="D121" s="28"/>
      <c r="E121" s="28"/>
      <c r="F121" s="73"/>
      <c r="G121" s="897"/>
      <c r="H121" s="29"/>
      <c r="I121" s="257"/>
      <c r="J121" s="31"/>
      <c r="K121" s="73"/>
      <c r="L121" s="27"/>
      <c r="M121" s="27"/>
      <c r="N121" s="32"/>
      <c r="O121" s="28"/>
      <c r="P121" s="27"/>
      <c r="Q121" s="32"/>
      <c r="R121" s="33"/>
    </row>
    <row r="122" spans="1:18" s="4" customFormat="1" ht="19.7" customHeight="1">
      <c r="C122" s="28"/>
      <c r="D122" s="28"/>
      <c r="E122" s="28"/>
      <c r="F122" s="73"/>
      <c r="G122" s="897"/>
      <c r="H122" s="29"/>
      <c r="I122" s="257"/>
      <c r="J122" s="31"/>
      <c r="K122" s="73"/>
      <c r="L122" s="73"/>
      <c r="M122" s="27"/>
      <c r="N122" s="32"/>
      <c r="O122" s="28"/>
      <c r="P122" s="27"/>
      <c r="Q122" s="32"/>
      <c r="R122" s="33"/>
    </row>
    <row r="123" spans="1:18" s="4" customFormat="1" ht="19.7" customHeight="1">
      <c r="C123" s="28"/>
      <c r="D123" s="28"/>
      <c r="E123" s="28"/>
      <c r="F123" s="73"/>
      <c r="G123" s="897"/>
      <c r="H123" s="29"/>
      <c r="I123" s="257"/>
      <c r="J123" s="31"/>
      <c r="K123" s="73"/>
      <c r="L123" s="27"/>
      <c r="M123" s="27"/>
      <c r="N123" s="32"/>
      <c r="O123" s="28"/>
      <c r="P123" s="27"/>
      <c r="Q123" s="32"/>
      <c r="R123" s="33"/>
    </row>
  </sheetData>
  <autoFilter ref="C8:P123" xr:uid="{D56FD07D-5742-401D-A77E-01F1FCD3AA4F}"/>
  <mergeCells count="8">
    <mergeCell ref="C6:E6"/>
    <mergeCell ref="D10:F10"/>
    <mergeCell ref="C2:E2"/>
    <mergeCell ref="H2:J2"/>
    <mergeCell ref="C3:E3"/>
    <mergeCell ref="C4:E4"/>
    <mergeCell ref="H4:H5"/>
    <mergeCell ref="C5:E5"/>
  </mergeCells>
  <phoneticPr fontId="2"/>
  <pageMargins left="0.2" right="0.2" top="0.36" bottom="0.41" header="0.3" footer="0.3"/>
  <pageSetup paperSize="9" scale="70"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5201-4A47-4755-9278-8AD1E43AA41C}">
  <sheetPr>
    <tabColor theme="7" tint="0.39997558519241921"/>
  </sheetPr>
  <dimension ref="A2:R137"/>
  <sheetViews>
    <sheetView zoomScale="85" zoomScaleNormal="85" workbookViewId="0">
      <pane xSplit="11" ySplit="8" topLeftCell="L9" activePane="bottomRight" state="frozen"/>
      <selection pane="topRight" activeCell="K1" sqref="K1"/>
      <selection pane="bottomLeft" activeCell="A9" sqref="A9"/>
      <selection pane="bottomRight" activeCell="F21" sqref="F21"/>
    </sheetView>
  </sheetViews>
  <sheetFormatPr defaultRowHeight="18.75"/>
  <cols>
    <col min="1" max="1" width="10.125" style="1" customWidth="1"/>
    <col min="2" max="2" width="2.625" style="1" customWidth="1"/>
    <col min="3" max="3" width="5.75" style="4" customWidth="1"/>
    <col min="4" max="5" width="15.75" style="1" customWidth="1"/>
    <col min="6" max="6" width="73" style="1" customWidth="1"/>
    <col min="7" max="7" width="6.25" style="1" customWidth="1"/>
    <col min="8" max="9" width="9.875" style="1" bestFit="1" customWidth="1"/>
    <col min="10" max="10" width="5.75" style="10" customWidth="1"/>
    <col min="11" max="11" width="57" style="1" customWidth="1"/>
    <col min="12" max="12" width="16.5" style="1" customWidth="1"/>
    <col min="13" max="13" width="19.25" style="4" customWidth="1"/>
    <col min="14" max="14" width="13.75" style="9" customWidth="1"/>
    <col min="15" max="15" width="6.375" style="1" customWidth="1"/>
    <col min="16" max="16" width="13.25" style="10" customWidth="1"/>
    <col min="17" max="17" width="14.5" style="11" customWidth="1"/>
    <col min="18" max="18" width="15.625" style="12" customWidth="1"/>
    <col min="19" max="256" width="9" style="1"/>
    <col min="257" max="257" width="10.125" style="1" customWidth="1"/>
    <col min="258" max="258" width="2.625" style="1" customWidth="1"/>
    <col min="259" max="259" width="5.75" style="1" customWidth="1"/>
    <col min="260" max="261" width="15.75" style="1" customWidth="1"/>
    <col min="262" max="262" width="73" style="1" customWidth="1"/>
    <col min="263" max="263" width="6.25" style="1" customWidth="1"/>
    <col min="264" max="265" width="9.875" style="1" bestFit="1" customWidth="1"/>
    <col min="266" max="266" width="5.75" style="1" customWidth="1"/>
    <col min="267" max="267" width="57" style="1" customWidth="1"/>
    <col min="268" max="268" width="16.5" style="1" customWidth="1"/>
    <col min="269" max="269" width="19.25" style="1" customWidth="1"/>
    <col min="270" max="270" width="13.75" style="1" customWidth="1"/>
    <col min="271" max="271" width="6.375" style="1" customWidth="1"/>
    <col min="272" max="272" width="13.25" style="1" customWidth="1"/>
    <col min="273" max="273" width="14.5" style="1" customWidth="1"/>
    <col min="274" max="274" width="15.625" style="1" customWidth="1"/>
    <col min="275" max="512" width="9" style="1"/>
    <col min="513" max="513" width="10.125" style="1" customWidth="1"/>
    <col min="514" max="514" width="2.625" style="1" customWidth="1"/>
    <col min="515" max="515" width="5.75" style="1" customWidth="1"/>
    <col min="516" max="517" width="15.75" style="1" customWidth="1"/>
    <col min="518" max="518" width="73" style="1" customWidth="1"/>
    <col min="519" max="519" width="6.25" style="1" customWidth="1"/>
    <col min="520" max="521" width="9.875" style="1" bestFit="1" customWidth="1"/>
    <col min="522" max="522" width="5.75" style="1" customWidth="1"/>
    <col min="523" max="523" width="57" style="1" customWidth="1"/>
    <col min="524" max="524" width="16.5" style="1" customWidth="1"/>
    <col min="525" max="525" width="19.25" style="1" customWidth="1"/>
    <col min="526" max="526" width="13.75" style="1" customWidth="1"/>
    <col min="527" max="527" width="6.375" style="1" customWidth="1"/>
    <col min="528" max="528" width="13.25" style="1" customWidth="1"/>
    <col min="529" max="529" width="14.5" style="1" customWidth="1"/>
    <col min="530" max="530" width="15.625" style="1" customWidth="1"/>
    <col min="531" max="768" width="9" style="1"/>
    <col min="769" max="769" width="10.125" style="1" customWidth="1"/>
    <col min="770" max="770" width="2.625" style="1" customWidth="1"/>
    <col min="771" max="771" width="5.75" style="1" customWidth="1"/>
    <col min="772" max="773" width="15.75" style="1" customWidth="1"/>
    <col min="774" max="774" width="73" style="1" customWidth="1"/>
    <col min="775" max="775" width="6.25" style="1" customWidth="1"/>
    <col min="776" max="777" width="9.875" style="1" bestFit="1" customWidth="1"/>
    <col min="778" max="778" width="5.75" style="1" customWidth="1"/>
    <col min="779" max="779" width="57" style="1" customWidth="1"/>
    <col min="780" max="780" width="16.5" style="1" customWidth="1"/>
    <col min="781" max="781" width="19.25" style="1" customWidth="1"/>
    <col min="782" max="782" width="13.75" style="1" customWidth="1"/>
    <col min="783" max="783" width="6.375" style="1" customWidth="1"/>
    <col min="784" max="784" width="13.25" style="1" customWidth="1"/>
    <col min="785" max="785" width="14.5" style="1" customWidth="1"/>
    <col min="786" max="786" width="15.625" style="1" customWidth="1"/>
    <col min="787" max="1024" width="9" style="1"/>
    <col min="1025" max="1025" width="10.125" style="1" customWidth="1"/>
    <col min="1026" max="1026" width="2.625" style="1" customWidth="1"/>
    <col min="1027" max="1027" width="5.75" style="1" customWidth="1"/>
    <col min="1028" max="1029" width="15.75" style="1" customWidth="1"/>
    <col min="1030" max="1030" width="73" style="1" customWidth="1"/>
    <col min="1031" max="1031" width="6.25" style="1" customWidth="1"/>
    <col min="1032" max="1033" width="9.875" style="1" bestFit="1" customWidth="1"/>
    <col min="1034" max="1034" width="5.75" style="1" customWidth="1"/>
    <col min="1035" max="1035" width="57" style="1" customWidth="1"/>
    <col min="1036" max="1036" width="16.5" style="1" customWidth="1"/>
    <col min="1037" max="1037" width="19.25" style="1" customWidth="1"/>
    <col min="1038" max="1038" width="13.75" style="1" customWidth="1"/>
    <col min="1039" max="1039" width="6.375" style="1" customWidth="1"/>
    <col min="1040" max="1040" width="13.25" style="1" customWidth="1"/>
    <col min="1041" max="1041" width="14.5" style="1" customWidth="1"/>
    <col min="1042" max="1042" width="15.625" style="1" customWidth="1"/>
    <col min="1043" max="1280" width="9" style="1"/>
    <col min="1281" max="1281" width="10.125" style="1" customWidth="1"/>
    <col min="1282" max="1282" width="2.625" style="1" customWidth="1"/>
    <col min="1283" max="1283" width="5.75" style="1" customWidth="1"/>
    <col min="1284" max="1285" width="15.75" style="1" customWidth="1"/>
    <col min="1286" max="1286" width="73" style="1" customWidth="1"/>
    <col min="1287" max="1287" width="6.25" style="1" customWidth="1"/>
    <col min="1288" max="1289" width="9.875" style="1" bestFit="1" customWidth="1"/>
    <col min="1290" max="1290" width="5.75" style="1" customWidth="1"/>
    <col min="1291" max="1291" width="57" style="1" customWidth="1"/>
    <col min="1292" max="1292" width="16.5" style="1" customWidth="1"/>
    <col min="1293" max="1293" width="19.25" style="1" customWidth="1"/>
    <col min="1294" max="1294" width="13.75" style="1" customWidth="1"/>
    <col min="1295" max="1295" width="6.375" style="1" customWidth="1"/>
    <col min="1296" max="1296" width="13.25" style="1" customWidth="1"/>
    <col min="1297" max="1297" width="14.5" style="1" customWidth="1"/>
    <col min="1298" max="1298" width="15.625" style="1" customWidth="1"/>
    <col min="1299" max="1536" width="9" style="1"/>
    <col min="1537" max="1537" width="10.125" style="1" customWidth="1"/>
    <col min="1538" max="1538" width="2.625" style="1" customWidth="1"/>
    <col min="1539" max="1539" width="5.75" style="1" customWidth="1"/>
    <col min="1540" max="1541" width="15.75" style="1" customWidth="1"/>
    <col min="1542" max="1542" width="73" style="1" customWidth="1"/>
    <col min="1543" max="1543" width="6.25" style="1" customWidth="1"/>
    <col min="1544" max="1545" width="9.875" style="1" bestFit="1" customWidth="1"/>
    <col min="1546" max="1546" width="5.75" style="1" customWidth="1"/>
    <col min="1547" max="1547" width="57" style="1" customWidth="1"/>
    <col min="1548" max="1548" width="16.5" style="1" customWidth="1"/>
    <col min="1549" max="1549" width="19.25" style="1" customWidth="1"/>
    <col min="1550" max="1550" width="13.75" style="1" customWidth="1"/>
    <col min="1551" max="1551" width="6.375" style="1" customWidth="1"/>
    <col min="1552" max="1552" width="13.25" style="1" customWidth="1"/>
    <col min="1553" max="1553" width="14.5" style="1" customWidth="1"/>
    <col min="1554" max="1554" width="15.625" style="1" customWidth="1"/>
    <col min="1555" max="1792" width="9" style="1"/>
    <col min="1793" max="1793" width="10.125" style="1" customWidth="1"/>
    <col min="1794" max="1794" width="2.625" style="1" customWidth="1"/>
    <col min="1795" max="1795" width="5.75" style="1" customWidth="1"/>
    <col min="1796" max="1797" width="15.75" style="1" customWidth="1"/>
    <col min="1798" max="1798" width="73" style="1" customWidth="1"/>
    <col min="1799" max="1799" width="6.25" style="1" customWidth="1"/>
    <col min="1800" max="1801" width="9.875" style="1" bestFit="1" customWidth="1"/>
    <col min="1802" max="1802" width="5.75" style="1" customWidth="1"/>
    <col min="1803" max="1803" width="57" style="1" customWidth="1"/>
    <col min="1804" max="1804" width="16.5" style="1" customWidth="1"/>
    <col min="1805" max="1805" width="19.25" style="1" customWidth="1"/>
    <col min="1806" max="1806" width="13.75" style="1" customWidth="1"/>
    <col min="1807" max="1807" width="6.375" style="1" customWidth="1"/>
    <col min="1808" max="1808" width="13.25" style="1" customWidth="1"/>
    <col min="1809" max="1809" width="14.5" style="1" customWidth="1"/>
    <col min="1810" max="1810" width="15.625" style="1" customWidth="1"/>
    <col min="1811" max="2048" width="9" style="1"/>
    <col min="2049" max="2049" width="10.125" style="1" customWidth="1"/>
    <col min="2050" max="2050" width="2.625" style="1" customWidth="1"/>
    <col min="2051" max="2051" width="5.75" style="1" customWidth="1"/>
    <col min="2052" max="2053" width="15.75" style="1" customWidth="1"/>
    <col min="2054" max="2054" width="73" style="1" customWidth="1"/>
    <col min="2055" max="2055" width="6.25" style="1" customWidth="1"/>
    <col min="2056" max="2057" width="9.875" style="1" bestFit="1" customWidth="1"/>
    <col min="2058" max="2058" width="5.75" style="1" customWidth="1"/>
    <col min="2059" max="2059" width="57" style="1" customWidth="1"/>
    <col min="2060" max="2060" width="16.5" style="1" customWidth="1"/>
    <col min="2061" max="2061" width="19.25" style="1" customWidth="1"/>
    <col min="2062" max="2062" width="13.75" style="1" customWidth="1"/>
    <col min="2063" max="2063" width="6.375" style="1" customWidth="1"/>
    <col min="2064" max="2064" width="13.25" style="1" customWidth="1"/>
    <col min="2065" max="2065" width="14.5" style="1" customWidth="1"/>
    <col min="2066" max="2066" width="15.625" style="1" customWidth="1"/>
    <col min="2067" max="2304" width="9" style="1"/>
    <col min="2305" max="2305" width="10.125" style="1" customWidth="1"/>
    <col min="2306" max="2306" width="2.625" style="1" customWidth="1"/>
    <col min="2307" max="2307" width="5.75" style="1" customWidth="1"/>
    <col min="2308" max="2309" width="15.75" style="1" customWidth="1"/>
    <col min="2310" max="2310" width="73" style="1" customWidth="1"/>
    <col min="2311" max="2311" width="6.25" style="1" customWidth="1"/>
    <col min="2312" max="2313" width="9.875" style="1" bestFit="1" customWidth="1"/>
    <col min="2314" max="2314" width="5.75" style="1" customWidth="1"/>
    <col min="2315" max="2315" width="57" style="1" customWidth="1"/>
    <col min="2316" max="2316" width="16.5" style="1" customWidth="1"/>
    <col min="2317" max="2317" width="19.25" style="1" customWidth="1"/>
    <col min="2318" max="2318" width="13.75" style="1" customWidth="1"/>
    <col min="2319" max="2319" width="6.375" style="1" customWidth="1"/>
    <col min="2320" max="2320" width="13.25" style="1" customWidth="1"/>
    <col min="2321" max="2321" width="14.5" style="1" customWidth="1"/>
    <col min="2322" max="2322" width="15.625" style="1" customWidth="1"/>
    <col min="2323" max="2560" width="9" style="1"/>
    <col min="2561" max="2561" width="10.125" style="1" customWidth="1"/>
    <col min="2562" max="2562" width="2.625" style="1" customWidth="1"/>
    <col min="2563" max="2563" width="5.75" style="1" customWidth="1"/>
    <col min="2564" max="2565" width="15.75" style="1" customWidth="1"/>
    <col min="2566" max="2566" width="73" style="1" customWidth="1"/>
    <col min="2567" max="2567" width="6.25" style="1" customWidth="1"/>
    <col min="2568" max="2569" width="9.875" style="1" bestFit="1" customWidth="1"/>
    <col min="2570" max="2570" width="5.75" style="1" customWidth="1"/>
    <col min="2571" max="2571" width="57" style="1" customWidth="1"/>
    <col min="2572" max="2572" width="16.5" style="1" customWidth="1"/>
    <col min="2573" max="2573" width="19.25" style="1" customWidth="1"/>
    <col min="2574" max="2574" width="13.75" style="1" customWidth="1"/>
    <col min="2575" max="2575" width="6.375" style="1" customWidth="1"/>
    <col min="2576" max="2576" width="13.25" style="1" customWidth="1"/>
    <col min="2577" max="2577" width="14.5" style="1" customWidth="1"/>
    <col min="2578" max="2578" width="15.625" style="1" customWidth="1"/>
    <col min="2579" max="2816" width="9" style="1"/>
    <col min="2817" max="2817" width="10.125" style="1" customWidth="1"/>
    <col min="2818" max="2818" width="2.625" style="1" customWidth="1"/>
    <col min="2819" max="2819" width="5.75" style="1" customWidth="1"/>
    <col min="2820" max="2821" width="15.75" style="1" customWidth="1"/>
    <col min="2822" max="2822" width="73" style="1" customWidth="1"/>
    <col min="2823" max="2823" width="6.25" style="1" customWidth="1"/>
    <col min="2824" max="2825" width="9.875" style="1" bestFit="1" customWidth="1"/>
    <col min="2826" max="2826" width="5.75" style="1" customWidth="1"/>
    <col min="2827" max="2827" width="57" style="1" customWidth="1"/>
    <col min="2828" max="2828" width="16.5" style="1" customWidth="1"/>
    <col min="2829" max="2829" width="19.25" style="1" customWidth="1"/>
    <col min="2830" max="2830" width="13.75" style="1" customWidth="1"/>
    <col min="2831" max="2831" width="6.375" style="1" customWidth="1"/>
    <col min="2832" max="2832" width="13.25" style="1" customWidth="1"/>
    <col min="2833" max="2833" width="14.5" style="1" customWidth="1"/>
    <col min="2834" max="2834" width="15.625" style="1" customWidth="1"/>
    <col min="2835" max="3072" width="9" style="1"/>
    <col min="3073" max="3073" width="10.125" style="1" customWidth="1"/>
    <col min="3074" max="3074" width="2.625" style="1" customWidth="1"/>
    <col min="3075" max="3075" width="5.75" style="1" customWidth="1"/>
    <col min="3076" max="3077" width="15.75" style="1" customWidth="1"/>
    <col min="3078" max="3078" width="73" style="1" customWidth="1"/>
    <col min="3079" max="3079" width="6.25" style="1" customWidth="1"/>
    <col min="3080" max="3081" width="9.875" style="1" bestFit="1" customWidth="1"/>
    <col min="3082" max="3082" width="5.75" style="1" customWidth="1"/>
    <col min="3083" max="3083" width="57" style="1" customWidth="1"/>
    <col min="3084" max="3084" width="16.5" style="1" customWidth="1"/>
    <col min="3085" max="3085" width="19.25" style="1" customWidth="1"/>
    <col min="3086" max="3086" width="13.75" style="1" customWidth="1"/>
    <col min="3087" max="3087" width="6.375" style="1" customWidth="1"/>
    <col min="3088" max="3088" width="13.25" style="1" customWidth="1"/>
    <col min="3089" max="3089" width="14.5" style="1" customWidth="1"/>
    <col min="3090" max="3090" width="15.625" style="1" customWidth="1"/>
    <col min="3091" max="3328" width="9" style="1"/>
    <col min="3329" max="3329" width="10.125" style="1" customWidth="1"/>
    <col min="3330" max="3330" width="2.625" style="1" customWidth="1"/>
    <col min="3331" max="3331" width="5.75" style="1" customWidth="1"/>
    <col min="3332" max="3333" width="15.75" style="1" customWidth="1"/>
    <col min="3334" max="3334" width="73" style="1" customWidth="1"/>
    <col min="3335" max="3335" width="6.25" style="1" customWidth="1"/>
    <col min="3336" max="3337" width="9.875" style="1" bestFit="1" customWidth="1"/>
    <col min="3338" max="3338" width="5.75" style="1" customWidth="1"/>
    <col min="3339" max="3339" width="57" style="1" customWidth="1"/>
    <col min="3340" max="3340" width="16.5" style="1" customWidth="1"/>
    <col min="3341" max="3341" width="19.25" style="1" customWidth="1"/>
    <col min="3342" max="3342" width="13.75" style="1" customWidth="1"/>
    <col min="3343" max="3343" width="6.375" style="1" customWidth="1"/>
    <col min="3344" max="3344" width="13.25" style="1" customWidth="1"/>
    <col min="3345" max="3345" width="14.5" style="1" customWidth="1"/>
    <col min="3346" max="3346" width="15.625" style="1" customWidth="1"/>
    <col min="3347" max="3584" width="9" style="1"/>
    <col min="3585" max="3585" width="10.125" style="1" customWidth="1"/>
    <col min="3586" max="3586" width="2.625" style="1" customWidth="1"/>
    <col min="3587" max="3587" width="5.75" style="1" customWidth="1"/>
    <col min="3588" max="3589" width="15.75" style="1" customWidth="1"/>
    <col min="3590" max="3590" width="73" style="1" customWidth="1"/>
    <col min="3591" max="3591" width="6.25" style="1" customWidth="1"/>
    <col min="3592" max="3593" width="9.875" style="1" bestFit="1" customWidth="1"/>
    <col min="3594" max="3594" width="5.75" style="1" customWidth="1"/>
    <col min="3595" max="3595" width="57" style="1" customWidth="1"/>
    <col min="3596" max="3596" width="16.5" style="1" customWidth="1"/>
    <col min="3597" max="3597" width="19.25" style="1" customWidth="1"/>
    <col min="3598" max="3598" width="13.75" style="1" customWidth="1"/>
    <col min="3599" max="3599" width="6.375" style="1" customWidth="1"/>
    <col min="3600" max="3600" width="13.25" style="1" customWidth="1"/>
    <col min="3601" max="3601" width="14.5" style="1" customWidth="1"/>
    <col min="3602" max="3602" width="15.625" style="1" customWidth="1"/>
    <col min="3603" max="3840" width="9" style="1"/>
    <col min="3841" max="3841" width="10.125" style="1" customWidth="1"/>
    <col min="3842" max="3842" width="2.625" style="1" customWidth="1"/>
    <col min="3843" max="3843" width="5.75" style="1" customWidth="1"/>
    <col min="3844" max="3845" width="15.75" style="1" customWidth="1"/>
    <col min="3846" max="3846" width="73" style="1" customWidth="1"/>
    <col min="3847" max="3847" width="6.25" style="1" customWidth="1"/>
    <col min="3848" max="3849" width="9.875" style="1" bestFit="1" customWidth="1"/>
    <col min="3850" max="3850" width="5.75" style="1" customWidth="1"/>
    <col min="3851" max="3851" width="57" style="1" customWidth="1"/>
    <col min="3852" max="3852" width="16.5" style="1" customWidth="1"/>
    <col min="3853" max="3853" width="19.25" style="1" customWidth="1"/>
    <col min="3854" max="3854" width="13.75" style="1" customWidth="1"/>
    <col min="3855" max="3855" width="6.375" style="1" customWidth="1"/>
    <col min="3856" max="3856" width="13.25" style="1" customWidth="1"/>
    <col min="3857" max="3857" width="14.5" style="1" customWidth="1"/>
    <col min="3858" max="3858" width="15.625" style="1" customWidth="1"/>
    <col min="3859" max="4096" width="9" style="1"/>
    <col min="4097" max="4097" width="10.125" style="1" customWidth="1"/>
    <col min="4098" max="4098" width="2.625" style="1" customWidth="1"/>
    <col min="4099" max="4099" width="5.75" style="1" customWidth="1"/>
    <col min="4100" max="4101" width="15.75" style="1" customWidth="1"/>
    <col min="4102" max="4102" width="73" style="1" customWidth="1"/>
    <col min="4103" max="4103" width="6.25" style="1" customWidth="1"/>
    <col min="4104" max="4105" width="9.875" style="1" bestFit="1" customWidth="1"/>
    <col min="4106" max="4106" width="5.75" style="1" customWidth="1"/>
    <col min="4107" max="4107" width="57" style="1" customWidth="1"/>
    <col min="4108" max="4108" width="16.5" style="1" customWidth="1"/>
    <col min="4109" max="4109" width="19.25" style="1" customWidth="1"/>
    <col min="4110" max="4110" width="13.75" style="1" customWidth="1"/>
    <col min="4111" max="4111" width="6.375" style="1" customWidth="1"/>
    <col min="4112" max="4112" width="13.25" style="1" customWidth="1"/>
    <col min="4113" max="4113" width="14.5" style="1" customWidth="1"/>
    <col min="4114" max="4114" width="15.625" style="1" customWidth="1"/>
    <col min="4115" max="4352" width="9" style="1"/>
    <col min="4353" max="4353" width="10.125" style="1" customWidth="1"/>
    <col min="4354" max="4354" width="2.625" style="1" customWidth="1"/>
    <col min="4355" max="4355" width="5.75" style="1" customWidth="1"/>
    <col min="4356" max="4357" width="15.75" style="1" customWidth="1"/>
    <col min="4358" max="4358" width="73" style="1" customWidth="1"/>
    <col min="4359" max="4359" width="6.25" style="1" customWidth="1"/>
    <col min="4360" max="4361" width="9.875" style="1" bestFit="1" customWidth="1"/>
    <col min="4362" max="4362" width="5.75" style="1" customWidth="1"/>
    <col min="4363" max="4363" width="57" style="1" customWidth="1"/>
    <col min="4364" max="4364" width="16.5" style="1" customWidth="1"/>
    <col min="4365" max="4365" width="19.25" style="1" customWidth="1"/>
    <col min="4366" max="4366" width="13.75" style="1" customWidth="1"/>
    <col min="4367" max="4367" width="6.375" style="1" customWidth="1"/>
    <col min="4368" max="4368" width="13.25" style="1" customWidth="1"/>
    <col min="4369" max="4369" width="14.5" style="1" customWidth="1"/>
    <col min="4370" max="4370" width="15.625" style="1" customWidth="1"/>
    <col min="4371" max="4608" width="9" style="1"/>
    <col min="4609" max="4609" width="10.125" style="1" customWidth="1"/>
    <col min="4610" max="4610" width="2.625" style="1" customWidth="1"/>
    <col min="4611" max="4611" width="5.75" style="1" customWidth="1"/>
    <col min="4612" max="4613" width="15.75" style="1" customWidth="1"/>
    <col min="4614" max="4614" width="73" style="1" customWidth="1"/>
    <col min="4615" max="4615" width="6.25" style="1" customWidth="1"/>
    <col min="4616" max="4617" width="9.875" style="1" bestFit="1" customWidth="1"/>
    <col min="4618" max="4618" width="5.75" style="1" customWidth="1"/>
    <col min="4619" max="4619" width="57" style="1" customWidth="1"/>
    <col min="4620" max="4620" width="16.5" style="1" customWidth="1"/>
    <col min="4621" max="4621" width="19.25" style="1" customWidth="1"/>
    <col min="4622" max="4622" width="13.75" style="1" customWidth="1"/>
    <col min="4623" max="4623" width="6.375" style="1" customWidth="1"/>
    <col min="4624" max="4624" width="13.25" style="1" customWidth="1"/>
    <col min="4625" max="4625" width="14.5" style="1" customWidth="1"/>
    <col min="4626" max="4626" width="15.625" style="1" customWidth="1"/>
    <col min="4627" max="4864" width="9" style="1"/>
    <col min="4865" max="4865" width="10.125" style="1" customWidth="1"/>
    <col min="4866" max="4866" width="2.625" style="1" customWidth="1"/>
    <col min="4867" max="4867" width="5.75" style="1" customWidth="1"/>
    <col min="4868" max="4869" width="15.75" style="1" customWidth="1"/>
    <col min="4870" max="4870" width="73" style="1" customWidth="1"/>
    <col min="4871" max="4871" width="6.25" style="1" customWidth="1"/>
    <col min="4872" max="4873" width="9.875" style="1" bestFit="1" customWidth="1"/>
    <col min="4874" max="4874" width="5.75" style="1" customWidth="1"/>
    <col min="4875" max="4875" width="57" style="1" customWidth="1"/>
    <col min="4876" max="4876" width="16.5" style="1" customWidth="1"/>
    <col min="4877" max="4877" width="19.25" style="1" customWidth="1"/>
    <col min="4878" max="4878" width="13.75" style="1" customWidth="1"/>
    <col min="4879" max="4879" width="6.375" style="1" customWidth="1"/>
    <col min="4880" max="4880" width="13.25" style="1" customWidth="1"/>
    <col min="4881" max="4881" width="14.5" style="1" customWidth="1"/>
    <col min="4882" max="4882" width="15.625" style="1" customWidth="1"/>
    <col min="4883" max="5120" width="9" style="1"/>
    <col min="5121" max="5121" width="10.125" style="1" customWidth="1"/>
    <col min="5122" max="5122" width="2.625" style="1" customWidth="1"/>
    <col min="5123" max="5123" width="5.75" style="1" customWidth="1"/>
    <col min="5124" max="5125" width="15.75" style="1" customWidth="1"/>
    <col min="5126" max="5126" width="73" style="1" customWidth="1"/>
    <col min="5127" max="5127" width="6.25" style="1" customWidth="1"/>
    <col min="5128" max="5129" width="9.875" style="1" bestFit="1" customWidth="1"/>
    <col min="5130" max="5130" width="5.75" style="1" customWidth="1"/>
    <col min="5131" max="5131" width="57" style="1" customWidth="1"/>
    <col min="5132" max="5132" width="16.5" style="1" customWidth="1"/>
    <col min="5133" max="5133" width="19.25" style="1" customWidth="1"/>
    <col min="5134" max="5134" width="13.75" style="1" customWidth="1"/>
    <col min="5135" max="5135" width="6.375" style="1" customWidth="1"/>
    <col min="5136" max="5136" width="13.25" style="1" customWidth="1"/>
    <col min="5137" max="5137" width="14.5" style="1" customWidth="1"/>
    <col min="5138" max="5138" width="15.625" style="1" customWidth="1"/>
    <col min="5139" max="5376" width="9" style="1"/>
    <col min="5377" max="5377" width="10.125" style="1" customWidth="1"/>
    <col min="5378" max="5378" width="2.625" style="1" customWidth="1"/>
    <col min="5379" max="5379" width="5.75" style="1" customWidth="1"/>
    <col min="5380" max="5381" width="15.75" style="1" customWidth="1"/>
    <col min="5382" max="5382" width="73" style="1" customWidth="1"/>
    <col min="5383" max="5383" width="6.25" style="1" customWidth="1"/>
    <col min="5384" max="5385" width="9.875" style="1" bestFit="1" customWidth="1"/>
    <col min="5386" max="5386" width="5.75" style="1" customWidth="1"/>
    <col min="5387" max="5387" width="57" style="1" customWidth="1"/>
    <col min="5388" max="5388" width="16.5" style="1" customWidth="1"/>
    <col min="5389" max="5389" width="19.25" style="1" customWidth="1"/>
    <col min="5390" max="5390" width="13.75" style="1" customWidth="1"/>
    <col min="5391" max="5391" width="6.375" style="1" customWidth="1"/>
    <col min="5392" max="5392" width="13.25" style="1" customWidth="1"/>
    <col min="5393" max="5393" width="14.5" style="1" customWidth="1"/>
    <col min="5394" max="5394" width="15.625" style="1" customWidth="1"/>
    <col min="5395" max="5632" width="9" style="1"/>
    <col min="5633" max="5633" width="10.125" style="1" customWidth="1"/>
    <col min="5634" max="5634" width="2.625" style="1" customWidth="1"/>
    <col min="5635" max="5635" width="5.75" style="1" customWidth="1"/>
    <col min="5636" max="5637" width="15.75" style="1" customWidth="1"/>
    <col min="5638" max="5638" width="73" style="1" customWidth="1"/>
    <col min="5639" max="5639" width="6.25" style="1" customWidth="1"/>
    <col min="5640" max="5641" width="9.875" style="1" bestFit="1" customWidth="1"/>
    <col min="5642" max="5642" width="5.75" style="1" customWidth="1"/>
    <col min="5643" max="5643" width="57" style="1" customWidth="1"/>
    <col min="5644" max="5644" width="16.5" style="1" customWidth="1"/>
    <col min="5645" max="5645" width="19.25" style="1" customWidth="1"/>
    <col min="5646" max="5646" width="13.75" style="1" customWidth="1"/>
    <col min="5647" max="5647" width="6.375" style="1" customWidth="1"/>
    <col min="5648" max="5648" width="13.25" style="1" customWidth="1"/>
    <col min="5649" max="5649" width="14.5" style="1" customWidth="1"/>
    <col min="5650" max="5650" width="15.625" style="1" customWidth="1"/>
    <col min="5651" max="5888" width="9" style="1"/>
    <col min="5889" max="5889" width="10.125" style="1" customWidth="1"/>
    <col min="5890" max="5890" width="2.625" style="1" customWidth="1"/>
    <col min="5891" max="5891" width="5.75" style="1" customWidth="1"/>
    <col min="5892" max="5893" width="15.75" style="1" customWidth="1"/>
    <col min="5894" max="5894" width="73" style="1" customWidth="1"/>
    <col min="5895" max="5895" width="6.25" style="1" customWidth="1"/>
    <col min="5896" max="5897" width="9.875" style="1" bestFit="1" customWidth="1"/>
    <col min="5898" max="5898" width="5.75" style="1" customWidth="1"/>
    <col min="5899" max="5899" width="57" style="1" customWidth="1"/>
    <col min="5900" max="5900" width="16.5" style="1" customWidth="1"/>
    <col min="5901" max="5901" width="19.25" style="1" customWidth="1"/>
    <col min="5902" max="5902" width="13.75" style="1" customWidth="1"/>
    <col min="5903" max="5903" width="6.375" style="1" customWidth="1"/>
    <col min="5904" max="5904" width="13.25" style="1" customWidth="1"/>
    <col min="5905" max="5905" width="14.5" style="1" customWidth="1"/>
    <col min="5906" max="5906" width="15.625" style="1" customWidth="1"/>
    <col min="5907" max="6144" width="9" style="1"/>
    <col min="6145" max="6145" width="10.125" style="1" customWidth="1"/>
    <col min="6146" max="6146" width="2.625" style="1" customWidth="1"/>
    <col min="6147" max="6147" width="5.75" style="1" customWidth="1"/>
    <col min="6148" max="6149" width="15.75" style="1" customWidth="1"/>
    <col min="6150" max="6150" width="73" style="1" customWidth="1"/>
    <col min="6151" max="6151" width="6.25" style="1" customWidth="1"/>
    <col min="6152" max="6153" width="9.875" style="1" bestFit="1" customWidth="1"/>
    <col min="6154" max="6154" width="5.75" style="1" customWidth="1"/>
    <col min="6155" max="6155" width="57" style="1" customWidth="1"/>
    <col min="6156" max="6156" width="16.5" style="1" customWidth="1"/>
    <col min="6157" max="6157" width="19.25" style="1" customWidth="1"/>
    <col min="6158" max="6158" width="13.75" style="1" customWidth="1"/>
    <col min="6159" max="6159" width="6.375" style="1" customWidth="1"/>
    <col min="6160" max="6160" width="13.25" style="1" customWidth="1"/>
    <col min="6161" max="6161" width="14.5" style="1" customWidth="1"/>
    <col min="6162" max="6162" width="15.625" style="1" customWidth="1"/>
    <col min="6163" max="6400" width="9" style="1"/>
    <col min="6401" max="6401" width="10.125" style="1" customWidth="1"/>
    <col min="6402" max="6402" width="2.625" style="1" customWidth="1"/>
    <col min="6403" max="6403" width="5.75" style="1" customWidth="1"/>
    <col min="6404" max="6405" width="15.75" style="1" customWidth="1"/>
    <col min="6406" max="6406" width="73" style="1" customWidth="1"/>
    <col min="6407" max="6407" width="6.25" style="1" customWidth="1"/>
    <col min="6408" max="6409" width="9.875" style="1" bestFit="1" customWidth="1"/>
    <col min="6410" max="6410" width="5.75" style="1" customWidth="1"/>
    <col min="6411" max="6411" width="57" style="1" customWidth="1"/>
    <col min="6412" max="6412" width="16.5" style="1" customWidth="1"/>
    <col min="6413" max="6413" width="19.25" style="1" customWidth="1"/>
    <col min="6414" max="6414" width="13.75" style="1" customWidth="1"/>
    <col min="6415" max="6415" width="6.375" style="1" customWidth="1"/>
    <col min="6416" max="6416" width="13.25" style="1" customWidth="1"/>
    <col min="6417" max="6417" width="14.5" style="1" customWidth="1"/>
    <col min="6418" max="6418" width="15.625" style="1" customWidth="1"/>
    <col min="6419" max="6656" width="9" style="1"/>
    <col min="6657" max="6657" width="10.125" style="1" customWidth="1"/>
    <col min="6658" max="6658" width="2.625" style="1" customWidth="1"/>
    <col min="6659" max="6659" width="5.75" style="1" customWidth="1"/>
    <col min="6660" max="6661" width="15.75" style="1" customWidth="1"/>
    <col min="6662" max="6662" width="73" style="1" customWidth="1"/>
    <col min="6663" max="6663" width="6.25" style="1" customWidth="1"/>
    <col min="6664" max="6665" width="9.875" style="1" bestFit="1" customWidth="1"/>
    <col min="6666" max="6666" width="5.75" style="1" customWidth="1"/>
    <col min="6667" max="6667" width="57" style="1" customWidth="1"/>
    <col min="6668" max="6668" width="16.5" style="1" customWidth="1"/>
    <col min="6669" max="6669" width="19.25" style="1" customWidth="1"/>
    <col min="6670" max="6670" width="13.75" style="1" customWidth="1"/>
    <col min="6671" max="6671" width="6.375" style="1" customWidth="1"/>
    <col min="6672" max="6672" width="13.25" style="1" customWidth="1"/>
    <col min="6673" max="6673" width="14.5" style="1" customWidth="1"/>
    <col min="6674" max="6674" width="15.625" style="1" customWidth="1"/>
    <col min="6675" max="6912" width="9" style="1"/>
    <col min="6913" max="6913" width="10.125" style="1" customWidth="1"/>
    <col min="6914" max="6914" width="2.625" style="1" customWidth="1"/>
    <col min="6915" max="6915" width="5.75" style="1" customWidth="1"/>
    <col min="6916" max="6917" width="15.75" style="1" customWidth="1"/>
    <col min="6918" max="6918" width="73" style="1" customWidth="1"/>
    <col min="6919" max="6919" width="6.25" style="1" customWidth="1"/>
    <col min="6920" max="6921" width="9.875" style="1" bestFit="1" customWidth="1"/>
    <col min="6922" max="6922" width="5.75" style="1" customWidth="1"/>
    <col min="6923" max="6923" width="57" style="1" customWidth="1"/>
    <col min="6924" max="6924" width="16.5" style="1" customWidth="1"/>
    <col min="6925" max="6925" width="19.25" style="1" customWidth="1"/>
    <col min="6926" max="6926" width="13.75" style="1" customWidth="1"/>
    <col min="6927" max="6927" width="6.375" style="1" customWidth="1"/>
    <col min="6928" max="6928" width="13.25" style="1" customWidth="1"/>
    <col min="6929" max="6929" width="14.5" style="1" customWidth="1"/>
    <col min="6930" max="6930" width="15.625" style="1" customWidth="1"/>
    <col min="6931" max="7168" width="9" style="1"/>
    <col min="7169" max="7169" width="10.125" style="1" customWidth="1"/>
    <col min="7170" max="7170" width="2.625" style="1" customWidth="1"/>
    <col min="7171" max="7171" width="5.75" style="1" customWidth="1"/>
    <col min="7172" max="7173" width="15.75" style="1" customWidth="1"/>
    <col min="7174" max="7174" width="73" style="1" customWidth="1"/>
    <col min="7175" max="7175" width="6.25" style="1" customWidth="1"/>
    <col min="7176" max="7177" width="9.875" style="1" bestFit="1" customWidth="1"/>
    <col min="7178" max="7178" width="5.75" style="1" customWidth="1"/>
    <col min="7179" max="7179" width="57" style="1" customWidth="1"/>
    <col min="7180" max="7180" width="16.5" style="1" customWidth="1"/>
    <col min="7181" max="7181" width="19.25" style="1" customWidth="1"/>
    <col min="7182" max="7182" width="13.75" style="1" customWidth="1"/>
    <col min="7183" max="7183" width="6.375" style="1" customWidth="1"/>
    <col min="7184" max="7184" width="13.25" style="1" customWidth="1"/>
    <col min="7185" max="7185" width="14.5" style="1" customWidth="1"/>
    <col min="7186" max="7186" width="15.625" style="1" customWidth="1"/>
    <col min="7187" max="7424" width="9" style="1"/>
    <col min="7425" max="7425" width="10.125" style="1" customWidth="1"/>
    <col min="7426" max="7426" width="2.625" style="1" customWidth="1"/>
    <col min="7427" max="7427" width="5.75" style="1" customWidth="1"/>
    <col min="7428" max="7429" width="15.75" style="1" customWidth="1"/>
    <col min="7430" max="7430" width="73" style="1" customWidth="1"/>
    <col min="7431" max="7431" width="6.25" style="1" customWidth="1"/>
    <col min="7432" max="7433" width="9.875" style="1" bestFit="1" customWidth="1"/>
    <col min="7434" max="7434" width="5.75" style="1" customWidth="1"/>
    <col min="7435" max="7435" width="57" style="1" customWidth="1"/>
    <col min="7436" max="7436" width="16.5" style="1" customWidth="1"/>
    <col min="7437" max="7437" width="19.25" style="1" customWidth="1"/>
    <col min="7438" max="7438" width="13.75" style="1" customWidth="1"/>
    <col min="7439" max="7439" width="6.375" style="1" customWidth="1"/>
    <col min="7440" max="7440" width="13.25" style="1" customWidth="1"/>
    <col min="7441" max="7441" width="14.5" style="1" customWidth="1"/>
    <col min="7442" max="7442" width="15.625" style="1" customWidth="1"/>
    <col min="7443" max="7680" width="9" style="1"/>
    <col min="7681" max="7681" width="10.125" style="1" customWidth="1"/>
    <col min="7682" max="7682" width="2.625" style="1" customWidth="1"/>
    <col min="7683" max="7683" width="5.75" style="1" customWidth="1"/>
    <col min="7684" max="7685" width="15.75" style="1" customWidth="1"/>
    <col min="7686" max="7686" width="73" style="1" customWidth="1"/>
    <col min="7687" max="7687" width="6.25" style="1" customWidth="1"/>
    <col min="7688" max="7689" width="9.875" style="1" bestFit="1" customWidth="1"/>
    <col min="7690" max="7690" width="5.75" style="1" customWidth="1"/>
    <col min="7691" max="7691" width="57" style="1" customWidth="1"/>
    <col min="7692" max="7692" width="16.5" style="1" customWidth="1"/>
    <col min="7693" max="7693" width="19.25" style="1" customWidth="1"/>
    <col min="7694" max="7694" width="13.75" style="1" customWidth="1"/>
    <col min="7695" max="7695" width="6.375" style="1" customWidth="1"/>
    <col min="7696" max="7696" width="13.25" style="1" customWidth="1"/>
    <col min="7697" max="7697" width="14.5" style="1" customWidth="1"/>
    <col min="7698" max="7698" width="15.625" style="1" customWidth="1"/>
    <col min="7699" max="7936" width="9" style="1"/>
    <col min="7937" max="7937" width="10.125" style="1" customWidth="1"/>
    <col min="7938" max="7938" width="2.625" style="1" customWidth="1"/>
    <col min="7939" max="7939" width="5.75" style="1" customWidth="1"/>
    <col min="7940" max="7941" width="15.75" style="1" customWidth="1"/>
    <col min="7942" max="7942" width="73" style="1" customWidth="1"/>
    <col min="7943" max="7943" width="6.25" style="1" customWidth="1"/>
    <col min="7944" max="7945" width="9.875" style="1" bestFit="1" customWidth="1"/>
    <col min="7946" max="7946" width="5.75" style="1" customWidth="1"/>
    <col min="7947" max="7947" width="57" style="1" customWidth="1"/>
    <col min="7948" max="7948" width="16.5" style="1" customWidth="1"/>
    <col min="7949" max="7949" width="19.25" style="1" customWidth="1"/>
    <col min="7950" max="7950" width="13.75" style="1" customWidth="1"/>
    <col min="7951" max="7951" width="6.375" style="1" customWidth="1"/>
    <col min="7952" max="7952" width="13.25" style="1" customWidth="1"/>
    <col min="7953" max="7953" width="14.5" style="1" customWidth="1"/>
    <col min="7954" max="7954" width="15.625" style="1" customWidth="1"/>
    <col min="7955" max="8192" width="9" style="1"/>
    <col min="8193" max="8193" width="10.125" style="1" customWidth="1"/>
    <col min="8194" max="8194" width="2.625" style="1" customWidth="1"/>
    <col min="8195" max="8195" width="5.75" style="1" customWidth="1"/>
    <col min="8196" max="8197" width="15.75" style="1" customWidth="1"/>
    <col min="8198" max="8198" width="73" style="1" customWidth="1"/>
    <col min="8199" max="8199" width="6.25" style="1" customWidth="1"/>
    <col min="8200" max="8201" width="9.875" style="1" bestFit="1" customWidth="1"/>
    <col min="8202" max="8202" width="5.75" style="1" customWidth="1"/>
    <col min="8203" max="8203" width="57" style="1" customWidth="1"/>
    <col min="8204" max="8204" width="16.5" style="1" customWidth="1"/>
    <col min="8205" max="8205" width="19.25" style="1" customWidth="1"/>
    <col min="8206" max="8206" width="13.75" style="1" customWidth="1"/>
    <col min="8207" max="8207" width="6.375" style="1" customWidth="1"/>
    <col min="8208" max="8208" width="13.25" style="1" customWidth="1"/>
    <col min="8209" max="8209" width="14.5" style="1" customWidth="1"/>
    <col min="8210" max="8210" width="15.625" style="1" customWidth="1"/>
    <col min="8211" max="8448" width="9" style="1"/>
    <col min="8449" max="8449" width="10.125" style="1" customWidth="1"/>
    <col min="8450" max="8450" width="2.625" style="1" customWidth="1"/>
    <col min="8451" max="8451" width="5.75" style="1" customWidth="1"/>
    <col min="8452" max="8453" width="15.75" style="1" customWidth="1"/>
    <col min="8454" max="8454" width="73" style="1" customWidth="1"/>
    <col min="8455" max="8455" width="6.25" style="1" customWidth="1"/>
    <col min="8456" max="8457" width="9.875" style="1" bestFit="1" customWidth="1"/>
    <col min="8458" max="8458" width="5.75" style="1" customWidth="1"/>
    <col min="8459" max="8459" width="57" style="1" customWidth="1"/>
    <col min="8460" max="8460" width="16.5" style="1" customWidth="1"/>
    <col min="8461" max="8461" width="19.25" style="1" customWidth="1"/>
    <col min="8462" max="8462" width="13.75" style="1" customWidth="1"/>
    <col min="8463" max="8463" width="6.375" style="1" customWidth="1"/>
    <col min="8464" max="8464" width="13.25" style="1" customWidth="1"/>
    <col min="8465" max="8465" width="14.5" style="1" customWidth="1"/>
    <col min="8466" max="8466" width="15.625" style="1" customWidth="1"/>
    <col min="8467" max="8704" width="9" style="1"/>
    <col min="8705" max="8705" width="10.125" style="1" customWidth="1"/>
    <col min="8706" max="8706" width="2.625" style="1" customWidth="1"/>
    <col min="8707" max="8707" width="5.75" style="1" customWidth="1"/>
    <col min="8708" max="8709" width="15.75" style="1" customWidth="1"/>
    <col min="8710" max="8710" width="73" style="1" customWidth="1"/>
    <col min="8711" max="8711" width="6.25" style="1" customWidth="1"/>
    <col min="8712" max="8713" width="9.875" style="1" bestFit="1" customWidth="1"/>
    <col min="8714" max="8714" width="5.75" style="1" customWidth="1"/>
    <col min="8715" max="8715" width="57" style="1" customWidth="1"/>
    <col min="8716" max="8716" width="16.5" style="1" customWidth="1"/>
    <col min="8717" max="8717" width="19.25" style="1" customWidth="1"/>
    <col min="8718" max="8718" width="13.75" style="1" customWidth="1"/>
    <col min="8719" max="8719" width="6.375" style="1" customWidth="1"/>
    <col min="8720" max="8720" width="13.25" style="1" customWidth="1"/>
    <col min="8721" max="8721" width="14.5" style="1" customWidth="1"/>
    <col min="8722" max="8722" width="15.625" style="1" customWidth="1"/>
    <col min="8723" max="8960" width="9" style="1"/>
    <col min="8961" max="8961" width="10.125" style="1" customWidth="1"/>
    <col min="8962" max="8962" width="2.625" style="1" customWidth="1"/>
    <col min="8963" max="8963" width="5.75" style="1" customWidth="1"/>
    <col min="8964" max="8965" width="15.75" style="1" customWidth="1"/>
    <col min="8966" max="8966" width="73" style="1" customWidth="1"/>
    <col min="8967" max="8967" width="6.25" style="1" customWidth="1"/>
    <col min="8968" max="8969" width="9.875" style="1" bestFit="1" customWidth="1"/>
    <col min="8970" max="8970" width="5.75" style="1" customWidth="1"/>
    <col min="8971" max="8971" width="57" style="1" customWidth="1"/>
    <col min="8972" max="8972" width="16.5" style="1" customWidth="1"/>
    <col min="8973" max="8973" width="19.25" style="1" customWidth="1"/>
    <col min="8974" max="8974" width="13.75" style="1" customWidth="1"/>
    <col min="8975" max="8975" width="6.375" style="1" customWidth="1"/>
    <col min="8976" max="8976" width="13.25" style="1" customWidth="1"/>
    <col min="8977" max="8977" width="14.5" style="1" customWidth="1"/>
    <col min="8978" max="8978" width="15.625" style="1" customWidth="1"/>
    <col min="8979" max="9216" width="9" style="1"/>
    <col min="9217" max="9217" width="10.125" style="1" customWidth="1"/>
    <col min="9218" max="9218" width="2.625" style="1" customWidth="1"/>
    <col min="9219" max="9219" width="5.75" style="1" customWidth="1"/>
    <col min="9220" max="9221" width="15.75" style="1" customWidth="1"/>
    <col min="9222" max="9222" width="73" style="1" customWidth="1"/>
    <col min="9223" max="9223" width="6.25" style="1" customWidth="1"/>
    <col min="9224" max="9225" width="9.875" style="1" bestFit="1" customWidth="1"/>
    <col min="9226" max="9226" width="5.75" style="1" customWidth="1"/>
    <col min="9227" max="9227" width="57" style="1" customWidth="1"/>
    <col min="9228" max="9228" width="16.5" style="1" customWidth="1"/>
    <col min="9229" max="9229" width="19.25" style="1" customWidth="1"/>
    <col min="9230" max="9230" width="13.75" style="1" customWidth="1"/>
    <col min="9231" max="9231" width="6.375" style="1" customWidth="1"/>
    <col min="9232" max="9232" width="13.25" style="1" customWidth="1"/>
    <col min="9233" max="9233" width="14.5" style="1" customWidth="1"/>
    <col min="9234" max="9234" width="15.625" style="1" customWidth="1"/>
    <col min="9235" max="9472" width="9" style="1"/>
    <col min="9473" max="9473" width="10.125" style="1" customWidth="1"/>
    <col min="9474" max="9474" width="2.625" style="1" customWidth="1"/>
    <col min="9475" max="9475" width="5.75" style="1" customWidth="1"/>
    <col min="9476" max="9477" width="15.75" style="1" customWidth="1"/>
    <col min="9478" max="9478" width="73" style="1" customWidth="1"/>
    <col min="9479" max="9479" width="6.25" style="1" customWidth="1"/>
    <col min="9480" max="9481" width="9.875" style="1" bestFit="1" customWidth="1"/>
    <col min="9482" max="9482" width="5.75" style="1" customWidth="1"/>
    <col min="9483" max="9483" width="57" style="1" customWidth="1"/>
    <col min="9484" max="9484" width="16.5" style="1" customWidth="1"/>
    <col min="9485" max="9485" width="19.25" style="1" customWidth="1"/>
    <col min="9486" max="9486" width="13.75" style="1" customWidth="1"/>
    <col min="9487" max="9487" width="6.375" style="1" customWidth="1"/>
    <col min="9488" max="9488" width="13.25" style="1" customWidth="1"/>
    <col min="9489" max="9489" width="14.5" style="1" customWidth="1"/>
    <col min="9490" max="9490" width="15.625" style="1" customWidth="1"/>
    <col min="9491" max="9728" width="9" style="1"/>
    <col min="9729" max="9729" width="10.125" style="1" customWidth="1"/>
    <col min="9730" max="9730" width="2.625" style="1" customWidth="1"/>
    <col min="9731" max="9731" width="5.75" style="1" customWidth="1"/>
    <col min="9732" max="9733" width="15.75" style="1" customWidth="1"/>
    <col min="9734" max="9734" width="73" style="1" customWidth="1"/>
    <col min="9735" max="9735" width="6.25" style="1" customWidth="1"/>
    <col min="9736" max="9737" width="9.875" style="1" bestFit="1" customWidth="1"/>
    <col min="9738" max="9738" width="5.75" style="1" customWidth="1"/>
    <col min="9739" max="9739" width="57" style="1" customWidth="1"/>
    <col min="9740" max="9740" width="16.5" style="1" customWidth="1"/>
    <col min="9741" max="9741" width="19.25" style="1" customWidth="1"/>
    <col min="9742" max="9742" width="13.75" style="1" customWidth="1"/>
    <col min="9743" max="9743" width="6.375" style="1" customWidth="1"/>
    <col min="9744" max="9744" width="13.25" style="1" customWidth="1"/>
    <col min="9745" max="9745" width="14.5" style="1" customWidth="1"/>
    <col min="9746" max="9746" width="15.625" style="1" customWidth="1"/>
    <col min="9747" max="9984" width="9" style="1"/>
    <col min="9985" max="9985" width="10.125" style="1" customWidth="1"/>
    <col min="9986" max="9986" width="2.625" style="1" customWidth="1"/>
    <col min="9987" max="9987" width="5.75" style="1" customWidth="1"/>
    <col min="9988" max="9989" width="15.75" style="1" customWidth="1"/>
    <col min="9990" max="9990" width="73" style="1" customWidth="1"/>
    <col min="9991" max="9991" width="6.25" style="1" customWidth="1"/>
    <col min="9992" max="9993" width="9.875" style="1" bestFit="1" customWidth="1"/>
    <col min="9994" max="9994" width="5.75" style="1" customWidth="1"/>
    <col min="9995" max="9995" width="57" style="1" customWidth="1"/>
    <col min="9996" max="9996" width="16.5" style="1" customWidth="1"/>
    <col min="9997" max="9997" width="19.25" style="1" customWidth="1"/>
    <col min="9998" max="9998" width="13.75" style="1" customWidth="1"/>
    <col min="9999" max="9999" width="6.375" style="1" customWidth="1"/>
    <col min="10000" max="10000" width="13.25" style="1" customWidth="1"/>
    <col min="10001" max="10001" width="14.5" style="1" customWidth="1"/>
    <col min="10002" max="10002" width="15.625" style="1" customWidth="1"/>
    <col min="10003" max="10240" width="9" style="1"/>
    <col min="10241" max="10241" width="10.125" style="1" customWidth="1"/>
    <col min="10242" max="10242" width="2.625" style="1" customWidth="1"/>
    <col min="10243" max="10243" width="5.75" style="1" customWidth="1"/>
    <col min="10244" max="10245" width="15.75" style="1" customWidth="1"/>
    <col min="10246" max="10246" width="73" style="1" customWidth="1"/>
    <col min="10247" max="10247" width="6.25" style="1" customWidth="1"/>
    <col min="10248" max="10249" width="9.875" style="1" bestFit="1" customWidth="1"/>
    <col min="10250" max="10250" width="5.75" style="1" customWidth="1"/>
    <col min="10251" max="10251" width="57" style="1" customWidth="1"/>
    <col min="10252" max="10252" width="16.5" style="1" customWidth="1"/>
    <col min="10253" max="10253" width="19.25" style="1" customWidth="1"/>
    <col min="10254" max="10254" width="13.75" style="1" customWidth="1"/>
    <col min="10255" max="10255" width="6.375" style="1" customWidth="1"/>
    <col min="10256" max="10256" width="13.25" style="1" customWidth="1"/>
    <col min="10257" max="10257" width="14.5" style="1" customWidth="1"/>
    <col min="10258" max="10258" width="15.625" style="1" customWidth="1"/>
    <col min="10259" max="10496" width="9" style="1"/>
    <col min="10497" max="10497" width="10.125" style="1" customWidth="1"/>
    <col min="10498" max="10498" width="2.625" style="1" customWidth="1"/>
    <col min="10499" max="10499" width="5.75" style="1" customWidth="1"/>
    <col min="10500" max="10501" width="15.75" style="1" customWidth="1"/>
    <col min="10502" max="10502" width="73" style="1" customWidth="1"/>
    <col min="10503" max="10503" width="6.25" style="1" customWidth="1"/>
    <col min="10504" max="10505" width="9.875" style="1" bestFit="1" customWidth="1"/>
    <col min="10506" max="10506" width="5.75" style="1" customWidth="1"/>
    <col min="10507" max="10507" width="57" style="1" customWidth="1"/>
    <col min="10508" max="10508" width="16.5" style="1" customWidth="1"/>
    <col min="10509" max="10509" width="19.25" style="1" customWidth="1"/>
    <col min="10510" max="10510" width="13.75" style="1" customWidth="1"/>
    <col min="10511" max="10511" width="6.375" style="1" customWidth="1"/>
    <col min="10512" max="10512" width="13.25" style="1" customWidth="1"/>
    <col min="10513" max="10513" width="14.5" style="1" customWidth="1"/>
    <col min="10514" max="10514" width="15.625" style="1" customWidth="1"/>
    <col min="10515" max="10752" width="9" style="1"/>
    <col min="10753" max="10753" width="10.125" style="1" customWidth="1"/>
    <col min="10754" max="10754" width="2.625" style="1" customWidth="1"/>
    <col min="10755" max="10755" width="5.75" style="1" customWidth="1"/>
    <col min="10756" max="10757" width="15.75" style="1" customWidth="1"/>
    <col min="10758" max="10758" width="73" style="1" customWidth="1"/>
    <col min="10759" max="10759" width="6.25" style="1" customWidth="1"/>
    <col min="10760" max="10761" width="9.875" style="1" bestFit="1" customWidth="1"/>
    <col min="10762" max="10762" width="5.75" style="1" customWidth="1"/>
    <col min="10763" max="10763" width="57" style="1" customWidth="1"/>
    <col min="10764" max="10764" width="16.5" style="1" customWidth="1"/>
    <col min="10765" max="10765" width="19.25" style="1" customWidth="1"/>
    <col min="10766" max="10766" width="13.75" style="1" customWidth="1"/>
    <col min="10767" max="10767" width="6.375" style="1" customWidth="1"/>
    <col min="10768" max="10768" width="13.25" style="1" customWidth="1"/>
    <col min="10769" max="10769" width="14.5" style="1" customWidth="1"/>
    <col min="10770" max="10770" width="15.625" style="1" customWidth="1"/>
    <col min="10771" max="11008" width="9" style="1"/>
    <col min="11009" max="11009" width="10.125" style="1" customWidth="1"/>
    <col min="11010" max="11010" width="2.625" style="1" customWidth="1"/>
    <col min="11011" max="11011" width="5.75" style="1" customWidth="1"/>
    <col min="11012" max="11013" width="15.75" style="1" customWidth="1"/>
    <col min="11014" max="11014" width="73" style="1" customWidth="1"/>
    <col min="11015" max="11015" width="6.25" style="1" customWidth="1"/>
    <col min="11016" max="11017" width="9.875" style="1" bestFit="1" customWidth="1"/>
    <col min="11018" max="11018" width="5.75" style="1" customWidth="1"/>
    <col min="11019" max="11019" width="57" style="1" customWidth="1"/>
    <col min="11020" max="11020" width="16.5" style="1" customWidth="1"/>
    <col min="11021" max="11021" width="19.25" style="1" customWidth="1"/>
    <col min="11022" max="11022" width="13.75" style="1" customWidth="1"/>
    <col min="11023" max="11023" width="6.375" style="1" customWidth="1"/>
    <col min="11024" max="11024" width="13.25" style="1" customWidth="1"/>
    <col min="11025" max="11025" width="14.5" style="1" customWidth="1"/>
    <col min="11026" max="11026" width="15.625" style="1" customWidth="1"/>
    <col min="11027" max="11264" width="9" style="1"/>
    <col min="11265" max="11265" width="10.125" style="1" customWidth="1"/>
    <col min="11266" max="11266" width="2.625" style="1" customWidth="1"/>
    <col min="11267" max="11267" width="5.75" style="1" customWidth="1"/>
    <col min="11268" max="11269" width="15.75" style="1" customWidth="1"/>
    <col min="11270" max="11270" width="73" style="1" customWidth="1"/>
    <col min="11271" max="11271" width="6.25" style="1" customWidth="1"/>
    <col min="11272" max="11273" width="9.875" style="1" bestFit="1" customWidth="1"/>
    <col min="11274" max="11274" width="5.75" style="1" customWidth="1"/>
    <col min="11275" max="11275" width="57" style="1" customWidth="1"/>
    <col min="11276" max="11276" width="16.5" style="1" customWidth="1"/>
    <col min="11277" max="11277" width="19.25" style="1" customWidth="1"/>
    <col min="11278" max="11278" width="13.75" style="1" customWidth="1"/>
    <col min="11279" max="11279" width="6.375" style="1" customWidth="1"/>
    <col min="11280" max="11280" width="13.25" style="1" customWidth="1"/>
    <col min="11281" max="11281" width="14.5" style="1" customWidth="1"/>
    <col min="11282" max="11282" width="15.625" style="1" customWidth="1"/>
    <col min="11283" max="11520" width="9" style="1"/>
    <col min="11521" max="11521" width="10.125" style="1" customWidth="1"/>
    <col min="11522" max="11522" width="2.625" style="1" customWidth="1"/>
    <col min="11523" max="11523" width="5.75" style="1" customWidth="1"/>
    <col min="11524" max="11525" width="15.75" style="1" customWidth="1"/>
    <col min="11526" max="11526" width="73" style="1" customWidth="1"/>
    <col min="11527" max="11527" width="6.25" style="1" customWidth="1"/>
    <col min="11528" max="11529" width="9.875" style="1" bestFit="1" customWidth="1"/>
    <col min="11530" max="11530" width="5.75" style="1" customWidth="1"/>
    <col min="11531" max="11531" width="57" style="1" customWidth="1"/>
    <col min="11532" max="11532" width="16.5" style="1" customWidth="1"/>
    <col min="11533" max="11533" width="19.25" style="1" customWidth="1"/>
    <col min="11534" max="11534" width="13.75" style="1" customWidth="1"/>
    <col min="11535" max="11535" width="6.375" style="1" customWidth="1"/>
    <col min="11536" max="11536" width="13.25" style="1" customWidth="1"/>
    <col min="11537" max="11537" width="14.5" style="1" customWidth="1"/>
    <col min="11538" max="11538" width="15.625" style="1" customWidth="1"/>
    <col min="11539" max="11776" width="9" style="1"/>
    <col min="11777" max="11777" width="10.125" style="1" customWidth="1"/>
    <col min="11778" max="11778" width="2.625" style="1" customWidth="1"/>
    <col min="11779" max="11779" width="5.75" style="1" customWidth="1"/>
    <col min="11780" max="11781" width="15.75" style="1" customWidth="1"/>
    <col min="11782" max="11782" width="73" style="1" customWidth="1"/>
    <col min="11783" max="11783" width="6.25" style="1" customWidth="1"/>
    <col min="11784" max="11785" width="9.875" style="1" bestFit="1" customWidth="1"/>
    <col min="11786" max="11786" width="5.75" style="1" customWidth="1"/>
    <col min="11787" max="11787" width="57" style="1" customWidth="1"/>
    <col min="11788" max="11788" width="16.5" style="1" customWidth="1"/>
    <col min="11789" max="11789" width="19.25" style="1" customWidth="1"/>
    <col min="11790" max="11790" width="13.75" style="1" customWidth="1"/>
    <col min="11791" max="11791" width="6.375" style="1" customWidth="1"/>
    <col min="11792" max="11792" width="13.25" style="1" customWidth="1"/>
    <col min="11793" max="11793" width="14.5" style="1" customWidth="1"/>
    <col min="11794" max="11794" width="15.625" style="1" customWidth="1"/>
    <col min="11795" max="12032" width="9" style="1"/>
    <col min="12033" max="12033" width="10.125" style="1" customWidth="1"/>
    <col min="12034" max="12034" width="2.625" style="1" customWidth="1"/>
    <col min="12035" max="12035" width="5.75" style="1" customWidth="1"/>
    <col min="12036" max="12037" width="15.75" style="1" customWidth="1"/>
    <col min="12038" max="12038" width="73" style="1" customWidth="1"/>
    <col min="12039" max="12039" width="6.25" style="1" customWidth="1"/>
    <col min="12040" max="12041" width="9.875" style="1" bestFit="1" customWidth="1"/>
    <col min="12042" max="12042" width="5.75" style="1" customWidth="1"/>
    <col min="12043" max="12043" width="57" style="1" customWidth="1"/>
    <col min="12044" max="12044" width="16.5" style="1" customWidth="1"/>
    <col min="12045" max="12045" width="19.25" style="1" customWidth="1"/>
    <col min="12046" max="12046" width="13.75" style="1" customWidth="1"/>
    <col min="12047" max="12047" width="6.375" style="1" customWidth="1"/>
    <col min="12048" max="12048" width="13.25" style="1" customWidth="1"/>
    <col min="12049" max="12049" width="14.5" style="1" customWidth="1"/>
    <col min="12050" max="12050" width="15.625" style="1" customWidth="1"/>
    <col min="12051" max="12288" width="9" style="1"/>
    <col min="12289" max="12289" width="10.125" style="1" customWidth="1"/>
    <col min="12290" max="12290" width="2.625" style="1" customWidth="1"/>
    <col min="12291" max="12291" width="5.75" style="1" customWidth="1"/>
    <col min="12292" max="12293" width="15.75" style="1" customWidth="1"/>
    <col min="12294" max="12294" width="73" style="1" customWidth="1"/>
    <col min="12295" max="12295" width="6.25" style="1" customWidth="1"/>
    <col min="12296" max="12297" width="9.875" style="1" bestFit="1" customWidth="1"/>
    <col min="12298" max="12298" width="5.75" style="1" customWidth="1"/>
    <col min="12299" max="12299" width="57" style="1" customWidth="1"/>
    <col min="12300" max="12300" width="16.5" style="1" customWidth="1"/>
    <col min="12301" max="12301" width="19.25" style="1" customWidth="1"/>
    <col min="12302" max="12302" width="13.75" style="1" customWidth="1"/>
    <col min="12303" max="12303" width="6.375" style="1" customWidth="1"/>
    <col min="12304" max="12304" width="13.25" style="1" customWidth="1"/>
    <col min="12305" max="12305" width="14.5" style="1" customWidth="1"/>
    <col min="12306" max="12306" width="15.625" style="1" customWidth="1"/>
    <col min="12307" max="12544" width="9" style="1"/>
    <col min="12545" max="12545" width="10.125" style="1" customWidth="1"/>
    <col min="12546" max="12546" width="2.625" style="1" customWidth="1"/>
    <col min="12547" max="12547" width="5.75" style="1" customWidth="1"/>
    <col min="12548" max="12549" width="15.75" style="1" customWidth="1"/>
    <col min="12550" max="12550" width="73" style="1" customWidth="1"/>
    <col min="12551" max="12551" width="6.25" style="1" customWidth="1"/>
    <col min="12552" max="12553" width="9.875" style="1" bestFit="1" customWidth="1"/>
    <col min="12554" max="12554" width="5.75" style="1" customWidth="1"/>
    <col min="12555" max="12555" width="57" style="1" customWidth="1"/>
    <col min="12556" max="12556" width="16.5" style="1" customWidth="1"/>
    <col min="12557" max="12557" width="19.25" style="1" customWidth="1"/>
    <col min="12558" max="12558" width="13.75" style="1" customWidth="1"/>
    <col min="12559" max="12559" width="6.375" style="1" customWidth="1"/>
    <col min="12560" max="12560" width="13.25" style="1" customWidth="1"/>
    <col min="12561" max="12561" width="14.5" style="1" customWidth="1"/>
    <col min="12562" max="12562" width="15.625" style="1" customWidth="1"/>
    <col min="12563" max="12800" width="9" style="1"/>
    <col min="12801" max="12801" width="10.125" style="1" customWidth="1"/>
    <col min="12802" max="12802" width="2.625" style="1" customWidth="1"/>
    <col min="12803" max="12803" width="5.75" style="1" customWidth="1"/>
    <col min="12804" max="12805" width="15.75" style="1" customWidth="1"/>
    <col min="12806" max="12806" width="73" style="1" customWidth="1"/>
    <col min="12807" max="12807" width="6.25" style="1" customWidth="1"/>
    <col min="12808" max="12809" width="9.875" style="1" bestFit="1" customWidth="1"/>
    <col min="12810" max="12810" width="5.75" style="1" customWidth="1"/>
    <col min="12811" max="12811" width="57" style="1" customWidth="1"/>
    <col min="12812" max="12812" width="16.5" style="1" customWidth="1"/>
    <col min="12813" max="12813" width="19.25" style="1" customWidth="1"/>
    <col min="12814" max="12814" width="13.75" style="1" customWidth="1"/>
    <col min="12815" max="12815" width="6.375" style="1" customWidth="1"/>
    <col min="12816" max="12816" width="13.25" style="1" customWidth="1"/>
    <col min="12817" max="12817" width="14.5" style="1" customWidth="1"/>
    <col min="12818" max="12818" width="15.625" style="1" customWidth="1"/>
    <col min="12819" max="13056" width="9" style="1"/>
    <col min="13057" max="13057" width="10.125" style="1" customWidth="1"/>
    <col min="13058" max="13058" width="2.625" style="1" customWidth="1"/>
    <col min="13059" max="13059" width="5.75" style="1" customWidth="1"/>
    <col min="13060" max="13061" width="15.75" style="1" customWidth="1"/>
    <col min="13062" max="13062" width="73" style="1" customWidth="1"/>
    <col min="13063" max="13063" width="6.25" style="1" customWidth="1"/>
    <col min="13064" max="13065" width="9.875" style="1" bestFit="1" customWidth="1"/>
    <col min="13066" max="13066" width="5.75" style="1" customWidth="1"/>
    <col min="13067" max="13067" width="57" style="1" customWidth="1"/>
    <col min="13068" max="13068" width="16.5" style="1" customWidth="1"/>
    <col min="13069" max="13069" width="19.25" style="1" customWidth="1"/>
    <col min="13070" max="13070" width="13.75" style="1" customWidth="1"/>
    <col min="13071" max="13071" width="6.375" style="1" customWidth="1"/>
    <col min="13072" max="13072" width="13.25" style="1" customWidth="1"/>
    <col min="13073" max="13073" width="14.5" style="1" customWidth="1"/>
    <col min="13074" max="13074" width="15.625" style="1" customWidth="1"/>
    <col min="13075" max="13312" width="9" style="1"/>
    <col min="13313" max="13313" width="10.125" style="1" customWidth="1"/>
    <col min="13314" max="13314" width="2.625" style="1" customWidth="1"/>
    <col min="13315" max="13315" width="5.75" style="1" customWidth="1"/>
    <col min="13316" max="13317" width="15.75" style="1" customWidth="1"/>
    <col min="13318" max="13318" width="73" style="1" customWidth="1"/>
    <col min="13319" max="13319" width="6.25" style="1" customWidth="1"/>
    <col min="13320" max="13321" width="9.875" style="1" bestFit="1" customWidth="1"/>
    <col min="13322" max="13322" width="5.75" style="1" customWidth="1"/>
    <col min="13323" max="13323" width="57" style="1" customWidth="1"/>
    <col min="13324" max="13324" width="16.5" style="1" customWidth="1"/>
    <col min="13325" max="13325" width="19.25" style="1" customWidth="1"/>
    <col min="13326" max="13326" width="13.75" style="1" customWidth="1"/>
    <col min="13327" max="13327" width="6.375" style="1" customWidth="1"/>
    <col min="13328" max="13328" width="13.25" style="1" customWidth="1"/>
    <col min="13329" max="13329" width="14.5" style="1" customWidth="1"/>
    <col min="13330" max="13330" width="15.625" style="1" customWidth="1"/>
    <col min="13331" max="13568" width="9" style="1"/>
    <col min="13569" max="13569" width="10.125" style="1" customWidth="1"/>
    <col min="13570" max="13570" width="2.625" style="1" customWidth="1"/>
    <col min="13571" max="13571" width="5.75" style="1" customWidth="1"/>
    <col min="13572" max="13573" width="15.75" style="1" customWidth="1"/>
    <col min="13574" max="13574" width="73" style="1" customWidth="1"/>
    <col min="13575" max="13575" width="6.25" style="1" customWidth="1"/>
    <col min="13576" max="13577" width="9.875" style="1" bestFit="1" customWidth="1"/>
    <col min="13578" max="13578" width="5.75" style="1" customWidth="1"/>
    <col min="13579" max="13579" width="57" style="1" customWidth="1"/>
    <col min="13580" max="13580" width="16.5" style="1" customWidth="1"/>
    <col min="13581" max="13581" width="19.25" style="1" customWidth="1"/>
    <col min="13582" max="13582" width="13.75" style="1" customWidth="1"/>
    <col min="13583" max="13583" width="6.375" style="1" customWidth="1"/>
    <col min="13584" max="13584" width="13.25" style="1" customWidth="1"/>
    <col min="13585" max="13585" width="14.5" style="1" customWidth="1"/>
    <col min="13586" max="13586" width="15.625" style="1" customWidth="1"/>
    <col min="13587" max="13824" width="9" style="1"/>
    <col min="13825" max="13825" width="10.125" style="1" customWidth="1"/>
    <col min="13826" max="13826" width="2.625" style="1" customWidth="1"/>
    <col min="13827" max="13827" width="5.75" style="1" customWidth="1"/>
    <col min="13828" max="13829" width="15.75" style="1" customWidth="1"/>
    <col min="13830" max="13830" width="73" style="1" customWidth="1"/>
    <col min="13831" max="13831" width="6.25" style="1" customWidth="1"/>
    <col min="13832" max="13833" width="9.875" style="1" bestFit="1" customWidth="1"/>
    <col min="13834" max="13834" width="5.75" style="1" customWidth="1"/>
    <col min="13835" max="13835" width="57" style="1" customWidth="1"/>
    <col min="13836" max="13836" width="16.5" style="1" customWidth="1"/>
    <col min="13837" max="13837" width="19.25" style="1" customWidth="1"/>
    <col min="13838" max="13838" width="13.75" style="1" customWidth="1"/>
    <col min="13839" max="13839" width="6.375" style="1" customWidth="1"/>
    <col min="13840" max="13840" width="13.25" style="1" customWidth="1"/>
    <col min="13841" max="13841" width="14.5" style="1" customWidth="1"/>
    <col min="13842" max="13842" width="15.625" style="1" customWidth="1"/>
    <col min="13843" max="14080" width="9" style="1"/>
    <col min="14081" max="14081" width="10.125" style="1" customWidth="1"/>
    <col min="14082" max="14082" width="2.625" style="1" customWidth="1"/>
    <col min="14083" max="14083" width="5.75" style="1" customWidth="1"/>
    <col min="14084" max="14085" width="15.75" style="1" customWidth="1"/>
    <col min="14086" max="14086" width="73" style="1" customWidth="1"/>
    <col min="14087" max="14087" width="6.25" style="1" customWidth="1"/>
    <col min="14088" max="14089" width="9.875" style="1" bestFit="1" customWidth="1"/>
    <col min="14090" max="14090" width="5.75" style="1" customWidth="1"/>
    <col min="14091" max="14091" width="57" style="1" customWidth="1"/>
    <col min="14092" max="14092" width="16.5" style="1" customWidth="1"/>
    <col min="14093" max="14093" width="19.25" style="1" customWidth="1"/>
    <col min="14094" max="14094" width="13.75" style="1" customWidth="1"/>
    <col min="14095" max="14095" width="6.375" style="1" customWidth="1"/>
    <col min="14096" max="14096" width="13.25" style="1" customWidth="1"/>
    <col min="14097" max="14097" width="14.5" style="1" customWidth="1"/>
    <col min="14098" max="14098" width="15.625" style="1" customWidth="1"/>
    <col min="14099" max="14336" width="9" style="1"/>
    <col min="14337" max="14337" width="10.125" style="1" customWidth="1"/>
    <col min="14338" max="14338" width="2.625" style="1" customWidth="1"/>
    <col min="14339" max="14339" width="5.75" style="1" customWidth="1"/>
    <col min="14340" max="14341" width="15.75" style="1" customWidth="1"/>
    <col min="14342" max="14342" width="73" style="1" customWidth="1"/>
    <col min="14343" max="14343" width="6.25" style="1" customWidth="1"/>
    <col min="14344" max="14345" width="9.875" style="1" bestFit="1" customWidth="1"/>
    <col min="14346" max="14346" width="5.75" style="1" customWidth="1"/>
    <col min="14347" max="14347" width="57" style="1" customWidth="1"/>
    <col min="14348" max="14348" width="16.5" style="1" customWidth="1"/>
    <col min="14349" max="14349" width="19.25" style="1" customWidth="1"/>
    <col min="14350" max="14350" width="13.75" style="1" customWidth="1"/>
    <col min="14351" max="14351" width="6.375" style="1" customWidth="1"/>
    <col min="14352" max="14352" width="13.25" style="1" customWidth="1"/>
    <col min="14353" max="14353" width="14.5" style="1" customWidth="1"/>
    <col min="14354" max="14354" width="15.625" style="1" customWidth="1"/>
    <col min="14355" max="14592" width="9" style="1"/>
    <col min="14593" max="14593" width="10.125" style="1" customWidth="1"/>
    <col min="14594" max="14594" width="2.625" style="1" customWidth="1"/>
    <col min="14595" max="14595" width="5.75" style="1" customWidth="1"/>
    <col min="14596" max="14597" width="15.75" style="1" customWidth="1"/>
    <col min="14598" max="14598" width="73" style="1" customWidth="1"/>
    <col min="14599" max="14599" width="6.25" style="1" customWidth="1"/>
    <col min="14600" max="14601" width="9.875" style="1" bestFit="1" customWidth="1"/>
    <col min="14602" max="14602" width="5.75" style="1" customWidth="1"/>
    <col min="14603" max="14603" width="57" style="1" customWidth="1"/>
    <col min="14604" max="14604" width="16.5" style="1" customWidth="1"/>
    <col min="14605" max="14605" width="19.25" style="1" customWidth="1"/>
    <col min="14606" max="14606" width="13.75" style="1" customWidth="1"/>
    <col min="14607" max="14607" width="6.375" style="1" customWidth="1"/>
    <col min="14608" max="14608" width="13.25" style="1" customWidth="1"/>
    <col min="14609" max="14609" width="14.5" style="1" customWidth="1"/>
    <col min="14610" max="14610" width="15.625" style="1" customWidth="1"/>
    <col min="14611" max="14848" width="9" style="1"/>
    <col min="14849" max="14849" width="10.125" style="1" customWidth="1"/>
    <col min="14850" max="14850" width="2.625" style="1" customWidth="1"/>
    <col min="14851" max="14851" width="5.75" style="1" customWidth="1"/>
    <col min="14852" max="14853" width="15.75" style="1" customWidth="1"/>
    <col min="14854" max="14854" width="73" style="1" customWidth="1"/>
    <col min="14855" max="14855" width="6.25" style="1" customWidth="1"/>
    <col min="14856" max="14857" width="9.875" style="1" bestFit="1" customWidth="1"/>
    <col min="14858" max="14858" width="5.75" style="1" customWidth="1"/>
    <col min="14859" max="14859" width="57" style="1" customWidth="1"/>
    <col min="14860" max="14860" width="16.5" style="1" customWidth="1"/>
    <col min="14861" max="14861" width="19.25" style="1" customWidth="1"/>
    <col min="14862" max="14862" width="13.75" style="1" customWidth="1"/>
    <col min="14863" max="14863" width="6.375" style="1" customWidth="1"/>
    <col min="14864" max="14864" width="13.25" style="1" customWidth="1"/>
    <col min="14865" max="14865" width="14.5" style="1" customWidth="1"/>
    <col min="14866" max="14866" width="15.625" style="1" customWidth="1"/>
    <col min="14867" max="15104" width="9" style="1"/>
    <col min="15105" max="15105" width="10.125" style="1" customWidth="1"/>
    <col min="15106" max="15106" width="2.625" style="1" customWidth="1"/>
    <col min="15107" max="15107" width="5.75" style="1" customWidth="1"/>
    <col min="15108" max="15109" width="15.75" style="1" customWidth="1"/>
    <col min="15110" max="15110" width="73" style="1" customWidth="1"/>
    <col min="15111" max="15111" width="6.25" style="1" customWidth="1"/>
    <col min="15112" max="15113" width="9.875" style="1" bestFit="1" customWidth="1"/>
    <col min="15114" max="15114" width="5.75" style="1" customWidth="1"/>
    <col min="15115" max="15115" width="57" style="1" customWidth="1"/>
    <col min="15116" max="15116" width="16.5" style="1" customWidth="1"/>
    <col min="15117" max="15117" width="19.25" style="1" customWidth="1"/>
    <col min="15118" max="15118" width="13.75" style="1" customWidth="1"/>
    <col min="15119" max="15119" width="6.375" style="1" customWidth="1"/>
    <col min="15120" max="15120" width="13.25" style="1" customWidth="1"/>
    <col min="15121" max="15121" width="14.5" style="1" customWidth="1"/>
    <col min="15122" max="15122" width="15.625" style="1" customWidth="1"/>
    <col min="15123" max="15360" width="9" style="1"/>
    <col min="15361" max="15361" width="10.125" style="1" customWidth="1"/>
    <col min="15362" max="15362" width="2.625" style="1" customWidth="1"/>
    <col min="15363" max="15363" width="5.75" style="1" customWidth="1"/>
    <col min="15364" max="15365" width="15.75" style="1" customWidth="1"/>
    <col min="15366" max="15366" width="73" style="1" customWidth="1"/>
    <col min="15367" max="15367" width="6.25" style="1" customWidth="1"/>
    <col min="15368" max="15369" width="9.875" style="1" bestFit="1" customWidth="1"/>
    <col min="15370" max="15370" width="5.75" style="1" customWidth="1"/>
    <col min="15371" max="15371" width="57" style="1" customWidth="1"/>
    <col min="15372" max="15372" width="16.5" style="1" customWidth="1"/>
    <col min="15373" max="15373" width="19.25" style="1" customWidth="1"/>
    <col min="15374" max="15374" width="13.75" style="1" customWidth="1"/>
    <col min="15375" max="15375" width="6.375" style="1" customWidth="1"/>
    <col min="15376" max="15376" width="13.25" style="1" customWidth="1"/>
    <col min="15377" max="15377" width="14.5" style="1" customWidth="1"/>
    <col min="15378" max="15378" width="15.625" style="1" customWidth="1"/>
    <col min="15379" max="15616" width="9" style="1"/>
    <col min="15617" max="15617" width="10.125" style="1" customWidth="1"/>
    <col min="15618" max="15618" width="2.625" style="1" customWidth="1"/>
    <col min="15619" max="15619" width="5.75" style="1" customWidth="1"/>
    <col min="15620" max="15621" width="15.75" style="1" customWidth="1"/>
    <col min="15622" max="15622" width="73" style="1" customWidth="1"/>
    <col min="15623" max="15623" width="6.25" style="1" customWidth="1"/>
    <col min="15624" max="15625" width="9.875" style="1" bestFit="1" customWidth="1"/>
    <col min="15626" max="15626" width="5.75" style="1" customWidth="1"/>
    <col min="15627" max="15627" width="57" style="1" customWidth="1"/>
    <col min="15628" max="15628" width="16.5" style="1" customWidth="1"/>
    <col min="15629" max="15629" width="19.25" style="1" customWidth="1"/>
    <col min="15630" max="15630" width="13.75" style="1" customWidth="1"/>
    <col min="15631" max="15631" width="6.375" style="1" customWidth="1"/>
    <col min="15632" max="15632" width="13.25" style="1" customWidth="1"/>
    <col min="15633" max="15633" width="14.5" style="1" customWidth="1"/>
    <col min="15634" max="15634" width="15.625" style="1" customWidth="1"/>
    <col min="15635" max="15872" width="9" style="1"/>
    <col min="15873" max="15873" width="10.125" style="1" customWidth="1"/>
    <col min="15874" max="15874" width="2.625" style="1" customWidth="1"/>
    <col min="15875" max="15875" width="5.75" style="1" customWidth="1"/>
    <col min="15876" max="15877" width="15.75" style="1" customWidth="1"/>
    <col min="15878" max="15878" width="73" style="1" customWidth="1"/>
    <col min="15879" max="15879" width="6.25" style="1" customWidth="1"/>
    <col min="15880" max="15881" width="9.875" style="1" bestFit="1" customWidth="1"/>
    <col min="15882" max="15882" width="5.75" style="1" customWidth="1"/>
    <col min="15883" max="15883" width="57" style="1" customWidth="1"/>
    <col min="15884" max="15884" width="16.5" style="1" customWidth="1"/>
    <col min="15885" max="15885" width="19.25" style="1" customWidth="1"/>
    <col min="15886" max="15886" width="13.75" style="1" customWidth="1"/>
    <col min="15887" max="15887" width="6.375" style="1" customWidth="1"/>
    <col min="15888" max="15888" width="13.25" style="1" customWidth="1"/>
    <col min="15889" max="15889" width="14.5" style="1" customWidth="1"/>
    <col min="15890" max="15890" width="15.625" style="1" customWidth="1"/>
    <col min="15891" max="16128" width="9" style="1"/>
    <col min="16129" max="16129" width="10.125" style="1" customWidth="1"/>
    <col min="16130" max="16130" width="2.625" style="1" customWidth="1"/>
    <col min="16131" max="16131" width="5.75" style="1" customWidth="1"/>
    <col min="16132" max="16133" width="15.75" style="1" customWidth="1"/>
    <col min="16134" max="16134" width="73" style="1" customWidth="1"/>
    <col min="16135" max="16135" width="6.25" style="1" customWidth="1"/>
    <col min="16136" max="16137" width="9.875" style="1" bestFit="1" customWidth="1"/>
    <col min="16138" max="16138" width="5.75" style="1" customWidth="1"/>
    <col min="16139" max="16139" width="57" style="1" customWidth="1"/>
    <col min="16140" max="16140" width="16.5" style="1" customWidth="1"/>
    <col min="16141" max="16141" width="19.25" style="1" customWidth="1"/>
    <col min="16142" max="16142" width="13.75" style="1" customWidth="1"/>
    <col min="16143" max="16143" width="6.375" style="1" customWidth="1"/>
    <col min="16144" max="16144" width="13.25" style="1" customWidth="1"/>
    <col min="16145" max="16145" width="14.5" style="1" customWidth="1"/>
    <col min="16146" max="16146" width="15.625" style="1" customWidth="1"/>
    <col min="16147" max="16384" width="9" style="1"/>
  </cols>
  <sheetData>
    <row r="2" spans="1:18" ht="20.100000000000001" customHeight="1">
      <c r="C2" s="2" t="s">
        <v>0</v>
      </c>
      <c r="D2" s="2"/>
      <c r="E2" s="2"/>
      <c r="F2" s="3" t="s">
        <v>3315</v>
      </c>
      <c r="H2" s="5" t="s">
        <v>2</v>
      </c>
      <c r="I2" s="6"/>
      <c r="J2" s="7"/>
      <c r="K2" s="8">
        <f>SUM(I:I)</f>
        <v>28774</v>
      </c>
    </row>
    <row r="3" spans="1:18" ht="20.100000000000001" customHeight="1">
      <c r="C3" s="2" t="s">
        <v>3</v>
      </c>
      <c r="D3" s="2"/>
      <c r="E3" s="2"/>
      <c r="F3" s="13" t="s">
        <v>3316</v>
      </c>
    </row>
    <row r="4" spans="1:18" ht="20.100000000000001" customHeight="1">
      <c r="C4" s="2" t="s">
        <v>1516</v>
      </c>
      <c r="D4" s="2"/>
      <c r="E4" s="2"/>
      <c r="F4" s="13" t="s">
        <v>3317</v>
      </c>
      <c r="H4" s="1548" t="s">
        <v>34</v>
      </c>
      <c r="K4" s="1" t="s">
        <v>3318</v>
      </c>
    </row>
    <row r="5" spans="1:18" ht="20.100000000000001" customHeight="1">
      <c r="C5" s="2" t="s">
        <v>8</v>
      </c>
      <c r="D5" s="2"/>
      <c r="E5" s="2"/>
      <c r="F5" s="18">
        <v>45874</v>
      </c>
      <c r="H5" s="1549"/>
    </row>
    <row r="6" spans="1:18" ht="20.100000000000001" customHeight="1">
      <c r="C6" s="2" t="s">
        <v>10</v>
      </c>
      <c r="D6" s="2"/>
      <c r="E6" s="2"/>
      <c r="F6" s="18">
        <v>45875</v>
      </c>
      <c r="H6" s="294"/>
      <c r="I6" s="1" t="s">
        <v>3319</v>
      </c>
    </row>
    <row r="8" spans="1:18" s="4" customFormat="1" ht="19.7" customHeight="1">
      <c r="A8" s="4" t="s">
        <v>3320</v>
      </c>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592"/>
      <c r="E9" s="592"/>
      <c r="F9" s="227"/>
      <c r="G9" s="27"/>
      <c r="H9" s="27"/>
      <c r="I9" s="31"/>
      <c r="J9" s="31"/>
      <c r="K9" s="27"/>
      <c r="L9" s="27"/>
      <c r="M9" s="27"/>
      <c r="N9" s="32"/>
      <c r="O9" s="28"/>
      <c r="P9" s="27"/>
      <c r="Q9" s="32"/>
      <c r="R9" s="33"/>
    </row>
    <row r="10" spans="1:18" s="4" customFormat="1" ht="19.7" customHeight="1">
      <c r="C10" s="28"/>
      <c r="D10" s="1550" t="s">
        <v>3364</v>
      </c>
      <c r="E10" s="1550"/>
      <c r="F10" s="1550"/>
      <c r="G10" s="27"/>
      <c r="H10" s="27"/>
      <c r="I10" s="31"/>
      <c r="J10" s="31"/>
      <c r="K10" s="27"/>
      <c r="L10" s="27"/>
      <c r="M10" s="27"/>
      <c r="N10" s="32"/>
      <c r="O10" s="28"/>
      <c r="P10" s="27"/>
      <c r="Q10" s="32"/>
      <c r="R10" s="33"/>
    </row>
    <row r="11" spans="1:18" s="4" customFormat="1" ht="19.7" customHeight="1">
      <c r="A11" s="917" t="s">
        <v>54</v>
      </c>
      <c r="B11" s="1567"/>
      <c r="C11" s="28">
        <v>1</v>
      </c>
      <c r="D11" s="722" t="s">
        <v>61</v>
      </c>
      <c r="E11" s="722" t="s">
        <v>55</v>
      </c>
      <c r="F11" s="1568" t="s">
        <v>3365</v>
      </c>
      <c r="G11" s="1569">
        <v>1</v>
      </c>
      <c r="H11" s="1569">
        <v>7660</v>
      </c>
      <c r="I11" s="713">
        <f t="shared" ref="I11:I19" si="0">G11*H11</f>
        <v>7660</v>
      </c>
      <c r="J11" s="538"/>
      <c r="K11" s="728" t="s">
        <v>3366</v>
      </c>
      <c r="L11" s="27"/>
      <c r="M11" s="1423" t="s">
        <v>3367</v>
      </c>
      <c r="N11" s="32">
        <v>45812</v>
      </c>
      <c r="O11" s="28"/>
      <c r="P11" s="40">
        <v>45846</v>
      </c>
      <c r="Q11" s="32">
        <v>45847</v>
      </c>
      <c r="R11" s="33"/>
    </row>
    <row r="12" spans="1:18" s="4" customFormat="1" ht="19.7" customHeight="1">
      <c r="A12" s="917" t="s">
        <v>42</v>
      </c>
      <c r="B12" s="1567"/>
      <c r="C12" s="28">
        <f t="shared" ref="C12:C19" si="1">+C11+1</f>
        <v>2</v>
      </c>
      <c r="D12" s="131" t="s">
        <v>55</v>
      </c>
      <c r="E12" s="131" t="s">
        <v>55</v>
      </c>
      <c r="F12" s="458" t="s">
        <v>1116</v>
      </c>
      <c r="G12" s="403">
        <v>10</v>
      </c>
      <c r="H12" s="403">
        <v>14</v>
      </c>
      <c r="I12" s="1570">
        <f t="shared" si="0"/>
        <v>140</v>
      </c>
      <c r="J12" s="159"/>
      <c r="K12" s="156" t="s">
        <v>3368</v>
      </c>
      <c r="L12" s="186"/>
      <c r="M12" s="1423" t="s">
        <v>3367</v>
      </c>
      <c r="N12" s="32">
        <v>45812</v>
      </c>
      <c r="O12" s="28"/>
      <c r="P12" s="40">
        <v>45846</v>
      </c>
      <c r="Q12" s="32">
        <v>45847</v>
      </c>
      <c r="R12" s="33"/>
    </row>
    <row r="13" spans="1:18" s="4" customFormat="1" ht="19.7" customHeight="1">
      <c r="A13" s="917" t="s">
        <v>54</v>
      </c>
      <c r="B13" s="1567"/>
      <c r="C13" s="28">
        <f>+C12+1</f>
        <v>3</v>
      </c>
      <c r="D13" s="722" t="s">
        <v>61</v>
      </c>
      <c r="E13" s="722" t="s">
        <v>55</v>
      </c>
      <c r="F13" s="1086" t="s">
        <v>3369</v>
      </c>
      <c r="G13" s="1569">
        <v>1</v>
      </c>
      <c r="H13" s="1569">
        <v>7558</v>
      </c>
      <c r="I13" s="713">
        <f>G13*H13</f>
        <v>7558</v>
      </c>
      <c r="J13" s="538"/>
      <c r="K13" s="728" t="s">
        <v>3370</v>
      </c>
      <c r="M13" s="1423" t="s">
        <v>3367</v>
      </c>
      <c r="N13" s="32">
        <v>45812</v>
      </c>
      <c r="O13" s="28"/>
      <c r="P13" s="40">
        <v>45846</v>
      </c>
      <c r="Q13" s="32">
        <v>45847</v>
      </c>
      <c r="R13" s="33"/>
    </row>
    <row r="14" spans="1:18" s="4" customFormat="1" ht="19.7" customHeight="1">
      <c r="A14" s="917" t="s">
        <v>42</v>
      </c>
      <c r="B14" s="1567"/>
      <c r="C14" s="28">
        <f t="shared" si="1"/>
        <v>4</v>
      </c>
      <c r="D14" s="131" t="s">
        <v>55</v>
      </c>
      <c r="E14" s="131" t="s">
        <v>55</v>
      </c>
      <c r="F14" s="458" t="s">
        <v>614</v>
      </c>
      <c r="G14" s="403">
        <v>10</v>
      </c>
      <c r="H14" s="403">
        <v>14</v>
      </c>
      <c r="I14" s="1570">
        <f t="shared" si="0"/>
        <v>140</v>
      </c>
      <c r="J14" s="159"/>
      <c r="K14" s="156" t="s">
        <v>3371</v>
      </c>
      <c r="L14" s="186"/>
      <c r="M14" s="1423" t="s">
        <v>3367</v>
      </c>
      <c r="N14" s="32">
        <v>45812</v>
      </c>
      <c r="O14" s="28"/>
      <c r="P14" s="40">
        <v>45846</v>
      </c>
      <c r="Q14" s="32">
        <v>45847</v>
      </c>
      <c r="R14" s="33"/>
    </row>
    <row r="15" spans="1:18" s="4" customFormat="1" ht="19.7" customHeight="1">
      <c r="A15" s="917" t="s">
        <v>42</v>
      </c>
      <c r="B15" s="1567"/>
      <c r="C15" s="28">
        <f>+C14+1</f>
        <v>5</v>
      </c>
      <c r="D15" s="28" t="s">
        <v>55</v>
      </c>
      <c r="E15" s="28" t="s">
        <v>55</v>
      </c>
      <c r="F15" s="300" t="s">
        <v>240</v>
      </c>
      <c r="G15" s="442">
        <v>4</v>
      </c>
      <c r="H15" s="456">
        <v>77</v>
      </c>
      <c r="I15" s="804">
        <f>G15*H15</f>
        <v>308</v>
      </c>
      <c r="J15" s="31"/>
      <c r="K15" s="406" t="s">
        <v>3372</v>
      </c>
      <c r="L15" s="27"/>
      <c r="M15" s="1423" t="s">
        <v>3367</v>
      </c>
      <c r="N15" s="32">
        <v>45812</v>
      </c>
      <c r="O15" s="28"/>
      <c r="P15" s="40">
        <v>45846</v>
      </c>
      <c r="Q15" s="32">
        <v>45847</v>
      </c>
      <c r="R15" s="33"/>
    </row>
    <row r="16" spans="1:18" s="4" customFormat="1" ht="19.7" customHeight="1">
      <c r="A16" s="917" t="s">
        <v>54</v>
      </c>
      <c r="B16" s="1567"/>
      <c r="C16" s="28">
        <f t="shared" si="1"/>
        <v>6</v>
      </c>
      <c r="D16" s="722" t="s">
        <v>61</v>
      </c>
      <c r="E16" s="722" t="s">
        <v>55</v>
      </c>
      <c r="F16" s="1086" t="s">
        <v>3373</v>
      </c>
      <c r="G16" s="1569">
        <v>1</v>
      </c>
      <c r="H16" s="1569">
        <v>6832</v>
      </c>
      <c r="I16" s="713">
        <f t="shared" si="0"/>
        <v>6832</v>
      </c>
      <c r="J16" s="538"/>
      <c r="K16" s="728" t="s">
        <v>3374</v>
      </c>
      <c r="L16" s="27"/>
      <c r="M16" s="1423" t="s">
        <v>3367</v>
      </c>
      <c r="N16" s="32">
        <v>45812</v>
      </c>
      <c r="O16" s="28"/>
      <c r="P16" s="40">
        <v>45846</v>
      </c>
      <c r="Q16" s="32">
        <v>45847</v>
      </c>
      <c r="R16" s="33"/>
    </row>
    <row r="17" spans="1:18" s="4" customFormat="1" ht="19.7" customHeight="1">
      <c r="A17" s="917" t="s">
        <v>64</v>
      </c>
      <c r="B17" s="1567"/>
      <c r="C17" s="28">
        <f t="shared" si="1"/>
        <v>7</v>
      </c>
      <c r="D17" s="28" t="s">
        <v>55</v>
      </c>
      <c r="E17" s="28" t="s">
        <v>55</v>
      </c>
      <c r="F17" s="1086" t="s">
        <v>1122</v>
      </c>
      <c r="G17" s="398">
        <v>1</v>
      </c>
      <c r="H17" s="398">
        <v>1257</v>
      </c>
      <c r="I17" s="713">
        <f t="shared" si="0"/>
        <v>1257</v>
      </c>
      <c r="J17" s="31"/>
      <c r="K17" s="73" t="s">
        <v>1123</v>
      </c>
      <c r="L17" s="27"/>
      <c r="M17" s="1423" t="s">
        <v>3367</v>
      </c>
      <c r="N17" s="32">
        <v>45812</v>
      </c>
      <c r="O17" s="28"/>
      <c r="P17" s="40">
        <v>45846</v>
      </c>
      <c r="Q17" s="32">
        <v>45847</v>
      </c>
      <c r="R17" s="33"/>
    </row>
    <row r="18" spans="1:18" s="4" customFormat="1" ht="19.7" customHeight="1">
      <c r="A18" s="917" t="s">
        <v>64</v>
      </c>
      <c r="B18" s="1567"/>
      <c r="C18" s="28">
        <f t="shared" si="1"/>
        <v>8</v>
      </c>
      <c r="D18" s="28" t="s">
        <v>55</v>
      </c>
      <c r="E18" s="28" t="s">
        <v>55</v>
      </c>
      <c r="F18" s="1086" t="s">
        <v>1124</v>
      </c>
      <c r="G18" s="398">
        <v>1</v>
      </c>
      <c r="H18" s="398">
        <v>1257</v>
      </c>
      <c r="I18" s="713">
        <f t="shared" si="0"/>
        <v>1257</v>
      </c>
      <c r="J18" s="31"/>
      <c r="K18" s="73" t="s">
        <v>1125</v>
      </c>
      <c r="L18" s="27"/>
      <c r="M18" s="1423" t="s">
        <v>3367</v>
      </c>
      <c r="N18" s="32">
        <v>45812</v>
      </c>
      <c r="O18" s="28"/>
      <c r="P18" s="40">
        <v>45846</v>
      </c>
      <c r="Q18" s="32">
        <v>45847</v>
      </c>
      <c r="R18" s="33"/>
    </row>
    <row r="19" spans="1:18" s="4" customFormat="1" ht="19.7" customHeight="1">
      <c r="A19" s="917" t="s">
        <v>64</v>
      </c>
      <c r="B19" s="1567"/>
      <c r="C19" s="28">
        <f t="shared" si="1"/>
        <v>9</v>
      </c>
      <c r="D19" s="28" t="s">
        <v>55</v>
      </c>
      <c r="E19" s="28" t="s">
        <v>55</v>
      </c>
      <c r="F19" s="1086" t="s">
        <v>1126</v>
      </c>
      <c r="G19" s="398">
        <v>1</v>
      </c>
      <c r="H19" s="398">
        <v>1257</v>
      </c>
      <c r="I19" s="713">
        <f t="shared" si="0"/>
        <v>1257</v>
      </c>
      <c r="J19" s="31"/>
      <c r="K19" s="73" t="s">
        <v>1127</v>
      </c>
      <c r="L19" s="27"/>
      <c r="M19" s="1423" t="s">
        <v>3367</v>
      </c>
      <c r="N19" s="32">
        <v>45812</v>
      </c>
      <c r="O19" s="28"/>
      <c r="P19" s="40">
        <v>45846</v>
      </c>
      <c r="Q19" s="32">
        <v>45847</v>
      </c>
      <c r="R19" s="33"/>
    </row>
    <row r="20" spans="1:18" s="4" customFormat="1" ht="19.7" customHeight="1">
      <c r="A20" s="917" t="s">
        <v>42</v>
      </c>
      <c r="B20" s="1567"/>
      <c r="C20" s="28">
        <f>+C19+1</f>
        <v>10</v>
      </c>
      <c r="D20" s="28" t="s">
        <v>55</v>
      </c>
      <c r="E20" s="28" t="s">
        <v>55</v>
      </c>
      <c r="F20" s="1571" t="s">
        <v>569</v>
      </c>
      <c r="G20" s="1572">
        <v>2</v>
      </c>
      <c r="H20" s="1573">
        <v>77</v>
      </c>
      <c r="I20" s="1574">
        <f>G20*H20</f>
        <v>154</v>
      </c>
      <c r="J20" s="735"/>
      <c r="K20" s="728" t="s">
        <v>1128</v>
      </c>
      <c r="L20" s="27"/>
      <c r="M20" s="1423" t="s">
        <v>3367</v>
      </c>
      <c r="N20" s="32">
        <v>45812</v>
      </c>
      <c r="O20" s="28"/>
      <c r="P20" s="40">
        <v>45846</v>
      </c>
      <c r="Q20" s="32">
        <v>45847</v>
      </c>
      <c r="R20" s="33"/>
    </row>
    <row r="21" spans="1:18" s="4" customFormat="1" ht="19.7" customHeight="1">
      <c r="C21" s="28"/>
      <c r="D21" s="28"/>
      <c r="E21" s="28"/>
      <c r="F21" s="27"/>
      <c r="G21" s="27"/>
      <c r="H21" s="27"/>
      <c r="I21" s="257"/>
      <c r="J21" s="31"/>
      <c r="K21" s="27"/>
      <c r="L21" s="27"/>
      <c r="M21" s="27"/>
      <c r="N21" s="32"/>
      <c r="O21" s="28"/>
      <c r="P21" s="27"/>
      <c r="Q21" s="32"/>
      <c r="R21" s="33"/>
    </row>
    <row r="22" spans="1:18" s="4" customFormat="1" ht="19.7" customHeight="1">
      <c r="C22" s="28"/>
      <c r="D22" s="28"/>
      <c r="E22" s="28"/>
      <c r="F22" s="771">
        <f>SUM(I11:I21)</f>
        <v>26563</v>
      </c>
      <c r="G22" s="27"/>
      <c r="H22" s="27"/>
      <c r="I22" s="257"/>
      <c r="J22" s="31"/>
      <c r="K22" s="27"/>
      <c r="L22" s="27"/>
      <c r="M22" s="27"/>
      <c r="N22" s="32"/>
      <c r="O22" s="28"/>
      <c r="P22" s="27"/>
      <c r="Q22" s="32"/>
      <c r="R22" s="33"/>
    </row>
    <row r="23" spans="1:18" s="4" customFormat="1" ht="19.7" customHeight="1">
      <c r="C23" s="28"/>
      <c r="D23" s="28"/>
      <c r="E23" s="28"/>
      <c r="F23" s="27"/>
      <c r="G23" s="27"/>
      <c r="H23" s="27"/>
      <c r="I23" s="257"/>
      <c r="J23" s="31"/>
      <c r="K23" s="27"/>
      <c r="L23" s="27"/>
      <c r="M23" s="27"/>
      <c r="N23" s="32"/>
      <c r="O23" s="28"/>
      <c r="P23" s="27"/>
      <c r="Q23" s="32"/>
      <c r="R23" s="33"/>
    </row>
    <row r="24" spans="1:18" s="4" customFormat="1" ht="19.7" customHeight="1">
      <c r="C24" s="28"/>
      <c r="D24" s="28"/>
      <c r="E24" s="28"/>
      <c r="F24" s="27"/>
      <c r="G24" s="27"/>
      <c r="H24" s="27"/>
      <c r="I24" s="257"/>
      <c r="J24" s="31"/>
      <c r="K24" s="27"/>
      <c r="L24" s="27"/>
      <c r="M24" s="27"/>
      <c r="N24" s="32"/>
      <c r="O24" s="28"/>
      <c r="P24" s="27"/>
      <c r="Q24" s="32"/>
      <c r="R24" s="33"/>
    </row>
    <row r="25" spans="1:18" s="4" customFormat="1" ht="19.7" customHeight="1">
      <c r="C25" s="28"/>
      <c r="D25" s="592"/>
      <c r="E25" s="592"/>
      <c r="F25" s="227"/>
      <c r="G25" s="27"/>
      <c r="H25" s="27"/>
      <c r="I25" s="257"/>
      <c r="J25" s="31"/>
      <c r="K25" s="27"/>
      <c r="L25" s="27"/>
      <c r="M25" s="27"/>
      <c r="N25" s="32"/>
      <c r="O25" s="28"/>
      <c r="P25" s="27"/>
      <c r="Q25" s="32"/>
      <c r="R25" s="33"/>
    </row>
    <row r="26" spans="1:18" s="4" customFormat="1" ht="19.7" customHeight="1">
      <c r="C26" s="28"/>
      <c r="D26" s="1550" t="s">
        <v>3375</v>
      </c>
      <c r="E26" s="1550"/>
      <c r="F26" s="1550"/>
      <c r="G26" s="27"/>
      <c r="H26" s="27"/>
      <c r="I26" s="257"/>
      <c r="J26" s="31"/>
      <c r="K26" s="27"/>
      <c r="L26" s="27"/>
      <c r="M26" s="27"/>
      <c r="N26" s="32"/>
      <c r="O26" s="28"/>
      <c r="P26" s="27"/>
      <c r="Q26" s="32"/>
      <c r="R26" s="33"/>
    </row>
    <row r="27" spans="1:18" s="4" customFormat="1" ht="19.7" customHeight="1">
      <c r="A27" s="917" t="s">
        <v>64</v>
      </c>
      <c r="C27" s="28">
        <f>+C20+1</f>
        <v>11</v>
      </c>
      <c r="D27" s="28" t="s">
        <v>55</v>
      </c>
      <c r="E27" s="28" t="s">
        <v>55</v>
      </c>
      <c r="F27" s="1082" t="s">
        <v>2386</v>
      </c>
      <c r="G27" s="403">
        <v>1</v>
      </c>
      <c r="H27" s="422">
        <v>2211</v>
      </c>
      <c r="I27" s="77">
        <f>G27*H27</f>
        <v>2211</v>
      </c>
      <c r="J27" s="257"/>
      <c r="K27" s="38" t="s">
        <v>3376</v>
      </c>
      <c r="L27" s="101"/>
      <c r="M27" s="1423" t="s">
        <v>3367</v>
      </c>
      <c r="N27" s="32">
        <v>45812</v>
      </c>
      <c r="O27" s="28"/>
      <c r="P27" s="40">
        <v>45846</v>
      </c>
      <c r="Q27" s="32">
        <v>45847</v>
      </c>
      <c r="R27" s="33"/>
    </row>
    <row r="28" spans="1:18" s="4" customFormat="1" ht="19.7" customHeight="1">
      <c r="C28" s="241"/>
      <c r="D28" s="692"/>
      <c r="E28" s="747"/>
      <c r="F28" s="771">
        <f>SUM(I27:I27)</f>
        <v>2211</v>
      </c>
      <c r="G28" s="71"/>
      <c r="H28" s="712"/>
      <c r="I28" s="713"/>
      <c r="J28" s="418"/>
      <c r="K28" s="38"/>
      <c r="L28" s="186"/>
      <c r="M28" s="27"/>
      <c r="N28" s="32"/>
      <c r="O28" s="28"/>
      <c r="P28" s="27"/>
      <c r="Q28" s="32"/>
      <c r="R28" s="33"/>
    </row>
    <row r="29" spans="1:18" s="4" customFormat="1" ht="19.7" customHeight="1">
      <c r="C29" s="841"/>
      <c r="D29" s="27"/>
      <c r="E29" s="27"/>
      <c r="F29" s="1575"/>
      <c r="G29" s="1576"/>
      <c r="H29" s="1577"/>
      <c r="I29" s="77"/>
      <c r="J29" s="1578"/>
      <c r="K29" s="1575"/>
      <c r="L29" s="38"/>
      <c r="M29" s="27"/>
      <c r="N29" s="32"/>
      <c r="O29" s="28"/>
      <c r="P29" s="27"/>
      <c r="Q29" s="32"/>
      <c r="R29" s="33"/>
    </row>
    <row r="30" spans="1:18" s="4" customFormat="1" ht="19.7" customHeight="1">
      <c r="C30" s="28"/>
      <c r="D30" s="28"/>
      <c r="E30" s="28"/>
      <c r="F30" s="27"/>
      <c r="G30" s="27"/>
      <c r="H30" s="27"/>
      <c r="I30" s="257"/>
      <c r="J30" s="31"/>
      <c r="K30" s="27"/>
      <c r="L30" s="27"/>
      <c r="M30" s="27"/>
      <c r="N30" s="32"/>
      <c r="O30" s="28"/>
      <c r="P30" s="27"/>
      <c r="Q30" s="32"/>
      <c r="R30" s="33"/>
    </row>
    <row r="31" spans="1:18" s="4" customFormat="1" ht="19.7" customHeight="1">
      <c r="C31" s="28"/>
      <c r="D31" s="28"/>
      <c r="E31" s="28"/>
      <c r="F31" s="27"/>
      <c r="G31" s="27"/>
      <c r="H31" s="27"/>
      <c r="I31" s="257"/>
      <c r="J31" s="31"/>
      <c r="K31" s="27"/>
      <c r="L31" s="27"/>
      <c r="M31" s="27"/>
      <c r="N31" s="32"/>
      <c r="O31" s="28"/>
      <c r="P31" s="27"/>
      <c r="Q31" s="32"/>
      <c r="R31" s="33"/>
    </row>
    <row r="32" spans="1:18" s="4" customFormat="1" ht="19.7" customHeight="1">
      <c r="C32" s="28"/>
      <c r="D32" s="28"/>
      <c r="E32" s="28"/>
      <c r="F32" s="27"/>
      <c r="G32" s="27"/>
      <c r="H32" s="27"/>
      <c r="I32" s="257"/>
      <c r="J32" s="31"/>
      <c r="K32" s="27"/>
      <c r="L32" s="27"/>
      <c r="M32" s="27"/>
      <c r="N32" s="32"/>
      <c r="O32" s="28"/>
      <c r="P32" s="27"/>
      <c r="Q32" s="32"/>
      <c r="R32" s="33"/>
    </row>
    <row r="33" spans="3:18" s="4" customFormat="1" ht="19.7" customHeight="1">
      <c r="C33" s="28"/>
      <c r="D33" s="28"/>
      <c r="E33" s="28"/>
      <c r="F33" s="27"/>
      <c r="G33" s="27"/>
      <c r="H33" s="27"/>
      <c r="I33" s="257"/>
      <c r="J33" s="31"/>
      <c r="K33" s="27"/>
      <c r="L33" s="27"/>
      <c r="M33" s="27"/>
      <c r="N33" s="32"/>
      <c r="O33" s="28"/>
      <c r="P33" s="27"/>
      <c r="Q33" s="32"/>
      <c r="R33" s="33"/>
    </row>
    <row r="34" spans="3:18" s="4" customFormat="1" ht="19.7" customHeight="1">
      <c r="C34" s="28"/>
      <c r="D34" s="49"/>
      <c r="E34" s="49"/>
      <c r="F34" s="564"/>
      <c r="G34" s="1552"/>
      <c r="H34" s="277"/>
      <c r="I34" s="44"/>
      <c r="J34" s="790"/>
      <c r="K34" s="279"/>
      <c r="L34" s="27"/>
      <c r="M34" s="27"/>
      <c r="N34" s="32"/>
      <c r="O34" s="28"/>
      <c r="P34" s="27"/>
      <c r="Q34" s="32"/>
      <c r="R34" s="33"/>
    </row>
    <row r="35" spans="3:18" s="4" customFormat="1" ht="19.7" customHeight="1">
      <c r="C35" s="28"/>
      <c r="D35" s="28"/>
      <c r="E35" s="28"/>
      <c r="F35" s="27"/>
      <c r="G35" s="27"/>
      <c r="H35" s="27"/>
      <c r="I35" s="257"/>
      <c r="J35" s="31"/>
      <c r="K35" s="27"/>
      <c r="L35" s="27"/>
      <c r="M35" s="27"/>
      <c r="N35" s="32"/>
      <c r="O35" s="28"/>
      <c r="P35" s="27"/>
      <c r="Q35" s="32"/>
      <c r="R35" s="33"/>
    </row>
    <row r="36" spans="3:18" s="4" customFormat="1" ht="19.7" customHeight="1">
      <c r="C36" s="28"/>
      <c r="D36" s="28"/>
      <c r="E36" s="28"/>
      <c r="F36" s="27"/>
      <c r="G36" s="27"/>
      <c r="H36" s="27"/>
      <c r="I36" s="257"/>
      <c r="J36" s="31"/>
      <c r="K36" s="27"/>
      <c r="L36" s="27"/>
      <c r="M36" s="27"/>
      <c r="N36" s="32"/>
      <c r="O36" s="28"/>
      <c r="P36" s="27"/>
      <c r="Q36" s="32"/>
      <c r="R36" s="33"/>
    </row>
    <row r="37" spans="3:18" s="4" customFormat="1" ht="19.7" customHeight="1">
      <c r="C37" s="28"/>
      <c r="D37" s="28"/>
      <c r="E37" s="28"/>
      <c r="F37" s="27"/>
      <c r="G37" s="27"/>
      <c r="H37" s="27"/>
      <c r="I37" s="257"/>
      <c r="J37" s="31"/>
      <c r="K37" s="27"/>
      <c r="L37" s="27"/>
      <c r="M37" s="27"/>
      <c r="N37" s="32"/>
      <c r="O37" s="28"/>
      <c r="P37" s="27"/>
      <c r="Q37" s="32"/>
      <c r="R37" s="33"/>
    </row>
    <row r="38" spans="3:18" s="4" customFormat="1" ht="19.7" customHeight="1">
      <c r="C38" s="28"/>
      <c r="D38" s="28"/>
      <c r="E38" s="28"/>
      <c r="F38" s="27"/>
      <c r="G38" s="27"/>
      <c r="H38" s="27"/>
      <c r="I38" s="257"/>
      <c r="J38" s="31"/>
      <c r="K38" s="27"/>
      <c r="L38" s="27"/>
      <c r="M38" s="27"/>
      <c r="N38" s="32"/>
      <c r="O38" s="28"/>
      <c r="P38" s="27"/>
      <c r="Q38" s="32"/>
      <c r="R38" s="33"/>
    </row>
    <row r="39" spans="3:18" s="4" customFormat="1" ht="19.7" customHeight="1">
      <c r="C39" s="28"/>
      <c r="D39" s="28"/>
      <c r="E39" s="28"/>
      <c r="F39" s="27"/>
      <c r="G39" s="27"/>
      <c r="H39" s="27"/>
      <c r="I39" s="257"/>
      <c r="J39" s="31"/>
      <c r="K39" s="27"/>
      <c r="L39" s="27"/>
      <c r="M39" s="27"/>
      <c r="N39" s="32"/>
      <c r="O39" s="28"/>
      <c r="P39" s="27"/>
      <c r="Q39" s="32"/>
      <c r="R39" s="33"/>
    </row>
    <row r="40" spans="3:18" s="4" customFormat="1" ht="19.7" customHeight="1">
      <c r="C40" s="28"/>
      <c r="D40" s="28"/>
      <c r="E40" s="28"/>
      <c r="F40" s="27"/>
      <c r="G40" s="27"/>
      <c r="H40" s="27"/>
      <c r="I40" s="257"/>
      <c r="J40" s="31"/>
      <c r="K40" s="27"/>
      <c r="L40" s="27"/>
      <c r="M40" s="27"/>
      <c r="N40" s="32"/>
      <c r="O40" s="28"/>
      <c r="P40" s="27"/>
      <c r="Q40" s="32"/>
      <c r="R40" s="33"/>
    </row>
    <row r="41" spans="3:18" s="4" customFormat="1" ht="19.7" customHeight="1">
      <c r="C41" s="28"/>
      <c r="D41" s="28"/>
      <c r="E41" s="28"/>
      <c r="F41" s="27"/>
      <c r="G41" s="27"/>
      <c r="H41" s="27"/>
      <c r="I41" s="257"/>
      <c r="J41" s="31"/>
      <c r="K41" s="27"/>
      <c r="L41" s="27"/>
      <c r="M41" s="27"/>
      <c r="N41" s="32"/>
      <c r="O41" s="28"/>
      <c r="P41" s="27"/>
      <c r="Q41" s="32"/>
      <c r="R41" s="33"/>
    </row>
    <row r="42" spans="3:18" s="4" customFormat="1" ht="19.7" customHeight="1">
      <c r="C42" s="28"/>
      <c r="D42" s="28"/>
      <c r="E42" s="28"/>
      <c r="F42" s="27"/>
      <c r="G42" s="27"/>
      <c r="H42" s="27"/>
      <c r="I42" s="257"/>
      <c r="J42" s="31"/>
      <c r="K42" s="27"/>
      <c r="L42" s="27"/>
      <c r="M42" s="27"/>
      <c r="N42" s="32"/>
      <c r="O42" s="28"/>
      <c r="P42" s="27"/>
      <c r="Q42" s="32"/>
      <c r="R42" s="33"/>
    </row>
    <row r="43" spans="3:18" s="4" customFormat="1" ht="19.7" customHeight="1">
      <c r="C43" s="28"/>
      <c r="D43" s="28"/>
      <c r="E43" s="28"/>
      <c r="F43" s="27"/>
      <c r="G43" s="27"/>
      <c r="H43" s="27"/>
      <c r="I43" s="257"/>
      <c r="J43" s="31"/>
      <c r="K43" s="27"/>
      <c r="L43" s="27"/>
      <c r="M43" s="27"/>
      <c r="N43" s="32"/>
      <c r="O43" s="28"/>
      <c r="P43" s="27"/>
      <c r="Q43" s="32"/>
      <c r="R43" s="33"/>
    </row>
    <row r="44" spans="3:18" s="4" customFormat="1" ht="19.7" customHeight="1">
      <c r="C44" s="28"/>
      <c r="D44" s="28"/>
      <c r="E44" s="28"/>
      <c r="F44" s="27"/>
      <c r="G44" s="27"/>
      <c r="H44" s="27"/>
      <c r="I44" s="257"/>
      <c r="J44" s="31"/>
      <c r="K44" s="27"/>
      <c r="L44" s="27"/>
      <c r="M44" s="27"/>
      <c r="N44" s="32"/>
      <c r="O44" s="28"/>
      <c r="P44" s="27"/>
      <c r="Q44" s="32"/>
      <c r="R44" s="33"/>
    </row>
    <row r="45" spans="3:18" s="4" customFormat="1" ht="19.7" customHeight="1">
      <c r="C45" s="28"/>
      <c r="D45" s="28"/>
      <c r="E45" s="28"/>
      <c r="F45" s="27"/>
      <c r="G45" s="27"/>
      <c r="H45" s="27"/>
      <c r="I45" s="257"/>
      <c r="J45" s="31"/>
      <c r="K45" s="27"/>
      <c r="L45" s="27"/>
      <c r="M45" s="27"/>
      <c r="N45" s="32"/>
      <c r="O45" s="28"/>
      <c r="P45" s="27"/>
      <c r="Q45" s="32"/>
      <c r="R45" s="33"/>
    </row>
    <row r="46" spans="3:18" s="4" customFormat="1" ht="19.7" customHeight="1">
      <c r="C46" s="28"/>
      <c r="D46" s="28"/>
      <c r="E46" s="28"/>
      <c r="F46" s="27"/>
      <c r="G46" s="27"/>
      <c r="H46" s="27"/>
      <c r="I46" s="257"/>
      <c r="J46" s="31"/>
      <c r="K46" s="27"/>
      <c r="L46" s="27"/>
      <c r="M46" s="27"/>
      <c r="N46" s="32"/>
      <c r="O46" s="28"/>
      <c r="P46" s="27"/>
      <c r="Q46" s="32"/>
      <c r="R46" s="33"/>
    </row>
    <row r="47" spans="3:18" s="4" customFormat="1" ht="19.7" customHeight="1">
      <c r="C47" s="28"/>
      <c r="D47" s="28"/>
      <c r="E47" s="28"/>
      <c r="F47" s="27"/>
      <c r="G47" s="27"/>
      <c r="H47" s="27"/>
      <c r="I47" s="257"/>
      <c r="J47" s="31"/>
      <c r="K47" s="27"/>
      <c r="L47" s="27"/>
      <c r="M47" s="27"/>
      <c r="N47" s="32"/>
      <c r="O47" s="28"/>
      <c r="P47" s="27"/>
      <c r="Q47" s="32"/>
      <c r="R47" s="33"/>
    </row>
    <row r="48" spans="3:18" s="4" customFormat="1" ht="19.7" customHeight="1">
      <c r="C48" s="28"/>
      <c r="D48" s="28"/>
      <c r="E48" s="28"/>
      <c r="F48" s="27"/>
      <c r="G48" s="27"/>
      <c r="H48" s="27"/>
      <c r="I48" s="257"/>
      <c r="J48" s="31"/>
      <c r="K48" s="27"/>
      <c r="L48" s="27"/>
      <c r="M48" s="27"/>
      <c r="N48" s="32"/>
      <c r="O48" s="28"/>
      <c r="P48" s="27"/>
      <c r="Q48" s="32"/>
      <c r="R48" s="33"/>
    </row>
    <row r="49" spans="3:18" s="4" customFormat="1" ht="19.7" customHeight="1">
      <c r="C49" s="28"/>
      <c r="D49" s="28"/>
      <c r="E49" s="28"/>
      <c r="F49" s="27"/>
      <c r="G49" s="27"/>
      <c r="H49" s="27"/>
      <c r="I49" s="257"/>
      <c r="J49" s="31"/>
      <c r="K49" s="27"/>
      <c r="L49" s="27"/>
      <c r="M49" s="27"/>
      <c r="N49" s="32"/>
      <c r="O49" s="28"/>
      <c r="P49" s="27"/>
      <c r="Q49" s="32"/>
      <c r="R49" s="33"/>
    </row>
    <row r="50" spans="3:18" s="4" customFormat="1" ht="19.7" customHeight="1">
      <c r="C50" s="28"/>
      <c r="D50" s="28"/>
      <c r="E50" s="28"/>
      <c r="F50" s="27"/>
      <c r="G50" s="27"/>
      <c r="H50" s="27"/>
      <c r="I50" s="257"/>
      <c r="J50" s="31"/>
      <c r="K50" s="27"/>
      <c r="L50" s="27"/>
      <c r="M50" s="27"/>
      <c r="N50" s="32"/>
      <c r="O50" s="28"/>
      <c r="P50" s="27"/>
      <c r="Q50" s="32"/>
      <c r="R50" s="33"/>
    </row>
    <row r="51" spans="3:18" s="4" customFormat="1" ht="19.7" customHeight="1">
      <c r="C51" s="28"/>
      <c r="D51" s="28"/>
      <c r="E51" s="28"/>
      <c r="F51" s="27"/>
      <c r="G51" s="27"/>
      <c r="H51" s="27"/>
      <c r="I51" s="257"/>
      <c r="J51" s="31"/>
      <c r="K51" s="27"/>
      <c r="L51" s="27"/>
      <c r="M51" s="27"/>
      <c r="N51" s="32"/>
      <c r="O51" s="28"/>
      <c r="P51" s="27"/>
      <c r="Q51" s="32"/>
      <c r="R51" s="33"/>
    </row>
    <row r="52" spans="3:18" s="4" customFormat="1" ht="19.7" customHeight="1">
      <c r="C52" s="28"/>
      <c r="D52" s="28"/>
      <c r="E52" s="28"/>
      <c r="F52" s="27"/>
      <c r="G52" s="27"/>
      <c r="H52" s="27"/>
      <c r="I52" s="257"/>
      <c r="J52" s="31"/>
      <c r="K52" s="27"/>
      <c r="L52" s="27"/>
      <c r="M52" s="27"/>
      <c r="N52" s="32"/>
      <c r="O52" s="28"/>
      <c r="P52" s="27"/>
      <c r="Q52" s="32"/>
      <c r="R52" s="33"/>
    </row>
    <row r="53" spans="3:18" s="4" customFormat="1" ht="19.7" customHeight="1">
      <c r="C53" s="28"/>
      <c r="D53" s="28"/>
      <c r="E53" s="28"/>
      <c r="F53" s="27"/>
      <c r="G53" s="27"/>
      <c r="H53" s="27"/>
      <c r="I53" s="257"/>
      <c r="J53" s="31"/>
      <c r="K53" s="27"/>
      <c r="L53" s="27"/>
      <c r="M53" s="27"/>
      <c r="N53" s="32"/>
      <c r="O53" s="28"/>
      <c r="P53" s="27"/>
      <c r="Q53" s="32"/>
      <c r="R53" s="33"/>
    </row>
    <row r="54" spans="3:18" s="4" customFormat="1" ht="19.7" customHeight="1">
      <c r="C54" s="28"/>
      <c r="D54" s="28"/>
      <c r="E54" s="28"/>
      <c r="F54" s="27"/>
      <c r="G54" s="27"/>
      <c r="H54" s="27"/>
      <c r="I54" s="257"/>
      <c r="J54" s="31"/>
      <c r="K54" s="27"/>
      <c r="L54" s="27"/>
      <c r="M54" s="27"/>
      <c r="N54" s="32"/>
      <c r="O54" s="28"/>
      <c r="P54" s="27"/>
      <c r="Q54" s="32"/>
      <c r="R54" s="33"/>
    </row>
    <row r="55" spans="3:18" s="4" customFormat="1" ht="19.7" customHeight="1">
      <c r="C55" s="28"/>
      <c r="D55" s="28"/>
      <c r="E55" s="28"/>
      <c r="F55" s="27"/>
      <c r="G55" s="27"/>
      <c r="H55" s="27"/>
      <c r="I55" s="257"/>
      <c r="J55" s="31"/>
      <c r="K55" s="27"/>
      <c r="L55" s="27"/>
      <c r="M55" s="27"/>
      <c r="N55" s="32"/>
      <c r="O55" s="28"/>
      <c r="P55" s="27"/>
      <c r="Q55" s="32"/>
      <c r="R55" s="33"/>
    </row>
    <row r="56" spans="3:18" s="4" customFormat="1" ht="19.7" customHeight="1">
      <c r="C56" s="28"/>
      <c r="D56" s="28"/>
      <c r="E56" s="28"/>
      <c r="F56" s="27"/>
      <c r="G56" s="27"/>
      <c r="H56" s="27"/>
      <c r="I56" s="257"/>
      <c r="J56" s="31"/>
      <c r="K56" s="27"/>
      <c r="L56" s="27"/>
      <c r="M56" s="27"/>
      <c r="N56" s="32"/>
      <c r="O56" s="28"/>
      <c r="P56" s="27"/>
      <c r="Q56" s="32"/>
      <c r="R56" s="33"/>
    </row>
    <row r="57" spans="3:18" s="4" customFormat="1" ht="19.7" customHeight="1">
      <c r="C57" s="28"/>
      <c r="D57" s="28"/>
      <c r="E57" s="28"/>
      <c r="F57" s="27"/>
      <c r="G57" s="27"/>
      <c r="H57" s="27"/>
      <c r="I57" s="257"/>
      <c r="J57" s="31"/>
      <c r="K57" s="27"/>
      <c r="L57" s="27"/>
      <c r="M57" s="27"/>
      <c r="N57" s="32"/>
      <c r="O57" s="28"/>
      <c r="P57" s="27"/>
      <c r="Q57" s="32"/>
      <c r="R57" s="33"/>
    </row>
    <row r="58" spans="3:18" s="4" customFormat="1" ht="19.7" customHeight="1">
      <c r="C58" s="28"/>
      <c r="D58" s="28"/>
      <c r="E58" s="28"/>
      <c r="F58" s="27"/>
      <c r="G58" s="27"/>
      <c r="H58" s="27"/>
      <c r="I58" s="257"/>
      <c r="J58" s="31"/>
      <c r="K58" s="27"/>
      <c r="L58" s="27"/>
      <c r="M58" s="27"/>
      <c r="N58" s="32"/>
      <c r="O58" s="28"/>
      <c r="P58" s="27"/>
      <c r="Q58" s="32"/>
      <c r="R58" s="33"/>
    </row>
    <row r="59" spans="3:18" s="4" customFormat="1" ht="19.7" customHeight="1">
      <c r="C59" s="28"/>
      <c r="D59" s="28"/>
      <c r="E59" s="28"/>
      <c r="F59" s="27"/>
      <c r="G59" s="27"/>
      <c r="H59" s="27"/>
      <c r="I59" s="257"/>
      <c r="J59" s="31"/>
      <c r="K59" s="27"/>
      <c r="L59" s="27"/>
      <c r="M59" s="27"/>
      <c r="N59" s="32"/>
      <c r="O59" s="28"/>
      <c r="P59" s="27"/>
      <c r="Q59" s="32"/>
      <c r="R59" s="33"/>
    </row>
    <row r="60" spans="3:18" s="4" customFormat="1" ht="19.7" customHeight="1">
      <c r="C60" s="28"/>
      <c r="D60" s="28"/>
      <c r="E60" s="28"/>
      <c r="F60" s="27"/>
      <c r="G60" s="27"/>
      <c r="H60" s="27"/>
      <c r="I60" s="257"/>
      <c r="J60" s="31"/>
      <c r="K60" s="27"/>
      <c r="L60" s="27"/>
      <c r="M60" s="27"/>
      <c r="N60" s="32"/>
      <c r="O60" s="28"/>
      <c r="P60" s="27"/>
      <c r="Q60" s="32"/>
      <c r="R60" s="33"/>
    </row>
    <row r="61" spans="3:18" s="4" customFormat="1" ht="19.7" customHeight="1">
      <c r="C61" s="28"/>
      <c r="D61" s="28"/>
      <c r="E61" s="28"/>
      <c r="F61" s="27"/>
      <c r="G61" s="27"/>
      <c r="H61" s="27"/>
      <c r="I61" s="257"/>
      <c r="J61" s="31"/>
      <c r="K61" s="27"/>
      <c r="L61" s="27"/>
      <c r="M61" s="27"/>
      <c r="N61" s="32"/>
      <c r="O61" s="28"/>
      <c r="P61" s="27"/>
      <c r="Q61" s="32"/>
      <c r="R61" s="33"/>
    </row>
    <row r="62" spans="3:18" s="4" customFormat="1" ht="19.7" customHeight="1">
      <c r="C62" s="28"/>
      <c r="D62" s="28"/>
      <c r="E62" s="28"/>
      <c r="F62" s="27"/>
      <c r="G62" s="27"/>
      <c r="H62" s="27"/>
      <c r="I62" s="257"/>
      <c r="J62" s="31"/>
      <c r="K62" s="27"/>
      <c r="L62" s="27"/>
      <c r="M62" s="27"/>
      <c r="N62" s="32"/>
      <c r="O62" s="28"/>
      <c r="P62" s="27"/>
      <c r="Q62" s="32"/>
      <c r="R62" s="33"/>
    </row>
    <row r="63" spans="3:18" s="4" customFormat="1" ht="19.7" customHeight="1">
      <c r="C63" s="28"/>
      <c r="D63" s="28"/>
      <c r="E63" s="28"/>
      <c r="F63" s="27"/>
      <c r="G63" s="27"/>
      <c r="H63" s="27"/>
      <c r="I63" s="257">
        <f>G63*H63</f>
        <v>0</v>
      </c>
      <c r="J63" s="31"/>
      <c r="K63" s="27"/>
      <c r="L63" s="27"/>
      <c r="M63" s="27"/>
      <c r="N63" s="32"/>
      <c r="O63" s="28"/>
      <c r="P63" s="27"/>
      <c r="Q63" s="32"/>
      <c r="R63" s="33"/>
    </row>
    <row r="64" spans="3:18" s="4" customFormat="1" ht="19.7" customHeight="1">
      <c r="C64" s="28"/>
      <c r="D64" s="28"/>
      <c r="E64" s="28"/>
      <c r="F64" s="27"/>
      <c r="G64" s="27"/>
      <c r="H64" s="27"/>
      <c r="I64" s="257">
        <f>G64*H64</f>
        <v>0</v>
      </c>
      <c r="J64" s="31"/>
      <c r="K64" s="27"/>
      <c r="L64" s="27"/>
      <c r="M64" s="27"/>
      <c r="N64" s="32"/>
      <c r="O64" s="28"/>
      <c r="P64" s="27"/>
      <c r="Q64" s="32"/>
      <c r="R64" s="33"/>
    </row>
    <row r="65" spans="3:18" s="4" customFormat="1" ht="19.7" customHeight="1">
      <c r="C65" s="28"/>
      <c r="D65" s="28"/>
      <c r="E65" s="28"/>
      <c r="F65" s="27"/>
      <c r="G65" s="27"/>
      <c r="H65" s="27"/>
      <c r="I65" s="257"/>
      <c r="J65" s="31"/>
      <c r="K65" s="27"/>
      <c r="L65" s="27"/>
      <c r="M65" s="27"/>
      <c r="N65" s="32"/>
      <c r="O65" s="28"/>
      <c r="P65" s="27"/>
      <c r="Q65" s="32"/>
      <c r="R65" s="33"/>
    </row>
    <row r="66" spans="3:18" s="4" customFormat="1" ht="19.7" customHeight="1">
      <c r="C66" s="28"/>
      <c r="D66" s="28"/>
      <c r="E66" s="28"/>
      <c r="F66" s="27"/>
      <c r="G66" s="27"/>
      <c r="H66" s="27"/>
      <c r="I66" s="257"/>
      <c r="J66" s="31"/>
      <c r="K66" s="27"/>
      <c r="L66" s="27"/>
      <c r="M66" s="27"/>
      <c r="N66" s="32"/>
      <c r="O66" s="28"/>
      <c r="P66" s="27"/>
      <c r="Q66" s="32"/>
      <c r="R66" s="33"/>
    </row>
    <row r="67" spans="3:18" s="4" customFormat="1" ht="19.7" customHeight="1">
      <c r="C67" s="28"/>
      <c r="D67" s="28"/>
      <c r="E67" s="28"/>
      <c r="F67" s="27"/>
      <c r="G67" s="27"/>
      <c r="H67" s="27"/>
      <c r="I67" s="257"/>
      <c r="J67" s="31"/>
      <c r="K67" s="27"/>
      <c r="L67" s="27"/>
      <c r="M67" s="27"/>
      <c r="N67" s="32"/>
      <c r="O67" s="28"/>
      <c r="P67" s="27"/>
      <c r="Q67" s="32"/>
      <c r="R67" s="33"/>
    </row>
    <row r="68" spans="3:18" s="4" customFormat="1" ht="19.7" customHeight="1">
      <c r="C68" s="28"/>
      <c r="D68" s="28"/>
      <c r="E68" s="28"/>
      <c r="F68" s="27"/>
      <c r="G68" s="27"/>
      <c r="H68" s="27"/>
      <c r="I68" s="257"/>
      <c r="J68" s="31"/>
      <c r="K68" s="27"/>
      <c r="L68" s="27"/>
      <c r="M68" s="27"/>
      <c r="N68" s="32"/>
      <c r="O68" s="28"/>
      <c r="P68" s="27"/>
      <c r="Q68" s="32"/>
      <c r="R68" s="33"/>
    </row>
    <row r="69" spans="3:18" s="4" customFormat="1" ht="19.7" customHeight="1">
      <c r="C69" s="28"/>
      <c r="D69" s="28"/>
      <c r="E69" s="28"/>
      <c r="F69" s="27"/>
      <c r="G69" s="27"/>
      <c r="H69" s="27"/>
      <c r="I69" s="257"/>
      <c r="J69" s="31"/>
      <c r="K69" s="27"/>
      <c r="L69" s="27"/>
      <c r="M69" s="27"/>
      <c r="N69" s="32"/>
      <c r="O69" s="28"/>
      <c r="P69" s="27"/>
      <c r="Q69" s="32"/>
      <c r="R69" s="33"/>
    </row>
    <row r="70" spans="3:18" s="4" customFormat="1" ht="19.7" customHeight="1">
      <c r="C70" s="28"/>
      <c r="D70" s="28"/>
      <c r="E70" s="28"/>
      <c r="F70" s="27"/>
      <c r="G70" s="27"/>
      <c r="H70" s="27"/>
      <c r="I70" s="257"/>
      <c r="J70" s="31"/>
      <c r="K70" s="27"/>
      <c r="L70" s="27"/>
      <c r="M70" s="27"/>
      <c r="N70" s="32"/>
      <c r="O70" s="28"/>
      <c r="P70" s="27"/>
      <c r="Q70" s="32"/>
      <c r="R70" s="33"/>
    </row>
    <row r="71" spans="3:18" s="4" customFormat="1" ht="19.7" customHeight="1">
      <c r="C71" s="28"/>
      <c r="D71" s="28"/>
      <c r="E71" s="28"/>
      <c r="F71" s="27"/>
      <c r="G71" s="27"/>
      <c r="H71" s="27"/>
      <c r="I71" s="257"/>
      <c r="J71" s="31"/>
      <c r="K71" s="27"/>
      <c r="L71" s="27"/>
      <c r="M71" s="27"/>
      <c r="N71" s="32"/>
      <c r="O71" s="28"/>
      <c r="P71" s="27"/>
      <c r="Q71" s="32"/>
      <c r="R71" s="33"/>
    </row>
    <row r="72" spans="3:18" s="4" customFormat="1" ht="19.7" customHeight="1">
      <c r="C72" s="28"/>
      <c r="D72" s="28"/>
      <c r="E72" s="28"/>
      <c r="F72" s="27"/>
      <c r="G72" s="27"/>
      <c r="H72" s="27"/>
      <c r="I72" s="257"/>
      <c r="J72" s="31"/>
      <c r="K72" s="27"/>
      <c r="L72" s="27"/>
      <c r="M72" s="27"/>
      <c r="N72" s="32"/>
      <c r="O72" s="28"/>
      <c r="P72" s="27"/>
      <c r="Q72" s="32"/>
      <c r="R72" s="33"/>
    </row>
    <row r="73" spans="3:18" s="4" customFormat="1" ht="19.7" customHeight="1">
      <c r="C73" s="28"/>
      <c r="D73" s="28"/>
      <c r="E73" s="28"/>
      <c r="F73" s="27"/>
      <c r="G73" s="27"/>
      <c r="H73" s="27"/>
      <c r="I73" s="257"/>
      <c r="J73" s="31"/>
      <c r="K73" s="27"/>
      <c r="L73" s="27"/>
      <c r="M73" s="27"/>
      <c r="N73" s="32"/>
      <c r="O73" s="28"/>
      <c r="P73" s="27"/>
      <c r="Q73" s="32"/>
      <c r="R73" s="33"/>
    </row>
    <row r="74" spans="3:18" s="4" customFormat="1" ht="19.7" customHeight="1">
      <c r="C74" s="28"/>
      <c r="D74" s="28"/>
      <c r="E74" s="28"/>
      <c r="F74" s="27"/>
      <c r="G74" s="27"/>
      <c r="H74" s="27"/>
      <c r="I74" s="257"/>
      <c r="J74" s="31"/>
      <c r="K74" s="27"/>
      <c r="L74" s="27"/>
      <c r="M74" s="27"/>
      <c r="N74" s="32"/>
      <c r="O74" s="28"/>
      <c r="P74" s="27"/>
      <c r="Q74" s="32"/>
      <c r="R74" s="33"/>
    </row>
    <row r="75" spans="3:18" s="4" customFormat="1" ht="19.7" customHeight="1">
      <c r="C75" s="28"/>
      <c r="D75" s="28"/>
      <c r="E75" s="28"/>
      <c r="F75" s="27"/>
      <c r="G75" s="27"/>
      <c r="H75" s="27"/>
      <c r="I75" s="257"/>
      <c r="J75" s="31"/>
      <c r="K75" s="27"/>
      <c r="L75" s="27"/>
      <c r="M75" s="27"/>
      <c r="N75" s="32"/>
      <c r="O75" s="28"/>
      <c r="P75" s="27"/>
      <c r="Q75" s="32"/>
      <c r="R75" s="33"/>
    </row>
    <row r="76" spans="3:18" s="4" customFormat="1" ht="19.7" customHeight="1">
      <c r="C76" s="28"/>
      <c r="D76" s="28"/>
      <c r="E76" s="28"/>
      <c r="F76" s="27"/>
      <c r="G76" s="27"/>
      <c r="H76" s="27"/>
      <c r="I76" s="257"/>
      <c r="J76" s="31"/>
      <c r="K76" s="27"/>
      <c r="L76" s="27"/>
      <c r="M76" s="27"/>
      <c r="N76" s="32"/>
      <c r="O76" s="28"/>
      <c r="P76" s="27"/>
      <c r="Q76" s="32"/>
      <c r="R76" s="33"/>
    </row>
    <row r="77" spans="3:18" s="4" customFormat="1" ht="19.7" customHeight="1">
      <c r="C77" s="28"/>
      <c r="D77" s="28"/>
      <c r="E77" s="28"/>
      <c r="F77" s="27"/>
      <c r="G77" s="27"/>
      <c r="H77" s="27"/>
      <c r="I77" s="257"/>
      <c r="J77" s="31"/>
      <c r="K77" s="27"/>
      <c r="L77" s="27"/>
      <c r="M77" s="27"/>
      <c r="N77" s="32"/>
      <c r="O77" s="28"/>
      <c r="P77" s="27"/>
      <c r="Q77" s="32"/>
      <c r="R77" s="33"/>
    </row>
    <row r="78" spans="3:18" s="4" customFormat="1" ht="19.7" customHeight="1">
      <c r="C78" s="28"/>
      <c r="D78" s="28"/>
      <c r="E78" s="28"/>
      <c r="F78" s="27"/>
      <c r="G78" s="27"/>
      <c r="H78" s="27"/>
      <c r="I78" s="257"/>
      <c r="J78" s="31"/>
      <c r="K78" s="27"/>
      <c r="L78" s="27"/>
      <c r="M78" s="27"/>
      <c r="N78" s="32"/>
      <c r="O78" s="28"/>
      <c r="P78" s="27"/>
      <c r="Q78" s="32"/>
      <c r="R78" s="33"/>
    </row>
    <row r="79" spans="3:18" s="4" customFormat="1" ht="19.7" customHeight="1">
      <c r="C79" s="28"/>
      <c r="D79" s="28"/>
      <c r="E79" s="28"/>
      <c r="F79" s="27"/>
      <c r="G79" s="27"/>
      <c r="H79" s="27"/>
      <c r="I79" s="257"/>
      <c r="J79" s="31"/>
      <c r="K79" s="27"/>
      <c r="L79" s="27"/>
      <c r="M79" s="27"/>
      <c r="N79" s="32"/>
      <c r="O79" s="28"/>
      <c r="P79" s="27"/>
      <c r="Q79" s="32"/>
      <c r="R79" s="33"/>
    </row>
    <row r="80" spans="3:18" s="4" customFormat="1" ht="19.7" customHeight="1">
      <c r="C80" s="28"/>
      <c r="D80" s="28"/>
      <c r="E80" s="28"/>
      <c r="F80" s="27"/>
      <c r="G80" s="27"/>
      <c r="H80" s="27"/>
      <c r="I80" s="257"/>
      <c r="J80" s="31"/>
      <c r="K80" s="27"/>
      <c r="L80" s="27"/>
      <c r="M80" s="27"/>
      <c r="N80" s="32"/>
      <c r="O80" s="28"/>
      <c r="P80" s="27"/>
      <c r="Q80" s="32"/>
      <c r="R80" s="33"/>
    </row>
    <row r="81" spans="3:18" s="4" customFormat="1" ht="19.7" customHeight="1">
      <c r="C81" s="28"/>
      <c r="D81" s="28"/>
      <c r="E81" s="28"/>
      <c r="F81" s="27"/>
      <c r="G81" s="27"/>
      <c r="H81" s="27"/>
      <c r="I81" s="257"/>
      <c r="J81" s="31"/>
      <c r="K81" s="27"/>
      <c r="L81" s="27"/>
      <c r="M81" s="27"/>
      <c r="N81" s="32"/>
      <c r="O81" s="28"/>
      <c r="P81" s="27"/>
      <c r="Q81" s="32"/>
      <c r="R81" s="33"/>
    </row>
    <row r="82" spans="3:18" s="4" customFormat="1" ht="19.7" customHeight="1">
      <c r="C82" s="28"/>
      <c r="D82" s="28"/>
      <c r="E82" s="28"/>
      <c r="F82" s="27"/>
      <c r="G82" s="27"/>
      <c r="H82" s="27"/>
      <c r="I82" s="257"/>
      <c r="J82" s="31"/>
      <c r="K82" s="27"/>
      <c r="L82" s="27"/>
      <c r="M82" s="27"/>
      <c r="N82" s="32"/>
      <c r="O82" s="28"/>
      <c r="P82" s="27"/>
      <c r="Q82" s="32"/>
      <c r="R82" s="33"/>
    </row>
    <row r="83" spans="3:18" s="4" customFormat="1" ht="19.7" customHeight="1">
      <c r="C83" s="28"/>
      <c r="D83" s="28"/>
      <c r="E83" s="28"/>
      <c r="F83" s="27"/>
      <c r="G83" s="27"/>
      <c r="H83" s="27"/>
      <c r="I83" s="257"/>
      <c r="J83" s="31"/>
      <c r="K83" s="27"/>
      <c r="L83" s="27"/>
      <c r="M83" s="27"/>
      <c r="N83" s="32"/>
      <c r="O83" s="28"/>
      <c r="P83" s="27"/>
      <c r="Q83" s="32"/>
      <c r="R83" s="33"/>
    </row>
    <row r="84" spans="3:18" s="4" customFormat="1" ht="19.7" customHeight="1">
      <c r="C84" s="28"/>
      <c r="D84" s="28"/>
      <c r="E84" s="28"/>
      <c r="F84" s="27"/>
      <c r="G84" s="27"/>
      <c r="H84" s="27"/>
      <c r="I84" s="257"/>
      <c r="J84" s="31"/>
      <c r="K84" s="27"/>
      <c r="L84" s="27"/>
      <c r="M84" s="27"/>
      <c r="N84" s="32"/>
      <c r="O84" s="28"/>
      <c r="P84" s="27"/>
      <c r="Q84" s="32"/>
      <c r="R84" s="33"/>
    </row>
    <row r="85" spans="3:18" s="4" customFormat="1" ht="19.7" customHeight="1">
      <c r="C85" s="28"/>
      <c r="D85" s="28"/>
      <c r="E85" s="28"/>
      <c r="F85" s="27"/>
      <c r="G85" s="27"/>
      <c r="H85" s="27"/>
      <c r="I85" s="257"/>
      <c r="J85" s="31"/>
      <c r="K85" s="27"/>
      <c r="L85" s="27"/>
      <c r="M85" s="27"/>
      <c r="N85" s="32"/>
      <c r="O85" s="28"/>
      <c r="P85" s="27"/>
      <c r="Q85" s="32"/>
      <c r="R85" s="33"/>
    </row>
    <row r="86" spans="3:18" s="4" customFormat="1" ht="19.7" customHeight="1">
      <c r="C86" s="28"/>
      <c r="D86" s="28"/>
      <c r="E86" s="28"/>
      <c r="F86" s="27"/>
      <c r="G86" s="27"/>
      <c r="H86" s="27"/>
      <c r="I86" s="257"/>
      <c r="J86" s="31"/>
      <c r="K86" s="27"/>
      <c r="L86" s="27"/>
      <c r="M86" s="27"/>
      <c r="N86" s="32"/>
      <c r="O86" s="28"/>
      <c r="P86" s="27"/>
      <c r="Q86" s="32"/>
      <c r="R86" s="33"/>
    </row>
    <row r="87" spans="3:18" s="4" customFormat="1" ht="19.7" customHeight="1">
      <c r="C87" s="28"/>
      <c r="D87" s="28"/>
      <c r="E87" s="28"/>
      <c r="F87" s="27"/>
      <c r="G87" s="27"/>
      <c r="H87" s="27"/>
      <c r="I87" s="257"/>
      <c r="J87" s="31"/>
      <c r="K87" s="27"/>
      <c r="L87" s="27"/>
      <c r="M87" s="27"/>
      <c r="N87" s="32"/>
      <c r="O87" s="28"/>
      <c r="P87" s="27"/>
      <c r="Q87" s="32"/>
      <c r="R87" s="33"/>
    </row>
    <row r="88" spans="3:18" s="4" customFormat="1" ht="19.7" customHeight="1">
      <c r="C88" s="28"/>
      <c r="D88" s="28"/>
      <c r="E88" s="28"/>
      <c r="F88" s="27"/>
      <c r="G88" s="27"/>
      <c r="H88" s="27"/>
      <c r="I88" s="257"/>
      <c r="J88" s="31"/>
      <c r="K88" s="27"/>
      <c r="L88" s="27"/>
      <c r="M88" s="27"/>
      <c r="N88" s="32"/>
      <c r="O88" s="28"/>
      <c r="P88" s="27"/>
      <c r="Q88" s="32"/>
      <c r="R88" s="33"/>
    </row>
    <row r="89" spans="3:18" s="4" customFormat="1" ht="19.7" customHeight="1">
      <c r="C89" s="28"/>
      <c r="D89" s="28"/>
      <c r="E89" s="28"/>
      <c r="F89" s="27"/>
      <c r="G89" s="27"/>
      <c r="H89" s="27"/>
      <c r="I89" s="257"/>
      <c r="J89" s="31"/>
      <c r="K89" s="27"/>
      <c r="L89" s="27"/>
      <c r="M89" s="27"/>
      <c r="N89" s="32"/>
      <c r="O89" s="28"/>
      <c r="P89" s="27"/>
      <c r="Q89" s="32"/>
      <c r="R89" s="33"/>
    </row>
    <row r="90" spans="3:18" s="4" customFormat="1" ht="19.7" customHeight="1">
      <c r="C90" s="28"/>
      <c r="D90" s="28"/>
      <c r="E90" s="28"/>
      <c r="F90" s="27"/>
      <c r="G90" s="27"/>
      <c r="H90" s="27"/>
      <c r="I90" s="257"/>
      <c r="J90" s="31"/>
      <c r="K90" s="27"/>
      <c r="L90" s="27"/>
      <c r="M90" s="27"/>
      <c r="N90" s="32"/>
      <c r="O90" s="28"/>
      <c r="P90" s="27"/>
      <c r="Q90" s="32"/>
      <c r="R90" s="33"/>
    </row>
    <row r="91" spans="3:18" s="4" customFormat="1" ht="19.7" customHeight="1">
      <c r="C91" s="28"/>
      <c r="D91" s="28"/>
      <c r="E91" s="28"/>
      <c r="F91" s="27"/>
      <c r="G91" s="27"/>
      <c r="H91" s="27"/>
      <c r="I91" s="257"/>
      <c r="J91" s="31"/>
      <c r="K91" s="27"/>
      <c r="L91" s="27"/>
      <c r="M91" s="27"/>
      <c r="N91" s="32"/>
      <c r="O91" s="28"/>
      <c r="P91" s="27"/>
      <c r="Q91" s="32"/>
      <c r="R91" s="33"/>
    </row>
    <row r="92" spans="3:18" s="4" customFormat="1" ht="19.7" customHeight="1">
      <c r="C92" s="28"/>
      <c r="D92" s="28"/>
      <c r="E92" s="28"/>
      <c r="F92" s="27"/>
      <c r="G92" s="27"/>
      <c r="H92" s="27"/>
      <c r="I92" s="257"/>
      <c r="J92" s="31"/>
      <c r="K92" s="27"/>
      <c r="L92" s="27"/>
      <c r="M92" s="27"/>
      <c r="N92" s="32"/>
      <c r="O92" s="28"/>
      <c r="P92" s="27"/>
      <c r="Q92" s="32"/>
      <c r="R92" s="33"/>
    </row>
    <row r="93" spans="3:18" s="4" customFormat="1" ht="19.7" customHeight="1">
      <c r="C93" s="28"/>
      <c r="D93" s="28"/>
      <c r="E93" s="28"/>
      <c r="F93" s="27"/>
      <c r="G93" s="27"/>
      <c r="H93" s="27"/>
      <c r="I93" s="257"/>
      <c r="J93" s="31"/>
      <c r="K93" s="27"/>
      <c r="L93" s="27"/>
      <c r="M93" s="27"/>
      <c r="N93" s="32"/>
      <c r="O93" s="28"/>
      <c r="P93" s="27"/>
      <c r="Q93" s="32"/>
      <c r="R93" s="33"/>
    </row>
    <row r="94" spans="3:18" s="4" customFormat="1" ht="19.7" customHeight="1">
      <c r="C94" s="28"/>
      <c r="D94" s="28"/>
      <c r="E94" s="28"/>
      <c r="F94" s="27"/>
      <c r="G94" s="27"/>
      <c r="H94" s="27"/>
      <c r="I94" s="257"/>
      <c r="J94" s="31"/>
      <c r="K94" s="27"/>
      <c r="L94" s="27"/>
      <c r="M94" s="27"/>
      <c r="N94" s="32"/>
      <c r="O94" s="28"/>
      <c r="P94" s="27"/>
      <c r="Q94" s="32"/>
      <c r="R94" s="33"/>
    </row>
    <row r="95" spans="3:18" s="4" customFormat="1" ht="19.7" customHeight="1">
      <c r="C95" s="28"/>
      <c r="D95" s="28"/>
      <c r="E95" s="28"/>
      <c r="F95" s="27"/>
      <c r="G95" s="27"/>
      <c r="H95" s="27"/>
      <c r="I95" s="257">
        <f t="shared" ref="I95:I101" si="2">G95*H95</f>
        <v>0</v>
      </c>
      <c r="J95" s="31"/>
      <c r="K95" s="27"/>
      <c r="L95" s="27"/>
      <c r="M95" s="27"/>
      <c r="N95" s="32"/>
      <c r="O95" s="28"/>
      <c r="P95" s="27"/>
      <c r="Q95" s="32"/>
      <c r="R95" s="33"/>
    </row>
    <row r="96" spans="3:18" s="4" customFormat="1" ht="19.7" customHeight="1">
      <c r="C96" s="28"/>
      <c r="D96" s="28"/>
      <c r="E96" s="28"/>
      <c r="F96" s="27"/>
      <c r="G96" s="27"/>
      <c r="H96" s="27"/>
      <c r="I96" s="257">
        <f t="shared" si="2"/>
        <v>0</v>
      </c>
      <c r="J96" s="31"/>
      <c r="K96" s="27"/>
      <c r="L96" s="27"/>
      <c r="M96" s="27"/>
      <c r="N96" s="32"/>
      <c r="O96" s="28"/>
      <c r="P96" s="27"/>
      <c r="Q96" s="32"/>
      <c r="R96" s="33"/>
    </row>
    <row r="97" spans="1:18" s="4" customFormat="1" ht="19.7" customHeight="1">
      <c r="C97" s="28"/>
      <c r="D97" s="28"/>
      <c r="E97" s="28"/>
      <c r="F97" s="27"/>
      <c r="G97" s="27"/>
      <c r="H97" s="27"/>
      <c r="I97" s="257">
        <f t="shared" si="2"/>
        <v>0</v>
      </c>
      <c r="J97" s="31"/>
      <c r="K97" s="27"/>
      <c r="L97" s="27"/>
      <c r="M97" s="27"/>
      <c r="N97" s="32"/>
      <c r="O97" s="28"/>
      <c r="P97" s="27"/>
      <c r="Q97" s="32"/>
      <c r="R97" s="33"/>
    </row>
    <row r="98" spans="1:18" s="4" customFormat="1" ht="19.7" customHeight="1">
      <c r="C98" s="28"/>
      <c r="D98" s="28"/>
      <c r="E98" s="28"/>
      <c r="F98" s="27"/>
      <c r="G98" s="27"/>
      <c r="H98" s="27"/>
      <c r="I98" s="257">
        <f t="shared" si="2"/>
        <v>0</v>
      </c>
      <c r="J98" s="31"/>
      <c r="K98" s="27"/>
      <c r="L98" s="27"/>
      <c r="M98" s="27"/>
      <c r="N98" s="32"/>
      <c r="O98" s="28"/>
      <c r="P98" s="27"/>
      <c r="Q98" s="32"/>
      <c r="R98" s="33"/>
    </row>
    <row r="99" spans="1:18" s="4" customFormat="1" ht="19.7" customHeight="1">
      <c r="C99" s="28"/>
      <c r="D99" s="28"/>
      <c r="E99" s="28"/>
      <c r="F99" s="27"/>
      <c r="G99" s="27"/>
      <c r="H99" s="27"/>
      <c r="I99" s="257">
        <f t="shared" si="2"/>
        <v>0</v>
      </c>
      <c r="J99" s="31"/>
      <c r="K99" s="27"/>
      <c r="L99" s="27"/>
      <c r="M99" s="27"/>
      <c r="N99" s="32"/>
      <c r="O99" s="28"/>
      <c r="P99" s="27"/>
      <c r="Q99" s="32"/>
      <c r="R99" s="33"/>
    </row>
    <row r="100" spans="1:18" s="4" customFormat="1" ht="19.7" customHeight="1">
      <c r="C100" s="28"/>
      <c r="D100" s="28"/>
      <c r="E100" s="28"/>
      <c r="F100" s="27"/>
      <c r="G100" s="27"/>
      <c r="H100" s="27"/>
      <c r="I100" s="257">
        <f t="shared" si="2"/>
        <v>0</v>
      </c>
      <c r="J100" s="31"/>
      <c r="K100" s="27"/>
      <c r="L100" s="27"/>
      <c r="M100" s="27"/>
      <c r="N100" s="32"/>
      <c r="O100" s="28"/>
      <c r="P100" s="27"/>
      <c r="Q100" s="32"/>
      <c r="R100" s="33"/>
    </row>
    <row r="101" spans="1:18" s="4" customFormat="1" ht="19.7" customHeight="1">
      <c r="C101" s="28"/>
      <c r="D101" s="28"/>
      <c r="E101" s="28"/>
      <c r="F101" s="27"/>
      <c r="G101" s="27"/>
      <c r="H101" s="27"/>
      <c r="I101" s="257">
        <f t="shared" si="2"/>
        <v>0</v>
      </c>
      <c r="J101" s="31"/>
      <c r="K101" s="27"/>
      <c r="L101" s="27"/>
      <c r="M101" s="27"/>
      <c r="N101" s="32"/>
      <c r="O101" s="28"/>
      <c r="P101" s="27"/>
      <c r="Q101" s="32"/>
      <c r="R101" s="33"/>
    </row>
    <row r="102" spans="1:18" s="4" customFormat="1" ht="19.7" customHeight="1">
      <c r="C102" s="28"/>
      <c r="D102" s="28"/>
      <c r="E102" s="28"/>
      <c r="F102" s="27"/>
      <c r="G102" s="27"/>
      <c r="H102" s="27"/>
      <c r="I102" s="31"/>
      <c r="J102" s="31"/>
      <c r="K102" s="27"/>
      <c r="L102" s="27"/>
      <c r="M102" s="27"/>
      <c r="N102" s="32"/>
      <c r="O102" s="28"/>
      <c r="P102" s="27"/>
      <c r="Q102" s="32"/>
      <c r="R102" s="33"/>
    </row>
    <row r="103" spans="1:18" s="4" customFormat="1" ht="19.7" customHeight="1">
      <c r="A103" s="4" t="s">
        <v>109</v>
      </c>
      <c r="C103" s="28"/>
      <c r="D103" s="200" t="s">
        <v>196</v>
      </c>
      <c r="E103" s="200" t="s">
        <v>196</v>
      </c>
      <c r="F103" s="73" t="s">
        <v>3323</v>
      </c>
      <c r="G103" s="897"/>
      <c r="H103" s="29">
        <v>8000</v>
      </c>
      <c r="I103" s="257">
        <f>G103*H103</f>
        <v>0</v>
      </c>
      <c r="J103" s="31"/>
      <c r="K103" s="218" t="s">
        <v>3324</v>
      </c>
      <c r="L103" s="27" t="s">
        <v>3325</v>
      </c>
      <c r="M103" s="27"/>
      <c r="N103" s="32"/>
      <c r="O103" s="28"/>
      <c r="P103" s="27"/>
      <c r="Q103" s="32"/>
      <c r="R103" s="33"/>
    </row>
    <row r="104" spans="1:18" s="4" customFormat="1" ht="19.7" customHeight="1">
      <c r="A104" s="4" t="s">
        <v>109</v>
      </c>
      <c r="C104" s="28"/>
      <c r="D104" s="200" t="s">
        <v>196</v>
      </c>
      <c r="E104" s="200" t="s">
        <v>196</v>
      </c>
      <c r="F104" s="73" t="s">
        <v>3326</v>
      </c>
      <c r="G104" s="897"/>
      <c r="H104" s="29">
        <v>3563</v>
      </c>
      <c r="I104" s="257">
        <f>G104*H104</f>
        <v>0</v>
      </c>
      <c r="J104" s="31"/>
      <c r="K104" s="218" t="s">
        <v>3327</v>
      </c>
      <c r="L104" s="27" t="s">
        <v>3328</v>
      </c>
      <c r="M104" s="27"/>
      <c r="N104" s="32"/>
      <c r="O104" s="28"/>
      <c r="P104" s="27"/>
      <c r="Q104" s="32"/>
      <c r="R104" s="33"/>
    </row>
    <row r="105" spans="1:18" s="4" customFormat="1" ht="19.7" customHeight="1">
      <c r="A105" s="4" t="s">
        <v>109</v>
      </c>
      <c r="C105" s="28"/>
      <c r="D105" s="1553" t="s">
        <v>196</v>
      </c>
      <c r="E105" s="1553" t="s">
        <v>196</v>
      </c>
      <c r="F105" s="1554" t="s">
        <v>3329</v>
      </c>
      <c r="G105" s="1555"/>
      <c r="H105" s="1556">
        <v>2045</v>
      </c>
      <c r="I105" s="708">
        <f t="shared" ref="I105:I126" si="3">G105*H105</f>
        <v>0</v>
      </c>
      <c r="J105" s="1557"/>
      <c r="K105" s="1558" t="s">
        <v>3330</v>
      </c>
      <c r="L105" s="1559" t="s">
        <v>3331</v>
      </c>
      <c r="M105" s="27"/>
      <c r="N105" s="32"/>
      <c r="O105" s="28"/>
      <c r="P105" s="27"/>
      <c r="Q105" s="32"/>
      <c r="R105" s="33"/>
    </row>
    <row r="106" spans="1:18" s="4" customFormat="1" ht="19.7" customHeight="1">
      <c r="A106" s="4" t="s">
        <v>109</v>
      </c>
      <c r="C106" s="28"/>
      <c r="D106" s="200" t="s">
        <v>196</v>
      </c>
      <c r="E106" s="200" t="s">
        <v>196</v>
      </c>
      <c r="F106" s="73" t="s">
        <v>3332</v>
      </c>
      <c r="G106" s="897"/>
      <c r="H106" s="29">
        <v>2419</v>
      </c>
      <c r="I106" s="257">
        <f t="shared" si="3"/>
        <v>0</v>
      </c>
      <c r="J106" s="31"/>
      <c r="K106" s="218" t="s">
        <v>3333</v>
      </c>
      <c r="L106" s="73"/>
      <c r="M106" s="27"/>
      <c r="N106" s="32"/>
      <c r="O106" s="28"/>
      <c r="P106" s="27"/>
      <c r="Q106" s="32"/>
      <c r="R106" s="33"/>
    </row>
    <row r="107" spans="1:18" s="4" customFormat="1" ht="19.7" customHeight="1">
      <c r="A107" s="4" t="s">
        <v>109</v>
      </c>
      <c r="C107" s="28"/>
      <c r="D107" s="1553" t="s">
        <v>196</v>
      </c>
      <c r="E107" s="1553" t="s">
        <v>196</v>
      </c>
      <c r="F107" s="1554" t="s">
        <v>3334</v>
      </c>
      <c r="G107" s="1555"/>
      <c r="H107" s="1556">
        <v>2918</v>
      </c>
      <c r="I107" s="708">
        <f t="shared" si="3"/>
        <v>0</v>
      </c>
      <c r="J107" s="1557"/>
      <c r="K107" s="1558" t="s">
        <v>3335</v>
      </c>
      <c r="L107" s="1559" t="s">
        <v>3331</v>
      </c>
      <c r="M107" s="27"/>
      <c r="N107" s="32"/>
      <c r="O107" s="28"/>
      <c r="P107" s="27"/>
      <c r="Q107" s="32"/>
      <c r="R107" s="33"/>
    </row>
    <row r="108" spans="1:18" s="4" customFormat="1" ht="19.7" customHeight="1">
      <c r="A108" s="4" t="s">
        <v>109</v>
      </c>
      <c r="C108" s="28"/>
      <c r="D108" s="200" t="s">
        <v>196</v>
      </c>
      <c r="E108" s="200" t="s">
        <v>196</v>
      </c>
      <c r="F108" s="73" t="s">
        <v>197</v>
      </c>
      <c r="G108" s="897"/>
      <c r="H108" s="29">
        <v>2688</v>
      </c>
      <c r="I108" s="257">
        <f t="shared" si="3"/>
        <v>0</v>
      </c>
      <c r="J108" s="31"/>
      <c r="K108" s="218" t="s">
        <v>198</v>
      </c>
      <c r="L108" s="73"/>
      <c r="M108" s="27"/>
      <c r="N108" s="32"/>
      <c r="O108" s="28"/>
      <c r="P108" s="27"/>
      <c r="Q108" s="32"/>
      <c r="R108" s="33"/>
    </row>
    <row r="109" spans="1:18" s="4" customFormat="1" ht="19.7" customHeight="1">
      <c r="A109" s="4" t="s">
        <v>123</v>
      </c>
      <c r="C109" s="28"/>
      <c r="D109" s="200" t="s">
        <v>196</v>
      </c>
      <c r="E109" s="200" t="s">
        <v>196</v>
      </c>
      <c r="F109" s="73" t="s">
        <v>3336</v>
      </c>
      <c r="G109" s="897"/>
      <c r="H109" s="29">
        <v>2040</v>
      </c>
      <c r="I109" s="257">
        <f t="shared" si="3"/>
        <v>0</v>
      </c>
      <c r="J109" s="31"/>
      <c r="K109" s="218" t="s">
        <v>3337</v>
      </c>
      <c r="L109" s="73"/>
      <c r="M109" s="27"/>
      <c r="N109" s="32"/>
      <c r="O109" s="28"/>
      <c r="P109" s="27"/>
      <c r="Q109" s="32"/>
      <c r="R109" s="33"/>
    </row>
    <row r="110" spans="1:18" s="4" customFormat="1" ht="19.7" customHeight="1">
      <c r="A110" s="4" t="s">
        <v>42</v>
      </c>
      <c r="C110" s="28"/>
      <c r="D110" s="200" t="s">
        <v>196</v>
      </c>
      <c r="E110" s="200" t="s">
        <v>196</v>
      </c>
      <c r="F110" s="73" t="s">
        <v>209</v>
      </c>
      <c r="G110" s="897"/>
      <c r="H110" s="29">
        <v>160</v>
      </c>
      <c r="I110" s="257">
        <f t="shared" si="3"/>
        <v>0</v>
      </c>
      <c r="J110" s="31"/>
      <c r="K110" s="218" t="s">
        <v>3338</v>
      </c>
      <c r="L110" s="73"/>
      <c r="M110" s="27"/>
      <c r="N110" s="32"/>
      <c r="O110" s="28"/>
      <c r="P110" s="27"/>
      <c r="Q110" s="32"/>
      <c r="R110" s="33"/>
    </row>
    <row r="111" spans="1:18" s="4" customFormat="1" ht="19.7" customHeight="1">
      <c r="A111" s="4" t="s">
        <v>42</v>
      </c>
      <c r="C111" s="28"/>
      <c r="D111" s="200" t="s">
        <v>196</v>
      </c>
      <c r="E111" s="200" t="s">
        <v>196</v>
      </c>
      <c r="F111" s="73" t="s">
        <v>248</v>
      </c>
      <c r="G111" s="897"/>
      <c r="H111" s="29">
        <v>52</v>
      </c>
      <c r="I111" s="257">
        <f t="shared" si="3"/>
        <v>0</v>
      </c>
      <c r="J111" s="31"/>
      <c r="K111" s="218" t="s">
        <v>3339</v>
      </c>
      <c r="L111" s="73"/>
      <c r="M111" s="27"/>
      <c r="N111" s="32"/>
      <c r="O111" s="28"/>
      <c r="P111" s="27"/>
      <c r="Q111" s="32"/>
      <c r="R111" s="33"/>
    </row>
    <row r="112" spans="1:18" s="4" customFormat="1" ht="19.7" customHeight="1">
      <c r="A112" s="4" t="s">
        <v>42</v>
      </c>
      <c r="C112" s="28"/>
      <c r="D112" s="1560" t="s">
        <v>196</v>
      </c>
      <c r="E112" s="1560" t="s">
        <v>196</v>
      </c>
      <c r="F112" s="1419" t="s">
        <v>244</v>
      </c>
      <c r="G112" s="1561"/>
      <c r="H112" s="1562">
        <v>25</v>
      </c>
      <c r="I112" s="1563">
        <f t="shared" si="3"/>
        <v>0</v>
      </c>
      <c r="J112" s="1557"/>
      <c r="K112" s="1558" t="s">
        <v>3340</v>
      </c>
      <c r="L112" s="73" t="s">
        <v>3341</v>
      </c>
      <c r="M112" s="27"/>
      <c r="N112" s="32"/>
      <c r="O112" s="28"/>
      <c r="P112" s="27"/>
      <c r="Q112" s="32"/>
      <c r="R112" s="33"/>
    </row>
    <row r="113" spans="1:18" s="4" customFormat="1" ht="19.7" customHeight="1">
      <c r="A113" s="4" t="s">
        <v>42</v>
      </c>
      <c r="C113" s="28"/>
      <c r="D113" s="1560" t="s">
        <v>196</v>
      </c>
      <c r="E113" s="1560" t="s">
        <v>196</v>
      </c>
      <c r="F113" s="1419" t="s">
        <v>2425</v>
      </c>
      <c r="G113" s="1561"/>
      <c r="H113" s="1562">
        <v>27</v>
      </c>
      <c r="I113" s="1563">
        <f t="shared" si="3"/>
        <v>0</v>
      </c>
      <c r="J113" s="1557"/>
      <c r="K113" s="1558" t="s">
        <v>3340</v>
      </c>
      <c r="L113" s="73" t="s">
        <v>3342</v>
      </c>
      <c r="M113" s="27"/>
      <c r="N113" s="32"/>
      <c r="O113" s="28"/>
      <c r="P113" s="27"/>
      <c r="Q113" s="32"/>
      <c r="R113" s="33"/>
    </row>
    <row r="114" spans="1:18" s="4" customFormat="1" ht="19.7" customHeight="1">
      <c r="A114" s="4" t="s">
        <v>42</v>
      </c>
      <c r="C114" s="28"/>
      <c r="D114" s="1560" t="s">
        <v>196</v>
      </c>
      <c r="E114" s="1560" t="s">
        <v>196</v>
      </c>
      <c r="F114" s="1419" t="s">
        <v>226</v>
      </c>
      <c r="G114" s="1561"/>
      <c r="H114" s="1562">
        <v>25</v>
      </c>
      <c r="I114" s="1563">
        <f t="shared" si="3"/>
        <v>0</v>
      </c>
      <c r="J114" s="1557"/>
      <c r="K114" s="1558" t="s">
        <v>3340</v>
      </c>
      <c r="L114" s="73" t="s">
        <v>3343</v>
      </c>
      <c r="M114" s="27"/>
      <c r="N114" s="32"/>
      <c r="O114" s="28"/>
      <c r="P114" s="27"/>
      <c r="Q114" s="32"/>
      <c r="R114" s="33"/>
    </row>
    <row r="115" spans="1:18" s="4" customFormat="1" ht="19.7" customHeight="1">
      <c r="A115" s="4" t="s">
        <v>42</v>
      </c>
      <c r="C115" s="28"/>
      <c r="D115" s="200" t="s">
        <v>196</v>
      </c>
      <c r="E115" s="200" t="s">
        <v>196</v>
      </c>
      <c r="F115" s="73" t="s">
        <v>207</v>
      </c>
      <c r="G115" s="897"/>
      <c r="H115" s="29">
        <v>59</v>
      </c>
      <c r="I115" s="257">
        <f t="shared" si="3"/>
        <v>0</v>
      </c>
      <c r="J115" s="31"/>
      <c r="K115" s="218" t="s">
        <v>208</v>
      </c>
      <c r="L115" s="27"/>
      <c r="M115" s="27"/>
      <c r="N115" s="32"/>
      <c r="O115" s="28"/>
      <c r="P115" s="27"/>
      <c r="Q115" s="32"/>
      <c r="R115" s="33"/>
    </row>
    <row r="116" spans="1:18" s="4" customFormat="1" ht="19.7" customHeight="1">
      <c r="A116" s="4" t="s">
        <v>42</v>
      </c>
      <c r="C116" s="28"/>
      <c r="D116" s="200" t="s">
        <v>196</v>
      </c>
      <c r="E116" s="200" t="s">
        <v>196</v>
      </c>
      <c r="F116" s="73" t="s">
        <v>3344</v>
      </c>
      <c r="G116" s="897"/>
      <c r="H116" s="29">
        <v>140</v>
      </c>
      <c r="I116" s="257">
        <f t="shared" si="3"/>
        <v>0</v>
      </c>
      <c r="J116" s="31"/>
      <c r="K116" s="218" t="s">
        <v>3345</v>
      </c>
      <c r="L116" s="27"/>
      <c r="M116" s="27"/>
      <c r="N116" s="32"/>
      <c r="O116" s="28"/>
      <c r="P116" s="27"/>
      <c r="Q116" s="32"/>
      <c r="R116" s="33"/>
    </row>
    <row r="117" spans="1:18" s="4" customFormat="1" ht="19.7" customHeight="1">
      <c r="A117" s="4" t="s">
        <v>42</v>
      </c>
      <c r="C117" s="28"/>
      <c r="D117" s="200" t="s">
        <v>196</v>
      </c>
      <c r="E117" s="200" t="s">
        <v>196</v>
      </c>
      <c r="F117" s="73" t="s">
        <v>246</v>
      </c>
      <c r="G117" s="897"/>
      <c r="H117" s="29">
        <v>46</v>
      </c>
      <c r="I117" s="257">
        <f t="shared" si="3"/>
        <v>0</v>
      </c>
      <c r="J117" s="31"/>
      <c r="K117" s="218" t="s">
        <v>3346</v>
      </c>
      <c r="L117" s="27" t="s">
        <v>3347</v>
      </c>
      <c r="M117" s="27"/>
      <c r="N117" s="32"/>
      <c r="O117" s="28"/>
      <c r="P117" s="27"/>
      <c r="Q117" s="32"/>
      <c r="R117" s="33"/>
    </row>
    <row r="118" spans="1:18" s="4" customFormat="1" ht="19.7" customHeight="1">
      <c r="A118" s="4" t="s">
        <v>42</v>
      </c>
      <c r="C118" s="28"/>
      <c r="D118" s="200" t="s">
        <v>196</v>
      </c>
      <c r="E118" s="200" t="s">
        <v>196</v>
      </c>
      <c r="F118" s="73" t="s">
        <v>224</v>
      </c>
      <c r="G118" s="897"/>
      <c r="H118" s="29">
        <v>29</v>
      </c>
      <c r="I118" s="257">
        <f t="shared" si="3"/>
        <v>0</v>
      </c>
      <c r="J118" s="31"/>
      <c r="K118" s="218" t="s">
        <v>3348</v>
      </c>
      <c r="L118" s="27" t="s">
        <v>3349</v>
      </c>
      <c r="M118" s="27"/>
      <c r="N118" s="32"/>
      <c r="O118" s="28"/>
      <c r="P118" s="27"/>
      <c r="Q118" s="32"/>
      <c r="R118" s="33"/>
    </row>
    <row r="119" spans="1:18" s="4" customFormat="1" ht="19.7" customHeight="1">
      <c r="A119" s="4" t="s">
        <v>42</v>
      </c>
      <c r="C119" s="28"/>
      <c r="D119" s="200" t="s">
        <v>196</v>
      </c>
      <c r="E119" s="200" t="s">
        <v>196</v>
      </c>
      <c r="F119" s="73" t="s">
        <v>1763</v>
      </c>
      <c r="G119" s="897"/>
      <c r="H119" s="29">
        <v>29</v>
      </c>
      <c r="I119" s="257">
        <f t="shared" si="3"/>
        <v>0</v>
      </c>
      <c r="J119" s="31"/>
      <c r="K119" s="218" t="s">
        <v>3348</v>
      </c>
      <c r="L119" s="27" t="s">
        <v>3350</v>
      </c>
      <c r="M119" s="27"/>
      <c r="N119" s="32"/>
      <c r="O119" s="28"/>
      <c r="P119" s="27"/>
      <c r="Q119" s="32"/>
      <c r="R119" s="33"/>
    </row>
    <row r="120" spans="1:18" s="4" customFormat="1" ht="19.7" customHeight="1">
      <c r="A120" s="4" t="s">
        <v>42</v>
      </c>
      <c r="C120" s="28"/>
      <c r="D120" s="200" t="s">
        <v>3351</v>
      </c>
      <c r="E120" s="200" t="s">
        <v>196</v>
      </c>
      <c r="F120" s="73" t="s">
        <v>2402</v>
      </c>
      <c r="G120" s="897"/>
      <c r="H120" s="29">
        <v>89</v>
      </c>
      <c r="I120" s="257">
        <f t="shared" si="3"/>
        <v>0</v>
      </c>
      <c r="J120" s="31"/>
      <c r="K120" s="218" t="s">
        <v>3352</v>
      </c>
      <c r="L120" s="27" t="s">
        <v>3353</v>
      </c>
      <c r="M120" s="27"/>
      <c r="N120" s="32"/>
      <c r="O120" s="28"/>
      <c r="P120" s="27"/>
      <c r="Q120" s="32"/>
      <c r="R120" s="33"/>
    </row>
    <row r="121" spans="1:18" s="4" customFormat="1" ht="19.7" customHeight="1">
      <c r="A121" s="4" t="s">
        <v>64</v>
      </c>
      <c r="C121" s="28"/>
      <c r="D121" s="200" t="s">
        <v>196</v>
      </c>
      <c r="E121" s="200" t="s">
        <v>196</v>
      </c>
      <c r="F121" s="73" t="s">
        <v>3354</v>
      </c>
      <c r="G121" s="897"/>
      <c r="H121" s="29">
        <v>1080</v>
      </c>
      <c r="I121" s="257">
        <f t="shared" si="3"/>
        <v>0</v>
      </c>
      <c r="J121" s="31"/>
      <c r="K121" s="218" t="s">
        <v>3355</v>
      </c>
      <c r="L121" s="27"/>
      <c r="M121" s="27"/>
      <c r="N121" s="32"/>
      <c r="O121" s="28"/>
      <c r="P121" s="27"/>
      <c r="Q121" s="32"/>
      <c r="R121" s="33"/>
    </row>
    <row r="122" spans="1:18" s="4" customFormat="1" ht="19.7" customHeight="1">
      <c r="A122" s="4" t="s">
        <v>109</v>
      </c>
      <c r="C122" s="28"/>
      <c r="D122" s="200" t="s">
        <v>196</v>
      </c>
      <c r="E122" s="200" t="s">
        <v>196</v>
      </c>
      <c r="F122" s="73" t="s">
        <v>3356</v>
      </c>
      <c r="G122" s="897"/>
      <c r="H122" s="29">
        <v>750</v>
      </c>
      <c r="I122" s="257">
        <f t="shared" si="3"/>
        <v>0</v>
      </c>
      <c r="J122" s="31"/>
      <c r="K122" s="218" t="s">
        <v>3357</v>
      </c>
      <c r="L122" s="27"/>
      <c r="M122" s="27"/>
      <c r="N122" s="32"/>
      <c r="O122" s="28"/>
      <c r="P122" s="27"/>
      <c r="Q122" s="32"/>
      <c r="R122" s="33"/>
    </row>
    <row r="123" spans="1:18" s="4" customFormat="1" ht="19.7" customHeight="1">
      <c r="A123" s="4" t="s">
        <v>109</v>
      </c>
      <c r="C123" s="28"/>
      <c r="D123" s="200" t="s">
        <v>196</v>
      </c>
      <c r="E123" s="200" t="s">
        <v>196</v>
      </c>
      <c r="F123" s="73" t="s">
        <v>3358</v>
      </c>
      <c r="G123" s="897"/>
      <c r="H123" s="29">
        <v>870</v>
      </c>
      <c r="I123" s="257">
        <f t="shared" si="3"/>
        <v>0</v>
      </c>
      <c r="J123" s="31"/>
      <c r="K123" s="73" t="s">
        <v>3359</v>
      </c>
      <c r="L123" s="27"/>
      <c r="M123" s="73"/>
      <c r="N123" s="32"/>
      <c r="O123" s="28"/>
      <c r="P123" s="27"/>
      <c r="Q123" s="32"/>
      <c r="R123" s="33"/>
    </row>
    <row r="124" spans="1:18" s="223" customFormat="1" ht="19.7" customHeight="1">
      <c r="A124" s="4" t="s">
        <v>42</v>
      </c>
      <c r="B124" s="4"/>
      <c r="C124" s="220"/>
      <c r="D124" s="200" t="s">
        <v>196</v>
      </c>
      <c r="E124" s="200" t="s">
        <v>196</v>
      </c>
      <c r="F124" s="73" t="s">
        <v>250</v>
      </c>
      <c r="G124" s="897"/>
      <c r="H124" s="29">
        <v>200</v>
      </c>
      <c r="I124" s="257">
        <f t="shared" si="3"/>
        <v>0</v>
      </c>
      <c r="J124" s="215"/>
      <c r="K124" s="73" t="s">
        <v>251</v>
      </c>
      <c r="L124" s="27"/>
      <c r="M124" s="73"/>
      <c r="N124" s="32"/>
      <c r="O124" s="220"/>
      <c r="P124" s="221"/>
      <c r="Q124" s="32"/>
      <c r="R124" s="222"/>
    </row>
    <row r="125" spans="1:18" s="223" customFormat="1" ht="19.7" customHeight="1">
      <c r="A125" s="4" t="s">
        <v>42</v>
      </c>
      <c r="B125" s="4"/>
      <c r="C125" s="220"/>
      <c r="D125" s="1181" t="s">
        <v>196</v>
      </c>
      <c r="E125" s="1181" t="s">
        <v>196</v>
      </c>
      <c r="F125" s="956" t="s">
        <v>240</v>
      </c>
      <c r="G125" s="841"/>
      <c r="H125" s="841">
        <v>59</v>
      </c>
      <c r="I125" s="44">
        <f t="shared" si="3"/>
        <v>0</v>
      </c>
      <c r="J125" s="45"/>
      <c r="K125" s="100" t="s">
        <v>3360</v>
      </c>
      <c r="L125" s="27"/>
      <c r="M125" s="73"/>
      <c r="N125" s="32"/>
      <c r="O125" s="220"/>
      <c r="P125" s="221"/>
      <c r="Q125" s="32"/>
      <c r="R125" s="222"/>
    </row>
    <row r="126" spans="1:18" s="223" customFormat="1" ht="19.7" customHeight="1">
      <c r="A126" s="4" t="s">
        <v>42</v>
      </c>
      <c r="B126" s="4"/>
      <c r="C126" s="220"/>
      <c r="D126" s="1560" t="s">
        <v>196</v>
      </c>
      <c r="E126" s="1560" t="s">
        <v>196</v>
      </c>
      <c r="F126" s="1419" t="s">
        <v>508</v>
      </c>
      <c r="G126" s="1420"/>
      <c r="H126" s="1564">
        <v>39</v>
      </c>
      <c r="I126" s="1563">
        <f t="shared" si="3"/>
        <v>0</v>
      </c>
      <c r="J126" s="1557"/>
      <c r="K126" s="1565" t="s">
        <v>3361</v>
      </c>
      <c r="L126" s="221" t="s">
        <v>3362</v>
      </c>
      <c r="M126" s="218"/>
      <c r="N126" s="219"/>
      <c r="O126" s="220"/>
      <c r="P126" s="221"/>
      <c r="Q126" s="219"/>
      <c r="R126" s="222"/>
    </row>
    <row r="127" spans="1:18" s="223" customFormat="1" ht="19.7" customHeight="1">
      <c r="A127" s="4" t="s">
        <v>42</v>
      </c>
      <c r="B127" s="4"/>
      <c r="C127" s="220"/>
      <c r="D127" s="1560" t="s">
        <v>196</v>
      </c>
      <c r="E127" s="1560" t="s">
        <v>196</v>
      </c>
      <c r="F127" s="1419" t="s">
        <v>430</v>
      </c>
      <c r="G127" s="1561"/>
      <c r="H127" s="1562">
        <v>25</v>
      </c>
      <c r="I127" s="1563">
        <f>G127*H127</f>
        <v>0</v>
      </c>
      <c r="J127" s="1557"/>
      <c r="K127" s="1558" t="s">
        <v>3340</v>
      </c>
      <c r="L127" s="221" t="s">
        <v>3363</v>
      </c>
      <c r="M127" s="218"/>
      <c r="N127" s="219"/>
      <c r="O127" s="220"/>
      <c r="P127" s="221"/>
      <c r="Q127" s="219"/>
      <c r="R127" s="222"/>
    </row>
    <row r="128" spans="1:18" s="223" customFormat="1" ht="19.7" customHeight="1">
      <c r="A128" s="4"/>
      <c r="B128" s="4"/>
      <c r="C128" s="220"/>
      <c r="D128" s="200"/>
      <c r="E128" s="200"/>
      <c r="F128" s="73"/>
      <c r="G128" s="27"/>
      <c r="H128" s="76"/>
      <c r="I128" s="257"/>
      <c r="J128" s="31"/>
      <c r="K128" s="195"/>
      <c r="L128" s="221"/>
      <c r="M128" s="218"/>
      <c r="N128" s="219"/>
      <c r="O128" s="220"/>
      <c r="P128" s="221"/>
      <c r="Q128" s="219"/>
      <c r="R128" s="222"/>
    </row>
    <row r="129" spans="1:18" s="223" customFormat="1" ht="19.7" customHeight="1">
      <c r="A129" s="4"/>
      <c r="B129" s="4"/>
      <c r="C129" s="220"/>
      <c r="D129" s="200"/>
      <c r="E129" s="200"/>
      <c r="F129" s="73"/>
      <c r="G129" s="27"/>
      <c r="H129" s="76"/>
      <c r="I129" s="257"/>
      <c r="J129" s="31"/>
      <c r="K129" s="195"/>
      <c r="L129" s="221"/>
      <c r="M129" s="218"/>
      <c r="N129" s="219"/>
      <c r="O129" s="220"/>
      <c r="P129" s="221"/>
      <c r="Q129" s="219"/>
      <c r="R129" s="222"/>
    </row>
    <row r="130" spans="1:18" s="223" customFormat="1" ht="19.7" customHeight="1">
      <c r="A130" s="4"/>
      <c r="B130" s="4"/>
      <c r="C130" s="220"/>
      <c r="D130" s="220"/>
      <c r="E130" s="220"/>
      <c r="F130" s="763"/>
      <c r="G130" s="387"/>
      <c r="H130" s="388"/>
      <c r="I130" s="257"/>
      <c r="J130" s="215"/>
      <c r="K130" s="216"/>
      <c r="L130" s="221"/>
      <c r="M130" s="218"/>
      <c r="N130" s="219"/>
      <c r="O130" s="220"/>
      <c r="P130" s="221"/>
      <c r="Q130" s="219"/>
      <c r="R130" s="222"/>
    </row>
    <row r="131" spans="1:18" s="223" customFormat="1" ht="19.7" customHeight="1">
      <c r="A131" s="4"/>
      <c r="B131" s="4"/>
      <c r="C131" s="220"/>
      <c r="D131" s="220"/>
      <c r="E131" s="220"/>
      <c r="F131" s="763"/>
      <c r="G131" s="387"/>
      <c r="H131" s="388"/>
      <c r="I131" s="257"/>
      <c r="J131" s="215"/>
      <c r="K131" s="216"/>
      <c r="L131" s="221"/>
      <c r="M131" s="218"/>
      <c r="N131" s="219"/>
      <c r="O131" s="220"/>
      <c r="P131" s="221"/>
      <c r="Q131" s="219"/>
      <c r="R131" s="222"/>
    </row>
    <row r="132" spans="1:18" s="223" customFormat="1" ht="19.7" customHeight="1">
      <c r="A132" s="4"/>
      <c r="B132" s="4"/>
      <c r="C132" s="220"/>
      <c r="D132" s="220"/>
      <c r="E132" s="220"/>
      <c r="F132" s="1566"/>
      <c r="G132" s="387"/>
      <c r="H132" s="388"/>
      <c r="I132" s="257"/>
      <c r="J132" s="215"/>
      <c r="K132" s="216"/>
      <c r="L132" s="221"/>
      <c r="M132" s="218"/>
      <c r="N132" s="219"/>
      <c r="O132" s="220"/>
      <c r="P132" s="221"/>
      <c r="Q132" s="219"/>
      <c r="R132" s="222"/>
    </row>
    <row r="133" spans="1:18" s="4" customFormat="1" ht="19.7" customHeight="1">
      <c r="C133" s="28"/>
      <c r="D133" s="28"/>
      <c r="E133" s="28"/>
      <c r="F133" s="201"/>
      <c r="G133" s="897"/>
      <c r="H133" s="29"/>
      <c r="I133" s="257"/>
      <c r="J133" s="31"/>
      <c r="K133" s="134"/>
      <c r="L133" s="27"/>
      <c r="M133" s="27"/>
      <c r="N133" s="32"/>
      <c r="O133" s="28"/>
      <c r="P133" s="27"/>
      <c r="Q133" s="32"/>
      <c r="R133" s="33"/>
    </row>
    <row r="134" spans="1:18" s="4" customFormat="1" ht="19.7" customHeight="1">
      <c r="C134" s="28"/>
      <c r="D134" s="28"/>
      <c r="E134" s="28"/>
      <c r="F134" s="73"/>
      <c r="G134" s="897"/>
      <c r="H134" s="29"/>
      <c r="I134" s="257"/>
      <c r="J134" s="31"/>
      <c r="K134" s="73"/>
      <c r="L134" s="27"/>
      <c r="M134" s="27"/>
      <c r="N134" s="32"/>
      <c r="O134" s="28"/>
      <c r="P134" s="27"/>
      <c r="Q134" s="32"/>
      <c r="R134" s="33"/>
    </row>
    <row r="135" spans="1:18" s="4" customFormat="1" ht="19.7" customHeight="1">
      <c r="C135" s="28"/>
      <c r="D135" s="28"/>
      <c r="E135" s="28"/>
      <c r="F135" s="73"/>
      <c r="G135" s="897"/>
      <c r="H135" s="29"/>
      <c r="I135" s="257"/>
      <c r="J135" s="31"/>
      <c r="K135" s="73"/>
      <c r="L135" s="27"/>
      <c r="M135" s="27"/>
      <c r="N135" s="32"/>
      <c r="O135" s="28"/>
      <c r="P135" s="27"/>
      <c r="Q135" s="32"/>
      <c r="R135" s="33"/>
    </row>
    <row r="136" spans="1:18" s="4" customFormat="1" ht="19.7" customHeight="1">
      <c r="C136" s="28"/>
      <c r="D136" s="28"/>
      <c r="E136" s="28"/>
      <c r="F136" s="73"/>
      <c r="G136" s="897"/>
      <c r="H136" s="29"/>
      <c r="I136" s="257"/>
      <c r="J136" s="31"/>
      <c r="K136" s="73"/>
      <c r="L136" s="73"/>
      <c r="M136" s="27"/>
      <c r="N136" s="32"/>
      <c r="O136" s="28"/>
      <c r="P136" s="27"/>
      <c r="Q136" s="32"/>
      <c r="R136" s="33"/>
    </row>
    <row r="137" spans="1:18" s="4" customFormat="1" ht="19.7" customHeight="1">
      <c r="C137" s="28"/>
      <c r="D137" s="28"/>
      <c r="E137" s="28"/>
      <c r="F137" s="73"/>
      <c r="G137" s="897"/>
      <c r="H137" s="29"/>
      <c r="I137" s="257"/>
      <c r="J137" s="31"/>
      <c r="K137" s="73"/>
      <c r="L137" s="27"/>
      <c r="M137" s="27"/>
      <c r="N137" s="32"/>
      <c r="O137" s="28"/>
      <c r="P137" s="27"/>
      <c r="Q137" s="32"/>
      <c r="R137" s="33"/>
    </row>
  </sheetData>
  <autoFilter ref="C8:P137" xr:uid="{5CCB1DD7-90D5-492B-B4E7-62C901B85BB5}"/>
  <mergeCells count="9">
    <mergeCell ref="C6:E6"/>
    <mergeCell ref="D10:F10"/>
    <mergeCell ref="D26:F26"/>
    <mergeCell ref="C2:E2"/>
    <mergeCell ref="H2:J2"/>
    <mergeCell ref="C3:E3"/>
    <mergeCell ref="C4:E4"/>
    <mergeCell ref="H4:H5"/>
    <mergeCell ref="C5:E5"/>
  </mergeCells>
  <phoneticPr fontId="2"/>
  <dataValidations count="1">
    <dataValidation imeMode="hiragana" allowBlank="1" showInputMessage="1" showErrorMessage="1" sqref="K29 JG29 TC29 ACY29 AMU29 AWQ29 BGM29 BQI29 CAE29 CKA29 CTW29 DDS29 DNO29 DXK29 EHG29 ERC29 FAY29 FKU29 FUQ29 GEM29 GOI29 GYE29 HIA29 HRW29 IBS29 ILO29 IVK29 JFG29 JPC29 JYY29 KIU29 KSQ29 LCM29 LMI29 LWE29 MGA29 MPW29 MZS29 NJO29 NTK29 ODG29 ONC29 OWY29 PGU29 PQQ29 QAM29 QKI29 QUE29 REA29 RNW29 RXS29 SHO29 SRK29 TBG29 TLC29 TUY29 UEU29 UOQ29 UYM29 VII29 VSE29 WCA29 WLW29 WVS29 K65565 JG65565 TC65565 ACY65565 AMU65565 AWQ65565 BGM65565 BQI65565 CAE65565 CKA65565 CTW65565 DDS65565 DNO65565 DXK65565 EHG65565 ERC65565 FAY65565 FKU65565 FUQ65565 GEM65565 GOI65565 GYE65565 HIA65565 HRW65565 IBS65565 ILO65565 IVK65565 JFG65565 JPC65565 JYY65565 KIU65565 KSQ65565 LCM65565 LMI65565 LWE65565 MGA65565 MPW65565 MZS65565 NJO65565 NTK65565 ODG65565 ONC65565 OWY65565 PGU65565 PQQ65565 QAM65565 QKI65565 QUE65565 REA65565 RNW65565 RXS65565 SHO65565 SRK65565 TBG65565 TLC65565 TUY65565 UEU65565 UOQ65565 UYM65565 VII65565 VSE65565 WCA65565 WLW65565 WVS65565 K131101 JG131101 TC131101 ACY131101 AMU131101 AWQ131101 BGM131101 BQI131101 CAE131101 CKA131101 CTW131101 DDS131101 DNO131101 DXK131101 EHG131101 ERC131101 FAY131101 FKU131101 FUQ131101 GEM131101 GOI131101 GYE131101 HIA131101 HRW131101 IBS131101 ILO131101 IVK131101 JFG131101 JPC131101 JYY131101 KIU131101 KSQ131101 LCM131101 LMI131101 LWE131101 MGA131101 MPW131101 MZS131101 NJO131101 NTK131101 ODG131101 ONC131101 OWY131101 PGU131101 PQQ131101 QAM131101 QKI131101 QUE131101 REA131101 RNW131101 RXS131101 SHO131101 SRK131101 TBG131101 TLC131101 TUY131101 UEU131101 UOQ131101 UYM131101 VII131101 VSE131101 WCA131101 WLW131101 WVS131101 K196637 JG196637 TC196637 ACY196637 AMU196637 AWQ196637 BGM196637 BQI196637 CAE196637 CKA196637 CTW196637 DDS196637 DNO196637 DXK196637 EHG196637 ERC196637 FAY196637 FKU196637 FUQ196637 GEM196637 GOI196637 GYE196637 HIA196637 HRW196637 IBS196637 ILO196637 IVK196637 JFG196637 JPC196637 JYY196637 KIU196637 KSQ196637 LCM196637 LMI196637 LWE196637 MGA196637 MPW196637 MZS196637 NJO196637 NTK196637 ODG196637 ONC196637 OWY196637 PGU196637 PQQ196637 QAM196637 QKI196637 QUE196637 REA196637 RNW196637 RXS196637 SHO196637 SRK196637 TBG196637 TLC196637 TUY196637 UEU196637 UOQ196637 UYM196637 VII196637 VSE196637 WCA196637 WLW196637 WVS196637 K262173 JG262173 TC262173 ACY262173 AMU262173 AWQ262173 BGM262173 BQI262173 CAE262173 CKA262173 CTW262173 DDS262173 DNO262173 DXK262173 EHG262173 ERC262173 FAY262173 FKU262173 FUQ262173 GEM262173 GOI262173 GYE262173 HIA262173 HRW262173 IBS262173 ILO262173 IVK262173 JFG262173 JPC262173 JYY262173 KIU262173 KSQ262173 LCM262173 LMI262173 LWE262173 MGA262173 MPW262173 MZS262173 NJO262173 NTK262173 ODG262173 ONC262173 OWY262173 PGU262173 PQQ262173 QAM262173 QKI262173 QUE262173 REA262173 RNW262173 RXS262173 SHO262173 SRK262173 TBG262173 TLC262173 TUY262173 UEU262173 UOQ262173 UYM262173 VII262173 VSE262173 WCA262173 WLW262173 WVS262173 K327709 JG327709 TC327709 ACY327709 AMU327709 AWQ327709 BGM327709 BQI327709 CAE327709 CKA327709 CTW327709 DDS327709 DNO327709 DXK327709 EHG327709 ERC327709 FAY327709 FKU327709 FUQ327709 GEM327709 GOI327709 GYE327709 HIA327709 HRW327709 IBS327709 ILO327709 IVK327709 JFG327709 JPC327709 JYY327709 KIU327709 KSQ327709 LCM327709 LMI327709 LWE327709 MGA327709 MPW327709 MZS327709 NJO327709 NTK327709 ODG327709 ONC327709 OWY327709 PGU327709 PQQ327709 QAM327709 QKI327709 QUE327709 REA327709 RNW327709 RXS327709 SHO327709 SRK327709 TBG327709 TLC327709 TUY327709 UEU327709 UOQ327709 UYM327709 VII327709 VSE327709 WCA327709 WLW327709 WVS327709 K393245 JG393245 TC393245 ACY393245 AMU393245 AWQ393245 BGM393245 BQI393245 CAE393245 CKA393245 CTW393245 DDS393245 DNO393245 DXK393245 EHG393245 ERC393245 FAY393245 FKU393245 FUQ393245 GEM393245 GOI393245 GYE393245 HIA393245 HRW393245 IBS393245 ILO393245 IVK393245 JFG393245 JPC393245 JYY393245 KIU393245 KSQ393245 LCM393245 LMI393245 LWE393245 MGA393245 MPW393245 MZS393245 NJO393245 NTK393245 ODG393245 ONC393245 OWY393245 PGU393245 PQQ393245 QAM393245 QKI393245 QUE393245 REA393245 RNW393245 RXS393245 SHO393245 SRK393245 TBG393245 TLC393245 TUY393245 UEU393245 UOQ393245 UYM393245 VII393245 VSE393245 WCA393245 WLW393245 WVS393245 K458781 JG458781 TC458781 ACY458781 AMU458781 AWQ458781 BGM458781 BQI458781 CAE458781 CKA458781 CTW458781 DDS458781 DNO458781 DXK458781 EHG458781 ERC458781 FAY458781 FKU458781 FUQ458781 GEM458781 GOI458781 GYE458781 HIA458781 HRW458781 IBS458781 ILO458781 IVK458781 JFG458781 JPC458781 JYY458781 KIU458781 KSQ458781 LCM458781 LMI458781 LWE458781 MGA458781 MPW458781 MZS458781 NJO458781 NTK458781 ODG458781 ONC458781 OWY458781 PGU458781 PQQ458781 QAM458781 QKI458781 QUE458781 REA458781 RNW458781 RXS458781 SHO458781 SRK458781 TBG458781 TLC458781 TUY458781 UEU458781 UOQ458781 UYM458781 VII458781 VSE458781 WCA458781 WLW458781 WVS458781 K524317 JG524317 TC524317 ACY524317 AMU524317 AWQ524317 BGM524317 BQI524317 CAE524317 CKA524317 CTW524317 DDS524317 DNO524317 DXK524317 EHG524317 ERC524317 FAY524317 FKU524317 FUQ524317 GEM524317 GOI524317 GYE524317 HIA524317 HRW524317 IBS524317 ILO524317 IVK524317 JFG524317 JPC524317 JYY524317 KIU524317 KSQ524317 LCM524317 LMI524317 LWE524317 MGA524317 MPW524317 MZS524317 NJO524317 NTK524317 ODG524317 ONC524317 OWY524317 PGU524317 PQQ524317 QAM524317 QKI524317 QUE524317 REA524317 RNW524317 RXS524317 SHO524317 SRK524317 TBG524317 TLC524317 TUY524317 UEU524317 UOQ524317 UYM524317 VII524317 VSE524317 WCA524317 WLW524317 WVS524317 K589853 JG589853 TC589853 ACY589853 AMU589853 AWQ589853 BGM589853 BQI589853 CAE589853 CKA589853 CTW589853 DDS589853 DNO589853 DXK589853 EHG589853 ERC589853 FAY589853 FKU589853 FUQ589853 GEM589853 GOI589853 GYE589853 HIA589853 HRW589853 IBS589853 ILO589853 IVK589853 JFG589853 JPC589853 JYY589853 KIU589853 KSQ589853 LCM589853 LMI589853 LWE589853 MGA589853 MPW589853 MZS589853 NJO589853 NTK589853 ODG589853 ONC589853 OWY589853 PGU589853 PQQ589853 QAM589853 QKI589853 QUE589853 REA589853 RNW589853 RXS589853 SHO589853 SRK589853 TBG589853 TLC589853 TUY589853 UEU589853 UOQ589853 UYM589853 VII589853 VSE589853 WCA589853 WLW589853 WVS589853 K655389 JG655389 TC655389 ACY655389 AMU655389 AWQ655389 BGM655389 BQI655389 CAE655389 CKA655389 CTW655389 DDS655389 DNO655389 DXK655389 EHG655389 ERC655389 FAY655389 FKU655389 FUQ655389 GEM655389 GOI655389 GYE655389 HIA655389 HRW655389 IBS655389 ILO655389 IVK655389 JFG655389 JPC655389 JYY655389 KIU655389 KSQ655389 LCM655389 LMI655389 LWE655389 MGA655389 MPW655389 MZS655389 NJO655389 NTK655389 ODG655389 ONC655389 OWY655389 PGU655389 PQQ655389 QAM655389 QKI655389 QUE655389 REA655389 RNW655389 RXS655389 SHO655389 SRK655389 TBG655389 TLC655389 TUY655389 UEU655389 UOQ655389 UYM655389 VII655389 VSE655389 WCA655389 WLW655389 WVS655389 K720925 JG720925 TC720925 ACY720925 AMU720925 AWQ720925 BGM720925 BQI720925 CAE720925 CKA720925 CTW720925 DDS720925 DNO720925 DXK720925 EHG720925 ERC720925 FAY720925 FKU720925 FUQ720925 GEM720925 GOI720925 GYE720925 HIA720925 HRW720925 IBS720925 ILO720925 IVK720925 JFG720925 JPC720925 JYY720925 KIU720925 KSQ720925 LCM720925 LMI720925 LWE720925 MGA720925 MPW720925 MZS720925 NJO720925 NTK720925 ODG720925 ONC720925 OWY720925 PGU720925 PQQ720925 QAM720925 QKI720925 QUE720925 REA720925 RNW720925 RXS720925 SHO720925 SRK720925 TBG720925 TLC720925 TUY720925 UEU720925 UOQ720925 UYM720925 VII720925 VSE720925 WCA720925 WLW720925 WVS720925 K786461 JG786461 TC786461 ACY786461 AMU786461 AWQ786461 BGM786461 BQI786461 CAE786461 CKA786461 CTW786461 DDS786461 DNO786461 DXK786461 EHG786461 ERC786461 FAY786461 FKU786461 FUQ786461 GEM786461 GOI786461 GYE786461 HIA786461 HRW786461 IBS786461 ILO786461 IVK786461 JFG786461 JPC786461 JYY786461 KIU786461 KSQ786461 LCM786461 LMI786461 LWE786461 MGA786461 MPW786461 MZS786461 NJO786461 NTK786461 ODG786461 ONC786461 OWY786461 PGU786461 PQQ786461 QAM786461 QKI786461 QUE786461 REA786461 RNW786461 RXS786461 SHO786461 SRK786461 TBG786461 TLC786461 TUY786461 UEU786461 UOQ786461 UYM786461 VII786461 VSE786461 WCA786461 WLW786461 WVS786461 K851997 JG851997 TC851997 ACY851997 AMU851997 AWQ851997 BGM851997 BQI851997 CAE851997 CKA851997 CTW851997 DDS851997 DNO851997 DXK851997 EHG851997 ERC851997 FAY851997 FKU851997 FUQ851997 GEM851997 GOI851997 GYE851997 HIA851997 HRW851997 IBS851997 ILO851997 IVK851997 JFG851997 JPC851997 JYY851997 KIU851997 KSQ851997 LCM851997 LMI851997 LWE851997 MGA851997 MPW851997 MZS851997 NJO851997 NTK851997 ODG851997 ONC851997 OWY851997 PGU851997 PQQ851997 QAM851997 QKI851997 QUE851997 REA851997 RNW851997 RXS851997 SHO851997 SRK851997 TBG851997 TLC851997 TUY851997 UEU851997 UOQ851997 UYM851997 VII851997 VSE851997 WCA851997 WLW851997 WVS851997 K917533 JG917533 TC917533 ACY917533 AMU917533 AWQ917533 BGM917533 BQI917533 CAE917533 CKA917533 CTW917533 DDS917533 DNO917533 DXK917533 EHG917533 ERC917533 FAY917533 FKU917533 FUQ917533 GEM917533 GOI917533 GYE917533 HIA917533 HRW917533 IBS917533 ILO917533 IVK917533 JFG917533 JPC917533 JYY917533 KIU917533 KSQ917533 LCM917533 LMI917533 LWE917533 MGA917533 MPW917533 MZS917533 NJO917533 NTK917533 ODG917533 ONC917533 OWY917533 PGU917533 PQQ917533 QAM917533 QKI917533 QUE917533 REA917533 RNW917533 RXS917533 SHO917533 SRK917533 TBG917533 TLC917533 TUY917533 UEU917533 UOQ917533 UYM917533 VII917533 VSE917533 WCA917533 WLW917533 WVS917533 K983069 JG983069 TC983069 ACY983069 AMU983069 AWQ983069 BGM983069 BQI983069 CAE983069 CKA983069 CTW983069 DDS983069 DNO983069 DXK983069 EHG983069 ERC983069 FAY983069 FKU983069 FUQ983069 GEM983069 GOI983069 GYE983069 HIA983069 HRW983069 IBS983069 ILO983069 IVK983069 JFG983069 JPC983069 JYY983069 KIU983069 KSQ983069 LCM983069 LMI983069 LWE983069 MGA983069 MPW983069 MZS983069 NJO983069 NTK983069 ODG983069 ONC983069 OWY983069 PGU983069 PQQ983069 QAM983069 QKI983069 QUE983069 REA983069 RNW983069 RXS983069 SHO983069 SRK983069 TBG983069 TLC983069 TUY983069 UEU983069 UOQ983069 UYM983069 VII983069 VSE983069 WCA983069 WLW983069 WVS983069 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K20 JG20 TC20 ACY20 AMU20 AWQ20 BGM20 BQI20 CAE20 CKA20 CTW20 DDS20 DNO20 DXK20 EHG20 ERC20 FAY20 FKU20 FUQ20 GEM20 GOI20 GYE20 HIA20 HRW20 IBS20 ILO20 IVK20 JFG20 JPC20 JYY20 KIU20 KSQ20 LCM20 LMI20 LWE20 MGA20 MPW20 MZS20 NJO20 NTK20 ODG20 ONC20 OWY20 PGU20 PQQ20 QAM20 QKI20 QUE20 REA20 RNW20 RXS20 SHO20 SRK20 TBG20 TLC20 TUY20 UEU20 UOQ20 UYM20 VII20 VSE20 WCA20 WLW20 WVS20 K65556 JG65556 TC65556 ACY65556 AMU65556 AWQ65556 BGM65556 BQI65556 CAE65556 CKA65556 CTW65556 DDS65556 DNO65556 DXK65556 EHG65556 ERC65556 FAY65556 FKU65556 FUQ65556 GEM65556 GOI65556 GYE65556 HIA65556 HRW65556 IBS65556 ILO65556 IVK65556 JFG65556 JPC65556 JYY65556 KIU65556 KSQ65556 LCM65556 LMI65556 LWE65556 MGA65556 MPW65556 MZS65556 NJO65556 NTK65556 ODG65556 ONC65556 OWY65556 PGU65556 PQQ65556 QAM65556 QKI65556 QUE65556 REA65556 RNW65556 RXS65556 SHO65556 SRK65556 TBG65556 TLC65556 TUY65556 UEU65556 UOQ65556 UYM65556 VII65556 VSE65556 WCA65556 WLW65556 WVS65556 K131092 JG131092 TC131092 ACY131092 AMU131092 AWQ131092 BGM131092 BQI131092 CAE131092 CKA131092 CTW131092 DDS131092 DNO131092 DXK131092 EHG131092 ERC131092 FAY131092 FKU131092 FUQ131092 GEM131092 GOI131092 GYE131092 HIA131092 HRW131092 IBS131092 ILO131092 IVK131092 JFG131092 JPC131092 JYY131092 KIU131092 KSQ131092 LCM131092 LMI131092 LWE131092 MGA131092 MPW131092 MZS131092 NJO131092 NTK131092 ODG131092 ONC131092 OWY131092 PGU131092 PQQ131092 QAM131092 QKI131092 QUE131092 REA131092 RNW131092 RXS131092 SHO131092 SRK131092 TBG131092 TLC131092 TUY131092 UEU131092 UOQ131092 UYM131092 VII131092 VSE131092 WCA131092 WLW131092 WVS131092 K196628 JG196628 TC196628 ACY196628 AMU196628 AWQ196628 BGM196628 BQI196628 CAE196628 CKA196628 CTW196628 DDS196628 DNO196628 DXK196628 EHG196628 ERC196628 FAY196628 FKU196628 FUQ196628 GEM196628 GOI196628 GYE196628 HIA196628 HRW196628 IBS196628 ILO196628 IVK196628 JFG196628 JPC196628 JYY196628 KIU196628 KSQ196628 LCM196628 LMI196628 LWE196628 MGA196628 MPW196628 MZS196628 NJO196628 NTK196628 ODG196628 ONC196628 OWY196628 PGU196628 PQQ196628 QAM196628 QKI196628 QUE196628 REA196628 RNW196628 RXS196628 SHO196628 SRK196628 TBG196628 TLC196628 TUY196628 UEU196628 UOQ196628 UYM196628 VII196628 VSE196628 WCA196628 WLW196628 WVS196628 K262164 JG262164 TC262164 ACY262164 AMU262164 AWQ262164 BGM262164 BQI262164 CAE262164 CKA262164 CTW262164 DDS262164 DNO262164 DXK262164 EHG262164 ERC262164 FAY262164 FKU262164 FUQ262164 GEM262164 GOI262164 GYE262164 HIA262164 HRW262164 IBS262164 ILO262164 IVK262164 JFG262164 JPC262164 JYY262164 KIU262164 KSQ262164 LCM262164 LMI262164 LWE262164 MGA262164 MPW262164 MZS262164 NJO262164 NTK262164 ODG262164 ONC262164 OWY262164 PGU262164 PQQ262164 QAM262164 QKI262164 QUE262164 REA262164 RNW262164 RXS262164 SHO262164 SRK262164 TBG262164 TLC262164 TUY262164 UEU262164 UOQ262164 UYM262164 VII262164 VSE262164 WCA262164 WLW262164 WVS262164 K327700 JG327700 TC327700 ACY327700 AMU327700 AWQ327700 BGM327700 BQI327700 CAE327700 CKA327700 CTW327700 DDS327700 DNO327700 DXK327700 EHG327700 ERC327700 FAY327700 FKU327700 FUQ327700 GEM327700 GOI327700 GYE327700 HIA327700 HRW327700 IBS327700 ILO327700 IVK327700 JFG327700 JPC327700 JYY327700 KIU327700 KSQ327700 LCM327700 LMI327700 LWE327700 MGA327700 MPW327700 MZS327700 NJO327700 NTK327700 ODG327700 ONC327700 OWY327700 PGU327700 PQQ327700 QAM327700 QKI327700 QUE327700 REA327700 RNW327700 RXS327700 SHO327700 SRK327700 TBG327700 TLC327700 TUY327700 UEU327700 UOQ327700 UYM327700 VII327700 VSE327700 WCA327700 WLW327700 WVS327700 K393236 JG393236 TC393236 ACY393236 AMU393236 AWQ393236 BGM393236 BQI393236 CAE393236 CKA393236 CTW393236 DDS393236 DNO393236 DXK393236 EHG393236 ERC393236 FAY393236 FKU393236 FUQ393236 GEM393236 GOI393236 GYE393236 HIA393236 HRW393236 IBS393236 ILO393236 IVK393236 JFG393236 JPC393236 JYY393236 KIU393236 KSQ393236 LCM393236 LMI393236 LWE393236 MGA393236 MPW393236 MZS393236 NJO393236 NTK393236 ODG393236 ONC393236 OWY393236 PGU393236 PQQ393236 QAM393236 QKI393236 QUE393236 REA393236 RNW393236 RXS393236 SHO393236 SRK393236 TBG393236 TLC393236 TUY393236 UEU393236 UOQ393236 UYM393236 VII393236 VSE393236 WCA393236 WLW393236 WVS393236 K458772 JG458772 TC458772 ACY458772 AMU458772 AWQ458772 BGM458772 BQI458772 CAE458772 CKA458772 CTW458772 DDS458772 DNO458772 DXK458772 EHG458772 ERC458772 FAY458772 FKU458772 FUQ458772 GEM458772 GOI458772 GYE458772 HIA458772 HRW458772 IBS458772 ILO458772 IVK458772 JFG458772 JPC458772 JYY458772 KIU458772 KSQ458772 LCM458772 LMI458772 LWE458772 MGA458772 MPW458772 MZS458772 NJO458772 NTK458772 ODG458772 ONC458772 OWY458772 PGU458772 PQQ458772 QAM458772 QKI458772 QUE458772 REA458772 RNW458772 RXS458772 SHO458772 SRK458772 TBG458772 TLC458772 TUY458772 UEU458772 UOQ458772 UYM458772 VII458772 VSE458772 WCA458772 WLW458772 WVS458772 K524308 JG524308 TC524308 ACY524308 AMU524308 AWQ524308 BGM524308 BQI524308 CAE524308 CKA524308 CTW524308 DDS524308 DNO524308 DXK524308 EHG524308 ERC524308 FAY524308 FKU524308 FUQ524308 GEM524308 GOI524308 GYE524308 HIA524308 HRW524308 IBS524308 ILO524308 IVK524308 JFG524308 JPC524308 JYY524308 KIU524308 KSQ524308 LCM524308 LMI524308 LWE524308 MGA524308 MPW524308 MZS524308 NJO524308 NTK524308 ODG524308 ONC524308 OWY524308 PGU524308 PQQ524308 QAM524308 QKI524308 QUE524308 REA524308 RNW524308 RXS524308 SHO524308 SRK524308 TBG524308 TLC524308 TUY524308 UEU524308 UOQ524308 UYM524308 VII524308 VSE524308 WCA524308 WLW524308 WVS524308 K589844 JG589844 TC589844 ACY589844 AMU589844 AWQ589844 BGM589844 BQI589844 CAE589844 CKA589844 CTW589844 DDS589844 DNO589844 DXK589844 EHG589844 ERC589844 FAY589844 FKU589844 FUQ589844 GEM589844 GOI589844 GYE589844 HIA589844 HRW589844 IBS589844 ILO589844 IVK589844 JFG589844 JPC589844 JYY589844 KIU589844 KSQ589844 LCM589844 LMI589844 LWE589844 MGA589844 MPW589844 MZS589844 NJO589844 NTK589844 ODG589844 ONC589844 OWY589844 PGU589844 PQQ589844 QAM589844 QKI589844 QUE589844 REA589844 RNW589844 RXS589844 SHO589844 SRK589844 TBG589844 TLC589844 TUY589844 UEU589844 UOQ589844 UYM589844 VII589844 VSE589844 WCA589844 WLW589844 WVS589844 K655380 JG655380 TC655380 ACY655380 AMU655380 AWQ655380 BGM655380 BQI655380 CAE655380 CKA655380 CTW655380 DDS655380 DNO655380 DXK655380 EHG655380 ERC655380 FAY655380 FKU655380 FUQ655380 GEM655380 GOI655380 GYE655380 HIA655380 HRW655380 IBS655380 ILO655380 IVK655380 JFG655380 JPC655380 JYY655380 KIU655380 KSQ655380 LCM655380 LMI655380 LWE655380 MGA655380 MPW655380 MZS655380 NJO655380 NTK655380 ODG655380 ONC655380 OWY655380 PGU655380 PQQ655380 QAM655380 QKI655380 QUE655380 REA655380 RNW655380 RXS655380 SHO655380 SRK655380 TBG655380 TLC655380 TUY655380 UEU655380 UOQ655380 UYM655380 VII655380 VSE655380 WCA655380 WLW655380 WVS655380 K720916 JG720916 TC720916 ACY720916 AMU720916 AWQ720916 BGM720916 BQI720916 CAE720916 CKA720916 CTW720916 DDS720916 DNO720916 DXK720916 EHG720916 ERC720916 FAY720916 FKU720916 FUQ720916 GEM720916 GOI720916 GYE720916 HIA720916 HRW720916 IBS720916 ILO720916 IVK720916 JFG720916 JPC720916 JYY720916 KIU720916 KSQ720916 LCM720916 LMI720916 LWE720916 MGA720916 MPW720916 MZS720916 NJO720916 NTK720916 ODG720916 ONC720916 OWY720916 PGU720916 PQQ720916 QAM720916 QKI720916 QUE720916 REA720916 RNW720916 RXS720916 SHO720916 SRK720916 TBG720916 TLC720916 TUY720916 UEU720916 UOQ720916 UYM720916 VII720916 VSE720916 WCA720916 WLW720916 WVS720916 K786452 JG786452 TC786452 ACY786452 AMU786452 AWQ786452 BGM786452 BQI786452 CAE786452 CKA786452 CTW786452 DDS786452 DNO786452 DXK786452 EHG786452 ERC786452 FAY786452 FKU786452 FUQ786452 GEM786452 GOI786452 GYE786452 HIA786452 HRW786452 IBS786452 ILO786452 IVK786452 JFG786452 JPC786452 JYY786452 KIU786452 KSQ786452 LCM786452 LMI786452 LWE786452 MGA786452 MPW786452 MZS786452 NJO786452 NTK786452 ODG786452 ONC786452 OWY786452 PGU786452 PQQ786452 QAM786452 QKI786452 QUE786452 REA786452 RNW786452 RXS786452 SHO786452 SRK786452 TBG786452 TLC786452 TUY786452 UEU786452 UOQ786452 UYM786452 VII786452 VSE786452 WCA786452 WLW786452 WVS786452 K851988 JG851988 TC851988 ACY851988 AMU851988 AWQ851988 BGM851988 BQI851988 CAE851988 CKA851988 CTW851988 DDS851988 DNO851988 DXK851988 EHG851988 ERC851988 FAY851988 FKU851988 FUQ851988 GEM851988 GOI851988 GYE851988 HIA851988 HRW851988 IBS851988 ILO851988 IVK851988 JFG851988 JPC851988 JYY851988 KIU851988 KSQ851988 LCM851988 LMI851988 LWE851988 MGA851988 MPW851988 MZS851988 NJO851988 NTK851988 ODG851988 ONC851988 OWY851988 PGU851988 PQQ851988 QAM851988 QKI851988 QUE851988 REA851988 RNW851988 RXS851988 SHO851988 SRK851988 TBG851988 TLC851988 TUY851988 UEU851988 UOQ851988 UYM851988 VII851988 VSE851988 WCA851988 WLW851988 WVS851988 K917524 JG917524 TC917524 ACY917524 AMU917524 AWQ917524 BGM917524 BQI917524 CAE917524 CKA917524 CTW917524 DDS917524 DNO917524 DXK917524 EHG917524 ERC917524 FAY917524 FKU917524 FUQ917524 GEM917524 GOI917524 GYE917524 HIA917524 HRW917524 IBS917524 ILO917524 IVK917524 JFG917524 JPC917524 JYY917524 KIU917524 KSQ917524 LCM917524 LMI917524 LWE917524 MGA917524 MPW917524 MZS917524 NJO917524 NTK917524 ODG917524 ONC917524 OWY917524 PGU917524 PQQ917524 QAM917524 QKI917524 QUE917524 REA917524 RNW917524 RXS917524 SHO917524 SRK917524 TBG917524 TLC917524 TUY917524 UEU917524 UOQ917524 UYM917524 VII917524 VSE917524 WCA917524 WLW917524 WVS917524 K983060 JG983060 TC983060 ACY983060 AMU983060 AWQ983060 BGM983060 BQI983060 CAE983060 CKA983060 CTW983060 DDS983060 DNO983060 DXK983060 EHG983060 ERC983060 FAY983060 FKU983060 FUQ983060 GEM983060 GOI983060 GYE983060 HIA983060 HRW983060 IBS983060 ILO983060 IVK983060 JFG983060 JPC983060 JYY983060 KIU983060 KSQ983060 LCM983060 LMI983060 LWE983060 MGA983060 MPW983060 MZS983060 NJO983060 NTK983060 ODG983060 ONC983060 OWY983060 PGU983060 PQQ983060 QAM983060 QKI983060 QUE983060 REA983060 RNW983060 RXS983060 SHO983060 SRK983060 TBG983060 TLC983060 TUY983060 UEU983060 UOQ983060 UYM983060 VII983060 VSE983060 WCA983060 WLW983060 WVS983060 K14:K15 JG14:JG15 TC14:TC15 ACY14:ACY15 AMU14:AMU15 AWQ14:AWQ15 BGM14:BGM15 BQI14:BQI15 CAE14:CAE15 CKA14:CKA15 CTW14:CTW15 DDS14:DDS15 DNO14:DNO15 DXK14:DXK15 EHG14:EHG15 ERC14:ERC15 FAY14:FAY15 FKU14:FKU15 FUQ14:FUQ15 GEM14:GEM15 GOI14:GOI15 GYE14:GYE15 HIA14:HIA15 HRW14:HRW15 IBS14:IBS15 ILO14:ILO15 IVK14:IVK15 JFG14:JFG15 JPC14:JPC15 JYY14:JYY15 KIU14:KIU15 KSQ14:KSQ15 LCM14:LCM15 LMI14:LMI15 LWE14:LWE15 MGA14:MGA15 MPW14:MPW15 MZS14:MZS15 NJO14:NJO15 NTK14:NTK15 ODG14:ODG15 ONC14:ONC15 OWY14:OWY15 PGU14:PGU15 PQQ14:PQQ15 QAM14:QAM15 QKI14:QKI15 QUE14:QUE15 REA14:REA15 RNW14:RNW15 RXS14:RXS15 SHO14:SHO15 SRK14:SRK15 TBG14:TBG15 TLC14:TLC15 TUY14:TUY15 UEU14:UEU15 UOQ14:UOQ15 UYM14:UYM15 VII14:VII15 VSE14:VSE15 WCA14:WCA15 WLW14:WLW15 WVS14:WVS15 K65550:K65551 JG65550:JG65551 TC65550:TC65551 ACY65550:ACY65551 AMU65550:AMU65551 AWQ65550:AWQ65551 BGM65550:BGM65551 BQI65550:BQI65551 CAE65550:CAE65551 CKA65550:CKA65551 CTW65550:CTW65551 DDS65550:DDS65551 DNO65550:DNO65551 DXK65550:DXK65551 EHG65550:EHG65551 ERC65550:ERC65551 FAY65550:FAY65551 FKU65550:FKU65551 FUQ65550:FUQ65551 GEM65550:GEM65551 GOI65550:GOI65551 GYE65550:GYE65551 HIA65550:HIA65551 HRW65550:HRW65551 IBS65550:IBS65551 ILO65550:ILO65551 IVK65550:IVK65551 JFG65550:JFG65551 JPC65550:JPC65551 JYY65550:JYY65551 KIU65550:KIU65551 KSQ65550:KSQ65551 LCM65550:LCM65551 LMI65550:LMI65551 LWE65550:LWE65551 MGA65550:MGA65551 MPW65550:MPW65551 MZS65550:MZS65551 NJO65550:NJO65551 NTK65550:NTK65551 ODG65550:ODG65551 ONC65550:ONC65551 OWY65550:OWY65551 PGU65550:PGU65551 PQQ65550:PQQ65551 QAM65550:QAM65551 QKI65550:QKI65551 QUE65550:QUE65551 REA65550:REA65551 RNW65550:RNW65551 RXS65550:RXS65551 SHO65550:SHO65551 SRK65550:SRK65551 TBG65550:TBG65551 TLC65550:TLC65551 TUY65550:TUY65551 UEU65550:UEU65551 UOQ65550:UOQ65551 UYM65550:UYM65551 VII65550:VII65551 VSE65550:VSE65551 WCA65550:WCA65551 WLW65550:WLW65551 WVS65550:WVS65551 K131086:K131087 JG131086:JG131087 TC131086:TC131087 ACY131086:ACY131087 AMU131086:AMU131087 AWQ131086:AWQ131087 BGM131086:BGM131087 BQI131086:BQI131087 CAE131086:CAE131087 CKA131086:CKA131087 CTW131086:CTW131087 DDS131086:DDS131087 DNO131086:DNO131087 DXK131086:DXK131087 EHG131086:EHG131087 ERC131086:ERC131087 FAY131086:FAY131087 FKU131086:FKU131087 FUQ131086:FUQ131087 GEM131086:GEM131087 GOI131086:GOI131087 GYE131086:GYE131087 HIA131086:HIA131087 HRW131086:HRW131087 IBS131086:IBS131087 ILO131086:ILO131087 IVK131086:IVK131087 JFG131086:JFG131087 JPC131086:JPC131087 JYY131086:JYY131087 KIU131086:KIU131087 KSQ131086:KSQ131087 LCM131086:LCM131087 LMI131086:LMI131087 LWE131086:LWE131087 MGA131086:MGA131087 MPW131086:MPW131087 MZS131086:MZS131087 NJO131086:NJO131087 NTK131086:NTK131087 ODG131086:ODG131087 ONC131086:ONC131087 OWY131086:OWY131087 PGU131086:PGU131087 PQQ131086:PQQ131087 QAM131086:QAM131087 QKI131086:QKI131087 QUE131086:QUE131087 REA131086:REA131087 RNW131086:RNW131087 RXS131086:RXS131087 SHO131086:SHO131087 SRK131086:SRK131087 TBG131086:TBG131087 TLC131086:TLC131087 TUY131086:TUY131087 UEU131086:UEU131087 UOQ131086:UOQ131087 UYM131086:UYM131087 VII131086:VII131087 VSE131086:VSE131087 WCA131086:WCA131087 WLW131086:WLW131087 WVS131086:WVS131087 K196622:K196623 JG196622:JG196623 TC196622:TC196623 ACY196622:ACY196623 AMU196622:AMU196623 AWQ196622:AWQ196623 BGM196622:BGM196623 BQI196622:BQI196623 CAE196622:CAE196623 CKA196622:CKA196623 CTW196622:CTW196623 DDS196622:DDS196623 DNO196622:DNO196623 DXK196622:DXK196623 EHG196622:EHG196623 ERC196622:ERC196623 FAY196622:FAY196623 FKU196622:FKU196623 FUQ196622:FUQ196623 GEM196622:GEM196623 GOI196622:GOI196623 GYE196622:GYE196623 HIA196622:HIA196623 HRW196622:HRW196623 IBS196622:IBS196623 ILO196622:ILO196623 IVK196622:IVK196623 JFG196622:JFG196623 JPC196622:JPC196623 JYY196622:JYY196623 KIU196622:KIU196623 KSQ196622:KSQ196623 LCM196622:LCM196623 LMI196622:LMI196623 LWE196622:LWE196623 MGA196622:MGA196623 MPW196622:MPW196623 MZS196622:MZS196623 NJO196622:NJO196623 NTK196622:NTK196623 ODG196622:ODG196623 ONC196622:ONC196623 OWY196622:OWY196623 PGU196622:PGU196623 PQQ196622:PQQ196623 QAM196622:QAM196623 QKI196622:QKI196623 QUE196622:QUE196623 REA196622:REA196623 RNW196622:RNW196623 RXS196622:RXS196623 SHO196622:SHO196623 SRK196622:SRK196623 TBG196622:TBG196623 TLC196622:TLC196623 TUY196622:TUY196623 UEU196622:UEU196623 UOQ196622:UOQ196623 UYM196622:UYM196623 VII196622:VII196623 VSE196622:VSE196623 WCA196622:WCA196623 WLW196622:WLW196623 WVS196622:WVS196623 K262158:K262159 JG262158:JG262159 TC262158:TC262159 ACY262158:ACY262159 AMU262158:AMU262159 AWQ262158:AWQ262159 BGM262158:BGM262159 BQI262158:BQI262159 CAE262158:CAE262159 CKA262158:CKA262159 CTW262158:CTW262159 DDS262158:DDS262159 DNO262158:DNO262159 DXK262158:DXK262159 EHG262158:EHG262159 ERC262158:ERC262159 FAY262158:FAY262159 FKU262158:FKU262159 FUQ262158:FUQ262159 GEM262158:GEM262159 GOI262158:GOI262159 GYE262158:GYE262159 HIA262158:HIA262159 HRW262158:HRW262159 IBS262158:IBS262159 ILO262158:ILO262159 IVK262158:IVK262159 JFG262158:JFG262159 JPC262158:JPC262159 JYY262158:JYY262159 KIU262158:KIU262159 KSQ262158:KSQ262159 LCM262158:LCM262159 LMI262158:LMI262159 LWE262158:LWE262159 MGA262158:MGA262159 MPW262158:MPW262159 MZS262158:MZS262159 NJO262158:NJO262159 NTK262158:NTK262159 ODG262158:ODG262159 ONC262158:ONC262159 OWY262158:OWY262159 PGU262158:PGU262159 PQQ262158:PQQ262159 QAM262158:QAM262159 QKI262158:QKI262159 QUE262158:QUE262159 REA262158:REA262159 RNW262158:RNW262159 RXS262158:RXS262159 SHO262158:SHO262159 SRK262158:SRK262159 TBG262158:TBG262159 TLC262158:TLC262159 TUY262158:TUY262159 UEU262158:UEU262159 UOQ262158:UOQ262159 UYM262158:UYM262159 VII262158:VII262159 VSE262158:VSE262159 WCA262158:WCA262159 WLW262158:WLW262159 WVS262158:WVS262159 K327694:K327695 JG327694:JG327695 TC327694:TC327695 ACY327694:ACY327695 AMU327694:AMU327695 AWQ327694:AWQ327695 BGM327694:BGM327695 BQI327694:BQI327695 CAE327694:CAE327695 CKA327694:CKA327695 CTW327694:CTW327695 DDS327694:DDS327695 DNO327694:DNO327695 DXK327694:DXK327695 EHG327694:EHG327695 ERC327694:ERC327695 FAY327694:FAY327695 FKU327694:FKU327695 FUQ327694:FUQ327695 GEM327694:GEM327695 GOI327694:GOI327695 GYE327694:GYE327695 HIA327694:HIA327695 HRW327694:HRW327695 IBS327694:IBS327695 ILO327694:ILO327695 IVK327694:IVK327695 JFG327694:JFG327695 JPC327694:JPC327695 JYY327694:JYY327695 KIU327694:KIU327695 KSQ327694:KSQ327695 LCM327694:LCM327695 LMI327694:LMI327695 LWE327694:LWE327695 MGA327694:MGA327695 MPW327694:MPW327695 MZS327694:MZS327695 NJO327694:NJO327695 NTK327694:NTK327695 ODG327694:ODG327695 ONC327694:ONC327695 OWY327694:OWY327695 PGU327694:PGU327695 PQQ327694:PQQ327695 QAM327694:QAM327695 QKI327694:QKI327695 QUE327694:QUE327695 REA327694:REA327695 RNW327694:RNW327695 RXS327694:RXS327695 SHO327694:SHO327695 SRK327694:SRK327695 TBG327694:TBG327695 TLC327694:TLC327695 TUY327694:TUY327695 UEU327694:UEU327695 UOQ327694:UOQ327695 UYM327694:UYM327695 VII327694:VII327695 VSE327694:VSE327695 WCA327694:WCA327695 WLW327694:WLW327695 WVS327694:WVS327695 K393230:K393231 JG393230:JG393231 TC393230:TC393231 ACY393230:ACY393231 AMU393230:AMU393231 AWQ393230:AWQ393231 BGM393230:BGM393231 BQI393230:BQI393231 CAE393230:CAE393231 CKA393230:CKA393231 CTW393230:CTW393231 DDS393230:DDS393231 DNO393230:DNO393231 DXK393230:DXK393231 EHG393230:EHG393231 ERC393230:ERC393231 FAY393230:FAY393231 FKU393230:FKU393231 FUQ393230:FUQ393231 GEM393230:GEM393231 GOI393230:GOI393231 GYE393230:GYE393231 HIA393230:HIA393231 HRW393230:HRW393231 IBS393230:IBS393231 ILO393230:ILO393231 IVK393230:IVK393231 JFG393230:JFG393231 JPC393230:JPC393231 JYY393230:JYY393231 KIU393230:KIU393231 KSQ393230:KSQ393231 LCM393230:LCM393231 LMI393230:LMI393231 LWE393230:LWE393231 MGA393230:MGA393231 MPW393230:MPW393231 MZS393230:MZS393231 NJO393230:NJO393231 NTK393230:NTK393231 ODG393230:ODG393231 ONC393230:ONC393231 OWY393230:OWY393231 PGU393230:PGU393231 PQQ393230:PQQ393231 QAM393230:QAM393231 QKI393230:QKI393231 QUE393230:QUE393231 REA393230:REA393231 RNW393230:RNW393231 RXS393230:RXS393231 SHO393230:SHO393231 SRK393230:SRK393231 TBG393230:TBG393231 TLC393230:TLC393231 TUY393230:TUY393231 UEU393230:UEU393231 UOQ393230:UOQ393231 UYM393230:UYM393231 VII393230:VII393231 VSE393230:VSE393231 WCA393230:WCA393231 WLW393230:WLW393231 WVS393230:WVS393231 K458766:K458767 JG458766:JG458767 TC458766:TC458767 ACY458766:ACY458767 AMU458766:AMU458767 AWQ458766:AWQ458767 BGM458766:BGM458767 BQI458766:BQI458767 CAE458766:CAE458767 CKA458766:CKA458767 CTW458766:CTW458767 DDS458766:DDS458767 DNO458766:DNO458767 DXK458766:DXK458767 EHG458766:EHG458767 ERC458766:ERC458767 FAY458766:FAY458767 FKU458766:FKU458767 FUQ458766:FUQ458767 GEM458766:GEM458767 GOI458766:GOI458767 GYE458766:GYE458767 HIA458766:HIA458767 HRW458766:HRW458767 IBS458766:IBS458767 ILO458766:ILO458767 IVK458766:IVK458767 JFG458766:JFG458767 JPC458766:JPC458767 JYY458766:JYY458767 KIU458766:KIU458767 KSQ458766:KSQ458767 LCM458766:LCM458767 LMI458766:LMI458767 LWE458766:LWE458767 MGA458766:MGA458767 MPW458766:MPW458767 MZS458766:MZS458767 NJO458766:NJO458767 NTK458766:NTK458767 ODG458766:ODG458767 ONC458766:ONC458767 OWY458766:OWY458767 PGU458766:PGU458767 PQQ458766:PQQ458767 QAM458766:QAM458767 QKI458766:QKI458767 QUE458766:QUE458767 REA458766:REA458767 RNW458766:RNW458767 RXS458766:RXS458767 SHO458766:SHO458767 SRK458766:SRK458767 TBG458766:TBG458767 TLC458766:TLC458767 TUY458766:TUY458767 UEU458766:UEU458767 UOQ458766:UOQ458767 UYM458766:UYM458767 VII458766:VII458767 VSE458766:VSE458767 WCA458766:WCA458767 WLW458766:WLW458767 WVS458766:WVS458767 K524302:K524303 JG524302:JG524303 TC524302:TC524303 ACY524302:ACY524303 AMU524302:AMU524303 AWQ524302:AWQ524303 BGM524302:BGM524303 BQI524302:BQI524303 CAE524302:CAE524303 CKA524302:CKA524303 CTW524302:CTW524303 DDS524302:DDS524303 DNO524302:DNO524303 DXK524302:DXK524303 EHG524302:EHG524303 ERC524302:ERC524303 FAY524302:FAY524303 FKU524302:FKU524303 FUQ524302:FUQ524303 GEM524302:GEM524303 GOI524302:GOI524303 GYE524302:GYE524303 HIA524302:HIA524303 HRW524302:HRW524303 IBS524302:IBS524303 ILO524302:ILO524303 IVK524302:IVK524303 JFG524302:JFG524303 JPC524302:JPC524303 JYY524302:JYY524303 KIU524302:KIU524303 KSQ524302:KSQ524303 LCM524302:LCM524303 LMI524302:LMI524303 LWE524302:LWE524303 MGA524302:MGA524303 MPW524302:MPW524303 MZS524302:MZS524303 NJO524302:NJO524303 NTK524302:NTK524303 ODG524302:ODG524303 ONC524302:ONC524303 OWY524302:OWY524303 PGU524302:PGU524303 PQQ524302:PQQ524303 QAM524302:QAM524303 QKI524302:QKI524303 QUE524302:QUE524303 REA524302:REA524303 RNW524302:RNW524303 RXS524302:RXS524303 SHO524302:SHO524303 SRK524302:SRK524303 TBG524302:TBG524303 TLC524302:TLC524303 TUY524302:TUY524303 UEU524302:UEU524303 UOQ524302:UOQ524303 UYM524302:UYM524303 VII524302:VII524303 VSE524302:VSE524303 WCA524302:WCA524303 WLW524302:WLW524303 WVS524302:WVS524303 K589838:K589839 JG589838:JG589839 TC589838:TC589839 ACY589838:ACY589839 AMU589838:AMU589839 AWQ589838:AWQ589839 BGM589838:BGM589839 BQI589838:BQI589839 CAE589838:CAE589839 CKA589838:CKA589839 CTW589838:CTW589839 DDS589838:DDS589839 DNO589838:DNO589839 DXK589838:DXK589839 EHG589838:EHG589839 ERC589838:ERC589839 FAY589838:FAY589839 FKU589838:FKU589839 FUQ589838:FUQ589839 GEM589838:GEM589839 GOI589838:GOI589839 GYE589838:GYE589839 HIA589838:HIA589839 HRW589838:HRW589839 IBS589838:IBS589839 ILO589838:ILO589839 IVK589838:IVK589839 JFG589838:JFG589839 JPC589838:JPC589839 JYY589838:JYY589839 KIU589838:KIU589839 KSQ589838:KSQ589839 LCM589838:LCM589839 LMI589838:LMI589839 LWE589838:LWE589839 MGA589838:MGA589839 MPW589838:MPW589839 MZS589838:MZS589839 NJO589838:NJO589839 NTK589838:NTK589839 ODG589838:ODG589839 ONC589838:ONC589839 OWY589838:OWY589839 PGU589838:PGU589839 PQQ589838:PQQ589839 QAM589838:QAM589839 QKI589838:QKI589839 QUE589838:QUE589839 REA589838:REA589839 RNW589838:RNW589839 RXS589838:RXS589839 SHO589838:SHO589839 SRK589838:SRK589839 TBG589838:TBG589839 TLC589838:TLC589839 TUY589838:TUY589839 UEU589838:UEU589839 UOQ589838:UOQ589839 UYM589838:UYM589839 VII589838:VII589839 VSE589838:VSE589839 WCA589838:WCA589839 WLW589838:WLW589839 WVS589838:WVS589839 K655374:K655375 JG655374:JG655375 TC655374:TC655375 ACY655374:ACY655375 AMU655374:AMU655375 AWQ655374:AWQ655375 BGM655374:BGM655375 BQI655374:BQI655375 CAE655374:CAE655375 CKA655374:CKA655375 CTW655374:CTW655375 DDS655374:DDS655375 DNO655374:DNO655375 DXK655374:DXK655375 EHG655374:EHG655375 ERC655374:ERC655375 FAY655374:FAY655375 FKU655374:FKU655375 FUQ655374:FUQ655375 GEM655374:GEM655375 GOI655374:GOI655375 GYE655374:GYE655375 HIA655374:HIA655375 HRW655374:HRW655375 IBS655374:IBS655375 ILO655374:ILO655375 IVK655374:IVK655375 JFG655374:JFG655375 JPC655374:JPC655375 JYY655374:JYY655375 KIU655374:KIU655375 KSQ655374:KSQ655375 LCM655374:LCM655375 LMI655374:LMI655375 LWE655374:LWE655375 MGA655374:MGA655375 MPW655374:MPW655375 MZS655374:MZS655375 NJO655374:NJO655375 NTK655374:NTK655375 ODG655374:ODG655375 ONC655374:ONC655375 OWY655374:OWY655375 PGU655374:PGU655375 PQQ655374:PQQ655375 QAM655374:QAM655375 QKI655374:QKI655375 QUE655374:QUE655375 REA655374:REA655375 RNW655374:RNW655375 RXS655374:RXS655375 SHO655374:SHO655375 SRK655374:SRK655375 TBG655374:TBG655375 TLC655374:TLC655375 TUY655374:TUY655375 UEU655374:UEU655375 UOQ655374:UOQ655375 UYM655374:UYM655375 VII655374:VII655375 VSE655374:VSE655375 WCA655374:WCA655375 WLW655374:WLW655375 WVS655374:WVS655375 K720910:K720911 JG720910:JG720911 TC720910:TC720911 ACY720910:ACY720911 AMU720910:AMU720911 AWQ720910:AWQ720911 BGM720910:BGM720911 BQI720910:BQI720911 CAE720910:CAE720911 CKA720910:CKA720911 CTW720910:CTW720911 DDS720910:DDS720911 DNO720910:DNO720911 DXK720910:DXK720911 EHG720910:EHG720911 ERC720910:ERC720911 FAY720910:FAY720911 FKU720910:FKU720911 FUQ720910:FUQ720911 GEM720910:GEM720911 GOI720910:GOI720911 GYE720910:GYE720911 HIA720910:HIA720911 HRW720910:HRW720911 IBS720910:IBS720911 ILO720910:ILO720911 IVK720910:IVK720911 JFG720910:JFG720911 JPC720910:JPC720911 JYY720910:JYY720911 KIU720910:KIU720911 KSQ720910:KSQ720911 LCM720910:LCM720911 LMI720910:LMI720911 LWE720910:LWE720911 MGA720910:MGA720911 MPW720910:MPW720911 MZS720910:MZS720911 NJO720910:NJO720911 NTK720910:NTK720911 ODG720910:ODG720911 ONC720910:ONC720911 OWY720910:OWY720911 PGU720910:PGU720911 PQQ720910:PQQ720911 QAM720910:QAM720911 QKI720910:QKI720911 QUE720910:QUE720911 REA720910:REA720911 RNW720910:RNW720911 RXS720910:RXS720911 SHO720910:SHO720911 SRK720910:SRK720911 TBG720910:TBG720911 TLC720910:TLC720911 TUY720910:TUY720911 UEU720910:UEU720911 UOQ720910:UOQ720911 UYM720910:UYM720911 VII720910:VII720911 VSE720910:VSE720911 WCA720910:WCA720911 WLW720910:WLW720911 WVS720910:WVS720911 K786446:K786447 JG786446:JG786447 TC786446:TC786447 ACY786446:ACY786447 AMU786446:AMU786447 AWQ786446:AWQ786447 BGM786446:BGM786447 BQI786446:BQI786447 CAE786446:CAE786447 CKA786446:CKA786447 CTW786446:CTW786447 DDS786446:DDS786447 DNO786446:DNO786447 DXK786446:DXK786447 EHG786446:EHG786447 ERC786446:ERC786447 FAY786446:FAY786447 FKU786446:FKU786447 FUQ786446:FUQ786447 GEM786446:GEM786447 GOI786446:GOI786447 GYE786446:GYE786447 HIA786446:HIA786447 HRW786446:HRW786447 IBS786446:IBS786447 ILO786446:ILO786447 IVK786446:IVK786447 JFG786446:JFG786447 JPC786446:JPC786447 JYY786446:JYY786447 KIU786446:KIU786447 KSQ786446:KSQ786447 LCM786446:LCM786447 LMI786446:LMI786447 LWE786446:LWE786447 MGA786446:MGA786447 MPW786446:MPW786447 MZS786446:MZS786447 NJO786446:NJO786447 NTK786446:NTK786447 ODG786446:ODG786447 ONC786446:ONC786447 OWY786446:OWY786447 PGU786446:PGU786447 PQQ786446:PQQ786447 QAM786446:QAM786447 QKI786446:QKI786447 QUE786446:QUE786447 REA786446:REA786447 RNW786446:RNW786447 RXS786446:RXS786447 SHO786446:SHO786447 SRK786446:SRK786447 TBG786446:TBG786447 TLC786446:TLC786447 TUY786446:TUY786447 UEU786446:UEU786447 UOQ786446:UOQ786447 UYM786446:UYM786447 VII786446:VII786447 VSE786446:VSE786447 WCA786446:WCA786447 WLW786446:WLW786447 WVS786446:WVS786447 K851982:K851983 JG851982:JG851983 TC851982:TC851983 ACY851982:ACY851983 AMU851982:AMU851983 AWQ851982:AWQ851983 BGM851982:BGM851983 BQI851982:BQI851983 CAE851982:CAE851983 CKA851982:CKA851983 CTW851982:CTW851983 DDS851982:DDS851983 DNO851982:DNO851983 DXK851982:DXK851983 EHG851982:EHG851983 ERC851982:ERC851983 FAY851982:FAY851983 FKU851982:FKU851983 FUQ851982:FUQ851983 GEM851982:GEM851983 GOI851982:GOI851983 GYE851982:GYE851983 HIA851982:HIA851983 HRW851982:HRW851983 IBS851982:IBS851983 ILO851982:ILO851983 IVK851982:IVK851983 JFG851982:JFG851983 JPC851982:JPC851983 JYY851982:JYY851983 KIU851982:KIU851983 KSQ851982:KSQ851983 LCM851982:LCM851983 LMI851982:LMI851983 LWE851982:LWE851983 MGA851982:MGA851983 MPW851982:MPW851983 MZS851982:MZS851983 NJO851982:NJO851983 NTK851982:NTK851983 ODG851982:ODG851983 ONC851982:ONC851983 OWY851982:OWY851983 PGU851982:PGU851983 PQQ851982:PQQ851983 QAM851982:QAM851983 QKI851982:QKI851983 QUE851982:QUE851983 REA851982:REA851983 RNW851982:RNW851983 RXS851982:RXS851983 SHO851982:SHO851983 SRK851982:SRK851983 TBG851982:TBG851983 TLC851982:TLC851983 TUY851982:TUY851983 UEU851982:UEU851983 UOQ851982:UOQ851983 UYM851982:UYM851983 VII851982:VII851983 VSE851982:VSE851983 WCA851982:WCA851983 WLW851982:WLW851983 WVS851982:WVS851983 K917518:K917519 JG917518:JG917519 TC917518:TC917519 ACY917518:ACY917519 AMU917518:AMU917519 AWQ917518:AWQ917519 BGM917518:BGM917519 BQI917518:BQI917519 CAE917518:CAE917519 CKA917518:CKA917519 CTW917518:CTW917519 DDS917518:DDS917519 DNO917518:DNO917519 DXK917518:DXK917519 EHG917518:EHG917519 ERC917518:ERC917519 FAY917518:FAY917519 FKU917518:FKU917519 FUQ917518:FUQ917519 GEM917518:GEM917519 GOI917518:GOI917519 GYE917518:GYE917519 HIA917518:HIA917519 HRW917518:HRW917519 IBS917518:IBS917519 ILO917518:ILO917519 IVK917518:IVK917519 JFG917518:JFG917519 JPC917518:JPC917519 JYY917518:JYY917519 KIU917518:KIU917519 KSQ917518:KSQ917519 LCM917518:LCM917519 LMI917518:LMI917519 LWE917518:LWE917519 MGA917518:MGA917519 MPW917518:MPW917519 MZS917518:MZS917519 NJO917518:NJO917519 NTK917518:NTK917519 ODG917518:ODG917519 ONC917518:ONC917519 OWY917518:OWY917519 PGU917518:PGU917519 PQQ917518:PQQ917519 QAM917518:QAM917519 QKI917518:QKI917519 QUE917518:QUE917519 REA917518:REA917519 RNW917518:RNW917519 RXS917518:RXS917519 SHO917518:SHO917519 SRK917518:SRK917519 TBG917518:TBG917519 TLC917518:TLC917519 TUY917518:TUY917519 UEU917518:UEU917519 UOQ917518:UOQ917519 UYM917518:UYM917519 VII917518:VII917519 VSE917518:VSE917519 WCA917518:WCA917519 WLW917518:WLW917519 WVS917518:WVS917519 K983054:K983055 JG983054:JG983055 TC983054:TC983055 ACY983054:ACY983055 AMU983054:AMU983055 AWQ983054:AWQ983055 BGM983054:BGM983055 BQI983054:BQI983055 CAE983054:CAE983055 CKA983054:CKA983055 CTW983054:CTW983055 DDS983054:DDS983055 DNO983054:DNO983055 DXK983054:DXK983055 EHG983054:EHG983055 ERC983054:ERC983055 FAY983054:FAY983055 FKU983054:FKU983055 FUQ983054:FUQ983055 GEM983054:GEM983055 GOI983054:GOI983055 GYE983054:GYE983055 HIA983054:HIA983055 HRW983054:HRW983055 IBS983054:IBS983055 ILO983054:ILO983055 IVK983054:IVK983055 JFG983054:JFG983055 JPC983054:JPC983055 JYY983054:JYY983055 KIU983054:KIU983055 KSQ983054:KSQ983055 LCM983054:LCM983055 LMI983054:LMI983055 LWE983054:LWE983055 MGA983054:MGA983055 MPW983054:MPW983055 MZS983054:MZS983055 NJO983054:NJO983055 NTK983054:NTK983055 ODG983054:ODG983055 ONC983054:ONC983055 OWY983054:OWY983055 PGU983054:PGU983055 PQQ983054:PQQ983055 QAM983054:QAM983055 QKI983054:QKI983055 QUE983054:QUE983055 REA983054:REA983055 RNW983054:RNW983055 RXS983054:RXS983055 SHO983054:SHO983055 SRK983054:SRK983055 TBG983054:TBG983055 TLC983054:TLC983055 TUY983054:TUY983055 UEU983054:UEU983055 UOQ983054:UOQ983055 UYM983054:UYM983055 VII983054:VII983055 VSE983054:VSE983055 WCA983054:WCA983055 WLW983054:WLW983055 WVS983054:WVS983055" xr:uid="{316041CC-0DE7-4FF1-ADB2-15F84D4C45D3}"/>
  </dataValidations>
  <pageMargins left="0.2" right="0.2" top="0.36" bottom="0.41" header="0.3" footer="0.3"/>
  <pageSetup paperSize="9" scale="7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ACC6-192C-449E-BF46-46DDCFDDCF4B}">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28.2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28.2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28.2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28.2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28.2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28.2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28.2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28.2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28.2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28.2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28.2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28.2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28.2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28.2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28.2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28.2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28.2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28.2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28.2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28.2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28.2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28.2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28.2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28.2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28.2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28.2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28.2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28.2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28.2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28.2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28.2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28.2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28.2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28.2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28.2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28.2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28.2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28.2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28.2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28.2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28.2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28.2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28.2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28.2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28.2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28.2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28.2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28.2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28.2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28.2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28.2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28.2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28.2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28.2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28.2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28.2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28.2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28.2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28.2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28.2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28.2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28.2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28.2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28.2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3377</v>
      </c>
      <c r="G2" s="5" t="s">
        <v>2</v>
      </c>
      <c r="H2" s="6"/>
      <c r="I2" s="7"/>
      <c r="J2" s="8">
        <f>SUM(H:H)</f>
        <v>13440</v>
      </c>
    </row>
    <row r="3" spans="2:17" ht="20.100000000000001" customHeight="1">
      <c r="B3" s="2" t="s">
        <v>3</v>
      </c>
      <c r="C3" s="2"/>
      <c r="D3" s="2"/>
      <c r="E3" s="13" t="s">
        <v>3378</v>
      </c>
    </row>
    <row r="4" spans="2:17" ht="20.100000000000001" customHeight="1">
      <c r="B4" s="2" t="s">
        <v>5</v>
      </c>
      <c r="C4" s="2"/>
      <c r="D4" s="2"/>
      <c r="E4" s="13">
        <v>224504</v>
      </c>
    </row>
    <row r="5" spans="2:17" ht="20.100000000000001" customHeight="1">
      <c r="B5" s="2" t="s">
        <v>8</v>
      </c>
      <c r="C5" s="2"/>
      <c r="D5" s="2"/>
      <c r="E5" s="18">
        <v>45839</v>
      </c>
    </row>
    <row r="6" spans="2:17" ht="20.100000000000001" customHeight="1">
      <c r="B6" s="2" t="s">
        <v>10</v>
      </c>
      <c r="C6" s="2"/>
      <c r="D6" s="2"/>
      <c r="E6" s="18">
        <v>45845</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36">
        <v>0</v>
      </c>
      <c r="H9" s="36">
        <f t="shared" ref="H9:H23" si="0">F9*G9</f>
        <v>0</v>
      </c>
      <c r="I9" s="31"/>
      <c r="J9" s="73"/>
      <c r="K9" s="73"/>
      <c r="L9" s="27"/>
      <c r="M9" s="32"/>
      <c r="N9" s="28"/>
      <c r="O9" s="27"/>
      <c r="P9" s="32"/>
      <c r="Q9" s="33"/>
    </row>
    <row r="10" spans="2:17" s="557" customFormat="1" ht="19.7" customHeight="1">
      <c r="B10" s="131">
        <v>1</v>
      </c>
      <c r="C10" s="131" t="s">
        <v>369</v>
      </c>
      <c r="D10" s="131" t="s">
        <v>960</v>
      </c>
      <c r="E10" s="148" t="s">
        <v>3379</v>
      </c>
      <c r="F10" s="157">
        <v>1</v>
      </c>
      <c r="G10" s="554">
        <v>1200</v>
      </c>
      <c r="H10" s="601">
        <f t="shared" si="0"/>
        <v>1200</v>
      </c>
      <c r="I10" s="159"/>
      <c r="J10" s="166" t="s">
        <v>3380</v>
      </c>
      <c r="K10" s="156" t="s">
        <v>3381</v>
      </c>
      <c r="L10" s="157"/>
      <c r="M10" s="555">
        <v>45824</v>
      </c>
      <c r="N10" s="131"/>
      <c r="O10" s="558">
        <v>45840</v>
      </c>
      <c r="P10" s="555">
        <v>45835</v>
      </c>
      <c r="Q10" s="556">
        <v>45832</v>
      </c>
    </row>
    <row r="11" spans="2:17" s="557" customFormat="1" ht="19.7" customHeight="1">
      <c r="B11" s="131"/>
      <c r="C11" s="131"/>
      <c r="D11" s="131"/>
      <c r="E11" s="148"/>
      <c r="F11" s="157"/>
      <c r="G11" s="554">
        <v>0</v>
      </c>
      <c r="H11" s="554">
        <f t="shared" si="0"/>
        <v>0</v>
      </c>
      <c r="I11" s="159"/>
      <c r="J11" s="166"/>
      <c r="K11" s="157"/>
      <c r="L11" s="157"/>
      <c r="M11" s="555"/>
      <c r="N11" s="131"/>
      <c r="O11" s="157"/>
      <c r="P11" s="555"/>
      <c r="Q11" s="556"/>
    </row>
    <row r="12" spans="2:17" s="557" customFormat="1" ht="19.7" customHeight="1">
      <c r="B12" s="131">
        <v>1</v>
      </c>
      <c r="C12" s="131" t="s">
        <v>1243</v>
      </c>
      <c r="D12" s="131" t="s">
        <v>1243</v>
      </c>
      <c r="E12" s="148" t="s">
        <v>3382</v>
      </c>
      <c r="F12" s="157">
        <v>1</v>
      </c>
      <c r="G12" s="554">
        <v>9200</v>
      </c>
      <c r="H12" s="601">
        <f t="shared" si="0"/>
        <v>9200</v>
      </c>
      <c r="I12" s="159"/>
      <c r="J12" s="166" t="s">
        <v>3383</v>
      </c>
      <c r="K12" s="156" t="s">
        <v>3384</v>
      </c>
      <c r="L12" s="157"/>
      <c r="M12" s="555">
        <v>45824</v>
      </c>
      <c r="N12" s="131"/>
      <c r="O12" s="558">
        <v>45840</v>
      </c>
      <c r="P12" s="555">
        <v>45840</v>
      </c>
      <c r="Q12" s="556">
        <v>45840</v>
      </c>
    </row>
    <row r="13" spans="2:17" s="557" customFormat="1" ht="19.7" customHeight="1">
      <c r="B13" s="131"/>
      <c r="C13" s="131"/>
      <c r="D13" s="131"/>
      <c r="E13" s="148"/>
      <c r="F13" s="157"/>
      <c r="G13" s="554">
        <v>0</v>
      </c>
      <c r="H13" s="554">
        <f t="shared" si="0"/>
        <v>0</v>
      </c>
      <c r="I13" s="159"/>
      <c r="J13" s="166"/>
      <c r="K13" s="157"/>
      <c r="L13" s="157"/>
      <c r="M13" s="555"/>
      <c r="N13" s="131"/>
      <c r="O13" s="157"/>
      <c r="P13" s="555"/>
      <c r="Q13" s="556"/>
    </row>
    <row r="14" spans="2:17" s="557" customFormat="1" ht="19.7" customHeight="1">
      <c r="B14" s="131">
        <v>1</v>
      </c>
      <c r="C14" s="131" t="s">
        <v>1848</v>
      </c>
      <c r="D14" s="131" t="s">
        <v>1848</v>
      </c>
      <c r="E14" s="148" t="s">
        <v>3385</v>
      </c>
      <c r="F14" s="157">
        <v>1</v>
      </c>
      <c r="G14" s="554">
        <v>2300</v>
      </c>
      <c r="H14" s="601">
        <f t="shared" si="0"/>
        <v>2300</v>
      </c>
      <c r="I14" s="159"/>
      <c r="J14" s="166" t="s">
        <v>3386</v>
      </c>
      <c r="K14" s="156" t="s">
        <v>3387</v>
      </c>
      <c r="L14" s="157"/>
      <c r="M14" s="555">
        <v>45824</v>
      </c>
      <c r="N14" s="131"/>
      <c r="O14" s="558">
        <v>45840</v>
      </c>
      <c r="P14" s="555">
        <v>45840</v>
      </c>
      <c r="Q14" s="556">
        <v>45840</v>
      </c>
    </row>
    <row r="15" spans="2:17" s="557" customFormat="1" ht="19.7" customHeight="1">
      <c r="B15" s="131"/>
      <c r="C15" s="131"/>
      <c r="D15" s="131"/>
      <c r="E15" s="148"/>
      <c r="F15" s="157"/>
      <c r="G15" s="554">
        <v>0</v>
      </c>
      <c r="H15" s="554">
        <f t="shared" si="0"/>
        <v>0</v>
      </c>
      <c r="I15" s="159"/>
      <c r="J15" s="166"/>
      <c r="K15" s="157"/>
      <c r="L15" s="157"/>
      <c r="M15" s="555"/>
      <c r="N15" s="131"/>
      <c r="O15" s="157"/>
      <c r="P15" s="555"/>
      <c r="Q15" s="556"/>
    </row>
    <row r="16" spans="2:17" s="557" customFormat="1" ht="19.7" customHeight="1">
      <c r="B16" s="131">
        <v>1</v>
      </c>
      <c r="C16" s="131" t="s">
        <v>55</v>
      </c>
      <c r="D16" s="131" t="s">
        <v>55</v>
      </c>
      <c r="E16" s="148" t="s">
        <v>3388</v>
      </c>
      <c r="F16" s="157">
        <v>2</v>
      </c>
      <c r="G16" s="554">
        <v>160</v>
      </c>
      <c r="H16" s="601">
        <f t="shared" si="0"/>
        <v>320</v>
      </c>
      <c r="I16" s="159"/>
      <c r="J16" s="166" t="s">
        <v>3389</v>
      </c>
      <c r="K16" s="156" t="s">
        <v>3390</v>
      </c>
      <c r="L16" s="157"/>
      <c r="M16" s="555">
        <v>45824</v>
      </c>
      <c r="N16" s="131"/>
      <c r="O16" s="558"/>
      <c r="P16" s="555">
        <v>45832</v>
      </c>
      <c r="Q16" s="556">
        <v>45832</v>
      </c>
    </row>
    <row r="17" spans="2:17" s="557" customFormat="1" ht="19.7" customHeight="1">
      <c r="B17" s="131">
        <v>1</v>
      </c>
      <c r="C17" s="131" t="s">
        <v>55</v>
      </c>
      <c r="D17" s="131" t="s">
        <v>55</v>
      </c>
      <c r="E17" s="148" t="s">
        <v>3391</v>
      </c>
      <c r="F17" s="157">
        <v>1</v>
      </c>
      <c r="G17" s="554">
        <v>130</v>
      </c>
      <c r="H17" s="601">
        <f t="shared" si="0"/>
        <v>130</v>
      </c>
      <c r="I17" s="159"/>
      <c r="J17" s="166" t="s">
        <v>3392</v>
      </c>
      <c r="K17" s="156" t="s">
        <v>3390</v>
      </c>
      <c r="L17" s="157"/>
      <c r="M17" s="555">
        <v>45824</v>
      </c>
      <c r="N17" s="131"/>
      <c r="O17" s="558"/>
      <c r="P17" s="555">
        <v>45832</v>
      </c>
      <c r="Q17" s="556">
        <v>45832</v>
      </c>
    </row>
    <row r="18" spans="2:17" s="557" customFormat="1" ht="19.7" customHeight="1">
      <c r="B18" s="131">
        <v>1</v>
      </c>
      <c r="C18" s="131" t="s">
        <v>55</v>
      </c>
      <c r="D18" s="131" t="s">
        <v>55</v>
      </c>
      <c r="E18" s="148" t="s">
        <v>137</v>
      </c>
      <c r="F18" s="157">
        <v>1</v>
      </c>
      <c r="G18" s="554">
        <v>290</v>
      </c>
      <c r="H18" s="601">
        <f t="shared" si="0"/>
        <v>290</v>
      </c>
      <c r="I18" s="159"/>
      <c r="J18" s="166" t="s">
        <v>3393</v>
      </c>
      <c r="K18" s="156" t="s">
        <v>3390</v>
      </c>
      <c r="L18" s="157"/>
      <c r="M18" s="555">
        <v>45824</v>
      </c>
      <c r="N18" s="131"/>
      <c r="O18" s="558"/>
      <c r="P18" s="555">
        <v>45832</v>
      </c>
      <c r="Q18" s="556">
        <v>45832</v>
      </c>
    </row>
    <row r="19" spans="2:17" s="557" customFormat="1" ht="19.7" customHeight="1">
      <c r="B19" s="131"/>
      <c r="C19" s="131"/>
      <c r="D19" s="131"/>
      <c r="E19" s="148"/>
      <c r="F19" s="157"/>
      <c r="G19" s="554">
        <v>0</v>
      </c>
      <c r="H19" s="554">
        <f t="shared" si="0"/>
        <v>0</v>
      </c>
      <c r="I19" s="159"/>
      <c r="J19" s="166"/>
      <c r="K19" s="157"/>
      <c r="L19" s="157"/>
      <c r="M19" s="555"/>
      <c r="N19" s="131"/>
      <c r="O19" s="157"/>
      <c r="P19" s="555"/>
      <c r="Q19" s="556"/>
    </row>
    <row r="20" spans="2:17" s="4" customFormat="1" ht="19.7" customHeight="1">
      <c r="B20" s="28"/>
      <c r="C20" s="28"/>
      <c r="D20" s="28"/>
      <c r="E20" s="35"/>
      <c r="F20" s="27"/>
      <c r="G20" s="36">
        <v>0</v>
      </c>
      <c r="H20" s="36">
        <f t="shared" si="0"/>
        <v>0</v>
      </c>
      <c r="I20" s="31"/>
      <c r="J20" s="38"/>
      <c r="K20" s="27"/>
      <c r="L20" s="27"/>
      <c r="M20" s="32"/>
      <c r="N20" s="28"/>
      <c r="O20" s="27"/>
      <c r="P20" s="32"/>
      <c r="Q20" s="33"/>
    </row>
    <row r="21" spans="2:17" s="4" customFormat="1" ht="19.7" customHeight="1">
      <c r="B21" s="28"/>
      <c r="C21" s="28"/>
      <c r="D21" s="28"/>
      <c r="E21" s="35"/>
      <c r="F21" s="27"/>
      <c r="G21" s="36">
        <v>0</v>
      </c>
      <c r="H21" s="36">
        <f t="shared" si="0"/>
        <v>0</v>
      </c>
      <c r="I21" s="31"/>
      <c r="J21" s="38"/>
      <c r="K21" s="27"/>
      <c r="L21" s="27"/>
      <c r="M21" s="32"/>
      <c r="N21" s="28"/>
      <c r="O21" s="27"/>
      <c r="P21" s="32"/>
      <c r="Q21" s="33"/>
    </row>
    <row r="22" spans="2:17" s="4" customFormat="1" ht="19.7" customHeight="1">
      <c r="B22" s="28"/>
      <c r="C22" s="28"/>
      <c r="D22" s="28"/>
      <c r="E22" s="35"/>
      <c r="F22" s="27"/>
      <c r="G22" s="36">
        <v>0</v>
      </c>
      <c r="H22" s="36">
        <f t="shared" si="0"/>
        <v>0</v>
      </c>
      <c r="I22" s="31"/>
      <c r="J22" s="38"/>
      <c r="K22" s="27"/>
      <c r="L22" s="27"/>
      <c r="M22" s="32"/>
      <c r="N22" s="28"/>
      <c r="O22" s="27"/>
      <c r="P22" s="32"/>
      <c r="Q22" s="33"/>
    </row>
    <row r="23" spans="2:17" s="4" customFormat="1" ht="19.7" customHeight="1">
      <c r="B23" s="28"/>
      <c r="C23" s="28"/>
      <c r="D23" s="28"/>
      <c r="E23" s="35"/>
      <c r="F23" s="27"/>
      <c r="G23" s="36">
        <v>0</v>
      </c>
      <c r="H23" s="36">
        <f t="shared" si="0"/>
        <v>0</v>
      </c>
      <c r="I23" s="31"/>
      <c r="J23" s="38"/>
      <c r="K23" s="27"/>
      <c r="L23" s="27"/>
      <c r="M23" s="32"/>
      <c r="N23" s="28"/>
      <c r="O23" s="27"/>
      <c r="P23" s="32"/>
      <c r="Q23" s="33"/>
    </row>
    <row r="24" spans="2:17">
      <c r="G24" s="10"/>
      <c r="H24" s="10"/>
    </row>
  </sheetData>
  <autoFilter ref="B8:O23" xr:uid="{B785B8C2-7FF1-452A-B41F-FF9F885AEEE6}"/>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1EF0-E2DC-43B0-BC88-051619F9B5B5}">
  <dimension ref="A2:S50"/>
  <sheetViews>
    <sheetView zoomScale="85" zoomScaleNormal="85" workbookViewId="0">
      <pane xSplit="12" ySplit="8" topLeftCell="M9" activePane="bottomRight" state="frozen"/>
      <selection pane="topRight" activeCell="K1" sqref="K1"/>
      <selection pane="bottomLeft" activeCell="A9" sqref="A9"/>
      <selection pane="bottomRight" activeCell="L17" sqref="L17"/>
    </sheetView>
  </sheetViews>
  <sheetFormatPr defaultRowHeight="18.75"/>
  <cols>
    <col min="1" max="1" width="8.875" style="1" customWidth="1"/>
    <col min="2" max="2" width="13.625" style="1" customWidth="1"/>
    <col min="3" max="3" width="6.375" style="1" customWidth="1"/>
    <col min="4" max="4" width="5.75" style="4" customWidth="1"/>
    <col min="5" max="6" width="15.75" style="1" customWidth="1"/>
    <col min="7" max="7" width="51" style="1" customWidth="1"/>
    <col min="8" max="8" width="6.25" style="4" customWidth="1"/>
    <col min="9" max="10" width="9.875" style="4" bestFit="1" customWidth="1"/>
    <col min="11" max="11" width="5.75" style="10" customWidth="1"/>
    <col min="12" max="12" width="41.5" style="1" customWidth="1"/>
    <col min="13" max="13" width="17.125" style="1" customWidth="1"/>
    <col min="14" max="14" width="25.125" style="4" customWidth="1"/>
    <col min="15" max="15" width="13.75" style="9" customWidth="1"/>
    <col min="16" max="16" width="4.5" style="1" customWidth="1"/>
    <col min="17" max="17" width="13.25" style="10" customWidth="1"/>
    <col min="18" max="18" width="18.25" style="11" customWidth="1"/>
    <col min="19" max="19" width="15.625" style="12" customWidth="1"/>
    <col min="20" max="256" width="9" style="1"/>
    <col min="257" max="257" width="8.875" style="1" customWidth="1"/>
    <col min="258" max="258" width="13.625" style="1" customWidth="1"/>
    <col min="259" max="259" width="6.375" style="1" customWidth="1"/>
    <col min="260" max="260" width="5.75" style="1" customWidth="1"/>
    <col min="261" max="262" width="15.75" style="1" customWidth="1"/>
    <col min="263" max="263" width="51" style="1" customWidth="1"/>
    <col min="264" max="264" width="6.25" style="1" customWidth="1"/>
    <col min="265" max="266" width="9.875" style="1" bestFit="1" customWidth="1"/>
    <col min="267" max="267" width="5.75" style="1" customWidth="1"/>
    <col min="268" max="268" width="41.5" style="1" customWidth="1"/>
    <col min="269" max="269" width="17.125" style="1" customWidth="1"/>
    <col min="270" max="270" width="25.125" style="1" customWidth="1"/>
    <col min="271" max="271" width="13.75" style="1" customWidth="1"/>
    <col min="272" max="272" width="4.5" style="1" customWidth="1"/>
    <col min="273" max="273" width="13.25" style="1" customWidth="1"/>
    <col min="274" max="274" width="18.25" style="1" customWidth="1"/>
    <col min="275" max="275" width="15.625" style="1" customWidth="1"/>
    <col min="276" max="512" width="9" style="1"/>
    <col min="513" max="513" width="8.875" style="1" customWidth="1"/>
    <col min="514" max="514" width="13.625" style="1" customWidth="1"/>
    <col min="515" max="515" width="6.375" style="1" customWidth="1"/>
    <col min="516" max="516" width="5.75" style="1" customWidth="1"/>
    <col min="517" max="518" width="15.75" style="1" customWidth="1"/>
    <col min="519" max="519" width="51" style="1" customWidth="1"/>
    <col min="520" max="520" width="6.25" style="1" customWidth="1"/>
    <col min="521" max="522" width="9.875" style="1" bestFit="1" customWidth="1"/>
    <col min="523" max="523" width="5.75" style="1" customWidth="1"/>
    <col min="524" max="524" width="41.5" style="1" customWidth="1"/>
    <col min="525" max="525" width="17.125" style="1" customWidth="1"/>
    <col min="526" max="526" width="25.125" style="1" customWidth="1"/>
    <col min="527" max="527" width="13.75" style="1" customWidth="1"/>
    <col min="528" max="528" width="4.5" style="1" customWidth="1"/>
    <col min="529" max="529" width="13.25" style="1" customWidth="1"/>
    <col min="530" max="530" width="18.25" style="1" customWidth="1"/>
    <col min="531" max="531" width="15.625" style="1" customWidth="1"/>
    <col min="532" max="768" width="9" style="1"/>
    <col min="769" max="769" width="8.875" style="1" customWidth="1"/>
    <col min="770" max="770" width="13.625" style="1" customWidth="1"/>
    <col min="771" max="771" width="6.375" style="1" customWidth="1"/>
    <col min="772" max="772" width="5.75" style="1" customWidth="1"/>
    <col min="773" max="774" width="15.75" style="1" customWidth="1"/>
    <col min="775" max="775" width="51" style="1" customWidth="1"/>
    <col min="776" max="776" width="6.25" style="1" customWidth="1"/>
    <col min="777" max="778" width="9.875" style="1" bestFit="1" customWidth="1"/>
    <col min="779" max="779" width="5.75" style="1" customWidth="1"/>
    <col min="780" max="780" width="41.5" style="1" customWidth="1"/>
    <col min="781" max="781" width="17.125" style="1" customWidth="1"/>
    <col min="782" max="782" width="25.125" style="1" customWidth="1"/>
    <col min="783" max="783" width="13.75" style="1" customWidth="1"/>
    <col min="784" max="784" width="4.5" style="1" customWidth="1"/>
    <col min="785" max="785" width="13.25" style="1" customWidth="1"/>
    <col min="786" max="786" width="18.25" style="1" customWidth="1"/>
    <col min="787" max="787" width="15.625" style="1" customWidth="1"/>
    <col min="788" max="1024" width="9" style="1"/>
    <col min="1025" max="1025" width="8.875" style="1" customWidth="1"/>
    <col min="1026" max="1026" width="13.625" style="1" customWidth="1"/>
    <col min="1027" max="1027" width="6.375" style="1" customWidth="1"/>
    <col min="1028" max="1028" width="5.75" style="1" customWidth="1"/>
    <col min="1029" max="1030" width="15.75" style="1" customWidth="1"/>
    <col min="1031" max="1031" width="51" style="1" customWidth="1"/>
    <col min="1032" max="1032" width="6.25" style="1" customWidth="1"/>
    <col min="1033" max="1034" width="9.875" style="1" bestFit="1" customWidth="1"/>
    <col min="1035" max="1035" width="5.75" style="1" customWidth="1"/>
    <col min="1036" max="1036" width="41.5" style="1" customWidth="1"/>
    <col min="1037" max="1037" width="17.125" style="1" customWidth="1"/>
    <col min="1038" max="1038" width="25.125" style="1" customWidth="1"/>
    <col min="1039" max="1039" width="13.75" style="1" customWidth="1"/>
    <col min="1040" max="1040" width="4.5" style="1" customWidth="1"/>
    <col min="1041" max="1041" width="13.25" style="1" customWidth="1"/>
    <col min="1042" max="1042" width="18.25" style="1" customWidth="1"/>
    <col min="1043" max="1043" width="15.625" style="1" customWidth="1"/>
    <col min="1044" max="1280" width="9" style="1"/>
    <col min="1281" max="1281" width="8.875" style="1" customWidth="1"/>
    <col min="1282" max="1282" width="13.625" style="1" customWidth="1"/>
    <col min="1283" max="1283" width="6.375" style="1" customWidth="1"/>
    <col min="1284" max="1284" width="5.75" style="1" customWidth="1"/>
    <col min="1285" max="1286" width="15.75" style="1" customWidth="1"/>
    <col min="1287" max="1287" width="51" style="1" customWidth="1"/>
    <col min="1288" max="1288" width="6.25" style="1" customWidth="1"/>
    <col min="1289" max="1290" width="9.875" style="1" bestFit="1" customWidth="1"/>
    <col min="1291" max="1291" width="5.75" style="1" customWidth="1"/>
    <col min="1292" max="1292" width="41.5" style="1" customWidth="1"/>
    <col min="1293" max="1293" width="17.125" style="1" customWidth="1"/>
    <col min="1294" max="1294" width="25.125" style="1" customWidth="1"/>
    <col min="1295" max="1295" width="13.75" style="1" customWidth="1"/>
    <col min="1296" max="1296" width="4.5" style="1" customWidth="1"/>
    <col min="1297" max="1297" width="13.25" style="1" customWidth="1"/>
    <col min="1298" max="1298" width="18.25" style="1" customWidth="1"/>
    <col min="1299" max="1299" width="15.625" style="1" customWidth="1"/>
    <col min="1300" max="1536" width="9" style="1"/>
    <col min="1537" max="1537" width="8.875" style="1" customWidth="1"/>
    <col min="1538" max="1538" width="13.625" style="1" customWidth="1"/>
    <col min="1539" max="1539" width="6.375" style="1" customWidth="1"/>
    <col min="1540" max="1540" width="5.75" style="1" customWidth="1"/>
    <col min="1541" max="1542" width="15.75" style="1" customWidth="1"/>
    <col min="1543" max="1543" width="51" style="1" customWidth="1"/>
    <col min="1544" max="1544" width="6.25" style="1" customWidth="1"/>
    <col min="1545" max="1546" width="9.875" style="1" bestFit="1" customWidth="1"/>
    <col min="1547" max="1547" width="5.75" style="1" customWidth="1"/>
    <col min="1548" max="1548" width="41.5" style="1" customWidth="1"/>
    <col min="1549" max="1549" width="17.125" style="1" customWidth="1"/>
    <col min="1550" max="1550" width="25.125" style="1" customWidth="1"/>
    <col min="1551" max="1551" width="13.75" style="1" customWidth="1"/>
    <col min="1552" max="1552" width="4.5" style="1" customWidth="1"/>
    <col min="1553" max="1553" width="13.25" style="1" customWidth="1"/>
    <col min="1554" max="1554" width="18.25" style="1" customWidth="1"/>
    <col min="1555" max="1555" width="15.625" style="1" customWidth="1"/>
    <col min="1556" max="1792" width="9" style="1"/>
    <col min="1793" max="1793" width="8.875" style="1" customWidth="1"/>
    <col min="1794" max="1794" width="13.625" style="1" customWidth="1"/>
    <col min="1795" max="1795" width="6.375" style="1" customWidth="1"/>
    <col min="1796" max="1796" width="5.75" style="1" customWidth="1"/>
    <col min="1797" max="1798" width="15.75" style="1" customWidth="1"/>
    <col min="1799" max="1799" width="51" style="1" customWidth="1"/>
    <col min="1800" max="1800" width="6.25" style="1" customWidth="1"/>
    <col min="1801" max="1802" width="9.875" style="1" bestFit="1" customWidth="1"/>
    <col min="1803" max="1803" width="5.75" style="1" customWidth="1"/>
    <col min="1804" max="1804" width="41.5" style="1" customWidth="1"/>
    <col min="1805" max="1805" width="17.125" style="1" customWidth="1"/>
    <col min="1806" max="1806" width="25.125" style="1" customWidth="1"/>
    <col min="1807" max="1807" width="13.75" style="1" customWidth="1"/>
    <col min="1808" max="1808" width="4.5" style="1" customWidth="1"/>
    <col min="1809" max="1809" width="13.25" style="1" customWidth="1"/>
    <col min="1810" max="1810" width="18.25" style="1" customWidth="1"/>
    <col min="1811" max="1811" width="15.625" style="1" customWidth="1"/>
    <col min="1812" max="2048" width="9" style="1"/>
    <col min="2049" max="2049" width="8.875" style="1" customWidth="1"/>
    <col min="2050" max="2050" width="13.625" style="1" customWidth="1"/>
    <col min="2051" max="2051" width="6.375" style="1" customWidth="1"/>
    <col min="2052" max="2052" width="5.75" style="1" customWidth="1"/>
    <col min="2053" max="2054" width="15.75" style="1" customWidth="1"/>
    <col min="2055" max="2055" width="51" style="1" customWidth="1"/>
    <col min="2056" max="2056" width="6.25" style="1" customWidth="1"/>
    <col min="2057" max="2058" width="9.875" style="1" bestFit="1" customWidth="1"/>
    <col min="2059" max="2059" width="5.75" style="1" customWidth="1"/>
    <col min="2060" max="2060" width="41.5" style="1" customWidth="1"/>
    <col min="2061" max="2061" width="17.125" style="1" customWidth="1"/>
    <col min="2062" max="2062" width="25.125" style="1" customWidth="1"/>
    <col min="2063" max="2063" width="13.75" style="1" customWidth="1"/>
    <col min="2064" max="2064" width="4.5" style="1" customWidth="1"/>
    <col min="2065" max="2065" width="13.25" style="1" customWidth="1"/>
    <col min="2066" max="2066" width="18.25" style="1" customWidth="1"/>
    <col min="2067" max="2067" width="15.625" style="1" customWidth="1"/>
    <col min="2068" max="2304" width="9" style="1"/>
    <col min="2305" max="2305" width="8.875" style="1" customWidth="1"/>
    <col min="2306" max="2306" width="13.625" style="1" customWidth="1"/>
    <col min="2307" max="2307" width="6.375" style="1" customWidth="1"/>
    <col min="2308" max="2308" width="5.75" style="1" customWidth="1"/>
    <col min="2309" max="2310" width="15.75" style="1" customWidth="1"/>
    <col min="2311" max="2311" width="51" style="1" customWidth="1"/>
    <col min="2312" max="2312" width="6.25" style="1" customWidth="1"/>
    <col min="2313" max="2314" width="9.875" style="1" bestFit="1" customWidth="1"/>
    <col min="2315" max="2315" width="5.75" style="1" customWidth="1"/>
    <col min="2316" max="2316" width="41.5" style="1" customWidth="1"/>
    <col min="2317" max="2317" width="17.125" style="1" customWidth="1"/>
    <col min="2318" max="2318" width="25.125" style="1" customWidth="1"/>
    <col min="2319" max="2319" width="13.75" style="1" customWidth="1"/>
    <col min="2320" max="2320" width="4.5" style="1" customWidth="1"/>
    <col min="2321" max="2321" width="13.25" style="1" customWidth="1"/>
    <col min="2322" max="2322" width="18.25" style="1" customWidth="1"/>
    <col min="2323" max="2323" width="15.625" style="1" customWidth="1"/>
    <col min="2324" max="2560" width="9" style="1"/>
    <col min="2561" max="2561" width="8.875" style="1" customWidth="1"/>
    <col min="2562" max="2562" width="13.625" style="1" customWidth="1"/>
    <col min="2563" max="2563" width="6.375" style="1" customWidth="1"/>
    <col min="2564" max="2564" width="5.75" style="1" customWidth="1"/>
    <col min="2565" max="2566" width="15.75" style="1" customWidth="1"/>
    <col min="2567" max="2567" width="51" style="1" customWidth="1"/>
    <col min="2568" max="2568" width="6.25" style="1" customWidth="1"/>
    <col min="2569" max="2570" width="9.875" style="1" bestFit="1" customWidth="1"/>
    <col min="2571" max="2571" width="5.75" style="1" customWidth="1"/>
    <col min="2572" max="2572" width="41.5" style="1" customWidth="1"/>
    <col min="2573" max="2573" width="17.125" style="1" customWidth="1"/>
    <col min="2574" max="2574" width="25.125" style="1" customWidth="1"/>
    <col min="2575" max="2575" width="13.75" style="1" customWidth="1"/>
    <col min="2576" max="2576" width="4.5" style="1" customWidth="1"/>
    <col min="2577" max="2577" width="13.25" style="1" customWidth="1"/>
    <col min="2578" max="2578" width="18.25" style="1" customWidth="1"/>
    <col min="2579" max="2579" width="15.625" style="1" customWidth="1"/>
    <col min="2580" max="2816" width="9" style="1"/>
    <col min="2817" max="2817" width="8.875" style="1" customWidth="1"/>
    <col min="2818" max="2818" width="13.625" style="1" customWidth="1"/>
    <col min="2819" max="2819" width="6.375" style="1" customWidth="1"/>
    <col min="2820" max="2820" width="5.75" style="1" customWidth="1"/>
    <col min="2821" max="2822" width="15.75" style="1" customWidth="1"/>
    <col min="2823" max="2823" width="51" style="1" customWidth="1"/>
    <col min="2824" max="2824" width="6.25" style="1" customWidth="1"/>
    <col min="2825" max="2826" width="9.875" style="1" bestFit="1" customWidth="1"/>
    <col min="2827" max="2827" width="5.75" style="1" customWidth="1"/>
    <col min="2828" max="2828" width="41.5" style="1" customWidth="1"/>
    <col min="2829" max="2829" width="17.125" style="1" customWidth="1"/>
    <col min="2830" max="2830" width="25.125" style="1" customWidth="1"/>
    <col min="2831" max="2831" width="13.75" style="1" customWidth="1"/>
    <col min="2832" max="2832" width="4.5" style="1" customWidth="1"/>
    <col min="2833" max="2833" width="13.25" style="1" customWidth="1"/>
    <col min="2834" max="2834" width="18.25" style="1" customWidth="1"/>
    <col min="2835" max="2835" width="15.625" style="1" customWidth="1"/>
    <col min="2836" max="3072" width="9" style="1"/>
    <col min="3073" max="3073" width="8.875" style="1" customWidth="1"/>
    <col min="3074" max="3074" width="13.625" style="1" customWidth="1"/>
    <col min="3075" max="3075" width="6.375" style="1" customWidth="1"/>
    <col min="3076" max="3076" width="5.75" style="1" customWidth="1"/>
    <col min="3077" max="3078" width="15.75" style="1" customWidth="1"/>
    <col min="3079" max="3079" width="51" style="1" customWidth="1"/>
    <col min="3080" max="3080" width="6.25" style="1" customWidth="1"/>
    <col min="3081" max="3082" width="9.875" style="1" bestFit="1" customWidth="1"/>
    <col min="3083" max="3083" width="5.75" style="1" customWidth="1"/>
    <col min="3084" max="3084" width="41.5" style="1" customWidth="1"/>
    <col min="3085" max="3085" width="17.125" style="1" customWidth="1"/>
    <col min="3086" max="3086" width="25.125" style="1" customWidth="1"/>
    <col min="3087" max="3087" width="13.75" style="1" customWidth="1"/>
    <col min="3088" max="3088" width="4.5" style="1" customWidth="1"/>
    <col min="3089" max="3089" width="13.25" style="1" customWidth="1"/>
    <col min="3090" max="3090" width="18.25" style="1" customWidth="1"/>
    <col min="3091" max="3091" width="15.625" style="1" customWidth="1"/>
    <col min="3092" max="3328" width="9" style="1"/>
    <col min="3329" max="3329" width="8.875" style="1" customWidth="1"/>
    <col min="3330" max="3330" width="13.625" style="1" customWidth="1"/>
    <col min="3331" max="3331" width="6.375" style="1" customWidth="1"/>
    <col min="3332" max="3332" width="5.75" style="1" customWidth="1"/>
    <col min="3333" max="3334" width="15.75" style="1" customWidth="1"/>
    <col min="3335" max="3335" width="51" style="1" customWidth="1"/>
    <col min="3336" max="3336" width="6.25" style="1" customWidth="1"/>
    <col min="3337" max="3338" width="9.875" style="1" bestFit="1" customWidth="1"/>
    <col min="3339" max="3339" width="5.75" style="1" customWidth="1"/>
    <col min="3340" max="3340" width="41.5" style="1" customWidth="1"/>
    <col min="3341" max="3341" width="17.125" style="1" customWidth="1"/>
    <col min="3342" max="3342" width="25.125" style="1" customWidth="1"/>
    <col min="3343" max="3343" width="13.75" style="1" customWidth="1"/>
    <col min="3344" max="3344" width="4.5" style="1" customWidth="1"/>
    <col min="3345" max="3345" width="13.25" style="1" customWidth="1"/>
    <col min="3346" max="3346" width="18.25" style="1" customWidth="1"/>
    <col min="3347" max="3347" width="15.625" style="1" customWidth="1"/>
    <col min="3348" max="3584" width="9" style="1"/>
    <col min="3585" max="3585" width="8.875" style="1" customWidth="1"/>
    <col min="3586" max="3586" width="13.625" style="1" customWidth="1"/>
    <col min="3587" max="3587" width="6.375" style="1" customWidth="1"/>
    <col min="3588" max="3588" width="5.75" style="1" customWidth="1"/>
    <col min="3589" max="3590" width="15.75" style="1" customWidth="1"/>
    <col min="3591" max="3591" width="51" style="1" customWidth="1"/>
    <col min="3592" max="3592" width="6.25" style="1" customWidth="1"/>
    <col min="3593" max="3594" width="9.875" style="1" bestFit="1" customWidth="1"/>
    <col min="3595" max="3595" width="5.75" style="1" customWidth="1"/>
    <col min="3596" max="3596" width="41.5" style="1" customWidth="1"/>
    <col min="3597" max="3597" width="17.125" style="1" customWidth="1"/>
    <col min="3598" max="3598" width="25.125" style="1" customWidth="1"/>
    <col min="3599" max="3599" width="13.75" style="1" customWidth="1"/>
    <col min="3600" max="3600" width="4.5" style="1" customWidth="1"/>
    <col min="3601" max="3601" width="13.25" style="1" customWidth="1"/>
    <col min="3602" max="3602" width="18.25" style="1" customWidth="1"/>
    <col min="3603" max="3603" width="15.625" style="1" customWidth="1"/>
    <col min="3604" max="3840" width="9" style="1"/>
    <col min="3841" max="3841" width="8.875" style="1" customWidth="1"/>
    <col min="3842" max="3842" width="13.625" style="1" customWidth="1"/>
    <col min="3843" max="3843" width="6.375" style="1" customWidth="1"/>
    <col min="3844" max="3844" width="5.75" style="1" customWidth="1"/>
    <col min="3845" max="3846" width="15.75" style="1" customWidth="1"/>
    <col min="3847" max="3847" width="51" style="1" customWidth="1"/>
    <col min="3848" max="3848" width="6.25" style="1" customWidth="1"/>
    <col min="3849" max="3850" width="9.875" style="1" bestFit="1" customWidth="1"/>
    <col min="3851" max="3851" width="5.75" style="1" customWidth="1"/>
    <col min="3852" max="3852" width="41.5" style="1" customWidth="1"/>
    <col min="3853" max="3853" width="17.125" style="1" customWidth="1"/>
    <col min="3854" max="3854" width="25.125" style="1" customWidth="1"/>
    <col min="3855" max="3855" width="13.75" style="1" customWidth="1"/>
    <col min="3856" max="3856" width="4.5" style="1" customWidth="1"/>
    <col min="3857" max="3857" width="13.25" style="1" customWidth="1"/>
    <col min="3858" max="3858" width="18.25" style="1" customWidth="1"/>
    <col min="3859" max="3859" width="15.625" style="1" customWidth="1"/>
    <col min="3860" max="4096" width="9" style="1"/>
    <col min="4097" max="4097" width="8.875" style="1" customWidth="1"/>
    <col min="4098" max="4098" width="13.625" style="1" customWidth="1"/>
    <col min="4099" max="4099" width="6.375" style="1" customWidth="1"/>
    <col min="4100" max="4100" width="5.75" style="1" customWidth="1"/>
    <col min="4101" max="4102" width="15.75" style="1" customWidth="1"/>
    <col min="4103" max="4103" width="51" style="1" customWidth="1"/>
    <col min="4104" max="4104" width="6.25" style="1" customWidth="1"/>
    <col min="4105" max="4106" width="9.875" style="1" bestFit="1" customWidth="1"/>
    <col min="4107" max="4107" width="5.75" style="1" customWidth="1"/>
    <col min="4108" max="4108" width="41.5" style="1" customWidth="1"/>
    <col min="4109" max="4109" width="17.125" style="1" customWidth="1"/>
    <col min="4110" max="4110" width="25.125" style="1" customWidth="1"/>
    <col min="4111" max="4111" width="13.75" style="1" customWidth="1"/>
    <col min="4112" max="4112" width="4.5" style="1" customWidth="1"/>
    <col min="4113" max="4113" width="13.25" style="1" customWidth="1"/>
    <col min="4114" max="4114" width="18.25" style="1" customWidth="1"/>
    <col min="4115" max="4115" width="15.625" style="1" customWidth="1"/>
    <col min="4116" max="4352" width="9" style="1"/>
    <col min="4353" max="4353" width="8.875" style="1" customWidth="1"/>
    <col min="4354" max="4354" width="13.625" style="1" customWidth="1"/>
    <col min="4355" max="4355" width="6.375" style="1" customWidth="1"/>
    <col min="4356" max="4356" width="5.75" style="1" customWidth="1"/>
    <col min="4357" max="4358" width="15.75" style="1" customWidth="1"/>
    <col min="4359" max="4359" width="51" style="1" customWidth="1"/>
    <col min="4360" max="4360" width="6.25" style="1" customWidth="1"/>
    <col min="4361" max="4362" width="9.875" style="1" bestFit="1" customWidth="1"/>
    <col min="4363" max="4363" width="5.75" style="1" customWidth="1"/>
    <col min="4364" max="4364" width="41.5" style="1" customWidth="1"/>
    <col min="4365" max="4365" width="17.125" style="1" customWidth="1"/>
    <col min="4366" max="4366" width="25.125" style="1" customWidth="1"/>
    <col min="4367" max="4367" width="13.75" style="1" customWidth="1"/>
    <col min="4368" max="4368" width="4.5" style="1" customWidth="1"/>
    <col min="4369" max="4369" width="13.25" style="1" customWidth="1"/>
    <col min="4370" max="4370" width="18.25" style="1" customWidth="1"/>
    <col min="4371" max="4371" width="15.625" style="1" customWidth="1"/>
    <col min="4372" max="4608" width="9" style="1"/>
    <col min="4609" max="4609" width="8.875" style="1" customWidth="1"/>
    <col min="4610" max="4610" width="13.625" style="1" customWidth="1"/>
    <col min="4611" max="4611" width="6.375" style="1" customWidth="1"/>
    <col min="4612" max="4612" width="5.75" style="1" customWidth="1"/>
    <col min="4613" max="4614" width="15.75" style="1" customWidth="1"/>
    <col min="4615" max="4615" width="51" style="1" customWidth="1"/>
    <col min="4616" max="4616" width="6.25" style="1" customWidth="1"/>
    <col min="4617" max="4618" width="9.875" style="1" bestFit="1" customWidth="1"/>
    <col min="4619" max="4619" width="5.75" style="1" customWidth="1"/>
    <col min="4620" max="4620" width="41.5" style="1" customWidth="1"/>
    <col min="4621" max="4621" width="17.125" style="1" customWidth="1"/>
    <col min="4622" max="4622" width="25.125" style="1" customWidth="1"/>
    <col min="4623" max="4623" width="13.75" style="1" customWidth="1"/>
    <col min="4624" max="4624" width="4.5" style="1" customWidth="1"/>
    <col min="4625" max="4625" width="13.25" style="1" customWidth="1"/>
    <col min="4626" max="4626" width="18.25" style="1" customWidth="1"/>
    <col min="4627" max="4627" width="15.625" style="1" customWidth="1"/>
    <col min="4628" max="4864" width="9" style="1"/>
    <col min="4865" max="4865" width="8.875" style="1" customWidth="1"/>
    <col min="4866" max="4866" width="13.625" style="1" customWidth="1"/>
    <col min="4867" max="4867" width="6.375" style="1" customWidth="1"/>
    <col min="4868" max="4868" width="5.75" style="1" customWidth="1"/>
    <col min="4869" max="4870" width="15.75" style="1" customWidth="1"/>
    <col min="4871" max="4871" width="51" style="1" customWidth="1"/>
    <col min="4872" max="4872" width="6.25" style="1" customWidth="1"/>
    <col min="4873" max="4874" width="9.875" style="1" bestFit="1" customWidth="1"/>
    <col min="4875" max="4875" width="5.75" style="1" customWidth="1"/>
    <col min="4876" max="4876" width="41.5" style="1" customWidth="1"/>
    <col min="4877" max="4877" width="17.125" style="1" customWidth="1"/>
    <col min="4878" max="4878" width="25.125" style="1" customWidth="1"/>
    <col min="4879" max="4879" width="13.75" style="1" customWidth="1"/>
    <col min="4880" max="4880" width="4.5" style="1" customWidth="1"/>
    <col min="4881" max="4881" width="13.25" style="1" customWidth="1"/>
    <col min="4882" max="4882" width="18.25" style="1" customWidth="1"/>
    <col min="4883" max="4883" width="15.625" style="1" customWidth="1"/>
    <col min="4884" max="5120" width="9" style="1"/>
    <col min="5121" max="5121" width="8.875" style="1" customWidth="1"/>
    <col min="5122" max="5122" width="13.625" style="1" customWidth="1"/>
    <col min="5123" max="5123" width="6.375" style="1" customWidth="1"/>
    <col min="5124" max="5124" width="5.75" style="1" customWidth="1"/>
    <col min="5125" max="5126" width="15.75" style="1" customWidth="1"/>
    <col min="5127" max="5127" width="51" style="1" customWidth="1"/>
    <col min="5128" max="5128" width="6.25" style="1" customWidth="1"/>
    <col min="5129" max="5130" width="9.875" style="1" bestFit="1" customWidth="1"/>
    <col min="5131" max="5131" width="5.75" style="1" customWidth="1"/>
    <col min="5132" max="5132" width="41.5" style="1" customWidth="1"/>
    <col min="5133" max="5133" width="17.125" style="1" customWidth="1"/>
    <col min="5134" max="5134" width="25.125" style="1" customWidth="1"/>
    <col min="5135" max="5135" width="13.75" style="1" customWidth="1"/>
    <col min="5136" max="5136" width="4.5" style="1" customWidth="1"/>
    <col min="5137" max="5137" width="13.25" style="1" customWidth="1"/>
    <col min="5138" max="5138" width="18.25" style="1" customWidth="1"/>
    <col min="5139" max="5139" width="15.625" style="1" customWidth="1"/>
    <col min="5140" max="5376" width="9" style="1"/>
    <col min="5377" max="5377" width="8.875" style="1" customWidth="1"/>
    <col min="5378" max="5378" width="13.625" style="1" customWidth="1"/>
    <col min="5379" max="5379" width="6.375" style="1" customWidth="1"/>
    <col min="5380" max="5380" width="5.75" style="1" customWidth="1"/>
    <col min="5381" max="5382" width="15.75" style="1" customWidth="1"/>
    <col min="5383" max="5383" width="51" style="1" customWidth="1"/>
    <col min="5384" max="5384" width="6.25" style="1" customWidth="1"/>
    <col min="5385" max="5386" width="9.875" style="1" bestFit="1" customWidth="1"/>
    <col min="5387" max="5387" width="5.75" style="1" customWidth="1"/>
    <col min="5388" max="5388" width="41.5" style="1" customWidth="1"/>
    <col min="5389" max="5389" width="17.125" style="1" customWidth="1"/>
    <col min="5390" max="5390" width="25.125" style="1" customWidth="1"/>
    <col min="5391" max="5391" width="13.75" style="1" customWidth="1"/>
    <col min="5392" max="5392" width="4.5" style="1" customWidth="1"/>
    <col min="5393" max="5393" width="13.25" style="1" customWidth="1"/>
    <col min="5394" max="5394" width="18.25" style="1" customWidth="1"/>
    <col min="5395" max="5395" width="15.625" style="1" customWidth="1"/>
    <col min="5396" max="5632" width="9" style="1"/>
    <col min="5633" max="5633" width="8.875" style="1" customWidth="1"/>
    <col min="5634" max="5634" width="13.625" style="1" customWidth="1"/>
    <col min="5635" max="5635" width="6.375" style="1" customWidth="1"/>
    <col min="5636" max="5636" width="5.75" style="1" customWidth="1"/>
    <col min="5637" max="5638" width="15.75" style="1" customWidth="1"/>
    <col min="5639" max="5639" width="51" style="1" customWidth="1"/>
    <col min="5640" max="5640" width="6.25" style="1" customWidth="1"/>
    <col min="5641" max="5642" width="9.875" style="1" bestFit="1" customWidth="1"/>
    <col min="5643" max="5643" width="5.75" style="1" customWidth="1"/>
    <col min="5644" max="5644" width="41.5" style="1" customWidth="1"/>
    <col min="5645" max="5645" width="17.125" style="1" customWidth="1"/>
    <col min="5646" max="5646" width="25.125" style="1" customWidth="1"/>
    <col min="5647" max="5647" width="13.75" style="1" customWidth="1"/>
    <col min="5648" max="5648" width="4.5" style="1" customWidth="1"/>
    <col min="5649" max="5649" width="13.25" style="1" customWidth="1"/>
    <col min="5650" max="5650" width="18.25" style="1" customWidth="1"/>
    <col min="5651" max="5651" width="15.625" style="1" customWidth="1"/>
    <col min="5652" max="5888" width="9" style="1"/>
    <col min="5889" max="5889" width="8.875" style="1" customWidth="1"/>
    <col min="5890" max="5890" width="13.625" style="1" customWidth="1"/>
    <col min="5891" max="5891" width="6.375" style="1" customWidth="1"/>
    <col min="5892" max="5892" width="5.75" style="1" customWidth="1"/>
    <col min="5893" max="5894" width="15.75" style="1" customWidth="1"/>
    <col min="5895" max="5895" width="51" style="1" customWidth="1"/>
    <col min="5896" max="5896" width="6.25" style="1" customWidth="1"/>
    <col min="5897" max="5898" width="9.875" style="1" bestFit="1" customWidth="1"/>
    <col min="5899" max="5899" width="5.75" style="1" customWidth="1"/>
    <col min="5900" max="5900" width="41.5" style="1" customWidth="1"/>
    <col min="5901" max="5901" width="17.125" style="1" customWidth="1"/>
    <col min="5902" max="5902" width="25.125" style="1" customWidth="1"/>
    <col min="5903" max="5903" width="13.75" style="1" customWidth="1"/>
    <col min="5904" max="5904" width="4.5" style="1" customWidth="1"/>
    <col min="5905" max="5905" width="13.25" style="1" customWidth="1"/>
    <col min="5906" max="5906" width="18.25" style="1" customWidth="1"/>
    <col min="5907" max="5907" width="15.625" style="1" customWidth="1"/>
    <col min="5908" max="6144" width="9" style="1"/>
    <col min="6145" max="6145" width="8.875" style="1" customWidth="1"/>
    <col min="6146" max="6146" width="13.625" style="1" customWidth="1"/>
    <col min="6147" max="6147" width="6.375" style="1" customWidth="1"/>
    <col min="6148" max="6148" width="5.75" style="1" customWidth="1"/>
    <col min="6149" max="6150" width="15.75" style="1" customWidth="1"/>
    <col min="6151" max="6151" width="51" style="1" customWidth="1"/>
    <col min="6152" max="6152" width="6.25" style="1" customWidth="1"/>
    <col min="6153" max="6154" width="9.875" style="1" bestFit="1" customWidth="1"/>
    <col min="6155" max="6155" width="5.75" style="1" customWidth="1"/>
    <col min="6156" max="6156" width="41.5" style="1" customWidth="1"/>
    <col min="6157" max="6157" width="17.125" style="1" customWidth="1"/>
    <col min="6158" max="6158" width="25.125" style="1" customWidth="1"/>
    <col min="6159" max="6159" width="13.75" style="1" customWidth="1"/>
    <col min="6160" max="6160" width="4.5" style="1" customWidth="1"/>
    <col min="6161" max="6161" width="13.25" style="1" customWidth="1"/>
    <col min="6162" max="6162" width="18.25" style="1" customWidth="1"/>
    <col min="6163" max="6163" width="15.625" style="1" customWidth="1"/>
    <col min="6164" max="6400" width="9" style="1"/>
    <col min="6401" max="6401" width="8.875" style="1" customWidth="1"/>
    <col min="6402" max="6402" width="13.625" style="1" customWidth="1"/>
    <col min="6403" max="6403" width="6.375" style="1" customWidth="1"/>
    <col min="6404" max="6404" width="5.75" style="1" customWidth="1"/>
    <col min="6405" max="6406" width="15.75" style="1" customWidth="1"/>
    <col min="6407" max="6407" width="51" style="1" customWidth="1"/>
    <col min="6408" max="6408" width="6.25" style="1" customWidth="1"/>
    <col min="6409" max="6410" width="9.875" style="1" bestFit="1" customWidth="1"/>
    <col min="6411" max="6411" width="5.75" style="1" customWidth="1"/>
    <col min="6412" max="6412" width="41.5" style="1" customWidth="1"/>
    <col min="6413" max="6413" width="17.125" style="1" customWidth="1"/>
    <col min="6414" max="6414" width="25.125" style="1" customWidth="1"/>
    <col min="6415" max="6415" width="13.75" style="1" customWidth="1"/>
    <col min="6416" max="6416" width="4.5" style="1" customWidth="1"/>
    <col min="6417" max="6417" width="13.25" style="1" customWidth="1"/>
    <col min="6418" max="6418" width="18.25" style="1" customWidth="1"/>
    <col min="6419" max="6419" width="15.625" style="1" customWidth="1"/>
    <col min="6420" max="6656" width="9" style="1"/>
    <col min="6657" max="6657" width="8.875" style="1" customWidth="1"/>
    <col min="6658" max="6658" width="13.625" style="1" customWidth="1"/>
    <col min="6659" max="6659" width="6.375" style="1" customWidth="1"/>
    <col min="6660" max="6660" width="5.75" style="1" customWidth="1"/>
    <col min="6661" max="6662" width="15.75" style="1" customWidth="1"/>
    <col min="6663" max="6663" width="51" style="1" customWidth="1"/>
    <col min="6664" max="6664" width="6.25" style="1" customWidth="1"/>
    <col min="6665" max="6666" width="9.875" style="1" bestFit="1" customWidth="1"/>
    <col min="6667" max="6667" width="5.75" style="1" customWidth="1"/>
    <col min="6668" max="6668" width="41.5" style="1" customWidth="1"/>
    <col min="6669" max="6669" width="17.125" style="1" customWidth="1"/>
    <col min="6670" max="6670" width="25.125" style="1" customWidth="1"/>
    <col min="6671" max="6671" width="13.75" style="1" customWidth="1"/>
    <col min="6672" max="6672" width="4.5" style="1" customWidth="1"/>
    <col min="6673" max="6673" width="13.25" style="1" customWidth="1"/>
    <col min="6674" max="6674" width="18.25" style="1" customWidth="1"/>
    <col min="6675" max="6675" width="15.625" style="1" customWidth="1"/>
    <col min="6676" max="6912" width="9" style="1"/>
    <col min="6913" max="6913" width="8.875" style="1" customWidth="1"/>
    <col min="6914" max="6914" width="13.625" style="1" customWidth="1"/>
    <col min="6915" max="6915" width="6.375" style="1" customWidth="1"/>
    <col min="6916" max="6916" width="5.75" style="1" customWidth="1"/>
    <col min="6917" max="6918" width="15.75" style="1" customWidth="1"/>
    <col min="6919" max="6919" width="51" style="1" customWidth="1"/>
    <col min="6920" max="6920" width="6.25" style="1" customWidth="1"/>
    <col min="6921" max="6922" width="9.875" style="1" bestFit="1" customWidth="1"/>
    <col min="6923" max="6923" width="5.75" style="1" customWidth="1"/>
    <col min="6924" max="6924" width="41.5" style="1" customWidth="1"/>
    <col min="6925" max="6925" width="17.125" style="1" customWidth="1"/>
    <col min="6926" max="6926" width="25.125" style="1" customWidth="1"/>
    <col min="6927" max="6927" width="13.75" style="1" customWidth="1"/>
    <col min="6928" max="6928" width="4.5" style="1" customWidth="1"/>
    <col min="6929" max="6929" width="13.25" style="1" customWidth="1"/>
    <col min="6930" max="6930" width="18.25" style="1" customWidth="1"/>
    <col min="6931" max="6931" width="15.625" style="1" customWidth="1"/>
    <col min="6932" max="7168" width="9" style="1"/>
    <col min="7169" max="7169" width="8.875" style="1" customWidth="1"/>
    <col min="7170" max="7170" width="13.625" style="1" customWidth="1"/>
    <col min="7171" max="7171" width="6.375" style="1" customWidth="1"/>
    <col min="7172" max="7172" width="5.75" style="1" customWidth="1"/>
    <col min="7173" max="7174" width="15.75" style="1" customWidth="1"/>
    <col min="7175" max="7175" width="51" style="1" customWidth="1"/>
    <col min="7176" max="7176" width="6.25" style="1" customWidth="1"/>
    <col min="7177" max="7178" width="9.875" style="1" bestFit="1" customWidth="1"/>
    <col min="7179" max="7179" width="5.75" style="1" customWidth="1"/>
    <col min="7180" max="7180" width="41.5" style="1" customWidth="1"/>
    <col min="7181" max="7181" width="17.125" style="1" customWidth="1"/>
    <col min="7182" max="7182" width="25.125" style="1" customWidth="1"/>
    <col min="7183" max="7183" width="13.75" style="1" customWidth="1"/>
    <col min="7184" max="7184" width="4.5" style="1" customWidth="1"/>
    <col min="7185" max="7185" width="13.25" style="1" customWidth="1"/>
    <col min="7186" max="7186" width="18.25" style="1" customWidth="1"/>
    <col min="7187" max="7187" width="15.625" style="1" customWidth="1"/>
    <col min="7188" max="7424" width="9" style="1"/>
    <col min="7425" max="7425" width="8.875" style="1" customWidth="1"/>
    <col min="7426" max="7426" width="13.625" style="1" customWidth="1"/>
    <col min="7427" max="7427" width="6.375" style="1" customWidth="1"/>
    <col min="7428" max="7428" width="5.75" style="1" customWidth="1"/>
    <col min="7429" max="7430" width="15.75" style="1" customWidth="1"/>
    <col min="7431" max="7431" width="51" style="1" customWidth="1"/>
    <col min="7432" max="7432" width="6.25" style="1" customWidth="1"/>
    <col min="7433" max="7434" width="9.875" style="1" bestFit="1" customWidth="1"/>
    <col min="7435" max="7435" width="5.75" style="1" customWidth="1"/>
    <col min="7436" max="7436" width="41.5" style="1" customWidth="1"/>
    <col min="7437" max="7437" width="17.125" style="1" customWidth="1"/>
    <col min="7438" max="7438" width="25.125" style="1" customWidth="1"/>
    <col min="7439" max="7439" width="13.75" style="1" customWidth="1"/>
    <col min="7440" max="7440" width="4.5" style="1" customWidth="1"/>
    <col min="7441" max="7441" width="13.25" style="1" customWidth="1"/>
    <col min="7442" max="7442" width="18.25" style="1" customWidth="1"/>
    <col min="7443" max="7443" width="15.625" style="1" customWidth="1"/>
    <col min="7444" max="7680" width="9" style="1"/>
    <col min="7681" max="7681" width="8.875" style="1" customWidth="1"/>
    <col min="7682" max="7682" width="13.625" style="1" customWidth="1"/>
    <col min="7683" max="7683" width="6.375" style="1" customWidth="1"/>
    <col min="7684" max="7684" width="5.75" style="1" customWidth="1"/>
    <col min="7685" max="7686" width="15.75" style="1" customWidth="1"/>
    <col min="7687" max="7687" width="51" style="1" customWidth="1"/>
    <col min="7688" max="7688" width="6.25" style="1" customWidth="1"/>
    <col min="7689" max="7690" width="9.875" style="1" bestFit="1" customWidth="1"/>
    <col min="7691" max="7691" width="5.75" style="1" customWidth="1"/>
    <col min="7692" max="7692" width="41.5" style="1" customWidth="1"/>
    <col min="7693" max="7693" width="17.125" style="1" customWidth="1"/>
    <col min="7694" max="7694" width="25.125" style="1" customWidth="1"/>
    <col min="7695" max="7695" width="13.75" style="1" customWidth="1"/>
    <col min="7696" max="7696" width="4.5" style="1" customWidth="1"/>
    <col min="7697" max="7697" width="13.25" style="1" customWidth="1"/>
    <col min="7698" max="7698" width="18.25" style="1" customWidth="1"/>
    <col min="7699" max="7699" width="15.625" style="1" customWidth="1"/>
    <col min="7700" max="7936" width="9" style="1"/>
    <col min="7937" max="7937" width="8.875" style="1" customWidth="1"/>
    <col min="7938" max="7938" width="13.625" style="1" customWidth="1"/>
    <col min="7939" max="7939" width="6.375" style="1" customWidth="1"/>
    <col min="7940" max="7940" width="5.75" style="1" customWidth="1"/>
    <col min="7941" max="7942" width="15.75" style="1" customWidth="1"/>
    <col min="7943" max="7943" width="51" style="1" customWidth="1"/>
    <col min="7944" max="7944" width="6.25" style="1" customWidth="1"/>
    <col min="7945" max="7946" width="9.875" style="1" bestFit="1" customWidth="1"/>
    <col min="7947" max="7947" width="5.75" style="1" customWidth="1"/>
    <col min="7948" max="7948" width="41.5" style="1" customWidth="1"/>
    <col min="7949" max="7949" width="17.125" style="1" customWidth="1"/>
    <col min="7950" max="7950" width="25.125" style="1" customWidth="1"/>
    <col min="7951" max="7951" width="13.75" style="1" customWidth="1"/>
    <col min="7952" max="7952" width="4.5" style="1" customWidth="1"/>
    <col min="7953" max="7953" width="13.25" style="1" customWidth="1"/>
    <col min="7954" max="7954" width="18.25" style="1" customWidth="1"/>
    <col min="7955" max="7955" width="15.625" style="1" customWidth="1"/>
    <col min="7956" max="8192" width="9" style="1"/>
    <col min="8193" max="8193" width="8.875" style="1" customWidth="1"/>
    <col min="8194" max="8194" width="13.625" style="1" customWidth="1"/>
    <col min="8195" max="8195" width="6.375" style="1" customWidth="1"/>
    <col min="8196" max="8196" width="5.75" style="1" customWidth="1"/>
    <col min="8197" max="8198" width="15.75" style="1" customWidth="1"/>
    <col min="8199" max="8199" width="51" style="1" customWidth="1"/>
    <col min="8200" max="8200" width="6.25" style="1" customWidth="1"/>
    <col min="8201" max="8202" width="9.875" style="1" bestFit="1" customWidth="1"/>
    <col min="8203" max="8203" width="5.75" style="1" customWidth="1"/>
    <col min="8204" max="8204" width="41.5" style="1" customWidth="1"/>
    <col min="8205" max="8205" width="17.125" style="1" customWidth="1"/>
    <col min="8206" max="8206" width="25.125" style="1" customWidth="1"/>
    <col min="8207" max="8207" width="13.75" style="1" customWidth="1"/>
    <col min="8208" max="8208" width="4.5" style="1" customWidth="1"/>
    <col min="8209" max="8209" width="13.25" style="1" customWidth="1"/>
    <col min="8210" max="8210" width="18.25" style="1" customWidth="1"/>
    <col min="8211" max="8211" width="15.625" style="1" customWidth="1"/>
    <col min="8212" max="8448" width="9" style="1"/>
    <col min="8449" max="8449" width="8.875" style="1" customWidth="1"/>
    <col min="8450" max="8450" width="13.625" style="1" customWidth="1"/>
    <col min="8451" max="8451" width="6.375" style="1" customWidth="1"/>
    <col min="8452" max="8452" width="5.75" style="1" customWidth="1"/>
    <col min="8453" max="8454" width="15.75" style="1" customWidth="1"/>
    <col min="8455" max="8455" width="51" style="1" customWidth="1"/>
    <col min="8456" max="8456" width="6.25" style="1" customWidth="1"/>
    <col min="8457" max="8458" width="9.875" style="1" bestFit="1" customWidth="1"/>
    <col min="8459" max="8459" width="5.75" style="1" customWidth="1"/>
    <col min="8460" max="8460" width="41.5" style="1" customWidth="1"/>
    <col min="8461" max="8461" width="17.125" style="1" customWidth="1"/>
    <col min="8462" max="8462" width="25.125" style="1" customWidth="1"/>
    <col min="8463" max="8463" width="13.75" style="1" customWidth="1"/>
    <col min="8464" max="8464" width="4.5" style="1" customWidth="1"/>
    <col min="8465" max="8465" width="13.25" style="1" customWidth="1"/>
    <col min="8466" max="8466" width="18.25" style="1" customWidth="1"/>
    <col min="8467" max="8467" width="15.625" style="1" customWidth="1"/>
    <col min="8468" max="8704" width="9" style="1"/>
    <col min="8705" max="8705" width="8.875" style="1" customWidth="1"/>
    <col min="8706" max="8706" width="13.625" style="1" customWidth="1"/>
    <col min="8707" max="8707" width="6.375" style="1" customWidth="1"/>
    <col min="8708" max="8708" width="5.75" style="1" customWidth="1"/>
    <col min="8709" max="8710" width="15.75" style="1" customWidth="1"/>
    <col min="8711" max="8711" width="51" style="1" customWidth="1"/>
    <col min="8712" max="8712" width="6.25" style="1" customWidth="1"/>
    <col min="8713" max="8714" width="9.875" style="1" bestFit="1" customWidth="1"/>
    <col min="8715" max="8715" width="5.75" style="1" customWidth="1"/>
    <col min="8716" max="8716" width="41.5" style="1" customWidth="1"/>
    <col min="8717" max="8717" width="17.125" style="1" customWidth="1"/>
    <col min="8718" max="8718" width="25.125" style="1" customWidth="1"/>
    <col min="8719" max="8719" width="13.75" style="1" customWidth="1"/>
    <col min="8720" max="8720" width="4.5" style="1" customWidth="1"/>
    <col min="8721" max="8721" width="13.25" style="1" customWidth="1"/>
    <col min="8722" max="8722" width="18.25" style="1" customWidth="1"/>
    <col min="8723" max="8723" width="15.625" style="1" customWidth="1"/>
    <col min="8724" max="8960" width="9" style="1"/>
    <col min="8961" max="8961" width="8.875" style="1" customWidth="1"/>
    <col min="8962" max="8962" width="13.625" style="1" customWidth="1"/>
    <col min="8963" max="8963" width="6.375" style="1" customWidth="1"/>
    <col min="8964" max="8964" width="5.75" style="1" customWidth="1"/>
    <col min="8965" max="8966" width="15.75" style="1" customWidth="1"/>
    <col min="8967" max="8967" width="51" style="1" customWidth="1"/>
    <col min="8968" max="8968" width="6.25" style="1" customWidth="1"/>
    <col min="8969" max="8970" width="9.875" style="1" bestFit="1" customWidth="1"/>
    <col min="8971" max="8971" width="5.75" style="1" customWidth="1"/>
    <col min="8972" max="8972" width="41.5" style="1" customWidth="1"/>
    <col min="8973" max="8973" width="17.125" style="1" customWidth="1"/>
    <col min="8974" max="8974" width="25.125" style="1" customWidth="1"/>
    <col min="8975" max="8975" width="13.75" style="1" customWidth="1"/>
    <col min="8976" max="8976" width="4.5" style="1" customWidth="1"/>
    <col min="8977" max="8977" width="13.25" style="1" customWidth="1"/>
    <col min="8978" max="8978" width="18.25" style="1" customWidth="1"/>
    <col min="8979" max="8979" width="15.625" style="1" customWidth="1"/>
    <col min="8980" max="9216" width="9" style="1"/>
    <col min="9217" max="9217" width="8.875" style="1" customWidth="1"/>
    <col min="9218" max="9218" width="13.625" style="1" customWidth="1"/>
    <col min="9219" max="9219" width="6.375" style="1" customWidth="1"/>
    <col min="9220" max="9220" width="5.75" style="1" customWidth="1"/>
    <col min="9221" max="9222" width="15.75" style="1" customWidth="1"/>
    <col min="9223" max="9223" width="51" style="1" customWidth="1"/>
    <col min="9224" max="9224" width="6.25" style="1" customWidth="1"/>
    <col min="9225" max="9226" width="9.875" style="1" bestFit="1" customWidth="1"/>
    <col min="9227" max="9227" width="5.75" style="1" customWidth="1"/>
    <col min="9228" max="9228" width="41.5" style="1" customWidth="1"/>
    <col min="9229" max="9229" width="17.125" style="1" customWidth="1"/>
    <col min="9230" max="9230" width="25.125" style="1" customWidth="1"/>
    <col min="9231" max="9231" width="13.75" style="1" customWidth="1"/>
    <col min="9232" max="9232" width="4.5" style="1" customWidth="1"/>
    <col min="9233" max="9233" width="13.25" style="1" customWidth="1"/>
    <col min="9234" max="9234" width="18.25" style="1" customWidth="1"/>
    <col min="9235" max="9235" width="15.625" style="1" customWidth="1"/>
    <col min="9236" max="9472" width="9" style="1"/>
    <col min="9473" max="9473" width="8.875" style="1" customWidth="1"/>
    <col min="9474" max="9474" width="13.625" style="1" customWidth="1"/>
    <col min="9475" max="9475" width="6.375" style="1" customWidth="1"/>
    <col min="9476" max="9476" width="5.75" style="1" customWidth="1"/>
    <col min="9477" max="9478" width="15.75" style="1" customWidth="1"/>
    <col min="9479" max="9479" width="51" style="1" customWidth="1"/>
    <col min="9480" max="9480" width="6.25" style="1" customWidth="1"/>
    <col min="9481" max="9482" width="9.875" style="1" bestFit="1" customWidth="1"/>
    <col min="9483" max="9483" width="5.75" style="1" customWidth="1"/>
    <col min="9484" max="9484" width="41.5" style="1" customWidth="1"/>
    <col min="9485" max="9485" width="17.125" style="1" customWidth="1"/>
    <col min="9486" max="9486" width="25.125" style="1" customWidth="1"/>
    <col min="9487" max="9487" width="13.75" style="1" customWidth="1"/>
    <col min="9488" max="9488" width="4.5" style="1" customWidth="1"/>
    <col min="9489" max="9489" width="13.25" style="1" customWidth="1"/>
    <col min="9490" max="9490" width="18.25" style="1" customWidth="1"/>
    <col min="9491" max="9491" width="15.625" style="1" customWidth="1"/>
    <col min="9492" max="9728" width="9" style="1"/>
    <col min="9729" max="9729" width="8.875" style="1" customWidth="1"/>
    <col min="9730" max="9730" width="13.625" style="1" customWidth="1"/>
    <col min="9731" max="9731" width="6.375" style="1" customWidth="1"/>
    <col min="9732" max="9732" width="5.75" style="1" customWidth="1"/>
    <col min="9733" max="9734" width="15.75" style="1" customWidth="1"/>
    <col min="9735" max="9735" width="51" style="1" customWidth="1"/>
    <col min="9736" max="9736" width="6.25" style="1" customWidth="1"/>
    <col min="9737" max="9738" width="9.875" style="1" bestFit="1" customWidth="1"/>
    <col min="9739" max="9739" width="5.75" style="1" customWidth="1"/>
    <col min="9740" max="9740" width="41.5" style="1" customWidth="1"/>
    <col min="9741" max="9741" width="17.125" style="1" customWidth="1"/>
    <col min="9742" max="9742" width="25.125" style="1" customWidth="1"/>
    <col min="9743" max="9743" width="13.75" style="1" customWidth="1"/>
    <col min="9744" max="9744" width="4.5" style="1" customWidth="1"/>
    <col min="9745" max="9745" width="13.25" style="1" customWidth="1"/>
    <col min="9746" max="9746" width="18.25" style="1" customWidth="1"/>
    <col min="9747" max="9747" width="15.625" style="1" customWidth="1"/>
    <col min="9748" max="9984" width="9" style="1"/>
    <col min="9985" max="9985" width="8.875" style="1" customWidth="1"/>
    <col min="9986" max="9986" width="13.625" style="1" customWidth="1"/>
    <col min="9987" max="9987" width="6.375" style="1" customWidth="1"/>
    <col min="9988" max="9988" width="5.75" style="1" customWidth="1"/>
    <col min="9989" max="9990" width="15.75" style="1" customWidth="1"/>
    <col min="9991" max="9991" width="51" style="1" customWidth="1"/>
    <col min="9992" max="9992" width="6.25" style="1" customWidth="1"/>
    <col min="9993" max="9994" width="9.875" style="1" bestFit="1" customWidth="1"/>
    <col min="9995" max="9995" width="5.75" style="1" customWidth="1"/>
    <col min="9996" max="9996" width="41.5" style="1" customWidth="1"/>
    <col min="9997" max="9997" width="17.125" style="1" customWidth="1"/>
    <col min="9998" max="9998" width="25.125" style="1" customWidth="1"/>
    <col min="9999" max="9999" width="13.75" style="1" customWidth="1"/>
    <col min="10000" max="10000" width="4.5" style="1" customWidth="1"/>
    <col min="10001" max="10001" width="13.25" style="1" customWidth="1"/>
    <col min="10002" max="10002" width="18.25" style="1" customWidth="1"/>
    <col min="10003" max="10003" width="15.625" style="1" customWidth="1"/>
    <col min="10004" max="10240" width="9" style="1"/>
    <col min="10241" max="10241" width="8.875" style="1" customWidth="1"/>
    <col min="10242" max="10242" width="13.625" style="1" customWidth="1"/>
    <col min="10243" max="10243" width="6.375" style="1" customWidth="1"/>
    <col min="10244" max="10244" width="5.75" style="1" customWidth="1"/>
    <col min="10245" max="10246" width="15.75" style="1" customWidth="1"/>
    <col min="10247" max="10247" width="51" style="1" customWidth="1"/>
    <col min="10248" max="10248" width="6.25" style="1" customWidth="1"/>
    <col min="10249" max="10250" width="9.875" style="1" bestFit="1" customWidth="1"/>
    <col min="10251" max="10251" width="5.75" style="1" customWidth="1"/>
    <col min="10252" max="10252" width="41.5" style="1" customWidth="1"/>
    <col min="10253" max="10253" width="17.125" style="1" customWidth="1"/>
    <col min="10254" max="10254" width="25.125" style="1" customWidth="1"/>
    <col min="10255" max="10255" width="13.75" style="1" customWidth="1"/>
    <col min="10256" max="10256" width="4.5" style="1" customWidth="1"/>
    <col min="10257" max="10257" width="13.25" style="1" customWidth="1"/>
    <col min="10258" max="10258" width="18.25" style="1" customWidth="1"/>
    <col min="10259" max="10259" width="15.625" style="1" customWidth="1"/>
    <col min="10260" max="10496" width="9" style="1"/>
    <col min="10497" max="10497" width="8.875" style="1" customWidth="1"/>
    <col min="10498" max="10498" width="13.625" style="1" customWidth="1"/>
    <col min="10499" max="10499" width="6.375" style="1" customWidth="1"/>
    <col min="10500" max="10500" width="5.75" style="1" customWidth="1"/>
    <col min="10501" max="10502" width="15.75" style="1" customWidth="1"/>
    <col min="10503" max="10503" width="51" style="1" customWidth="1"/>
    <col min="10504" max="10504" width="6.25" style="1" customWidth="1"/>
    <col min="10505" max="10506" width="9.875" style="1" bestFit="1" customWidth="1"/>
    <col min="10507" max="10507" width="5.75" style="1" customWidth="1"/>
    <col min="10508" max="10508" width="41.5" style="1" customWidth="1"/>
    <col min="10509" max="10509" width="17.125" style="1" customWidth="1"/>
    <col min="10510" max="10510" width="25.125" style="1" customWidth="1"/>
    <col min="10511" max="10511" width="13.75" style="1" customWidth="1"/>
    <col min="10512" max="10512" width="4.5" style="1" customWidth="1"/>
    <col min="10513" max="10513" width="13.25" style="1" customWidth="1"/>
    <col min="10514" max="10514" width="18.25" style="1" customWidth="1"/>
    <col min="10515" max="10515" width="15.625" style="1" customWidth="1"/>
    <col min="10516" max="10752" width="9" style="1"/>
    <col min="10753" max="10753" width="8.875" style="1" customWidth="1"/>
    <col min="10754" max="10754" width="13.625" style="1" customWidth="1"/>
    <col min="10755" max="10755" width="6.375" style="1" customWidth="1"/>
    <col min="10756" max="10756" width="5.75" style="1" customWidth="1"/>
    <col min="10757" max="10758" width="15.75" style="1" customWidth="1"/>
    <col min="10759" max="10759" width="51" style="1" customWidth="1"/>
    <col min="10760" max="10760" width="6.25" style="1" customWidth="1"/>
    <col min="10761" max="10762" width="9.875" style="1" bestFit="1" customWidth="1"/>
    <col min="10763" max="10763" width="5.75" style="1" customWidth="1"/>
    <col min="10764" max="10764" width="41.5" style="1" customWidth="1"/>
    <col min="10765" max="10765" width="17.125" style="1" customWidth="1"/>
    <col min="10766" max="10766" width="25.125" style="1" customWidth="1"/>
    <col min="10767" max="10767" width="13.75" style="1" customWidth="1"/>
    <col min="10768" max="10768" width="4.5" style="1" customWidth="1"/>
    <col min="10769" max="10769" width="13.25" style="1" customWidth="1"/>
    <col min="10770" max="10770" width="18.25" style="1" customWidth="1"/>
    <col min="10771" max="10771" width="15.625" style="1" customWidth="1"/>
    <col min="10772" max="11008" width="9" style="1"/>
    <col min="11009" max="11009" width="8.875" style="1" customWidth="1"/>
    <col min="11010" max="11010" width="13.625" style="1" customWidth="1"/>
    <col min="11011" max="11011" width="6.375" style="1" customWidth="1"/>
    <col min="11012" max="11012" width="5.75" style="1" customWidth="1"/>
    <col min="11013" max="11014" width="15.75" style="1" customWidth="1"/>
    <col min="11015" max="11015" width="51" style="1" customWidth="1"/>
    <col min="11016" max="11016" width="6.25" style="1" customWidth="1"/>
    <col min="11017" max="11018" width="9.875" style="1" bestFit="1" customWidth="1"/>
    <col min="11019" max="11019" width="5.75" style="1" customWidth="1"/>
    <col min="11020" max="11020" width="41.5" style="1" customWidth="1"/>
    <col min="11021" max="11021" width="17.125" style="1" customWidth="1"/>
    <col min="11022" max="11022" width="25.125" style="1" customWidth="1"/>
    <col min="11023" max="11023" width="13.75" style="1" customWidth="1"/>
    <col min="11024" max="11024" width="4.5" style="1" customWidth="1"/>
    <col min="11025" max="11025" width="13.25" style="1" customWidth="1"/>
    <col min="11026" max="11026" width="18.25" style="1" customWidth="1"/>
    <col min="11027" max="11027" width="15.625" style="1" customWidth="1"/>
    <col min="11028" max="11264" width="9" style="1"/>
    <col min="11265" max="11265" width="8.875" style="1" customWidth="1"/>
    <col min="11266" max="11266" width="13.625" style="1" customWidth="1"/>
    <col min="11267" max="11267" width="6.375" style="1" customWidth="1"/>
    <col min="11268" max="11268" width="5.75" style="1" customWidth="1"/>
    <col min="11269" max="11270" width="15.75" style="1" customWidth="1"/>
    <col min="11271" max="11271" width="51" style="1" customWidth="1"/>
    <col min="11272" max="11272" width="6.25" style="1" customWidth="1"/>
    <col min="11273" max="11274" width="9.875" style="1" bestFit="1" customWidth="1"/>
    <col min="11275" max="11275" width="5.75" style="1" customWidth="1"/>
    <col min="11276" max="11276" width="41.5" style="1" customWidth="1"/>
    <col min="11277" max="11277" width="17.125" style="1" customWidth="1"/>
    <col min="11278" max="11278" width="25.125" style="1" customWidth="1"/>
    <col min="11279" max="11279" width="13.75" style="1" customWidth="1"/>
    <col min="11280" max="11280" width="4.5" style="1" customWidth="1"/>
    <col min="11281" max="11281" width="13.25" style="1" customWidth="1"/>
    <col min="11282" max="11282" width="18.25" style="1" customWidth="1"/>
    <col min="11283" max="11283" width="15.625" style="1" customWidth="1"/>
    <col min="11284" max="11520" width="9" style="1"/>
    <col min="11521" max="11521" width="8.875" style="1" customWidth="1"/>
    <col min="11522" max="11522" width="13.625" style="1" customWidth="1"/>
    <col min="11523" max="11523" width="6.375" style="1" customWidth="1"/>
    <col min="11524" max="11524" width="5.75" style="1" customWidth="1"/>
    <col min="11525" max="11526" width="15.75" style="1" customWidth="1"/>
    <col min="11527" max="11527" width="51" style="1" customWidth="1"/>
    <col min="11528" max="11528" width="6.25" style="1" customWidth="1"/>
    <col min="11529" max="11530" width="9.875" style="1" bestFit="1" customWidth="1"/>
    <col min="11531" max="11531" width="5.75" style="1" customWidth="1"/>
    <col min="11532" max="11532" width="41.5" style="1" customWidth="1"/>
    <col min="11533" max="11533" width="17.125" style="1" customWidth="1"/>
    <col min="11534" max="11534" width="25.125" style="1" customWidth="1"/>
    <col min="11535" max="11535" width="13.75" style="1" customWidth="1"/>
    <col min="11536" max="11536" width="4.5" style="1" customWidth="1"/>
    <col min="11537" max="11537" width="13.25" style="1" customWidth="1"/>
    <col min="11538" max="11538" width="18.25" style="1" customWidth="1"/>
    <col min="11539" max="11539" width="15.625" style="1" customWidth="1"/>
    <col min="11540" max="11776" width="9" style="1"/>
    <col min="11777" max="11777" width="8.875" style="1" customWidth="1"/>
    <col min="11778" max="11778" width="13.625" style="1" customWidth="1"/>
    <col min="11779" max="11779" width="6.375" style="1" customWidth="1"/>
    <col min="11780" max="11780" width="5.75" style="1" customWidth="1"/>
    <col min="11781" max="11782" width="15.75" style="1" customWidth="1"/>
    <col min="11783" max="11783" width="51" style="1" customWidth="1"/>
    <col min="11784" max="11784" width="6.25" style="1" customWidth="1"/>
    <col min="11785" max="11786" width="9.875" style="1" bestFit="1" customWidth="1"/>
    <col min="11787" max="11787" width="5.75" style="1" customWidth="1"/>
    <col min="11788" max="11788" width="41.5" style="1" customWidth="1"/>
    <col min="11789" max="11789" width="17.125" style="1" customWidth="1"/>
    <col min="11790" max="11790" width="25.125" style="1" customWidth="1"/>
    <col min="11791" max="11791" width="13.75" style="1" customWidth="1"/>
    <col min="11792" max="11792" width="4.5" style="1" customWidth="1"/>
    <col min="11793" max="11793" width="13.25" style="1" customWidth="1"/>
    <col min="11794" max="11794" width="18.25" style="1" customWidth="1"/>
    <col min="11795" max="11795" width="15.625" style="1" customWidth="1"/>
    <col min="11796" max="12032" width="9" style="1"/>
    <col min="12033" max="12033" width="8.875" style="1" customWidth="1"/>
    <col min="12034" max="12034" width="13.625" style="1" customWidth="1"/>
    <col min="12035" max="12035" width="6.375" style="1" customWidth="1"/>
    <col min="12036" max="12036" width="5.75" style="1" customWidth="1"/>
    <col min="12037" max="12038" width="15.75" style="1" customWidth="1"/>
    <col min="12039" max="12039" width="51" style="1" customWidth="1"/>
    <col min="12040" max="12040" width="6.25" style="1" customWidth="1"/>
    <col min="12041" max="12042" width="9.875" style="1" bestFit="1" customWidth="1"/>
    <col min="12043" max="12043" width="5.75" style="1" customWidth="1"/>
    <col min="12044" max="12044" width="41.5" style="1" customWidth="1"/>
    <col min="12045" max="12045" width="17.125" style="1" customWidth="1"/>
    <col min="12046" max="12046" width="25.125" style="1" customWidth="1"/>
    <col min="12047" max="12047" width="13.75" style="1" customWidth="1"/>
    <col min="12048" max="12048" width="4.5" style="1" customWidth="1"/>
    <col min="12049" max="12049" width="13.25" style="1" customWidth="1"/>
    <col min="12050" max="12050" width="18.25" style="1" customWidth="1"/>
    <col min="12051" max="12051" width="15.625" style="1" customWidth="1"/>
    <col min="12052" max="12288" width="9" style="1"/>
    <col min="12289" max="12289" width="8.875" style="1" customWidth="1"/>
    <col min="12290" max="12290" width="13.625" style="1" customWidth="1"/>
    <col min="12291" max="12291" width="6.375" style="1" customWidth="1"/>
    <col min="12292" max="12292" width="5.75" style="1" customWidth="1"/>
    <col min="12293" max="12294" width="15.75" style="1" customWidth="1"/>
    <col min="12295" max="12295" width="51" style="1" customWidth="1"/>
    <col min="12296" max="12296" width="6.25" style="1" customWidth="1"/>
    <col min="12297" max="12298" width="9.875" style="1" bestFit="1" customWidth="1"/>
    <col min="12299" max="12299" width="5.75" style="1" customWidth="1"/>
    <col min="12300" max="12300" width="41.5" style="1" customWidth="1"/>
    <col min="12301" max="12301" width="17.125" style="1" customWidth="1"/>
    <col min="12302" max="12302" width="25.125" style="1" customWidth="1"/>
    <col min="12303" max="12303" width="13.75" style="1" customWidth="1"/>
    <col min="12304" max="12304" width="4.5" style="1" customWidth="1"/>
    <col min="12305" max="12305" width="13.25" style="1" customWidth="1"/>
    <col min="12306" max="12306" width="18.25" style="1" customWidth="1"/>
    <col min="12307" max="12307" width="15.625" style="1" customWidth="1"/>
    <col min="12308" max="12544" width="9" style="1"/>
    <col min="12545" max="12545" width="8.875" style="1" customWidth="1"/>
    <col min="12546" max="12546" width="13.625" style="1" customWidth="1"/>
    <col min="12547" max="12547" width="6.375" style="1" customWidth="1"/>
    <col min="12548" max="12548" width="5.75" style="1" customWidth="1"/>
    <col min="12549" max="12550" width="15.75" style="1" customWidth="1"/>
    <col min="12551" max="12551" width="51" style="1" customWidth="1"/>
    <col min="12552" max="12552" width="6.25" style="1" customWidth="1"/>
    <col min="12553" max="12554" width="9.875" style="1" bestFit="1" customWidth="1"/>
    <col min="12555" max="12555" width="5.75" style="1" customWidth="1"/>
    <col min="12556" max="12556" width="41.5" style="1" customWidth="1"/>
    <col min="12557" max="12557" width="17.125" style="1" customWidth="1"/>
    <col min="12558" max="12558" width="25.125" style="1" customWidth="1"/>
    <col min="12559" max="12559" width="13.75" style="1" customWidth="1"/>
    <col min="12560" max="12560" width="4.5" style="1" customWidth="1"/>
    <col min="12561" max="12561" width="13.25" style="1" customWidth="1"/>
    <col min="12562" max="12562" width="18.25" style="1" customWidth="1"/>
    <col min="12563" max="12563" width="15.625" style="1" customWidth="1"/>
    <col min="12564" max="12800" width="9" style="1"/>
    <col min="12801" max="12801" width="8.875" style="1" customWidth="1"/>
    <col min="12802" max="12802" width="13.625" style="1" customWidth="1"/>
    <col min="12803" max="12803" width="6.375" style="1" customWidth="1"/>
    <col min="12804" max="12804" width="5.75" style="1" customWidth="1"/>
    <col min="12805" max="12806" width="15.75" style="1" customWidth="1"/>
    <col min="12807" max="12807" width="51" style="1" customWidth="1"/>
    <col min="12808" max="12808" width="6.25" style="1" customWidth="1"/>
    <col min="12809" max="12810" width="9.875" style="1" bestFit="1" customWidth="1"/>
    <col min="12811" max="12811" width="5.75" style="1" customWidth="1"/>
    <col min="12812" max="12812" width="41.5" style="1" customWidth="1"/>
    <col min="12813" max="12813" width="17.125" style="1" customWidth="1"/>
    <col min="12814" max="12814" width="25.125" style="1" customWidth="1"/>
    <col min="12815" max="12815" width="13.75" style="1" customWidth="1"/>
    <col min="12816" max="12816" width="4.5" style="1" customWidth="1"/>
    <col min="12817" max="12817" width="13.25" style="1" customWidth="1"/>
    <col min="12818" max="12818" width="18.25" style="1" customWidth="1"/>
    <col min="12819" max="12819" width="15.625" style="1" customWidth="1"/>
    <col min="12820" max="13056" width="9" style="1"/>
    <col min="13057" max="13057" width="8.875" style="1" customWidth="1"/>
    <col min="13058" max="13058" width="13.625" style="1" customWidth="1"/>
    <col min="13059" max="13059" width="6.375" style="1" customWidth="1"/>
    <col min="13060" max="13060" width="5.75" style="1" customWidth="1"/>
    <col min="13061" max="13062" width="15.75" style="1" customWidth="1"/>
    <col min="13063" max="13063" width="51" style="1" customWidth="1"/>
    <col min="13064" max="13064" width="6.25" style="1" customWidth="1"/>
    <col min="13065" max="13066" width="9.875" style="1" bestFit="1" customWidth="1"/>
    <col min="13067" max="13067" width="5.75" style="1" customWidth="1"/>
    <col min="13068" max="13068" width="41.5" style="1" customWidth="1"/>
    <col min="13069" max="13069" width="17.125" style="1" customWidth="1"/>
    <col min="13070" max="13070" width="25.125" style="1" customWidth="1"/>
    <col min="13071" max="13071" width="13.75" style="1" customWidth="1"/>
    <col min="13072" max="13072" width="4.5" style="1" customWidth="1"/>
    <col min="13073" max="13073" width="13.25" style="1" customWidth="1"/>
    <col min="13074" max="13074" width="18.25" style="1" customWidth="1"/>
    <col min="13075" max="13075" width="15.625" style="1" customWidth="1"/>
    <col min="13076" max="13312" width="9" style="1"/>
    <col min="13313" max="13313" width="8.875" style="1" customWidth="1"/>
    <col min="13314" max="13314" width="13.625" style="1" customWidth="1"/>
    <col min="13315" max="13315" width="6.375" style="1" customWidth="1"/>
    <col min="13316" max="13316" width="5.75" style="1" customWidth="1"/>
    <col min="13317" max="13318" width="15.75" style="1" customWidth="1"/>
    <col min="13319" max="13319" width="51" style="1" customWidth="1"/>
    <col min="13320" max="13320" width="6.25" style="1" customWidth="1"/>
    <col min="13321" max="13322" width="9.875" style="1" bestFit="1" customWidth="1"/>
    <col min="13323" max="13323" width="5.75" style="1" customWidth="1"/>
    <col min="13324" max="13324" width="41.5" style="1" customWidth="1"/>
    <col min="13325" max="13325" width="17.125" style="1" customWidth="1"/>
    <col min="13326" max="13326" width="25.125" style="1" customWidth="1"/>
    <col min="13327" max="13327" width="13.75" style="1" customWidth="1"/>
    <col min="13328" max="13328" width="4.5" style="1" customWidth="1"/>
    <col min="13329" max="13329" width="13.25" style="1" customWidth="1"/>
    <col min="13330" max="13330" width="18.25" style="1" customWidth="1"/>
    <col min="13331" max="13331" width="15.625" style="1" customWidth="1"/>
    <col min="13332" max="13568" width="9" style="1"/>
    <col min="13569" max="13569" width="8.875" style="1" customWidth="1"/>
    <col min="13570" max="13570" width="13.625" style="1" customWidth="1"/>
    <col min="13571" max="13571" width="6.375" style="1" customWidth="1"/>
    <col min="13572" max="13572" width="5.75" style="1" customWidth="1"/>
    <col min="13573" max="13574" width="15.75" style="1" customWidth="1"/>
    <col min="13575" max="13575" width="51" style="1" customWidth="1"/>
    <col min="13576" max="13576" width="6.25" style="1" customWidth="1"/>
    <col min="13577" max="13578" width="9.875" style="1" bestFit="1" customWidth="1"/>
    <col min="13579" max="13579" width="5.75" style="1" customWidth="1"/>
    <col min="13580" max="13580" width="41.5" style="1" customWidth="1"/>
    <col min="13581" max="13581" width="17.125" style="1" customWidth="1"/>
    <col min="13582" max="13582" width="25.125" style="1" customWidth="1"/>
    <col min="13583" max="13583" width="13.75" style="1" customWidth="1"/>
    <col min="13584" max="13584" width="4.5" style="1" customWidth="1"/>
    <col min="13585" max="13585" width="13.25" style="1" customWidth="1"/>
    <col min="13586" max="13586" width="18.25" style="1" customWidth="1"/>
    <col min="13587" max="13587" width="15.625" style="1" customWidth="1"/>
    <col min="13588" max="13824" width="9" style="1"/>
    <col min="13825" max="13825" width="8.875" style="1" customWidth="1"/>
    <col min="13826" max="13826" width="13.625" style="1" customWidth="1"/>
    <col min="13827" max="13827" width="6.375" style="1" customWidth="1"/>
    <col min="13828" max="13828" width="5.75" style="1" customWidth="1"/>
    <col min="13829" max="13830" width="15.75" style="1" customWidth="1"/>
    <col min="13831" max="13831" width="51" style="1" customWidth="1"/>
    <col min="13832" max="13832" width="6.25" style="1" customWidth="1"/>
    <col min="13833" max="13834" width="9.875" style="1" bestFit="1" customWidth="1"/>
    <col min="13835" max="13835" width="5.75" style="1" customWidth="1"/>
    <col min="13836" max="13836" width="41.5" style="1" customWidth="1"/>
    <col min="13837" max="13837" width="17.125" style="1" customWidth="1"/>
    <col min="13838" max="13838" width="25.125" style="1" customWidth="1"/>
    <col min="13839" max="13839" width="13.75" style="1" customWidth="1"/>
    <col min="13840" max="13840" width="4.5" style="1" customWidth="1"/>
    <col min="13841" max="13841" width="13.25" style="1" customWidth="1"/>
    <col min="13842" max="13842" width="18.25" style="1" customWidth="1"/>
    <col min="13843" max="13843" width="15.625" style="1" customWidth="1"/>
    <col min="13844" max="14080" width="9" style="1"/>
    <col min="14081" max="14081" width="8.875" style="1" customWidth="1"/>
    <col min="14082" max="14082" width="13.625" style="1" customWidth="1"/>
    <col min="14083" max="14083" width="6.375" style="1" customWidth="1"/>
    <col min="14084" max="14084" width="5.75" style="1" customWidth="1"/>
    <col min="14085" max="14086" width="15.75" style="1" customWidth="1"/>
    <col min="14087" max="14087" width="51" style="1" customWidth="1"/>
    <col min="14088" max="14088" width="6.25" style="1" customWidth="1"/>
    <col min="14089" max="14090" width="9.875" style="1" bestFit="1" customWidth="1"/>
    <col min="14091" max="14091" width="5.75" style="1" customWidth="1"/>
    <col min="14092" max="14092" width="41.5" style="1" customWidth="1"/>
    <col min="14093" max="14093" width="17.125" style="1" customWidth="1"/>
    <col min="14094" max="14094" width="25.125" style="1" customWidth="1"/>
    <col min="14095" max="14095" width="13.75" style="1" customWidth="1"/>
    <col min="14096" max="14096" width="4.5" style="1" customWidth="1"/>
    <col min="14097" max="14097" width="13.25" style="1" customWidth="1"/>
    <col min="14098" max="14098" width="18.25" style="1" customWidth="1"/>
    <col min="14099" max="14099" width="15.625" style="1" customWidth="1"/>
    <col min="14100" max="14336" width="9" style="1"/>
    <col min="14337" max="14337" width="8.875" style="1" customWidth="1"/>
    <col min="14338" max="14338" width="13.625" style="1" customWidth="1"/>
    <col min="14339" max="14339" width="6.375" style="1" customWidth="1"/>
    <col min="14340" max="14340" width="5.75" style="1" customWidth="1"/>
    <col min="14341" max="14342" width="15.75" style="1" customWidth="1"/>
    <col min="14343" max="14343" width="51" style="1" customWidth="1"/>
    <col min="14344" max="14344" width="6.25" style="1" customWidth="1"/>
    <col min="14345" max="14346" width="9.875" style="1" bestFit="1" customWidth="1"/>
    <col min="14347" max="14347" width="5.75" style="1" customWidth="1"/>
    <col min="14348" max="14348" width="41.5" style="1" customWidth="1"/>
    <col min="14349" max="14349" width="17.125" style="1" customWidth="1"/>
    <col min="14350" max="14350" width="25.125" style="1" customWidth="1"/>
    <col min="14351" max="14351" width="13.75" style="1" customWidth="1"/>
    <col min="14352" max="14352" width="4.5" style="1" customWidth="1"/>
    <col min="14353" max="14353" width="13.25" style="1" customWidth="1"/>
    <col min="14354" max="14354" width="18.25" style="1" customWidth="1"/>
    <col min="14355" max="14355" width="15.625" style="1" customWidth="1"/>
    <col min="14356" max="14592" width="9" style="1"/>
    <col min="14593" max="14593" width="8.875" style="1" customWidth="1"/>
    <col min="14594" max="14594" width="13.625" style="1" customWidth="1"/>
    <col min="14595" max="14595" width="6.375" style="1" customWidth="1"/>
    <col min="14596" max="14596" width="5.75" style="1" customWidth="1"/>
    <col min="14597" max="14598" width="15.75" style="1" customWidth="1"/>
    <col min="14599" max="14599" width="51" style="1" customWidth="1"/>
    <col min="14600" max="14600" width="6.25" style="1" customWidth="1"/>
    <col min="14601" max="14602" width="9.875" style="1" bestFit="1" customWidth="1"/>
    <col min="14603" max="14603" width="5.75" style="1" customWidth="1"/>
    <col min="14604" max="14604" width="41.5" style="1" customWidth="1"/>
    <col min="14605" max="14605" width="17.125" style="1" customWidth="1"/>
    <col min="14606" max="14606" width="25.125" style="1" customWidth="1"/>
    <col min="14607" max="14607" width="13.75" style="1" customWidth="1"/>
    <col min="14608" max="14608" width="4.5" style="1" customWidth="1"/>
    <col min="14609" max="14609" width="13.25" style="1" customWidth="1"/>
    <col min="14610" max="14610" width="18.25" style="1" customWidth="1"/>
    <col min="14611" max="14611" width="15.625" style="1" customWidth="1"/>
    <col min="14612" max="14848" width="9" style="1"/>
    <col min="14849" max="14849" width="8.875" style="1" customWidth="1"/>
    <col min="14850" max="14850" width="13.625" style="1" customWidth="1"/>
    <col min="14851" max="14851" width="6.375" style="1" customWidth="1"/>
    <col min="14852" max="14852" width="5.75" style="1" customWidth="1"/>
    <col min="14853" max="14854" width="15.75" style="1" customWidth="1"/>
    <col min="14855" max="14855" width="51" style="1" customWidth="1"/>
    <col min="14856" max="14856" width="6.25" style="1" customWidth="1"/>
    <col min="14857" max="14858" width="9.875" style="1" bestFit="1" customWidth="1"/>
    <col min="14859" max="14859" width="5.75" style="1" customWidth="1"/>
    <col min="14860" max="14860" width="41.5" style="1" customWidth="1"/>
    <col min="14861" max="14861" width="17.125" style="1" customWidth="1"/>
    <col min="14862" max="14862" width="25.125" style="1" customWidth="1"/>
    <col min="14863" max="14863" width="13.75" style="1" customWidth="1"/>
    <col min="14864" max="14864" width="4.5" style="1" customWidth="1"/>
    <col min="14865" max="14865" width="13.25" style="1" customWidth="1"/>
    <col min="14866" max="14866" width="18.25" style="1" customWidth="1"/>
    <col min="14867" max="14867" width="15.625" style="1" customWidth="1"/>
    <col min="14868" max="15104" width="9" style="1"/>
    <col min="15105" max="15105" width="8.875" style="1" customWidth="1"/>
    <col min="15106" max="15106" width="13.625" style="1" customWidth="1"/>
    <col min="15107" max="15107" width="6.375" style="1" customWidth="1"/>
    <col min="15108" max="15108" width="5.75" style="1" customWidth="1"/>
    <col min="15109" max="15110" width="15.75" style="1" customWidth="1"/>
    <col min="15111" max="15111" width="51" style="1" customWidth="1"/>
    <col min="15112" max="15112" width="6.25" style="1" customWidth="1"/>
    <col min="15113" max="15114" width="9.875" style="1" bestFit="1" customWidth="1"/>
    <col min="15115" max="15115" width="5.75" style="1" customWidth="1"/>
    <col min="15116" max="15116" width="41.5" style="1" customWidth="1"/>
    <col min="15117" max="15117" width="17.125" style="1" customWidth="1"/>
    <col min="15118" max="15118" width="25.125" style="1" customWidth="1"/>
    <col min="15119" max="15119" width="13.75" style="1" customWidth="1"/>
    <col min="15120" max="15120" width="4.5" style="1" customWidth="1"/>
    <col min="15121" max="15121" width="13.25" style="1" customWidth="1"/>
    <col min="15122" max="15122" width="18.25" style="1" customWidth="1"/>
    <col min="15123" max="15123" width="15.625" style="1" customWidth="1"/>
    <col min="15124" max="15360" width="9" style="1"/>
    <col min="15361" max="15361" width="8.875" style="1" customWidth="1"/>
    <col min="15362" max="15362" width="13.625" style="1" customWidth="1"/>
    <col min="15363" max="15363" width="6.375" style="1" customWidth="1"/>
    <col min="15364" max="15364" width="5.75" style="1" customWidth="1"/>
    <col min="15365" max="15366" width="15.75" style="1" customWidth="1"/>
    <col min="15367" max="15367" width="51" style="1" customWidth="1"/>
    <col min="15368" max="15368" width="6.25" style="1" customWidth="1"/>
    <col min="15369" max="15370" width="9.875" style="1" bestFit="1" customWidth="1"/>
    <col min="15371" max="15371" width="5.75" style="1" customWidth="1"/>
    <col min="15372" max="15372" width="41.5" style="1" customWidth="1"/>
    <col min="15373" max="15373" width="17.125" style="1" customWidth="1"/>
    <col min="15374" max="15374" width="25.125" style="1" customWidth="1"/>
    <col min="15375" max="15375" width="13.75" style="1" customWidth="1"/>
    <col min="15376" max="15376" width="4.5" style="1" customWidth="1"/>
    <col min="15377" max="15377" width="13.25" style="1" customWidth="1"/>
    <col min="15378" max="15378" width="18.25" style="1" customWidth="1"/>
    <col min="15379" max="15379" width="15.625" style="1" customWidth="1"/>
    <col min="15380" max="15616" width="9" style="1"/>
    <col min="15617" max="15617" width="8.875" style="1" customWidth="1"/>
    <col min="15618" max="15618" width="13.625" style="1" customWidth="1"/>
    <col min="15619" max="15619" width="6.375" style="1" customWidth="1"/>
    <col min="15620" max="15620" width="5.75" style="1" customWidth="1"/>
    <col min="15621" max="15622" width="15.75" style="1" customWidth="1"/>
    <col min="15623" max="15623" width="51" style="1" customWidth="1"/>
    <col min="15624" max="15624" width="6.25" style="1" customWidth="1"/>
    <col min="15625" max="15626" width="9.875" style="1" bestFit="1" customWidth="1"/>
    <col min="15627" max="15627" width="5.75" style="1" customWidth="1"/>
    <col min="15628" max="15628" width="41.5" style="1" customWidth="1"/>
    <col min="15629" max="15629" width="17.125" style="1" customWidth="1"/>
    <col min="15630" max="15630" width="25.125" style="1" customWidth="1"/>
    <col min="15631" max="15631" width="13.75" style="1" customWidth="1"/>
    <col min="15632" max="15632" width="4.5" style="1" customWidth="1"/>
    <col min="15633" max="15633" width="13.25" style="1" customWidth="1"/>
    <col min="15634" max="15634" width="18.25" style="1" customWidth="1"/>
    <col min="15635" max="15635" width="15.625" style="1" customWidth="1"/>
    <col min="15636" max="15872" width="9" style="1"/>
    <col min="15873" max="15873" width="8.875" style="1" customWidth="1"/>
    <col min="15874" max="15874" width="13.625" style="1" customWidth="1"/>
    <col min="15875" max="15875" width="6.375" style="1" customWidth="1"/>
    <col min="15876" max="15876" width="5.75" style="1" customWidth="1"/>
    <col min="15877" max="15878" width="15.75" style="1" customWidth="1"/>
    <col min="15879" max="15879" width="51" style="1" customWidth="1"/>
    <col min="15880" max="15880" width="6.25" style="1" customWidth="1"/>
    <col min="15881" max="15882" width="9.875" style="1" bestFit="1" customWidth="1"/>
    <col min="15883" max="15883" width="5.75" style="1" customWidth="1"/>
    <col min="15884" max="15884" width="41.5" style="1" customWidth="1"/>
    <col min="15885" max="15885" width="17.125" style="1" customWidth="1"/>
    <col min="15886" max="15886" width="25.125" style="1" customWidth="1"/>
    <col min="15887" max="15887" width="13.75" style="1" customWidth="1"/>
    <col min="15888" max="15888" width="4.5" style="1" customWidth="1"/>
    <col min="15889" max="15889" width="13.25" style="1" customWidth="1"/>
    <col min="15890" max="15890" width="18.25" style="1" customWidth="1"/>
    <col min="15891" max="15891" width="15.625" style="1" customWidth="1"/>
    <col min="15892" max="16128" width="9" style="1"/>
    <col min="16129" max="16129" width="8.875" style="1" customWidth="1"/>
    <col min="16130" max="16130" width="13.625" style="1" customWidth="1"/>
    <col min="16131" max="16131" width="6.375" style="1" customWidth="1"/>
    <col min="16132" max="16132" width="5.75" style="1" customWidth="1"/>
    <col min="16133" max="16134" width="15.75" style="1" customWidth="1"/>
    <col min="16135" max="16135" width="51" style="1" customWidth="1"/>
    <col min="16136" max="16136" width="6.25" style="1" customWidth="1"/>
    <col min="16137" max="16138" width="9.875" style="1" bestFit="1" customWidth="1"/>
    <col min="16139" max="16139" width="5.75" style="1" customWidth="1"/>
    <col min="16140" max="16140" width="41.5" style="1" customWidth="1"/>
    <col min="16141" max="16141" width="17.125" style="1" customWidth="1"/>
    <col min="16142" max="16142" width="25.125" style="1" customWidth="1"/>
    <col min="16143" max="16143" width="13.75" style="1" customWidth="1"/>
    <col min="16144" max="16144" width="4.5" style="1" customWidth="1"/>
    <col min="16145" max="16145" width="13.25" style="1" customWidth="1"/>
    <col min="16146" max="16146" width="18.25" style="1" customWidth="1"/>
    <col min="16147" max="16147" width="15.625" style="1" customWidth="1"/>
    <col min="16148" max="16384" width="9" style="1"/>
  </cols>
  <sheetData>
    <row r="2" spans="1:19" ht="20.100000000000001" customHeight="1">
      <c r="D2" s="2" t="s">
        <v>0</v>
      </c>
      <c r="E2" s="2"/>
      <c r="F2" s="2"/>
      <c r="G2" s="3" t="s">
        <v>3394</v>
      </c>
      <c r="I2" s="5" t="s">
        <v>2</v>
      </c>
      <c r="J2" s="6"/>
      <c r="K2" s="7"/>
      <c r="L2" s="8">
        <f>SUM(J:J)</f>
        <v>21304</v>
      </c>
    </row>
    <row r="3" spans="1:19" ht="20.100000000000001" customHeight="1">
      <c r="D3" s="2" t="s">
        <v>3</v>
      </c>
      <c r="E3" s="2"/>
      <c r="F3" s="2"/>
      <c r="G3" s="13" t="s">
        <v>1096</v>
      </c>
    </row>
    <row r="4" spans="1:19" ht="20.100000000000001" customHeight="1">
      <c r="D4" s="2" t="s">
        <v>1516</v>
      </c>
      <c r="E4" s="2"/>
      <c r="F4" s="2"/>
      <c r="G4" s="13" t="s">
        <v>3395</v>
      </c>
      <c r="J4" s="1579"/>
      <c r="L4" s="1580" t="s">
        <v>3396</v>
      </c>
      <c r="M4" s="1581"/>
    </row>
    <row r="5" spans="1:19" ht="20.100000000000001" customHeight="1">
      <c r="D5" s="2" t="s">
        <v>8</v>
      </c>
      <c r="E5" s="2"/>
      <c r="F5" s="2"/>
      <c r="G5" s="18">
        <v>45840</v>
      </c>
      <c r="I5" s="1582" t="s">
        <v>34</v>
      </c>
      <c r="J5" s="1583"/>
      <c r="L5" s="1584"/>
      <c r="M5" s="1585"/>
    </row>
    <row r="6" spans="1:19" ht="20.100000000000001" customHeight="1">
      <c r="D6" s="2" t="s">
        <v>10</v>
      </c>
      <c r="E6" s="2"/>
      <c r="F6" s="2"/>
      <c r="G6" s="18">
        <v>45841</v>
      </c>
      <c r="I6" s="1586"/>
    </row>
    <row r="8" spans="1:19" s="4" customFormat="1" ht="19.7" customHeight="1">
      <c r="B8" s="27" t="s">
        <v>3397</v>
      </c>
      <c r="D8" s="28" t="s">
        <v>12</v>
      </c>
      <c r="E8" s="28" t="s">
        <v>13</v>
      </c>
      <c r="F8" s="28" t="s">
        <v>14</v>
      </c>
      <c r="G8" s="27" t="s">
        <v>15</v>
      </c>
      <c r="H8" s="27" t="s">
        <v>16</v>
      </c>
      <c r="I8" s="27" t="s">
        <v>17</v>
      </c>
      <c r="J8" s="31" t="s">
        <v>18</v>
      </c>
      <c r="K8" s="31" t="s">
        <v>19</v>
      </c>
      <c r="L8" s="27" t="s">
        <v>20</v>
      </c>
      <c r="M8" s="27" t="s">
        <v>21</v>
      </c>
      <c r="N8" s="27" t="s">
        <v>22</v>
      </c>
      <c r="O8" s="32" t="s">
        <v>23</v>
      </c>
      <c r="P8" s="28" t="s">
        <v>24</v>
      </c>
      <c r="Q8" s="27" t="s">
        <v>25</v>
      </c>
      <c r="R8" s="32" t="s">
        <v>26</v>
      </c>
      <c r="S8" s="33" t="s">
        <v>27</v>
      </c>
    </row>
    <row r="9" spans="1:19" s="4" customFormat="1" ht="19.7" customHeight="1">
      <c r="D9" s="28"/>
      <c r="E9" s="28"/>
      <c r="F9" s="28"/>
      <c r="G9" s="27"/>
      <c r="H9" s="27"/>
      <c r="I9" s="27"/>
      <c r="J9" s="31"/>
      <c r="K9" s="31"/>
      <c r="L9" s="27"/>
      <c r="M9" s="27"/>
      <c r="N9" s="27"/>
      <c r="O9" s="32"/>
      <c r="P9" s="28"/>
      <c r="Q9" s="27"/>
      <c r="R9" s="32"/>
      <c r="S9" s="33"/>
    </row>
    <row r="10" spans="1:19" s="4" customFormat="1" ht="19.7" customHeight="1">
      <c r="D10" s="28"/>
      <c r="E10" s="28"/>
      <c r="F10" s="28"/>
      <c r="G10" s="27"/>
      <c r="H10" s="27"/>
      <c r="I10" s="27"/>
      <c r="J10" s="31"/>
      <c r="K10" s="31"/>
      <c r="L10" s="27"/>
      <c r="M10" s="27"/>
      <c r="N10" s="27"/>
      <c r="O10" s="32"/>
      <c r="P10" s="28"/>
      <c r="Q10" s="27"/>
      <c r="R10" s="32"/>
      <c r="S10" s="33"/>
    </row>
    <row r="11" spans="1:19" s="4" customFormat="1" ht="19.7" customHeight="1">
      <c r="D11" s="28"/>
      <c r="E11" s="161" t="s">
        <v>406</v>
      </c>
      <c r="F11" s="162"/>
      <c r="G11" s="163"/>
      <c r="H11" s="27"/>
      <c r="I11" s="27"/>
      <c r="J11" s="31"/>
      <c r="K11" s="31"/>
      <c r="L11" s="27"/>
      <c r="M11" s="27"/>
      <c r="N11" s="27"/>
      <c r="O11" s="32"/>
      <c r="P11" s="28"/>
      <c r="Q11" s="27"/>
      <c r="R11" s="32"/>
      <c r="S11" s="33"/>
    </row>
    <row r="12" spans="1:19" s="4" customFormat="1" ht="19.7" customHeight="1">
      <c r="A12" s="398" t="s">
        <v>54</v>
      </c>
      <c r="B12" s="1278">
        <v>1</v>
      </c>
      <c r="C12" s="1587"/>
      <c r="D12" s="1318">
        <v>1</v>
      </c>
      <c r="E12" s="28" t="s">
        <v>61</v>
      </c>
      <c r="F12" s="28" t="s">
        <v>55</v>
      </c>
      <c r="G12" s="419" t="s">
        <v>3398</v>
      </c>
      <c r="H12" s="431">
        <v>1</v>
      </c>
      <c r="I12" s="1588">
        <v>7358</v>
      </c>
      <c r="J12" s="159">
        <f t="shared" ref="J12:J21" si="0">H12*I12</f>
        <v>7358</v>
      </c>
      <c r="K12" s="217"/>
      <c r="L12" s="217" t="s">
        <v>3399</v>
      </c>
      <c r="M12" s="297" t="s">
        <v>3400</v>
      </c>
      <c r="N12" s="1423" t="s">
        <v>3401</v>
      </c>
      <c r="O12" s="32">
        <v>45825</v>
      </c>
      <c r="P12" s="28"/>
      <c r="Q12" s="40">
        <v>45839</v>
      </c>
      <c r="R12" s="32">
        <v>45840</v>
      </c>
      <c r="S12" s="33"/>
    </row>
    <row r="13" spans="1:19" s="4" customFormat="1" ht="19.7" customHeight="1">
      <c r="A13" s="398" t="s">
        <v>109</v>
      </c>
      <c r="B13" s="1278">
        <v>1</v>
      </c>
      <c r="C13" s="1587"/>
      <c r="D13" s="1318">
        <f t="shared" ref="D13:D21" si="1">+D12+1</f>
        <v>2</v>
      </c>
      <c r="E13" s="28" t="s">
        <v>55</v>
      </c>
      <c r="F13" s="28" t="s">
        <v>55</v>
      </c>
      <c r="G13" s="419" t="s">
        <v>3402</v>
      </c>
      <c r="H13" s="431">
        <v>2</v>
      </c>
      <c r="I13" s="1588">
        <v>1782</v>
      </c>
      <c r="J13" s="159">
        <f t="shared" si="0"/>
        <v>3564</v>
      </c>
      <c r="K13" s="217"/>
      <c r="L13" s="217" t="s">
        <v>3403</v>
      </c>
      <c r="M13" s="297" t="s">
        <v>3400</v>
      </c>
      <c r="N13" s="1423" t="s">
        <v>3401</v>
      </c>
      <c r="O13" s="32">
        <v>45825</v>
      </c>
      <c r="P13" s="28"/>
      <c r="Q13" s="40">
        <v>45839</v>
      </c>
      <c r="R13" s="32">
        <v>45840</v>
      </c>
      <c r="S13" s="33"/>
    </row>
    <row r="14" spans="1:19" s="4" customFormat="1" ht="19.7" customHeight="1">
      <c r="A14" s="398" t="s">
        <v>42</v>
      </c>
      <c r="B14" s="1278">
        <v>1</v>
      </c>
      <c r="C14" s="1587"/>
      <c r="D14" s="1318">
        <f t="shared" si="1"/>
        <v>3</v>
      </c>
      <c r="E14" s="28" t="s">
        <v>55</v>
      </c>
      <c r="F14" s="28" t="s">
        <v>55</v>
      </c>
      <c r="G14" s="419" t="s">
        <v>3404</v>
      </c>
      <c r="H14" s="431">
        <v>2</v>
      </c>
      <c r="I14" s="1588">
        <v>35</v>
      </c>
      <c r="J14" s="159">
        <f>H14*I14</f>
        <v>70</v>
      </c>
      <c r="K14" s="217"/>
      <c r="L14" s="217" t="s">
        <v>3404</v>
      </c>
      <c r="M14" s="297" t="s">
        <v>3400</v>
      </c>
      <c r="N14" s="1423" t="s">
        <v>3401</v>
      </c>
      <c r="O14" s="32">
        <v>45825</v>
      </c>
      <c r="P14" s="28"/>
      <c r="Q14" s="40">
        <v>45839</v>
      </c>
      <c r="R14" s="32">
        <v>45840</v>
      </c>
      <c r="S14" s="33"/>
    </row>
    <row r="15" spans="1:19" s="4" customFormat="1" ht="19.7" customHeight="1">
      <c r="A15" s="398" t="s">
        <v>42</v>
      </c>
      <c r="B15" s="1278">
        <v>1</v>
      </c>
      <c r="C15" s="1587"/>
      <c r="D15" s="1318">
        <f t="shared" si="1"/>
        <v>4</v>
      </c>
      <c r="E15" s="131" t="s">
        <v>55</v>
      </c>
      <c r="F15" s="131" t="s">
        <v>55</v>
      </c>
      <c r="G15" s="1589" t="s">
        <v>430</v>
      </c>
      <c r="H15" s="730">
        <v>4</v>
      </c>
      <c r="I15" s="1194">
        <v>120</v>
      </c>
      <c r="J15" s="159">
        <f t="shared" si="0"/>
        <v>480</v>
      </c>
      <c r="K15" s="271"/>
      <c r="L15" s="464" t="s">
        <v>3405</v>
      </c>
      <c r="M15" s="297" t="s">
        <v>3400</v>
      </c>
      <c r="N15" s="1423" t="s">
        <v>3401</v>
      </c>
      <c r="O15" s="32">
        <v>45825</v>
      </c>
      <c r="P15" s="28"/>
      <c r="Q15" s="40">
        <v>45839</v>
      </c>
      <c r="R15" s="32">
        <v>45840</v>
      </c>
      <c r="S15" s="33"/>
    </row>
    <row r="16" spans="1:19" s="4" customFormat="1" ht="19.7" customHeight="1">
      <c r="A16" s="398" t="s">
        <v>109</v>
      </c>
      <c r="B16" s="1278">
        <v>1</v>
      </c>
      <c r="C16" s="1587"/>
      <c r="D16" s="1318">
        <f t="shared" si="1"/>
        <v>5</v>
      </c>
      <c r="E16" s="28" t="s">
        <v>61</v>
      </c>
      <c r="F16" s="28" t="s">
        <v>55</v>
      </c>
      <c r="G16" s="419" t="s">
        <v>3406</v>
      </c>
      <c r="H16" s="431">
        <v>1</v>
      </c>
      <c r="I16" s="1588">
        <v>2630</v>
      </c>
      <c r="J16" s="159">
        <f t="shared" si="0"/>
        <v>2630</v>
      </c>
      <c r="K16" s="217"/>
      <c r="L16" s="217" t="s">
        <v>3407</v>
      </c>
      <c r="M16" s="297" t="s">
        <v>3400</v>
      </c>
      <c r="N16" s="1423" t="s">
        <v>3401</v>
      </c>
      <c r="O16" s="32">
        <v>45825</v>
      </c>
      <c r="P16" s="28"/>
      <c r="Q16" s="40">
        <v>45839</v>
      </c>
      <c r="R16" s="32">
        <v>45840</v>
      </c>
      <c r="S16" s="33"/>
    </row>
    <row r="17" spans="1:19" s="4" customFormat="1" ht="19.7" customHeight="1">
      <c r="A17" s="398" t="s">
        <v>42</v>
      </c>
      <c r="B17" s="1278">
        <v>1</v>
      </c>
      <c r="C17" s="1587"/>
      <c r="D17" s="1318">
        <f t="shared" si="1"/>
        <v>6</v>
      </c>
      <c r="E17" s="28" t="s">
        <v>55</v>
      </c>
      <c r="F17" s="28" t="s">
        <v>55</v>
      </c>
      <c r="G17" s="419" t="s">
        <v>1828</v>
      </c>
      <c r="H17" s="431">
        <v>4</v>
      </c>
      <c r="I17" s="1588">
        <v>77</v>
      </c>
      <c r="J17" s="159">
        <f>H17*I17</f>
        <v>308</v>
      </c>
      <c r="K17" s="217"/>
      <c r="L17" s="217" t="s">
        <v>3408</v>
      </c>
      <c r="M17" s="297" t="s">
        <v>3400</v>
      </c>
      <c r="N17" s="1423" t="s">
        <v>3401</v>
      </c>
      <c r="O17" s="32">
        <v>45825</v>
      </c>
      <c r="P17" s="28"/>
      <c r="Q17" s="40">
        <v>45839</v>
      </c>
      <c r="R17" s="32">
        <v>45840</v>
      </c>
      <c r="S17" s="33"/>
    </row>
    <row r="18" spans="1:19" s="4" customFormat="1" ht="19.7" customHeight="1">
      <c r="A18" s="398" t="s">
        <v>54</v>
      </c>
      <c r="B18" s="1278">
        <v>1</v>
      </c>
      <c r="C18" s="1587"/>
      <c r="D18" s="1318">
        <f t="shared" si="1"/>
        <v>7</v>
      </c>
      <c r="E18" s="28" t="s">
        <v>61</v>
      </c>
      <c r="F18" s="28" t="s">
        <v>55</v>
      </c>
      <c r="G18" s="419" t="s">
        <v>3409</v>
      </c>
      <c r="H18" s="431">
        <v>1</v>
      </c>
      <c r="I18" s="1588">
        <v>6055</v>
      </c>
      <c r="J18" s="159">
        <f t="shared" si="0"/>
        <v>6055</v>
      </c>
      <c r="K18" s="217"/>
      <c r="L18" s="217" t="s">
        <v>3410</v>
      </c>
      <c r="M18" s="297" t="s">
        <v>3400</v>
      </c>
      <c r="N18" s="1423" t="s">
        <v>3401</v>
      </c>
      <c r="O18" s="32">
        <v>45825</v>
      </c>
      <c r="P18" s="28"/>
      <c r="Q18" s="40">
        <v>45839</v>
      </c>
      <c r="R18" s="32">
        <v>45840</v>
      </c>
      <c r="S18" s="33"/>
    </row>
    <row r="19" spans="1:19" s="4" customFormat="1" ht="19.7" customHeight="1">
      <c r="A19" s="398" t="s">
        <v>42</v>
      </c>
      <c r="B19" s="1278">
        <v>1</v>
      </c>
      <c r="C19" s="1587"/>
      <c r="D19" s="1318">
        <f t="shared" si="1"/>
        <v>8</v>
      </c>
      <c r="E19" s="131" t="s">
        <v>55</v>
      </c>
      <c r="F19" s="131" t="s">
        <v>55</v>
      </c>
      <c r="G19" s="1590" t="s">
        <v>3411</v>
      </c>
      <c r="H19" s="431">
        <v>1</v>
      </c>
      <c r="I19" s="1588">
        <v>83</v>
      </c>
      <c r="J19" s="159">
        <f>H19*I19</f>
        <v>83</v>
      </c>
      <c r="K19" s="217"/>
      <c r="L19" s="217" t="s">
        <v>3412</v>
      </c>
      <c r="M19" s="297" t="s">
        <v>3400</v>
      </c>
      <c r="N19" s="1423" t="s">
        <v>3401</v>
      </c>
      <c r="O19" s="32">
        <v>45825</v>
      </c>
      <c r="P19" s="28"/>
      <c r="Q19" s="40">
        <v>45839</v>
      </c>
      <c r="R19" s="32">
        <v>45840</v>
      </c>
      <c r="S19" s="33"/>
    </row>
    <row r="20" spans="1:19" s="4" customFormat="1" ht="19.7" customHeight="1">
      <c r="A20" s="398" t="s">
        <v>42</v>
      </c>
      <c r="B20" s="1278">
        <v>1</v>
      </c>
      <c r="C20" s="1587"/>
      <c r="D20" s="1318">
        <f t="shared" si="1"/>
        <v>9</v>
      </c>
      <c r="E20" s="131" t="s">
        <v>55</v>
      </c>
      <c r="F20" s="131" t="s">
        <v>55</v>
      </c>
      <c r="G20" s="419" t="s">
        <v>3413</v>
      </c>
      <c r="H20" s="431">
        <v>4</v>
      </c>
      <c r="I20" s="1588">
        <v>77</v>
      </c>
      <c r="J20" s="159">
        <f t="shared" si="0"/>
        <v>308</v>
      </c>
      <c r="K20" s="217"/>
      <c r="L20" s="217" t="s">
        <v>1633</v>
      </c>
      <c r="M20" s="297" t="s">
        <v>3400</v>
      </c>
      <c r="N20" s="1423" t="s">
        <v>3401</v>
      </c>
      <c r="O20" s="32">
        <v>45825</v>
      </c>
      <c r="P20" s="28"/>
      <c r="Q20" s="40">
        <v>45839</v>
      </c>
      <c r="R20" s="32">
        <v>45840</v>
      </c>
      <c r="S20" s="33"/>
    </row>
    <row r="21" spans="1:19" s="4" customFormat="1" ht="19.7" customHeight="1">
      <c r="A21" s="1569" t="s">
        <v>42</v>
      </c>
      <c r="B21" s="1591">
        <v>1</v>
      </c>
      <c r="C21" s="1587"/>
      <c r="D21" s="1592">
        <f t="shared" si="1"/>
        <v>10</v>
      </c>
      <c r="E21" s="1593" t="s">
        <v>55</v>
      </c>
      <c r="F21" s="1593" t="s">
        <v>55</v>
      </c>
      <c r="G21" s="1594" t="s">
        <v>413</v>
      </c>
      <c r="H21" s="1595">
        <v>4</v>
      </c>
      <c r="I21" s="1596">
        <v>112</v>
      </c>
      <c r="J21" s="353">
        <f t="shared" si="0"/>
        <v>448</v>
      </c>
      <c r="K21" s="530"/>
      <c r="L21" s="1597" t="s">
        <v>3414</v>
      </c>
      <c r="M21" s="297" t="s">
        <v>3400</v>
      </c>
      <c r="N21" s="1423" t="s">
        <v>3401</v>
      </c>
      <c r="O21" s="32">
        <v>45825</v>
      </c>
      <c r="P21" s="28"/>
      <c r="Q21" s="40">
        <v>45839</v>
      </c>
      <c r="R21" s="32">
        <v>45840</v>
      </c>
      <c r="S21" s="33"/>
    </row>
    <row r="22" spans="1:19" s="4" customFormat="1" ht="19.7" customHeight="1">
      <c r="A22" s="27"/>
      <c r="B22" s="27"/>
      <c r="C22" s="27"/>
      <c r="D22" s="28"/>
      <c r="E22" s="131"/>
      <c r="F22" s="131"/>
      <c r="G22" s="201"/>
      <c r="H22" s="157"/>
      <c r="I22" s="157"/>
      <c r="J22" s="157"/>
      <c r="K22" s="156"/>
      <c r="L22" s="464"/>
      <c r="M22" s="27"/>
      <c r="N22" s="27"/>
      <c r="O22" s="32"/>
      <c r="P22" s="28"/>
      <c r="Q22" s="27"/>
      <c r="R22" s="32"/>
      <c r="S22" s="33"/>
    </row>
    <row r="23" spans="1:19" s="4" customFormat="1" ht="19.7" customHeight="1">
      <c r="D23" s="28"/>
      <c r="E23" s="28"/>
      <c r="F23" s="28"/>
      <c r="G23" s="73"/>
      <c r="H23" s="27"/>
      <c r="I23" s="27"/>
      <c r="J23" s="159"/>
      <c r="K23" s="217"/>
      <c r="L23" s="217"/>
      <c r="M23" s="27"/>
      <c r="N23" s="27"/>
      <c r="O23" s="32"/>
      <c r="P23" s="28"/>
      <c r="Q23" s="27"/>
      <c r="R23" s="32"/>
      <c r="S23" s="33"/>
    </row>
    <row r="24" spans="1:19" s="4" customFormat="1" ht="19.7" customHeight="1">
      <c r="D24" s="28"/>
      <c r="E24" s="28"/>
      <c r="F24" s="28"/>
      <c r="G24" s="306">
        <f>SUM(J12:J23)</f>
        <v>21304</v>
      </c>
      <c r="H24" s="27"/>
      <c r="I24" s="27"/>
      <c r="J24" s="31"/>
      <c r="K24" s="31"/>
      <c r="L24" s="27"/>
      <c r="M24" s="27"/>
      <c r="N24" s="27"/>
      <c r="O24" s="32"/>
      <c r="P24" s="28"/>
      <c r="Q24" s="27"/>
      <c r="R24" s="32"/>
      <c r="S24" s="33"/>
    </row>
    <row r="25" spans="1:19" s="4" customFormat="1" ht="19.149999999999999" customHeight="1">
      <c r="D25" s="28"/>
      <c r="E25" s="28"/>
      <c r="F25" s="28"/>
      <c r="G25" s="27"/>
      <c r="H25" s="27"/>
      <c r="I25" s="27"/>
      <c r="J25" s="31"/>
      <c r="K25" s="31"/>
      <c r="L25" s="27"/>
      <c r="M25" s="27"/>
      <c r="N25" s="27"/>
      <c r="O25" s="32"/>
      <c r="P25" s="28"/>
      <c r="Q25" s="27"/>
      <c r="R25" s="32"/>
      <c r="S25" s="33"/>
    </row>
    <row r="26" spans="1:19" s="4" customFormat="1" ht="19.149999999999999" customHeight="1">
      <c r="D26" s="28"/>
      <c r="E26" s="28"/>
      <c r="F26" s="28"/>
      <c r="G26" s="27"/>
      <c r="H26" s="27"/>
      <c r="I26" s="27"/>
      <c r="J26" s="31"/>
      <c r="K26" s="31"/>
      <c r="L26" s="27"/>
      <c r="M26" s="27"/>
      <c r="N26" s="27"/>
      <c r="O26" s="32"/>
      <c r="P26" s="28"/>
      <c r="Q26" s="27"/>
      <c r="R26" s="32"/>
      <c r="S26" s="33"/>
    </row>
    <row r="27" spans="1:19" s="4" customFormat="1" ht="19.149999999999999" customHeight="1">
      <c r="D27" s="28"/>
      <c r="E27" s="28"/>
      <c r="F27" s="28"/>
      <c r="G27" s="393"/>
      <c r="H27" s="27"/>
      <c r="I27" s="27"/>
      <c r="J27" s="31"/>
      <c r="K27" s="31"/>
      <c r="L27" s="27"/>
      <c r="M27" s="27"/>
      <c r="N27" s="27"/>
      <c r="O27" s="32"/>
      <c r="P27" s="28"/>
      <c r="Q27" s="27"/>
      <c r="R27" s="32"/>
      <c r="S27" s="33"/>
    </row>
    <row r="28" spans="1:19" s="223" customFormat="1" ht="19.7" customHeight="1">
      <c r="A28" s="4"/>
      <c r="B28" s="4"/>
      <c r="C28" s="4"/>
      <c r="D28" s="220"/>
      <c r="E28" s="220"/>
      <c r="F28" s="220"/>
      <c r="G28" s="73"/>
      <c r="H28" s="365"/>
      <c r="I28" s="221"/>
      <c r="J28" s="77"/>
      <c r="K28" s="215"/>
      <c r="L28" s="216"/>
      <c r="M28" s="221"/>
      <c r="N28" s="218"/>
      <c r="O28" s="32"/>
      <c r="P28" s="220"/>
      <c r="Q28" s="221"/>
      <c r="R28" s="219"/>
      <c r="S28" s="222"/>
    </row>
    <row r="29" spans="1:19" s="223" customFormat="1" ht="19.7" customHeight="1">
      <c r="A29" s="4"/>
      <c r="B29" s="4"/>
      <c r="C29" s="4"/>
      <c r="D29" s="220"/>
      <c r="E29" s="220"/>
      <c r="F29" s="220"/>
      <c r="G29" s="73"/>
      <c r="H29" s="365"/>
      <c r="I29" s="221"/>
      <c r="J29" s="77"/>
      <c r="K29" s="215"/>
      <c r="L29" s="216"/>
      <c r="M29" s="221"/>
      <c r="N29" s="218"/>
      <c r="O29" s="32"/>
      <c r="P29" s="220"/>
      <c r="Q29" s="221"/>
      <c r="R29" s="219"/>
      <c r="S29" s="222"/>
    </row>
    <row r="30" spans="1:19" s="223" customFormat="1" ht="19.7" customHeight="1">
      <c r="A30" s="4"/>
      <c r="B30" s="4"/>
      <c r="C30" s="4"/>
      <c r="D30" s="220"/>
      <c r="E30" s="220"/>
      <c r="F30" s="220"/>
      <c r="G30" s="73"/>
      <c r="H30" s="365"/>
      <c r="I30" s="221"/>
      <c r="J30" s="77"/>
      <c r="K30" s="215"/>
      <c r="L30" s="216"/>
      <c r="M30" s="221"/>
      <c r="N30" s="218"/>
      <c r="O30" s="219"/>
      <c r="P30" s="220"/>
      <c r="Q30" s="221"/>
      <c r="R30" s="219"/>
      <c r="S30" s="222"/>
    </row>
    <row r="31" spans="1:19" s="223" customFormat="1" ht="19.7" customHeight="1">
      <c r="A31" s="4"/>
      <c r="B31" s="4"/>
      <c r="C31" s="4"/>
      <c r="D31" s="220"/>
      <c r="E31" s="131"/>
      <c r="F31" s="131"/>
      <c r="G31" s="166"/>
      <c r="H31" s="27"/>
      <c r="I31" s="157"/>
      <c r="J31" s="149"/>
      <c r="K31" s="271"/>
      <c r="L31" s="166"/>
      <c r="M31" s="221"/>
      <c r="N31" s="218"/>
      <c r="O31" s="219"/>
      <c r="P31" s="220"/>
      <c r="Q31" s="221"/>
      <c r="R31" s="219"/>
      <c r="S31" s="222"/>
    </row>
    <row r="32" spans="1:19" s="223" customFormat="1" ht="19.7" customHeight="1">
      <c r="A32" s="4"/>
      <c r="B32" s="4"/>
      <c r="C32" s="4"/>
      <c r="D32" s="220"/>
      <c r="E32" s="131"/>
      <c r="F32" s="131"/>
      <c r="G32" s="166"/>
      <c r="H32" s="27"/>
      <c r="I32" s="157"/>
      <c r="J32" s="149"/>
      <c r="K32" s="271"/>
      <c r="L32" s="166"/>
      <c r="M32" s="221"/>
      <c r="N32" s="218"/>
      <c r="O32" s="219"/>
      <c r="P32" s="220"/>
      <c r="Q32" s="221"/>
      <c r="R32" s="219"/>
      <c r="S32" s="222"/>
    </row>
    <row r="33" spans="1:19" s="223" customFormat="1" ht="19.7" customHeight="1">
      <c r="A33" s="4"/>
      <c r="B33" s="4"/>
      <c r="C33" s="4"/>
      <c r="D33" s="220"/>
      <c r="E33" s="220"/>
      <c r="F33" s="220"/>
      <c r="G33" s="73"/>
      <c r="H33" s="365"/>
      <c r="I33" s="221"/>
      <c r="J33" s="77"/>
      <c r="K33" s="215"/>
      <c r="L33" s="216"/>
      <c r="M33" s="221"/>
      <c r="N33" s="218"/>
      <c r="O33" s="219"/>
      <c r="P33" s="220"/>
      <c r="Q33" s="221"/>
      <c r="R33" s="219"/>
      <c r="S33" s="222"/>
    </row>
    <row r="34" spans="1:19" s="223" customFormat="1" ht="19.7" customHeight="1">
      <c r="A34" s="4"/>
      <c r="B34" s="4"/>
      <c r="C34" s="4"/>
      <c r="D34" s="220"/>
      <c r="E34" s="220"/>
      <c r="F34" s="220"/>
      <c r="G34" s="73"/>
      <c r="H34" s="365"/>
      <c r="I34" s="221"/>
      <c r="J34" s="77"/>
      <c r="K34" s="215"/>
      <c r="L34" s="216"/>
      <c r="M34" s="221"/>
      <c r="N34" s="218"/>
      <c r="O34" s="219"/>
      <c r="P34" s="220"/>
      <c r="Q34" s="221"/>
      <c r="R34" s="219"/>
      <c r="S34" s="222"/>
    </row>
    <row r="35" spans="1:19" s="223" customFormat="1" ht="19.7" customHeight="1">
      <c r="A35" s="4"/>
      <c r="B35" s="4"/>
      <c r="C35" s="4"/>
      <c r="D35" s="220"/>
      <c r="E35" s="220"/>
      <c r="F35" s="220"/>
      <c r="G35" s="73"/>
      <c r="H35" s="365"/>
      <c r="I35" s="221"/>
      <c r="J35" s="77"/>
      <c r="K35" s="215"/>
      <c r="L35" s="216"/>
      <c r="M35" s="221"/>
      <c r="N35" s="218"/>
      <c r="O35" s="219"/>
      <c r="P35" s="220"/>
      <c r="Q35" s="221"/>
      <c r="R35" s="219"/>
      <c r="S35" s="222"/>
    </row>
    <row r="36" spans="1:19" s="223" customFormat="1" ht="19.7" customHeight="1">
      <c r="A36" s="4"/>
      <c r="B36" s="4"/>
      <c r="C36" s="4"/>
      <c r="D36" s="220"/>
      <c r="E36" s="220"/>
      <c r="F36" s="220"/>
      <c r="G36" s="73"/>
      <c r="H36" s="365"/>
      <c r="I36" s="221"/>
      <c r="J36" s="77"/>
      <c r="K36" s="215"/>
      <c r="L36" s="216"/>
      <c r="M36" s="221"/>
      <c r="N36" s="218"/>
      <c r="O36" s="219"/>
      <c r="P36" s="220"/>
      <c r="Q36" s="221"/>
      <c r="R36" s="219"/>
      <c r="S36" s="222"/>
    </row>
    <row r="37" spans="1:19" s="223" customFormat="1" ht="19.7" customHeight="1">
      <c r="A37" s="4"/>
      <c r="B37" s="4"/>
      <c r="C37" s="4"/>
      <c r="D37" s="220"/>
      <c r="E37" s="220"/>
      <c r="F37" s="220"/>
      <c r="G37" s="73"/>
      <c r="H37" s="365"/>
      <c r="I37" s="221"/>
      <c r="J37" s="77"/>
      <c r="K37" s="215"/>
      <c r="L37" s="216"/>
      <c r="M37" s="221"/>
      <c r="N37" s="218"/>
      <c r="O37" s="219"/>
      <c r="P37" s="220"/>
      <c r="Q37" s="221"/>
      <c r="R37" s="219"/>
      <c r="S37" s="222"/>
    </row>
    <row r="38" spans="1:19" s="223" customFormat="1" ht="19.7" customHeight="1">
      <c r="A38" s="4"/>
      <c r="B38" s="4"/>
      <c r="C38" s="4"/>
      <c r="D38" s="220"/>
      <c r="E38" s="220"/>
      <c r="F38" s="220"/>
      <c r="G38" s="73"/>
      <c r="H38" s="365"/>
      <c r="I38" s="221"/>
      <c r="J38" s="77"/>
      <c r="K38" s="215"/>
      <c r="L38" s="216"/>
      <c r="M38" s="221"/>
      <c r="N38" s="218"/>
      <c r="O38" s="219"/>
      <c r="P38" s="220"/>
      <c r="Q38" s="221"/>
      <c r="R38" s="219"/>
      <c r="S38" s="222"/>
    </row>
    <row r="39" spans="1:19" s="223" customFormat="1" ht="19.7" customHeight="1">
      <c r="A39" s="4"/>
      <c r="B39" s="4"/>
      <c r="C39" s="4"/>
      <c r="D39" s="220"/>
      <c r="E39" s="220"/>
      <c r="F39" s="220"/>
      <c r="G39" s="73"/>
      <c r="H39" s="365"/>
      <c r="I39" s="221"/>
      <c r="J39" s="77"/>
      <c r="K39" s="215"/>
      <c r="L39" s="216"/>
      <c r="M39" s="221"/>
      <c r="N39" s="218"/>
      <c r="O39" s="219"/>
      <c r="P39" s="220"/>
      <c r="Q39" s="221"/>
      <c r="R39" s="219"/>
      <c r="S39" s="222"/>
    </row>
    <row r="40" spans="1:19" s="223" customFormat="1" ht="19.7" customHeight="1">
      <c r="A40" s="4"/>
      <c r="B40" s="4"/>
      <c r="C40" s="4"/>
      <c r="D40" s="220"/>
      <c r="E40" s="220"/>
      <c r="F40" s="220"/>
      <c r="G40" s="73"/>
      <c r="H40" s="365"/>
      <c r="I40" s="221"/>
      <c r="J40" s="77"/>
      <c r="K40" s="215"/>
      <c r="L40" s="216"/>
      <c r="M40" s="221"/>
      <c r="N40" s="218"/>
      <c r="O40" s="219"/>
      <c r="P40" s="220"/>
      <c r="Q40" s="221"/>
      <c r="R40" s="219"/>
      <c r="S40" s="222"/>
    </row>
    <row r="41" spans="1:19" s="223" customFormat="1" ht="19.7" customHeight="1">
      <c r="A41" s="4"/>
      <c r="B41" s="4"/>
      <c r="C41" s="4"/>
      <c r="D41" s="220"/>
      <c r="E41" s="220"/>
      <c r="F41" s="220"/>
      <c r="G41" s="73"/>
      <c r="H41" s="365"/>
      <c r="I41" s="221"/>
      <c r="J41" s="77"/>
      <c r="K41" s="215"/>
      <c r="L41" s="216"/>
      <c r="M41" s="221"/>
      <c r="N41" s="218"/>
      <c r="O41" s="219"/>
      <c r="P41" s="220"/>
      <c r="Q41" s="221"/>
      <c r="R41" s="219"/>
      <c r="S41" s="222"/>
    </row>
    <row r="42" spans="1:19" s="223" customFormat="1" ht="19.7" customHeight="1">
      <c r="A42" s="4"/>
      <c r="B42" s="4"/>
      <c r="C42" s="4"/>
      <c r="D42" s="220"/>
      <c r="E42" s="220"/>
      <c r="F42" s="220"/>
      <c r="G42" s="763"/>
      <c r="H42" s="365"/>
      <c r="I42" s="221"/>
      <c r="J42" s="77"/>
      <c r="K42" s="215"/>
      <c r="L42" s="216"/>
      <c r="M42" s="221"/>
      <c r="N42" s="218"/>
      <c r="O42" s="219"/>
      <c r="P42" s="220"/>
      <c r="Q42" s="221"/>
      <c r="R42" s="219"/>
      <c r="S42" s="222"/>
    </row>
    <row r="43" spans="1:19" s="223" customFormat="1" ht="19.7" customHeight="1">
      <c r="A43" s="4"/>
      <c r="B43" s="4"/>
      <c r="C43" s="4"/>
      <c r="D43" s="220"/>
      <c r="E43" s="220"/>
      <c r="F43" s="220"/>
      <c r="G43" s="1566"/>
      <c r="H43" s="365"/>
      <c r="I43" s="221"/>
      <c r="J43" s="77"/>
      <c r="K43" s="215"/>
      <c r="L43" s="216"/>
      <c r="M43" s="221"/>
      <c r="N43" s="218"/>
      <c r="O43" s="219"/>
      <c r="P43" s="220"/>
      <c r="Q43" s="221"/>
      <c r="R43" s="219"/>
      <c r="S43" s="222"/>
    </row>
    <row r="44" spans="1:19" s="4" customFormat="1" ht="19.7" customHeight="1">
      <c r="D44" s="28"/>
      <c r="E44" s="28"/>
      <c r="F44" s="28"/>
      <c r="G44" s="201"/>
      <c r="H44" s="826"/>
      <c r="I44" s="27"/>
      <c r="J44" s="77"/>
      <c r="K44" s="31"/>
      <c r="L44" s="134"/>
      <c r="M44" s="27"/>
      <c r="N44" s="27"/>
      <c r="O44" s="32"/>
      <c r="P44" s="28"/>
      <c r="Q44" s="27"/>
      <c r="R44" s="32"/>
      <c r="S44" s="33"/>
    </row>
    <row r="45" spans="1:19" s="4" customFormat="1" ht="19.7" customHeight="1">
      <c r="D45" s="28"/>
      <c r="E45" s="28"/>
      <c r="F45" s="28"/>
      <c r="G45" s="73"/>
      <c r="H45" s="826"/>
      <c r="I45" s="27"/>
      <c r="J45" s="77"/>
      <c r="K45" s="31"/>
      <c r="L45" s="73"/>
      <c r="M45" s="27"/>
      <c r="N45" s="27"/>
      <c r="O45" s="32"/>
      <c r="P45" s="28"/>
      <c r="Q45" s="27"/>
      <c r="R45" s="32"/>
      <c r="S45" s="33"/>
    </row>
    <row r="46" spans="1:19" s="4" customFormat="1" ht="19.7" customHeight="1">
      <c r="D46" s="28"/>
      <c r="E46" s="28"/>
      <c r="F46" s="28"/>
      <c r="G46" s="73"/>
      <c r="H46" s="826"/>
      <c r="I46" s="27"/>
      <c r="J46" s="77"/>
      <c r="K46" s="31"/>
      <c r="L46" s="73"/>
      <c r="M46" s="27"/>
      <c r="N46" s="27"/>
      <c r="O46" s="32"/>
      <c r="P46" s="28"/>
      <c r="Q46" s="27"/>
      <c r="R46" s="32"/>
      <c r="S46" s="33"/>
    </row>
    <row r="47" spans="1:19" s="4" customFormat="1" ht="19.7" customHeight="1">
      <c r="D47" s="28"/>
      <c r="E47" s="28"/>
      <c r="F47" s="28"/>
      <c r="G47" s="73"/>
      <c r="H47" s="826"/>
      <c r="I47" s="27"/>
      <c r="J47" s="77"/>
      <c r="K47" s="31"/>
      <c r="L47" s="73"/>
      <c r="M47" s="73"/>
      <c r="N47" s="27"/>
      <c r="O47" s="32"/>
      <c r="P47" s="28"/>
      <c r="Q47" s="27"/>
      <c r="R47" s="32"/>
      <c r="S47" s="33"/>
    </row>
    <row r="48" spans="1:19" s="4" customFormat="1" ht="19.7" customHeight="1">
      <c r="D48" s="28"/>
      <c r="E48" s="28"/>
      <c r="F48" s="28"/>
      <c r="G48" s="73"/>
      <c r="H48" s="826"/>
      <c r="I48" s="27"/>
      <c r="J48" s="77"/>
      <c r="K48" s="31"/>
      <c r="L48" s="73"/>
      <c r="M48" s="27"/>
      <c r="N48" s="27"/>
      <c r="O48" s="32"/>
      <c r="P48" s="28"/>
      <c r="Q48" s="27"/>
      <c r="R48" s="32"/>
      <c r="S48" s="33"/>
    </row>
    <row r="49" spans="1:3">
      <c r="A49" s="4"/>
      <c r="B49" s="4"/>
      <c r="C49" s="4"/>
    </row>
    <row r="50" spans="1:3">
      <c r="A50" s="4"/>
      <c r="B50" s="4"/>
      <c r="C50" s="4"/>
    </row>
  </sheetData>
  <autoFilter ref="D8:Q48" xr:uid="{02036010-B0D7-4933-B2CF-1C04F767B031}"/>
  <mergeCells count="9">
    <mergeCell ref="E11:G11"/>
    <mergeCell ref="D2:F2"/>
    <mergeCell ref="I2:K2"/>
    <mergeCell ref="D3:F3"/>
    <mergeCell ref="D4:F4"/>
    <mergeCell ref="L4:M5"/>
    <mergeCell ref="D5:F5"/>
    <mergeCell ref="I5:I6"/>
    <mergeCell ref="D6:F6"/>
  </mergeCells>
  <phoneticPr fontId="2"/>
  <pageMargins left="0" right="0" top="0" bottom="0" header="0" footer="0"/>
  <pageSetup paperSize="8" scale="65"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8338-7D52-40EF-84D7-78F8EC894A01}">
  <dimension ref="A2:S45"/>
  <sheetViews>
    <sheetView zoomScale="70" zoomScaleNormal="70" workbookViewId="0">
      <pane xSplit="12" ySplit="8" topLeftCell="M9" activePane="bottomRight" state="frozen"/>
      <selection pane="topRight" activeCell="K1" sqref="K1"/>
      <selection pane="bottomLeft" activeCell="A9" sqref="A9"/>
      <selection pane="bottomRight" activeCell="G4" sqref="G4"/>
    </sheetView>
  </sheetViews>
  <sheetFormatPr defaultRowHeight="18.75"/>
  <cols>
    <col min="1" max="1" width="8.875" style="1" customWidth="1"/>
    <col min="2" max="2" width="13.625" style="1" customWidth="1"/>
    <col min="3" max="3" width="6.375" style="1" customWidth="1"/>
    <col min="4" max="4" width="5.75" style="4" customWidth="1"/>
    <col min="5" max="6" width="15.75" style="1" customWidth="1"/>
    <col min="7" max="7" width="54.625" style="1" customWidth="1"/>
    <col min="8" max="8" width="6.25" style="4" customWidth="1"/>
    <col min="9" max="10" width="9.875" style="4" bestFit="1" customWidth="1"/>
    <col min="11" max="11" width="5.75" style="10" customWidth="1"/>
    <col min="12" max="12" width="40.75" style="1" customWidth="1"/>
    <col min="13" max="13" width="30.75" style="1" customWidth="1"/>
    <col min="14" max="14" width="30.75" style="4" customWidth="1"/>
    <col min="15" max="15" width="13.75" style="9" customWidth="1"/>
    <col min="16" max="16" width="6.375" style="1" customWidth="1"/>
    <col min="17" max="17" width="13.25" style="10" customWidth="1"/>
    <col min="18" max="18" width="18.25" style="11" customWidth="1"/>
    <col min="19" max="19" width="15.625" style="12" customWidth="1"/>
    <col min="20" max="256" width="9" style="1"/>
    <col min="257" max="257" width="8.875" style="1" customWidth="1"/>
    <col min="258" max="258" width="13.625" style="1" customWidth="1"/>
    <col min="259" max="259" width="6.375" style="1" customWidth="1"/>
    <col min="260" max="260" width="5.75" style="1" customWidth="1"/>
    <col min="261" max="262" width="15.75" style="1" customWidth="1"/>
    <col min="263" max="263" width="54.625" style="1" customWidth="1"/>
    <col min="264" max="264" width="6.25" style="1" customWidth="1"/>
    <col min="265" max="266" width="9.875" style="1" bestFit="1" customWidth="1"/>
    <col min="267" max="267" width="5.75" style="1" customWidth="1"/>
    <col min="268" max="268" width="40.75" style="1" customWidth="1"/>
    <col min="269" max="270" width="30.75" style="1" customWidth="1"/>
    <col min="271" max="271" width="13.75" style="1" customWidth="1"/>
    <col min="272" max="272" width="6.375" style="1" customWidth="1"/>
    <col min="273" max="273" width="13.25" style="1" customWidth="1"/>
    <col min="274" max="274" width="18.25" style="1" customWidth="1"/>
    <col min="275" max="275" width="15.625" style="1" customWidth="1"/>
    <col min="276" max="512" width="9" style="1"/>
    <col min="513" max="513" width="8.875" style="1" customWidth="1"/>
    <col min="514" max="514" width="13.625" style="1" customWidth="1"/>
    <col min="515" max="515" width="6.375" style="1" customWidth="1"/>
    <col min="516" max="516" width="5.75" style="1" customWidth="1"/>
    <col min="517" max="518" width="15.75" style="1" customWidth="1"/>
    <col min="519" max="519" width="54.625" style="1" customWidth="1"/>
    <col min="520" max="520" width="6.25" style="1" customWidth="1"/>
    <col min="521" max="522" width="9.875" style="1" bestFit="1" customWidth="1"/>
    <col min="523" max="523" width="5.75" style="1" customWidth="1"/>
    <col min="524" max="524" width="40.75" style="1" customWidth="1"/>
    <col min="525" max="526" width="30.75" style="1" customWidth="1"/>
    <col min="527" max="527" width="13.75" style="1" customWidth="1"/>
    <col min="528" max="528" width="6.375" style="1" customWidth="1"/>
    <col min="529" max="529" width="13.25" style="1" customWidth="1"/>
    <col min="530" max="530" width="18.25" style="1" customWidth="1"/>
    <col min="531" max="531" width="15.625" style="1" customWidth="1"/>
    <col min="532" max="768" width="9" style="1"/>
    <col min="769" max="769" width="8.875" style="1" customWidth="1"/>
    <col min="770" max="770" width="13.625" style="1" customWidth="1"/>
    <col min="771" max="771" width="6.375" style="1" customWidth="1"/>
    <col min="772" max="772" width="5.75" style="1" customWidth="1"/>
    <col min="773" max="774" width="15.75" style="1" customWidth="1"/>
    <col min="775" max="775" width="54.625" style="1" customWidth="1"/>
    <col min="776" max="776" width="6.25" style="1" customWidth="1"/>
    <col min="777" max="778" width="9.875" style="1" bestFit="1" customWidth="1"/>
    <col min="779" max="779" width="5.75" style="1" customWidth="1"/>
    <col min="780" max="780" width="40.75" style="1" customWidth="1"/>
    <col min="781" max="782" width="30.75" style="1" customWidth="1"/>
    <col min="783" max="783" width="13.75" style="1" customWidth="1"/>
    <col min="784" max="784" width="6.375" style="1" customWidth="1"/>
    <col min="785" max="785" width="13.25" style="1" customWidth="1"/>
    <col min="786" max="786" width="18.25" style="1" customWidth="1"/>
    <col min="787" max="787" width="15.625" style="1" customWidth="1"/>
    <col min="788" max="1024" width="9" style="1"/>
    <col min="1025" max="1025" width="8.875" style="1" customWidth="1"/>
    <col min="1026" max="1026" width="13.625" style="1" customWidth="1"/>
    <col min="1027" max="1027" width="6.375" style="1" customWidth="1"/>
    <col min="1028" max="1028" width="5.75" style="1" customWidth="1"/>
    <col min="1029" max="1030" width="15.75" style="1" customWidth="1"/>
    <col min="1031" max="1031" width="54.625" style="1" customWidth="1"/>
    <col min="1032" max="1032" width="6.25" style="1" customWidth="1"/>
    <col min="1033" max="1034" width="9.875" style="1" bestFit="1" customWidth="1"/>
    <col min="1035" max="1035" width="5.75" style="1" customWidth="1"/>
    <col min="1036" max="1036" width="40.75" style="1" customWidth="1"/>
    <col min="1037" max="1038" width="30.75" style="1" customWidth="1"/>
    <col min="1039" max="1039" width="13.75" style="1" customWidth="1"/>
    <col min="1040" max="1040" width="6.375" style="1" customWidth="1"/>
    <col min="1041" max="1041" width="13.25" style="1" customWidth="1"/>
    <col min="1042" max="1042" width="18.25" style="1" customWidth="1"/>
    <col min="1043" max="1043" width="15.625" style="1" customWidth="1"/>
    <col min="1044" max="1280" width="9" style="1"/>
    <col min="1281" max="1281" width="8.875" style="1" customWidth="1"/>
    <col min="1282" max="1282" width="13.625" style="1" customWidth="1"/>
    <col min="1283" max="1283" width="6.375" style="1" customWidth="1"/>
    <col min="1284" max="1284" width="5.75" style="1" customWidth="1"/>
    <col min="1285" max="1286" width="15.75" style="1" customWidth="1"/>
    <col min="1287" max="1287" width="54.625" style="1" customWidth="1"/>
    <col min="1288" max="1288" width="6.25" style="1" customWidth="1"/>
    <col min="1289" max="1290" width="9.875" style="1" bestFit="1" customWidth="1"/>
    <col min="1291" max="1291" width="5.75" style="1" customWidth="1"/>
    <col min="1292" max="1292" width="40.75" style="1" customWidth="1"/>
    <col min="1293" max="1294" width="30.75" style="1" customWidth="1"/>
    <col min="1295" max="1295" width="13.75" style="1" customWidth="1"/>
    <col min="1296" max="1296" width="6.375" style="1" customWidth="1"/>
    <col min="1297" max="1297" width="13.25" style="1" customWidth="1"/>
    <col min="1298" max="1298" width="18.25" style="1" customWidth="1"/>
    <col min="1299" max="1299" width="15.625" style="1" customWidth="1"/>
    <col min="1300" max="1536" width="9" style="1"/>
    <col min="1537" max="1537" width="8.875" style="1" customWidth="1"/>
    <col min="1538" max="1538" width="13.625" style="1" customWidth="1"/>
    <col min="1539" max="1539" width="6.375" style="1" customWidth="1"/>
    <col min="1540" max="1540" width="5.75" style="1" customWidth="1"/>
    <col min="1541" max="1542" width="15.75" style="1" customWidth="1"/>
    <col min="1543" max="1543" width="54.625" style="1" customWidth="1"/>
    <col min="1544" max="1544" width="6.25" style="1" customWidth="1"/>
    <col min="1545" max="1546" width="9.875" style="1" bestFit="1" customWidth="1"/>
    <col min="1547" max="1547" width="5.75" style="1" customWidth="1"/>
    <col min="1548" max="1548" width="40.75" style="1" customWidth="1"/>
    <col min="1549" max="1550" width="30.75" style="1" customWidth="1"/>
    <col min="1551" max="1551" width="13.75" style="1" customWidth="1"/>
    <col min="1552" max="1552" width="6.375" style="1" customWidth="1"/>
    <col min="1553" max="1553" width="13.25" style="1" customWidth="1"/>
    <col min="1554" max="1554" width="18.25" style="1" customWidth="1"/>
    <col min="1555" max="1555" width="15.625" style="1" customWidth="1"/>
    <col min="1556" max="1792" width="9" style="1"/>
    <col min="1793" max="1793" width="8.875" style="1" customWidth="1"/>
    <col min="1794" max="1794" width="13.625" style="1" customWidth="1"/>
    <col min="1795" max="1795" width="6.375" style="1" customWidth="1"/>
    <col min="1796" max="1796" width="5.75" style="1" customWidth="1"/>
    <col min="1797" max="1798" width="15.75" style="1" customWidth="1"/>
    <col min="1799" max="1799" width="54.625" style="1" customWidth="1"/>
    <col min="1800" max="1800" width="6.25" style="1" customWidth="1"/>
    <col min="1801" max="1802" width="9.875" style="1" bestFit="1" customWidth="1"/>
    <col min="1803" max="1803" width="5.75" style="1" customWidth="1"/>
    <col min="1804" max="1804" width="40.75" style="1" customWidth="1"/>
    <col min="1805" max="1806" width="30.75" style="1" customWidth="1"/>
    <col min="1807" max="1807" width="13.75" style="1" customWidth="1"/>
    <col min="1808" max="1808" width="6.375" style="1" customWidth="1"/>
    <col min="1809" max="1809" width="13.25" style="1" customWidth="1"/>
    <col min="1810" max="1810" width="18.25" style="1" customWidth="1"/>
    <col min="1811" max="1811" width="15.625" style="1" customWidth="1"/>
    <col min="1812" max="2048" width="9" style="1"/>
    <col min="2049" max="2049" width="8.875" style="1" customWidth="1"/>
    <col min="2050" max="2050" width="13.625" style="1" customWidth="1"/>
    <col min="2051" max="2051" width="6.375" style="1" customWidth="1"/>
    <col min="2052" max="2052" width="5.75" style="1" customWidth="1"/>
    <col min="2053" max="2054" width="15.75" style="1" customWidth="1"/>
    <col min="2055" max="2055" width="54.625" style="1" customWidth="1"/>
    <col min="2056" max="2056" width="6.25" style="1" customWidth="1"/>
    <col min="2057" max="2058" width="9.875" style="1" bestFit="1" customWidth="1"/>
    <col min="2059" max="2059" width="5.75" style="1" customWidth="1"/>
    <col min="2060" max="2060" width="40.75" style="1" customWidth="1"/>
    <col min="2061" max="2062" width="30.75" style="1" customWidth="1"/>
    <col min="2063" max="2063" width="13.75" style="1" customWidth="1"/>
    <col min="2064" max="2064" width="6.375" style="1" customWidth="1"/>
    <col min="2065" max="2065" width="13.25" style="1" customWidth="1"/>
    <col min="2066" max="2066" width="18.25" style="1" customWidth="1"/>
    <col min="2067" max="2067" width="15.625" style="1" customWidth="1"/>
    <col min="2068" max="2304" width="9" style="1"/>
    <col min="2305" max="2305" width="8.875" style="1" customWidth="1"/>
    <col min="2306" max="2306" width="13.625" style="1" customWidth="1"/>
    <col min="2307" max="2307" width="6.375" style="1" customWidth="1"/>
    <col min="2308" max="2308" width="5.75" style="1" customWidth="1"/>
    <col min="2309" max="2310" width="15.75" style="1" customWidth="1"/>
    <col min="2311" max="2311" width="54.625" style="1" customWidth="1"/>
    <col min="2312" max="2312" width="6.25" style="1" customWidth="1"/>
    <col min="2313" max="2314" width="9.875" style="1" bestFit="1" customWidth="1"/>
    <col min="2315" max="2315" width="5.75" style="1" customWidth="1"/>
    <col min="2316" max="2316" width="40.75" style="1" customWidth="1"/>
    <col min="2317" max="2318" width="30.75" style="1" customWidth="1"/>
    <col min="2319" max="2319" width="13.75" style="1" customWidth="1"/>
    <col min="2320" max="2320" width="6.375" style="1" customWidth="1"/>
    <col min="2321" max="2321" width="13.25" style="1" customWidth="1"/>
    <col min="2322" max="2322" width="18.25" style="1" customWidth="1"/>
    <col min="2323" max="2323" width="15.625" style="1" customWidth="1"/>
    <col min="2324" max="2560" width="9" style="1"/>
    <col min="2561" max="2561" width="8.875" style="1" customWidth="1"/>
    <col min="2562" max="2562" width="13.625" style="1" customWidth="1"/>
    <col min="2563" max="2563" width="6.375" style="1" customWidth="1"/>
    <col min="2564" max="2564" width="5.75" style="1" customWidth="1"/>
    <col min="2565" max="2566" width="15.75" style="1" customWidth="1"/>
    <col min="2567" max="2567" width="54.625" style="1" customWidth="1"/>
    <col min="2568" max="2568" width="6.25" style="1" customWidth="1"/>
    <col min="2569" max="2570" width="9.875" style="1" bestFit="1" customWidth="1"/>
    <col min="2571" max="2571" width="5.75" style="1" customWidth="1"/>
    <col min="2572" max="2572" width="40.75" style="1" customWidth="1"/>
    <col min="2573" max="2574" width="30.75" style="1" customWidth="1"/>
    <col min="2575" max="2575" width="13.75" style="1" customWidth="1"/>
    <col min="2576" max="2576" width="6.375" style="1" customWidth="1"/>
    <col min="2577" max="2577" width="13.25" style="1" customWidth="1"/>
    <col min="2578" max="2578" width="18.25" style="1" customWidth="1"/>
    <col min="2579" max="2579" width="15.625" style="1" customWidth="1"/>
    <col min="2580" max="2816" width="9" style="1"/>
    <col min="2817" max="2817" width="8.875" style="1" customWidth="1"/>
    <col min="2818" max="2818" width="13.625" style="1" customWidth="1"/>
    <col min="2819" max="2819" width="6.375" style="1" customWidth="1"/>
    <col min="2820" max="2820" width="5.75" style="1" customWidth="1"/>
    <col min="2821" max="2822" width="15.75" style="1" customWidth="1"/>
    <col min="2823" max="2823" width="54.625" style="1" customWidth="1"/>
    <col min="2824" max="2824" width="6.25" style="1" customWidth="1"/>
    <col min="2825" max="2826" width="9.875" style="1" bestFit="1" customWidth="1"/>
    <col min="2827" max="2827" width="5.75" style="1" customWidth="1"/>
    <col min="2828" max="2828" width="40.75" style="1" customWidth="1"/>
    <col min="2829" max="2830" width="30.75" style="1" customWidth="1"/>
    <col min="2831" max="2831" width="13.75" style="1" customWidth="1"/>
    <col min="2832" max="2832" width="6.375" style="1" customWidth="1"/>
    <col min="2833" max="2833" width="13.25" style="1" customWidth="1"/>
    <col min="2834" max="2834" width="18.25" style="1" customWidth="1"/>
    <col min="2835" max="2835" width="15.625" style="1" customWidth="1"/>
    <col min="2836" max="3072" width="9" style="1"/>
    <col min="3073" max="3073" width="8.875" style="1" customWidth="1"/>
    <col min="3074" max="3074" width="13.625" style="1" customWidth="1"/>
    <col min="3075" max="3075" width="6.375" style="1" customWidth="1"/>
    <col min="3076" max="3076" width="5.75" style="1" customWidth="1"/>
    <col min="3077" max="3078" width="15.75" style="1" customWidth="1"/>
    <col min="3079" max="3079" width="54.625" style="1" customWidth="1"/>
    <col min="3080" max="3080" width="6.25" style="1" customWidth="1"/>
    <col min="3081" max="3082" width="9.875" style="1" bestFit="1" customWidth="1"/>
    <col min="3083" max="3083" width="5.75" style="1" customWidth="1"/>
    <col min="3084" max="3084" width="40.75" style="1" customWidth="1"/>
    <col min="3085" max="3086" width="30.75" style="1" customWidth="1"/>
    <col min="3087" max="3087" width="13.75" style="1" customWidth="1"/>
    <col min="3088" max="3088" width="6.375" style="1" customWidth="1"/>
    <col min="3089" max="3089" width="13.25" style="1" customWidth="1"/>
    <col min="3090" max="3090" width="18.25" style="1" customWidth="1"/>
    <col min="3091" max="3091" width="15.625" style="1" customWidth="1"/>
    <col min="3092" max="3328" width="9" style="1"/>
    <col min="3329" max="3329" width="8.875" style="1" customWidth="1"/>
    <col min="3330" max="3330" width="13.625" style="1" customWidth="1"/>
    <col min="3331" max="3331" width="6.375" style="1" customWidth="1"/>
    <col min="3332" max="3332" width="5.75" style="1" customWidth="1"/>
    <col min="3333" max="3334" width="15.75" style="1" customWidth="1"/>
    <col min="3335" max="3335" width="54.625" style="1" customWidth="1"/>
    <col min="3336" max="3336" width="6.25" style="1" customWidth="1"/>
    <col min="3337" max="3338" width="9.875" style="1" bestFit="1" customWidth="1"/>
    <col min="3339" max="3339" width="5.75" style="1" customWidth="1"/>
    <col min="3340" max="3340" width="40.75" style="1" customWidth="1"/>
    <col min="3341" max="3342" width="30.75" style="1" customWidth="1"/>
    <col min="3343" max="3343" width="13.75" style="1" customWidth="1"/>
    <col min="3344" max="3344" width="6.375" style="1" customWidth="1"/>
    <col min="3345" max="3345" width="13.25" style="1" customWidth="1"/>
    <col min="3346" max="3346" width="18.25" style="1" customWidth="1"/>
    <col min="3347" max="3347" width="15.625" style="1" customWidth="1"/>
    <col min="3348" max="3584" width="9" style="1"/>
    <col min="3585" max="3585" width="8.875" style="1" customWidth="1"/>
    <col min="3586" max="3586" width="13.625" style="1" customWidth="1"/>
    <col min="3587" max="3587" width="6.375" style="1" customWidth="1"/>
    <col min="3588" max="3588" width="5.75" style="1" customWidth="1"/>
    <col min="3589" max="3590" width="15.75" style="1" customWidth="1"/>
    <col min="3591" max="3591" width="54.625" style="1" customWidth="1"/>
    <col min="3592" max="3592" width="6.25" style="1" customWidth="1"/>
    <col min="3593" max="3594" width="9.875" style="1" bestFit="1" customWidth="1"/>
    <col min="3595" max="3595" width="5.75" style="1" customWidth="1"/>
    <col min="3596" max="3596" width="40.75" style="1" customWidth="1"/>
    <col min="3597" max="3598" width="30.75" style="1" customWidth="1"/>
    <col min="3599" max="3599" width="13.75" style="1" customWidth="1"/>
    <col min="3600" max="3600" width="6.375" style="1" customWidth="1"/>
    <col min="3601" max="3601" width="13.25" style="1" customWidth="1"/>
    <col min="3602" max="3602" width="18.25" style="1" customWidth="1"/>
    <col min="3603" max="3603" width="15.625" style="1" customWidth="1"/>
    <col min="3604" max="3840" width="9" style="1"/>
    <col min="3841" max="3841" width="8.875" style="1" customWidth="1"/>
    <col min="3842" max="3842" width="13.625" style="1" customWidth="1"/>
    <col min="3843" max="3843" width="6.375" style="1" customWidth="1"/>
    <col min="3844" max="3844" width="5.75" style="1" customWidth="1"/>
    <col min="3845" max="3846" width="15.75" style="1" customWidth="1"/>
    <col min="3847" max="3847" width="54.625" style="1" customWidth="1"/>
    <col min="3848" max="3848" width="6.25" style="1" customWidth="1"/>
    <col min="3849" max="3850" width="9.875" style="1" bestFit="1" customWidth="1"/>
    <col min="3851" max="3851" width="5.75" style="1" customWidth="1"/>
    <col min="3852" max="3852" width="40.75" style="1" customWidth="1"/>
    <col min="3853" max="3854" width="30.75" style="1" customWidth="1"/>
    <col min="3855" max="3855" width="13.75" style="1" customWidth="1"/>
    <col min="3856" max="3856" width="6.375" style="1" customWidth="1"/>
    <col min="3857" max="3857" width="13.25" style="1" customWidth="1"/>
    <col min="3858" max="3858" width="18.25" style="1" customWidth="1"/>
    <col min="3859" max="3859" width="15.625" style="1" customWidth="1"/>
    <col min="3860" max="4096" width="9" style="1"/>
    <col min="4097" max="4097" width="8.875" style="1" customWidth="1"/>
    <col min="4098" max="4098" width="13.625" style="1" customWidth="1"/>
    <col min="4099" max="4099" width="6.375" style="1" customWidth="1"/>
    <col min="4100" max="4100" width="5.75" style="1" customWidth="1"/>
    <col min="4101" max="4102" width="15.75" style="1" customWidth="1"/>
    <col min="4103" max="4103" width="54.625" style="1" customWidth="1"/>
    <col min="4104" max="4104" width="6.25" style="1" customWidth="1"/>
    <col min="4105" max="4106" width="9.875" style="1" bestFit="1" customWidth="1"/>
    <col min="4107" max="4107" width="5.75" style="1" customWidth="1"/>
    <col min="4108" max="4108" width="40.75" style="1" customWidth="1"/>
    <col min="4109" max="4110" width="30.75" style="1" customWidth="1"/>
    <col min="4111" max="4111" width="13.75" style="1" customWidth="1"/>
    <col min="4112" max="4112" width="6.375" style="1" customWidth="1"/>
    <col min="4113" max="4113" width="13.25" style="1" customWidth="1"/>
    <col min="4114" max="4114" width="18.25" style="1" customWidth="1"/>
    <col min="4115" max="4115" width="15.625" style="1" customWidth="1"/>
    <col min="4116" max="4352" width="9" style="1"/>
    <col min="4353" max="4353" width="8.875" style="1" customWidth="1"/>
    <col min="4354" max="4354" width="13.625" style="1" customWidth="1"/>
    <col min="4355" max="4355" width="6.375" style="1" customWidth="1"/>
    <col min="4356" max="4356" width="5.75" style="1" customWidth="1"/>
    <col min="4357" max="4358" width="15.75" style="1" customWidth="1"/>
    <col min="4359" max="4359" width="54.625" style="1" customWidth="1"/>
    <col min="4360" max="4360" width="6.25" style="1" customWidth="1"/>
    <col min="4361" max="4362" width="9.875" style="1" bestFit="1" customWidth="1"/>
    <col min="4363" max="4363" width="5.75" style="1" customWidth="1"/>
    <col min="4364" max="4364" width="40.75" style="1" customWidth="1"/>
    <col min="4365" max="4366" width="30.75" style="1" customWidth="1"/>
    <col min="4367" max="4367" width="13.75" style="1" customWidth="1"/>
    <col min="4368" max="4368" width="6.375" style="1" customWidth="1"/>
    <col min="4369" max="4369" width="13.25" style="1" customWidth="1"/>
    <col min="4370" max="4370" width="18.25" style="1" customWidth="1"/>
    <col min="4371" max="4371" width="15.625" style="1" customWidth="1"/>
    <col min="4372" max="4608" width="9" style="1"/>
    <col min="4609" max="4609" width="8.875" style="1" customWidth="1"/>
    <col min="4610" max="4610" width="13.625" style="1" customWidth="1"/>
    <col min="4611" max="4611" width="6.375" style="1" customWidth="1"/>
    <col min="4612" max="4612" width="5.75" style="1" customWidth="1"/>
    <col min="4613" max="4614" width="15.75" style="1" customWidth="1"/>
    <col min="4615" max="4615" width="54.625" style="1" customWidth="1"/>
    <col min="4616" max="4616" width="6.25" style="1" customWidth="1"/>
    <col min="4617" max="4618" width="9.875" style="1" bestFit="1" customWidth="1"/>
    <col min="4619" max="4619" width="5.75" style="1" customWidth="1"/>
    <col min="4620" max="4620" width="40.75" style="1" customWidth="1"/>
    <col min="4621" max="4622" width="30.75" style="1" customWidth="1"/>
    <col min="4623" max="4623" width="13.75" style="1" customWidth="1"/>
    <col min="4624" max="4624" width="6.375" style="1" customWidth="1"/>
    <col min="4625" max="4625" width="13.25" style="1" customWidth="1"/>
    <col min="4626" max="4626" width="18.25" style="1" customWidth="1"/>
    <col min="4627" max="4627" width="15.625" style="1" customWidth="1"/>
    <col min="4628" max="4864" width="9" style="1"/>
    <col min="4865" max="4865" width="8.875" style="1" customWidth="1"/>
    <col min="4866" max="4866" width="13.625" style="1" customWidth="1"/>
    <col min="4867" max="4867" width="6.375" style="1" customWidth="1"/>
    <col min="4868" max="4868" width="5.75" style="1" customWidth="1"/>
    <col min="4869" max="4870" width="15.75" style="1" customWidth="1"/>
    <col min="4871" max="4871" width="54.625" style="1" customWidth="1"/>
    <col min="4872" max="4872" width="6.25" style="1" customWidth="1"/>
    <col min="4873" max="4874" width="9.875" style="1" bestFit="1" customWidth="1"/>
    <col min="4875" max="4875" width="5.75" style="1" customWidth="1"/>
    <col min="4876" max="4876" width="40.75" style="1" customWidth="1"/>
    <col min="4877" max="4878" width="30.75" style="1" customWidth="1"/>
    <col min="4879" max="4879" width="13.75" style="1" customWidth="1"/>
    <col min="4880" max="4880" width="6.375" style="1" customWidth="1"/>
    <col min="4881" max="4881" width="13.25" style="1" customWidth="1"/>
    <col min="4882" max="4882" width="18.25" style="1" customWidth="1"/>
    <col min="4883" max="4883" width="15.625" style="1" customWidth="1"/>
    <col min="4884" max="5120" width="9" style="1"/>
    <col min="5121" max="5121" width="8.875" style="1" customWidth="1"/>
    <col min="5122" max="5122" width="13.625" style="1" customWidth="1"/>
    <col min="5123" max="5123" width="6.375" style="1" customWidth="1"/>
    <col min="5124" max="5124" width="5.75" style="1" customWidth="1"/>
    <col min="5125" max="5126" width="15.75" style="1" customWidth="1"/>
    <col min="5127" max="5127" width="54.625" style="1" customWidth="1"/>
    <col min="5128" max="5128" width="6.25" style="1" customWidth="1"/>
    <col min="5129" max="5130" width="9.875" style="1" bestFit="1" customWidth="1"/>
    <col min="5131" max="5131" width="5.75" style="1" customWidth="1"/>
    <col min="5132" max="5132" width="40.75" style="1" customWidth="1"/>
    <col min="5133" max="5134" width="30.75" style="1" customWidth="1"/>
    <col min="5135" max="5135" width="13.75" style="1" customWidth="1"/>
    <col min="5136" max="5136" width="6.375" style="1" customWidth="1"/>
    <col min="5137" max="5137" width="13.25" style="1" customWidth="1"/>
    <col min="5138" max="5138" width="18.25" style="1" customWidth="1"/>
    <col min="5139" max="5139" width="15.625" style="1" customWidth="1"/>
    <col min="5140" max="5376" width="9" style="1"/>
    <col min="5377" max="5377" width="8.875" style="1" customWidth="1"/>
    <col min="5378" max="5378" width="13.625" style="1" customWidth="1"/>
    <col min="5379" max="5379" width="6.375" style="1" customWidth="1"/>
    <col min="5380" max="5380" width="5.75" style="1" customWidth="1"/>
    <col min="5381" max="5382" width="15.75" style="1" customWidth="1"/>
    <col min="5383" max="5383" width="54.625" style="1" customWidth="1"/>
    <col min="5384" max="5384" width="6.25" style="1" customWidth="1"/>
    <col min="5385" max="5386" width="9.875" style="1" bestFit="1" customWidth="1"/>
    <col min="5387" max="5387" width="5.75" style="1" customWidth="1"/>
    <col min="5388" max="5388" width="40.75" style="1" customWidth="1"/>
    <col min="5389" max="5390" width="30.75" style="1" customWidth="1"/>
    <col min="5391" max="5391" width="13.75" style="1" customWidth="1"/>
    <col min="5392" max="5392" width="6.375" style="1" customWidth="1"/>
    <col min="5393" max="5393" width="13.25" style="1" customWidth="1"/>
    <col min="5394" max="5394" width="18.25" style="1" customWidth="1"/>
    <col min="5395" max="5395" width="15.625" style="1" customWidth="1"/>
    <col min="5396" max="5632" width="9" style="1"/>
    <col min="5633" max="5633" width="8.875" style="1" customWidth="1"/>
    <col min="5634" max="5634" width="13.625" style="1" customWidth="1"/>
    <col min="5635" max="5635" width="6.375" style="1" customWidth="1"/>
    <col min="5636" max="5636" width="5.75" style="1" customWidth="1"/>
    <col min="5637" max="5638" width="15.75" style="1" customWidth="1"/>
    <col min="5639" max="5639" width="54.625" style="1" customWidth="1"/>
    <col min="5640" max="5640" width="6.25" style="1" customWidth="1"/>
    <col min="5641" max="5642" width="9.875" style="1" bestFit="1" customWidth="1"/>
    <col min="5643" max="5643" width="5.75" style="1" customWidth="1"/>
    <col min="5644" max="5644" width="40.75" style="1" customWidth="1"/>
    <col min="5645" max="5646" width="30.75" style="1" customWidth="1"/>
    <col min="5647" max="5647" width="13.75" style="1" customWidth="1"/>
    <col min="5648" max="5648" width="6.375" style="1" customWidth="1"/>
    <col min="5649" max="5649" width="13.25" style="1" customWidth="1"/>
    <col min="5650" max="5650" width="18.25" style="1" customWidth="1"/>
    <col min="5651" max="5651" width="15.625" style="1" customWidth="1"/>
    <col min="5652" max="5888" width="9" style="1"/>
    <col min="5889" max="5889" width="8.875" style="1" customWidth="1"/>
    <col min="5890" max="5890" width="13.625" style="1" customWidth="1"/>
    <col min="5891" max="5891" width="6.375" style="1" customWidth="1"/>
    <col min="5892" max="5892" width="5.75" style="1" customWidth="1"/>
    <col min="5893" max="5894" width="15.75" style="1" customWidth="1"/>
    <col min="5895" max="5895" width="54.625" style="1" customWidth="1"/>
    <col min="5896" max="5896" width="6.25" style="1" customWidth="1"/>
    <col min="5897" max="5898" width="9.875" style="1" bestFit="1" customWidth="1"/>
    <col min="5899" max="5899" width="5.75" style="1" customWidth="1"/>
    <col min="5900" max="5900" width="40.75" style="1" customWidth="1"/>
    <col min="5901" max="5902" width="30.75" style="1" customWidth="1"/>
    <col min="5903" max="5903" width="13.75" style="1" customWidth="1"/>
    <col min="5904" max="5904" width="6.375" style="1" customWidth="1"/>
    <col min="5905" max="5905" width="13.25" style="1" customWidth="1"/>
    <col min="5906" max="5906" width="18.25" style="1" customWidth="1"/>
    <col min="5907" max="5907" width="15.625" style="1" customWidth="1"/>
    <col min="5908" max="6144" width="9" style="1"/>
    <col min="6145" max="6145" width="8.875" style="1" customWidth="1"/>
    <col min="6146" max="6146" width="13.625" style="1" customWidth="1"/>
    <col min="6147" max="6147" width="6.375" style="1" customWidth="1"/>
    <col min="6148" max="6148" width="5.75" style="1" customWidth="1"/>
    <col min="6149" max="6150" width="15.75" style="1" customWidth="1"/>
    <col min="6151" max="6151" width="54.625" style="1" customWidth="1"/>
    <col min="6152" max="6152" width="6.25" style="1" customWidth="1"/>
    <col min="6153" max="6154" width="9.875" style="1" bestFit="1" customWidth="1"/>
    <col min="6155" max="6155" width="5.75" style="1" customWidth="1"/>
    <col min="6156" max="6156" width="40.75" style="1" customWidth="1"/>
    <col min="6157" max="6158" width="30.75" style="1" customWidth="1"/>
    <col min="6159" max="6159" width="13.75" style="1" customWidth="1"/>
    <col min="6160" max="6160" width="6.375" style="1" customWidth="1"/>
    <col min="6161" max="6161" width="13.25" style="1" customWidth="1"/>
    <col min="6162" max="6162" width="18.25" style="1" customWidth="1"/>
    <col min="6163" max="6163" width="15.625" style="1" customWidth="1"/>
    <col min="6164" max="6400" width="9" style="1"/>
    <col min="6401" max="6401" width="8.875" style="1" customWidth="1"/>
    <col min="6402" max="6402" width="13.625" style="1" customWidth="1"/>
    <col min="6403" max="6403" width="6.375" style="1" customWidth="1"/>
    <col min="6404" max="6404" width="5.75" style="1" customWidth="1"/>
    <col min="6405" max="6406" width="15.75" style="1" customWidth="1"/>
    <col min="6407" max="6407" width="54.625" style="1" customWidth="1"/>
    <col min="6408" max="6408" width="6.25" style="1" customWidth="1"/>
    <col min="6409" max="6410" width="9.875" style="1" bestFit="1" customWidth="1"/>
    <col min="6411" max="6411" width="5.75" style="1" customWidth="1"/>
    <col min="6412" max="6412" width="40.75" style="1" customWidth="1"/>
    <col min="6413" max="6414" width="30.75" style="1" customWidth="1"/>
    <col min="6415" max="6415" width="13.75" style="1" customWidth="1"/>
    <col min="6416" max="6416" width="6.375" style="1" customWidth="1"/>
    <col min="6417" max="6417" width="13.25" style="1" customWidth="1"/>
    <col min="6418" max="6418" width="18.25" style="1" customWidth="1"/>
    <col min="6419" max="6419" width="15.625" style="1" customWidth="1"/>
    <col min="6420" max="6656" width="9" style="1"/>
    <col min="6657" max="6657" width="8.875" style="1" customWidth="1"/>
    <col min="6658" max="6658" width="13.625" style="1" customWidth="1"/>
    <col min="6659" max="6659" width="6.375" style="1" customWidth="1"/>
    <col min="6660" max="6660" width="5.75" style="1" customWidth="1"/>
    <col min="6661" max="6662" width="15.75" style="1" customWidth="1"/>
    <col min="6663" max="6663" width="54.625" style="1" customWidth="1"/>
    <col min="6664" max="6664" width="6.25" style="1" customWidth="1"/>
    <col min="6665" max="6666" width="9.875" style="1" bestFit="1" customWidth="1"/>
    <col min="6667" max="6667" width="5.75" style="1" customWidth="1"/>
    <col min="6668" max="6668" width="40.75" style="1" customWidth="1"/>
    <col min="6669" max="6670" width="30.75" style="1" customWidth="1"/>
    <col min="6671" max="6671" width="13.75" style="1" customWidth="1"/>
    <col min="6672" max="6672" width="6.375" style="1" customWidth="1"/>
    <col min="6673" max="6673" width="13.25" style="1" customWidth="1"/>
    <col min="6674" max="6674" width="18.25" style="1" customWidth="1"/>
    <col min="6675" max="6675" width="15.625" style="1" customWidth="1"/>
    <col min="6676" max="6912" width="9" style="1"/>
    <col min="6913" max="6913" width="8.875" style="1" customWidth="1"/>
    <col min="6914" max="6914" width="13.625" style="1" customWidth="1"/>
    <col min="6915" max="6915" width="6.375" style="1" customWidth="1"/>
    <col min="6916" max="6916" width="5.75" style="1" customWidth="1"/>
    <col min="6917" max="6918" width="15.75" style="1" customWidth="1"/>
    <col min="6919" max="6919" width="54.625" style="1" customWidth="1"/>
    <col min="6920" max="6920" width="6.25" style="1" customWidth="1"/>
    <col min="6921" max="6922" width="9.875" style="1" bestFit="1" customWidth="1"/>
    <col min="6923" max="6923" width="5.75" style="1" customWidth="1"/>
    <col min="6924" max="6924" width="40.75" style="1" customWidth="1"/>
    <col min="6925" max="6926" width="30.75" style="1" customWidth="1"/>
    <col min="6927" max="6927" width="13.75" style="1" customWidth="1"/>
    <col min="6928" max="6928" width="6.375" style="1" customWidth="1"/>
    <col min="6929" max="6929" width="13.25" style="1" customWidth="1"/>
    <col min="6930" max="6930" width="18.25" style="1" customWidth="1"/>
    <col min="6931" max="6931" width="15.625" style="1" customWidth="1"/>
    <col min="6932" max="7168" width="9" style="1"/>
    <col min="7169" max="7169" width="8.875" style="1" customWidth="1"/>
    <col min="7170" max="7170" width="13.625" style="1" customWidth="1"/>
    <col min="7171" max="7171" width="6.375" style="1" customWidth="1"/>
    <col min="7172" max="7172" width="5.75" style="1" customWidth="1"/>
    <col min="7173" max="7174" width="15.75" style="1" customWidth="1"/>
    <col min="7175" max="7175" width="54.625" style="1" customWidth="1"/>
    <col min="7176" max="7176" width="6.25" style="1" customWidth="1"/>
    <col min="7177" max="7178" width="9.875" style="1" bestFit="1" customWidth="1"/>
    <col min="7179" max="7179" width="5.75" style="1" customWidth="1"/>
    <col min="7180" max="7180" width="40.75" style="1" customWidth="1"/>
    <col min="7181" max="7182" width="30.75" style="1" customWidth="1"/>
    <col min="7183" max="7183" width="13.75" style="1" customWidth="1"/>
    <col min="7184" max="7184" width="6.375" style="1" customWidth="1"/>
    <col min="7185" max="7185" width="13.25" style="1" customWidth="1"/>
    <col min="7186" max="7186" width="18.25" style="1" customWidth="1"/>
    <col min="7187" max="7187" width="15.625" style="1" customWidth="1"/>
    <col min="7188" max="7424" width="9" style="1"/>
    <col min="7425" max="7425" width="8.875" style="1" customWidth="1"/>
    <col min="7426" max="7426" width="13.625" style="1" customWidth="1"/>
    <col min="7427" max="7427" width="6.375" style="1" customWidth="1"/>
    <col min="7428" max="7428" width="5.75" style="1" customWidth="1"/>
    <col min="7429" max="7430" width="15.75" style="1" customWidth="1"/>
    <col min="7431" max="7431" width="54.625" style="1" customWidth="1"/>
    <col min="7432" max="7432" width="6.25" style="1" customWidth="1"/>
    <col min="7433" max="7434" width="9.875" style="1" bestFit="1" customWidth="1"/>
    <col min="7435" max="7435" width="5.75" style="1" customWidth="1"/>
    <col min="7436" max="7436" width="40.75" style="1" customWidth="1"/>
    <col min="7437" max="7438" width="30.75" style="1" customWidth="1"/>
    <col min="7439" max="7439" width="13.75" style="1" customWidth="1"/>
    <col min="7440" max="7440" width="6.375" style="1" customWidth="1"/>
    <col min="7441" max="7441" width="13.25" style="1" customWidth="1"/>
    <col min="7442" max="7442" width="18.25" style="1" customWidth="1"/>
    <col min="7443" max="7443" width="15.625" style="1" customWidth="1"/>
    <col min="7444" max="7680" width="9" style="1"/>
    <col min="7681" max="7681" width="8.875" style="1" customWidth="1"/>
    <col min="7682" max="7682" width="13.625" style="1" customWidth="1"/>
    <col min="7683" max="7683" width="6.375" style="1" customWidth="1"/>
    <col min="7684" max="7684" width="5.75" style="1" customWidth="1"/>
    <col min="7685" max="7686" width="15.75" style="1" customWidth="1"/>
    <col min="7687" max="7687" width="54.625" style="1" customWidth="1"/>
    <col min="7688" max="7688" width="6.25" style="1" customWidth="1"/>
    <col min="7689" max="7690" width="9.875" style="1" bestFit="1" customWidth="1"/>
    <col min="7691" max="7691" width="5.75" style="1" customWidth="1"/>
    <col min="7692" max="7692" width="40.75" style="1" customWidth="1"/>
    <col min="7693" max="7694" width="30.75" style="1" customWidth="1"/>
    <col min="7695" max="7695" width="13.75" style="1" customWidth="1"/>
    <col min="7696" max="7696" width="6.375" style="1" customWidth="1"/>
    <col min="7697" max="7697" width="13.25" style="1" customWidth="1"/>
    <col min="7698" max="7698" width="18.25" style="1" customWidth="1"/>
    <col min="7699" max="7699" width="15.625" style="1" customWidth="1"/>
    <col min="7700" max="7936" width="9" style="1"/>
    <col min="7937" max="7937" width="8.875" style="1" customWidth="1"/>
    <col min="7938" max="7938" width="13.625" style="1" customWidth="1"/>
    <col min="7939" max="7939" width="6.375" style="1" customWidth="1"/>
    <col min="7940" max="7940" width="5.75" style="1" customWidth="1"/>
    <col min="7941" max="7942" width="15.75" style="1" customWidth="1"/>
    <col min="7943" max="7943" width="54.625" style="1" customWidth="1"/>
    <col min="7944" max="7944" width="6.25" style="1" customWidth="1"/>
    <col min="7945" max="7946" width="9.875" style="1" bestFit="1" customWidth="1"/>
    <col min="7947" max="7947" width="5.75" style="1" customWidth="1"/>
    <col min="7948" max="7948" width="40.75" style="1" customWidth="1"/>
    <col min="7949" max="7950" width="30.75" style="1" customWidth="1"/>
    <col min="7951" max="7951" width="13.75" style="1" customWidth="1"/>
    <col min="7952" max="7952" width="6.375" style="1" customWidth="1"/>
    <col min="7953" max="7953" width="13.25" style="1" customWidth="1"/>
    <col min="7954" max="7954" width="18.25" style="1" customWidth="1"/>
    <col min="7955" max="7955" width="15.625" style="1" customWidth="1"/>
    <col min="7956" max="8192" width="9" style="1"/>
    <col min="8193" max="8193" width="8.875" style="1" customWidth="1"/>
    <col min="8194" max="8194" width="13.625" style="1" customWidth="1"/>
    <col min="8195" max="8195" width="6.375" style="1" customWidth="1"/>
    <col min="8196" max="8196" width="5.75" style="1" customWidth="1"/>
    <col min="8197" max="8198" width="15.75" style="1" customWidth="1"/>
    <col min="8199" max="8199" width="54.625" style="1" customWidth="1"/>
    <col min="8200" max="8200" width="6.25" style="1" customWidth="1"/>
    <col min="8201" max="8202" width="9.875" style="1" bestFit="1" customWidth="1"/>
    <col min="8203" max="8203" width="5.75" style="1" customWidth="1"/>
    <col min="8204" max="8204" width="40.75" style="1" customWidth="1"/>
    <col min="8205" max="8206" width="30.75" style="1" customWidth="1"/>
    <col min="8207" max="8207" width="13.75" style="1" customWidth="1"/>
    <col min="8208" max="8208" width="6.375" style="1" customWidth="1"/>
    <col min="8209" max="8209" width="13.25" style="1" customWidth="1"/>
    <col min="8210" max="8210" width="18.25" style="1" customWidth="1"/>
    <col min="8211" max="8211" width="15.625" style="1" customWidth="1"/>
    <col min="8212" max="8448" width="9" style="1"/>
    <col min="8449" max="8449" width="8.875" style="1" customWidth="1"/>
    <col min="8450" max="8450" width="13.625" style="1" customWidth="1"/>
    <col min="8451" max="8451" width="6.375" style="1" customWidth="1"/>
    <col min="8452" max="8452" width="5.75" style="1" customWidth="1"/>
    <col min="8453" max="8454" width="15.75" style="1" customWidth="1"/>
    <col min="8455" max="8455" width="54.625" style="1" customWidth="1"/>
    <col min="8456" max="8456" width="6.25" style="1" customWidth="1"/>
    <col min="8457" max="8458" width="9.875" style="1" bestFit="1" customWidth="1"/>
    <col min="8459" max="8459" width="5.75" style="1" customWidth="1"/>
    <col min="8460" max="8460" width="40.75" style="1" customWidth="1"/>
    <col min="8461" max="8462" width="30.75" style="1" customWidth="1"/>
    <col min="8463" max="8463" width="13.75" style="1" customWidth="1"/>
    <col min="8464" max="8464" width="6.375" style="1" customWidth="1"/>
    <col min="8465" max="8465" width="13.25" style="1" customWidth="1"/>
    <col min="8466" max="8466" width="18.25" style="1" customWidth="1"/>
    <col min="8467" max="8467" width="15.625" style="1" customWidth="1"/>
    <col min="8468" max="8704" width="9" style="1"/>
    <col min="8705" max="8705" width="8.875" style="1" customWidth="1"/>
    <col min="8706" max="8706" width="13.625" style="1" customWidth="1"/>
    <col min="8707" max="8707" width="6.375" style="1" customWidth="1"/>
    <col min="8708" max="8708" width="5.75" style="1" customWidth="1"/>
    <col min="8709" max="8710" width="15.75" style="1" customWidth="1"/>
    <col min="8711" max="8711" width="54.625" style="1" customWidth="1"/>
    <col min="8712" max="8712" width="6.25" style="1" customWidth="1"/>
    <col min="8713" max="8714" width="9.875" style="1" bestFit="1" customWidth="1"/>
    <col min="8715" max="8715" width="5.75" style="1" customWidth="1"/>
    <col min="8716" max="8716" width="40.75" style="1" customWidth="1"/>
    <col min="8717" max="8718" width="30.75" style="1" customWidth="1"/>
    <col min="8719" max="8719" width="13.75" style="1" customWidth="1"/>
    <col min="8720" max="8720" width="6.375" style="1" customWidth="1"/>
    <col min="8721" max="8721" width="13.25" style="1" customWidth="1"/>
    <col min="8722" max="8722" width="18.25" style="1" customWidth="1"/>
    <col min="8723" max="8723" width="15.625" style="1" customWidth="1"/>
    <col min="8724" max="8960" width="9" style="1"/>
    <col min="8961" max="8961" width="8.875" style="1" customWidth="1"/>
    <col min="8962" max="8962" width="13.625" style="1" customWidth="1"/>
    <col min="8963" max="8963" width="6.375" style="1" customWidth="1"/>
    <col min="8964" max="8964" width="5.75" style="1" customWidth="1"/>
    <col min="8965" max="8966" width="15.75" style="1" customWidth="1"/>
    <col min="8967" max="8967" width="54.625" style="1" customWidth="1"/>
    <col min="8968" max="8968" width="6.25" style="1" customWidth="1"/>
    <col min="8969" max="8970" width="9.875" style="1" bestFit="1" customWidth="1"/>
    <col min="8971" max="8971" width="5.75" style="1" customWidth="1"/>
    <col min="8972" max="8972" width="40.75" style="1" customWidth="1"/>
    <col min="8973" max="8974" width="30.75" style="1" customWidth="1"/>
    <col min="8975" max="8975" width="13.75" style="1" customWidth="1"/>
    <col min="8976" max="8976" width="6.375" style="1" customWidth="1"/>
    <col min="8977" max="8977" width="13.25" style="1" customWidth="1"/>
    <col min="8978" max="8978" width="18.25" style="1" customWidth="1"/>
    <col min="8979" max="8979" width="15.625" style="1" customWidth="1"/>
    <col min="8980" max="9216" width="9" style="1"/>
    <col min="9217" max="9217" width="8.875" style="1" customWidth="1"/>
    <col min="9218" max="9218" width="13.625" style="1" customWidth="1"/>
    <col min="9219" max="9219" width="6.375" style="1" customWidth="1"/>
    <col min="9220" max="9220" width="5.75" style="1" customWidth="1"/>
    <col min="9221" max="9222" width="15.75" style="1" customWidth="1"/>
    <col min="9223" max="9223" width="54.625" style="1" customWidth="1"/>
    <col min="9224" max="9224" width="6.25" style="1" customWidth="1"/>
    <col min="9225" max="9226" width="9.875" style="1" bestFit="1" customWidth="1"/>
    <col min="9227" max="9227" width="5.75" style="1" customWidth="1"/>
    <col min="9228" max="9228" width="40.75" style="1" customWidth="1"/>
    <col min="9229" max="9230" width="30.75" style="1" customWidth="1"/>
    <col min="9231" max="9231" width="13.75" style="1" customWidth="1"/>
    <col min="9232" max="9232" width="6.375" style="1" customWidth="1"/>
    <col min="9233" max="9233" width="13.25" style="1" customWidth="1"/>
    <col min="9234" max="9234" width="18.25" style="1" customWidth="1"/>
    <col min="9235" max="9235" width="15.625" style="1" customWidth="1"/>
    <col min="9236" max="9472" width="9" style="1"/>
    <col min="9473" max="9473" width="8.875" style="1" customWidth="1"/>
    <col min="9474" max="9474" width="13.625" style="1" customWidth="1"/>
    <col min="9475" max="9475" width="6.375" style="1" customWidth="1"/>
    <col min="9476" max="9476" width="5.75" style="1" customWidth="1"/>
    <col min="9477" max="9478" width="15.75" style="1" customWidth="1"/>
    <col min="9479" max="9479" width="54.625" style="1" customWidth="1"/>
    <col min="9480" max="9480" width="6.25" style="1" customWidth="1"/>
    <col min="9481" max="9482" width="9.875" style="1" bestFit="1" customWidth="1"/>
    <col min="9483" max="9483" width="5.75" style="1" customWidth="1"/>
    <col min="9484" max="9484" width="40.75" style="1" customWidth="1"/>
    <col min="9485" max="9486" width="30.75" style="1" customWidth="1"/>
    <col min="9487" max="9487" width="13.75" style="1" customWidth="1"/>
    <col min="9488" max="9488" width="6.375" style="1" customWidth="1"/>
    <col min="9489" max="9489" width="13.25" style="1" customWidth="1"/>
    <col min="9490" max="9490" width="18.25" style="1" customWidth="1"/>
    <col min="9491" max="9491" width="15.625" style="1" customWidth="1"/>
    <col min="9492" max="9728" width="9" style="1"/>
    <col min="9729" max="9729" width="8.875" style="1" customWidth="1"/>
    <col min="9730" max="9730" width="13.625" style="1" customWidth="1"/>
    <col min="9731" max="9731" width="6.375" style="1" customWidth="1"/>
    <col min="9732" max="9732" width="5.75" style="1" customWidth="1"/>
    <col min="9733" max="9734" width="15.75" style="1" customWidth="1"/>
    <col min="9735" max="9735" width="54.625" style="1" customWidth="1"/>
    <col min="9736" max="9736" width="6.25" style="1" customWidth="1"/>
    <col min="9737" max="9738" width="9.875" style="1" bestFit="1" customWidth="1"/>
    <col min="9739" max="9739" width="5.75" style="1" customWidth="1"/>
    <col min="9740" max="9740" width="40.75" style="1" customWidth="1"/>
    <col min="9741" max="9742" width="30.75" style="1" customWidth="1"/>
    <col min="9743" max="9743" width="13.75" style="1" customWidth="1"/>
    <col min="9744" max="9744" width="6.375" style="1" customWidth="1"/>
    <col min="9745" max="9745" width="13.25" style="1" customWidth="1"/>
    <col min="9746" max="9746" width="18.25" style="1" customWidth="1"/>
    <col min="9747" max="9747" width="15.625" style="1" customWidth="1"/>
    <col min="9748" max="9984" width="9" style="1"/>
    <col min="9985" max="9985" width="8.875" style="1" customWidth="1"/>
    <col min="9986" max="9986" width="13.625" style="1" customWidth="1"/>
    <col min="9987" max="9987" width="6.375" style="1" customWidth="1"/>
    <col min="9988" max="9988" width="5.75" style="1" customWidth="1"/>
    <col min="9989" max="9990" width="15.75" style="1" customWidth="1"/>
    <col min="9991" max="9991" width="54.625" style="1" customWidth="1"/>
    <col min="9992" max="9992" width="6.25" style="1" customWidth="1"/>
    <col min="9993" max="9994" width="9.875" style="1" bestFit="1" customWidth="1"/>
    <col min="9995" max="9995" width="5.75" style="1" customWidth="1"/>
    <col min="9996" max="9996" width="40.75" style="1" customWidth="1"/>
    <col min="9997" max="9998" width="30.75" style="1" customWidth="1"/>
    <col min="9999" max="9999" width="13.75" style="1" customWidth="1"/>
    <col min="10000" max="10000" width="6.375" style="1" customWidth="1"/>
    <col min="10001" max="10001" width="13.25" style="1" customWidth="1"/>
    <col min="10002" max="10002" width="18.25" style="1" customWidth="1"/>
    <col min="10003" max="10003" width="15.625" style="1" customWidth="1"/>
    <col min="10004" max="10240" width="9" style="1"/>
    <col min="10241" max="10241" width="8.875" style="1" customWidth="1"/>
    <col min="10242" max="10242" width="13.625" style="1" customWidth="1"/>
    <col min="10243" max="10243" width="6.375" style="1" customWidth="1"/>
    <col min="10244" max="10244" width="5.75" style="1" customWidth="1"/>
    <col min="10245" max="10246" width="15.75" style="1" customWidth="1"/>
    <col min="10247" max="10247" width="54.625" style="1" customWidth="1"/>
    <col min="10248" max="10248" width="6.25" style="1" customWidth="1"/>
    <col min="10249" max="10250" width="9.875" style="1" bestFit="1" customWidth="1"/>
    <col min="10251" max="10251" width="5.75" style="1" customWidth="1"/>
    <col min="10252" max="10252" width="40.75" style="1" customWidth="1"/>
    <col min="10253" max="10254" width="30.75" style="1" customWidth="1"/>
    <col min="10255" max="10255" width="13.75" style="1" customWidth="1"/>
    <col min="10256" max="10256" width="6.375" style="1" customWidth="1"/>
    <col min="10257" max="10257" width="13.25" style="1" customWidth="1"/>
    <col min="10258" max="10258" width="18.25" style="1" customWidth="1"/>
    <col min="10259" max="10259" width="15.625" style="1" customWidth="1"/>
    <col min="10260" max="10496" width="9" style="1"/>
    <col min="10497" max="10497" width="8.875" style="1" customWidth="1"/>
    <col min="10498" max="10498" width="13.625" style="1" customWidth="1"/>
    <col min="10499" max="10499" width="6.375" style="1" customWidth="1"/>
    <col min="10500" max="10500" width="5.75" style="1" customWidth="1"/>
    <col min="10501" max="10502" width="15.75" style="1" customWidth="1"/>
    <col min="10503" max="10503" width="54.625" style="1" customWidth="1"/>
    <col min="10504" max="10504" width="6.25" style="1" customWidth="1"/>
    <col min="10505" max="10506" width="9.875" style="1" bestFit="1" customWidth="1"/>
    <col min="10507" max="10507" width="5.75" style="1" customWidth="1"/>
    <col min="10508" max="10508" width="40.75" style="1" customWidth="1"/>
    <col min="10509" max="10510" width="30.75" style="1" customWidth="1"/>
    <col min="10511" max="10511" width="13.75" style="1" customWidth="1"/>
    <col min="10512" max="10512" width="6.375" style="1" customWidth="1"/>
    <col min="10513" max="10513" width="13.25" style="1" customWidth="1"/>
    <col min="10514" max="10514" width="18.25" style="1" customWidth="1"/>
    <col min="10515" max="10515" width="15.625" style="1" customWidth="1"/>
    <col min="10516" max="10752" width="9" style="1"/>
    <col min="10753" max="10753" width="8.875" style="1" customWidth="1"/>
    <col min="10754" max="10754" width="13.625" style="1" customWidth="1"/>
    <col min="10755" max="10755" width="6.375" style="1" customWidth="1"/>
    <col min="10756" max="10756" width="5.75" style="1" customWidth="1"/>
    <col min="10757" max="10758" width="15.75" style="1" customWidth="1"/>
    <col min="10759" max="10759" width="54.625" style="1" customWidth="1"/>
    <col min="10760" max="10760" width="6.25" style="1" customWidth="1"/>
    <col min="10761" max="10762" width="9.875" style="1" bestFit="1" customWidth="1"/>
    <col min="10763" max="10763" width="5.75" style="1" customWidth="1"/>
    <col min="10764" max="10764" width="40.75" style="1" customWidth="1"/>
    <col min="10765" max="10766" width="30.75" style="1" customWidth="1"/>
    <col min="10767" max="10767" width="13.75" style="1" customWidth="1"/>
    <col min="10768" max="10768" width="6.375" style="1" customWidth="1"/>
    <col min="10769" max="10769" width="13.25" style="1" customWidth="1"/>
    <col min="10770" max="10770" width="18.25" style="1" customWidth="1"/>
    <col min="10771" max="10771" width="15.625" style="1" customWidth="1"/>
    <col min="10772" max="11008" width="9" style="1"/>
    <col min="11009" max="11009" width="8.875" style="1" customWidth="1"/>
    <col min="11010" max="11010" width="13.625" style="1" customWidth="1"/>
    <col min="11011" max="11011" width="6.375" style="1" customWidth="1"/>
    <col min="11012" max="11012" width="5.75" style="1" customWidth="1"/>
    <col min="11013" max="11014" width="15.75" style="1" customWidth="1"/>
    <col min="11015" max="11015" width="54.625" style="1" customWidth="1"/>
    <col min="11016" max="11016" width="6.25" style="1" customWidth="1"/>
    <col min="11017" max="11018" width="9.875" style="1" bestFit="1" customWidth="1"/>
    <col min="11019" max="11019" width="5.75" style="1" customWidth="1"/>
    <col min="11020" max="11020" width="40.75" style="1" customWidth="1"/>
    <col min="11021" max="11022" width="30.75" style="1" customWidth="1"/>
    <col min="11023" max="11023" width="13.75" style="1" customWidth="1"/>
    <col min="11024" max="11024" width="6.375" style="1" customWidth="1"/>
    <col min="11025" max="11025" width="13.25" style="1" customWidth="1"/>
    <col min="11026" max="11026" width="18.25" style="1" customWidth="1"/>
    <col min="11027" max="11027" width="15.625" style="1" customWidth="1"/>
    <col min="11028" max="11264" width="9" style="1"/>
    <col min="11265" max="11265" width="8.875" style="1" customWidth="1"/>
    <col min="11266" max="11266" width="13.625" style="1" customWidth="1"/>
    <col min="11267" max="11267" width="6.375" style="1" customWidth="1"/>
    <col min="11268" max="11268" width="5.75" style="1" customWidth="1"/>
    <col min="11269" max="11270" width="15.75" style="1" customWidth="1"/>
    <col min="11271" max="11271" width="54.625" style="1" customWidth="1"/>
    <col min="11272" max="11272" width="6.25" style="1" customWidth="1"/>
    <col min="11273" max="11274" width="9.875" style="1" bestFit="1" customWidth="1"/>
    <col min="11275" max="11275" width="5.75" style="1" customWidth="1"/>
    <col min="11276" max="11276" width="40.75" style="1" customWidth="1"/>
    <col min="11277" max="11278" width="30.75" style="1" customWidth="1"/>
    <col min="11279" max="11279" width="13.75" style="1" customWidth="1"/>
    <col min="11280" max="11280" width="6.375" style="1" customWidth="1"/>
    <col min="11281" max="11281" width="13.25" style="1" customWidth="1"/>
    <col min="11282" max="11282" width="18.25" style="1" customWidth="1"/>
    <col min="11283" max="11283" width="15.625" style="1" customWidth="1"/>
    <col min="11284" max="11520" width="9" style="1"/>
    <col min="11521" max="11521" width="8.875" style="1" customWidth="1"/>
    <col min="11522" max="11522" width="13.625" style="1" customWidth="1"/>
    <col min="11523" max="11523" width="6.375" style="1" customWidth="1"/>
    <col min="11524" max="11524" width="5.75" style="1" customWidth="1"/>
    <col min="11525" max="11526" width="15.75" style="1" customWidth="1"/>
    <col min="11527" max="11527" width="54.625" style="1" customWidth="1"/>
    <col min="11528" max="11528" width="6.25" style="1" customWidth="1"/>
    <col min="11529" max="11530" width="9.875" style="1" bestFit="1" customWidth="1"/>
    <col min="11531" max="11531" width="5.75" style="1" customWidth="1"/>
    <col min="11532" max="11532" width="40.75" style="1" customWidth="1"/>
    <col min="11533" max="11534" width="30.75" style="1" customWidth="1"/>
    <col min="11535" max="11535" width="13.75" style="1" customWidth="1"/>
    <col min="11536" max="11536" width="6.375" style="1" customWidth="1"/>
    <col min="11537" max="11537" width="13.25" style="1" customWidth="1"/>
    <col min="11538" max="11538" width="18.25" style="1" customWidth="1"/>
    <col min="11539" max="11539" width="15.625" style="1" customWidth="1"/>
    <col min="11540" max="11776" width="9" style="1"/>
    <col min="11777" max="11777" width="8.875" style="1" customWidth="1"/>
    <col min="11778" max="11778" width="13.625" style="1" customWidth="1"/>
    <col min="11779" max="11779" width="6.375" style="1" customWidth="1"/>
    <col min="11780" max="11780" width="5.75" style="1" customWidth="1"/>
    <col min="11781" max="11782" width="15.75" style="1" customWidth="1"/>
    <col min="11783" max="11783" width="54.625" style="1" customWidth="1"/>
    <col min="11784" max="11784" width="6.25" style="1" customWidth="1"/>
    <col min="11785" max="11786" width="9.875" style="1" bestFit="1" customWidth="1"/>
    <col min="11787" max="11787" width="5.75" style="1" customWidth="1"/>
    <col min="11788" max="11788" width="40.75" style="1" customWidth="1"/>
    <col min="11789" max="11790" width="30.75" style="1" customWidth="1"/>
    <col min="11791" max="11791" width="13.75" style="1" customWidth="1"/>
    <col min="11792" max="11792" width="6.375" style="1" customWidth="1"/>
    <col min="11793" max="11793" width="13.25" style="1" customWidth="1"/>
    <col min="11794" max="11794" width="18.25" style="1" customWidth="1"/>
    <col min="11795" max="11795" width="15.625" style="1" customWidth="1"/>
    <col min="11796" max="12032" width="9" style="1"/>
    <col min="12033" max="12033" width="8.875" style="1" customWidth="1"/>
    <col min="12034" max="12034" width="13.625" style="1" customWidth="1"/>
    <col min="12035" max="12035" width="6.375" style="1" customWidth="1"/>
    <col min="12036" max="12036" width="5.75" style="1" customWidth="1"/>
    <col min="12037" max="12038" width="15.75" style="1" customWidth="1"/>
    <col min="12039" max="12039" width="54.625" style="1" customWidth="1"/>
    <col min="12040" max="12040" width="6.25" style="1" customWidth="1"/>
    <col min="12041" max="12042" width="9.875" style="1" bestFit="1" customWidth="1"/>
    <col min="12043" max="12043" width="5.75" style="1" customWidth="1"/>
    <col min="12044" max="12044" width="40.75" style="1" customWidth="1"/>
    <col min="12045" max="12046" width="30.75" style="1" customWidth="1"/>
    <col min="12047" max="12047" width="13.75" style="1" customWidth="1"/>
    <col min="12048" max="12048" width="6.375" style="1" customWidth="1"/>
    <col min="12049" max="12049" width="13.25" style="1" customWidth="1"/>
    <col min="12050" max="12050" width="18.25" style="1" customWidth="1"/>
    <col min="12051" max="12051" width="15.625" style="1" customWidth="1"/>
    <col min="12052" max="12288" width="9" style="1"/>
    <col min="12289" max="12289" width="8.875" style="1" customWidth="1"/>
    <col min="12290" max="12290" width="13.625" style="1" customWidth="1"/>
    <col min="12291" max="12291" width="6.375" style="1" customWidth="1"/>
    <col min="12292" max="12292" width="5.75" style="1" customWidth="1"/>
    <col min="12293" max="12294" width="15.75" style="1" customWidth="1"/>
    <col min="12295" max="12295" width="54.625" style="1" customWidth="1"/>
    <col min="12296" max="12296" width="6.25" style="1" customWidth="1"/>
    <col min="12297" max="12298" width="9.875" style="1" bestFit="1" customWidth="1"/>
    <col min="12299" max="12299" width="5.75" style="1" customWidth="1"/>
    <col min="12300" max="12300" width="40.75" style="1" customWidth="1"/>
    <col min="12301" max="12302" width="30.75" style="1" customWidth="1"/>
    <col min="12303" max="12303" width="13.75" style="1" customWidth="1"/>
    <col min="12304" max="12304" width="6.375" style="1" customWidth="1"/>
    <col min="12305" max="12305" width="13.25" style="1" customWidth="1"/>
    <col min="12306" max="12306" width="18.25" style="1" customWidth="1"/>
    <col min="12307" max="12307" width="15.625" style="1" customWidth="1"/>
    <col min="12308" max="12544" width="9" style="1"/>
    <col min="12545" max="12545" width="8.875" style="1" customWidth="1"/>
    <col min="12546" max="12546" width="13.625" style="1" customWidth="1"/>
    <col min="12547" max="12547" width="6.375" style="1" customWidth="1"/>
    <col min="12548" max="12548" width="5.75" style="1" customWidth="1"/>
    <col min="12549" max="12550" width="15.75" style="1" customWidth="1"/>
    <col min="12551" max="12551" width="54.625" style="1" customWidth="1"/>
    <col min="12552" max="12552" width="6.25" style="1" customWidth="1"/>
    <col min="12553" max="12554" width="9.875" style="1" bestFit="1" customWidth="1"/>
    <col min="12555" max="12555" width="5.75" style="1" customWidth="1"/>
    <col min="12556" max="12556" width="40.75" style="1" customWidth="1"/>
    <col min="12557" max="12558" width="30.75" style="1" customWidth="1"/>
    <col min="12559" max="12559" width="13.75" style="1" customWidth="1"/>
    <col min="12560" max="12560" width="6.375" style="1" customWidth="1"/>
    <col min="12561" max="12561" width="13.25" style="1" customWidth="1"/>
    <col min="12562" max="12562" width="18.25" style="1" customWidth="1"/>
    <col min="12563" max="12563" width="15.625" style="1" customWidth="1"/>
    <col min="12564" max="12800" width="9" style="1"/>
    <col min="12801" max="12801" width="8.875" style="1" customWidth="1"/>
    <col min="12802" max="12802" width="13.625" style="1" customWidth="1"/>
    <col min="12803" max="12803" width="6.375" style="1" customWidth="1"/>
    <col min="12804" max="12804" width="5.75" style="1" customWidth="1"/>
    <col min="12805" max="12806" width="15.75" style="1" customWidth="1"/>
    <col min="12807" max="12807" width="54.625" style="1" customWidth="1"/>
    <col min="12808" max="12808" width="6.25" style="1" customWidth="1"/>
    <col min="12809" max="12810" width="9.875" style="1" bestFit="1" customWidth="1"/>
    <col min="12811" max="12811" width="5.75" style="1" customWidth="1"/>
    <col min="12812" max="12812" width="40.75" style="1" customWidth="1"/>
    <col min="12813" max="12814" width="30.75" style="1" customWidth="1"/>
    <col min="12815" max="12815" width="13.75" style="1" customWidth="1"/>
    <col min="12816" max="12816" width="6.375" style="1" customWidth="1"/>
    <col min="12817" max="12817" width="13.25" style="1" customWidth="1"/>
    <col min="12818" max="12818" width="18.25" style="1" customWidth="1"/>
    <col min="12819" max="12819" width="15.625" style="1" customWidth="1"/>
    <col min="12820" max="13056" width="9" style="1"/>
    <col min="13057" max="13057" width="8.875" style="1" customWidth="1"/>
    <col min="13058" max="13058" width="13.625" style="1" customWidth="1"/>
    <col min="13059" max="13059" width="6.375" style="1" customWidth="1"/>
    <col min="13060" max="13060" width="5.75" style="1" customWidth="1"/>
    <col min="13061" max="13062" width="15.75" style="1" customWidth="1"/>
    <col min="13063" max="13063" width="54.625" style="1" customWidth="1"/>
    <col min="13064" max="13064" width="6.25" style="1" customWidth="1"/>
    <col min="13065" max="13066" width="9.875" style="1" bestFit="1" customWidth="1"/>
    <col min="13067" max="13067" width="5.75" style="1" customWidth="1"/>
    <col min="13068" max="13068" width="40.75" style="1" customWidth="1"/>
    <col min="13069" max="13070" width="30.75" style="1" customWidth="1"/>
    <col min="13071" max="13071" width="13.75" style="1" customWidth="1"/>
    <col min="13072" max="13072" width="6.375" style="1" customWidth="1"/>
    <col min="13073" max="13073" width="13.25" style="1" customWidth="1"/>
    <col min="13074" max="13074" width="18.25" style="1" customWidth="1"/>
    <col min="13075" max="13075" width="15.625" style="1" customWidth="1"/>
    <col min="13076" max="13312" width="9" style="1"/>
    <col min="13313" max="13313" width="8.875" style="1" customWidth="1"/>
    <col min="13314" max="13314" width="13.625" style="1" customWidth="1"/>
    <col min="13315" max="13315" width="6.375" style="1" customWidth="1"/>
    <col min="13316" max="13316" width="5.75" style="1" customWidth="1"/>
    <col min="13317" max="13318" width="15.75" style="1" customWidth="1"/>
    <col min="13319" max="13319" width="54.625" style="1" customWidth="1"/>
    <col min="13320" max="13320" width="6.25" style="1" customWidth="1"/>
    <col min="13321" max="13322" width="9.875" style="1" bestFit="1" customWidth="1"/>
    <col min="13323" max="13323" width="5.75" style="1" customWidth="1"/>
    <col min="13324" max="13324" width="40.75" style="1" customWidth="1"/>
    <col min="13325" max="13326" width="30.75" style="1" customWidth="1"/>
    <col min="13327" max="13327" width="13.75" style="1" customWidth="1"/>
    <col min="13328" max="13328" width="6.375" style="1" customWidth="1"/>
    <col min="13329" max="13329" width="13.25" style="1" customWidth="1"/>
    <col min="13330" max="13330" width="18.25" style="1" customWidth="1"/>
    <col min="13331" max="13331" width="15.625" style="1" customWidth="1"/>
    <col min="13332" max="13568" width="9" style="1"/>
    <col min="13569" max="13569" width="8.875" style="1" customWidth="1"/>
    <col min="13570" max="13570" width="13.625" style="1" customWidth="1"/>
    <col min="13571" max="13571" width="6.375" style="1" customWidth="1"/>
    <col min="13572" max="13572" width="5.75" style="1" customWidth="1"/>
    <col min="13573" max="13574" width="15.75" style="1" customWidth="1"/>
    <col min="13575" max="13575" width="54.625" style="1" customWidth="1"/>
    <col min="13576" max="13576" width="6.25" style="1" customWidth="1"/>
    <col min="13577" max="13578" width="9.875" style="1" bestFit="1" customWidth="1"/>
    <col min="13579" max="13579" width="5.75" style="1" customWidth="1"/>
    <col min="13580" max="13580" width="40.75" style="1" customWidth="1"/>
    <col min="13581" max="13582" width="30.75" style="1" customWidth="1"/>
    <col min="13583" max="13583" width="13.75" style="1" customWidth="1"/>
    <col min="13584" max="13584" width="6.375" style="1" customWidth="1"/>
    <col min="13585" max="13585" width="13.25" style="1" customWidth="1"/>
    <col min="13586" max="13586" width="18.25" style="1" customWidth="1"/>
    <col min="13587" max="13587" width="15.625" style="1" customWidth="1"/>
    <col min="13588" max="13824" width="9" style="1"/>
    <col min="13825" max="13825" width="8.875" style="1" customWidth="1"/>
    <col min="13826" max="13826" width="13.625" style="1" customWidth="1"/>
    <col min="13827" max="13827" width="6.375" style="1" customWidth="1"/>
    <col min="13828" max="13828" width="5.75" style="1" customWidth="1"/>
    <col min="13829" max="13830" width="15.75" style="1" customWidth="1"/>
    <col min="13831" max="13831" width="54.625" style="1" customWidth="1"/>
    <col min="13832" max="13832" width="6.25" style="1" customWidth="1"/>
    <col min="13833" max="13834" width="9.875" style="1" bestFit="1" customWidth="1"/>
    <col min="13835" max="13835" width="5.75" style="1" customWidth="1"/>
    <col min="13836" max="13836" width="40.75" style="1" customWidth="1"/>
    <col min="13837" max="13838" width="30.75" style="1" customWidth="1"/>
    <col min="13839" max="13839" width="13.75" style="1" customWidth="1"/>
    <col min="13840" max="13840" width="6.375" style="1" customWidth="1"/>
    <col min="13841" max="13841" width="13.25" style="1" customWidth="1"/>
    <col min="13842" max="13842" width="18.25" style="1" customWidth="1"/>
    <col min="13843" max="13843" width="15.625" style="1" customWidth="1"/>
    <col min="13844" max="14080" width="9" style="1"/>
    <col min="14081" max="14081" width="8.875" style="1" customWidth="1"/>
    <col min="14082" max="14082" width="13.625" style="1" customWidth="1"/>
    <col min="14083" max="14083" width="6.375" style="1" customWidth="1"/>
    <col min="14084" max="14084" width="5.75" style="1" customWidth="1"/>
    <col min="14085" max="14086" width="15.75" style="1" customWidth="1"/>
    <col min="14087" max="14087" width="54.625" style="1" customWidth="1"/>
    <col min="14088" max="14088" width="6.25" style="1" customWidth="1"/>
    <col min="14089" max="14090" width="9.875" style="1" bestFit="1" customWidth="1"/>
    <col min="14091" max="14091" width="5.75" style="1" customWidth="1"/>
    <col min="14092" max="14092" width="40.75" style="1" customWidth="1"/>
    <col min="14093" max="14094" width="30.75" style="1" customWidth="1"/>
    <col min="14095" max="14095" width="13.75" style="1" customWidth="1"/>
    <col min="14096" max="14096" width="6.375" style="1" customWidth="1"/>
    <col min="14097" max="14097" width="13.25" style="1" customWidth="1"/>
    <col min="14098" max="14098" width="18.25" style="1" customWidth="1"/>
    <col min="14099" max="14099" width="15.625" style="1" customWidth="1"/>
    <col min="14100" max="14336" width="9" style="1"/>
    <col min="14337" max="14337" width="8.875" style="1" customWidth="1"/>
    <col min="14338" max="14338" width="13.625" style="1" customWidth="1"/>
    <col min="14339" max="14339" width="6.375" style="1" customWidth="1"/>
    <col min="14340" max="14340" width="5.75" style="1" customWidth="1"/>
    <col min="14341" max="14342" width="15.75" style="1" customWidth="1"/>
    <col min="14343" max="14343" width="54.625" style="1" customWidth="1"/>
    <col min="14344" max="14344" width="6.25" style="1" customWidth="1"/>
    <col min="14345" max="14346" width="9.875" style="1" bestFit="1" customWidth="1"/>
    <col min="14347" max="14347" width="5.75" style="1" customWidth="1"/>
    <col min="14348" max="14348" width="40.75" style="1" customWidth="1"/>
    <col min="14349" max="14350" width="30.75" style="1" customWidth="1"/>
    <col min="14351" max="14351" width="13.75" style="1" customWidth="1"/>
    <col min="14352" max="14352" width="6.375" style="1" customWidth="1"/>
    <col min="14353" max="14353" width="13.25" style="1" customWidth="1"/>
    <col min="14354" max="14354" width="18.25" style="1" customWidth="1"/>
    <col min="14355" max="14355" width="15.625" style="1" customWidth="1"/>
    <col min="14356" max="14592" width="9" style="1"/>
    <col min="14593" max="14593" width="8.875" style="1" customWidth="1"/>
    <col min="14594" max="14594" width="13.625" style="1" customWidth="1"/>
    <col min="14595" max="14595" width="6.375" style="1" customWidth="1"/>
    <col min="14596" max="14596" width="5.75" style="1" customWidth="1"/>
    <col min="14597" max="14598" width="15.75" style="1" customWidth="1"/>
    <col min="14599" max="14599" width="54.625" style="1" customWidth="1"/>
    <col min="14600" max="14600" width="6.25" style="1" customWidth="1"/>
    <col min="14601" max="14602" width="9.875" style="1" bestFit="1" customWidth="1"/>
    <col min="14603" max="14603" width="5.75" style="1" customWidth="1"/>
    <col min="14604" max="14604" width="40.75" style="1" customWidth="1"/>
    <col min="14605" max="14606" width="30.75" style="1" customWidth="1"/>
    <col min="14607" max="14607" width="13.75" style="1" customWidth="1"/>
    <col min="14608" max="14608" width="6.375" style="1" customWidth="1"/>
    <col min="14609" max="14609" width="13.25" style="1" customWidth="1"/>
    <col min="14610" max="14610" width="18.25" style="1" customWidth="1"/>
    <col min="14611" max="14611" width="15.625" style="1" customWidth="1"/>
    <col min="14612" max="14848" width="9" style="1"/>
    <col min="14849" max="14849" width="8.875" style="1" customWidth="1"/>
    <col min="14850" max="14850" width="13.625" style="1" customWidth="1"/>
    <col min="14851" max="14851" width="6.375" style="1" customWidth="1"/>
    <col min="14852" max="14852" width="5.75" style="1" customWidth="1"/>
    <col min="14853" max="14854" width="15.75" style="1" customWidth="1"/>
    <col min="14855" max="14855" width="54.625" style="1" customWidth="1"/>
    <col min="14856" max="14856" width="6.25" style="1" customWidth="1"/>
    <col min="14857" max="14858" width="9.875" style="1" bestFit="1" customWidth="1"/>
    <col min="14859" max="14859" width="5.75" style="1" customWidth="1"/>
    <col min="14860" max="14860" width="40.75" style="1" customWidth="1"/>
    <col min="14861" max="14862" width="30.75" style="1" customWidth="1"/>
    <col min="14863" max="14863" width="13.75" style="1" customWidth="1"/>
    <col min="14864" max="14864" width="6.375" style="1" customWidth="1"/>
    <col min="14865" max="14865" width="13.25" style="1" customWidth="1"/>
    <col min="14866" max="14866" width="18.25" style="1" customWidth="1"/>
    <col min="14867" max="14867" width="15.625" style="1" customWidth="1"/>
    <col min="14868" max="15104" width="9" style="1"/>
    <col min="15105" max="15105" width="8.875" style="1" customWidth="1"/>
    <col min="15106" max="15106" width="13.625" style="1" customWidth="1"/>
    <col min="15107" max="15107" width="6.375" style="1" customWidth="1"/>
    <col min="15108" max="15108" width="5.75" style="1" customWidth="1"/>
    <col min="15109" max="15110" width="15.75" style="1" customWidth="1"/>
    <col min="15111" max="15111" width="54.625" style="1" customWidth="1"/>
    <col min="15112" max="15112" width="6.25" style="1" customWidth="1"/>
    <col min="15113" max="15114" width="9.875" style="1" bestFit="1" customWidth="1"/>
    <col min="15115" max="15115" width="5.75" style="1" customWidth="1"/>
    <col min="15116" max="15116" width="40.75" style="1" customWidth="1"/>
    <col min="15117" max="15118" width="30.75" style="1" customWidth="1"/>
    <col min="15119" max="15119" width="13.75" style="1" customWidth="1"/>
    <col min="15120" max="15120" width="6.375" style="1" customWidth="1"/>
    <col min="15121" max="15121" width="13.25" style="1" customWidth="1"/>
    <col min="15122" max="15122" width="18.25" style="1" customWidth="1"/>
    <col min="15123" max="15123" width="15.625" style="1" customWidth="1"/>
    <col min="15124" max="15360" width="9" style="1"/>
    <col min="15361" max="15361" width="8.875" style="1" customWidth="1"/>
    <col min="15362" max="15362" width="13.625" style="1" customWidth="1"/>
    <col min="15363" max="15363" width="6.375" style="1" customWidth="1"/>
    <col min="15364" max="15364" width="5.75" style="1" customWidth="1"/>
    <col min="15365" max="15366" width="15.75" style="1" customWidth="1"/>
    <col min="15367" max="15367" width="54.625" style="1" customWidth="1"/>
    <col min="15368" max="15368" width="6.25" style="1" customWidth="1"/>
    <col min="15369" max="15370" width="9.875" style="1" bestFit="1" customWidth="1"/>
    <col min="15371" max="15371" width="5.75" style="1" customWidth="1"/>
    <col min="15372" max="15372" width="40.75" style="1" customWidth="1"/>
    <col min="15373" max="15374" width="30.75" style="1" customWidth="1"/>
    <col min="15375" max="15375" width="13.75" style="1" customWidth="1"/>
    <col min="15376" max="15376" width="6.375" style="1" customWidth="1"/>
    <col min="15377" max="15377" width="13.25" style="1" customWidth="1"/>
    <col min="15378" max="15378" width="18.25" style="1" customWidth="1"/>
    <col min="15379" max="15379" width="15.625" style="1" customWidth="1"/>
    <col min="15380" max="15616" width="9" style="1"/>
    <col min="15617" max="15617" width="8.875" style="1" customWidth="1"/>
    <col min="15618" max="15618" width="13.625" style="1" customWidth="1"/>
    <col min="15619" max="15619" width="6.375" style="1" customWidth="1"/>
    <col min="15620" max="15620" width="5.75" style="1" customWidth="1"/>
    <col min="15621" max="15622" width="15.75" style="1" customWidth="1"/>
    <col min="15623" max="15623" width="54.625" style="1" customWidth="1"/>
    <col min="15624" max="15624" width="6.25" style="1" customWidth="1"/>
    <col min="15625" max="15626" width="9.875" style="1" bestFit="1" customWidth="1"/>
    <col min="15627" max="15627" width="5.75" style="1" customWidth="1"/>
    <col min="15628" max="15628" width="40.75" style="1" customWidth="1"/>
    <col min="15629" max="15630" width="30.75" style="1" customWidth="1"/>
    <col min="15631" max="15631" width="13.75" style="1" customWidth="1"/>
    <col min="15632" max="15632" width="6.375" style="1" customWidth="1"/>
    <col min="15633" max="15633" width="13.25" style="1" customWidth="1"/>
    <col min="15634" max="15634" width="18.25" style="1" customWidth="1"/>
    <col min="15635" max="15635" width="15.625" style="1" customWidth="1"/>
    <col min="15636" max="15872" width="9" style="1"/>
    <col min="15873" max="15873" width="8.875" style="1" customWidth="1"/>
    <col min="15874" max="15874" width="13.625" style="1" customWidth="1"/>
    <col min="15875" max="15875" width="6.375" style="1" customWidth="1"/>
    <col min="15876" max="15876" width="5.75" style="1" customWidth="1"/>
    <col min="15877" max="15878" width="15.75" style="1" customWidth="1"/>
    <col min="15879" max="15879" width="54.625" style="1" customWidth="1"/>
    <col min="15880" max="15880" width="6.25" style="1" customWidth="1"/>
    <col min="15881" max="15882" width="9.875" style="1" bestFit="1" customWidth="1"/>
    <col min="15883" max="15883" width="5.75" style="1" customWidth="1"/>
    <col min="15884" max="15884" width="40.75" style="1" customWidth="1"/>
    <col min="15885" max="15886" width="30.75" style="1" customWidth="1"/>
    <col min="15887" max="15887" width="13.75" style="1" customWidth="1"/>
    <col min="15888" max="15888" width="6.375" style="1" customWidth="1"/>
    <col min="15889" max="15889" width="13.25" style="1" customWidth="1"/>
    <col min="15890" max="15890" width="18.25" style="1" customWidth="1"/>
    <col min="15891" max="15891" width="15.625" style="1" customWidth="1"/>
    <col min="15892" max="16128" width="9" style="1"/>
    <col min="16129" max="16129" width="8.875" style="1" customWidth="1"/>
    <col min="16130" max="16130" width="13.625" style="1" customWidth="1"/>
    <col min="16131" max="16131" width="6.375" style="1" customWidth="1"/>
    <col min="16132" max="16132" width="5.75" style="1" customWidth="1"/>
    <col min="16133" max="16134" width="15.75" style="1" customWidth="1"/>
    <col min="16135" max="16135" width="54.625" style="1" customWidth="1"/>
    <col min="16136" max="16136" width="6.25" style="1" customWidth="1"/>
    <col min="16137" max="16138" width="9.875" style="1" bestFit="1" customWidth="1"/>
    <col min="16139" max="16139" width="5.75" style="1" customWidth="1"/>
    <col min="16140" max="16140" width="40.75" style="1" customWidth="1"/>
    <col min="16141" max="16142" width="30.75" style="1" customWidth="1"/>
    <col min="16143" max="16143" width="13.75" style="1" customWidth="1"/>
    <col min="16144" max="16144" width="6.375" style="1" customWidth="1"/>
    <col min="16145" max="16145" width="13.25" style="1" customWidth="1"/>
    <col min="16146" max="16146" width="18.25" style="1" customWidth="1"/>
    <col min="16147" max="16147" width="15.625" style="1" customWidth="1"/>
    <col min="16148" max="16384" width="9" style="1"/>
  </cols>
  <sheetData>
    <row r="2" spans="1:19" ht="20.100000000000001" customHeight="1">
      <c r="D2" s="2" t="s">
        <v>0</v>
      </c>
      <c r="E2" s="2"/>
      <c r="F2" s="2"/>
      <c r="G2" s="3" t="s">
        <v>3394</v>
      </c>
      <c r="I2" s="5" t="s">
        <v>2</v>
      </c>
      <c r="J2" s="6"/>
      <c r="K2" s="7"/>
      <c r="L2" s="8">
        <f>SUM(J:J)</f>
        <v>10527</v>
      </c>
    </row>
    <row r="3" spans="1:19" ht="20.100000000000001" customHeight="1">
      <c r="D3" s="2" t="s">
        <v>3</v>
      </c>
      <c r="E3" s="2"/>
      <c r="F3" s="2"/>
      <c r="G3" s="13" t="s">
        <v>1096</v>
      </c>
    </row>
    <row r="4" spans="1:19" ht="20.100000000000001" customHeight="1">
      <c r="D4" s="2" t="s">
        <v>1516</v>
      </c>
      <c r="E4" s="2"/>
      <c r="F4" s="2"/>
      <c r="G4" s="13" t="s">
        <v>3415</v>
      </c>
      <c r="J4" s="1579"/>
      <c r="L4" s="1580" t="s">
        <v>3416</v>
      </c>
      <c r="M4" s="1581"/>
    </row>
    <row r="5" spans="1:19" ht="20.100000000000001" customHeight="1">
      <c r="D5" s="2" t="s">
        <v>8</v>
      </c>
      <c r="E5" s="2"/>
      <c r="F5" s="2"/>
      <c r="G5" s="18">
        <v>45840</v>
      </c>
      <c r="I5" s="1582" t="s">
        <v>34</v>
      </c>
      <c r="J5" s="1583"/>
      <c r="L5" s="1584"/>
      <c r="M5" s="1585"/>
    </row>
    <row r="6" spans="1:19" ht="20.100000000000001" customHeight="1">
      <c r="D6" s="2" t="s">
        <v>10</v>
      </c>
      <c r="E6" s="2"/>
      <c r="F6" s="2"/>
      <c r="G6" s="18">
        <v>45841</v>
      </c>
      <c r="I6" s="1586"/>
    </row>
    <row r="8" spans="1:19" s="4" customFormat="1" ht="19.7" customHeight="1">
      <c r="B8" s="27" t="s">
        <v>3397</v>
      </c>
      <c r="D8" s="28" t="s">
        <v>12</v>
      </c>
      <c r="E8" s="28" t="s">
        <v>13</v>
      </c>
      <c r="F8" s="28" t="s">
        <v>14</v>
      </c>
      <c r="G8" s="27" t="s">
        <v>15</v>
      </c>
      <c r="H8" s="27" t="s">
        <v>16</v>
      </c>
      <c r="I8" s="27" t="s">
        <v>17</v>
      </c>
      <c r="J8" s="31" t="s">
        <v>18</v>
      </c>
      <c r="K8" s="31" t="s">
        <v>19</v>
      </c>
      <c r="L8" s="27" t="s">
        <v>20</v>
      </c>
      <c r="M8" s="27" t="s">
        <v>21</v>
      </c>
      <c r="N8" s="27" t="s">
        <v>22</v>
      </c>
      <c r="O8" s="32" t="s">
        <v>23</v>
      </c>
      <c r="P8" s="28" t="s">
        <v>24</v>
      </c>
      <c r="Q8" s="27" t="s">
        <v>25</v>
      </c>
      <c r="R8" s="32" t="s">
        <v>26</v>
      </c>
      <c r="S8" s="33" t="s">
        <v>27</v>
      </c>
    </row>
    <row r="9" spans="1:19" s="4" customFormat="1" ht="19.7" customHeight="1">
      <c r="D9" s="28"/>
      <c r="E9" s="28"/>
      <c r="F9" s="28"/>
      <c r="G9" s="27"/>
      <c r="H9" s="27"/>
      <c r="I9" s="27"/>
      <c r="J9" s="31"/>
      <c r="K9" s="31"/>
      <c r="L9" s="27"/>
      <c r="M9" s="27"/>
      <c r="N9" s="27"/>
      <c r="O9" s="32"/>
      <c r="P9" s="28"/>
      <c r="Q9" s="27"/>
      <c r="R9" s="32"/>
      <c r="S9" s="33"/>
    </row>
    <row r="10" spans="1:19" s="4" customFormat="1" ht="19.7" customHeight="1">
      <c r="D10" s="28"/>
      <c r="E10" s="28"/>
      <c r="F10" s="28"/>
      <c r="G10" s="27"/>
      <c r="H10" s="27"/>
      <c r="I10" s="27"/>
      <c r="J10" s="31"/>
      <c r="K10" s="31"/>
      <c r="L10" s="27"/>
      <c r="M10" s="27"/>
      <c r="N10" s="27"/>
      <c r="O10" s="32"/>
      <c r="P10" s="28"/>
      <c r="Q10" s="27"/>
      <c r="R10" s="32"/>
      <c r="S10" s="33"/>
    </row>
    <row r="11" spans="1:19" s="4" customFormat="1" ht="19.7" customHeight="1">
      <c r="D11" s="28"/>
      <c r="E11" s="161" t="s">
        <v>406</v>
      </c>
      <c r="F11" s="162"/>
      <c r="G11" s="163"/>
      <c r="H11" s="27"/>
      <c r="I11" s="27"/>
      <c r="J11" s="31"/>
      <c r="K11" s="31"/>
      <c r="L11" s="27"/>
      <c r="M11" s="27"/>
      <c r="N11" s="27"/>
      <c r="O11" s="32"/>
      <c r="P11" s="28"/>
      <c r="Q11" s="27"/>
      <c r="R11" s="32"/>
      <c r="S11" s="33"/>
    </row>
    <row r="12" spans="1:19" s="4" customFormat="1" ht="19.7" customHeight="1">
      <c r="A12" s="1526" t="s">
        <v>109</v>
      </c>
      <c r="B12" s="1201">
        <v>2</v>
      </c>
      <c r="C12" s="1587"/>
      <c r="D12" s="1598">
        <v>1</v>
      </c>
      <c r="E12" s="592" t="s">
        <v>61</v>
      </c>
      <c r="F12" s="592" t="s">
        <v>55</v>
      </c>
      <c r="G12" s="1599" t="s">
        <v>3417</v>
      </c>
      <c r="H12" s="1527">
        <v>1</v>
      </c>
      <c r="I12" s="1600">
        <v>8623</v>
      </c>
      <c r="J12" s="1601">
        <f>H12*I12</f>
        <v>8623</v>
      </c>
      <c r="K12" s="1528"/>
      <c r="L12" s="225" t="s">
        <v>3418</v>
      </c>
      <c r="M12" s="1602" t="s">
        <v>3419</v>
      </c>
      <c r="N12" s="1423" t="s">
        <v>3420</v>
      </c>
      <c r="O12" s="32">
        <v>45827</v>
      </c>
      <c r="P12" s="28"/>
      <c r="Q12" s="40">
        <v>45839</v>
      </c>
      <c r="R12" s="32">
        <v>45840</v>
      </c>
      <c r="S12" s="33"/>
    </row>
    <row r="13" spans="1:19" s="4" customFormat="1" ht="19.7" customHeight="1">
      <c r="A13" s="398" t="s">
        <v>42</v>
      </c>
      <c r="B13" s="1121">
        <v>2</v>
      </c>
      <c r="C13" s="1587"/>
      <c r="D13" s="1318">
        <f>+D12+1</f>
        <v>2</v>
      </c>
      <c r="E13" s="131" t="s">
        <v>55</v>
      </c>
      <c r="F13" s="131" t="s">
        <v>55</v>
      </c>
      <c r="G13" s="1589" t="s">
        <v>2420</v>
      </c>
      <c r="H13" s="730">
        <v>2</v>
      </c>
      <c r="I13" s="1194">
        <v>187</v>
      </c>
      <c r="J13" s="159">
        <f>H13*I13</f>
        <v>374</v>
      </c>
      <c r="K13" s="271"/>
      <c r="L13" s="271" t="s">
        <v>3421</v>
      </c>
      <c r="M13" s="1603" t="s">
        <v>3419</v>
      </c>
      <c r="N13" s="1423" t="s">
        <v>3420</v>
      </c>
      <c r="O13" s="32">
        <v>45827</v>
      </c>
      <c r="P13" s="28"/>
      <c r="Q13" s="40">
        <v>45839</v>
      </c>
      <c r="R13" s="32">
        <v>45840</v>
      </c>
      <c r="S13" s="33"/>
    </row>
    <row r="14" spans="1:19" s="4" customFormat="1" ht="19.7" customHeight="1">
      <c r="A14" s="398" t="s">
        <v>42</v>
      </c>
      <c r="B14" s="1121">
        <v>2</v>
      </c>
      <c r="C14" s="1587"/>
      <c r="D14" s="1318">
        <f>+D13+1</f>
        <v>3</v>
      </c>
      <c r="E14" s="28" t="s">
        <v>55</v>
      </c>
      <c r="F14" s="28" t="s">
        <v>55</v>
      </c>
      <c r="G14" s="419" t="s">
        <v>3422</v>
      </c>
      <c r="H14" s="431">
        <v>2</v>
      </c>
      <c r="I14" s="1588">
        <v>600</v>
      </c>
      <c r="J14" s="31">
        <f>H14*I14</f>
        <v>1200</v>
      </c>
      <c r="K14" s="217"/>
      <c r="L14" s="217" t="s">
        <v>3422</v>
      </c>
      <c r="M14" s="1603" t="s">
        <v>3419</v>
      </c>
      <c r="N14" s="1423" t="s">
        <v>3420</v>
      </c>
      <c r="O14" s="32">
        <v>45827</v>
      </c>
      <c r="P14" s="28"/>
      <c r="Q14" s="40">
        <v>45839</v>
      </c>
      <c r="R14" s="32">
        <v>45840</v>
      </c>
      <c r="S14" s="33"/>
    </row>
    <row r="15" spans="1:19" s="4" customFormat="1" ht="19.7" customHeight="1">
      <c r="A15" s="398" t="s">
        <v>42</v>
      </c>
      <c r="B15" s="1121">
        <v>2</v>
      </c>
      <c r="C15" s="1587"/>
      <c r="D15" s="1318">
        <f>+D14+1</f>
        <v>4</v>
      </c>
      <c r="E15" s="131" t="s">
        <v>55</v>
      </c>
      <c r="F15" s="131" t="s">
        <v>55</v>
      </c>
      <c r="G15" s="411" t="s">
        <v>614</v>
      </c>
      <c r="H15" s="1487">
        <v>2</v>
      </c>
      <c r="I15" s="1322">
        <v>112</v>
      </c>
      <c r="J15" s="149">
        <f>H15*I15</f>
        <v>224</v>
      </c>
      <c r="K15" s="464"/>
      <c r="L15" s="464" t="s">
        <v>3423</v>
      </c>
      <c r="M15" s="1603" t="s">
        <v>3419</v>
      </c>
      <c r="N15" s="1423" t="s">
        <v>3420</v>
      </c>
      <c r="O15" s="32">
        <v>45827</v>
      </c>
      <c r="P15" s="28"/>
      <c r="Q15" s="40">
        <v>45839</v>
      </c>
      <c r="R15" s="32">
        <v>45840</v>
      </c>
      <c r="S15" s="33"/>
    </row>
    <row r="16" spans="1:19" s="4" customFormat="1" ht="19.7" customHeight="1">
      <c r="A16" s="398" t="s">
        <v>42</v>
      </c>
      <c r="B16" s="1121">
        <v>2</v>
      </c>
      <c r="C16" s="1587"/>
      <c r="D16" s="1318">
        <f>+D15+1</f>
        <v>5</v>
      </c>
      <c r="E16" s="131" t="s">
        <v>55</v>
      </c>
      <c r="F16" s="131" t="s">
        <v>55</v>
      </c>
      <c r="G16" s="419" t="s">
        <v>3424</v>
      </c>
      <c r="H16" s="431">
        <v>2</v>
      </c>
      <c r="I16" s="1588">
        <v>53</v>
      </c>
      <c r="J16" s="149">
        <f>H16*I16</f>
        <v>106</v>
      </c>
      <c r="K16" s="217"/>
      <c r="L16" s="217" t="s">
        <v>3425</v>
      </c>
      <c r="M16" s="1603" t="s">
        <v>3419</v>
      </c>
      <c r="N16" s="1423" t="s">
        <v>3420</v>
      </c>
      <c r="O16" s="32">
        <v>45827</v>
      </c>
      <c r="P16" s="28"/>
      <c r="Q16" s="40">
        <v>45839</v>
      </c>
      <c r="R16" s="32">
        <v>45840</v>
      </c>
      <c r="S16" s="33"/>
    </row>
    <row r="17" spans="1:19" s="4" customFormat="1" ht="19.7" customHeight="1">
      <c r="D17" s="28"/>
      <c r="E17" s="28"/>
      <c r="F17" s="28"/>
      <c r="G17" s="73"/>
      <c r="H17" s="27"/>
      <c r="I17" s="27"/>
      <c r="J17" s="159"/>
      <c r="K17" s="217"/>
      <c r="L17" s="217"/>
      <c r="M17" s="27"/>
      <c r="N17" s="27"/>
      <c r="O17" s="32"/>
      <c r="P17" s="28"/>
      <c r="Q17" s="27"/>
      <c r="R17" s="32"/>
      <c r="S17" s="33"/>
    </row>
    <row r="18" spans="1:19" s="4" customFormat="1" ht="19.7" customHeight="1">
      <c r="D18" s="28"/>
      <c r="E18" s="28"/>
      <c r="F18" s="28"/>
      <c r="G18" s="306">
        <f>SUM(J12:J17)</f>
        <v>10527</v>
      </c>
      <c r="H18" s="27"/>
      <c r="I18" s="27"/>
      <c r="J18" s="31"/>
      <c r="K18" s="31"/>
      <c r="L18" s="27"/>
      <c r="M18" s="27"/>
      <c r="N18" s="27"/>
      <c r="O18" s="32"/>
      <c r="P18" s="28"/>
      <c r="Q18" s="27"/>
      <c r="R18" s="32"/>
      <c r="S18" s="33"/>
    </row>
    <row r="19" spans="1:19" s="4" customFormat="1" ht="19.149999999999999" customHeight="1">
      <c r="D19" s="28"/>
      <c r="E19" s="28"/>
      <c r="F19" s="28"/>
      <c r="G19" s="27"/>
      <c r="H19" s="27"/>
      <c r="I19" s="27"/>
      <c r="J19" s="31"/>
      <c r="K19" s="31"/>
      <c r="L19" s="27"/>
      <c r="M19" s="27"/>
      <c r="N19" s="27"/>
      <c r="O19" s="32"/>
      <c r="P19" s="28"/>
      <c r="Q19" s="27"/>
      <c r="R19" s="32"/>
      <c r="S19" s="33"/>
    </row>
    <row r="20" spans="1:19" s="4" customFormat="1" ht="19.149999999999999" customHeight="1">
      <c r="D20" s="28"/>
      <c r="E20" s="28"/>
      <c r="F20" s="28"/>
      <c r="G20" s="27"/>
      <c r="H20" s="27"/>
      <c r="I20" s="27"/>
      <c r="J20" s="31"/>
      <c r="K20" s="31"/>
      <c r="L20" s="27"/>
      <c r="M20" s="27"/>
      <c r="N20" s="27"/>
      <c r="O20" s="32"/>
      <c r="P20" s="28"/>
      <c r="Q20" s="27"/>
      <c r="R20" s="32"/>
      <c r="S20" s="33"/>
    </row>
    <row r="21" spans="1:19" s="4" customFormat="1" ht="19.149999999999999" customHeight="1">
      <c r="D21" s="28"/>
      <c r="E21" s="28"/>
      <c r="F21" s="28"/>
      <c r="G21" s="393"/>
      <c r="H21" s="27"/>
      <c r="I21" s="27"/>
      <c r="J21" s="31"/>
      <c r="K21" s="31"/>
      <c r="L21" s="27"/>
      <c r="M21" s="27"/>
      <c r="N21" s="27"/>
      <c r="O21" s="32"/>
      <c r="P21" s="28"/>
      <c r="Q21" s="27"/>
      <c r="R21" s="32"/>
      <c r="S21" s="33"/>
    </row>
    <row r="22" spans="1:19" s="4" customFormat="1" ht="19.149999999999999" customHeight="1">
      <c r="D22" s="28"/>
      <c r="E22" s="28"/>
      <c r="F22" s="28"/>
      <c r="G22" s="393"/>
      <c r="H22" s="27"/>
      <c r="I22" s="27"/>
      <c r="J22" s="31"/>
      <c r="K22" s="31"/>
      <c r="L22" s="27"/>
      <c r="M22" s="27"/>
      <c r="N22" s="27"/>
      <c r="O22" s="32"/>
      <c r="P22" s="28"/>
      <c r="Q22" s="27"/>
      <c r="R22" s="32"/>
      <c r="S22" s="33"/>
    </row>
    <row r="23" spans="1:19" s="223" customFormat="1" ht="19.7" customHeight="1">
      <c r="A23" s="4"/>
      <c r="B23" s="4"/>
      <c r="C23" s="4"/>
      <c r="D23" s="220"/>
      <c r="E23" s="220"/>
      <c r="F23" s="220"/>
      <c r="G23" s="73"/>
      <c r="H23" s="365"/>
      <c r="I23" s="221"/>
      <c r="J23" s="77"/>
      <c r="K23" s="215"/>
      <c r="L23" s="216"/>
      <c r="M23" s="221"/>
      <c r="N23" s="218"/>
      <c r="O23" s="32"/>
      <c r="P23" s="220"/>
      <c r="Q23" s="221"/>
      <c r="R23" s="219"/>
      <c r="S23" s="222"/>
    </row>
    <row r="24" spans="1:19" s="223" customFormat="1" ht="19.7" customHeight="1">
      <c r="A24" s="4"/>
      <c r="B24" s="4"/>
      <c r="C24" s="4"/>
      <c r="D24" s="220"/>
      <c r="E24" s="220"/>
      <c r="F24" s="220"/>
      <c r="G24" s="73"/>
      <c r="H24" s="365"/>
      <c r="I24" s="221"/>
      <c r="J24" s="77"/>
      <c r="K24" s="215"/>
      <c r="L24" s="216"/>
      <c r="M24" s="221"/>
      <c r="N24" s="218"/>
      <c r="O24" s="32"/>
      <c r="P24" s="220"/>
      <c r="Q24" s="221"/>
      <c r="R24" s="219"/>
      <c r="S24" s="222"/>
    </row>
    <row r="25" spans="1:19" s="223" customFormat="1" ht="19.7" customHeight="1">
      <c r="A25" s="4"/>
      <c r="B25" s="4"/>
      <c r="C25" s="4"/>
      <c r="D25" s="220"/>
      <c r="E25" s="220"/>
      <c r="F25" s="220"/>
      <c r="G25" s="73"/>
      <c r="H25" s="365"/>
      <c r="I25" s="221"/>
      <c r="J25" s="77"/>
      <c r="K25" s="215"/>
      <c r="L25" s="216"/>
      <c r="M25" s="221"/>
      <c r="N25" s="218"/>
      <c r="O25" s="219"/>
      <c r="P25" s="220"/>
      <c r="Q25" s="221"/>
      <c r="R25" s="219"/>
      <c r="S25" s="222"/>
    </row>
    <row r="26" spans="1:19" s="223" customFormat="1" ht="19.7" customHeight="1">
      <c r="A26" s="4"/>
      <c r="B26" s="4"/>
      <c r="C26" s="4"/>
      <c r="D26" s="220"/>
      <c r="E26" s="131"/>
      <c r="F26" s="131"/>
      <c r="G26" s="166"/>
      <c r="H26" s="27"/>
      <c r="I26" s="157"/>
      <c r="J26" s="149"/>
      <c r="K26" s="271"/>
      <c r="L26" s="166"/>
      <c r="M26" s="221"/>
      <c r="N26" s="218"/>
      <c r="O26" s="219"/>
      <c r="P26" s="220"/>
      <c r="Q26" s="221"/>
      <c r="R26" s="219"/>
      <c r="S26" s="222"/>
    </row>
    <row r="27" spans="1:19" s="223" customFormat="1" ht="19.7" customHeight="1">
      <c r="A27" s="4"/>
      <c r="B27" s="4"/>
      <c r="C27" s="4"/>
      <c r="D27" s="220"/>
      <c r="E27" s="131"/>
      <c r="F27" s="131"/>
      <c r="G27" s="166"/>
      <c r="H27" s="27"/>
      <c r="I27" s="157"/>
      <c r="J27" s="149"/>
      <c r="K27" s="271"/>
      <c r="L27" s="166"/>
      <c r="M27" s="221"/>
      <c r="N27" s="218"/>
      <c r="O27" s="219"/>
      <c r="P27" s="220"/>
      <c r="Q27" s="221"/>
      <c r="R27" s="219"/>
      <c r="S27" s="222"/>
    </row>
    <row r="28" spans="1:19" s="223" customFormat="1" ht="19.7" customHeight="1">
      <c r="A28" s="4"/>
      <c r="B28" s="4"/>
      <c r="C28" s="4"/>
      <c r="D28" s="220"/>
      <c r="E28" s="220"/>
      <c r="F28" s="220"/>
      <c r="G28" s="73"/>
      <c r="H28" s="365"/>
      <c r="I28" s="221"/>
      <c r="J28" s="77"/>
      <c r="K28" s="215"/>
      <c r="L28" s="216"/>
      <c r="M28" s="221"/>
      <c r="N28" s="218"/>
      <c r="O28" s="219"/>
      <c r="P28" s="220"/>
      <c r="Q28" s="221"/>
      <c r="R28" s="219"/>
      <c r="S28" s="222"/>
    </row>
    <row r="29" spans="1:19" s="223" customFormat="1" ht="19.7" customHeight="1">
      <c r="A29" s="4"/>
      <c r="B29" s="4"/>
      <c r="C29" s="4"/>
      <c r="D29" s="220"/>
      <c r="E29" s="220"/>
      <c r="F29" s="220"/>
      <c r="G29" s="73"/>
      <c r="H29" s="365"/>
      <c r="I29" s="221"/>
      <c r="J29" s="77"/>
      <c r="K29" s="215"/>
      <c r="L29" s="216"/>
      <c r="M29" s="221"/>
      <c r="N29" s="218"/>
      <c r="O29" s="219"/>
      <c r="P29" s="220"/>
      <c r="Q29" s="221"/>
      <c r="R29" s="219"/>
      <c r="S29" s="222"/>
    </row>
    <row r="30" spans="1:19" s="223" customFormat="1" ht="19.7" customHeight="1">
      <c r="A30" s="4"/>
      <c r="B30" s="4"/>
      <c r="C30" s="4"/>
      <c r="D30" s="220"/>
      <c r="E30" s="220"/>
      <c r="F30" s="220"/>
      <c r="G30" s="73"/>
      <c r="H30" s="365"/>
      <c r="I30" s="221"/>
      <c r="J30" s="77"/>
      <c r="K30" s="215"/>
      <c r="L30" s="216"/>
      <c r="M30" s="221"/>
      <c r="N30" s="218"/>
      <c r="O30" s="219"/>
      <c r="P30" s="220"/>
      <c r="Q30" s="221"/>
      <c r="R30" s="219"/>
      <c r="S30" s="222"/>
    </row>
    <row r="31" spans="1:19" s="223" customFormat="1" ht="19.7" customHeight="1">
      <c r="A31" s="4"/>
      <c r="B31" s="4"/>
      <c r="C31" s="4"/>
      <c r="D31" s="220"/>
      <c r="E31" s="220"/>
      <c r="F31" s="220"/>
      <c r="G31" s="73"/>
      <c r="H31" s="365"/>
      <c r="I31" s="221"/>
      <c r="J31" s="77"/>
      <c r="K31" s="215"/>
      <c r="L31" s="216"/>
      <c r="M31" s="221"/>
      <c r="N31" s="218"/>
      <c r="O31" s="219"/>
      <c r="P31" s="220"/>
      <c r="Q31" s="221"/>
      <c r="R31" s="219"/>
      <c r="S31" s="222"/>
    </row>
    <row r="32" spans="1:19" s="223" customFormat="1" ht="19.7" customHeight="1">
      <c r="A32" s="4"/>
      <c r="B32" s="4"/>
      <c r="C32" s="4"/>
      <c r="D32" s="220"/>
      <c r="E32" s="220"/>
      <c r="F32" s="220"/>
      <c r="G32" s="73"/>
      <c r="H32" s="365"/>
      <c r="I32" s="221"/>
      <c r="J32" s="77"/>
      <c r="K32" s="215"/>
      <c r="L32" s="216"/>
      <c r="M32" s="221"/>
      <c r="N32" s="218"/>
      <c r="O32" s="219"/>
      <c r="P32" s="220"/>
      <c r="Q32" s="221"/>
      <c r="R32" s="219"/>
      <c r="S32" s="222"/>
    </row>
    <row r="33" spans="1:19" s="223" customFormat="1" ht="19.7" customHeight="1">
      <c r="A33" s="4"/>
      <c r="B33" s="4"/>
      <c r="C33" s="4"/>
      <c r="D33" s="220"/>
      <c r="E33" s="220"/>
      <c r="F33" s="220"/>
      <c r="G33" s="73"/>
      <c r="H33" s="365"/>
      <c r="I33" s="221"/>
      <c r="J33" s="77"/>
      <c r="K33" s="215"/>
      <c r="L33" s="216"/>
      <c r="M33" s="221"/>
      <c r="N33" s="218"/>
      <c r="O33" s="219"/>
      <c r="P33" s="220"/>
      <c r="Q33" s="221"/>
      <c r="R33" s="219"/>
      <c r="S33" s="222"/>
    </row>
    <row r="34" spans="1:19" s="223" customFormat="1" ht="19.7" customHeight="1">
      <c r="A34" s="4"/>
      <c r="B34" s="4"/>
      <c r="C34" s="4"/>
      <c r="D34" s="220"/>
      <c r="E34" s="220"/>
      <c r="F34" s="220"/>
      <c r="G34" s="73"/>
      <c r="H34" s="365"/>
      <c r="I34" s="221"/>
      <c r="J34" s="77"/>
      <c r="K34" s="215"/>
      <c r="L34" s="216"/>
      <c r="M34" s="221"/>
      <c r="N34" s="218"/>
      <c r="O34" s="219"/>
      <c r="P34" s="220"/>
      <c r="Q34" s="221"/>
      <c r="R34" s="219"/>
      <c r="S34" s="222"/>
    </row>
    <row r="35" spans="1:19" s="223" customFormat="1" ht="19.7" customHeight="1">
      <c r="A35" s="4"/>
      <c r="B35" s="4"/>
      <c r="C35" s="4"/>
      <c r="D35" s="220"/>
      <c r="E35" s="220"/>
      <c r="F35" s="220"/>
      <c r="G35" s="73"/>
      <c r="H35" s="365"/>
      <c r="I35" s="221"/>
      <c r="J35" s="77"/>
      <c r="K35" s="215"/>
      <c r="L35" s="216"/>
      <c r="M35" s="221"/>
      <c r="N35" s="218"/>
      <c r="O35" s="219"/>
      <c r="P35" s="220"/>
      <c r="Q35" s="221"/>
      <c r="R35" s="219"/>
      <c r="S35" s="222"/>
    </row>
    <row r="36" spans="1:19" s="223" customFormat="1" ht="19.7" customHeight="1">
      <c r="A36" s="4"/>
      <c r="B36" s="4"/>
      <c r="C36" s="4"/>
      <c r="D36" s="220"/>
      <c r="E36" s="220"/>
      <c r="F36" s="220"/>
      <c r="G36" s="73"/>
      <c r="H36" s="365"/>
      <c r="I36" s="221"/>
      <c r="J36" s="77"/>
      <c r="K36" s="215"/>
      <c r="L36" s="216"/>
      <c r="M36" s="221"/>
      <c r="N36" s="218"/>
      <c r="O36" s="219"/>
      <c r="P36" s="220"/>
      <c r="Q36" s="221"/>
      <c r="R36" s="219"/>
      <c r="S36" s="222"/>
    </row>
    <row r="37" spans="1:19" s="223" customFormat="1" ht="19.7" customHeight="1">
      <c r="A37" s="4"/>
      <c r="B37" s="4"/>
      <c r="C37" s="4"/>
      <c r="D37" s="220"/>
      <c r="E37" s="220"/>
      <c r="F37" s="220"/>
      <c r="G37" s="763"/>
      <c r="H37" s="365"/>
      <c r="I37" s="221"/>
      <c r="J37" s="77"/>
      <c r="K37" s="215"/>
      <c r="L37" s="216"/>
      <c r="M37" s="221"/>
      <c r="N37" s="218"/>
      <c r="O37" s="219"/>
      <c r="P37" s="220"/>
      <c r="Q37" s="221"/>
      <c r="R37" s="219"/>
      <c r="S37" s="222"/>
    </row>
    <row r="38" spans="1:19" s="223" customFormat="1" ht="19.7" customHeight="1">
      <c r="A38" s="4"/>
      <c r="B38" s="4"/>
      <c r="C38" s="4"/>
      <c r="D38" s="220"/>
      <c r="E38" s="220"/>
      <c r="F38" s="220"/>
      <c r="G38" s="1566"/>
      <c r="H38" s="365"/>
      <c r="I38" s="221"/>
      <c r="J38" s="77"/>
      <c r="K38" s="215"/>
      <c r="L38" s="216"/>
      <c r="M38" s="221"/>
      <c r="N38" s="218"/>
      <c r="O38" s="219"/>
      <c r="P38" s="220"/>
      <c r="Q38" s="221"/>
      <c r="R38" s="219"/>
      <c r="S38" s="222"/>
    </row>
    <row r="39" spans="1:19" s="4" customFormat="1" ht="19.7" customHeight="1">
      <c r="D39" s="28"/>
      <c r="E39" s="28"/>
      <c r="F39" s="28"/>
      <c r="G39" s="201"/>
      <c r="H39" s="826"/>
      <c r="I39" s="27"/>
      <c r="J39" s="77"/>
      <c r="K39" s="31"/>
      <c r="L39" s="134"/>
      <c r="M39" s="27"/>
      <c r="N39" s="27"/>
      <c r="O39" s="32"/>
      <c r="P39" s="28"/>
      <c r="Q39" s="27"/>
      <c r="R39" s="32"/>
      <c r="S39" s="33"/>
    </row>
    <row r="40" spans="1:19" s="4" customFormat="1" ht="19.7" customHeight="1">
      <c r="D40" s="28"/>
      <c r="E40" s="28"/>
      <c r="F40" s="28"/>
      <c r="G40" s="73"/>
      <c r="H40" s="826"/>
      <c r="I40" s="27"/>
      <c r="J40" s="77"/>
      <c r="K40" s="31"/>
      <c r="L40" s="73"/>
      <c r="M40" s="27"/>
      <c r="N40" s="27"/>
      <c r="O40" s="32"/>
      <c r="P40" s="28"/>
      <c r="Q40" s="27"/>
      <c r="R40" s="32"/>
      <c r="S40" s="33"/>
    </row>
    <row r="41" spans="1:19" s="4" customFormat="1" ht="19.7" customHeight="1">
      <c r="D41" s="28"/>
      <c r="E41" s="28"/>
      <c r="F41" s="28"/>
      <c r="G41" s="73"/>
      <c r="H41" s="826"/>
      <c r="I41" s="27"/>
      <c r="J41" s="77"/>
      <c r="K41" s="31"/>
      <c r="L41" s="73"/>
      <c r="M41" s="27"/>
      <c r="N41" s="27"/>
      <c r="O41" s="32"/>
      <c r="P41" s="28"/>
      <c r="Q41" s="27"/>
      <c r="R41" s="32"/>
      <c r="S41" s="33"/>
    </row>
    <row r="42" spans="1:19" s="4" customFormat="1" ht="19.7" customHeight="1">
      <c r="D42" s="28"/>
      <c r="E42" s="28"/>
      <c r="F42" s="28"/>
      <c r="G42" s="73"/>
      <c r="H42" s="826"/>
      <c r="I42" s="27"/>
      <c r="J42" s="77"/>
      <c r="K42" s="31"/>
      <c r="L42" s="73"/>
      <c r="M42" s="73"/>
      <c r="N42" s="27"/>
      <c r="O42" s="32"/>
      <c r="P42" s="28"/>
      <c r="Q42" s="27"/>
      <c r="R42" s="32"/>
      <c r="S42" s="33"/>
    </row>
    <row r="43" spans="1:19" s="4" customFormat="1" ht="19.7" customHeight="1">
      <c r="D43" s="28"/>
      <c r="E43" s="28"/>
      <c r="F43" s="28"/>
      <c r="G43" s="73"/>
      <c r="H43" s="826"/>
      <c r="I43" s="27"/>
      <c r="J43" s="77"/>
      <c r="K43" s="31"/>
      <c r="L43" s="73"/>
      <c r="M43" s="27"/>
      <c r="N43" s="27"/>
      <c r="O43" s="32"/>
      <c r="P43" s="28"/>
      <c r="Q43" s="27"/>
      <c r="R43" s="32"/>
      <c r="S43" s="33"/>
    </row>
    <row r="44" spans="1:19">
      <c r="A44" s="4"/>
      <c r="B44" s="4"/>
      <c r="C44" s="4"/>
    </row>
    <row r="45" spans="1:19">
      <c r="A45" s="4"/>
      <c r="B45" s="4"/>
      <c r="C45" s="4"/>
    </row>
  </sheetData>
  <autoFilter ref="D8:Q43" xr:uid="{22724AAB-8C2F-4A9D-B13C-41AB9CE29E89}"/>
  <mergeCells count="9">
    <mergeCell ref="E11:G11"/>
    <mergeCell ref="D2:F2"/>
    <mergeCell ref="I2:K2"/>
    <mergeCell ref="D3:F3"/>
    <mergeCell ref="D4:F4"/>
    <mergeCell ref="L4:M5"/>
    <mergeCell ref="D5:F5"/>
    <mergeCell ref="I5:I6"/>
    <mergeCell ref="D6:F6"/>
  </mergeCells>
  <phoneticPr fontId="2"/>
  <pageMargins left="0" right="0" top="0" bottom="0" header="0" footer="0"/>
  <pageSetup paperSize="8" scale="65"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A57C-B8EC-4ED7-AC2A-C7D7250B321D}">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D18" sqref="D1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8.25" style="10" customWidth="1"/>
    <col min="16" max="16" width="20.2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8.25" style="1" customWidth="1"/>
    <col min="272" max="272" width="20.2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8.25" style="1" customWidth="1"/>
    <col min="528" max="528" width="20.2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8.25" style="1" customWidth="1"/>
    <col min="784" max="784" width="20.2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8.25" style="1" customWidth="1"/>
    <col min="1040" max="1040" width="20.2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8.25" style="1" customWidth="1"/>
    <col min="1296" max="1296" width="20.2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8.25" style="1" customWidth="1"/>
    <col min="1552" max="1552" width="20.2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8.25" style="1" customWidth="1"/>
    <col min="1808" max="1808" width="20.2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8.25" style="1" customWidth="1"/>
    <col min="2064" max="2064" width="20.2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8.25" style="1" customWidth="1"/>
    <col min="2320" max="2320" width="20.2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8.25" style="1" customWidth="1"/>
    <col min="2576" max="2576" width="20.2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8.25" style="1" customWidth="1"/>
    <col min="2832" max="2832" width="20.2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8.25" style="1" customWidth="1"/>
    <col min="3088" max="3088" width="20.2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8.25" style="1" customWidth="1"/>
    <col min="3344" max="3344" width="20.2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8.25" style="1" customWidth="1"/>
    <col min="3600" max="3600" width="20.2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8.25" style="1" customWidth="1"/>
    <col min="3856" max="3856" width="20.2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8.25" style="1" customWidth="1"/>
    <col min="4112" max="4112" width="20.2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8.25" style="1" customWidth="1"/>
    <col min="4368" max="4368" width="20.2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8.25" style="1" customWidth="1"/>
    <col min="4624" max="4624" width="20.2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8.25" style="1" customWidth="1"/>
    <col min="4880" max="4880" width="20.2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8.25" style="1" customWidth="1"/>
    <col min="5136" max="5136" width="20.2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8.25" style="1" customWidth="1"/>
    <col min="5392" max="5392" width="20.2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8.25" style="1" customWidth="1"/>
    <col min="5648" max="5648" width="20.2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8.25" style="1" customWidth="1"/>
    <col min="5904" max="5904" width="20.2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8.25" style="1" customWidth="1"/>
    <col min="6160" max="6160" width="20.2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8.25" style="1" customWidth="1"/>
    <col min="6416" max="6416" width="20.2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8.25" style="1" customWidth="1"/>
    <col min="6672" max="6672" width="20.2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8.25" style="1" customWidth="1"/>
    <col min="6928" max="6928" width="20.2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8.25" style="1" customWidth="1"/>
    <col min="7184" max="7184" width="20.2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8.25" style="1" customWidth="1"/>
    <col min="7440" max="7440" width="20.2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8.25" style="1" customWidth="1"/>
    <col min="7696" max="7696" width="20.2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8.25" style="1" customWidth="1"/>
    <col min="7952" max="7952" width="20.2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8.25" style="1" customWidth="1"/>
    <col min="8208" max="8208" width="20.2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8.25" style="1" customWidth="1"/>
    <col min="8464" max="8464" width="20.2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8.25" style="1" customWidth="1"/>
    <col min="8720" max="8720" width="20.2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8.25" style="1" customWidth="1"/>
    <col min="8976" max="8976" width="20.2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8.25" style="1" customWidth="1"/>
    <col min="9232" max="9232" width="20.2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8.25" style="1" customWidth="1"/>
    <col min="9488" max="9488" width="20.2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8.25" style="1" customWidth="1"/>
    <col min="9744" max="9744" width="20.2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8.25" style="1" customWidth="1"/>
    <col min="10000" max="10000" width="20.2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8.25" style="1" customWidth="1"/>
    <col min="10256" max="10256" width="20.2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8.25" style="1" customWidth="1"/>
    <col min="10512" max="10512" width="20.2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8.25" style="1" customWidth="1"/>
    <col min="10768" max="10768" width="20.2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8.25" style="1" customWidth="1"/>
    <col min="11024" max="11024" width="20.2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8.25" style="1" customWidth="1"/>
    <col min="11280" max="11280" width="20.2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8.25" style="1" customWidth="1"/>
    <col min="11536" max="11536" width="20.2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8.25" style="1" customWidth="1"/>
    <col min="11792" max="11792" width="20.2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8.25" style="1" customWidth="1"/>
    <col min="12048" max="12048" width="20.2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8.25" style="1" customWidth="1"/>
    <col min="12304" max="12304" width="20.2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8.25" style="1" customWidth="1"/>
    <col min="12560" max="12560" width="20.2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8.25" style="1" customWidth="1"/>
    <col min="12816" max="12816" width="20.2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8.25" style="1" customWidth="1"/>
    <col min="13072" max="13072" width="20.2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8.25" style="1" customWidth="1"/>
    <col min="13328" max="13328" width="20.2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8.25" style="1" customWidth="1"/>
    <col min="13584" max="13584" width="20.2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8.25" style="1" customWidth="1"/>
    <col min="13840" max="13840" width="20.2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8.25" style="1" customWidth="1"/>
    <col min="14096" max="14096" width="20.2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8.25" style="1" customWidth="1"/>
    <col min="14352" max="14352" width="20.2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8.25" style="1" customWidth="1"/>
    <col min="14608" max="14608" width="20.2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8.25" style="1" customWidth="1"/>
    <col min="14864" max="14864" width="20.2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8.25" style="1" customWidth="1"/>
    <col min="15120" max="15120" width="20.2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8.25" style="1" customWidth="1"/>
    <col min="15376" max="15376" width="20.2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8.25" style="1" customWidth="1"/>
    <col min="15632" max="15632" width="20.2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8.25" style="1" customWidth="1"/>
    <col min="15888" max="15888" width="20.2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8.25" style="1" customWidth="1"/>
    <col min="16144" max="16144" width="20.25" style="1" customWidth="1"/>
    <col min="16145" max="16145" width="15.625" style="1" customWidth="1"/>
    <col min="16146" max="16384" width="9" style="1"/>
  </cols>
  <sheetData>
    <row r="2" spans="2:17" ht="20.100000000000001" customHeight="1">
      <c r="B2" s="2" t="s">
        <v>0</v>
      </c>
      <c r="C2" s="2"/>
      <c r="D2" s="2"/>
      <c r="E2" s="3" t="s">
        <v>2958</v>
      </c>
      <c r="G2" s="5" t="s">
        <v>2</v>
      </c>
      <c r="H2" s="6"/>
      <c r="I2" s="7"/>
      <c r="J2" s="8">
        <f>SUM(H:H)</f>
        <v>63249</v>
      </c>
    </row>
    <row r="3" spans="2:17" ht="20.100000000000001" customHeight="1">
      <c r="B3" s="2" t="s">
        <v>3</v>
      </c>
      <c r="C3" s="2"/>
      <c r="D3" s="2"/>
      <c r="E3" s="13" t="s">
        <v>2614</v>
      </c>
    </row>
    <row r="4" spans="2:17" ht="20.100000000000001" customHeight="1">
      <c r="B4" s="2" t="s">
        <v>5</v>
      </c>
      <c r="C4" s="2"/>
      <c r="D4" s="2"/>
      <c r="E4" s="13">
        <v>224818</v>
      </c>
    </row>
    <row r="5" spans="2:17" ht="20.100000000000001" customHeight="1">
      <c r="B5" s="2" t="s">
        <v>8</v>
      </c>
      <c r="C5" s="2"/>
      <c r="D5" s="2"/>
      <c r="E5" s="18">
        <v>45853</v>
      </c>
    </row>
    <row r="6" spans="2:17" ht="20.100000000000001" customHeight="1">
      <c r="B6" s="2" t="s">
        <v>10</v>
      </c>
      <c r="C6" s="2"/>
      <c r="D6" s="2"/>
      <c r="E6" s="18">
        <v>45856</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1</v>
      </c>
      <c r="C10" s="692" t="s">
        <v>1311</v>
      </c>
      <c r="D10" s="692" t="s">
        <v>1311</v>
      </c>
      <c r="E10" s="35" t="s">
        <v>3426</v>
      </c>
      <c r="F10" s="826">
        <v>1</v>
      </c>
      <c r="G10" s="389">
        <v>5500</v>
      </c>
      <c r="H10" s="827">
        <f t="shared" ref="H10:H15" si="0">F10*G10</f>
        <v>5500</v>
      </c>
      <c r="I10" s="828"/>
      <c r="J10" s="73"/>
      <c r="K10" s="73" t="s">
        <v>3427</v>
      </c>
      <c r="L10" s="27"/>
      <c r="M10" s="32">
        <v>45835</v>
      </c>
      <c r="N10" s="28"/>
      <c r="O10" s="27" t="s">
        <v>3428</v>
      </c>
      <c r="P10" s="27" t="s">
        <v>3429</v>
      </c>
      <c r="Q10" s="33"/>
    </row>
    <row r="11" spans="2:17" s="4" customFormat="1" ht="19.7" customHeight="1">
      <c r="B11" s="28">
        <v>1</v>
      </c>
      <c r="C11" s="692" t="s">
        <v>1311</v>
      </c>
      <c r="D11" s="692" t="s">
        <v>1311</v>
      </c>
      <c r="E11" s="35" t="s">
        <v>3430</v>
      </c>
      <c r="F11" s="826">
        <v>1</v>
      </c>
      <c r="G11" s="389">
        <v>5500</v>
      </c>
      <c r="H11" s="827">
        <f t="shared" si="0"/>
        <v>5500</v>
      </c>
      <c r="I11" s="828"/>
      <c r="J11" s="73"/>
      <c r="K11" s="73" t="s">
        <v>3427</v>
      </c>
      <c r="L11" s="27"/>
      <c r="M11" s="32">
        <v>45835</v>
      </c>
      <c r="N11" s="28"/>
      <c r="O11" s="27" t="s">
        <v>3428</v>
      </c>
      <c r="P11" s="27" t="s">
        <v>3429</v>
      </c>
      <c r="Q11" s="33"/>
    </row>
    <row r="12" spans="2:17" s="4" customFormat="1" ht="19.7" customHeight="1">
      <c r="B12" s="28">
        <v>1</v>
      </c>
      <c r="C12" s="692" t="s">
        <v>1311</v>
      </c>
      <c r="D12" s="692" t="s">
        <v>1311</v>
      </c>
      <c r="E12" s="35" t="s">
        <v>3431</v>
      </c>
      <c r="F12" s="826">
        <v>2</v>
      </c>
      <c r="G12" s="389">
        <v>18000</v>
      </c>
      <c r="H12" s="827">
        <f t="shared" si="0"/>
        <v>36000</v>
      </c>
      <c r="I12" s="828"/>
      <c r="J12" s="73"/>
      <c r="K12" s="73" t="s">
        <v>3427</v>
      </c>
      <c r="L12" s="27"/>
      <c r="M12" s="32">
        <v>45835</v>
      </c>
      <c r="N12" s="28"/>
      <c r="O12" s="27" t="s">
        <v>3428</v>
      </c>
      <c r="P12" s="27" t="s">
        <v>3429</v>
      </c>
      <c r="Q12" s="33"/>
    </row>
    <row r="13" spans="2:17" s="4" customFormat="1" ht="19.7" customHeight="1">
      <c r="B13" s="28"/>
      <c r="C13" s="28"/>
      <c r="D13" s="28"/>
      <c r="E13" s="35"/>
      <c r="F13" s="27"/>
      <c r="G13" s="36">
        <v>0</v>
      </c>
      <c r="H13" s="36">
        <f>F13*G13</f>
        <v>0</v>
      </c>
      <c r="I13" s="31"/>
      <c r="J13" s="38"/>
      <c r="K13" s="27"/>
      <c r="L13" s="27"/>
      <c r="M13" s="32"/>
      <c r="N13" s="28"/>
      <c r="O13" s="27"/>
      <c r="P13" s="32"/>
      <c r="Q13" s="33"/>
    </row>
    <row r="14" spans="2:17" s="4" customFormat="1" ht="19.7" customHeight="1">
      <c r="B14" s="28">
        <v>1</v>
      </c>
      <c r="C14" s="28" t="s">
        <v>2970</v>
      </c>
      <c r="D14" s="28" t="s">
        <v>956</v>
      </c>
      <c r="E14" s="35" t="s">
        <v>2971</v>
      </c>
      <c r="F14" s="27">
        <v>1</v>
      </c>
      <c r="G14" s="36">
        <v>749</v>
      </c>
      <c r="H14" s="36">
        <f t="shared" si="0"/>
        <v>749</v>
      </c>
      <c r="I14" s="31"/>
      <c r="J14" s="38" t="s">
        <v>2972</v>
      </c>
      <c r="K14" s="606" t="s">
        <v>3432</v>
      </c>
      <c r="L14" s="27"/>
      <c r="M14" s="32"/>
      <c r="N14" s="28"/>
      <c r="O14" s="27"/>
      <c r="P14" s="32"/>
      <c r="Q14" s="33"/>
    </row>
    <row r="15" spans="2:17" s="4" customFormat="1" ht="19.7" customHeight="1">
      <c r="B15" s="28">
        <v>1</v>
      </c>
      <c r="C15" s="28"/>
      <c r="D15" s="28" t="s">
        <v>956</v>
      </c>
      <c r="E15" s="35" t="s">
        <v>374</v>
      </c>
      <c r="F15" s="27">
        <v>1</v>
      </c>
      <c r="G15" s="36">
        <v>500</v>
      </c>
      <c r="H15" s="36">
        <f t="shared" si="0"/>
        <v>500</v>
      </c>
      <c r="I15" s="31"/>
      <c r="J15" s="38"/>
      <c r="K15" s="27"/>
      <c r="L15" s="27"/>
      <c r="M15" s="32">
        <v>45835</v>
      </c>
      <c r="N15" s="28"/>
      <c r="O15" s="27" t="s">
        <v>3433</v>
      </c>
      <c r="P15" s="27" t="s">
        <v>3434</v>
      </c>
      <c r="Q15" s="33"/>
    </row>
    <row r="16" spans="2:17" s="4" customFormat="1" ht="19.7" customHeight="1">
      <c r="B16" s="28"/>
      <c r="C16" s="28"/>
      <c r="D16" s="28"/>
      <c r="E16" s="35"/>
      <c r="F16" s="27"/>
      <c r="G16" s="36">
        <v>0</v>
      </c>
      <c r="H16" s="36">
        <f>F16*G16</f>
        <v>0</v>
      </c>
      <c r="I16" s="31"/>
      <c r="J16" s="38"/>
      <c r="K16" s="27"/>
      <c r="L16" s="27"/>
      <c r="M16" s="32"/>
      <c r="N16" s="28"/>
      <c r="O16" s="27"/>
      <c r="P16" s="32"/>
      <c r="Q16" s="33"/>
    </row>
    <row r="17" spans="2:17" s="4" customFormat="1" ht="19.7" customHeight="1">
      <c r="B17" s="28">
        <v>1</v>
      </c>
      <c r="C17" s="200"/>
      <c r="D17" s="200"/>
      <c r="E17" s="148" t="s">
        <v>870</v>
      </c>
      <c r="F17" s="199">
        <v>3</v>
      </c>
      <c r="G17" s="554">
        <v>5000</v>
      </c>
      <c r="H17" s="566">
        <f>F17*G17</f>
        <v>15000</v>
      </c>
      <c r="I17" s="194"/>
      <c r="J17" s="156"/>
      <c r="K17" s="27"/>
      <c r="L17" s="27"/>
      <c r="M17" s="32"/>
      <c r="N17" s="28"/>
      <c r="O17" s="27"/>
      <c r="P17" s="32"/>
      <c r="Q17" s="33"/>
    </row>
    <row r="18" spans="2:17" s="4" customFormat="1" ht="19.7" customHeight="1">
      <c r="B18" s="28"/>
      <c r="C18" s="28"/>
      <c r="D18" s="28"/>
      <c r="E18" s="35"/>
      <c r="F18" s="27"/>
      <c r="G18" s="36">
        <v>0</v>
      </c>
      <c r="H18" s="36">
        <f>F18*G18</f>
        <v>0</v>
      </c>
      <c r="I18" s="31"/>
      <c r="J18" s="38"/>
      <c r="K18" s="27"/>
      <c r="L18" s="27"/>
      <c r="M18" s="32"/>
      <c r="N18" s="28"/>
      <c r="O18" s="27"/>
      <c r="P18" s="32"/>
      <c r="Q18" s="33"/>
    </row>
    <row r="19" spans="2:17" s="4" customFormat="1" ht="19.7" customHeight="1">
      <c r="B19" s="28"/>
      <c r="C19" s="28"/>
      <c r="D19" s="28"/>
      <c r="E19" s="35"/>
      <c r="F19" s="27"/>
      <c r="G19" s="36">
        <v>0</v>
      </c>
      <c r="H19" s="36">
        <f>F19*G19</f>
        <v>0</v>
      </c>
      <c r="I19" s="31"/>
      <c r="J19" s="38"/>
      <c r="K19" s="27"/>
      <c r="L19" s="27"/>
      <c r="M19" s="32"/>
      <c r="N19" s="28"/>
      <c r="O19" s="27"/>
      <c r="P19" s="32"/>
      <c r="Q19" s="33"/>
    </row>
    <row r="20" spans="2:17" s="4" customFormat="1" ht="19.7" customHeight="1">
      <c r="B20" s="28"/>
      <c r="C20" s="28"/>
      <c r="D20" s="28"/>
      <c r="E20" s="35"/>
      <c r="F20" s="27"/>
      <c r="G20" s="36">
        <v>0</v>
      </c>
      <c r="H20" s="36">
        <f>F20*G20</f>
        <v>0</v>
      </c>
      <c r="I20" s="31"/>
      <c r="J20" s="38"/>
      <c r="K20" s="27"/>
      <c r="L20" s="27"/>
      <c r="M20" s="32"/>
      <c r="N20" s="28"/>
      <c r="O20" s="27"/>
      <c r="P20" s="32"/>
      <c r="Q20" s="33"/>
    </row>
    <row r="21" spans="2:17">
      <c r="G21" s="10"/>
      <c r="H21" s="10"/>
    </row>
  </sheetData>
  <autoFilter ref="B8:O20" xr:uid="{62A01964-C46D-4F78-872E-9ABA3FDA9045}"/>
  <mergeCells count="6">
    <mergeCell ref="B2:D2"/>
    <mergeCell ref="G2:I2"/>
    <mergeCell ref="B3:D3"/>
    <mergeCell ref="B4:D4"/>
    <mergeCell ref="B5:D5"/>
    <mergeCell ref="B6:D6"/>
  </mergeCells>
  <phoneticPr fontId="2"/>
  <hyperlinks>
    <hyperlink ref="K14" r:id="rId1" xr:uid="{344B27B4-667D-4E1A-8247-4645C8E06022}"/>
  </hyperlinks>
  <pageMargins left="0.2" right="0.2" top="0.36" bottom="0.41" header="0.3" footer="0.3"/>
  <pageSetup paperSize="9" scale="70" orientation="landscape"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2DF3-66E9-4880-B140-973C2EECBC59}">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D15" sqref="D15"/>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3435</v>
      </c>
      <c r="G2" s="5" t="s">
        <v>2</v>
      </c>
      <c r="H2" s="6"/>
      <c r="I2" s="7"/>
      <c r="J2" s="8">
        <f>SUM(H:H)</f>
        <v>5227</v>
      </c>
    </row>
    <row r="3" spans="2:17" ht="20.100000000000001" customHeight="1">
      <c r="B3" s="2" t="s">
        <v>3</v>
      </c>
      <c r="C3" s="2"/>
      <c r="D3" s="2"/>
      <c r="E3" s="13" t="s">
        <v>3436</v>
      </c>
    </row>
    <row r="4" spans="2:17" ht="20.100000000000001" customHeight="1">
      <c r="B4" s="2" t="s">
        <v>5</v>
      </c>
      <c r="C4" s="2"/>
      <c r="D4" s="2"/>
      <c r="E4" s="13">
        <v>224899</v>
      </c>
    </row>
    <row r="5" spans="2:17" ht="20.100000000000001" customHeight="1">
      <c r="B5" s="2" t="s">
        <v>8</v>
      </c>
      <c r="C5" s="2"/>
      <c r="D5" s="2"/>
      <c r="E5" s="18">
        <v>45852</v>
      </c>
    </row>
    <row r="6" spans="2:17" ht="20.100000000000001" customHeight="1">
      <c r="B6" s="2" t="s">
        <v>10</v>
      </c>
      <c r="C6" s="2"/>
      <c r="D6" s="2"/>
      <c r="E6" s="18">
        <v>45854</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15" si="0">F9*G9</f>
        <v>0</v>
      </c>
      <c r="I9" s="31"/>
      <c r="J9" s="73"/>
      <c r="K9" s="73"/>
      <c r="L9" s="27"/>
      <c r="M9" s="32"/>
      <c r="N9" s="28"/>
      <c r="O9" s="27"/>
      <c r="P9" s="32"/>
      <c r="Q9" s="33"/>
    </row>
    <row r="10" spans="2:17" s="4" customFormat="1" ht="19.7" customHeight="1">
      <c r="B10" s="131">
        <v>1</v>
      </c>
      <c r="C10" s="131" t="s">
        <v>832</v>
      </c>
      <c r="D10" s="131" t="s">
        <v>55</v>
      </c>
      <c r="E10" s="148" t="s">
        <v>3437</v>
      </c>
      <c r="F10" s="199">
        <v>1</v>
      </c>
      <c r="G10" s="930">
        <v>5227</v>
      </c>
      <c r="H10" s="566">
        <f t="shared" si="0"/>
        <v>5227</v>
      </c>
      <c r="I10" s="194"/>
      <c r="J10" s="156" t="s">
        <v>3438</v>
      </c>
      <c r="K10" s="73" t="s">
        <v>3439</v>
      </c>
      <c r="L10" s="27"/>
      <c r="M10" s="32">
        <v>45839</v>
      </c>
      <c r="N10" s="28"/>
      <c r="O10" s="27"/>
      <c r="P10" s="32">
        <v>45852</v>
      </c>
      <c r="Q10" s="33">
        <v>45852</v>
      </c>
    </row>
    <row r="11" spans="2:17" s="4" customFormat="1" ht="19.7" customHeight="1">
      <c r="B11" s="131"/>
      <c r="C11" s="131"/>
      <c r="D11" s="131"/>
      <c r="E11" s="565"/>
      <c r="F11" s="199"/>
      <c r="G11" s="930">
        <v>0</v>
      </c>
      <c r="H11" s="566">
        <f t="shared" si="0"/>
        <v>0</v>
      </c>
      <c r="I11" s="194"/>
      <c r="J11" s="156"/>
      <c r="K11" s="27"/>
      <c r="L11" s="27"/>
      <c r="M11" s="32"/>
      <c r="N11" s="28"/>
      <c r="O11" s="27"/>
      <c r="P11" s="32"/>
      <c r="Q11" s="33"/>
    </row>
    <row r="12" spans="2:17" s="4" customFormat="1" ht="19.7" customHeight="1">
      <c r="B12" s="28"/>
      <c r="C12" s="28"/>
      <c r="D12" s="28"/>
      <c r="E12" s="35"/>
      <c r="F12" s="27"/>
      <c r="G12" s="36">
        <v>0</v>
      </c>
      <c r="H12" s="36">
        <f t="shared" si="0"/>
        <v>0</v>
      </c>
      <c r="I12" s="31"/>
      <c r="J12" s="38"/>
      <c r="K12" s="27"/>
      <c r="L12" s="27"/>
      <c r="M12" s="32"/>
      <c r="N12" s="28"/>
      <c r="O12" s="27"/>
      <c r="P12" s="32"/>
      <c r="Q12" s="33"/>
    </row>
    <row r="13" spans="2:17" s="4" customFormat="1" ht="19.7" customHeight="1">
      <c r="B13" s="28"/>
      <c r="C13" s="28"/>
      <c r="D13" s="28"/>
      <c r="E13" s="35"/>
      <c r="F13" s="27"/>
      <c r="G13" s="36">
        <v>0</v>
      </c>
      <c r="H13" s="36">
        <f t="shared" si="0"/>
        <v>0</v>
      </c>
      <c r="I13" s="31"/>
      <c r="J13" s="38"/>
      <c r="K13" s="27"/>
      <c r="L13" s="27"/>
      <c r="M13" s="32"/>
      <c r="N13" s="28"/>
      <c r="O13" s="27"/>
      <c r="P13" s="32"/>
      <c r="Q13" s="33"/>
    </row>
    <row r="14" spans="2:17" s="4" customFormat="1" ht="19.7" customHeight="1">
      <c r="B14" s="28"/>
      <c r="C14" s="28"/>
      <c r="D14" s="28"/>
      <c r="E14" s="35"/>
      <c r="F14" s="27"/>
      <c r="G14" s="36">
        <v>0</v>
      </c>
      <c r="H14" s="36">
        <f t="shared" si="0"/>
        <v>0</v>
      </c>
      <c r="I14" s="31"/>
      <c r="J14" s="38"/>
      <c r="K14" s="27"/>
      <c r="L14" s="27"/>
      <c r="M14" s="32"/>
      <c r="N14" s="28"/>
      <c r="O14" s="27"/>
      <c r="P14" s="32"/>
      <c r="Q14" s="33"/>
    </row>
    <row r="15" spans="2:17" s="4" customFormat="1" ht="19.7" customHeight="1">
      <c r="B15" s="28"/>
      <c r="C15" s="28"/>
      <c r="D15" s="28"/>
      <c r="E15" s="35"/>
      <c r="F15" s="27"/>
      <c r="G15" s="36">
        <v>0</v>
      </c>
      <c r="H15" s="36">
        <f t="shared" si="0"/>
        <v>0</v>
      </c>
      <c r="I15" s="31"/>
      <c r="J15" s="38"/>
      <c r="K15" s="27"/>
      <c r="L15" s="27"/>
      <c r="M15" s="32"/>
      <c r="N15" s="28"/>
      <c r="O15" s="27"/>
      <c r="P15" s="32"/>
      <c r="Q15" s="33"/>
    </row>
    <row r="16" spans="2:17">
      <c r="G16" s="10"/>
      <c r="H16" s="10"/>
    </row>
  </sheetData>
  <autoFilter ref="B8:O15" xr:uid="{8B16FCED-1082-4C90-BD9F-63197631C2D8}"/>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C028-DEF3-4FA2-B0E8-F4FFF1976696}">
  <sheetPr>
    <tabColor theme="7" tint="0.39997558519241921"/>
    <pageSetUpPr fitToPage="1"/>
  </sheetPr>
  <dimension ref="A2:R172"/>
  <sheetViews>
    <sheetView zoomScale="85" zoomScaleNormal="85" workbookViewId="0">
      <pane xSplit="11" ySplit="11" topLeftCell="N12" activePane="bottomRight" state="frozen"/>
      <selection pane="topRight" activeCell="K1" sqref="K1"/>
      <selection pane="bottomLeft" activeCell="A9" sqref="A9"/>
      <selection pane="bottomRight" activeCell="Q16" sqref="Q16"/>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4" customWidth="1"/>
    <col min="8" max="8" width="8.375" style="1" customWidth="1"/>
    <col min="9" max="9" width="8.125" style="1" customWidth="1"/>
    <col min="10" max="10" width="5.75" style="10" customWidth="1"/>
    <col min="11" max="11" width="44.875" style="1" customWidth="1"/>
    <col min="12" max="12" width="27" style="1" customWidth="1"/>
    <col min="13" max="13" width="23.625" style="4" customWidth="1"/>
    <col min="14" max="14" width="13.75" style="4" customWidth="1"/>
    <col min="15" max="15" width="11.625" style="1" customWidth="1"/>
    <col min="16" max="16" width="18.625" style="10" bestFit="1" customWidth="1"/>
    <col min="17" max="17" width="18.625" style="572" bestFit="1"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27" style="1" customWidth="1"/>
    <col min="269" max="269" width="23.625" style="1" customWidth="1"/>
    <col min="270" max="270" width="13.75" style="1" customWidth="1"/>
    <col min="271" max="271" width="11.625" style="1" customWidth="1"/>
    <col min="272" max="273" width="18.625" style="1" bestFit="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27" style="1" customWidth="1"/>
    <col min="525" max="525" width="23.625" style="1" customWidth="1"/>
    <col min="526" max="526" width="13.75" style="1" customWidth="1"/>
    <col min="527" max="527" width="11.625" style="1" customWidth="1"/>
    <col min="528" max="529" width="18.625" style="1" bestFit="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27" style="1" customWidth="1"/>
    <col min="781" max="781" width="23.625" style="1" customWidth="1"/>
    <col min="782" max="782" width="13.75" style="1" customWidth="1"/>
    <col min="783" max="783" width="11.625" style="1" customWidth="1"/>
    <col min="784" max="785" width="18.625" style="1" bestFit="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27" style="1" customWidth="1"/>
    <col min="1037" max="1037" width="23.625" style="1" customWidth="1"/>
    <col min="1038" max="1038" width="13.75" style="1" customWidth="1"/>
    <col min="1039" max="1039" width="11.625" style="1" customWidth="1"/>
    <col min="1040" max="1041" width="18.625" style="1" bestFit="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27" style="1" customWidth="1"/>
    <col min="1293" max="1293" width="23.625" style="1" customWidth="1"/>
    <col min="1294" max="1294" width="13.75" style="1" customWidth="1"/>
    <col min="1295" max="1295" width="11.625" style="1" customWidth="1"/>
    <col min="1296" max="1297" width="18.625" style="1" bestFit="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27" style="1" customWidth="1"/>
    <col min="1549" max="1549" width="23.625" style="1" customWidth="1"/>
    <col min="1550" max="1550" width="13.75" style="1" customWidth="1"/>
    <col min="1551" max="1551" width="11.625" style="1" customWidth="1"/>
    <col min="1552" max="1553" width="18.625" style="1" bestFit="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27" style="1" customWidth="1"/>
    <col min="1805" max="1805" width="23.625" style="1" customWidth="1"/>
    <col min="1806" max="1806" width="13.75" style="1" customWidth="1"/>
    <col min="1807" max="1807" width="11.625" style="1" customWidth="1"/>
    <col min="1808" max="1809" width="18.625" style="1" bestFit="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27" style="1" customWidth="1"/>
    <col min="2061" max="2061" width="23.625" style="1" customWidth="1"/>
    <col min="2062" max="2062" width="13.75" style="1" customWidth="1"/>
    <col min="2063" max="2063" width="11.625" style="1" customWidth="1"/>
    <col min="2064" max="2065" width="18.625" style="1" bestFit="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27" style="1" customWidth="1"/>
    <col min="2317" max="2317" width="23.625" style="1" customWidth="1"/>
    <col min="2318" max="2318" width="13.75" style="1" customWidth="1"/>
    <col min="2319" max="2319" width="11.625" style="1" customWidth="1"/>
    <col min="2320" max="2321" width="18.625" style="1" bestFit="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27" style="1" customWidth="1"/>
    <col min="2573" max="2573" width="23.625" style="1" customWidth="1"/>
    <col min="2574" max="2574" width="13.75" style="1" customWidth="1"/>
    <col min="2575" max="2575" width="11.625" style="1" customWidth="1"/>
    <col min="2576" max="2577" width="18.625" style="1" bestFit="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27" style="1" customWidth="1"/>
    <col min="2829" max="2829" width="23.625" style="1" customWidth="1"/>
    <col min="2830" max="2830" width="13.75" style="1" customWidth="1"/>
    <col min="2831" max="2831" width="11.625" style="1" customWidth="1"/>
    <col min="2832" max="2833" width="18.625" style="1" bestFit="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27" style="1" customWidth="1"/>
    <col min="3085" max="3085" width="23.625" style="1" customWidth="1"/>
    <col min="3086" max="3086" width="13.75" style="1" customWidth="1"/>
    <col min="3087" max="3087" width="11.625" style="1" customWidth="1"/>
    <col min="3088" max="3089" width="18.625" style="1" bestFit="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27" style="1" customWidth="1"/>
    <col min="3341" max="3341" width="23.625" style="1" customWidth="1"/>
    <col min="3342" max="3342" width="13.75" style="1" customWidth="1"/>
    <col min="3343" max="3343" width="11.625" style="1" customWidth="1"/>
    <col min="3344" max="3345" width="18.625" style="1" bestFit="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27" style="1" customWidth="1"/>
    <col min="3597" max="3597" width="23.625" style="1" customWidth="1"/>
    <col min="3598" max="3598" width="13.75" style="1" customWidth="1"/>
    <col min="3599" max="3599" width="11.625" style="1" customWidth="1"/>
    <col min="3600" max="3601" width="18.625" style="1" bestFit="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27" style="1" customWidth="1"/>
    <col min="3853" max="3853" width="23.625" style="1" customWidth="1"/>
    <col min="3854" max="3854" width="13.75" style="1" customWidth="1"/>
    <col min="3855" max="3855" width="11.625" style="1" customWidth="1"/>
    <col min="3856" max="3857" width="18.625" style="1" bestFit="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27" style="1" customWidth="1"/>
    <col min="4109" max="4109" width="23.625" style="1" customWidth="1"/>
    <col min="4110" max="4110" width="13.75" style="1" customWidth="1"/>
    <col min="4111" max="4111" width="11.625" style="1" customWidth="1"/>
    <col min="4112" max="4113" width="18.625" style="1" bestFit="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27" style="1" customWidth="1"/>
    <col min="4365" max="4365" width="23.625" style="1" customWidth="1"/>
    <col min="4366" max="4366" width="13.75" style="1" customWidth="1"/>
    <col min="4367" max="4367" width="11.625" style="1" customWidth="1"/>
    <col min="4368" max="4369" width="18.625" style="1" bestFit="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27" style="1" customWidth="1"/>
    <col min="4621" max="4621" width="23.625" style="1" customWidth="1"/>
    <col min="4622" max="4622" width="13.75" style="1" customWidth="1"/>
    <col min="4623" max="4623" width="11.625" style="1" customWidth="1"/>
    <col min="4624" max="4625" width="18.625" style="1" bestFit="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27" style="1" customWidth="1"/>
    <col min="4877" max="4877" width="23.625" style="1" customWidth="1"/>
    <col min="4878" max="4878" width="13.75" style="1" customWidth="1"/>
    <col min="4879" max="4879" width="11.625" style="1" customWidth="1"/>
    <col min="4880" max="4881" width="18.625" style="1" bestFit="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27" style="1" customWidth="1"/>
    <col min="5133" max="5133" width="23.625" style="1" customWidth="1"/>
    <col min="5134" max="5134" width="13.75" style="1" customWidth="1"/>
    <col min="5135" max="5135" width="11.625" style="1" customWidth="1"/>
    <col min="5136" max="5137" width="18.625" style="1" bestFit="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27" style="1" customWidth="1"/>
    <col min="5389" max="5389" width="23.625" style="1" customWidth="1"/>
    <col min="5390" max="5390" width="13.75" style="1" customWidth="1"/>
    <col min="5391" max="5391" width="11.625" style="1" customWidth="1"/>
    <col min="5392" max="5393" width="18.625" style="1" bestFit="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27" style="1" customWidth="1"/>
    <col min="5645" max="5645" width="23.625" style="1" customWidth="1"/>
    <col min="5646" max="5646" width="13.75" style="1" customWidth="1"/>
    <col min="5647" max="5647" width="11.625" style="1" customWidth="1"/>
    <col min="5648" max="5649" width="18.625" style="1" bestFit="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27" style="1" customWidth="1"/>
    <col min="5901" max="5901" width="23.625" style="1" customWidth="1"/>
    <col min="5902" max="5902" width="13.75" style="1" customWidth="1"/>
    <col min="5903" max="5903" width="11.625" style="1" customWidth="1"/>
    <col min="5904" max="5905" width="18.625" style="1" bestFit="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27" style="1" customWidth="1"/>
    <col min="6157" max="6157" width="23.625" style="1" customWidth="1"/>
    <col min="6158" max="6158" width="13.75" style="1" customWidth="1"/>
    <col min="6159" max="6159" width="11.625" style="1" customWidth="1"/>
    <col min="6160" max="6161" width="18.625" style="1" bestFit="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27" style="1" customWidth="1"/>
    <col min="6413" max="6413" width="23.625" style="1" customWidth="1"/>
    <col min="6414" max="6414" width="13.75" style="1" customWidth="1"/>
    <col min="6415" max="6415" width="11.625" style="1" customWidth="1"/>
    <col min="6416" max="6417" width="18.625" style="1" bestFit="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27" style="1" customWidth="1"/>
    <col min="6669" max="6669" width="23.625" style="1" customWidth="1"/>
    <col min="6670" max="6670" width="13.75" style="1" customWidth="1"/>
    <col min="6671" max="6671" width="11.625" style="1" customWidth="1"/>
    <col min="6672" max="6673" width="18.625" style="1" bestFit="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27" style="1" customWidth="1"/>
    <col min="6925" max="6925" width="23.625" style="1" customWidth="1"/>
    <col min="6926" max="6926" width="13.75" style="1" customWidth="1"/>
    <col min="6927" max="6927" width="11.625" style="1" customWidth="1"/>
    <col min="6928" max="6929" width="18.625" style="1" bestFit="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27" style="1" customWidth="1"/>
    <col min="7181" max="7181" width="23.625" style="1" customWidth="1"/>
    <col min="7182" max="7182" width="13.75" style="1" customWidth="1"/>
    <col min="7183" max="7183" width="11.625" style="1" customWidth="1"/>
    <col min="7184" max="7185" width="18.625" style="1" bestFit="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27" style="1" customWidth="1"/>
    <col min="7437" max="7437" width="23.625" style="1" customWidth="1"/>
    <col min="7438" max="7438" width="13.75" style="1" customWidth="1"/>
    <col min="7439" max="7439" width="11.625" style="1" customWidth="1"/>
    <col min="7440" max="7441" width="18.625" style="1" bestFit="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27" style="1" customWidth="1"/>
    <col min="7693" max="7693" width="23.625" style="1" customWidth="1"/>
    <col min="7694" max="7694" width="13.75" style="1" customWidth="1"/>
    <col min="7695" max="7695" width="11.625" style="1" customWidth="1"/>
    <col min="7696" max="7697" width="18.625" style="1" bestFit="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27" style="1" customWidth="1"/>
    <col min="7949" max="7949" width="23.625" style="1" customWidth="1"/>
    <col min="7950" max="7950" width="13.75" style="1" customWidth="1"/>
    <col min="7951" max="7951" width="11.625" style="1" customWidth="1"/>
    <col min="7952" max="7953" width="18.625" style="1" bestFit="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27" style="1" customWidth="1"/>
    <col min="8205" max="8205" width="23.625" style="1" customWidth="1"/>
    <col min="8206" max="8206" width="13.75" style="1" customWidth="1"/>
    <col min="8207" max="8207" width="11.625" style="1" customWidth="1"/>
    <col min="8208" max="8209" width="18.625" style="1" bestFit="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27" style="1" customWidth="1"/>
    <col min="8461" max="8461" width="23.625" style="1" customWidth="1"/>
    <col min="8462" max="8462" width="13.75" style="1" customWidth="1"/>
    <col min="8463" max="8463" width="11.625" style="1" customWidth="1"/>
    <col min="8464" max="8465" width="18.625" style="1" bestFit="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27" style="1" customWidth="1"/>
    <col min="8717" max="8717" width="23.625" style="1" customWidth="1"/>
    <col min="8718" max="8718" width="13.75" style="1" customWidth="1"/>
    <col min="8719" max="8719" width="11.625" style="1" customWidth="1"/>
    <col min="8720" max="8721" width="18.625" style="1" bestFit="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27" style="1" customWidth="1"/>
    <col min="8973" max="8973" width="23.625" style="1" customWidth="1"/>
    <col min="8974" max="8974" width="13.75" style="1" customWidth="1"/>
    <col min="8975" max="8975" width="11.625" style="1" customWidth="1"/>
    <col min="8976" max="8977" width="18.625" style="1" bestFit="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27" style="1" customWidth="1"/>
    <col min="9229" max="9229" width="23.625" style="1" customWidth="1"/>
    <col min="9230" max="9230" width="13.75" style="1" customWidth="1"/>
    <col min="9231" max="9231" width="11.625" style="1" customWidth="1"/>
    <col min="9232" max="9233" width="18.625" style="1" bestFit="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27" style="1" customWidth="1"/>
    <col min="9485" max="9485" width="23.625" style="1" customWidth="1"/>
    <col min="9486" max="9486" width="13.75" style="1" customWidth="1"/>
    <col min="9487" max="9487" width="11.625" style="1" customWidth="1"/>
    <col min="9488" max="9489" width="18.625" style="1" bestFit="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27" style="1" customWidth="1"/>
    <col min="9741" max="9741" width="23.625" style="1" customWidth="1"/>
    <col min="9742" max="9742" width="13.75" style="1" customWidth="1"/>
    <col min="9743" max="9743" width="11.625" style="1" customWidth="1"/>
    <col min="9744" max="9745" width="18.625" style="1" bestFit="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27" style="1" customWidth="1"/>
    <col min="9997" max="9997" width="23.625" style="1" customWidth="1"/>
    <col min="9998" max="9998" width="13.75" style="1" customWidth="1"/>
    <col min="9999" max="9999" width="11.625" style="1" customWidth="1"/>
    <col min="10000" max="10001" width="18.625" style="1" bestFit="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27" style="1" customWidth="1"/>
    <col min="10253" max="10253" width="23.625" style="1" customWidth="1"/>
    <col min="10254" max="10254" width="13.75" style="1" customWidth="1"/>
    <col min="10255" max="10255" width="11.625" style="1" customWidth="1"/>
    <col min="10256" max="10257" width="18.625" style="1" bestFit="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27" style="1" customWidth="1"/>
    <col min="10509" max="10509" width="23.625" style="1" customWidth="1"/>
    <col min="10510" max="10510" width="13.75" style="1" customWidth="1"/>
    <col min="10511" max="10511" width="11.625" style="1" customWidth="1"/>
    <col min="10512" max="10513" width="18.625" style="1" bestFit="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27" style="1" customWidth="1"/>
    <col min="10765" max="10765" width="23.625" style="1" customWidth="1"/>
    <col min="10766" max="10766" width="13.75" style="1" customWidth="1"/>
    <col min="10767" max="10767" width="11.625" style="1" customWidth="1"/>
    <col min="10768" max="10769" width="18.625" style="1" bestFit="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27" style="1" customWidth="1"/>
    <col min="11021" max="11021" width="23.625" style="1" customWidth="1"/>
    <col min="11022" max="11022" width="13.75" style="1" customWidth="1"/>
    <col min="11023" max="11023" width="11.625" style="1" customWidth="1"/>
    <col min="11024" max="11025" width="18.625" style="1" bestFit="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27" style="1" customWidth="1"/>
    <col min="11277" max="11277" width="23.625" style="1" customWidth="1"/>
    <col min="11278" max="11278" width="13.75" style="1" customWidth="1"/>
    <col min="11279" max="11279" width="11.625" style="1" customWidth="1"/>
    <col min="11280" max="11281" width="18.625" style="1" bestFit="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27" style="1" customWidth="1"/>
    <col min="11533" max="11533" width="23.625" style="1" customWidth="1"/>
    <col min="11534" max="11534" width="13.75" style="1" customWidth="1"/>
    <col min="11535" max="11535" width="11.625" style="1" customWidth="1"/>
    <col min="11536" max="11537" width="18.625" style="1" bestFit="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27" style="1" customWidth="1"/>
    <col min="11789" max="11789" width="23.625" style="1" customWidth="1"/>
    <col min="11790" max="11790" width="13.75" style="1" customWidth="1"/>
    <col min="11791" max="11791" width="11.625" style="1" customWidth="1"/>
    <col min="11792" max="11793" width="18.625" style="1" bestFit="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27" style="1" customWidth="1"/>
    <col min="12045" max="12045" width="23.625" style="1" customWidth="1"/>
    <col min="12046" max="12046" width="13.75" style="1" customWidth="1"/>
    <col min="12047" max="12047" width="11.625" style="1" customWidth="1"/>
    <col min="12048" max="12049" width="18.625" style="1" bestFit="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27" style="1" customWidth="1"/>
    <col min="12301" max="12301" width="23.625" style="1" customWidth="1"/>
    <col min="12302" max="12302" width="13.75" style="1" customWidth="1"/>
    <col min="12303" max="12303" width="11.625" style="1" customWidth="1"/>
    <col min="12304" max="12305" width="18.625" style="1" bestFit="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27" style="1" customWidth="1"/>
    <col min="12557" max="12557" width="23.625" style="1" customWidth="1"/>
    <col min="12558" max="12558" width="13.75" style="1" customWidth="1"/>
    <col min="12559" max="12559" width="11.625" style="1" customWidth="1"/>
    <col min="12560" max="12561" width="18.625" style="1" bestFit="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27" style="1" customWidth="1"/>
    <col min="12813" max="12813" width="23.625" style="1" customWidth="1"/>
    <col min="12814" max="12814" width="13.75" style="1" customWidth="1"/>
    <col min="12815" max="12815" width="11.625" style="1" customWidth="1"/>
    <col min="12816" max="12817" width="18.625" style="1" bestFit="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27" style="1" customWidth="1"/>
    <col min="13069" max="13069" width="23.625" style="1" customWidth="1"/>
    <col min="13070" max="13070" width="13.75" style="1" customWidth="1"/>
    <col min="13071" max="13071" width="11.625" style="1" customWidth="1"/>
    <col min="13072" max="13073" width="18.625" style="1" bestFit="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27" style="1" customWidth="1"/>
    <col min="13325" max="13325" width="23.625" style="1" customWidth="1"/>
    <col min="13326" max="13326" width="13.75" style="1" customWidth="1"/>
    <col min="13327" max="13327" width="11.625" style="1" customWidth="1"/>
    <col min="13328" max="13329" width="18.625" style="1" bestFit="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27" style="1" customWidth="1"/>
    <col min="13581" max="13581" width="23.625" style="1" customWidth="1"/>
    <col min="13582" max="13582" width="13.75" style="1" customWidth="1"/>
    <col min="13583" max="13583" width="11.625" style="1" customWidth="1"/>
    <col min="13584" max="13585" width="18.625" style="1" bestFit="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27" style="1" customWidth="1"/>
    <col min="13837" max="13837" width="23.625" style="1" customWidth="1"/>
    <col min="13838" max="13838" width="13.75" style="1" customWidth="1"/>
    <col min="13839" max="13839" width="11.625" style="1" customWidth="1"/>
    <col min="13840" max="13841" width="18.625" style="1" bestFit="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27" style="1" customWidth="1"/>
    <col min="14093" max="14093" width="23.625" style="1" customWidth="1"/>
    <col min="14094" max="14094" width="13.75" style="1" customWidth="1"/>
    <col min="14095" max="14095" width="11.625" style="1" customWidth="1"/>
    <col min="14096" max="14097" width="18.625" style="1" bestFit="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27" style="1" customWidth="1"/>
    <col min="14349" max="14349" width="23.625" style="1" customWidth="1"/>
    <col min="14350" max="14350" width="13.75" style="1" customWidth="1"/>
    <col min="14351" max="14351" width="11.625" style="1" customWidth="1"/>
    <col min="14352" max="14353" width="18.625" style="1" bestFit="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27" style="1" customWidth="1"/>
    <col min="14605" max="14605" width="23.625" style="1" customWidth="1"/>
    <col min="14606" max="14606" width="13.75" style="1" customWidth="1"/>
    <col min="14607" max="14607" width="11.625" style="1" customWidth="1"/>
    <col min="14608" max="14609" width="18.625" style="1" bestFit="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27" style="1" customWidth="1"/>
    <col min="14861" max="14861" width="23.625" style="1" customWidth="1"/>
    <col min="14862" max="14862" width="13.75" style="1" customWidth="1"/>
    <col min="14863" max="14863" width="11.625" style="1" customWidth="1"/>
    <col min="14864" max="14865" width="18.625" style="1" bestFit="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27" style="1" customWidth="1"/>
    <col min="15117" max="15117" width="23.625" style="1" customWidth="1"/>
    <col min="15118" max="15118" width="13.75" style="1" customWidth="1"/>
    <col min="15119" max="15119" width="11.625" style="1" customWidth="1"/>
    <col min="15120" max="15121" width="18.625" style="1" bestFit="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27" style="1" customWidth="1"/>
    <col min="15373" max="15373" width="23.625" style="1" customWidth="1"/>
    <col min="15374" max="15374" width="13.75" style="1" customWidth="1"/>
    <col min="15375" max="15375" width="11.625" style="1" customWidth="1"/>
    <col min="15376" max="15377" width="18.625" style="1" bestFit="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27" style="1" customWidth="1"/>
    <col min="15629" max="15629" width="23.625" style="1" customWidth="1"/>
    <col min="15630" max="15630" width="13.75" style="1" customWidth="1"/>
    <col min="15631" max="15631" width="11.625" style="1" customWidth="1"/>
    <col min="15632" max="15633" width="18.625" style="1" bestFit="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27" style="1" customWidth="1"/>
    <col min="15885" max="15885" width="23.625" style="1" customWidth="1"/>
    <col min="15886" max="15886" width="13.75" style="1" customWidth="1"/>
    <col min="15887" max="15887" width="11.625" style="1" customWidth="1"/>
    <col min="15888" max="15889" width="18.625" style="1" bestFit="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27" style="1" customWidth="1"/>
    <col min="16141" max="16141" width="23.625" style="1" customWidth="1"/>
    <col min="16142" max="16142" width="13.75" style="1" customWidth="1"/>
    <col min="16143" max="16143" width="11.625" style="1" customWidth="1"/>
    <col min="16144" max="16145" width="18.625" style="1" bestFit="1" customWidth="1"/>
    <col min="16146" max="16146" width="15.625" style="1" customWidth="1"/>
    <col min="16147" max="16384" width="9" style="1"/>
  </cols>
  <sheetData>
    <row r="2" spans="1:18" ht="20.100000000000001" customHeight="1">
      <c r="C2" s="2" t="s">
        <v>0</v>
      </c>
      <c r="D2" s="2"/>
      <c r="E2" s="2"/>
      <c r="F2" s="3" t="s">
        <v>1598</v>
      </c>
      <c r="H2" s="5" t="s">
        <v>2</v>
      </c>
      <c r="I2" s="6"/>
      <c r="J2" s="7"/>
      <c r="K2" s="8">
        <f>SUM(I$12:I$65536)</f>
        <v>529040</v>
      </c>
    </row>
    <row r="3" spans="1:18" ht="20.100000000000001" customHeight="1">
      <c r="C3" s="2" t="s">
        <v>3</v>
      </c>
      <c r="D3" s="2"/>
      <c r="E3" s="2"/>
      <c r="F3" s="13" t="s">
        <v>1599</v>
      </c>
    </row>
    <row r="4" spans="1:18" ht="20.100000000000001" customHeight="1">
      <c r="C4" s="2" t="s">
        <v>5</v>
      </c>
      <c r="D4" s="2"/>
      <c r="E4" s="2"/>
      <c r="F4" s="14" t="s">
        <v>3440</v>
      </c>
      <c r="K4" s="975" t="s">
        <v>1600</v>
      </c>
      <c r="L4" s="976"/>
    </row>
    <row r="5" spans="1:18" ht="20.100000000000001" customHeight="1">
      <c r="C5" s="2" t="s">
        <v>8</v>
      </c>
      <c r="D5" s="2"/>
      <c r="E5" s="2"/>
      <c r="F5" s="18">
        <v>45861</v>
      </c>
      <c r="H5" s="977" t="s">
        <v>9</v>
      </c>
      <c r="I5" s="978"/>
      <c r="K5" s="979" t="s">
        <v>1601</v>
      </c>
      <c r="L5" s="980"/>
    </row>
    <row r="6" spans="1:18" ht="20.100000000000001" customHeight="1">
      <c r="C6" s="2" t="s">
        <v>10</v>
      </c>
      <c r="D6" s="2"/>
      <c r="E6" s="2"/>
      <c r="F6" s="18">
        <v>45862</v>
      </c>
      <c r="H6" s="981"/>
      <c r="I6" s="982"/>
    </row>
    <row r="7" spans="1:18">
      <c r="J7" s="983"/>
      <c r="K7" s="984" t="s">
        <v>1602</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149999999999999" customHeight="1">
      <c r="A15" s="994" t="s">
        <v>109</v>
      </c>
      <c r="B15" s="995">
        <v>4</v>
      </c>
      <c r="C15" s="28">
        <v>1</v>
      </c>
      <c r="D15" s="620" t="s">
        <v>376</v>
      </c>
      <c r="E15" s="621" t="s">
        <v>391</v>
      </c>
      <c r="F15" s="622" t="s">
        <v>1033</v>
      </c>
      <c r="G15" s="996">
        <v>4</v>
      </c>
      <c r="H15" s="339">
        <v>5260</v>
      </c>
      <c r="I15" s="257">
        <f t="shared" ref="I15:I24" si="0">G15*H15</f>
        <v>21040</v>
      </c>
      <c r="J15" s="87"/>
      <c r="K15" s="78" t="s">
        <v>896</v>
      </c>
      <c r="L15" s="38" t="s">
        <v>1606</v>
      </c>
      <c r="M15" s="997" t="s">
        <v>1607</v>
      </c>
      <c r="N15" s="989">
        <v>45845</v>
      </c>
      <c r="O15" s="28"/>
      <c r="P15" s="40" t="s">
        <v>3441</v>
      </c>
      <c r="Q15" s="40" t="s">
        <v>3442</v>
      </c>
      <c r="R15" s="990"/>
    </row>
    <row r="16" spans="1:18" s="4" customFormat="1" ht="19.149999999999999" customHeight="1">
      <c r="A16" s="27"/>
      <c r="B16" s="893"/>
      <c r="C16" s="28"/>
      <c r="D16" s="581"/>
      <c r="E16" s="79"/>
      <c r="F16" s="88"/>
      <c r="G16" s="93"/>
      <c r="H16" s="257"/>
      <c r="I16" s="257"/>
      <c r="J16" s="87"/>
      <c r="K16" s="78"/>
      <c r="L16" s="38"/>
      <c r="M16" s="997"/>
      <c r="N16" s="989"/>
      <c r="O16" s="28"/>
      <c r="P16" s="40"/>
      <c r="Q16" s="989"/>
      <c r="R16" s="990"/>
    </row>
    <row r="17" spans="1:18" s="4" customFormat="1" ht="19.5" customHeight="1">
      <c r="A17" s="994" t="s">
        <v>325</v>
      </c>
      <c r="B17" s="995">
        <v>4</v>
      </c>
      <c r="C17" s="28">
        <f>+C15+1</f>
        <v>2</v>
      </c>
      <c r="D17" s="998" t="s">
        <v>1038</v>
      </c>
      <c r="E17" s="998" t="s">
        <v>1038</v>
      </c>
      <c r="F17" s="723" t="s">
        <v>911</v>
      </c>
      <c r="G17" s="999">
        <v>4</v>
      </c>
      <c r="H17" s="1000">
        <v>7500</v>
      </c>
      <c r="I17" s="577">
        <f t="shared" si="0"/>
        <v>30000</v>
      </c>
      <c r="J17" s="591"/>
      <c r="K17" s="136" t="s">
        <v>912</v>
      </c>
      <c r="L17" s="630"/>
      <c r="M17" s="997" t="s">
        <v>1607</v>
      </c>
      <c r="N17" s="989">
        <v>45845</v>
      </c>
      <c r="O17" s="28"/>
      <c r="P17" s="40" t="s">
        <v>3441</v>
      </c>
      <c r="Q17" s="40" t="s">
        <v>3441</v>
      </c>
      <c r="R17" s="990"/>
    </row>
    <row r="18" spans="1:18" s="4" customFormat="1" ht="19.5" customHeight="1">
      <c r="A18" s="994" t="s">
        <v>1037</v>
      </c>
      <c r="B18" s="995">
        <v>4</v>
      </c>
      <c r="C18" s="28">
        <f t="shared" ref="C18:C24" si="1">+C17+1</f>
        <v>3</v>
      </c>
      <c r="D18" s="998" t="s">
        <v>1038</v>
      </c>
      <c r="E18" s="998" t="s">
        <v>1038</v>
      </c>
      <c r="F18" s="1001" t="s">
        <v>1040</v>
      </c>
      <c r="G18" s="1002">
        <v>4</v>
      </c>
      <c r="H18" s="230">
        <v>9000</v>
      </c>
      <c r="I18" s="257">
        <f t="shared" si="0"/>
        <v>36000</v>
      </c>
      <c r="J18" s="87"/>
      <c r="K18" s="73" t="s">
        <v>1041</v>
      </c>
      <c r="L18" s="630"/>
      <c r="M18" s="997" t="s">
        <v>1607</v>
      </c>
      <c r="N18" s="989">
        <v>45845</v>
      </c>
      <c r="O18" s="28"/>
      <c r="P18" s="40" t="s">
        <v>3441</v>
      </c>
      <c r="Q18" s="40" t="s">
        <v>3441</v>
      </c>
      <c r="R18" s="990"/>
    </row>
    <row r="19" spans="1:18" s="4" customFormat="1" ht="19.5" customHeight="1">
      <c r="A19" s="994" t="s">
        <v>1037</v>
      </c>
      <c r="B19" s="995">
        <v>4</v>
      </c>
      <c r="C19" s="28">
        <f t="shared" si="1"/>
        <v>4</v>
      </c>
      <c r="D19" s="998" t="s">
        <v>1038</v>
      </c>
      <c r="E19" s="998" t="s">
        <v>1038</v>
      </c>
      <c r="F19" s="1001" t="s">
        <v>1043</v>
      </c>
      <c r="G19" s="1002">
        <v>4</v>
      </c>
      <c r="H19" s="230">
        <v>18500</v>
      </c>
      <c r="I19" s="257">
        <f t="shared" si="0"/>
        <v>74000</v>
      </c>
      <c r="J19" s="87"/>
      <c r="K19" s="73" t="s">
        <v>1044</v>
      </c>
      <c r="L19" s="633" t="s">
        <v>1045</v>
      </c>
      <c r="M19" s="997" t="s">
        <v>1607</v>
      </c>
      <c r="N19" s="989">
        <v>45845</v>
      </c>
      <c r="O19" s="28"/>
      <c r="P19" s="40" t="s">
        <v>3441</v>
      </c>
      <c r="Q19" s="40" t="s">
        <v>3441</v>
      </c>
      <c r="R19" s="990"/>
    </row>
    <row r="20" spans="1:18" s="4" customFormat="1" ht="19.5" customHeight="1">
      <c r="A20" s="994" t="s">
        <v>1037</v>
      </c>
      <c r="B20" s="995">
        <v>4</v>
      </c>
      <c r="C20" s="28">
        <f t="shared" si="1"/>
        <v>5</v>
      </c>
      <c r="D20" s="998" t="s">
        <v>1038</v>
      </c>
      <c r="E20" s="998" t="s">
        <v>1038</v>
      </c>
      <c r="F20" s="1001" t="s">
        <v>1046</v>
      </c>
      <c r="G20" s="1002">
        <v>4</v>
      </c>
      <c r="H20" s="230">
        <v>13500</v>
      </c>
      <c r="I20" s="257">
        <f t="shared" si="0"/>
        <v>54000</v>
      </c>
      <c r="J20" s="87"/>
      <c r="K20" s="73" t="s">
        <v>1047</v>
      </c>
      <c r="L20" s="634" t="s">
        <v>1048</v>
      </c>
      <c r="M20" s="997" t="s">
        <v>1607</v>
      </c>
      <c r="N20" s="989">
        <v>45845</v>
      </c>
      <c r="O20" s="28"/>
      <c r="P20" s="40" t="s">
        <v>3441</v>
      </c>
      <c r="Q20" s="40" t="s">
        <v>3441</v>
      </c>
      <c r="R20" s="990"/>
    </row>
    <row r="21" spans="1:18" s="4" customFormat="1" ht="19.5" customHeight="1">
      <c r="A21" s="994" t="s">
        <v>1037</v>
      </c>
      <c r="B21" s="995">
        <v>4</v>
      </c>
      <c r="C21" s="28">
        <f t="shared" si="1"/>
        <v>6</v>
      </c>
      <c r="D21" s="998" t="s">
        <v>1038</v>
      </c>
      <c r="E21" s="998" t="s">
        <v>1038</v>
      </c>
      <c r="F21" s="1001" t="s">
        <v>1049</v>
      </c>
      <c r="G21" s="1002">
        <v>4</v>
      </c>
      <c r="H21" s="230">
        <v>23000</v>
      </c>
      <c r="I21" s="257">
        <f t="shared" si="0"/>
        <v>92000</v>
      </c>
      <c r="J21" s="87"/>
      <c r="K21" s="73" t="s">
        <v>1050</v>
      </c>
      <c r="L21" s="635" t="s">
        <v>1051</v>
      </c>
      <c r="M21" s="997" t="s">
        <v>1607</v>
      </c>
      <c r="N21" s="989">
        <v>45845</v>
      </c>
      <c r="O21" s="28"/>
      <c r="P21" s="40" t="s">
        <v>3441</v>
      </c>
      <c r="Q21" s="40" t="s">
        <v>3441</v>
      </c>
      <c r="R21" s="990"/>
    </row>
    <row r="22" spans="1:18" s="4" customFormat="1" ht="19.5" customHeight="1">
      <c r="A22" s="994" t="s">
        <v>1037</v>
      </c>
      <c r="B22" s="995">
        <v>4</v>
      </c>
      <c r="C22" s="28">
        <f t="shared" si="1"/>
        <v>7</v>
      </c>
      <c r="D22" s="998" t="s">
        <v>1038</v>
      </c>
      <c r="E22" s="998" t="s">
        <v>1038</v>
      </c>
      <c r="F22" s="1001" t="s">
        <v>1052</v>
      </c>
      <c r="G22" s="1002">
        <v>4</v>
      </c>
      <c r="H22" s="230">
        <v>23000</v>
      </c>
      <c r="I22" s="257">
        <f t="shared" si="0"/>
        <v>92000</v>
      </c>
      <c r="J22" s="87"/>
      <c r="K22" s="73" t="s">
        <v>1053</v>
      </c>
      <c r="L22" s="635" t="s">
        <v>1051</v>
      </c>
      <c r="M22" s="997" t="s">
        <v>1607</v>
      </c>
      <c r="N22" s="989">
        <v>45845</v>
      </c>
      <c r="O22" s="28"/>
      <c r="P22" s="40" t="s">
        <v>3441</v>
      </c>
      <c r="Q22" s="40" t="s">
        <v>3441</v>
      </c>
      <c r="R22" s="990"/>
    </row>
    <row r="23" spans="1:18" s="4" customFormat="1" ht="19.5" customHeight="1">
      <c r="A23" s="994" t="s">
        <v>1037</v>
      </c>
      <c r="B23" s="995">
        <v>4</v>
      </c>
      <c r="C23" s="28">
        <f t="shared" si="1"/>
        <v>8</v>
      </c>
      <c r="D23" s="998" t="s">
        <v>1038</v>
      </c>
      <c r="E23" s="998" t="s">
        <v>1038</v>
      </c>
      <c r="F23" s="1001" t="s">
        <v>1054</v>
      </c>
      <c r="G23" s="1002">
        <v>4</v>
      </c>
      <c r="H23" s="230">
        <v>22000</v>
      </c>
      <c r="I23" s="257">
        <f t="shared" si="0"/>
        <v>88000</v>
      </c>
      <c r="J23" s="87"/>
      <c r="K23" s="73" t="s">
        <v>1055</v>
      </c>
      <c r="L23" s="634" t="s">
        <v>1048</v>
      </c>
      <c r="M23" s="997" t="s">
        <v>1607</v>
      </c>
      <c r="N23" s="989">
        <v>45845</v>
      </c>
      <c r="O23" s="28"/>
      <c r="P23" s="40" t="s">
        <v>3441</v>
      </c>
      <c r="Q23" s="40" t="s">
        <v>3441</v>
      </c>
      <c r="R23" s="990"/>
    </row>
    <row r="24" spans="1:18" s="4" customFormat="1" ht="19.5" customHeight="1">
      <c r="A24" s="994" t="s">
        <v>54</v>
      </c>
      <c r="B24" s="995">
        <v>4</v>
      </c>
      <c r="C24" s="28">
        <f t="shared" si="1"/>
        <v>9</v>
      </c>
      <c r="D24" s="998" t="s">
        <v>1038</v>
      </c>
      <c r="E24" s="998" t="s">
        <v>1038</v>
      </c>
      <c r="F24" s="1001" t="s">
        <v>3443</v>
      </c>
      <c r="G24" s="1002">
        <v>4</v>
      </c>
      <c r="H24" s="230">
        <v>10500</v>
      </c>
      <c r="I24" s="257">
        <f t="shared" si="0"/>
        <v>42000</v>
      </c>
      <c r="J24" s="87"/>
      <c r="K24" s="73" t="s">
        <v>3444</v>
      </c>
      <c r="L24" s="634" t="s">
        <v>1048</v>
      </c>
      <c r="M24" s="997" t="s">
        <v>1607</v>
      </c>
      <c r="N24" s="989">
        <v>45845</v>
      </c>
      <c r="O24" s="28"/>
      <c r="P24" s="40" t="s">
        <v>3441</v>
      </c>
      <c r="Q24" s="40" t="s">
        <v>3441</v>
      </c>
      <c r="R24" s="990"/>
    </row>
    <row r="25" spans="1:18" s="4" customFormat="1" ht="19.5" customHeight="1">
      <c r="B25" s="988"/>
      <c r="C25" s="28"/>
      <c r="D25" s="28"/>
      <c r="E25" s="28"/>
      <c r="F25" s="88"/>
      <c r="G25" s="27"/>
      <c r="H25" s="257"/>
      <c r="I25" s="257"/>
      <c r="J25" s="87"/>
      <c r="K25" s="73"/>
      <c r="L25" s="1003"/>
      <c r="M25" s="27"/>
      <c r="N25" s="989"/>
      <c r="O25" s="28"/>
      <c r="P25" s="27"/>
      <c r="Q25" s="989"/>
      <c r="R25" s="990"/>
    </row>
    <row r="26" spans="1:18" s="4" customFormat="1" ht="19.5" customHeight="1">
      <c r="B26" s="988"/>
      <c r="C26" s="28"/>
      <c r="D26" s="28"/>
      <c r="E26" s="28"/>
      <c r="F26" s="1004">
        <f>SUM(I15:I24)</f>
        <v>529040</v>
      </c>
      <c r="G26" s="27"/>
      <c r="H26" s="257"/>
      <c r="I26" s="27"/>
      <c r="J26" s="87"/>
      <c r="K26" s="38"/>
      <c r="L26" s="38"/>
      <c r="M26" s="27"/>
      <c r="N26" s="989"/>
      <c r="O26" s="28"/>
      <c r="P26" s="27"/>
      <c r="Q26" s="989"/>
      <c r="R26" s="990"/>
    </row>
    <row r="27" spans="1:18" s="4" customFormat="1" ht="19.5" customHeight="1">
      <c r="B27" s="988"/>
      <c r="C27" s="28"/>
      <c r="D27" s="28"/>
      <c r="E27" s="28"/>
      <c r="F27" s="201"/>
      <c r="G27" s="77"/>
      <c r="H27" s="257"/>
      <c r="I27" s="257"/>
      <c r="J27" s="147"/>
      <c r="K27" s="73"/>
      <c r="L27" s="38"/>
      <c r="M27" s="27"/>
      <c r="N27" s="989"/>
      <c r="O27" s="28"/>
      <c r="P27" s="27"/>
      <c r="Q27" s="989"/>
      <c r="R27" s="990"/>
    </row>
    <row r="28" spans="1:18" s="4" customFormat="1" ht="19.5" customHeight="1">
      <c r="B28" s="988"/>
      <c r="C28" s="28"/>
      <c r="D28" s="28"/>
      <c r="E28" s="28"/>
      <c r="F28" s="201"/>
      <c r="G28" s="77"/>
      <c r="H28" s="257"/>
      <c r="I28" s="257"/>
      <c r="J28" s="147"/>
      <c r="K28" s="73"/>
      <c r="L28" s="38"/>
      <c r="M28" s="27"/>
      <c r="N28" s="989"/>
      <c r="O28" s="28"/>
      <c r="P28" s="27"/>
      <c r="Q28" s="989"/>
      <c r="R28" s="990"/>
    </row>
    <row r="29" spans="1:18" s="4" customFormat="1" ht="19.5" customHeight="1">
      <c r="B29" s="988"/>
      <c r="C29" s="28"/>
      <c r="D29" s="1005"/>
      <c r="E29" s="1005"/>
      <c r="F29" s="1005"/>
      <c r="G29" s="1005"/>
      <c r="H29" s="257"/>
      <c r="I29" s="257"/>
      <c r="J29" s="147"/>
      <c r="K29" s="73"/>
      <c r="L29" s="38"/>
      <c r="M29" s="27"/>
      <c r="N29" s="989"/>
      <c r="O29" s="28"/>
      <c r="P29" s="27"/>
      <c r="Q29" s="989"/>
      <c r="R29" s="990"/>
    </row>
    <row r="30" spans="1:18" s="4" customFormat="1" ht="19.5" customHeight="1">
      <c r="A30" s="27"/>
      <c r="B30" s="893"/>
      <c r="C30" s="131"/>
      <c r="D30" s="131"/>
      <c r="E30" s="131"/>
      <c r="F30" s="166"/>
      <c r="G30" s="184"/>
      <c r="H30" s="1006"/>
      <c r="I30" s="39"/>
      <c r="J30" s="159"/>
      <c r="K30" s="166"/>
      <c r="L30" s="38"/>
      <c r="M30" s="27"/>
      <c r="N30" s="989"/>
      <c r="O30" s="28"/>
      <c r="P30" s="27"/>
      <c r="Q30" s="989"/>
      <c r="R30" s="990"/>
    </row>
    <row r="31" spans="1:18" s="4" customFormat="1" ht="19.5" customHeight="1">
      <c r="A31" s="27"/>
      <c r="B31" s="893"/>
      <c r="C31" s="131"/>
      <c r="D31" s="28"/>
      <c r="E31" s="28"/>
      <c r="F31" s="166"/>
      <c r="G31" s="184"/>
      <c r="H31" s="1006"/>
      <c r="I31" s="39"/>
      <c r="J31" s="159"/>
      <c r="K31" s="166"/>
      <c r="L31" s="38"/>
      <c r="M31" s="27"/>
      <c r="N31" s="989"/>
      <c r="O31" s="28"/>
      <c r="P31" s="27"/>
      <c r="Q31" s="989"/>
      <c r="R31" s="990"/>
    </row>
    <row r="32" spans="1:18" s="4" customFormat="1" ht="19.5" customHeight="1">
      <c r="A32" s="27"/>
      <c r="B32" s="893"/>
      <c r="C32" s="131"/>
      <c r="D32" s="28"/>
      <c r="E32" s="28"/>
      <c r="F32" s="35"/>
      <c r="G32" s="27"/>
      <c r="H32" s="1006"/>
      <c r="I32" s="39"/>
      <c r="J32" s="31"/>
      <c r="K32" s="38"/>
      <c r="L32" s="38"/>
      <c r="M32" s="27"/>
      <c r="N32" s="989"/>
      <c r="O32" s="28"/>
      <c r="P32" s="27"/>
      <c r="Q32" s="989"/>
      <c r="R32" s="990"/>
    </row>
    <row r="33" spans="1:18" s="4" customFormat="1" ht="19.5" customHeight="1">
      <c r="A33" s="27"/>
      <c r="B33" s="893"/>
      <c r="C33" s="131"/>
      <c r="D33" s="131"/>
      <c r="E33" s="157"/>
      <c r="F33" s="166"/>
      <c r="G33" s="184"/>
      <c r="H33" s="1006"/>
      <c r="I33" s="39"/>
      <c r="J33" s="159"/>
      <c r="K33" s="78"/>
      <c r="L33" s="38"/>
      <c r="M33" s="27"/>
      <c r="N33" s="989"/>
      <c r="O33" s="28"/>
      <c r="P33" s="27"/>
      <c r="Q33" s="989"/>
      <c r="R33" s="990"/>
    </row>
    <row r="34" spans="1:18" s="4" customFormat="1" ht="19.5" customHeight="1">
      <c r="A34" s="27"/>
      <c r="B34" s="893"/>
      <c r="C34" s="131"/>
      <c r="D34" s="131"/>
      <c r="E34" s="157"/>
      <c r="F34" s="166"/>
      <c r="G34" s="184"/>
      <c r="H34" s="1006"/>
      <c r="I34" s="39"/>
      <c r="J34" s="159"/>
      <c r="K34" s="78"/>
      <c r="L34" s="38"/>
      <c r="M34" s="27"/>
      <c r="N34" s="989"/>
      <c r="O34" s="28"/>
      <c r="P34" s="27"/>
      <c r="Q34" s="989"/>
      <c r="R34" s="990"/>
    </row>
    <row r="35" spans="1:18" s="4" customFormat="1" ht="19.5" customHeight="1">
      <c r="A35" s="27"/>
      <c r="B35" s="893"/>
      <c r="C35" s="131"/>
      <c r="D35" s="131"/>
      <c r="E35" s="131"/>
      <c r="F35" s="166"/>
      <c r="G35" s="184"/>
      <c r="H35" s="554"/>
      <c r="I35" s="601"/>
      <c r="J35" s="159"/>
      <c r="K35" s="156"/>
      <c r="L35" s="38"/>
      <c r="M35" s="27"/>
      <c r="N35" s="989"/>
      <c r="O35" s="28"/>
      <c r="P35" s="27"/>
      <c r="Q35" s="989"/>
      <c r="R35" s="990"/>
    </row>
    <row r="36" spans="1:18" s="4" customFormat="1" ht="19.5" customHeight="1">
      <c r="A36" s="27"/>
      <c r="B36" s="893"/>
      <c r="C36" s="131"/>
      <c r="D36" s="28"/>
      <c r="E36" s="28"/>
      <c r="F36" s="35"/>
      <c r="G36" s="27"/>
      <c r="H36" s="1006"/>
      <c r="I36" s="39"/>
      <c r="J36" s="31"/>
      <c r="K36" s="38"/>
      <c r="L36" s="38"/>
      <c r="M36" s="27"/>
      <c r="N36" s="989"/>
      <c r="O36" s="28"/>
      <c r="P36" s="27"/>
      <c r="Q36" s="989"/>
      <c r="R36" s="990"/>
    </row>
    <row r="37" spans="1:18" s="4" customFormat="1" ht="19.5" customHeight="1">
      <c r="A37" s="27"/>
      <c r="B37" s="893"/>
      <c r="C37" s="131"/>
      <c r="D37" s="131"/>
      <c r="E37" s="131"/>
      <c r="F37" s="166"/>
      <c r="G37" s="157"/>
      <c r="H37" s="166"/>
      <c r="I37" s="1007"/>
      <c r="J37" s="205"/>
      <c r="K37" s="156"/>
      <c r="L37" s="38"/>
      <c r="M37" s="27"/>
      <c r="N37" s="989"/>
      <c r="O37" s="28"/>
      <c r="P37" s="27"/>
      <c r="Q37" s="989"/>
      <c r="R37" s="990"/>
    </row>
    <row r="38" spans="1:18" s="4" customFormat="1" ht="19.5" customHeight="1">
      <c r="A38" s="27"/>
      <c r="B38" s="893"/>
      <c r="C38" s="131"/>
      <c r="D38" s="131"/>
      <c r="E38" s="131"/>
      <c r="F38" s="166"/>
      <c r="G38" s="184"/>
      <c r="H38" s="554"/>
      <c r="I38" s="601"/>
      <c r="J38" s="159"/>
      <c r="K38" s="166"/>
      <c r="L38" s="38"/>
      <c r="M38" s="27"/>
      <c r="N38" s="989"/>
      <c r="O38" s="28"/>
      <c r="P38" s="27"/>
      <c r="Q38" s="989"/>
      <c r="R38" s="990"/>
    </row>
    <row r="39" spans="1:18" s="4" customFormat="1" ht="19.5" customHeight="1">
      <c r="B39" s="988"/>
      <c r="C39" s="28"/>
      <c r="D39" s="28"/>
      <c r="E39" s="28"/>
      <c r="F39" s="88"/>
      <c r="G39" s="27"/>
      <c r="H39" s="257"/>
      <c r="I39" s="39"/>
      <c r="J39" s="87"/>
      <c r="K39" s="38"/>
      <c r="L39" s="38"/>
      <c r="M39" s="27"/>
      <c r="N39" s="989"/>
      <c r="O39" s="28"/>
      <c r="P39" s="27"/>
      <c r="Q39" s="989"/>
      <c r="R39" s="990"/>
    </row>
    <row r="40" spans="1:18" s="4" customFormat="1" ht="19.5" customHeight="1">
      <c r="B40" s="988"/>
      <c r="C40" s="28"/>
      <c r="D40" s="28"/>
      <c r="E40" s="579"/>
      <c r="F40" s="1008"/>
      <c r="G40" s="27"/>
      <c r="H40" s="257"/>
      <c r="I40" s="39"/>
      <c r="J40" s="87"/>
      <c r="K40" s="38"/>
      <c r="L40" s="38"/>
      <c r="M40" s="27"/>
      <c r="N40" s="989"/>
      <c r="O40" s="28"/>
      <c r="P40" s="27"/>
      <c r="Q40" s="989"/>
      <c r="R40" s="990"/>
    </row>
    <row r="41" spans="1:18" s="4" customFormat="1" ht="19.5" customHeight="1">
      <c r="B41" s="988"/>
      <c r="C41" s="28"/>
      <c r="D41" s="28"/>
      <c r="E41" s="28"/>
      <c r="F41" s="201"/>
      <c r="G41" s="77"/>
      <c r="H41" s="257"/>
      <c r="I41" s="257"/>
      <c r="J41" s="147"/>
      <c r="K41" s="73"/>
      <c r="L41" s="38"/>
      <c r="M41" s="27"/>
      <c r="N41" s="989"/>
      <c r="O41" s="28"/>
      <c r="P41" s="27"/>
      <c r="Q41" s="989"/>
      <c r="R41" s="990"/>
    </row>
    <row r="42" spans="1:18" s="4" customFormat="1" ht="19.5" customHeight="1">
      <c r="B42" s="988"/>
      <c r="C42" s="28"/>
      <c r="D42" s="28"/>
      <c r="E42" s="28"/>
      <c r="F42" s="201"/>
      <c r="G42" s="77"/>
      <c r="H42" s="257"/>
      <c r="I42" s="257"/>
      <c r="J42" s="147"/>
      <c r="K42" s="73"/>
      <c r="L42" s="38"/>
      <c r="M42" s="27"/>
      <c r="N42" s="989"/>
      <c r="O42" s="28"/>
      <c r="P42" s="27"/>
      <c r="Q42" s="989"/>
      <c r="R42" s="990"/>
    </row>
    <row r="43" spans="1:18" s="4" customFormat="1" ht="19.5" customHeight="1">
      <c r="B43" s="988"/>
      <c r="C43" s="28"/>
      <c r="D43" s="28"/>
      <c r="E43" s="28"/>
      <c r="F43" s="201"/>
      <c r="G43" s="77"/>
      <c r="H43" s="257"/>
      <c r="I43" s="257"/>
      <c r="J43" s="147"/>
      <c r="K43" s="73"/>
      <c r="L43" s="38"/>
      <c r="M43" s="27"/>
      <c r="N43" s="989"/>
      <c r="O43" s="28"/>
      <c r="P43" s="27"/>
      <c r="Q43" s="989"/>
      <c r="R43" s="990"/>
    </row>
    <row r="44" spans="1:18" s="4" customFormat="1" ht="19.5" customHeight="1">
      <c r="B44" s="988"/>
      <c r="C44" s="28"/>
      <c r="D44" s="28"/>
      <c r="E44" s="28"/>
      <c r="F44" s="201"/>
      <c r="G44" s="77"/>
      <c r="H44" s="257"/>
      <c r="I44" s="257"/>
      <c r="J44" s="147"/>
      <c r="K44" s="73"/>
      <c r="L44" s="38"/>
      <c r="M44" s="27"/>
      <c r="N44" s="989"/>
      <c r="O44" s="28"/>
      <c r="P44" s="27"/>
      <c r="Q44" s="989"/>
      <c r="R44" s="990"/>
    </row>
    <row r="45" spans="1:18" s="4" customFormat="1" ht="19.5" customHeight="1">
      <c r="C45" s="28"/>
      <c r="D45" s="27"/>
      <c r="E45" s="27"/>
      <c r="F45" s="746"/>
      <c r="G45" s="77"/>
      <c r="H45" s="257"/>
      <c r="I45" s="257"/>
      <c r="J45" s="147"/>
      <c r="K45" s="136"/>
      <c r="L45" s="38"/>
      <c r="M45" s="27"/>
      <c r="N45" s="32"/>
      <c r="O45" s="28"/>
      <c r="P45" s="27"/>
      <c r="Q45" s="32"/>
      <c r="R45" s="576"/>
    </row>
    <row r="46" spans="1:18" s="4" customFormat="1" ht="19.5" customHeight="1">
      <c r="C46" s="28"/>
      <c r="D46" s="27"/>
      <c r="E46" s="27"/>
      <c r="F46" s="746"/>
      <c r="G46" s="77"/>
      <c r="H46" s="257"/>
      <c r="I46" s="257"/>
      <c r="J46" s="147"/>
      <c r="K46" s="136"/>
      <c r="L46" s="38"/>
      <c r="M46" s="27"/>
      <c r="N46" s="32"/>
      <c r="O46" s="28"/>
      <c r="P46" s="27"/>
      <c r="Q46" s="32"/>
      <c r="R46" s="576"/>
    </row>
    <row r="47" spans="1:18" s="4" customFormat="1" ht="19.5" customHeight="1">
      <c r="C47" s="28"/>
      <c r="D47" s="27"/>
      <c r="E47" s="27"/>
      <c r="F47" s="746"/>
      <c r="G47" s="77"/>
      <c r="H47" s="257"/>
      <c r="I47" s="257"/>
      <c r="J47" s="147"/>
      <c r="K47" s="136"/>
      <c r="L47" s="38"/>
      <c r="M47" s="27"/>
      <c r="N47" s="32"/>
      <c r="O47" s="28"/>
      <c r="P47" s="27"/>
      <c r="Q47" s="32"/>
      <c r="R47" s="576"/>
    </row>
    <row r="48" spans="1:18" s="4" customFormat="1" ht="19.5" customHeight="1">
      <c r="C48" s="28"/>
      <c r="D48" s="27"/>
      <c r="E48" s="27"/>
      <c r="F48" s="117"/>
      <c r="G48" s="1009"/>
      <c r="H48" s="77"/>
      <c r="I48" s="257"/>
      <c r="J48" s="76"/>
      <c r="K48" s="136"/>
      <c r="L48" s="38"/>
      <c r="M48" s="27"/>
      <c r="N48" s="32"/>
      <c r="O48" s="28"/>
      <c r="P48" s="27"/>
      <c r="Q48" s="32"/>
      <c r="R48" s="576"/>
    </row>
    <row r="49" spans="3:18" s="4" customFormat="1" ht="19.5" customHeight="1">
      <c r="C49" s="28"/>
      <c r="D49" s="27"/>
      <c r="E49" s="27"/>
      <c r="F49" s="117"/>
      <c r="G49" s="1009"/>
      <c r="H49" s="77"/>
      <c r="I49" s="257"/>
      <c r="J49" s="76"/>
      <c r="K49" s="136"/>
      <c r="L49" s="38"/>
      <c r="M49" s="27"/>
      <c r="N49" s="32"/>
      <c r="O49" s="28"/>
      <c r="P49" s="27"/>
      <c r="Q49" s="32"/>
      <c r="R49" s="576"/>
    </row>
    <row r="50" spans="3:18" s="4" customFormat="1" ht="19.5" customHeight="1">
      <c r="C50" s="28"/>
      <c r="D50" s="27"/>
      <c r="E50" s="27"/>
      <c r="F50" s="117"/>
      <c r="G50" s="1009"/>
      <c r="H50" s="77"/>
      <c r="I50" s="257"/>
      <c r="J50" s="76"/>
      <c r="K50" s="136"/>
      <c r="L50" s="38"/>
      <c r="M50" s="27"/>
      <c r="N50" s="32"/>
      <c r="O50" s="28"/>
      <c r="P50" s="27"/>
      <c r="Q50" s="32"/>
      <c r="R50" s="576"/>
    </row>
    <row r="51" spans="3:18" s="4" customFormat="1" ht="19.5" customHeight="1">
      <c r="C51" s="28"/>
      <c r="D51" s="27"/>
      <c r="E51" s="27"/>
      <c r="F51" s="1010"/>
      <c r="G51" s="1011"/>
      <c r="H51" s="27"/>
      <c r="I51" s="257"/>
      <c r="J51" s="38"/>
      <c r="K51" s="1010"/>
      <c r="L51" s="38"/>
      <c r="M51" s="27"/>
      <c r="N51" s="32"/>
      <c r="O51" s="28"/>
      <c r="P51" s="27"/>
      <c r="Q51" s="32"/>
      <c r="R51" s="576"/>
    </row>
    <row r="52" spans="3:18" s="4" customFormat="1" ht="19.5" customHeight="1">
      <c r="C52" s="28"/>
      <c r="D52" s="27"/>
      <c r="E52" s="27"/>
      <c r="F52" s="1010"/>
      <c r="G52" s="1011"/>
      <c r="H52" s="27"/>
      <c r="I52" s="257"/>
      <c r="J52" s="38"/>
      <c r="K52" s="1010"/>
      <c r="L52" s="38"/>
      <c r="M52" s="27"/>
      <c r="N52" s="32"/>
      <c r="O52" s="28"/>
      <c r="P52" s="27"/>
      <c r="Q52" s="32"/>
      <c r="R52" s="576"/>
    </row>
    <row r="53" spans="3:18" s="4" customFormat="1" ht="19.5" customHeight="1">
      <c r="C53" s="28"/>
      <c r="D53" s="27"/>
      <c r="E53" s="27"/>
      <c r="F53" s="1010"/>
      <c r="G53" s="1011"/>
      <c r="H53" s="27"/>
      <c r="I53" s="257"/>
      <c r="J53" s="38"/>
      <c r="K53" s="1010"/>
      <c r="L53" s="38"/>
      <c r="M53" s="27"/>
      <c r="N53" s="32"/>
      <c r="O53" s="28"/>
      <c r="P53" s="27"/>
      <c r="Q53" s="32"/>
      <c r="R53" s="576"/>
    </row>
    <row r="54" spans="3:18" s="4" customFormat="1" ht="19.5" customHeight="1">
      <c r="C54" s="28"/>
      <c r="D54" s="27"/>
      <c r="E54" s="27"/>
      <c r="F54" s="1010"/>
      <c r="G54" s="1011"/>
      <c r="H54" s="27"/>
      <c r="I54" s="257"/>
      <c r="J54" s="38"/>
      <c r="K54" s="1010"/>
      <c r="L54" s="38"/>
      <c r="M54" s="27"/>
      <c r="N54" s="32"/>
      <c r="O54" s="28"/>
      <c r="P54" s="27"/>
      <c r="Q54" s="32"/>
      <c r="R54" s="576"/>
    </row>
    <row r="55" spans="3:18" s="4" customFormat="1" ht="19.5" customHeight="1">
      <c r="C55" s="28"/>
      <c r="D55" s="27"/>
      <c r="E55" s="27"/>
      <c r="F55" s="746"/>
      <c r="G55" s="77"/>
      <c r="H55" s="77"/>
      <c r="I55" s="257"/>
      <c r="J55" s="147"/>
      <c r="K55" s="136"/>
      <c r="L55" s="38"/>
      <c r="M55" s="27"/>
      <c r="N55" s="32"/>
      <c r="O55" s="28"/>
      <c r="P55" s="27"/>
      <c r="Q55" s="32"/>
      <c r="R55" s="576"/>
    </row>
    <row r="56" spans="3:18" s="4" customFormat="1" ht="19.5" customHeight="1">
      <c r="C56" s="28"/>
      <c r="D56" s="27"/>
      <c r="E56" s="27"/>
      <c r="F56" s="746"/>
      <c r="G56" s="77"/>
      <c r="H56" s="77"/>
      <c r="I56" s="257"/>
      <c r="J56" s="147"/>
      <c r="K56" s="136"/>
      <c r="L56" s="38"/>
      <c r="M56" s="27"/>
      <c r="N56" s="32"/>
      <c r="O56" s="28"/>
      <c r="P56" s="27"/>
      <c r="Q56" s="32"/>
      <c r="R56" s="576"/>
    </row>
    <row r="57" spans="3:18" s="4" customFormat="1" ht="19.5" customHeight="1">
      <c r="C57" s="28"/>
      <c r="D57" s="27"/>
      <c r="E57" s="27"/>
      <c r="F57" s="746"/>
      <c r="G57" s="77"/>
      <c r="H57" s="257"/>
      <c r="I57" s="257"/>
      <c r="J57" s="147"/>
      <c r="K57" s="136"/>
      <c r="L57" s="38"/>
      <c r="M57" s="27"/>
      <c r="N57" s="32"/>
      <c r="O57" s="28"/>
      <c r="P57" s="27"/>
      <c r="Q57" s="32"/>
      <c r="R57" s="576"/>
    </row>
    <row r="58" spans="3:18" s="4" customFormat="1" ht="19.5" customHeight="1">
      <c r="C58" s="28"/>
      <c r="D58" s="27"/>
      <c r="E58" s="27"/>
      <c r="F58" s="971"/>
      <c r="G58" s="77"/>
      <c r="H58" s="257"/>
      <c r="I58" s="257"/>
      <c r="J58" s="147"/>
      <c r="K58" s="136"/>
      <c r="L58" s="38"/>
      <c r="M58" s="27"/>
      <c r="N58" s="32"/>
      <c r="O58" s="28"/>
      <c r="P58" s="27"/>
      <c r="Q58" s="32"/>
      <c r="R58" s="576"/>
    </row>
    <row r="59" spans="3:18" s="4" customFormat="1" ht="19.5" customHeight="1">
      <c r="C59" s="28"/>
      <c r="D59" s="27"/>
      <c r="E59" s="27"/>
      <c r="F59" s="971"/>
      <c r="G59" s="77"/>
      <c r="H59" s="257"/>
      <c r="I59" s="257"/>
      <c r="J59" s="147"/>
      <c r="K59" s="136"/>
      <c r="L59" s="38"/>
      <c r="M59" s="27"/>
      <c r="N59" s="32"/>
      <c r="O59" s="28"/>
      <c r="P59" s="27"/>
      <c r="Q59" s="32"/>
      <c r="R59" s="576"/>
    </row>
    <row r="60" spans="3:18" s="4" customFormat="1" ht="19.5" customHeight="1">
      <c r="C60" s="28"/>
      <c r="D60" s="27"/>
      <c r="E60" s="27"/>
      <c r="F60" s="971"/>
      <c r="G60" s="77"/>
      <c r="H60" s="257"/>
      <c r="I60" s="257"/>
      <c r="J60" s="147"/>
      <c r="K60" s="136"/>
      <c r="L60" s="38"/>
      <c r="M60" s="27"/>
      <c r="N60" s="32"/>
      <c r="O60" s="28"/>
      <c r="P60" s="27"/>
      <c r="Q60" s="32"/>
      <c r="R60" s="576"/>
    </row>
    <row r="61" spans="3:18" s="4" customFormat="1" ht="19.5" customHeight="1">
      <c r="C61" s="28"/>
      <c r="D61" s="27"/>
      <c r="E61" s="27"/>
      <c r="F61" s="971"/>
      <c r="G61" s="77"/>
      <c r="H61" s="257"/>
      <c r="I61" s="257"/>
      <c r="J61" s="147"/>
      <c r="K61" s="136"/>
      <c r="L61" s="38"/>
      <c r="M61" s="27"/>
      <c r="N61" s="32"/>
      <c r="O61" s="28"/>
      <c r="P61" s="27"/>
      <c r="Q61" s="32"/>
      <c r="R61" s="576"/>
    </row>
    <row r="62" spans="3:18" s="4" customFormat="1" ht="19.5" customHeight="1">
      <c r="C62" s="28"/>
      <c r="D62" s="27"/>
      <c r="E62" s="27"/>
      <c r="F62" s="971"/>
      <c r="G62" s="77"/>
      <c r="H62" s="257"/>
      <c r="I62" s="257"/>
      <c r="J62" s="147"/>
      <c r="K62" s="136"/>
      <c r="L62" s="38"/>
      <c r="M62" s="27"/>
      <c r="N62" s="32"/>
      <c r="O62" s="28"/>
      <c r="P62" s="27"/>
      <c r="Q62" s="32"/>
      <c r="R62" s="576"/>
    </row>
    <row r="63" spans="3:18" s="4" customFormat="1" ht="19.5" customHeight="1">
      <c r="C63" s="28"/>
      <c r="D63" s="27"/>
      <c r="E63" s="27"/>
      <c r="F63" s="971"/>
      <c r="G63" s="77"/>
      <c r="H63" s="257"/>
      <c r="I63" s="257"/>
      <c r="J63" s="147"/>
      <c r="K63" s="136"/>
      <c r="L63" s="38"/>
      <c r="M63" s="27"/>
      <c r="N63" s="32"/>
      <c r="O63" s="28"/>
      <c r="P63" s="27"/>
      <c r="Q63" s="32"/>
      <c r="R63" s="576"/>
    </row>
    <row r="64" spans="3: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22.5" customHeight="1">
      <c r="C95" s="28"/>
      <c r="D95" s="605"/>
      <c r="E95" s="605"/>
      <c r="F95" s="406"/>
      <c r="G95" s="256"/>
      <c r="H95" s="187"/>
      <c r="I95" s="77"/>
      <c r="J95" s="31"/>
      <c r="K95" s="406"/>
      <c r="L95" s="38"/>
      <c r="M95" s="27"/>
      <c r="N95" s="32"/>
      <c r="O95" s="28"/>
      <c r="P95" s="27"/>
      <c r="Q95" s="32"/>
      <c r="R95" s="576"/>
    </row>
    <row r="96" spans="3:18" s="4" customFormat="1" ht="18.75" customHeight="1">
      <c r="C96" s="28"/>
      <c r="D96" s="605"/>
      <c r="E96" s="605"/>
      <c r="F96" s="406"/>
      <c r="G96" s="256"/>
      <c r="H96" s="187"/>
      <c r="I96" s="77"/>
      <c r="J96" s="31"/>
      <c r="K96" s="406"/>
      <c r="L96" s="38"/>
      <c r="M96" s="27"/>
      <c r="N96" s="32"/>
      <c r="O96" s="28"/>
      <c r="P96" s="27"/>
      <c r="Q96" s="32"/>
      <c r="R96" s="576"/>
    </row>
    <row r="97" spans="3:18" s="4" customFormat="1" ht="18.75" customHeight="1">
      <c r="C97" s="28"/>
      <c r="D97" s="27"/>
      <c r="E97" s="27"/>
      <c r="F97" s="117"/>
      <c r="G97" s="1009"/>
      <c r="H97" s="257"/>
      <c r="I97" s="257"/>
      <c r="J97" s="76"/>
      <c r="K97" s="136"/>
      <c r="L97" s="38"/>
      <c r="M97" s="27"/>
      <c r="N97" s="32"/>
      <c r="O97" s="28"/>
      <c r="P97" s="27"/>
      <c r="Q97" s="32"/>
      <c r="R97" s="576"/>
    </row>
    <row r="98" spans="3:18" s="4" customFormat="1" ht="19.5" customHeight="1">
      <c r="C98" s="28"/>
      <c r="D98" s="27"/>
      <c r="E98" s="27"/>
      <c r="F98" s="117"/>
      <c r="G98" s="1009"/>
      <c r="H98" s="257"/>
      <c r="I98" s="257"/>
      <c r="J98" s="76"/>
      <c r="K98" s="136"/>
      <c r="L98" s="38"/>
      <c r="M98" s="27"/>
      <c r="N98" s="32"/>
      <c r="O98" s="28"/>
      <c r="P98" s="27"/>
      <c r="Q98" s="32"/>
      <c r="R98" s="576"/>
    </row>
    <row r="99" spans="3:18" s="4" customFormat="1" ht="19.5" customHeight="1">
      <c r="C99" s="28"/>
      <c r="D99" s="27"/>
      <c r="E99" s="27"/>
      <c r="F99" s="1010"/>
      <c r="G99" s="1011"/>
      <c r="H99" s="38"/>
      <c r="I99" s="257"/>
      <c r="J99" s="38"/>
      <c r="K99" s="1010"/>
      <c r="L99" s="38"/>
      <c r="M99" s="27"/>
      <c r="N99" s="32"/>
      <c r="O99" s="28"/>
      <c r="P99" s="27"/>
      <c r="Q99" s="32"/>
      <c r="R99" s="576"/>
    </row>
    <row r="100" spans="3:18" s="4" customFormat="1" ht="19.5" customHeight="1">
      <c r="C100" s="28"/>
      <c r="D100" s="27"/>
      <c r="E100" s="27"/>
      <c r="F100" s="1010"/>
      <c r="G100" s="1011"/>
      <c r="H100" s="38"/>
      <c r="I100" s="257"/>
      <c r="J100" s="38"/>
      <c r="K100" s="1010"/>
      <c r="L100" s="38"/>
      <c r="M100" s="27"/>
      <c r="N100" s="32"/>
      <c r="O100" s="28"/>
      <c r="P100" s="27"/>
      <c r="Q100" s="32"/>
      <c r="R100" s="576"/>
    </row>
    <row r="101" spans="3:18" s="4" customFormat="1" ht="19.5" customHeight="1">
      <c r="C101" s="28"/>
      <c r="D101" s="605"/>
      <c r="E101" s="605"/>
      <c r="F101" s="38"/>
      <c r="G101" s="256"/>
      <c r="H101" s="187"/>
      <c r="I101" s="77"/>
      <c r="J101" s="31"/>
      <c r="K101" s="117"/>
      <c r="L101" s="38"/>
      <c r="M101" s="27"/>
      <c r="N101" s="32"/>
      <c r="O101" s="28"/>
      <c r="P101" s="27"/>
      <c r="Q101" s="32"/>
      <c r="R101" s="576"/>
    </row>
    <row r="102" spans="3:18" s="4" customFormat="1" ht="19.5" customHeight="1">
      <c r="C102" s="28"/>
      <c r="D102" s="605"/>
      <c r="E102" s="605"/>
      <c r="F102" s="78"/>
      <c r="G102" s="256"/>
      <c r="H102" s="187"/>
      <c r="I102" s="77"/>
      <c r="J102" s="31"/>
      <c r="K102" s="38"/>
      <c r="L102" s="38"/>
      <c r="M102" s="27"/>
      <c r="N102" s="32"/>
      <c r="O102" s="28"/>
      <c r="P102" s="27"/>
      <c r="Q102" s="32"/>
      <c r="R102" s="576"/>
    </row>
    <row r="103" spans="3:18" s="4" customFormat="1" ht="19.5" customHeight="1">
      <c r="C103" s="28"/>
      <c r="D103" s="605"/>
      <c r="E103" s="605"/>
      <c r="F103" s="78"/>
      <c r="G103" s="256"/>
      <c r="H103" s="187"/>
      <c r="I103" s="77"/>
      <c r="J103" s="31"/>
      <c r="K103" s="38"/>
      <c r="L103" s="38"/>
      <c r="M103" s="27"/>
      <c r="N103" s="32"/>
      <c r="O103" s="28"/>
      <c r="P103" s="27"/>
      <c r="Q103" s="32"/>
      <c r="R103" s="576"/>
    </row>
    <row r="104" spans="3:18" s="4" customFormat="1" ht="19.5" customHeight="1">
      <c r="C104" s="28"/>
      <c r="D104" s="605"/>
      <c r="E104" s="605"/>
      <c r="F104" s="78"/>
      <c r="G104" s="256"/>
      <c r="H104" s="187"/>
      <c r="I104" s="77"/>
      <c r="J104" s="31"/>
      <c r="K104" s="38"/>
      <c r="L104" s="38"/>
      <c r="M104" s="27"/>
      <c r="N104" s="32"/>
      <c r="O104" s="28"/>
      <c r="P104" s="27"/>
      <c r="Q104" s="32"/>
      <c r="R104" s="576"/>
    </row>
    <row r="105" spans="3:18" s="4" customFormat="1" ht="19.5" customHeight="1">
      <c r="C105" s="28"/>
      <c r="D105" s="605"/>
      <c r="E105" s="605"/>
      <c r="F105" s="78"/>
      <c r="G105" s="256"/>
      <c r="H105" s="187"/>
      <c r="I105" s="77"/>
      <c r="J105" s="31"/>
      <c r="K105" s="38"/>
      <c r="L105" s="38"/>
      <c r="M105" s="27"/>
      <c r="N105" s="32"/>
      <c r="O105" s="28"/>
      <c r="P105" s="27"/>
      <c r="Q105" s="32"/>
      <c r="R105" s="576"/>
    </row>
    <row r="106" spans="3:18" s="4" customFormat="1" ht="19.5" customHeight="1">
      <c r="C106" s="28"/>
      <c r="D106" s="605"/>
      <c r="E106" s="605"/>
      <c r="F106" s="78"/>
      <c r="G106" s="256"/>
      <c r="H106" s="187"/>
      <c r="I106" s="77"/>
      <c r="J106" s="31"/>
      <c r="K106" s="38"/>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85"/>
      <c r="G114" s="27"/>
      <c r="H114" s="187"/>
      <c r="I114" s="77"/>
      <c r="J114" s="31"/>
      <c r="K114" s="38"/>
      <c r="L114" s="38"/>
      <c r="M114" s="27"/>
      <c r="N114" s="32"/>
      <c r="O114" s="28"/>
      <c r="P114" s="27"/>
      <c r="Q114" s="32"/>
      <c r="R114" s="576"/>
    </row>
    <row r="115" spans="3:18" s="4" customFormat="1" ht="19.5" customHeight="1">
      <c r="C115" s="28"/>
      <c r="D115" s="605"/>
      <c r="E115" s="605"/>
      <c r="F115" s="201"/>
      <c r="G115" s="267"/>
      <c r="H115" s="187"/>
      <c r="I115" s="77"/>
      <c r="J115" s="31"/>
      <c r="K115" s="38"/>
      <c r="L115" s="38"/>
      <c r="M115" s="27"/>
      <c r="N115" s="32"/>
      <c r="O115" s="28"/>
      <c r="P115" s="27"/>
      <c r="Q115" s="32"/>
      <c r="R115" s="576"/>
    </row>
    <row r="116" spans="3:18" s="4" customFormat="1" ht="19.5" customHeight="1">
      <c r="C116" s="28"/>
      <c r="D116" s="605"/>
      <c r="E116" s="605"/>
      <c r="F116" s="201"/>
      <c r="G116" s="267"/>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78"/>
      <c r="G119" s="256"/>
      <c r="H119" s="187"/>
      <c r="I119" s="77"/>
      <c r="J119" s="31"/>
      <c r="K119" s="38"/>
      <c r="L119" s="38"/>
      <c r="M119" s="27"/>
      <c r="N119" s="32"/>
      <c r="O119" s="28"/>
      <c r="P119" s="27"/>
      <c r="Q119" s="32"/>
      <c r="R119" s="576"/>
    </row>
    <row r="120" spans="3:18" s="4" customFormat="1" ht="18" customHeight="1">
      <c r="C120" s="28"/>
      <c r="D120" s="605"/>
      <c r="E120" s="605"/>
      <c r="F120" s="78"/>
      <c r="G120" s="256"/>
      <c r="H120" s="187"/>
      <c r="I120" s="77"/>
      <c r="J120" s="31"/>
      <c r="K120" s="38"/>
      <c r="L120" s="117"/>
      <c r="M120" s="312"/>
      <c r="N120" s="32"/>
      <c r="O120" s="576"/>
      <c r="P120" s="1012"/>
      <c r="Q120" s="32"/>
      <c r="R120" s="33"/>
    </row>
    <row r="121" spans="3:18" s="4" customFormat="1" ht="18" customHeight="1">
      <c r="C121" s="28"/>
      <c r="D121" s="1013"/>
      <c r="E121" s="38"/>
      <c r="F121" s="38"/>
      <c r="G121" s="256"/>
      <c r="H121" s="187"/>
      <c r="I121" s="77"/>
      <c r="J121" s="87"/>
      <c r="K121" s="187"/>
      <c r="L121" s="117"/>
      <c r="M121" s="312"/>
      <c r="N121" s="32"/>
      <c r="O121" s="576"/>
      <c r="P121" s="1012"/>
      <c r="Q121" s="32"/>
      <c r="R121" s="33"/>
    </row>
    <row r="122" spans="3:18" s="4" customFormat="1" ht="18" customHeight="1">
      <c r="C122" s="28"/>
      <c r="D122" s="28"/>
      <c r="E122" s="28"/>
      <c r="F122" s="1014"/>
      <c r="G122" s="1015"/>
      <c r="H122" s="1014"/>
      <c r="I122" s="257"/>
      <c r="J122" s="257"/>
      <c r="K122" s="1014"/>
      <c r="L122" s="117"/>
      <c r="M122" s="312"/>
      <c r="N122" s="32"/>
      <c r="O122" s="576"/>
      <c r="P122" s="1012"/>
      <c r="Q122" s="32"/>
      <c r="R122" s="33"/>
    </row>
    <row r="123" spans="3:18" s="4" customFormat="1" ht="18" customHeight="1">
      <c r="C123" s="28"/>
      <c r="D123" s="28"/>
      <c r="E123" s="28"/>
      <c r="F123" s="1014"/>
      <c r="G123" s="1015"/>
      <c r="H123" s="1014"/>
      <c r="I123" s="257"/>
      <c r="J123" s="257"/>
      <c r="K123" s="1014"/>
      <c r="L123" s="117"/>
      <c r="M123" s="312"/>
      <c r="N123" s="1016"/>
      <c r="O123" s="576"/>
      <c r="P123" s="1012"/>
      <c r="Q123" s="32"/>
      <c r="R123" s="33"/>
    </row>
    <row r="124" spans="3:18" s="4" customFormat="1" ht="18" customHeight="1">
      <c r="C124" s="28"/>
      <c r="D124" s="28"/>
      <c r="E124" s="28"/>
      <c r="F124" s="1014"/>
      <c r="G124" s="1015"/>
      <c r="H124" s="1014"/>
      <c r="I124" s="257"/>
      <c r="J124" s="257"/>
      <c r="K124" s="1014"/>
      <c r="L124" s="117"/>
      <c r="M124" s="312"/>
      <c r="N124" s="32"/>
      <c r="O124" s="576"/>
      <c r="P124" s="32"/>
      <c r="Q124" s="32"/>
      <c r="R124" s="33"/>
    </row>
    <row r="125" spans="3:18" s="4" customFormat="1" ht="18" customHeight="1">
      <c r="C125" s="28"/>
      <c r="D125" s="28"/>
      <c r="E125" s="28"/>
      <c r="F125" s="1014"/>
      <c r="G125" s="1015"/>
      <c r="H125" s="1014"/>
      <c r="I125" s="257"/>
      <c r="J125" s="257"/>
      <c r="K125" s="1014"/>
      <c r="L125" s="117"/>
      <c r="M125" s="312"/>
      <c r="N125" s="32"/>
      <c r="O125" s="576"/>
      <c r="P125" s="1012"/>
      <c r="Q125" s="32"/>
      <c r="R125" s="33"/>
    </row>
    <row r="126" spans="3:18" s="4" customFormat="1" ht="18" customHeight="1">
      <c r="C126" s="28"/>
      <c r="D126" s="28"/>
      <c r="E126" s="28"/>
      <c r="F126" s="1014"/>
      <c r="G126" s="1015"/>
      <c r="H126" s="1014"/>
      <c r="I126" s="257"/>
      <c r="J126" s="257"/>
      <c r="K126" s="1014"/>
      <c r="L126" s="117"/>
      <c r="M126" s="312"/>
      <c r="N126" s="32"/>
      <c r="O126" s="576"/>
      <c r="P126" s="1012"/>
      <c r="Q126" s="32"/>
      <c r="R126" s="33"/>
    </row>
    <row r="127" spans="3:18" s="4" customFormat="1" ht="18" customHeight="1">
      <c r="C127" s="28"/>
      <c r="D127" s="1013"/>
      <c r="E127" s="28"/>
      <c r="F127" s="1014"/>
      <c r="G127" s="1015"/>
      <c r="H127" s="1014"/>
      <c r="I127" s="257"/>
      <c r="J127" s="257"/>
      <c r="K127" s="1014"/>
      <c r="L127" s="117"/>
      <c r="M127" s="312"/>
      <c r="N127" s="32"/>
      <c r="O127" s="576"/>
      <c r="P127" s="1012"/>
      <c r="Q127" s="32"/>
      <c r="R127" s="33"/>
    </row>
    <row r="128" spans="3:18" s="4" customFormat="1" ht="18" customHeight="1">
      <c r="C128" s="27"/>
      <c r="D128" s="28"/>
      <c r="E128" s="28"/>
      <c r="F128" s="1014"/>
      <c r="G128" s="1015"/>
      <c r="H128" s="1014"/>
      <c r="I128" s="257"/>
      <c r="J128" s="257"/>
      <c r="K128" s="1014"/>
      <c r="L128" s="117"/>
      <c r="M128" s="312"/>
      <c r="N128" s="32"/>
      <c r="O128" s="576"/>
      <c r="P128" s="1012"/>
      <c r="Q128" s="32"/>
      <c r="R128" s="33"/>
    </row>
    <row r="129" spans="3:18" s="4" customFormat="1" ht="18" customHeight="1">
      <c r="C129" s="27"/>
      <c r="D129" s="28"/>
      <c r="E129" s="28"/>
      <c r="F129" s="1014"/>
      <c r="G129" s="1015"/>
      <c r="H129" s="1014"/>
      <c r="I129" s="257"/>
      <c r="J129" s="257"/>
      <c r="K129" s="1014"/>
      <c r="L129" s="117"/>
      <c r="M129" s="312"/>
      <c r="N129" s="32"/>
      <c r="O129" s="576"/>
      <c r="P129" s="1012"/>
      <c r="Q129" s="32"/>
      <c r="R129" s="33"/>
    </row>
    <row r="130" spans="3:18" s="4" customFormat="1" ht="18" customHeight="1">
      <c r="C130" s="27"/>
      <c r="D130" s="28"/>
      <c r="E130" s="28"/>
      <c r="F130" s="1014"/>
      <c r="G130" s="1015"/>
      <c r="H130" s="1014"/>
      <c r="I130" s="257"/>
      <c r="J130" s="257"/>
      <c r="K130" s="1014"/>
      <c r="L130" s="117"/>
      <c r="M130" s="312"/>
      <c r="N130" s="32"/>
      <c r="O130" s="576"/>
      <c r="P130" s="1012"/>
      <c r="Q130" s="32"/>
      <c r="R130" s="33"/>
    </row>
    <row r="131" spans="3:18" s="4" customFormat="1" ht="18" customHeight="1">
      <c r="C131" s="27"/>
      <c r="D131" s="28"/>
      <c r="E131" s="28"/>
      <c r="F131" s="1014"/>
      <c r="G131" s="1015"/>
      <c r="H131" s="1014"/>
      <c r="I131" s="257"/>
      <c r="J131" s="257"/>
      <c r="K131" s="1014"/>
      <c r="L131" s="117"/>
      <c r="M131" s="312"/>
      <c r="N131" s="32"/>
      <c r="O131" s="576"/>
      <c r="P131" s="1012"/>
      <c r="Q131" s="32"/>
      <c r="R131" s="33"/>
    </row>
    <row r="132" spans="3:18" s="4" customFormat="1" ht="18" customHeight="1">
      <c r="C132" s="27"/>
      <c r="D132" s="28"/>
      <c r="E132" s="28"/>
      <c r="F132" s="85"/>
      <c r="G132" s="27"/>
      <c r="H132" s="257"/>
      <c r="I132" s="257"/>
      <c r="J132" s="257"/>
      <c r="K132" s="38"/>
      <c r="L132" s="117"/>
      <c r="M132" s="312"/>
      <c r="N132" s="32"/>
      <c r="O132" s="576"/>
      <c r="P132" s="1012"/>
      <c r="Q132" s="32"/>
      <c r="R132" s="33"/>
    </row>
    <row r="133" spans="3:18" s="4" customFormat="1" ht="18" customHeight="1">
      <c r="C133" s="27"/>
      <c r="D133" s="28"/>
      <c r="E133" s="28"/>
      <c r="F133" s="85"/>
      <c r="G133" s="27"/>
      <c r="H133" s="257"/>
      <c r="I133" s="257"/>
      <c r="J133" s="257"/>
      <c r="K133" s="38"/>
      <c r="L133" s="117"/>
      <c r="M133" s="312"/>
      <c r="N133" s="32"/>
      <c r="O133" s="576"/>
      <c r="P133" s="1012"/>
      <c r="Q133" s="32"/>
      <c r="R133" s="33"/>
    </row>
    <row r="134" spans="3:18" s="4" customFormat="1" ht="18" customHeight="1">
      <c r="C134" s="27"/>
      <c r="D134" s="28"/>
      <c r="E134" s="28"/>
      <c r="F134" s="85"/>
      <c r="G134" s="27"/>
      <c r="H134" s="257"/>
      <c r="I134" s="257"/>
      <c r="J134" s="257"/>
      <c r="K134" s="38"/>
      <c r="L134" s="117"/>
      <c r="M134" s="312"/>
      <c r="N134" s="32"/>
      <c r="O134" s="576"/>
      <c r="P134" s="1012"/>
      <c r="Q134" s="32"/>
      <c r="R134" s="33"/>
    </row>
    <row r="135" spans="3:18" s="4" customFormat="1" ht="18" customHeight="1">
      <c r="C135" s="27"/>
      <c r="D135" s="28"/>
      <c r="E135" s="28"/>
      <c r="F135" s="117"/>
      <c r="G135" s="77"/>
      <c r="H135" s="257"/>
      <c r="I135" s="257"/>
      <c r="J135" s="257"/>
      <c r="K135" s="136"/>
      <c r="L135" s="117"/>
      <c r="M135" s="312"/>
      <c r="N135" s="32"/>
      <c r="O135" s="576"/>
      <c r="P135" s="1012"/>
      <c r="Q135" s="32"/>
      <c r="R135" s="33"/>
    </row>
    <row r="136" spans="3:18" s="4" customFormat="1" ht="18" customHeight="1">
      <c r="C136" s="27"/>
      <c r="D136" s="28"/>
      <c r="E136" s="27"/>
      <c r="F136" s="117"/>
      <c r="G136" s="77"/>
      <c r="H136" s="257"/>
      <c r="I136" s="257"/>
      <c r="J136" s="257"/>
      <c r="K136" s="312"/>
      <c r="L136" s="117"/>
      <c r="M136" s="312"/>
      <c r="N136" s="32"/>
      <c r="O136" s="576"/>
      <c r="P136" s="1012"/>
      <c r="Q136" s="32"/>
      <c r="R136" s="33"/>
    </row>
    <row r="137" spans="3:18" s="4" customFormat="1" ht="18" customHeight="1">
      <c r="C137" s="27"/>
      <c r="D137" s="28"/>
      <c r="E137" s="28"/>
      <c r="F137" s="201"/>
      <c r="G137" s="267"/>
      <c r="H137" s="257"/>
      <c r="I137" s="257"/>
      <c r="J137" s="257"/>
      <c r="K137" s="38"/>
      <c r="L137" s="117"/>
      <c r="M137" s="312"/>
      <c r="N137" s="32"/>
      <c r="O137" s="576"/>
      <c r="P137" s="1012"/>
      <c r="Q137" s="32"/>
      <c r="R137" s="33"/>
    </row>
    <row r="138" spans="3:18" s="4" customFormat="1" ht="18" customHeight="1">
      <c r="C138" s="27"/>
      <c r="D138" s="28"/>
      <c r="E138" s="28"/>
      <c r="F138" s="201"/>
      <c r="G138" s="267"/>
      <c r="H138" s="1014"/>
      <c r="I138" s="257"/>
      <c r="J138" s="257"/>
      <c r="K138" s="1014"/>
      <c r="L138" s="117"/>
      <c r="M138" s="312"/>
      <c r="N138" s="32"/>
      <c r="O138" s="576"/>
      <c r="P138" s="1012"/>
      <c r="Q138" s="32"/>
      <c r="R138" s="33"/>
    </row>
    <row r="139" spans="3:18" s="4" customFormat="1" ht="18" customHeight="1">
      <c r="C139" s="27"/>
      <c r="D139" s="28"/>
      <c r="E139" s="28"/>
      <c r="F139" s="1014"/>
      <c r="G139" s="1015"/>
      <c r="H139" s="1014"/>
      <c r="I139" s="257"/>
      <c r="J139" s="257"/>
      <c r="K139" s="1014"/>
      <c r="L139" s="117"/>
      <c r="M139" s="312"/>
      <c r="N139" s="32"/>
      <c r="O139" s="576"/>
      <c r="P139" s="1012"/>
      <c r="Q139" s="32"/>
      <c r="R139" s="33"/>
    </row>
    <row r="140" spans="3:18" s="4" customFormat="1" ht="18" customHeight="1">
      <c r="C140" s="27"/>
      <c r="D140" s="28"/>
      <c r="E140" s="28"/>
      <c r="F140" s="1014"/>
      <c r="G140" s="1015"/>
      <c r="H140" s="1014"/>
      <c r="I140" s="257"/>
      <c r="J140" s="257"/>
      <c r="K140" s="1014"/>
      <c r="L140" s="117"/>
      <c r="M140" s="312"/>
      <c r="N140" s="32"/>
      <c r="O140" s="576"/>
      <c r="P140" s="1012"/>
      <c r="Q140" s="32"/>
      <c r="R140" s="33"/>
    </row>
    <row r="141" spans="3:18" s="4" customFormat="1" ht="18" customHeight="1">
      <c r="C141" s="27"/>
      <c r="D141" s="28"/>
      <c r="E141" s="28"/>
      <c r="F141" s="1014"/>
      <c r="G141" s="1015"/>
      <c r="H141" s="1014"/>
      <c r="I141" s="257"/>
      <c r="J141" s="257"/>
      <c r="K141" s="1014"/>
      <c r="L141" s="117"/>
      <c r="M141" s="312"/>
      <c r="N141" s="32"/>
      <c r="O141" s="576"/>
      <c r="P141" s="1012"/>
      <c r="Q141" s="32"/>
      <c r="R141" s="33"/>
    </row>
    <row r="142" spans="3:18" s="4" customFormat="1" ht="18" customHeight="1">
      <c r="C142" s="27"/>
      <c r="D142" s="28"/>
      <c r="E142" s="28"/>
      <c r="F142" s="1014"/>
      <c r="G142" s="1015"/>
      <c r="H142" s="1014"/>
      <c r="I142" s="257"/>
      <c r="J142" s="257"/>
      <c r="K142" s="1014"/>
      <c r="L142" s="117"/>
      <c r="M142" s="312"/>
      <c r="N142" s="32"/>
      <c r="O142" s="576"/>
      <c r="P142" s="1012"/>
      <c r="Q142" s="32"/>
      <c r="R142" s="33"/>
    </row>
    <row r="143" spans="3:18" s="4" customFormat="1" ht="18" customHeight="1">
      <c r="C143" s="27"/>
      <c r="D143" s="28"/>
      <c r="E143" s="28"/>
      <c r="F143" s="1014"/>
      <c r="G143" s="1015"/>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32"/>
      <c r="P149" s="1017"/>
      <c r="Q149" s="32"/>
      <c r="R149" s="33"/>
    </row>
    <row r="150" spans="3:18" s="4" customFormat="1" ht="18" customHeight="1">
      <c r="C150" s="27"/>
      <c r="D150" s="28"/>
      <c r="E150" s="28"/>
      <c r="F150" s="85"/>
      <c r="G150" s="27"/>
      <c r="H150" s="257"/>
      <c r="I150" s="257"/>
      <c r="J150" s="257"/>
      <c r="K150" s="38"/>
      <c r="L150" s="117"/>
      <c r="M150" s="312"/>
      <c r="N150" s="32"/>
      <c r="O150" s="576"/>
      <c r="P150" s="1012"/>
      <c r="Q150" s="32"/>
      <c r="R150" s="33"/>
    </row>
    <row r="151" spans="3:18" s="4" customFormat="1" ht="18" customHeight="1">
      <c r="C151" s="27"/>
      <c r="D151" s="28"/>
      <c r="E151" s="28"/>
      <c r="F151" s="85"/>
      <c r="G151" s="27"/>
      <c r="H151" s="257"/>
      <c r="I151" s="257"/>
      <c r="J151" s="257"/>
      <c r="K151" s="38"/>
      <c r="L151" s="117"/>
      <c r="M151" s="312"/>
      <c r="N151" s="32"/>
      <c r="O151" s="576"/>
      <c r="P151" s="1012"/>
      <c r="Q151" s="32"/>
      <c r="R151" s="33"/>
    </row>
    <row r="152" spans="3:18" s="4" customFormat="1" ht="18" customHeight="1">
      <c r="C152" s="27"/>
      <c r="D152" s="28"/>
      <c r="E152" s="28"/>
      <c r="F152" s="85"/>
      <c r="G152" s="27"/>
      <c r="H152" s="257"/>
      <c r="I152" s="257"/>
      <c r="J152" s="257"/>
      <c r="K152" s="38"/>
      <c r="L152" s="117"/>
      <c r="M152" s="312"/>
      <c r="N152" s="32"/>
      <c r="O152" s="576"/>
      <c r="P152" s="1012"/>
      <c r="Q152" s="32"/>
      <c r="R152" s="33"/>
    </row>
    <row r="153" spans="3:18" s="4" customFormat="1" ht="18" customHeight="1">
      <c r="C153" s="27"/>
      <c r="D153" s="28"/>
      <c r="E153" s="28"/>
      <c r="F153" s="117"/>
      <c r="G153" s="77"/>
      <c r="H153" s="257"/>
      <c r="I153" s="257"/>
      <c r="J153" s="257"/>
      <c r="K153" s="136"/>
      <c r="L153" s="117"/>
      <c r="M153" s="312"/>
      <c r="N153" s="32"/>
      <c r="O153" s="576"/>
      <c r="P153" s="1012"/>
      <c r="Q153" s="576"/>
      <c r="R153" s="33"/>
    </row>
    <row r="154" spans="3:18" s="4" customFormat="1" ht="18" customHeight="1">
      <c r="C154" s="27"/>
      <c r="D154" s="27"/>
      <c r="E154" s="27"/>
      <c r="F154" s="117"/>
      <c r="G154" s="77"/>
      <c r="H154" s="257"/>
      <c r="I154" s="257"/>
      <c r="J154" s="257"/>
      <c r="K154" s="312"/>
      <c r="L154" s="117"/>
      <c r="M154" s="312"/>
      <c r="N154" s="32"/>
      <c r="O154" s="576"/>
      <c r="P154" s="1012"/>
      <c r="Q154" s="576"/>
      <c r="R154" s="33"/>
    </row>
    <row r="155" spans="3:18" ht="18" customHeight="1">
      <c r="C155" s="27"/>
      <c r="D155" s="27"/>
      <c r="E155" s="27"/>
      <c r="F155" s="117"/>
      <c r="G155" s="77"/>
      <c r="H155" s="257"/>
      <c r="I155" s="257"/>
      <c r="J155" s="257"/>
      <c r="K155" s="312"/>
      <c r="L155" s="117"/>
      <c r="M155" s="312"/>
      <c r="N155" s="32"/>
      <c r="O155" s="576"/>
      <c r="P155" s="1012"/>
      <c r="Q155" s="1018"/>
      <c r="R155" s="1019"/>
    </row>
    <row r="156" spans="3:18">
      <c r="D156" s="27"/>
      <c r="E156" s="27"/>
      <c r="F156" s="117"/>
      <c r="G156" s="77"/>
      <c r="H156" s="257"/>
      <c r="I156" s="257"/>
      <c r="J156" s="257"/>
      <c r="K156" s="312"/>
      <c r="R156" s="12"/>
    </row>
    <row r="157" spans="3:18">
      <c r="R157" s="12"/>
    </row>
    <row r="158" spans="3:18">
      <c r="R158" s="12"/>
    </row>
    <row r="159" spans="3:18">
      <c r="N159" s="644"/>
      <c r="R159" s="12"/>
    </row>
    <row r="160" spans="3:18">
      <c r="C160" s="1"/>
      <c r="R160" s="12"/>
    </row>
    <row r="161" spans="1:18">
      <c r="D161" s="4"/>
      <c r="F161" s="1020"/>
      <c r="G161" s="1021"/>
      <c r="H161" s="4"/>
      <c r="N161" s="644"/>
      <c r="R161" s="12"/>
    </row>
    <row r="163" spans="1:18" s="4" customFormat="1">
      <c r="A163" s="1"/>
      <c r="B163" s="1"/>
      <c r="D163" s="1"/>
      <c r="E163" s="1"/>
      <c r="F163" s="1022"/>
      <c r="H163" s="1"/>
      <c r="I163" s="1"/>
      <c r="J163" s="10"/>
      <c r="K163" s="1"/>
      <c r="L163" s="1"/>
      <c r="O163" s="1"/>
      <c r="P163" s="10"/>
      <c r="Q163" s="572"/>
      <c r="R163" s="572"/>
    </row>
    <row r="164" spans="1:18" s="4" customFormat="1">
      <c r="A164" s="1"/>
      <c r="B164" s="1"/>
      <c r="D164" s="1"/>
      <c r="E164" s="1"/>
      <c r="F164" s="1022"/>
      <c r="H164" s="1"/>
      <c r="I164" s="1"/>
      <c r="J164" s="10"/>
      <c r="K164" s="1"/>
      <c r="L164" s="1"/>
      <c r="O164" s="1"/>
      <c r="P164" s="10"/>
      <c r="Q164" s="572"/>
      <c r="R164" s="572"/>
    </row>
    <row r="165" spans="1:18" s="4" customFormat="1">
      <c r="A165" s="1"/>
      <c r="B165" s="1"/>
      <c r="D165" s="1"/>
      <c r="E165" s="1"/>
      <c r="F165" s="1022"/>
      <c r="H165" s="1"/>
      <c r="I165" s="1"/>
      <c r="J165" s="10"/>
      <c r="K165" s="1"/>
      <c r="L165" s="1"/>
      <c r="O165" s="1"/>
      <c r="P165" s="10"/>
      <c r="Q165" s="572"/>
      <c r="R165" s="572"/>
    </row>
    <row r="166" spans="1:18" s="4" customFormat="1">
      <c r="A166" s="1"/>
      <c r="B166" s="1"/>
      <c r="D166" s="1"/>
      <c r="E166" s="1"/>
      <c r="F166" s="1022"/>
      <c r="H166" s="1"/>
      <c r="I166" s="1"/>
      <c r="J166" s="10"/>
      <c r="K166" s="1"/>
      <c r="L166" s="1"/>
      <c r="O166" s="1"/>
      <c r="P166" s="10"/>
      <c r="Q166" s="572"/>
      <c r="R166" s="572"/>
    </row>
    <row r="167" spans="1:18" s="4" customFormat="1">
      <c r="A167" s="1"/>
      <c r="B167" s="1"/>
      <c r="D167" s="1"/>
      <c r="E167" s="1"/>
      <c r="F167" s="1022"/>
      <c r="H167" s="1"/>
      <c r="I167" s="1"/>
      <c r="J167" s="10"/>
      <c r="K167" s="1"/>
      <c r="L167" s="1"/>
      <c r="O167" s="1"/>
      <c r="P167" s="10"/>
      <c r="Q167" s="572"/>
      <c r="R167" s="57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3"/>
      <c r="H169" s="1"/>
      <c r="I169" s="1"/>
      <c r="J169" s="10"/>
      <c r="K169" s="1"/>
      <c r="L169" s="1"/>
      <c r="O169" s="1"/>
      <c r="P169" s="10"/>
      <c r="Q169" s="572"/>
      <c r="R169" s="572"/>
    </row>
    <row r="170" spans="1:18" s="4" customFormat="1">
      <c r="A170" s="1"/>
      <c r="B170" s="1"/>
      <c r="D170" s="1"/>
      <c r="E170" s="1"/>
      <c r="F170" s="1023"/>
      <c r="H170" s="1"/>
      <c r="I170" s="1"/>
      <c r="J170" s="10"/>
      <c r="K170" s="1"/>
      <c r="L170" s="1"/>
      <c r="O170" s="1"/>
      <c r="P170" s="10"/>
      <c r="Q170" s="572"/>
      <c r="R170" s="572"/>
    </row>
    <row r="171" spans="1:18" s="4" customFormat="1">
      <c r="A171" s="1"/>
      <c r="B171" s="1"/>
      <c r="D171" s="1"/>
      <c r="E171" s="1"/>
      <c r="F171" s="1023"/>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sheetData>
  <autoFilter ref="C11:P125" xr:uid="{7241BC98-15CC-4DB3-A78D-386EDA664D37}"/>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99:K100 JG99:JG100 TC99:TC100 ACY99:ACY100 AMU99:AMU100 AWQ99:AWQ100 BGM99:BGM100 BQI99:BQI100 CAE99:CAE100 CKA99:CKA100 CTW99:CTW100 DDS99:DDS100 DNO99:DNO100 DXK99:DXK100 EHG99:EHG100 ERC99:ERC100 FAY99:FAY100 FKU99:FKU100 FUQ99:FUQ100 GEM99:GEM100 GOI99:GOI100 GYE99:GYE100 HIA99:HIA100 HRW99:HRW100 IBS99:IBS100 ILO99:ILO100 IVK99:IVK100 JFG99:JFG100 JPC99:JPC100 JYY99:JYY100 KIU99:KIU100 KSQ99:KSQ100 LCM99:LCM100 LMI99:LMI100 LWE99:LWE100 MGA99:MGA100 MPW99:MPW100 MZS99:MZS100 NJO99:NJO100 NTK99:NTK100 ODG99:ODG100 ONC99:ONC100 OWY99:OWY100 PGU99:PGU100 PQQ99:PQQ100 QAM99:QAM100 QKI99:QKI100 QUE99:QUE100 REA99:REA100 RNW99:RNW100 RXS99:RXS100 SHO99:SHO100 SRK99:SRK100 TBG99:TBG100 TLC99:TLC100 TUY99:TUY100 UEU99:UEU100 UOQ99:UOQ100 UYM99:UYM100 VII99:VII100 VSE99:VSE100 WCA99:WCA100 WLW99:WLW100 WVS99:WVS100 K65635:K65636 JG65635:JG65636 TC65635:TC65636 ACY65635:ACY65636 AMU65635:AMU65636 AWQ65635:AWQ65636 BGM65635:BGM65636 BQI65635:BQI65636 CAE65635:CAE65636 CKA65635:CKA65636 CTW65635:CTW65636 DDS65635:DDS65636 DNO65635:DNO65636 DXK65635:DXK65636 EHG65635:EHG65636 ERC65635:ERC65636 FAY65635:FAY65636 FKU65635:FKU65636 FUQ65635:FUQ65636 GEM65635:GEM65636 GOI65635:GOI65636 GYE65635:GYE65636 HIA65635:HIA65636 HRW65635:HRW65636 IBS65635:IBS65636 ILO65635:ILO65636 IVK65635:IVK65636 JFG65635:JFG65636 JPC65635:JPC65636 JYY65635:JYY65636 KIU65635:KIU65636 KSQ65635:KSQ65636 LCM65635:LCM65636 LMI65635:LMI65636 LWE65635:LWE65636 MGA65635:MGA65636 MPW65635:MPW65636 MZS65635:MZS65636 NJO65635:NJO65636 NTK65635:NTK65636 ODG65635:ODG65636 ONC65635:ONC65636 OWY65635:OWY65636 PGU65635:PGU65636 PQQ65635:PQQ65636 QAM65635:QAM65636 QKI65635:QKI65636 QUE65635:QUE65636 REA65635:REA65636 RNW65635:RNW65636 RXS65635:RXS65636 SHO65635:SHO65636 SRK65635:SRK65636 TBG65635:TBG65636 TLC65635:TLC65636 TUY65635:TUY65636 UEU65635:UEU65636 UOQ65635:UOQ65636 UYM65635:UYM65636 VII65635:VII65636 VSE65635:VSE65636 WCA65635:WCA65636 WLW65635:WLW65636 WVS65635:WVS65636 K131171:K131172 JG131171:JG131172 TC131171:TC131172 ACY131171:ACY131172 AMU131171:AMU131172 AWQ131171:AWQ131172 BGM131171:BGM131172 BQI131171:BQI131172 CAE131171:CAE131172 CKA131171:CKA131172 CTW131171:CTW131172 DDS131171:DDS131172 DNO131171:DNO131172 DXK131171:DXK131172 EHG131171:EHG131172 ERC131171:ERC131172 FAY131171:FAY131172 FKU131171:FKU131172 FUQ131171:FUQ131172 GEM131171:GEM131172 GOI131171:GOI131172 GYE131171:GYE131172 HIA131171:HIA131172 HRW131171:HRW131172 IBS131171:IBS131172 ILO131171:ILO131172 IVK131171:IVK131172 JFG131171:JFG131172 JPC131171:JPC131172 JYY131171:JYY131172 KIU131171:KIU131172 KSQ131171:KSQ131172 LCM131171:LCM131172 LMI131171:LMI131172 LWE131171:LWE131172 MGA131171:MGA131172 MPW131171:MPW131172 MZS131171:MZS131172 NJO131171:NJO131172 NTK131171:NTK131172 ODG131171:ODG131172 ONC131171:ONC131172 OWY131171:OWY131172 PGU131171:PGU131172 PQQ131171:PQQ131172 QAM131171:QAM131172 QKI131171:QKI131172 QUE131171:QUE131172 REA131171:REA131172 RNW131171:RNW131172 RXS131171:RXS131172 SHO131171:SHO131172 SRK131171:SRK131172 TBG131171:TBG131172 TLC131171:TLC131172 TUY131171:TUY131172 UEU131171:UEU131172 UOQ131171:UOQ131172 UYM131171:UYM131172 VII131171:VII131172 VSE131171:VSE131172 WCA131171:WCA131172 WLW131171:WLW131172 WVS131171:WVS131172 K196707:K196708 JG196707:JG196708 TC196707:TC196708 ACY196707:ACY196708 AMU196707:AMU196708 AWQ196707:AWQ196708 BGM196707:BGM196708 BQI196707:BQI196708 CAE196707:CAE196708 CKA196707:CKA196708 CTW196707:CTW196708 DDS196707:DDS196708 DNO196707:DNO196708 DXK196707:DXK196708 EHG196707:EHG196708 ERC196707:ERC196708 FAY196707:FAY196708 FKU196707:FKU196708 FUQ196707:FUQ196708 GEM196707:GEM196708 GOI196707:GOI196708 GYE196707:GYE196708 HIA196707:HIA196708 HRW196707:HRW196708 IBS196707:IBS196708 ILO196707:ILO196708 IVK196707:IVK196708 JFG196707:JFG196708 JPC196707:JPC196708 JYY196707:JYY196708 KIU196707:KIU196708 KSQ196707:KSQ196708 LCM196707:LCM196708 LMI196707:LMI196708 LWE196707:LWE196708 MGA196707:MGA196708 MPW196707:MPW196708 MZS196707:MZS196708 NJO196707:NJO196708 NTK196707:NTK196708 ODG196707:ODG196708 ONC196707:ONC196708 OWY196707:OWY196708 PGU196707:PGU196708 PQQ196707:PQQ196708 QAM196707:QAM196708 QKI196707:QKI196708 QUE196707:QUE196708 REA196707:REA196708 RNW196707:RNW196708 RXS196707:RXS196708 SHO196707:SHO196708 SRK196707:SRK196708 TBG196707:TBG196708 TLC196707:TLC196708 TUY196707:TUY196708 UEU196707:UEU196708 UOQ196707:UOQ196708 UYM196707:UYM196708 VII196707:VII196708 VSE196707:VSE196708 WCA196707:WCA196708 WLW196707:WLW196708 WVS196707:WVS196708 K262243:K262244 JG262243:JG262244 TC262243:TC262244 ACY262243:ACY262244 AMU262243:AMU262244 AWQ262243:AWQ262244 BGM262243:BGM262244 BQI262243:BQI262244 CAE262243:CAE262244 CKA262243:CKA262244 CTW262243:CTW262244 DDS262243:DDS262244 DNO262243:DNO262244 DXK262243:DXK262244 EHG262243:EHG262244 ERC262243:ERC262244 FAY262243:FAY262244 FKU262243:FKU262244 FUQ262243:FUQ262244 GEM262243:GEM262244 GOI262243:GOI262244 GYE262243:GYE262244 HIA262243:HIA262244 HRW262243:HRW262244 IBS262243:IBS262244 ILO262243:ILO262244 IVK262243:IVK262244 JFG262243:JFG262244 JPC262243:JPC262244 JYY262243:JYY262244 KIU262243:KIU262244 KSQ262243:KSQ262244 LCM262243:LCM262244 LMI262243:LMI262244 LWE262243:LWE262244 MGA262243:MGA262244 MPW262243:MPW262244 MZS262243:MZS262244 NJO262243:NJO262244 NTK262243:NTK262244 ODG262243:ODG262244 ONC262243:ONC262244 OWY262243:OWY262244 PGU262243:PGU262244 PQQ262243:PQQ262244 QAM262243:QAM262244 QKI262243:QKI262244 QUE262243:QUE262244 REA262243:REA262244 RNW262243:RNW262244 RXS262243:RXS262244 SHO262243:SHO262244 SRK262243:SRK262244 TBG262243:TBG262244 TLC262243:TLC262244 TUY262243:TUY262244 UEU262243:UEU262244 UOQ262243:UOQ262244 UYM262243:UYM262244 VII262243:VII262244 VSE262243:VSE262244 WCA262243:WCA262244 WLW262243:WLW262244 WVS262243:WVS262244 K327779:K327780 JG327779:JG327780 TC327779:TC327780 ACY327779:ACY327780 AMU327779:AMU327780 AWQ327779:AWQ327780 BGM327779:BGM327780 BQI327779:BQI327780 CAE327779:CAE327780 CKA327779:CKA327780 CTW327779:CTW327780 DDS327779:DDS327780 DNO327779:DNO327780 DXK327779:DXK327780 EHG327779:EHG327780 ERC327779:ERC327780 FAY327779:FAY327780 FKU327779:FKU327780 FUQ327779:FUQ327780 GEM327779:GEM327780 GOI327779:GOI327780 GYE327779:GYE327780 HIA327779:HIA327780 HRW327779:HRW327780 IBS327779:IBS327780 ILO327779:ILO327780 IVK327779:IVK327780 JFG327779:JFG327780 JPC327779:JPC327780 JYY327779:JYY327780 KIU327779:KIU327780 KSQ327779:KSQ327780 LCM327779:LCM327780 LMI327779:LMI327780 LWE327779:LWE327780 MGA327779:MGA327780 MPW327779:MPW327780 MZS327779:MZS327780 NJO327779:NJO327780 NTK327779:NTK327780 ODG327779:ODG327780 ONC327779:ONC327780 OWY327779:OWY327780 PGU327779:PGU327780 PQQ327779:PQQ327780 QAM327779:QAM327780 QKI327779:QKI327780 QUE327779:QUE327780 REA327779:REA327780 RNW327779:RNW327780 RXS327779:RXS327780 SHO327779:SHO327780 SRK327779:SRK327780 TBG327779:TBG327780 TLC327779:TLC327780 TUY327779:TUY327780 UEU327779:UEU327780 UOQ327779:UOQ327780 UYM327779:UYM327780 VII327779:VII327780 VSE327779:VSE327780 WCA327779:WCA327780 WLW327779:WLW327780 WVS327779:WVS327780 K393315:K393316 JG393315:JG393316 TC393315:TC393316 ACY393315:ACY393316 AMU393315:AMU393316 AWQ393315:AWQ393316 BGM393315:BGM393316 BQI393315:BQI393316 CAE393315:CAE393316 CKA393315:CKA393316 CTW393315:CTW393316 DDS393315:DDS393316 DNO393315:DNO393316 DXK393315:DXK393316 EHG393315:EHG393316 ERC393315:ERC393316 FAY393315:FAY393316 FKU393315:FKU393316 FUQ393315:FUQ393316 GEM393315:GEM393316 GOI393315:GOI393316 GYE393315:GYE393316 HIA393315:HIA393316 HRW393315:HRW393316 IBS393315:IBS393316 ILO393315:ILO393316 IVK393315:IVK393316 JFG393315:JFG393316 JPC393315:JPC393316 JYY393315:JYY393316 KIU393315:KIU393316 KSQ393315:KSQ393316 LCM393315:LCM393316 LMI393315:LMI393316 LWE393315:LWE393316 MGA393315:MGA393316 MPW393315:MPW393316 MZS393315:MZS393316 NJO393315:NJO393316 NTK393315:NTK393316 ODG393315:ODG393316 ONC393315:ONC393316 OWY393315:OWY393316 PGU393315:PGU393316 PQQ393315:PQQ393316 QAM393315:QAM393316 QKI393315:QKI393316 QUE393315:QUE393316 REA393315:REA393316 RNW393315:RNW393316 RXS393315:RXS393316 SHO393315:SHO393316 SRK393315:SRK393316 TBG393315:TBG393316 TLC393315:TLC393316 TUY393315:TUY393316 UEU393315:UEU393316 UOQ393315:UOQ393316 UYM393315:UYM393316 VII393315:VII393316 VSE393315:VSE393316 WCA393315:WCA393316 WLW393315:WLW393316 WVS393315:WVS393316 K458851:K458852 JG458851:JG458852 TC458851:TC458852 ACY458851:ACY458852 AMU458851:AMU458852 AWQ458851:AWQ458852 BGM458851:BGM458852 BQI458851:BQI458852 CAE458851:CAE458852 CKA458851:CKA458852 CTW458851:CTW458852 DDS458851:DDS458852 DNO458851:DNO458852 DXK458851:DXK458852 EHG458851:EHG458852 ERC458851:ERC458852 FAY458851:FAY458852 FKU458851:FKU458852 FUQ458851:FUQ458852 GEM458851:GEM458852 GOI458851:GOI458852 GYE458851:GYE458852 HIA458851:HIA458852 HRW458851:HRW458852 IBS458851:IBS458852 ILO458851:ILO458852 IVK458851:IVK458852 JFG458851:JFG458852 JPC458851:JPC458852 JYY458851:JYY458852 KIU458851:KIU458852 KSQ458851:KSQ458852 LCM458851:LCM458852 LMI458851:LMI458852 LWE458851:LWE458852 MGA458851:MGA458852 MPW458851:MPW458852 MZS458851:MZS458852 NJO458851:NJO458852 NTK458851:NTK458852 ODG458851:ODG458852 ONC458851:ONC458852 OWY458851:OWY458852 PGU458851:PGU458852 PQQ458851:PQQ458852 QAM458851:QAM458852 QKI458851:QKI458852 QUE458851:QUE458852 REA458851:REA458852 RNW458851:RNW458852 RXS458851:RXS458852 SHO458851:SHO458852 SRK458851:SRK458852 TBG458851:TBG458852 TLC458851:TLC458852 TUY458851:TUY458852 UEU458851:UEU458852 UOQ458851:UOQ458852 UYM458851:UYM458852 VII458851:VII458852 VSE458851:VSE458852 WCA458851:WCA458852 WLW458851:WLW458852 WVS458851:WVS458852 K524387:K524388 JG524387:JG524388 TC524387:TC524388 ACY524387:ACY524388 AMU524387:AMU524388 AWQ524387:AWQ524388 BGM524387:BGM524388 BQI524387:BQI524388 CAE524387:CAE524388 CKA524387:CKA524388 CTW524387:CTW524388 DDS524387:DDS524388 DNO524387:DNO524388 DXK524387:DXK524388 EHG524387:EHG524388 ERC524387:ERC524388 FAY524387:FAY524388 FKU524387:FKU524388 FUQ524387:FUQ524388 GEM524387:GEM524388 GOI524387:GOI524388 GYE524387:GYE524388 HIA524387:HIA524388 HRW524387:HRW524388 IBS524387:IBS524388 ILO524387:ILO524388 IVK524387:IVK524388 JFG524387:JFG524388 JPC524387:JPC524388 JYY524387:JYY524388 KIU524387:KIU524388 KSQ524387:KSQ524388 LCM524387:LCM524388 LMI524387:LMI524388 LWE524387:LWE524388 MGA524387:MGA524388 MPW524387:MPW524388 MZS524387:MZS524388 NJO524387:NJO524388 NTK524387:NTK524388 ODG524387:ODG524388 ONC524387:ONC524388 OWY524387:OWY524388 PGU524387:PGU524388 PQQ524387:PQQ524388 QAM524387:QAM524388 QKI524387:QKI524388 QUE524387:QUE524388 REA524387:REA524388 RNW524387:RNW524388 RXS524387:RXS524388 SHO524387:SHO524388 SRK524387:SRK524388 TBG524387:TBG524388 TLC524387:TLC524388 TUY524387:TUY524388 UEU524387:UEU524388 UOQ524387:UOQ524388 UYM524387:UYM524388 VII524387:VII524388 VSE524387:VSE524388 WCA524387:WCA524388 WLW524387:WLW524388 WVS524387:WVS524388 K589923:K589924 JG589923:JG589924 TC589923:TC589924 ACY589923:ACY589924 AMU589923:AMU589924 AWQ589923:AWQ589924 BGM589923:BGM589924 BQI589923:BQI589924 CAE589923:CAE589924 CKA589923:CKA589924 CTW589923:CTW589924 DDS589923:DDS589924 DNO589923:DNO589924 DXK589923:DXK589924 EHG589923:EHG589924 ERC589923:ERC589924 FAY589923:FAY589924 FKU589923:FKU589924 FUQ589923:FUQ589924 GEM589923:GEM589924 GOI589923:GOI589924 GYE589923:GYE589924 HIA589923:HIA589924 HRW589923:HRW589924 IBS589923:IBS589924 ILO589923:ILO589924 IVK589923:IVK589924 JFG589923:JFG589924 JPC589923:JPC589924 JYY589923:JYY589924 KIU589923:KIU589924 KSQ589923:KSQ589924 LCM589923:LCM589924 LMI589923:LMI589924 LWE589923:LWE589924 MGA589923:MGA589924 MPW589923:MPW589924 MZS589923:MZS589924 NJO589923:NJO589924 NTK589923:NTK589924 ODG589923:ODG589924 ONC589923:ONC589924 OWY589923:OWY589924 PGU589923:PGU589924 PQQ589923:PQQ589924 QAM589923:QAM589924 QKI589923:QKI589924 QUE589923:QUE589924 REA589923:REA589924 RNW589923:RNW589924 RXS589923:RXS589924 SHO589923:SHO589924 SRK589923:SRK589924 TBG589923:TBG589924 TLC589923:TLC589924 TUY589923:TUY589924 UEU589923:UEU589924 UOQ589923:UOQ589924 UYM589923:UYM589924 VII589923:VII589924 VSE589923:VSE589924 WCA589923:WCA589924 WLW589923:WLW589924 WVS589923:WVS589924 K655459:K655460 JG655459:JG655460 TC655459:TC655460 ACY655459:ACY655460 AMU655459:AMU655460 AWQ655459:AWQ655460 BGM655459:BGM655460 BQI655459:BQI655460 CAE655459:CAE655460 CKA655459:CKA655460 CTW655459:CTW655460 DDS655459:DDS655460 DNO655459:DNO655460 DXK655459:DXK655460 EHG655459:EHG655460 ERC655459:ERC655460 FAY655459:FAY655460 FKU655459:FKU655460 FUQ655459:FUQ655460 GEM655459:GEM655460 GOI655459:GOI655460 GYE655459:GYE655460 HIA655459:HIA655460 HRW655459:HRW655460 IBS655459:IBS655460 ILO655459:ILO655460 IVK655459:IVK655460 JFG655459:JFG655460 JPC655459:JPC655460 JYY655459:JYY655460 KIU655459:KIU655460 KSQ655459:KSQ655460 LCM655459:LCM655460 LMI655459:LMI655460 LWE655459:LWE655460 MGA655459:MGA655460 MPW655459:MPW655460 MZS655459:MZS655460 NJO655459:NJO655460 NTK655459:NTK655460 ODG655459:ODG655460 ONC655459:ONC655460 OWY655459:OWY655460 PGU655459:PGU655460 PQQ655459:PQQ655460 QAM655459:QAM655460 QKI655459:QKI655460 QUE655459:QUE655460 REA655459:REA655460 RNW655459:RNW655460 RXS655459:RXS655460 SHO655459:SHO655460 SRK655459:SRK655460 TBG655459:TBG655460 TLC655459:TLC655460 TUY655459:TUY655460 UEU655459:UEU655460 UOQ655459:UOQ655460 UYM655459:UYM655460 VII655459:VII655460 VSE655459:VSE655460 WCA655459:WCA655460 WLW655459:WLW655460 WVS655459:WVS655460 K720995:K720996 JG720995:JG720996 TC720995:TC720996 ACY720995:ACY720996 AMU720995:AMU720996 AWQ720995:AWQ720996 BGM720995:BGM720996 BQI720995:BQI720996 CAE720995:CAE720996 CKA720995:CKA720996 CTW720995:CTW720996 DDS720995:DDS720996 DNO720995:DNO720996 DXK720995:DXK720996 EHG720995:EHG720996 ERC720995:ERC720996 FAY720995:FAY720996 FKU720995:FKU720996 FUQ720995:FUQ720996 GEM720995:GEM720996 GOI720995:GOI720996 GYE720995:GYE720996 HIA720995:HIA720996 HRW720995:HRW720996 IBS720995:IBS720996 ILO720995:ILO720996 IVK720995:IVK720996 JFG720995:JFG720996 JPC720995:JPC720996 JYY720995:JYY720996 KIU720995:KIU720996 KSQ720995:KSQ720996 LCM720995:LCM720996 LMI720995:LMI720996 LWE720995:LWE720996 MGA720995:MGA720996 MPW720995:MPW720996 MZS720995:MZS720996 NJO720995:NJO720996 NTK720995:NTK720996 ODG720995:ODG720996 ONC720995:ONC720996 OWY720995:OWY720996 PGU720995:PGU720996 PQQ720995:PQQ720996 QAM720995:QAM720996 QKI720995:QKI720996 QUE720995:QUE720996 REA720995:REA720996 RNW720995:RNW720996 RXS720995:RXS720996 SHO720995:SHO720996 SRK720995:SRK720996 TBG720995:TBG720996 TLC720995:TLC720996 TUY720995:TUY720996 UEU720995:UEU720996 UOQ720995:UOQ720996 UYM720995:UYM720996 VII720995:VII720996 VSE720995:VSE720996 WCA720995:WCA720996 WLW720995:WLW720996 WVS720995:WVS720996 K786531:K786532 JG786531:JG786532 TC786531:TC786532 ACY786531:ACY786532 AMU786531:AMU786532 AWQ786531:AWQ786532 BGM786531:BGM786532 BQI786531:BQI786532 CAE786531:CAE786532 CKA786531:CKA786532 CTW786531:CTW786532 DDS786531:DDS786532 DNO786531:DNO786532 DXK786531:DXK786532 EHG786531:EHG786532 ERC786531:ERC786532 FAY786531:FAY786532 FKU786531:FKU786532 FUQ786531:FUQ786532 GEM786531:GEM786532 GOI786531:GOI786532 GYE786531:GYE786532 HIA786531:HIA786532 HRW786531:HRW786532 IBS786531:IBS786532 ILO786531:ILO786532 IVK786531:IVK786532 JFG786531:JFG786532 JPC786531:JPC786532 JYY786531:JYY786532 KIU786531:KIU786532 KSQ786531:KSQ786532 LCM786531:LCM786532 LMI786531:LMI786532 LWE786531:LWE786532 MGA786531:MGA786532 MPW786531:MPW786532 MZS786531:MZS786532 NJO786531:NJO786532 NTK786531:NTK786532 ODG786531:ODG786532 ONC786531:ONC786532 OWY786531:OWY786532 PGU786531:PGU786532 PQQ786531:PQQ786532 QAM786531:QAM786532 QKI786531:QKI786532 QUE786531:QUE786532 REA786531:REA786532 RNW786531:RNW786532 RXS786531:RXS786532 SHO786531:SHO786532 SRK786531:SRK786532 TBG786531:TBG786532 TLC786531:TLC786532 TUY786531:TUY786532 UEU786531:UEU786532 UOQ786531:UOQ786532 UYM786531:UYM786532 VII786531:VII786532 VSE786531:VSE786532 WCA786531:WCA786532 WLW786531:WLW786532 WVS786531:WVS786532 K852067:K852068 JG852067:JG852068 TC852067:TC852068 ACY852067:ACY852068 AMU852067:AMU852068 AWQ852067:AWQ852068 BGM852067:BGM852068 BQI852067:BQI852068 CAE852067:CAE852068 CKA852067:CKA852068 CTW852067:CTW852068 DDS852067:DDS852068 DNO852067:DNO852068 DXK852067:DXK852068 EHG852067:EHG852068 ERC852067:ERC852068 FAY852067:FAY852068 FKU852067:FKU852068 FUQ852067:FUQ852068 GEM852067:GEM852068 GOI852067:GOI852068 GYE852067:GYE852068 HIA852067:HIA852068 HRW852067:HRW852068 IBS852067:IBS852068 ILO852067:ILO852068 IVK852067:IVK852068 JFG852067:JFG852068 JPC852067:JPC852068 JYY852067:JYY852068 KIU852067:KIU852068 KSQ852067:KSQ852068 LCM852067:LCM852068 LMI852067:LMI852068 LWE852067:LWE852068 MGA852067:MGA852068 MPW852067:MPW852068 MZS852067:MZS852068 NJO852067:NJO852068 NTK852067:NTK852068 ODG852067:ODG852068 ONC852067:ONC852068 OWY852067:OWY852068 PGU852067:PGU852068 PQQ852067:PQQ852068 QAM852067:QAM852068 QKI852067:QKI852068 QUE852067:QUE852068 REA852067:REA852068 RNW852067:RNW852068 RXS852067:RXS852068 SHO852067:SHO852068 SRK852067:SRK852068 TBG852067:TBG852068 TLC852067:TLC852068 TUY852067:TUY852068 UEU852067:UEU852068 UOQ852067:UOQ852068 UYM852067:UYM852068 VII852067:VII852068 VSE852067:VSE852068 WCA852067:WCA852068 WLW852067:WLW852068 WVS852067:WVS852068 K917603:K917604 JG917603:JG917604 TC917603:TC917604 ACY917603:ACY917604 AMU917603:AMU917604 AWQ917603:AWQ917604 BGM917603:BGM917604 BQI917603:BQI917604 CAE917603:CAE917604 CKA917603:CKA917604 CTW917603:CTW917604 DDS917603:DDS917604 DNO917603:DNO917604 DXK917603:DXK917604 EHG917603:EHG917604 ERC917603:ERC917604 FAY917603:FAY917604 FKU917603:FKU917604 FUQ917603:FUQ917604 GEM917603:GEM917604 GOI917603:GOI917604 GYE917603:GYE917604 HIA917603:HIA917604 HRW917603:HRW917604 IBS917603:IBS917604 ILO917603:ILO917604 IVK917603:IVK917604 JFG917603:JFG917604 JPC917603:JPC917604 JYY917603:JYY917604 KIU917603:KIU917604 KSQ917603:KSQ917604 LCM917603:LCM917604 LMI917603:LMI917604 LWE917603:LWE917604 MGA917603:MGA917604 MPW917603:MPW917604 MZS917603:MZS917604 NJO917603:NJO917604 NTK917603:NTK917604 ODG917603:ODG917604 ONC917603:ONC917604 OWY917603:OWY917604 PGU917603:PGU917604 PQQ917603:PQQ917604 QAM917603:QAM917604 QKI917603:QKI917604 QUE917603:QUE917604 REA917603:REA917604 RNW917603:RNW917604 RXS917603:RXS917604 SHO917603:SHO917604 SRK917603:SRK917604 TBG917603:TBG917604 TLC917603:TLC917604 TUY917603:TUY917604 UEU917603:UEU917604 UOQ917603:UOQ917604 UYM917603:UYM917604 VII917603:VII917604 VSE917603:VSE917604 WCA917603:WCA917604 WLW917603:WLW917604 WVS917603:WVS917604 K983139:K983140 JG983139:JG983140 TC983139:TC983140 ACY983139:ACY983140 AMU983139:AMU983140 AWQ983139:AWQ983140 BGM983139:BGM983140 BQI983139:BQI983140 CAE983139:CAE983140 CKA983139:CKA983140 CTW983139:CTW983140 DDS983139:DDS983140 DNO983139:DNO983140 DXK983139:DXK983140 EHG983139:EHG983140 ERC983139:ERC983140 FAY983139:FAY983140 FKU983139:FKU983140 FUQ983139:FUQ983140 GEM983139:GEM983140 GOI983139:GOI983140 GYE983139:GYE983140 HIA983139:HIA983140 HRW983139:HRW983140 IBS983139:IBS983140 ILO983139:ILO983140 IVK983139:IVK983140 JFG983139:JFG983140 JPC983139:JPC983140 JYY983139:JYY983140 KIU983139:KIU983140 KSQ983139:KSQ983140 LCM983139:LCM983140 LMI983139:LMI983140 LWE983139:LWE983140 MGA983139:MGA983140 MPW983139:MPW983140 MZS983139:MZS983140 NJO983139:NJO983140 NTK983139:NTK983140 ODG983139:ODG983140 ONC983139:ONC983140 OWY983139:OWY983140 PGU983139:PGU983140 PQQ983139:PQQ983140 QAM983139:QAM983140 QKI983139:QKI983140 QUE983139:QUE983140 REA983139:REA983140 RNW983139:RNW983140 RXS983139:RXS983140 SHO983139:SHO983140 SRK983139:SRK983140 TBG983139:TBG983140 TLC983139:TLC983140 TUY983139:TUY983140 UEU983139:UEU983140 UOQ983139:UOQ983140 UYM983139:UYM983140 VII983139:VII983140 VSE983139:VSE983140 WCA983139:WCA983140 WLW983139:WLW983140 WVS983139:WVS983140 K51:K54 JG51:JG54 TC51:TC54 ACY51:ACY54 AMU51:AMU54 AWQ51:AWQ54 BGM51:BGM54 BQI51:BQI54 CAE51:CAE54 CKA51:CKA54 CTW51:CTW54 DDS51:DDS54 DNO51:DNO54 DXK51:DXK54 EHG51:EHG54 ERC51:ERC54 FAY51:FAY54 FKU51:FKU54 FUQ51:FUQ54 GEM51:GEM54 GOI51:GOI54 GYE51:GYE54 HIA51:HIA54 HRW51:HRW54 IBS51:IBS54 ILO51:ILO54 IVK51:IVK54 JFG51:JFG54 JPC51:JPC54 JYY51:JYY54 KIU51:KIU54 KSQ51:KSQ54 LCM51:LCM54 LMI51:LMI54 LWE51:LWE54 MGA51:MGA54 MPW51:MPW54 MZS51:MZS54 NJO51:NJO54 NTK51:NTK54 ODG51:ODG54 ONC51:ONC54 OWY51:OWY54 PGU51:PGU54 PQQ51:PQQ54 QAM51:QAM54 QKI51:QKI54 QUE51:QUE54 REA51:REA54 RNW51:RNW54 RXS51:RXS54 SHO51:SHO54 SRK51:SRK54 TBG51:TBG54 TLC51:TLC54 TUY51:TUY54 UEU51:UEU54 UOQ51:UOQ54 UYM51:UYM54 VII51:VII54 VSE51:VSE54 WCA51:WCA54 WLW51:WLW54 WVS51:WVS54 K65587:K65590 JG65587:JG65590 TC65587:TC65590 ACY65587:ACY65590 AMU65587:AMU65590 AWQ65587:AWQ65590 BGM65587:BGM65590 BQI65587:BQI65590 CAE65587:CAE65590 CKA65587:CKA65590 CTW65587:CTW65590 DDS65587:DDS65590 DNO65587:DNO65590 DXK65587:DXK65590 EHG65587:EHG65590 ERC65587:ERC65590 FAY65587:FAY65590 FKU65587:FKU65590 FUQ65587:FUQ65590 GEM65587:GEM65590 GOI65587:GOI65590 GYE65587:GYE65590 HIA65587:HIA65590 HRW65587:HRW65590 IBS65587:IBS65590 ILO65587:ILO65590 IVK65587:IVK65590 JFG65587:JFG65590 JPC65587:JPC65590 JYY65587:JYY65590 KIU65587:KIU65590 KSQ65587:KSQ65590 LCM65587:LCM65590 LMI65587:LMI65590 LWE65587:LWE65590 MGA65587:MGA65590 MPW65587:MPW65590 MZS65587:MZS65590 NJO65587:NJO65590 NTK65587:NTK65590 ODG65587:ODG65590 ONC65587:ONC65590 OWY65587:OWY65590 PGU65587:PGU65590 PQQ65587:PQQ65590 QAM65587:QAM65590 QKI65587:QKI65590 QUE65587:QUE65590 REA65587:REA65590 RNW65587:RNW65590 RXS65587:RXS65590 SHO65587:SHO65590 SRK65587:SRK65590 TBG65587:TBG65590 TLC65587:TLC65590 TUY65587:TUY65590 UEU65587:UEU65590 UOQ65587:UOQ65590 UYM65587:UYM65590 VII65587:VII65590 VSE65587:VSE65590 WCA65587:WCA65590 WLW65587:WLW65590 WVS65587:WVS65590 K131123:K131126 JG131123:JG131126 TC131123:TC131126 ACY131123:ACY131126 AMU131123:AMU131126 AWQ131123:AWQ131126 BGM131123:BGM131126 BQI131123:BQI131126 CAE131123:CAE131126 CKA131123:CKA131126 CTW131123:CTW131126 DDS131123:DDS131126 DNO131123:DNO131126 DXK131123:DXK131126 EHG131123:EHG131126 ERC131123:ERC131126 FAY131123:FAY131126 FKU131123:FKU131126 FUQ131123:FUQ131126 GEM131123:GEM131126 GOI131123:GOI131126 GYE131123:GYE131126 HIA131123:HIA131126 HRW131123:HRW131126 IBS131123:IBS131126 ILO131123:ILO131126 IVK131123:IVK131126 JFG131123:JFG131126 JPC131123:JPC131126 JYY131123:JYY131126 KIU131123:KIU131126 KSQ131123:KSQ131126 LCM131123:LCM131126 LMI131123:LMI131126 LWE131123:LWE131126 MGA131123:MGA131126 MPW131123:MPW131126 MZS131123:MZS131126 NJO131123:NJO131126 NTK131123:NTK131126 ODG131123:ODG131126 ONC131123:ONC131126 OWY131123:OWY131126 PGU131123:PGU131126 PQQ131123:PQQ131126 QAM131123:QAM131126 QKI131123:QKI131126 QUE131123:QUE131126 REA131123:REA131126 RNW131123:RNW131126 RXS131123:RXS131126 SHO131123:SHO131126 SRK131123:SRK131126 TBG131123:TBG131126 TLC131123:TLC131126 TUY131123:TUY131126 UEU131123:UEU131126 UOQ131123:UOQ131126 UYM131123:UYM131126 VII131123:VII131126 VSE131123:VSE131126 WCA131123:WCA131126 WLW131123:WLW131126 WVS131123:WVS131126 K196659:K196662 JG196659:JG196662 TC196659:TC196662 ACY196659:ACY196662 AMU196659:AMU196662 AWQ196659:AWQ196662 BGM196659:BGM196662 BQI196659:BQI196662 CAE196659:CAE196662 CKA196659:CKA196662 CTW196659:CTW196662 DDS196659:DDS196662 DNO196659:DNO196662 DXK196659:DXK196662 EHG196659:EHG196662 ERC196659:ERC196662 FAY196659:FAY196662 FKU196659:FKU196662 FUQ196659:FUQ196662 GEM196659:GEM196662 GOI196659:GOI196662 GYE196659:GYE196662 HIA196659:HIA196662 HRW196659:HRW196662 IBS196659:IBS196662 ILO196659:ILO196662 IVK196659:IVK196662 JFG196659:JFG196662 JPC196659:JPC196662 JYY196659:JYY196662 KIU196659:KIU196662 KSQ196659:KSQ196662 LCM196659:LCM196662 LMI196659:LMI196662 LWE196659:LWE196662 MGA196659:MGA196662 MPW196659:MPW196662 MZS196659:MZS196662 NJO196659:NJO196662 NTK196659:NTK196662 ODG196659:ODG196662 ONC196659:ONC196662 OWY196659:OWY196662 PGU196659:PGU196662 PQQ196659:PQQ196662 QAM196659:QAM196662 QKI196659:QKI196662 QUE196659:QUE196662 REA196659:REA196662 RNW196659:RNW196662 RXS196659:RXS196662 SHO196659:SHO196662 SRK196659:SRK196662 TBG196659:TBG196662 TLC196659:TLC196662 TUY196659:TUY196662 UEU196659:UEU196662 UOQ196659:UOQ196662 UYM196659:UYM196662 VII196659:VII196662 VSE196659:VSE196662 WCA196659:WCA196662 WLW196659:WLW196662 WVS196659:WVS196662 K262195:K262198 JG262195:JG262198 TC262195:TC262198 ACY262195:ACY262198 AMU262195:AMU262198 AWQ262195:AWQ262198 BGM262195:BGM262198 BQI262195:BQI262198 CAE262195:CAE262198 CKA262195:CKA262198 CTW262195:CTW262198 DDS262195:DDS262198 DNO262195:DNO262198 DXK262195:DXK262198 EHG262195:EHG262198 ERC262195:ERC262198 FAY262195:FAY262198 FKU262195:FKU262198 FUQ262195:FUQ262198 GEM262195:GEM262198 GOI262195:GOI262198 GYE262195:GYE262198 HIA262195:HIA262198 HRW262195:HRW262198 IBS262195:IBS262198 ILO262195:ILO262198 IVK262195:IVK262198 JFG262195:JFG262198 JPC262195:JPC262198 JYY262195:JYY262198 KIU262195:KIU262198 KSQ262195:KSQ262198 LCM262195:LCM262198 LMI262195:LMI262198 LWE262195:LWE262198 MGA262195:MGA262198 MPW262195:MPW262198 MZS262195:MZS262198 NJO262195:NJO262198 NTK262195:NTK262198 ODG262195:ODG262198 ONC262195:ONC262198 OWY262195:OWY262198 PGU262195:PGU262198 PQQ262195:PQQ262198 QAM262195:QAM262198 QKI262195:QKI262198 QUE262195:QUE262198 REA262195:REA262198 RNW262195:RNW262198 RXS262195:RXS262198 SHO262195:SHO262198 SRK262195:SRK262198 TBG262195:TBG262198 TLC262195:TLC262198 TUY262195:TUY262198 UEU262195:UEU262198 UOQ262195:UOQ262198 UYM262195:UYM262198 VII262195:VII262198 VSE262195:VSE262198 WCA262195:WCA262198 WLW262195:WLW262198 WVS262195:WVS262198 K327731:K327734 JG327731:JG327734 TC327731:TC327734 ACY327731:ACY327734 AMU327731:AMU327734 AWQ327731:AWQ327734 BGM327731:BGM327734 BQI327731:BQI327734 CAE327731:CAE327734 CKA327731:CKA327734 CTW327731:CTW327734 DDS327731:DDS327734 DNO327731:DNO327734 DXK327731:DXK327734 EHG327731:EHG327734 ERC327731:ERC327734 FAY327731:FAY327734 FKU327731:FKU327734 FUQ327731:FUQ327734 GEM327731:GEM327734 GOI327731:GOI327734 GYE327731:GYE327734 HIA327731:HIA327734 HRW327731:HRW327734 IBS327731:IBS327734 ILO327731:ILO327734 IVK327731:IVK327734 JFG327731:JFG327734 JPC327731:JPC327734 JYY327731:JYY327734 KIU327731:KIU327734 KSQ327731:KSQ327734 LCM327731:LCM327734 LMI327731:LMI327734 LWE327731:LWE327734 MGA327731:MGA327734 MPW327731:MPW327734 MZS327731:MZS327734 NJO327731:NJO327734 NTK327731:NTK327734 ODG327731:ODG327734 ONC327731:ONC327734 OWY327731:OWY327734 PGU327731:PGU327734 PQQ327731:PQQ327734 QAM327731:QAM327734 QKI327731:QKI327734 QUE327731:QUE327734 REA327731:REA327734 RNW327731:RNW327734 RXS327731:RXS327734 SHO327731:SHO327734 SRK327731:SRK327734 TBG327731:TBG327734 TLC327731:TLC327734 TUY327731:TUY327734 UEU327731:UEU327734 UOQ327731:UOQ327734 UYM327731:UYM327734 VII327731:VII327734 VSE327731:VSE327734 WCA327731:WCA327734 WLW327731:WLW327734 WVS327731:WVS327734 K393267:K393270 JG393267:JG393270 TC393267:TC393270 ACY393267:ACY393270 AMU393267:AMU393270 AWQ393267:AWQ393270 BGM393267:BGM393270 BQI393267:BQI393270 CAE393267:CAE393270 CKA393267:CKA393270 CTW393267:CTW393270 DDS393267:DDS393270 DNO393267:DNO393270 DXK393267:DXK393270 EHG393267:EHG393270 ERC393267:ERC393270 FAY393267:FAY393270 FKU393267:FKU393270 FUQ393267:FUQ393270 GEM393267:GEM393270 GOI393267:GOI393270 GYE393267:GYE393270 HIA393267:HIA393270 HRW393267:HRW393270 IBS393267:IBS393270 ILO393267:ILO393270 IVK393267:IVK393270 JFG393267:JFG393270 JPC393267:JPC393270 JYY393267:JYY393270 KIU393267:KIU393270 KSQ393267:KSQ393270 LCM393267:LCM393270 LMI393267:LMI393270 LWE393267:LWE393270 MGA393267:MGA393270 MPW393267:MPW393270 MZS393267:MZS393270 NJO393267:NJO393270 NTK393267:NTK393270 ODG393267:ODG393270 ONC393267:ONC393270 OWY393267:OWY393270 PGU393267:PGU393270 PQQ393267:PQQ393270 QAM393267:QAM393270 QKI393267:QKI393270 QUE393267:QUE393270 REA393267:REA393270 RNW393267:RNW393270 RXS393267:RXS393270 SHO393267:SHO393270 SRK393267:SRK393270 TBG393267:TBG393270 TLC393267:TLC393270 TUY393267:TUY393270 UEU393267:UEU393270 UOQ393267:UOQ393270 UYM393267:UYM393270 VII393267:VII393270 VSE393267:VSE393270 WCA393267:WCA393270 WLW393267:WLW393270 WVS393267:WVS393270 K458803:K458806 JG458803:JG458806 TC458803:TC458806 ACY458803:ACY458806 AMU458803:AMU458806 AWQ458803:AWQ458806 BGM458803:BGM458806 BQI458803:BQI458806 CAE458803:CAE458806 CKA458803:CKA458806 CTW458803:CTW458806 DDS458803:DDS458806 DNO458803:DNO458806 DXK458803:DXK458806 EHG458803:EHG458806 ERC458803:ERC458806 FAY458803:FAY458806 FKU458803:FKU458806 FUQ458803:FUQ458806 GEM458803:GEM458806 GOI458803:GOI458806 GYE458803:GYE458806 HIA458803:HIA458806 HRW458803:HRW458806 IBS458803:IBS458806 ILO458803:ILO458806 IVK458803:IVK458806 JFG458803:JFG458806 JPC458803:JPC458806 JYY458803:JYY458806 KIU458803:KIU458806 KSQ458803:KSQ458806 LCM458803:LCM458806 LMI458803:LMI458806 LWE458803:LWE458806 MGA458803:MGA458806 MPW458803:MPW458806 MZS458803:MZS458806 NJO458803:NJO458806 NTK458803:NTK458806 ODG458803:ODG458806 ONC458803:ONC458806 OWY458803:OWY458806 PGU458803:PGU458806 PQQ458803:PQQ458806 QAM458803:QAM458806 QKI458803:QKI458806 QUE458803:QUE458806 REA458803:REA458806 RNW458803:RNW458806 RXS458803:RXS458806 SHO458803:SHO458806 SRK458803:SRK458806 TBG458803:TBG458806 TLC458803:TLC458806 TUY458803:TUY458806 UEU458803:UEU458806 UOQ458803:UOQ458806 UYM458803:UYM458806 VII458803:VII458806 VSE458803:VSE458806 WCA458803:WCA458806 WLW458803:WLW458806 WVS458803:WVS458806 K524339:K524342 JG524339:JG524342 TC524339:TC524342 ACY524339:ACY524342 AMU524339:AMU524342 AWQ524339:AWQ524342 BGM524339:BGM524342 BQI524339:BQI524342 CAE524339:CAE524342 CKA524339:CKA524342 CTW524339:CTW524342 DDS524339:DDS524342 DNO524339:DNO524342 DXK524339:DXK524342 EHG524339:EHG524342 ERC524339:ERC524342 FAY524339:FAY524342 FKU524339:FKU524342 FUQ524339:FUQ524342 GEM524339:GEM524342 GOI524339:GOI524342 GYE524339:GYE524342 HIA524339:HIA524342 HRW524339:HRW524342 IBS524339:IBS524342 ILO524339:ILO524342 IVK524339:IVK524342 JFG524339:JFG524342 JPC524339:JPC524342 JYY524339:JYY524342 KIU524339:KIU524342 KSQ524339:KSQ524342 LCM524339:LCM524342 LMI524339:LMI524342 LWE524339:LWE524342 MGA524339:MGA524342 MPW524339:MPW524342 MZS524339:MZS524342 NJO524339:NJO524342 NTK524339:NTK524342 ODG524339:ODG524342 ONC524339:ONC524342 OWY524339:OWY524342 PGU524339:PGU524342 PQQ524339:PQQ524342 QAM524339:QAM524342 QKI524339:QKI524342 QUE524339:QUE524342 REA524339:REA524342 RNW524339:RNW524342 RXS524339:RXS524342 SHO524339:SHO524342 SRK524339:SRK524342 TBG524339:TBG524342 TLC524339:TLC524342 TUY524339:TUY524342 UEU524339:UEU524342 UOQ524339:UOQ524342 UYM524339:UYM524342 VII524339:VII524342 VSE524339:VSE524342 WCA524339:WCA524342 WLW524339:WLW524342 WVS524339:WVS524342 K589875:K589878 JG589875:JG589878 TC589875:TC589878 ACY589875:ACY589878 AMU589875:AMU589878 AWQ589875:AWQ589878 BGM589875:BGM589878 BQI589875:BQI589878 CAE589875:CAE589878 CKA589875:CKA589878 CTW589875:CTW589878 DDS589875:DDS589878 DNO589875:DNO589878 DXK589875:DXK589878 EHG589875:EHG589878 ERC589875:ERC589878 FAY589875:FAY589878 FKU589875:FKU589878 FUQ589875:FUQ589878 GEM589875:GEM589878 GOI589875:GOI589878 GYE589875:GYE589878 HIA589875:HIA589878 HRW589875:HRW589878 IBS589875:IBS589878 ILO589875:ILO589878 IVK589875:IVK589878 JFG589875:JFG589878 JPC589875:JPC589878 JYY589875:JYY589878 KIU589875:KIU589878 KSQ589875:KSQ589878 LCM589875:LCM589878 LMI589875:LMI589878 LWE589875:LWE589878 MGA589875:MGA589878 MPW589875:MPW589878 MZS589875:MZS589878 NJO589875:NJO589878 NTK589875:NTK589878 ODG589875:ODG589878 ONC589875:ONC589878 OWY589875:OWY589878 PGU589875:PGU589878 PQQ589875:PQQ589878 QAM589875:QAM589878 QKI589875:QKI589878 QUE589875:QUE589878 REA589875:REA589878 RNW589875:RNW589878 RXS589875:RXS589878 SHO589875:SHO589878 SRK589875:SRK589878 TBG589875:TBG589878 TLC589875:TLC589878 TUY589875:TUY589878 UEU589875:UEU589878 UOQ589875:UOQ589878 UYM589875:UYM589878 VII589875:VII589878 VSE589875:VSE589878 WCA589875:WCA589878 WLW589875:WLW589878 WVS589875:WVS589878 K655411:K655414 JG655411:JG655414 TC655411:TC655414 ACY655411:ACY655414 AMU655411:AMU655414 AWQ655411:AWQ655414 BGM655411:BGM655414 BQI655411:BQI655414 CAE655411:CAE655414 CKA655411:CKA655414 CTW655411:CTW655414 DDS655411:DDS655414 DNO655411:DNO655414 DXK655411:DXK655414 EHG655411:EHG655414 ERC655411:ERC655414 FAY655411:FAY655414 FKU655411:FKU655414 FUQ655411:FUQ655414 GEM655411:GEM655414 GOI655411:GOI655414 GYE655411:GYE655414 HIA655411:HIA655414 HRW655411:HRW655414 IBS655411:IBS655414 ILO655411:ILO655414 IVK655411:IVK655414 JFG655411:JFG655414 JPC655411:JPC655414 JYY655411:JYY655414 KIU655411:KIU655414 KSQ655411:KSQ655414 LCM655411:LCM655414 LMI655411:LMI655414 LWE655411:LWE655414 MGA655411:MGA655414 MPW655411:MPW655414 MZS655411:MZS655414 NJO655411:NJO655414 NTK655411:NTK655414 ODG655411:ODG655414 ONC655411:ONC655414 OWY655411:OWY655414 PGU655411:PGU655414 PQQ655411:PQQ655414 QAM655411:QAM655414 QKI655411:QKI655414 QUE655411:QUE655414 REA655411:REA655414 RNW655411:RNW655414 RXS655411:RXS655414 SHO655411:SHO655414 SRK655411:SRK655414 TBG655411:TBG655414 TLC655411:TLC655414 TUY655411:TUY655414 UEU655411:UEU655414 UOQ655411:UOQ655414 UYM655411:UYM655414 VII655411:VII655414 VSE655411:VSE655414 WCA655411:WCA655414 WLW655411:WLW655414 WVS655411:WVS655414 K720947:K720950 JG720947:JG720950 TC720947:TC720950 ACY720947:ACY720950 AMU720947:AMU720950 AWQ720947:AWQ720950 BGM720947:BGM720950 BQI720947:BQI720950 CAE720947:CAE720950 CKA720947:CKA720950 CTW720947:CTW720950 DDS720947:DDS720950 DNO720947:DNO720950 DXK720947:DXK720950 EHG720947:EHG720950 ERC720947:ERC720950 FAY720947:FAY720950 FKU720947:FKU720950 FUQ720947:FUQ720950 GEM720947:GEM720950 GOI720947:GOI720950 GYE720947:GYE720950 HIA720947:HIA720950 HRW720947:HRW720950 IBS720947:IBS720950 ILO720947:ILO720950 IVK720947:IVK720950 JFG720947:JFG720950 JPC720947:JPC720950 JYY720947:JYY720950 KIU720947:KIU720950 KSQ720947:KSQ720950 LCM720947:LCM720950 LMI720947:LMI720950 LWE720947:LWE720950 MGA720947:MGA720950 MPW720947:MPW720950 MZS720947:MZS720950 NJO720947:NJO720950 NTK720947:NTK720950 ODG720947:ODG720950 ONC720947:ONC720950 OWY720947:OWY720950 PGU720947:PGU720950 PQQ720947:PQQ720950 QAM720947:QAM720950 QKI720947:QKI720950 QUE720947:QUE720950 REA720947:REA720950 RNW720947:RNW720950 RXS720947:RXS720950 SHO720947:SHO720950 SRK720947:SRK720950 TBG720947:TBG720950 TLC720947:TLC720950 TUY720947:TUY720950 UEU720947:UEU720950 UOQ720947:UOQ720950 UYM720947:UYM720950 VII720947:VII720950 VSE720947:VSE720950 WCA720947:WCA720950 WLW720947:WLW720950 WVS720947:WVS720950 K786483:K786486 JG786483:JG786486 TC786483:TC786486 ACY786483:ACY786486 AMU786483:AMU786486 AWQ786483:AWQ786486 BGM786483:BGM786486 BQI786483:BQI786486 CAE786483:CAE786486 CKA786483:CKA786486 CTW786483:CTW786486 DDS786483:DDS786486 DNO786483:DNO786486 DXK786483:DXK786486 EHG786483:EHG786486 ERC786483:ERC786486 FAY786483:FAY786486 FKU786483:FKU786486 FUQ786483:FUQ786486 GEM786483:GEM786486 GOI786483:GOI786486 GYE786483:GYE786486 HIA786483:HIA786486 HRW786483:HRW786486 IBS786483:IBS786486 ILO786483:ILO786486 IVK786483:IVK786486 JFG786483:JFG786486 JPC786483:JPC786486 JYY786483:JYY786486 KIU786483:KIU786486 KSQ786483:KSQ786486 LCM786483:LCM786486 LMI786483:LMI786486 LWE786483:LWE786486 MGA786483:MGA786486 MPW786483:MPW786486 MZS786483:MZS786486 NJO786483:NJO786486 NTK786483:NTK786486 ODG786483:ODG786486 ONC786483:ONC786486 OWY786483:OWY786486 PGU786483:PGU786486 PQQ786483:PQQ786486 QAM786483:QAM786486 QKI786483:QKI786486 QUE786483:QUE786486 REA786483:REA786486 RNW786483:RNW786486 RXS786483:RXS786486 SHO786483:SHO786486 SRK786483:SRK786486 TBG786483:TBG786486 TLC786483:TLC786486 TUY786483:TUY786486 UEU786483:UEU786486 UOQ786483:UOQ786486 UYM786483:UYM786486 VII786483:VII786486 VSE786483:VSE786486 WCA786483:WCA786486 WLW786483:WLW786486 WVS786483:WVS786486 K852019:K852022 JG852019:JG852022 TC852019:TC852022 ACY852019:ACY852022 AMU852019:AMU852022 AWQ852019:AWQ852022 BGM852019:BGM852022 BQI852019:BQI852022 CAE852019:CAE852022 CKA852019:CKA852022 CTW852019:CTW852022 DDS852019:DDS852022 DNO852019:DNO852022 DXK852019:DXK852022 EHG852019:EHG852022 ERC852019:ERC852022 FAY852019:FAY852022 FKU852019:FKU852022 FUQ852019:FUQ852022 GEM852019:GEM852022 GOI852019:GOI852022 GYE852019:GYE852022 HIA852019:HIA852022 HRW852019:HRW852022 IBS852019:IBS852022 ILO852019:ILO852022 IVK852019:IVK852022 JFG852019:JFG852022 JPC852019:JPC852022 JYY852019:JYY852022 KIU852019:KIU852022 KSQ852019:KSQ852022 LCM852019:LCM852022 LMI852019:LMI852022 LWE852019:LWE852022 MGA852019:MGA852022 MPW852019:MPW852022 MZS852019:MZS852022 NJO852019:NJO852022 NTK852019:NTK852022 ODG852019:ODG852022 ONC852019:ONC852022 OWY852019:OWY852022 PGU852019:PGU852022 PQQ852019:PQQ852022 QAM852019:QAM852022 QKI852019:QKI852022 QUE852019:QUE852022 REA852019:REA852022 RNW852019:RNW852022 RXS852019:RXS852022 SHO852019:SHO852022 SRK852019:SRK852022 TBG852019:TBG852022 TLC852019:TLC852022 TUY852019:TUY852022 UEU852019:UEU852022 UOQ852019:UOQ852022 UYM852019:UYM852022 VII852019:VII852022 VSE852019:VSE852022 WCA852019:WCA852022 WLW852019:WLW852022 WVS852019:WVS852022 K917555:K917558 JG917555:JG917558 TC917555:TC917558 ACY917555:ACY917558 AMU917555:AMU917558 AWQ917555:AWQ917558 BGM917555:BGM917558 BQI917555:BQI917558 CAE917555:CAE917558 CKA917555:CKA917558 CTW917555:CTW917558 DDS917555:DDS917558 DNO917555:DNO917558 DXK917555:DXK917558 EHG917555:EHG917558 ERC917555:ERC917558 FAY917555:FAY917558 FKU917555:FKU917558 FUQ917555:FUQ917558 GEM917555:GEM917558 GOI917555:GOI917558 GYE917555:GYE917558 HIA917555:HIA917558 HRW917555:HRW917558 IBS917555:IBS917558 ILO917555:ILO917558 IVK917555:IVK917558 JFG917555:JFG917558 JPC917555:JPC917558 JYY917555:JYY917558 KIU917555:KIU917558 KSQ917555:KSQ917558 LCM917555:LCM917558 LMI917555:LMI917558 LWE917555:LWE917558 MGA917555:MGA917558 MPW917555:MPW917558 MZS917555:MZS917558 NJO917555:NJO917558 NTK917555:NTK917558 ODG917555:ODG917558 ONC917555:ONC917558 OWY917555:OWY917558 PGU917555:PGU917558 PQQ917555:PQQ917558 QAM917555:QAM917558 QKI917555:QKI917558 QUE917555:QUE917558 REA917555:REA917558 RNW917555:RNW917558 RXS917555:RXS917558 SHO917555:SHO917558 SRK917555:SRK917558 TBG917555:TBG917558 TLC917555:TLC917558 TUY917555:TUY917558 UEU917555:UEU917558 UOQ917555:UOQ917558 UYM917555:UYM917558 VII917555:VII917558 VSE917555:VSE917558 WCA917555:WCA917558 WLW917555:WLW917558 WVS917555:WVS917558 K983091:K983094 JG983091:JG983094 TC983091:TC983094 ACY983091:ACY983094 AMU983091:AMU983094 AWQ983091:AWQ983094 BGM983091:BGM983094 BQI983091:BQI983094 CAE983091:CAE983094 CKA983091:CKA983094 CTW983091:CTW983094 DDS983091:DDS983094 DNO983091:DNO983094 DXK983091:DXK983094 EHG983091:EHG983094 ERC983091:ERC983094 FAY983091:FAY983094 FKU983091:FKU983094 FUQ983091:FUQ983094 GEM983091:GEM983094 GOI983091:GOI983094 GYE983091:GYE983094 HIA983091:HIA983094 HRW983091:HRW983094 IBS983091:IBS983094 ILO983091:ILO983094 IVK983091:IVK983094 JFG983091:JFG983094 JPC983091:JPC983094 JYY983091:JYY983094 KIU983091:KIU983094 KSQ983091:KSQ983094 LCM983091:LCM983094 LMI983091:LMI983094 LWE983091:LWE983094 MGA983091:MGA983094 MPW983091:MPW983094 MZS983091:MZS983094 NJO983091:NJO983094 NTK983091:NTK983094 ODG983091:ODG983094 ONC983091:ONC983094 OWY983091:OWY983094 PGU983091:PGU983094 PQQ983091:PQQ983094 QAM983091:QAM983094 QKI983091:QKI983094 QUE983091:QUE983094 REA983091:REA983094 RNW983091:RNW983094 RXS983091:RXS983094 SHO983091:SHO983094 SRK983091:SRK983094 TBG983091:TBG983094 TLC983091:TLC983094 TUY983091:TUY983094 UEU983091:UEU983094 UOQ983091:UOQ983094 UYM983091:UYM983094 VII983091:VII983094 VSE983091:VSE983094 WCA983091:WCA983094 WLW983091:WLW983094 WVS983091:WVS983094 K27:K29 JG27:JG29 TC27:TC29 ACY27:ACY29 AMU27:AMU29 AWQ27:AWQ29 BGM27:BGM29 BQI27:BQI29 CAE27:CAE29 CKA27:CKA29 CTW27:CTW29 DDS27:DDS29 DNO27:DNO29 DXK27:DXK29 EHG27:EHG29 ERC27:ERC29 FAY27:FAY29 FKU27:FKU29 FUQ27:FUQ29 GEM27:GEM29 GOI27:GOI29 GYE27:GYE29 HIA27:HIA29 HRW27:HRW29 IBS27:IBS29 ILO27:ILO29 IVK27:IVK29 JFG27:JFG29 JPC27:JPC29 JYY27:JYY29 KIU27:KIU29 KSQ27:KSQ29 LCM27:LCM29 LMI27:LMI29 LWE27:LWE29 MGA27:MGA29 MPW27:MPW29 MZS27:MZS29 NJO27:NJO29 NTK27:NTK29 ODG27:ODG29 ONC27:ONC29 OWY27:OWY29 PGU27:PGU29 PQQ27:PQQ29 QAM27:QAM29 QKI27:QKI29 QUE27:QUE29 REA27:REA29 RNW27:RNW29 RXS27:RXS29 SHO27:SHO29 SRK27:SRK29 TBG27:TBG29 TLC27:TLC29 TUY27:TUY29 UEU27:UEU29 UOQ27:UOQ29 UYM27:UYM29 VII27:VII29 VSE27:VSE29 WCA27:WCA29 WLW27:WLW29 WVS27:WVS29 K65563:K65565 JG65563:JG65565 TC65563:TC65565 ACY65563:ACY65565 AMU65563:AMU65565 AWQ65563:AWQ65565 BGM65563:BGM65565 BQI65563:BQI65565 CAE65563:CAE65565 CKA65563:CKA65565 CTW65563:CTW65565 DDS65563:DDS65565 DNO65563:DNO65565 DXK65563:DXK65565 EHG65563:EHG65565 ERC65563:ERC65565 FAY65563:FAY65565 FKU65563:FKU65565 FUQ65563:FUQ65565 GEM65563:GEM65565 GOI65563:GOI65565 GYE65563:GYE65565 HIA65563:HIA65565 HRW65563:HRW65565 IBS65563:IBS65565 ILO65563:ILO65565 IVK65563:IVK65565 JFG65563:JFG65565 JPC65563:JPC65565 JYY65563:JYY65565 KIU65563:KIU65565 KSQ65563:KSQ65565 LCM65563:LCM65565 LMI65563:LMI65565 LWE65563:LWE65565 MGA65563:MGA65565 MPW65563:MPW65565 MZS65563:MZS65565 NJO65563:NJO65565 NTK65563:NTK65565 ODG65563:ODG65565 ONC65563:ONC65565 OWY65563:OWY65565 PGU65563:PGU65565 PQQ65563:PQQ65565 QAM65563:QAM65565 QKI65563:QKI65565 QUE65563:QUE65565 REA65563:REA65565 RNW65563:RNW65565 RXS65563:RXS65565 SHO65563:SHO65565 SRK65563:SRK65565 TBG65563:TBG65565 TLC65563:TLC65565 TUY65563:TUY65565 UEU65563:UEU65565 UOQ65563:UOQ65565 UYM65563:UYM65565 VII65563:VII65565 VSE65563:VSE65565 WCA65563:WCA65565 WLW65563:WLW65565 WVS65563:WVS65565 K131099:K131101 JG131099:JG131101 TC131099:TC131101 ACY131099:ACY131101 AMU131099:AMU131101 AWQ131099:AWQ131101 BGM131099:BGM131101 BQI131099:BQI131101 CAE131099:CAE131101 CKA131099:CKA131101 CTW131099:CTW131101 DDS131099:DDS131101 DNO131099:DNO131101 DXK131099:DXK131101 EHG131099:EHG131101 ERC131099:ERC131101 FAY131099:FAY131101 FKU131099:FKU131101 FUQ131099:FUQ131101 GEM131099:GEM131101 GOI131099:GOI131101 GYE131099:GYE131101 HIA131099:HIA131101 HRW131099:HRW131101 IBS131099:IBS131101 ILO131099:ILO131101 IVK131099:IVK131101 JFG131099:JFG131101 JPC131099:JPC131101 JYY131099:JYY131101 KIU131099:KIU131101 KSQ131099:KSQ131101 LCM131099:LCM131101 LMI131099:LMI131101 LWE131099:LWE131101 MGA131099:MGA131101 MPW131099:MPW131101 MZS131099:MZS131101 NJO131099:NJO131101 NTK131099:NTK131101 ODG131099:ODG131101 ONC131099:ONC131101 OWY131099:OWY131101 PGU131099:PGU131101 PQQ131099:PQQ131101 QAM131099:QAM131101 QKI131099:QKI131101 QUE131099:QUE131101 REA131099:REA131101 RNW131099:RNW131101 RXS131099:RXS131101 SHO131099:SHO131101 SRK131099:SRK131101 TBG131099:TBG131101 TLC131099:TLC131101 TUY131099:TUY131101 UEU131099:UEU131101 UOQ131099:UOQ131101 UYM131099:UYM131101 VII131099:VII131101 VSE131099:VSE131101 WCA131099:WCA131101 WLW131099:WLW131101 WVS131099:WVS131101 K196635:K196637 JG196635:JG196637 TC196635:TC196637 ACY196635:ACY196637 AMU196635:AMU196637 AWQ196635:AWQ196637 BGM196635:BGM196637 BQI196635:BQI196637 CAE196635:CAE196637 CKA196635:CKA196637 CTW196635:CTW196637 DDS196635:DDS196637 DNO196635:DNO196637 DXK196635:DXK196637 EHG196635:EHG196637 ERC196635:ERC196637 FAY196635:FAY196637 FKU196635:FKU196637 FUQ196635:FUQ196637 GEM196635:GEM196637 GOI196635:GOI196637 GYE196635:GYE196637 HIA196635:HIA196637 HRW196635:HRW196637 IBS196635:IBS196637 ILO196635:ILO196637 IVK196635:IVK196637 JFG196635:JFG196637 JPC196635:JPC196637 JYY196635:JYY196637 KIU196635:KIU196637 KSQ196635:KSQ196637 LCM196635:LCM196637 LMI196635:LMI196637 LWE196635:LWE196637 MGA196635:MGA196637 MPW196635:MPW196637 MZS196635:MZS196637 NJO196635:NJO196637 NTK196635:NTK196637 ODG196635:ODG196637 ONC196635:ONC196637 OWY196635:OWY196637 PGU196635:PGU196637 PQQ196635:PQQ196637 QAM196635:QAM196637 QKI196635:QKI196637 QUE196635:QUE196637 REA196635:REA196637 RNW196635:RNW196637 RXS196635:RXS196637 SHO196635:SHO196637 SRK196635:SRK196637 TBG196635:TBG196637 TLC196635:TLC196637 TUY196635:TUY196637 UEU196635:UEU196637 UOQ196635:UOQ196637 UYM196635:UYM196637 VII196635:VII196637 VSE196635:VSE196637 WCA196635:WCA196637 WLW196635:WLW196637 WVS196635:WVS196637 K262171:K262173 JG262171:JG262173 TC262171:TC262173 ACY262171:ACY262173 AMU262171:AMU262173 AWQ262171:AWQ262173 BGM262171:BGM262173 BQI262171:BQI262173 CAE262171:CAE262173 CKA262171:CKA262173 CTW262171:CTW262173 DDS262171:DDS262173 DNO262171:DNO262173 DXK262171:DXK262173 EHG262171:EHG262173 ERC262171:ERC262173 FAY262171:FAY262173 FKU262171:FKU262173 FUQ262171:FUQ262173 GEM262171:GEM262173 GOI262171:GOI262173 GYE262171:GYE262173 HIA262171:HIA262173 HRW262171:HRW262173 IBS262171:IBS262173 ILO262171:ILO262173 IVK262171:IVK262173 JFG262171:JFG262173 JPC262171:JPC262173 JYY262171:JYY262173 KIU262171:KIU262173 KSQ262171:KSQ262173 LCM262171:LCM262173 LMI262171:LMI262173 LWE262171:LWE262173 MGA262171:MGA262173 MPW262171:MPW262173 MZS262171:MZS262173 NJO262171:NJO262173 NTK262171:NTK262173 ODG262171:ODG262173 ONC262171:ONC262173 OWY262171:OWY262173 PGU262171:PGU262173 PQQ262171:PQQ262173 QAM262171:QAM262173 QKI262171:QKI262173 QUE262171:QUE262173 REA262171:REA262173 RNW262171:RNW262173 RXS262171:RXS262173 SHO262171:SHO262173 SRK262171:SRK262173 TBG262171:TBG262173 TLC262171:TLC262173 TUY262171:TUY262173 UEU262171:UEU262173 UOQ262171:UOQ262173 UYM262171:UYM262173 VII262171:VII262173 VSE262171:VSE262173 WCA262171:WCA262173 WLW262171:WLW262173 WVS262171:WVS262173 K327707:K327709 JG327707:JG327709 TC327707:TC327709 ACY327707:ACY327709 AMU327707:AMU327709 AWQ327707:AWQ327709 BGM327707:BGM327709 BQI327707:BQI327709 CAE327707:CAE327709 CKA327707:CKA327709 CTW327707:CTW327709 DDS327707:DDS327709 DNO327707:DNO327709 DXK327707:DXK327709 EHG327707:EHG327709 ERC327707:ERC327709 FAY327707:FAY327709 FKU327707:FKU327709 FUQ327707:FUQ327709 GEM327707:GEM327709 GOI327707:GOI327709 GYE327707:GYE327709 HIA327707:HIA327709 HRW327707:HRW327709 IBS327707:IBS327709 ILO327707:ILO327709 IVK327707:IVK327709 JFG327707:JFG327709 JPC327707:JPC327709 JYY327707:JYY327709 KIU327707:KIU327709 KSQ327707:KSQ327709 LCM327707:LCM327709 LMI327707:LMI327709 LWE327707:LWE327709 MGA327707:MGA327709 MPW327707:MPW327709 MZS327707:MZS327709 NJO327707:NJO327709 NTK327707:NTK327709 ODG327707:ODG327709 ONC327707:ONC327709 OWY327707:OWY327709 PGU327707:PGU327709 PQQ327707:PQQ327709 QAM327707:QAM327709 QKI327707:QKI327709 QUE327707:QUE327709 REA327707:REA327709 RNW327707:RNW327709 RXS327707:RXS327709 SHO327707:SHO327709 SRK327707:SRK327709 TBG327707:TBG327709 TLC327707:TLC327709 TUY327707:TUY327709 UEU327707:UEU327709 UOQ327707:UOQ327709 UYM327707:UYM327709 VII327707:VII327709 VSE327707:VSE327709 WCA327707:WCA327709 WLW327707:WLW327709 WVS327707:WVS327709 K393243:K393245 JG393243:JG393245 TC393243:TC393245 ACY393243:ACY393245 AMU393243:AMU393245 AWQ393243:AWQ393245 BGM393243:BGM393245 BQI393243:BQI393245 CAE393243:CAE393245 CKA393243:CKA393245 CTW393243:CTW393245 DDS393243:DDS393245 DNO393243:DNO393245 DXK393243:DXK393245 EHG393243:EHG393245 ERC393243:ERC393245 FAY393243:FAY393245 FKU393243:FKU393245 FUQ393243:FUQ393245 GEM393243:GEM393245 GOI393243:GOI393245 GYE393243:GYE393245 HIA393243:HIA393245 HRW393243:HRW393245 IBS393243:IBS393245 ILO393243:ILO393245 IVK393243:IVK393245 JFG393243:JFG393245 JPC393243:JPC393245 JYY393243:JYY393245 KIU393243:KIU393245 KSQ393243:KSQ393245 LCM393243:LCM393245 LMI393243:LMI393245 LWE393243:LWE393245 MGA393243:MGA393245 MPW393243:MPW393245 MZS393243:MZS393245 NJO393243:NJO393245 NTK393243:NTK393245 ODG393243:ODG393245 ONC393243:ONC393245 OWY393243:OWY393245 PGU393243:PGU393245 PQQ393243:PQQ393245 QAM393243:QAM393245 QKI393243:QKI393245 QUE393243:QUE393245 REA393243:REA393245 RNW393243:RNW393245 RXS393243:RXS393245 SHO393243:SHO393245 SRK393243:SRK393245 TBG393243:TBG393245 TLC393243:TLC393245 TUY393243:TUY393245 UEU393243:UEU393245 UOQ393243:UOQ393245 UYM393243:UYM393245 VII393243:VII393245 VSE393243:VSE393245 WCA393243:WCA393245 WLW393243:WLW393245 WVS393243:WVS393245 K458779:K458781 JG458779:JG458781 TC458779:TC458781 ACY458779:ACY458781 AMU458779:AMU458781 AWQ458779:AWQ458781 BGM458779:BGM458781 BQI458779:BQI458781 CAE458779:CAE458781 CKA458779:CKA458781 CTW458779:CTW458781 DDS458779:DDS458781 DNO458779:DNO458781 DXK458779:DXK458781 EHG458779:EHG458781 ERC458779:ERC458781 FAY458779:FAY458781 FKU458779:FKU458781 FUQ458779:FUQ458781 GEM458779:GEM458781 GOI458779:GOI458781 GYE458779:GYE458781 HIA458779:HIA458781 HRW458779:HRW458781 IBS458779:IBS458781 ILO458779:ILO458781 IVK458779:IVK458781 JFG458779:JFG458781 JPC458779:JPC458781 JYY458779:JYY458781 KIU458779:KIU458781 KSQ458779:KSQ458781 LCM458779:LCM458781 LMI458779:LMI458781 LWE458779:LWE458781 MGA458779:MGA458781 MPW458779:MPW458781 MZS458779:MZS458781 NJO458779:NJO458781 NTK458779:NTK458781 ODG458779:ODG458781 ONC458779:ONC458781 OWY458779:OWY458781 PGU458779:PGU458781 PQQ458779:PQQ458781 QAM458779:QAM458781 QKI458779:QKI458781 QUE458779:QUE458781 REA458779:REA458781 RNW458779:RNW458781 RXS458779:RXS458781 SHO458779:SHO458781 SRK458779:SRK458781 TBG458779:TBG458781 TLC458779:TLC458781 TUY458779:TUY458781 UEU458779:UEU458781 UOQ458779:UOQ458781 UYM458779:UYM458781 VII458779:VII458781 VSE458779:VSE458781 WCA458779:WCA458781 WLW458779:WLW458781 WVS458779:WVS458781 K524315:K524317 JG524315:JG524317 TC524315:TC524317 ACY524315:ACY524317 AMU524315:AMU524317 AWQ524315:AWQ524317 BGM524315:BGM524317 BQI524315:BQI524317 CAE524315:CAE524317 CKA524315:CKA524317 CTW524315:CTW524317 DDS524315:DDS524317 DNO524315:DNO524317 DXK524315:DXK524317 EHG524315:EHG524317 ERC524315:ERC524317 FAY524315:FAY524317 FKU524315:FKU524317 FUQ524315:FUQ524317 GEM524315:GEM524317 GOI524315:GOI524317 GYE524315:GYE524317 HIA524315:HIA524317 HRW524315:HRW524317 IBS524315:IBS524317 ILO524315:ILO524317 IVK524315:IVK524317 JFG524315:JFG524317 JPC524315:JPC524317 JYY524315:JYY524317 KIU524315:KIU524317 KSQ524315:KSQ524317 LCM524315:LCM524317 LMI524315:LMI524317 LWE524315:LWE524317 MGA524315:MGA524317 MPW524315:MPW524317 MZS524315:MZS524317 NJO524315:NJO524317 NTK524315:NTK524317 ODG524315:ODG524317 ONC524315:ONC524317 OWY524315:OWY524317 PGU524315:PGU524317 PQQ524315:PQQ524317 QAM524315:QAM524317 QKI524315:QKI524317 QUE524315:QUE524317 REA524315:REA524317 RNW524315:RNW524317 RXS524315:RXS524317 SHO524315:SHO524317 SRK524315:SRK524317 TBG524315:TBG524317 TLC524315:TLC524317 TUY524315:TUY524317 UEU524315:UEU524317 UOQ524315:UOQ524317 UYM524315:UYM524317 VII524315:VII524317 VSE524315:VSE524317 WCA524315:WCA524317 WLW524315:WLW524317 WVS524315:WVS524317 K589851:K589853 JG589851:JG589853 TC589851:TC589853 ACY589851:ACY589853 AMU589851:AMU589853 AWQ589851:AWQ589853 BGM589851:BGM589853 BQI589851:BQI589853 CAE589851:CAE589853 CKA589851:CKA589853 CTW589851:CTW589853 DDS589851:DDS589853 DNO589851:DNO589853 DXK589851:DXK589853 EHG589851:EHG589853 ERC589851:ERC589853 FAY589851:FAY589853 FKU589851:FKU589853 FUQ589851:FUQ589853 GEM589851:GEM589853 GOI589851:GOI589853 GYE589851:GYE589853 HIA589851:HIA589853 HRW589851:HRW589853 IBS589851:IBS589853 ILO589851:ILO589853 IVK589851:IVK589853 JFG589851:JFG589853 JPC589851:JPC589853 JYY589851:JYY589853 KIU589851:KIU589853 KSQ589851:KSQ589853 LCM589851:LCM589853 LMI589851:LMI589853 LWE589851:LWE589853 MGA589851:MGA589853 MPW589851:MPW589853 MZS589851:MZS589853 NJO589851:NJO589853 NTK589851:NTK589853 ODG589851:ODG589853 ONC589851:ONC589853 OWY589851:OWY589853 PGU589851:PGU589853 PQQ589851:PQQ589853 QAM589851:QAM589853 QKI589851:QKI589853 QUE589851:QUE589853 REA589851:REA589853 RNW589851:RNW589853 RXS589851:RXS589853 SHO589851:SHO589853 SRK589851:SRK589853 TBG589851:TBG589853 TLC589851:TLC589853 TUY589851:TUY589853 UEU589851:UEU589853 UOQ589851:UOQ589853 UYM589851:UYM589853 VII589851:VII589853 VSE589851:VSE589853 WCA589851:WCA589853 WLW589851:WLW589853 WVS589851:WVS589853 K655387:K655389 JG655387:JG655389 TC655387:TC655389 ACY655387:ACY655389 AMU655387:AMU655389 AWQ655387:AWQ655389 BGM655387:BGM655389 BQI655387:BQI655389 CAE655387:CAE655389 CKA655387:CKA655389 CTW655387:CTW655389 DDS655387:DDS655389 DNO655387:DNO655389 DXK655387:DXK655389 EHG655387:EHG655389 ERC655387:ERC655389 FAY655387:FAY655389 FKU655387:FKU655389 FUQ655387:FUQ655389 GEM655387:GEM655389 GOI655387:GOI655389 GYE655387:GYE655389 HIA655387:HIA655389 HRW655387:HRW655389 IBS655387:IBS655389 ILO655387:ILO655389 IVK655387:IVK655389 JFG655387:JFG655389 JPC655387:JPC655389 JYY655387:JYY655389 KIU655387:KIU655389 KSQ655387:KSQ655389 LCM655387:LCM655389 LMI655387:LMI655389 LWE655387:LWE655389 MGA655387:MGA655389 MPW655387:MPW655389 MZS655387:MZS655389 NJO655387:NJO655389 NTK655387:NTK655389 ODG655387:ODG655389 ONC655387:ONC655389 OWY655387:OWY655389 PGU655387:PGU655389 PQQ655387:PQQ655389 QAM655387:QAM655389 QKI655387:QKI655389 QUE655387:QUE655389 REA655387:REA655389 RNW655387:RNW655389 RXS655387:RXS655389 SHO655387:SHO655389 SRK655387:SRK655389 TBG655387:TBG655389 TLC655387:TLC655389 TUY655387:TUY655389 UEU655387:UEU655389 UOQ655387:UOQ655389 UYM655387:UYM655389 VII655387:VII655389 VSE655387:VSE655389 WCA655387:WCA655389 WLW655387:WLW655389 WVS655387:WVS655389 K720923:K720925 JG720923:JG720925 TC720923:TC720925 ACY720923:ACY720925 AMU720923:AMU720925 AWQ720923:AWQ720925 BGM720923:BGM720925 BQI720923:BQI720925 CAE720923:CAE720925 CKA720923:CKA720925 CTW720923:CTW720925 DDS720923:DDS720925 DNO720923:DNO720925 DXK720923:DXK720925 EHG720923:EHG720925 ERC720923:ERC720925 FAY720923:FAY720925 FKU720923:FKU720925 FUQ720923:FUQ720925 GEM720923:GEM720925 GOI720923:GOI720925 GYE720923:GYE720925 HIA720923:HIA720925 HRW720923:HRW720925 IBS720923:IBS720925 ILO720923:ILO720925 IVK720923:IVK720925 JFG720923:JFG720925 JPC720923:JPC720925 JYY720923:JYY720925 KIU720923:KIU720925 KSQ720923:KSQ720925 LCM720923:LCM720925 LMI720923:LMI720925 LWE720923:LWE720925 MGA720923:MGA720925 MPW720923:MPW720925 MZS720923:MZS720925 NJO720923:NJO720925 NTK720923:NTK720925 ODG720923:ODG720925 ONC720923:ONC720925 OWY720923:OWY720925 PGU720923:PGU720925 PQQ720923:PQQ720925 QAM720923:QAM720925 QKI720923:QKI720925 QUE720923:QUE720925 REA720923:REA720925 RNW720923:RNW720925 RXS720923:RXS720925 SHO720923:SHO720925 SRK720923:SRK720925 TBG720923:TBG720925 TLC720923:TLC720925 TUY720923:TUY720925 UEU720923:UEU720925 UOQ720923:UOQ720925 UYM720923:UYM720925 VII720923:VII720925 VSE720923:VSE720925 WCA720923:WCA720925 WLW720923:WLW720925 WVS720923:WVS720925 K786459:K786461 JG786459:JG786461 TC786459:TC786461 ACY786459:ACY786461 AMU786459:AMU786461 AWQ786459:AWQ786461 BGM786459:BGM786461 BQI786459:BQI786461 CAE786459:CAE786461 CKA786459:CKA786461 CTW786459:CTW786461 DDS786459:DDS786461 DNO786459:DNO786461 DXK786459:DXK786461 EHG786459:EHG786461 ERC786459:ERC786461 FAY786459:FAY786461 FKU786459:FKU786461 FUQ786459:FUQ786461 GEM786459:GEM786461 GOI786459:GOI786461 GYE786459:GYE786461 HIA786459:HIA786461 HRW786459:HRW786461 IBS786459:IBS786461 ILO786459:ILO786461 IVK786459:IVK786461 JFG786459:JFG786461 JPC786459:JPC786461 JYY786459:JYY786461 KIU786459:KIU786461 KSQ786459:KSQ786461 LCM786459:LCM786461 LMI786459:LMI786461 LWE786459:LWE786461 MGA786459:MGA786461 MPW786459:MPW786461 MZS786459:MZS786461 NJO786459:NJO786461 NTK786459:NTK786461 ODG786459:ODG786461 ONC786459:ONC786461 OWY786459:OWY786461 PGU786459:PGU786461 PQQ786459:PQQ786461 QAM786459:QAM786461 QKI786459:QKI786461 QUE786459:QUE786461 REA786459:REA786461 RNW786459:RNW786461 RXS786459:RXS786461 SHO786459:SHO786461 SRK786459:SRK786461 TBG786459:TBG786461 TLC786459:TLC786461 TUY786459:TUY786461 UEU786459:UEU786461 UOQ786459:UOQ786461 UYM786459:UYM786461 VII786459:VII786461 VSE786459:VSE786461 WCA786459:WCA786461 WLW786459:WLW786461 WVS786459:WVS786461 K851995:K851997 JG851995:JG851997 TC851995:TC851997 ACY851995:ACY851997 AMU851995:AMU851997 AWQ851995:AWQ851997 BGM851995:BGM851997 BQI851995:BQI851997 CAE851995:CAE851997 CKA851995:CKA851997 CTW851995:CTW851997 DDS851995:DDS851997 DNO851995:DNO851997 DXK851995:DXK851997 EHG851995:EHG851997 ERC851995:ERC851997 FAY851995:FAY851997 FKU851995:FKU851997 FUQ851995:FUQ851997 GEM851995:GEM851997 GOI851995:GOI851997 GYE851995:GYE851997 HIA851995:HIA851997 HRW851995:HRW851997 IBS851995:IBS851997 ILO851995:ILO851997 IVK851995:IVK851997 JFG851995:JFG851997 JPC851995:JPC851997 JYY851995:JYY851997 KIU851995:KIU851997 KSQ851995:KSQ851997 LCM851995:LCM851997 LMI851995:LMI851997 LWE851995:LWE851997 MGA851995:MGA851997 MPW851995:MPW851997 MZS851995:MZS851997 NJO851995:NJO851997 NTK851995:NTK851997 ODG851995:ODG851997 ONC851995:ONC851997 OWY851995:OWY851997 PGU851995:PGU851997 PQQ851995:PQQ851997 QAM851995:QAM851997 QKI851995:QKI851997 QUE851995:QUE851997 REA851995:REA851997 RNW851995:RNW851997 RXS851995:RXS851997 SHO851995:SHO851997 SRK851995:SRK851997 TBG851995:TBG851997 TLC851995:TLC851997 TUY851995:TUY851997 UEU851995:UEU851997 UOQ851995:UOQ851997 UYM851995:UYM851997 VII851995:VII851997 VSE851995:VSE851997 WCA851995:WCA851997 WLW851995:WLW851997 WVS851995:WVS851997 K917531:K917533 JG917531:JG917533 TC917531:TC917533 ACY917531:ACY917533 AMU917531:AMU917533 AWQ917531:AWQ917533 BGM917531:BGM917533 BQI917531:BQI917533 CAE917531:CAE917533 CKA917531:CKA917533 CTW917531:CTW917533 DDS917531:DDS917533 DNO917531:DNO917533 DXK917531:DXK917533 EHG917531:EHG917533 ERC917531:ERC917533 FAY917531:FAY917533 FKU917531:FKU917533 FUQ917531:FUQ917533 GEM917531:GEM917533 GOI917531:GOI917533 GYE917531:GYE917533 HIA917531:HIA917533 HRW917531:HRW917533 IBS917531:IBS917533 ILO917531:ILO917533 IVK917531:IVK917533 JFG917531:JFG917533 JPC917531:JPC917533 JYY917531:JYY917533 KIU917531:KIU917533 KSQ917531:KSQ917533 LCM917531:LCM917533 LMI917531:LMI917533 LWE917531:LWE917533 MGA917531:MGA917533 MPW917531:MPW917533 MZS917531:MZS917533 NJO917531:NJO917533 NTK917531:NTK917533 ODG917531:ODG917533 ONC917531:ONC917533 OWY917531:OWY917533 PGU917531:PGU917533 PQQ917531:PQQ917533 QAM917531:QAM917533 QKI917531:QKI917533 QUE917531:QUE917533 REA917531:REA917533 RNW917531:RNW917533 RXS917531:RXS917533 SHO917531:SHO917533 SRK917531:SRK917533 TBG917531:TBG917533 TLC917531:TLC917533 TUY917531:TUY917533 UEU917531:UEU917533 UOQ917531:UOQ917533 UYM917531:UYM917533 VII917531:VII917533 VSE917531:VSE917533 WCA917531:WCA917533 WLW917531:WLW917533 WVS917531:WVS917533 K983067:K983069 JG983067:JG983069 TC983067:TC983069 ACY983067:ACY983069 AMU983067:AMU983069 AWQ983067:AWQ983069 BGM983067:BGM983069 BQI983067:BQI983069 CAE983067:CAE983069 CKA983067:CKA983069 CTW983067:CTW983069 DDS983067:DDS983069 DNO983067:DNO983069 DXK983067:DXK983069 EHG983067:EHG983069 ERC983067:ERC983069 FAY983067:FAY983069 FKU983067:FKU983069 FUQ983067:FUQ983069 GEM983067:GEM983069 GOI983067:GOI983069 GYE983067:GYE983069 HIA983067:HIA983069 HRW983067:HRW983069 IBS983067:IBS983069 ILO983067:ILO983069 IVK983067:IVK983069 JFG983067:JFG983069 JPC983067:JPC983069 JYY983067:JYY983069 KIU983067:KIU983069 KSQ983067:KSQ983069 LCM983067:LCM983069 LMI983067:LMI983069 LWE983067:LWE983069 MGA983067:MGA983069 MPW983067:MPW983069 MZS983067:MZS983069 NJO983067:NJO983069 NTK983067:NTK983069 ODG983067:ODG983069 ONC983067:ONC983069 OWY983067:OWY983069 PGU983067:PGU983069 PQQ983067:PQQ983069 QAM983067:QAM983069 QKI983067:QKI983069 QUE983067:QUE983069 REA983067:REA983069 RNW983067:RNW983069 RXS983067:RXS983069 SHO983067:SHO983069 SRK983067:SRK983069 TBG983067:TBG983069 TLC983067:TLC983069 TUY983067:TUY983069 UEU983067:UEU983069 UOQ983067:UOQ983069 UYM983067:UYM983069 VII983067:VII983069 VSE983067:VSE983069 WCA983067:WCA983069 WLW983067:WLW983069 WVS983067:WVS983069 K37 JG37 TC37 ACY37 AMU37 AWQ37 BGM37 BQI37 CAE37 CKA37 CTW37 DDS37 DNO37 DXK37 EHG37 ERC37 FAY37 FKU37 FUQ37 GEM37 GOI37 GYE37 HIA37 HRW37 IBS37 ILO37 IVK37 JFG37 JPC37 JYY37 KIU37 KSQ37 LCM37 LMI37 LWE37 MGA37 MPW37 MZS37 NJO37 NTK37 ODG37 ONC37 OWY37 PGU37 PQQ37 QAM37 QKI37 QUE37 REA37 RNW37 RXS37 SHO37 SRK37 TBG37 TLC37 TUY37 UEU37 UOQ37 UYM37 VII37 VSE37 WCA37 WLW37 WVS37 K65573 JG65573 TC65573 ACY65573 AMU65573 AWQ65573 BGM65573 BQI65573 CAE65573 CKA65573 CTW65573 DDS65573 DNO65573 DXK65573 EHG65573 ERC65573 FAY65573 FKU65573 FUQ65573 GEM65573 GOI65573 GYE65573 HIA65573 HRW65573 IBS65573 ILO65573 IVK65573 JFG65573 JPC65573 JYY65573 KIU65573 KSQ65573 LCM65573 LMI65573 LWE65573 MGA65573 MPW65573 MZS65573 NJO65573 NTK65573 ODG65573 ONC65573 OWY65573 PGU65573 PQQ65573 QAM65573 QKI65573 QUE65573 REA65573 RNW65573 RXS65573 SHO65573 SRK65573 TBG65573 TLC65573 TUY65573 UEU65573 UOQ65573 UYM65573 VII65573 VSE65573 WCA65573 WLW65573 WVS65573 K131109 JG131109 TC131109 ACY131109 AMU131109 AWQ131109 BGM131109 BQI131109 CAE131109 CKA131109 CTW131109 DDS131109 DNO131109 DXK131109 EHG131109 ERC131109 FAY131109 FKU131109 FUQ131109 GEM131109 GOI131109 GYE131109 HIA131109 HRW131109 IBS131109 ILO131109 IVK131109 JFG131109 JPC131109 JYY131109 KIU131109 KSQ131109 LCM131109 LMI131109 LWE131109 MGA131109 MPW131109 MZS131109 NJO131109 NTK131109 ODG131109 ONC131109 OWY131109 PGU131109 PQQ131109 QAM131109 QKI131109 QUE131109 REA131109 RNW131109 RXS131109 SHO131109 SRK131109 TBG131109 TLC131109 TUY131109 UEU131109 UOQ131109 UYM131109 VII131109 VSE131109 WCA131109 WLW131109 WVS131109 K196645 JG196645 TC196645 ACY196645 AMU196645 AWQ196645 BGM196645 BQI196645 CAE196645 CKA196645 CTW196645 DDS196645 DNO196645 DXK196645 EHG196645 ERC196645 FAY196645 FKU196645 FUQ196645 GEM196645 GOI196645 GYE196645 HIA196645 HRW196645 IBS196645 ILO196645 IVK196645 JFG196645 JPC196645 JYY196645 KIU196645 KSQ196645 LCM196645 LMI196645 LWE196645 MGA196645 MPW196645 MZS196645 NJO196645 NTK196645 ODG196645 ONC196645 OWY196645 PGU196645 PQQ196645 QAM196645 QKI196645 QUE196645 REA196645 RNW196645 RXS196645 SHO196645 SRK196645 TBG196645 TLC196645 TUY196645 UEU196645 UOQ196645 UYM196645 VII196645 VSE196645 WCA196645 WLW196645 WVS196645 K262181 JG262181 TC262181 ACY262181 AMU262181 AWQ262181 BGM262181 BQI262181 CAE262181 CKA262181 CTW262181 DDS262181 DNO262181 DXK262181 EHG262181 ERC262181 FAY262181 FKU262181 FUQ262181 GEM262181 GOI262181 GYE262181 HIA262181 HRW262181 IBS262181 ILO262181 IVK262181 JFG262181 JPC262181 JYY262181 KIU262181 KSQ262181 LCM262181 LMI262181 LWE262181 MGA262181 MPW262181 MZS262181 NJO262181 NTK262181 ODG262181 ONC262181 OWY262181 PGU262181 PQQ262181 QAM262181 QKI262181 QUE262181 REA262181 RNW262181 RXS262181 SHO262181 SRK262181 TBG262181 TLC262181 TUY262181 UEU262181 UOQ262181 UYM262181 VII262181 VSE262181 WCA262181 WLW262181 WVS262181 K327717 JG327717 TC327717 ACY327717 AMU327717 AWQ327717 BGM327717 BQI327717 CAE327717 CKA327717 CTW327717 DDS327717 DNO327717 DXK327717 EHG327717 ERC327717 FAY327717 FKU327717 FUQ327717 GEM327717 GOI327717 GYE327717 HIA327717 HRW327717 IBS327717 ILO327717 IVK327717 JFG327717 JPC327717 JYY327717 KIU327717 KSQ327717 LCM327717 LMI327717 LWE327717 MGA327717 MPW327717 MZS327717 NJO327717 NTK327717 ODG327717 ONC327717 OWY327717 PGU327717 PQQ327717 QAM327717 QKI327717 QUE327717 REA327717 RNW327717 RXS327717 SHO327717 SRK327717 TBG327717 TLC327717 TUY327717 UEU327717 UOQ327717 UYM327717 VII327717 VSE327717 WCA327717 WLW327717 WVS327717 K393253 JG393253 TC393253 ACY393253 AMU393253 AWQ393253 BGM393253 BQI393253 CAE393253 CKA393253 CTW393253 DDS393253 DNO393253 DXK393253 EHG393253 ERC393253 FAY393253 FKU393253 FUQ393253 GEM393253 GOI393253 GYE393253 HIA393253 HRW393253 IBS393253 ILO393253 IVK393253 JFG393253 JPC393253 JYY393253 KIU393253 KSQ393253 LCM393253 LMI393253 LWE393253 MGA393253 MPW393253 MZS393253 NJO393253 NTK393253 ODG393253 ONC393253 OWY393253 PGU393253 PQQ393253 QAM393253 QKI393253 QUE393253 REA393253 RNW393253 RXS393253 SHO393253 SRK393253 TBG393253 TLC393253 TUY393253 UEU393253 UOQ393253 UYM393253 VII393253 VSE393253 WCA393253 WLW393253 WVS393253 K458789 JG458789 TC458789 ACY458789 AMU458789 AWQ458789 BGM458789 BQI458789 CAE458789 CKA458789 CTW458789 DDS458789 DNO458789 DXK458789 EHG458789 ERC458789 FAY458789 FKU458789 FUQ458789 GEM458789 GOI458789 GYE458789 HIA458789 HRW458789 IBS458789 ILO458789 IVK458789 JFG458789 JPC458789 JYY458789 KIU458789 KSQ458789 LCM458789 LMI458789 LWE458789 MGA458789 MPW458789 MZS458789 NJO458789 NTK458789 ODG458789 ONC458789 OWY458789 PGU458789 PQQ458789 QAM458789 QKI458789 QUE458789 REA458789 RNW458789 RXS458789 SHO458789 SRK458789 TBG458789 TLC458789 TUY458789 UEU458789 UOQ458789 UYM458789 VII458789 VSE458789 WCA458789 WLW458789 WVS458789 K524325 JG524325 TC524325 ACY524325 AMU524325 AWQ524325 BGM524325 BQI524325 CAE524325 CKA524325 CTW524325 DDS524325 DNO524325 DXK524325 EHG524325 ERC524325 FAY524325 FKU524325 FUQ524325 GEM524325 GOI524325 GYE524325 HIA524325 HRW524325 IBS524325 ILO524325 IVK524325 JFG524325 JPC524325 JYY524325 KIU524325 KSQ524325 LCM524325 LMI524325 LWE524325 MGA524325 MPW524325 MZS524325 NJO524325 NTK524325 ODG524325 ONC524325 OWY524325 PGU524325 PQQ524325 QAM524325 QKI524325 QUE524325 REA524325 RNW524325 RXS524325 SHO524325 SRK524325 TBG524325 TLC524325 TUY524325 UEU524325 UOQ524325 UYM524325 VII524325 VSE524325 WCA524325 WLW524325 WVS524325 K589861 JG589861 TC589861 ACY589861 AMU589861 AWQ589861 BGM589861 BQI589861 CAE589861 CKA589861 CTW589861 DDS589861 DNO589861 DXK589861 EHG589861 ERC589861 FAY589861 FKU589861 FUQ589861 GEM589861 GOI589861 GYE589861 HIA589861 HRW589861 IBS589861 ILO589861 IVK589861 JFG589861 JPC589861 JYY589861 KIU589861 KSQ589861 LCM589861 LMI589861 LWE589861 MGA589861 MPW589861 MZS589861 NJO589861 NTK589861 ODG589861 ONC589861 OWY589861 PGU589861 PQQ589861 QAM589861 QKI589861 QUE589861 REA589861 RNW589861 RXS589861 SHO589861 SRK589861 TBG589861 TLC589861 TUY589861 UEU589861 UOQ589861 UYM589861 VII589861 VSE589861 WCA589861 WLW589861 WVS589861 K655397 JG655397 TC655397 ACY655397 AMU655397 AWQ655397 BGM655397 BQI655397 CAE655397 CKA655397 CTW655397 DDS655397 DNO655397 DXK655397 EHG655397 ERC655397 FAY655397 FKU655397 FUQ655397 GEM655397 GOI655397 GYE655397 HIA655397 HRW655397 IBS655397 ILO655397 IVK655397 JFG655397 JPC655397 JYY655397 KIU655397 KSQ655397 LCM655397 LMI655397 LWE655397 MGA655397 MPW655397 MZS655397 NJO655397 NTK655397 ODG655397 ONC655397 OWY655397 PGU655397 PQQ655397 QAM655397 QKI655397 QUE655397 REA655397 RNW655397 RXS655397 SHO655397 SRK655397 TBG655397 TLC655397 TUY655397 UEU655397 UOQ655397 UYM655397 VII655397 VSE655397 WCA655397 WLW655397 WVS655397 K720933 JG720933 TC720933 ACY720933 AMU720933 AWQ720933 BGM720933 BQI720933 CAE720933 CKA720933 CTW720933 DDS720933 DNO720933 DXK720933 EHG720933 ERC720933 FAY720933 FKU720933 FUQ720933 GEM720933 GOI720933 GYE720933 HIA720933 HRW720933 IBS720933 ILO720933 IVK720933 JFG720933 JPC720933 JYY720933 KIU720933 KSQ720933 LCM720933 LMI720933 LWE720933 MGA720933 MPW720933 MZS720933 NJO720933 NTK720933 ODG720933 ONC720933 OWY720933 PGU720933 PQQ720933 QAM720933 QKI720933 QUE720933 REA720933 RNW720933 RXS720933 SHO720933 SRK720933 TBG720933 TLC720933 TUY720933 UEU720933 UOQ720933 UYM720933 VII720933 VSE720933 WCA720933 WLW720933 WVS720933 K786469 JG786469 TC786469 ACY786469 AMU786469 AWQ786469 BGM786469 BQI786469 CAE786469 CKA786469 CTW786469 DDS786469 DNO786469 DXK786469 EHG786469 ERC786469 FAY786469 FKU786469 FUQ786469 GEM786469 GOI786469 GYE786469 HIA786469 HRW786469 IBS786469 ILO786469 IVK786469 JFG786469 JPC786469 JYY786469 KIU786469 KSQ786469 LCM786469 LMI786469 LWE786469 MGA786469 MPW786469 MZS786469 NJO786469 NTK786469 ODG786469 ONC786469 OWY786469 PGU786469 PQQ786469 QAM786469 QKI786469 QUE786469 REA786469 RNW786469 RXS786469 SHO786469 SRK786469 TBG786469 TLC786469 TUY786469 UEU786469 UOQ786469 UYM786469 VII786469 VSE786469 WCA786469 WLW786469 WVS786469 K852005 JG852005 TC852005 ACY852005 AMU852005 AWQ852005 BGM852005 BQI852005 CAE852005 CKA852005 CTW852005 DDS852005 DNO852005 DXK852005 EHG852005 ERC852005 FAY852005 FKU852005 FUQ852005 GEM852005 GOI852005 GYE852005 HIA852005 HRW852005 IBS852005 ILO852005 IVK852005 JFG852005 JPC852005 JYY852005 KIU852005 KSQ852005 LCM852005 LMI852005 LWE852005 MGA852005 MPW852005 MZS852005 NJO852005 NTK852005 ODG852005 ONC852005 OWY852005 PGU852005 PQQ852005 QAM852005 QKI852005 QUE852005 REA852005 RNW852005 RXS852005 SHO852005 SRK852005 TBG852005 TLC852005 TUY852005 UEU852005 UOQ852005 UYM852005 VII852005 VSE852005 WCA852005 WLW852005 WVS852005 K917541 JG917541 TC917541 ACY917541 AMU917541 AWQ917541 BGM917541 BQI917541 CAE917541 CKA917541 CTW917541 DDS917541 DNO917541 DXK917541 EHG917541 ERC917541 FAY917541 FKU917541 FUQ917541 GEM917541 GOI917541 GYE917541 HIA917541 HRW917541 IBS917541 ILO917541 IVK917541 JFG917541 JPC917541 JYY917541 KIU917541 KSQ917541 LCM917541 LMI917541 LWE917541 MGA917541 MPW917541 MZS917541 NJO917541 NTK917541 ODG917541 ONC917541 OWY917541 PGU917541 PQQ917541 QAM917541 QKI917541 QUE917541 REA917541 RNW917541 RXS917541 SHO917541 SRK917541 TBG917541 TLC917541 TUY917541 UEU917541 UOQ917541 UYM917541 VII917541 VSE917541 WCA917541 WLW917541 WVS917541 K983077 JG983077 TC983077 ACY983077 AMU983077 AWQ983077 BGM983077 BQI983077 CAE983077 CKA983077 CTW983077 DDS983077 DNO983077 DXK983077 EHG983077 ERC983077 FAY983077 FKU983077 FUQ983077 GEM983077 GOI983077 GYE983077 HIA983077 HRW983077 IBS983077 ILO983077 IVK983077 JFG983077 JPC983077 JYY983077 KIU983077 KSQ983077 LCM983077 LMI983077 LWE983077 MGA983077 MPW983077 MZS983077 NJO983077 NTK983077 ODG983077 ONC983077 OWY983077 PGU983077 PQQ983077 QAM983077 QKI983077 QUE983077 REA983077 RNW983077 RXS983077 SHO983077 SRK983077 TBG983077 TLC983077 TUY983077 UEU983077 UOQ983077 UYM983077 VII983077 VSE983077 WCA983077 WLW983077 WVS983077 K41:K44 JG41:JG44 TC41:TC44 ACY41:ACY44 AMU41:AMU44 AWQ41:AWQ44 BGM41:BGM44 BQI41:BQI44 CAE41:CAE44 CKA41:CKA44 CTW41:CTW44 DDS41:DDS44 DNO41:DNO44 DXK41:DXK44 EHG41:EHG44 ERC41:ERC44 FAY41:FAY44 FKU41:FKU44 FUQ41:FUQ44 GEM41:GEM44 GOI41:GOI44 GYE41:GYE44 HIA41:HIA44 HRW41:HRW44 IBS41:IBS44 ILO41:ILO44 IVK41:IVK44 JFG41:JFG44 JPC41:JPC44 JYY41:JYY44 KIU41:KIU44 KSQ41:KSQ44 LCM41:LCM44 LMI41:LMI44 LWE41:LWE44 MGA41:MGA44 MPW41:MPW44 MZS41:MZS44 NJO41:NJO44 NTK41:NTK44 ODG41:ODG44 ONC41:ONC44 OWY41:OWY44 PGU41:PGU44 PQQ41:PQQ44 QAM41:QAM44 QKI41:QKI44 QUE41:QUE44 REA41:REA44 RNW41:RNW44 RXS41:RXS44 SHO41:SHO44 SRK41:SRK44 TBG41:TBG44 TLC41:TLC44 TUY41:TUY44 UEU41:UEU44 UOQ41:UOQ44 UYM41:UYM44 VII41:VII44 VSE41:VSE44 WCA41:WCA44 WLW41:WLW44 WVS41:WVS44 K65577:K65580 JG65577:JG65580 TC65577:TC65580 ACY65577:ACY65580 AMU65577:AMU65580 AWQ65577:AWQ65580 BGM65577:BGM65580 BQI65577:BQI65580 CAE65577:CAE65580 CKA65577:CKA65580 CTW65577:CTW65580 DDS65577:DDS65580 DNO65577:DNO65580 DXK65577:DXK65580 EHG65577:EHG65580 ERC65577:ERC65580 FAY65577:FAY65580 FKU65577:FKU65580 FUQ65577:FUQ65580 GEM65577:GEM65580 GOI65577:GOI65580 GYE65577:GYE65580 HIA65577:HIA65580 HRW65577:HRW65580 IBS65577:IBS65580 ILO65577:ILO65580 IVK65577:IVK65580 JFG65577:JFG65580 JPC65577:JPC65580 JYY65577:JYY65580 KIU65577:KIU65580 KSQ65577:KSQ65580 LCM65577:LCM65580 LMI65577:LMI65580 LWE65577:LWE65580 MGA65577:MGA65580 MPW65577:MPW65580 MZS65577:MZS65580 NJO65577:NJO65580 NTK65577:NTK65580 ODG65577:ODG65580 ONC65577:ONC65580 OWY65577:OWY65580 PGU65577:PGU65580 PQQ65577:PQQ65580 QAM65577:QAM65580 QKI65577:QKI65580 QUE65577:QUE65580 REA65577:REA65580 RNW65577:RNW65580 RXS65577:RXS65580 SHO65577:SHO65580 SRK65577:SRK65580 TBG65577:TBG65580 TLC65577:TLC65580 TUY65577:TUY65580 UEU65577:UEU65580 UOQ65577:UOQ65580 UYM65577:UYM65580 VII65577:VII65580 VSE65577:VSE65580 WCA65577:WCA65580 WLW65577:WLW65580 WVS65577:WVS65580 K131113:K131116 JG131113:JG131116 TC131113:TC131116 ACY131113:ACY131116 AMU131113:AMU131116 AWQ131113:AWQ131116 BGM131113:BGM131116 BQI131113:BQI131116 CAE131113:CAE131116 CKA131113:CKA131116 CTW131113:CTW131116 DDS131113:DDS131116 DNO131113:DNO131116 DXK131113:DXK131116 EHG131113:EHG131116 ERC131113:ERC131116 FAY131113:FAY131116 FKU131113:FKU131116 FUQ131113:FUQ131116 GEM131113:GEM131116 GOI131113:GOI131116 GYE131113:GYE131116 HIA131113:HIA131116 HRW131113:HRW131116 IBS131113:IBS131116 ILO131113:ILO131116 IVK131113:IVK131116 JFG131113:JFG131116 JPC131113:JPC131116 JYY131113:JYY131116 KIU131113:KIU131116 KSQ131113:KSQ131116 LCM131113:LCM131116 LMI131113:LMI131116 LWE131113:LWE131116 MGA131113:MGA131116 MPW131113:MPW131116 MZS131113:MZS131116 NJO131113:NJO131116 NTK131113:NTK131116 ODG131113:ODG131116 ONC131113:ONC131116 OWY131113:OWY131116 PGU131113:PGU131116 PQQ131113:PQQ131116 QAM131113:QAM131116 QKI131113:QKI131116 QUE131113:QUE131116 REA131113:REA131116 RNW131113:RNW131116 RXS131113:RXS131116 SHO131113:SHO131116 SRK131113:SRK131116 TBG131113:TBG131116 TLC131113:TLC131116 TUY131113:TUY131116 UEU131113:UEU131116 UOQ131113:UOQ131116 UYM131113:UYM131116 VII131113:VII131116 VSE131113:VSE131116 WCA131113:WCA131116 WLW131113:WLW131116 WVS131113:WVS131116 K196649:K196652 JG196649:JG196652 TC196649:TC196652 ACY196649:ACY196652 AMU196649:AMU196652 AWQ196649:AWQ196652 BGM196649:BGM196652 BQI196649:BQI196652 CAE196649:CAE196652 CKA196649:CKA196652 CTW196649:CTW196652 DDS196649:DDS196652 DNO196649:DNO196652 DXK196649:DXK196652 EHG196649:EHG196652 ERC196649:ERC196652 FAY196649:FAY196652 FKU196649:FKU196652 FUQ196649:FUQ196652 GEM196649:GEM196652 GOI196649:GOI196652 GYE196649:GYE196652 HIA196649:HIA196652 HRW196649:HRW196652 IBS196649:IBS196652 ILO196649:ILO196652 IVK196649:IVK196652 JFG196649:JFG196652 JPC196649:JPC196652 JYY196649:JYY196652 KIU196649:KIU196652 KSQ196649:KSQ196652 LCM196649:LCM196652 LMI196649:LMI196652 LWE196649:LWE196652 MGA196649:MGA196652 MPW196649:MPW196652 MZS196649:MZS196652 NJO196649:NJO196652 NTK196649:NTK196652 ODG196649:ODG196652 ONC196649:ONC196652 OWY196649:OWY196652 PGU196649:PGU196652 PQQ196649:PQQ196652 QAM196649:QAM196652 QKI196649:QKI196652 QUE196649:QUE196652 REA196649:REA196652 RNW196649:RNW196652 RXS196649:RXS196652 SHO196649:SHO196652 SRK196649:SRK196652 TBG196649:TBG196652 TLC196649:TLC196652 TUY196649:TUY196652 UEU196649:UEU196652 UOQ196649:UOQ196652 UYM196649:UYM196652 VII196649:VII196652 VSE196649:VSE196652 WCA196649:WCA196652 WLW196649:WLW196652 WVS196649:WVS196652 K262185:K262188 JG262185:JG262188 TC262185:TC262188 ACY262185:ACY262188 AMU262185:AMU262188 AWQ262185:AWQ262188 BGM262185:BGM262188 BQI262185:BQI262188 CAE262185:CAE262188 CKA262185:CKA262188 CTW262185:CTW262188 DDS262185:DDS262188 DNO262185:DNO262188 DXK262185:DXK262188 EHG262185:EHG262188 ERC262185:ERC262188 FAY262185:FAY262188 FKU262185:FKU262188 FUQ262185:FUQ262188 GEM262185:GEM262188 GOI262185:GOI262188 GYE262185:GYE262188 HIA262185:HIA262188 HRW262185:HRW262188 IBS262185:IBS262188 ILO262185:ILO262188 IVK262185:IVK262188 JFG262185:JFG262188 JPC262185:JPC262188 JYY262185:JYY262188 KIU262185:KIU262188 KSQ262185:KSQ262188 LCM262185:LCM262188 LMI262185:LMI262188 LWE262185:LWE262188 MGA262185:MGA262188 MPW262185:MPW262188 MZS262185:MZS262188 NJO262185:NJO262188 NTK262185:NTK262188 ODG262185:ODG262188 ONC262185:ONC262188 OWY262185:OWY262188 PGU262185:PGU262188 PQQ262185:PQQ262188 QAM262185:QAM262188 QKI262185:QKI262188 QUE262185:QUE262188 REA262185:REA262188 RNW262185:RNW262188 RXS262185:RXS262188 SHO262185:SHO262188 SRK262185:SRK262188 TBG262185:TBG262188 TLC262185:TLC262188 TUY262185:TUY262188 UEU262185:UEU262188 UOQ262185:UOQ262188 UYM262185:UYM262188 VII262185:VII262188 VSE262185:VSE262188 WCA262185:WCA262188 WLW262185:WLW262188 WVS262185:WVS262188 K327721:K327724 JG327721:JG327724 TC327721:TC327724 ACY327721:ACY327724 AMU327721:AMU327724 AWQ327721:AWQ327724 BGM327721:BGM327724 BQI327721:BQI327724 CAE327721:CAE327724 CKA327721:CKA327724 CTW327721:CTW327724 DDS327721:DDS327724 DNO327721:DNO327724 DXK327721:DXK327724 EHG327721:EHG327724 ERC327721:ERC327724 FAY327721:FAY327724 FKU327721:FKU327724 FUQ327721:FUQ327724 GEM327721:GEM327724 GOI327721:GOI327724 GYE327721:GYE327724 HIA327721:HIA327724 HRW327721:HRW327724 IBS327721:IBS327724 ILO327721:ILO327724 IVK327721:IVK327724 JFG327721:JFG327724 JPC327721:JPC327724 JYY327721:JYY327724 KIU327721:KIU327724 KSQ327721:KSQ327724 LCM327721:LCM327724 LMI327721:LMI327724 LWE327721:LWE327724 MGA327721:MGA327724 MPW327721:MPW327724 MZS327721:MZS327724 NJO327721:NJO327724 NTK327721:NTK327724 ODG327721:ODG327724 ONC327721:ONC327724 OWY327721:OWY327724 PGU327721:PGU327724 PQQ327721:PQQ327724 QAM327721:QAM327724 QKI327721:QKI327724 QUE327721:QUE327724 REA327721:REA327724 RNW327721:RNW327724 RXS327721:RXS327724 SHO327721:SHO327724 SRK327721:SRK327724 TBG327721:TBG327724 TLC327721:TLC327724 TUY327721:TUY327724 UEU327721:UEU327724 UOQ327721:UOQ327724 UYM327721:UYM327724 VII327721:VII327724 VSE327721:VSE327724 WCA327721:WCA327724 WLW327721:WLW327724 WVS327721:WVS327724 K393257:K393260 JG393257:JG393260 TC393257:TC393260 ACY393257:ACY393260 AMU393257:AMU393260 AWQ393257:AWQ393260 BGM393257:BGM393260 BQI393257:BQI393260 CAE393257:CAE393260 CKA393257:CKA393260 CTW393257:CTW393260 DDS393257:DDS393260 DNO393257:DNO393260 DXK393257:DXK393260 EHG393257:EHG393260 ERC393257:ERC393260 FAY393257:FAY393260 FKU393257:FKU393260 FUQ393257:FUQ393260 GEM393257:GEM393260 GOI393257:GOI393260 GYE393257:GYE393260 HIA393257:HIA393260 HRW393257:HRW393260 IBS393257:IBS393260 ILO393257:ILO393260 IVK393257:IVK393260 JFG393257:JFG393260 JPC393257:JPC393260 JYY393257:JYY393260 KIU393257:KIU393260 KSQ393257:KSQ393260 LCM393257:LCM393260 LMI393257:LMI393260 LWE393257:LWE393260 MGA393257:MGA393260 MPW393257:MPW393260 MZS393257:MZS393260 NJO393257:NJO393260 NTK393257:NTK393260 ODG393257:ODG393260 ONC393257:ONC393260 OWY393257:OWY393260 PGU393257:PGU393260 PQQ393257:PQQ393260 QAM393257:QAM393260 QKI393257:QKI393260 QUE393257:QUE393260 REA393257:REA393260 RNW393257:RNW393260 RXS393257:RXS393260 SHO393257:SHO393260 SRK393257:SRK393260 TBG393257:TBG393260 TLC393257:TLC393260 TUY393257:TUY393260 UEU393257:UEU393260 UOQ393257:UOQ393260 UYM393257:UYM393260 VII393257:VII393260 VSE393257:VSE393260 WCA393257:WCA393260 WLW393257:WLW393260 WVS393257:WVS393260 K458793:K458796 JG458793:JG458796 TC458793:TC458796 ACY458793:ACY458796 AMU458793:AMU458796 AWQ458793:AWQ458796 BGM458793:BGM458796 BQI458793:BQI458796 CAE458793:CAE458796 CKA458793:CKA458796 CTW458793:CTW458796 DDS458793:DDS458796 DNO458793:DNO458796 DXK458793:DXK458796 EHG458793:EHG458796 ERC458793:ERC458796 FAY458793:FAY458796 FKU458793:FKU458796 FUQ458793:FUQ458796 GEM458793:GEM458796 GOI458793:GOI458796 GYE458793:GYE458796 HIA458793:HIA458796 HRW458793:HRW458796 IBS458793:IBS458796 ILO458793:ILO458796 IVK458793:IVK458796 JFG458793:JFG458796 JPC458793:JPC458796 JYY458793:JYY458796 KIU458793:KIU458796 KSQ458793:KSQ458796 LCM458793:LCM458796 LMI458793:LMI458796 LWE458793:LWE458796 MGA458793:MGA458796 MPW458793:MPW458796 MZS458793:MZS458796 NJO458793:NJO458796 NTK458793:NTK458796 ODG458793:ODG458796 ONC458793:ONC458796 OWY458793:OWY458796 PGU458793:PGU458796 PQQ458793:PQQ458796 QAM458793:QAM458796 QKI458793:QKI458796 QUE458793:QUE458796 REA458793:REA458796 RNW458793:RNW458796 RXS458793:RXS458796 SHO458793:SHO458796 SRK458793:SRK458796 TBG458793:TBG458796 TLC458793:TLC458796 TUY458793:TUY458796 UEU458793:UEU458796 UOQ458793:UOQ458796 UYM458793:UYM458796 VII458793:VII458796 VSE458793:VSE458796 WCA458793:WCA458796 WLW458793:WLW458796 WVS458793:WVS458796 K524329:K524332 JG524329:JG524332 TC524329:TC524332 ACY524329:ACY524332 AMU524329:AMU524332 AWQ524329:AWQ524332 BGM524329:BGM524332 BQI524329:BQI524332 CAE524329:CAE524332 CKA524329:CKA524332 CTW524329:CTW524332 DDS524329:DDS524332 DNO524329:DNO524332 DXK524329:DXK524332 EHG524329:EHG524332 ERC524329:ERC524332 FAY524329:FAY524332 FKU524329:FKU524332 FUQ524329:FUQ524332 GEM524329:GEM524332 GOI524329:GOI524332 GYE524329:GYE524332 HIA524329:HIA524332 HRW524329:HRW524332 IBS524329:IBS524332 ILO524329:ILO524332 IVK524329:IVK524332 JFG524329:JFG524332 JPC524329:JPC524332 JYY524329:JYY524332 KIU524329:KIU524332 KSQ524329:KSQ524332 LCM524329:LCM524332 LMI524329:LMI524332 LWE524329:LWE524332 MGA524329:MGA524332 MPW524329:MPW524332 MZS524329:MZS524332 NJO524329:NJO524332 NTK524329:NTK524332 ODG524329:ODG524332 ONC524329:ONC524332 OWY524329:OWY524332 PGU524329:PGU524332 PQQ524329:PQQ524332 QAM524329:QAM524332 QKI524329:QKI524332 QUE524329:QUE524332 REA524329:REA524332 RNW524329:RNW524332 RXS524329:RXS524332 SHO524329:SHO524332 SRK524329:SRK524332 TBG524329:TBG524332 TLC524329:TLC524332 TUY524329:TUY524332 UEU524329:UEU524332 UOQ524329:UOQ524332 UYM524329:UYM524332 VII524329:VII524332 VSE524329:VSE524332 WCA524329:WCA524332 WLW524329:WLW524332 WVS524329:WVS524332 K589865:K589868 JG589865:JG589868 TC589865:TC589868 ACY589865:ACY589868 AMU589865:AMU589868 AWQ589865:AWQ589868 BGM589865:BGM589868 BQI589865:BQI589868 CAE589865:CAE589868 CKA589865:CKA589868 CTW589865:CTW589868 DDS589865:DDS589868 DNO589865:DNO589868 DXK589865:DXK589868 EHG589865:EHG589868 ERC589865:ERC589868 FAY589865:FAY589868 FKU589865:FKU589868 FUQ589865:FUQ589868 GEM589865:GEM589868 GOI589865:GOI589868 GYE589865:GYE589868 HIA589865:HIA589868 HRW589865:HRW589868 IBS589865:IBS589868 ILO589865:ILO589868 IVK589865:IVK589868 JFG589865:JFG589868 JPC589865:JPC589868 JYY589865:JYY589868 KIU589865:KIU589868 KSQ589865:KSQ589868 LCM589865:LCM589868 LMI589865:LMI589868 LWE589865:LWE589868 MGA589865:MGA589868 MPW589865:MPW589868 MZS589865:MZS589868 NJO589865:NJO589868 NTK589865:NTK589868 ODG589865:ODG589868 ONC589865:ONC589868 OWY589865:OWY589868 PGU589865:PGU589868 PQQ589865:PQQ589868 QAM589865:QAM589868 QKI589865:QKI589868 QUE589865:QUE589868 REA589865:REA589868 RNW589865:RNW589868 RXS589865:RXS589868 SHO589865:SHO589868 SRK589865:SRK589868 TBG589865:TBG589868 TLC589865:TLC589868 TUY589865:TUY589868 UEU589865:UEU589868 UOQ589865:UOQ589868 UYM589865:UYM589868 VII589865:VII589868 VSE589865:VSE589868 WCA589865:WCA589868 WLW589865:WLW589868 WVS589865:WVS589868 K655401:K655404 JG655401:JG655404 TC655401:TC655404 ACY655401:ACY655404 AMU655401:AMU655404 AWQ655401:AWQ655404 BGM655401:BGM655404 BQI655401:BQI655404 CAE655401:CAE655404 CKA655401:CKA655404 CTW655401:CTW655404 DDS655401:DDS655404 DNO655401:DNO655404 DXK655401:DXK655404 EHG655401:EHG655404 ERC655401:ERC655404 FAY655401:FAY655404 FKU655401:FKU655404 FUQ655401:FUQ655404 GEM655401:GEM655404 GOI655401:GOI655404 GYE655401:GYE655404 HIA655401:HIA655404 HRW655401:HRW655404 IBS655401:IBS655404 ILO655401:ILO655404 IVK655401:IVK655404 JFG655401:JFG655404 JPC655401:JPC655404 JYY655401:JYY655404 KIU655401:KIU655404 KSQ655401:KSQ655404 LCM655401:LCM655404 LMI655401:LMI655404 LWE655401:LWE655404 MGA655401:MGA655404 MPW655401:MPW655404 MZS655401:MZS655404 NJO655401:NJO655404 NTK655401:NTK655404 ODG655401:ODG655404 ONC655401:ONC655404 OWY655401:OWY655404 PGU655401:PGU655404 PQQ655401:PQQ655404 QAM655401:QAM655404 QKI655401:QKI655404 QUE655401:QUE655404 REA655401:REA655404 RNW655401:RNW655404 RXS655401:RXS655404 SHO655401:SHO655404 SRK655401:SRK655404 TBG655401:TBG655404 TLC655401:TLC655404 TUY655401:TUY655404 UEU655401:UEU655404 UOQ655401:UOQ655404 UYM655401:UYM655404 VII655401:VII655404 VSE655401:VSE655404 WCA655401:WCA655404 WLW655401:WLW655404 WVS655401:WVS655404 K720937:K720940 JG720937:JG720940 TC720937:TC720940 ACY720937:ACY720940 AMU720937:AMU720940 AWQ720937:AWQ720940 BGM720937:BGM720940 BQI720937:BQI720940 CAE720937:CAE720940 CKA720937:CKA720940 CTW720937:CTW720940 DDS720937:DDS720940 DNO720937:DNO720940 DXK720937:DXK720940 EHG720937:EHG720940 ERC720937:ERC720940 FAY720937:FAY720940 FKU720937:FKU720940 FUQ720937:FUQ720940 GEM720937:GEM720940 GOI720937:GOI720940 GYE720937:GYE720940 HIA720937:HIA720940 HRW720937:HRW720940 IBS720937:IBS720940 ILO720937:ILO720940 IVK720937:IVK720940 JFG720937:JFG720940 JPC720937:JPC720940 JYY720937:JYY720940 KIU720937:KIU720940 KSQ720937:KSQ720940 LCM720937:LCM720940 LMI720937:LMI720940 LWE720937:LWE720940 MGA720937:MGA720940 MPW720937:MPW720940 MZS720937:MZS720940 NJO720937:NJO720940 NTK720937:NTK720940 ODG720937:ODG720940 ONC720937:ONC720940 OWY720937:OWY720940 PGU720937:PGU720940 PQQ720937:PQQ720940 QAM720937:QAM720940 QKI720937:QKI720940 QUE720937:QUE720940 REA720937:REA720940 RNW720937:RNW720940 RXS720937:RXS720940 SHO720937:SHO720940 SRK720937:SRK720940 TBG720937:TBG720940 TLC720937:TLC720940 TUY720937:TUY720940 UEU720937:UEU720940 UOQ720937:UOQ720940 UYM720937:UYM720940 VII720937:VII720940 VSE720937:VSE720940 WCA720937:WCA720940 WLW720937:WLW720940 WVS720937:WVS720940 K786473:K786476 JG786473:JG786476 TC786473:TC786476 ACY786473:ACY786476 AMU786473:AMU786476 AWQ786473:AWQ786476 BGM786473:BGM786476 BQI786473:BQI786476 CAE786473:CAE786476 CKA786473:CKA786476 CTW786473:CTW786476 DDS786473:DDS786476 DNO786473:DNO786476 DXK786473:DXK786476 EHG786473:EHG786476 ERC786473:ERC786476 FAY786473:FAY786476 FKU786473:FKU786476 FUQ786473:FUQ786476 GEM786473:GEM786476 GOI786473:GOI786476 GYE786473:GYE786476 HIA786473:HIA786476 HRW786473:HRW786476 IBS786473:IBS786476 ILO786473:ILO786476 IVK786473:IVK786476 JFG786473:JFG786476 JPC786473:JPC786476 JYY786473:JYY786476 KIU786473:KIU786476 KSQ786473:KSQ786476 LCM786473:LCM786476 LMI786473:LMI786476 LWE786473:LWE786476 MGA786473:MGA786476 MPW786473:MPW786476 MZS786473:MZS786476 NJO786473:NJO786476 NTK786473:NTK786476 ODG786473:ODG786476 ONC786473:ONC786476 OWY786473:OWY786476 PGU786473:PGU786476 PQQ786473:PQQ786476 QAM786473:QAM786476 QKI786473:QKI786476 QUE786473:QUE786476 REA786473:REA786476 RNW786473:RNW786476 RXS786473:RXS786476 SHO786473:SHO786476 SRK786473:SRK786476 TBG786473:TBG786476 TLC786473:TLC786476 TUY786473:TUY786476 UEU786473:UEU786476 UOQ786473:UOQ786476 UYM786473:UYM786476 VII786473:VII786476 VSE786473:VSE786476 WCA786473:WCA786476 WLW786473:WLW786476 WVS786473:WVS786476 K852009:K852012 JG852009:JG852012 TC852009:TC852012 ACY852009:ACY852012 AMU852009:AMU852012 AWQ852009:AWQ852012 BGM852009:BGM852012 BQI852009:BQI852012 CAE852009:CAE852012 CKA852009:CKA852012 CTW852009:CTW852012 DDS852009:DDS852012 DNO852009:DNO852012 DXK852009:DXK852012 EHG852009:EHG852012 ERC852009:ERC852012 FAY852009:FAY852012 FKU852009:FKU852012 FUQ852009:FUQ852012 GEM852009:GEM852012 GOI852009:GOI852012 GYE852009:GYE852012 HIA852009:HIA852012 HRW852009:HRW852012 IBS852009:IBS852012 ILO852009:ILO852012 IVK852009:IVK852012 JFG852009:JFG852012 JPC852009:JPC852012 JYY852009:JYY852012 KIU852009:KIU852012 KSQ852009:KSQ852012 LCM852009:LCM852012 LMI852009:LMI852012 LWE852009:LWE852012 MGA852009:MGA852012 MPW852009:MPW852012 MZS852009:MZS852012 NJO852009:NJO852012 NTK852009:NTK852012 ODG852009:ODG852012 ONC852009:ONC852012 OWY852009:OWY852012 PGU852009:PGU852012 PQQ852009:PQQ852012 QAM852009:QAM852012 QKI852009:QKI852012 QUE852009:QUE852012 REA852009:REA852012 RNW852009:RNW852012 RXS852009:RXS852012 SHO852009:SHO852012 SRK852009:SRK852012 TBG852009:TBG852012 TLC852009:TLC852012 TUY852009:TUY852012 UEU852009:UEU852012 UOQ852009:UOQ852012 UYM852009:UYM852012 VII852009:VII852012 VSE852009:VSE852012 WCA852009:WCA852012 WLW852009:WLW852012 WVS852009:WVS852012 K917545:K917548 JG917545:JG917548 TC917545:TC917548 ACY917545:ACY917548 AMU917545:AMU917548 AWQ917545:AWQ917548 BGM917545:BGM917548 BQI917545:BQI917548 CAE917545:CAE917548 CKA917545:CKA917548 CTW917545:CTW917548 DDS917545:DDS917548 DNO917545:DNO917548 DXK917545:DXK917548 EHG917545:EHG917548 ERC917545:ERC917548 FAY917545:FAY917548 FKU917545:FKU917548 FUQ917545:FUQ917548 GEM917545:GEM917548 GOI917545:GOI917548 GYE917545:GYE917548 HIA917545:HIA917548 HRW917545:HRW917548 IBS917545:IBS917548 ILO917545:ILO917548 IVK917545:IVK917548 JFG917545:JFG917548 JPC917545:JPC917548 JYY917545:JYY917548 KIU917545:KIU917548 KSQ917545:KSQ917548 LCM917545:LCM917548 LMI917545:LMI917548 LWE917545:LWE917548 MGA917545:MGA917548 MPW917545:MPW917548 MZS917545:MZS917548 NJO917545:NJO917548 NTK917545:NTK917548 ODG917545:ODG917548 ONC917545:ONC917548 OWY917545:OWY917548 PGU917545:PGU917548 PQQ917545:PQQ917548 QAM917545:QAM917548 QKI917545:QKI917548 QUE917545:QUE917548 REA917545:REA917548 RNW917545:RNW917548 RXS917545:RXS917548 SHO917545:SHO917548 SRK917545:SRK917548 TBG917545:TBG917548 TLC917545:TLC917548 TUY917545:TUY917548 UEU917545:UEU917548 UOQ917545:UOQ917548 UYM917545:UYM917548 VII917545:VII917548 VSE917545:VSE917548 WCA917545:WCA917548 WLW917545:WLW917548 WVS917545:WVS917548 K983081:K983084 JG983081:JG983084 TC983081:TC983084 ACY983081:ACY983084 AMU983081:AMU983084 AWQ983081:AWQ983084 BGM983081:BGM983084 BQI983081:BQI983084 CAE983081:CAE983084 CKA983081:CKA983084 CTW983081:CTW983084 DDS983081:DDS983084 DNO983081:DNO983084 DXK983081:DXK983084 EHG983081:EHG983084 ERC983081:ERC983084 FAY983081:FAY983084 FKU983081:FKU983084 FUQ983081:FUQ983084 GEM983081:GEM983084 GOI983081:GOI983084 GYE983081:GYE983084 HIA983081:HIA983084 HRW983081:HRW983084 IBS983081:IBS983084 ILO983081:ILO983084 IVK983081:IVK983084 JFG983081:JFG983084 JPC983081:JPC983084 JYY983081:JYY983084 KIU983081:KIU983084 KSQ983081:KSQ983084 LCM983081:LCM983084 LMI983081:LMI983084 LWE983081:LWE983084 MGA983081:MGA983084 MPW983081:MPW983084 MZS983081:MZS983084 NJO983081:NJO983084 NTK983081:NTK983084 ODG983081:ODG983084 ONC983081:ONC983084 OWY983081:OWY983084 PGU983081:PGU983084 PQQ983081:PQQ983084 QAM983081:QAM983084 QKI983081:QKI983084 QUE983081:QUE983084 REA983081:REA983084 RNW983081:RNW983084 RXS983081:RXS983084 SHO983081:SHO983084 SRK983081:SRK983084 TBG983081:TBG983084 TLC983081:TLC983084 TUY983081:TUY983084 UEU983081:UEU983084 UOQ983081:UOQ983084 UYM983081:UYM983084 VII983081:VII983084 VSE983081:VSE983084 WCA983081:WCA983084 WLW983081:WLW983084 WVS983081:WVS983084 K12:K14 JG12:JG14 TC12:TC14 ACY12:ACY14 AMU12:AMU14 AWQ12:AWQ14 BGM12:BGM14 BQI12:BQI14 CAE12:CAE14 CKA12:CKA14 CTW12:CTW14 DDS12:DDS14 DNO12:DNO14 DXK12:DXK14 EHG12:EHG14 ERC12:ERC14 FAY12:FAY14 FKU12:FKU14 FUQ12:FUQ14 GEM12:GEM14 GOI12:GOI14 GYE12:GYE14 HIA12:HIA14 HRW12:HRW14 IBS12:IBS14 ILO12:ILO14 IVK12:IVK14 JFG12:JFG14 JPC12:JPC14 JYY12:JYY14 KIU12:KIU14 KSQ12:KSQ14 LCM12:LCM14 LMI12:LMI14 LWE12:LWE14 MGA12:MGA14 MPW12:MPW14 MZS12:MZS14 NJO12:NJO14 NTK12:NTK14 ODG12:ODG14 ONC12:ONC14 OWY12:OWY14 PGU12:PGU14 PQQ12:PQQ14 QAM12:QAM14 QKI12:QKI14 QUE12:QUE14 REA12:REA14 RNW12:RNW14 RXS12:RXS14 SHO12:SHO14 SRK12:SRK14 TBG12:TBG14 TLC12:TLC14 TUY12:TUY14 UEU12:UEU14 UOQ12:UOQ14 UYM12:UYM14 VII12:VII14 VSE12:VSE14 WCA12:WCA14 WLW12:WLW14 WVS12:WVS14 K65548:K65550 JG65548:JG65550 TC65548:TC65550 ACY65548:ACY65550 AMU65548:AMU65550 AWQ65548:AWQ65550 BGM65548:BGM65550 BQI65548:BQI65550 CAE65548:CAE65550 CKA65548:CKA65550 CTW65548:CTW65550 DDS65548:DDS65550 DNO65548:DNO65550 DXK65548:DXK65550 EHG65548:EHG65550 ERC65548:ERC65550 FAY65548:FAY65550 FKU65548:FKU65550 FUQ65548:FUQ65550 GEM65548:GEM65550 GOI65548:GOI65550 GYE65548:GYE65550 HIA65548:HIA65550 HRW65548:HRW65550 IBS65548:IBS65550 ILO65548:ILO65550 IVK65548:IVK65550 JFG65548:JFG65550 JPC65548:JPC65550 JYY65548:JYY65550 KIU65548:KIU65550 KSQ65548:KSQ65550 LCM65548:LCM65550 LMI65548:LMI65550 LWE65548:LWE65550 MGA65548:MGA65550 MPW65548:MPW65550 MZS65548:MZS65550 NJO65548:NJO65550 NTK65548:NTK65550 ODG65548:ODG65550 ONC65548:ONC65550 OWY65548:OWY65550 PGU65548:PGU65550 PQQ65548:PQQ65550 QAM65548:QAM65550 QKI65548:QKI65550 QUE65548:QUE65550 REA65548:REA65550 RNW65548:RNW65550 RXS65548:RXS65550 SHO65548:SHO65550 SRK65548:SRK65550 TBG65548:TBG65550 TLC65548:TLC65550 TUY65548:TUY65550 UEU65548:UEU65550 UOQ65548:UOQ65550 UYM65548:UYM65550 VII65548:VII65550 VSE65548:VSE65550 WCA65548:WCA65550 WLW65548:WLW65550 WVS65548:WVS65550 K131084:K131086 JG131084:JG131086 TC131084:TC131086 ACY131084:ACY131086 AMU131084:AMU131086 AWQ131084:AWQ131086 BGM131084:BGM131086 BQI131084:BQI131086 CAE131084:CAE131086 CKA131084:CKA131086 CTW131084:CTW131086 DDS131084:DDS131086 DNO131084:DNO131086 DXK131084:DXK131086 EHG131084:EHG131086 ERC131084:ERC131086 FAY131084:FAY131086 FKU131084:FKU131086 FUQ131084:FUQ131086 GEM131084:GEM131086 GOI131084:GOI131086 GYE131084:GYE131086 HIA131084:HIA131086 HRW131084:HRW131086 IBS131084:IBS131086 ILO131084:ILO131086 IVK131084:IVK131086 JFG131084:JFG131086 JPC131084:JPC131086 JYY131084:JYY131086 KIU131084:KIU131086 KSQ131084:KSQ131086 LCM131084:LCM131086 LMI131084:LMI131086 LWE131084:LWE131086 MGA131084:MGA131086 MPW131084:MPW131086 MZS131084:MZS131086 NJO131084:NJO131086 NTK131084:NTK131086 ODG131084:ODG131086 ONC131084:ONC131086 OWY131084:OWY131086 PGU131084:PGU131086 PQQ131084:PQQ131086 QAM131084:QAM131086 QKI131084:QKI131086 QUE131084:QUE131086 REA131084:REA131086 RNW131084:RNW131086 RXS131084:RXS131086 SHO131084:SHO131086 SRK131084:SRK131086 TBG131084:TBG131086 TLC131084:TLC131086 TUY131084:TUY131086 UEU131084:UEU131086 UOQ131084:UOQ131086 UYM131084:UYM131086 VII131084:VII131086 VSE131084:VSE131086 WCA131084:WCA131086 WLW131084:WLW131086 WVS131084:WVS131086 K196620:K196622 JG196620:JG196622 TC196620:TC196622 ACY196620:ACY196622 AMU196620:AMU196622 AWQ196620:AWQ196622 BGM196620:BGM196622 BQI196620:BQI196622 CAE196620:CAE196622 CKA196620:CKA196622 CTW196620:CTW196622 DDS196620:DDS196622 DNO196620:DNO196622 DXK196620:DXK196622 EHG196620:EHG196622 ERC196620:ERC196622 FAY196620:FAY196622 FKU196620:FKU196622 FUQ196620:FUQ196622 GEM196620:GEM196622 GOI196620:GOI196622 GYE196620:GYE196622 HIA196620:HIA196622 HRW196620:HRW196622 IBS196620:IBS196622 ILO196620:ILO196622 IVK196620:IVK196622 JFG196620:JFG196622 JPC196620:JPC196622 JYY196620:JYY196622 KIU196620:KIU196622 KSQ196620:KSQ196622 LCM196620:LCM196622 LMI196620:LMI196622 LWE196620:LWE196622 MGA196620:MGA196622 MPW196620:MPW196622 MZS196620:MZS196622 NJO196620:NJO196622 NTK196620:NTK196622 ODG196620:ODG196622 ONC196620:ONC196622 OWY196620:OWY196622 PGU196620:PGU196622 PQQ196620:PQQ196622 QAM196620:QAM196622 QKI196620:QKI196622 QUE196620:QUE196622 REA196620:REA196622 RNW196620:RNW196622 RXS196620:RXS196622 SHO196620:SHO196622 SRK196620:SRK196622 TBG196620:TBG196622 TLC196620:TLC196622 TUY196620:TUY196622 UEU196620:UEU196622 UOQ196620:UOQ196622 UYM196620:UYM196622 VII196620:VII196622 VSE196620:VSE196622 WCA196620:WCA196622 WLW196620:WLW196622 WVS196620:WVS196622 K262156:K262158 JG262156:JG262158 TC262156:TC262158 ACY262156:ACY262158 AMU262156:AMU262158 AWQ262156:AWQ262158 BGM262156:BGM262158 BQI262156:BQI262158 CAE262156:CAE262158 CKA262156:CKA262158 CTW262156:CTW262158 DDS262156:DDS262158 DNO262156:DNO262158 DXK262156:DXK262158 EHG262156:EHG262158 ERC262156:ERC262158 FAY262156:FAY262158 FKU262156:FKU262158 FUQ262156:FUQ262158 GEM262156:GEM262158 GOI262156:GOI262158 GYE262156:GYE262158 HIA262156:HIA262158 HRW262156:HRW262158 IBS262156:IBS262158 ILO262156:ILO262158 IVK262156:IVK262158 JFG262156:JFG262158 JPC262156:JPC262158 JYY262156:JYY262158 KIU262156:KIU262158 KSQ262156:KSQ262158 LCM262156:LCM262158 LMI262156:LMI262158 LWE262156:LWE262158 MGA262156:MGA262158 MPW262156:MPW262158 MZS262156:MZS262158 NJO262156:NJO262158 NTK262156:NTK262158 ODG262156:ODG262158 ONC262156:ONC262158 OWY262156:OWY262158 PGU262156:PGU262158 PQQ262156:PQQ262158 QAM262156:QAM262158 QKI262156:QKI262158 QUE262156:QUE262158 REA262156:REA262158 RNW262156:RNW262158 RXS262156:RXS262158 SHO262156:SHO262158 SRK262156:SRK262158 TBG262156:TBG262158 TLC262156:TLC262158 TUY262156:TUY262158 UEU262156:UEU262158 UOQ262156:UOQ262158 UYM262156:UYM262158 VII262156:VII262158 VSE262156:VSE262158 WCA262156:WCA262158 WLW262156:WLW262158 WVS262156:WVS262158 K327692:K327694 JG327692:JG327694 TC327692:TC327694 ACY327692:ACY327694 AMU327692:AMU327694 AWQ327692:AWQ327694 BGM327692:BGM327694 BQI327692:BQI327694 CAE327692:CAE327694 CKA327692:CKA327694 CTW327692:CTW327694 DDS327692:DDS327694 DNO327692:DNO327694 DXK327692:DXK327694 EHG327692:EHG327694 ERC327692:ERC327694 FAY327692:FAY327694 FKU327692:FKU327694 FUQ327692:FUQ327694 GEM327692:GEM327694 GOI327692:GOI327694 GYE327692:GYE327694 HIA327692:HIA327694 HRW327692:HRW327694 IBS327692:IBS327694 ILO327692:ILO327694 IVK327692:IVK327694 JFG327692:JFG327694 JPC327692:JPC327694 JYY327692:JYY327694 KIU327692:KIU327694 KSQ327692:KSQ327694 LCM327692:LCM327694 LMI327692:LMI327694 LWE327692:LWE327694 MGA327692:MGA327694 MPW327692:MPW327694 MZS327692:MZS327694 NJO327692:NJO327694 NTK327692:NTK327694 ODG327692:ODG327694 ONC327692:ONC327694 OWY327692:OWY327694 PGU327692:PGU327694 PQQ327692:PQQ327694 QAM327692:QAM327694 QKI327692:QKI327694 QUE327692:QUE327694 REA327692:REA327694 RNW327692:RNW327694 RXS327692:RXS327694 SHO327692:SHO327694 SRK327692:SRK327694 TBG327692:TBG327694 TLC327692:TLC327694 TUY327692:TUY327694 UEU327692:UEU327694 UOQ327692:UOQ327694 UYM327692:UYM327694 VII327692:VII327694 VSE327692:VSE327694 WCA327692:WCA327694 WLW327692:WLW327694 WVS327692:WVS327694 K393228:K393230 JG393228:JG393230 TC393228:TC393230 ACY393228:ACY393230 AMU393228:AMU393230 AWQ393228:AWQ393230 BGM393228:BGM393230 BQI393228:BQI393230 CAE393228:CAE393230 CKA393228:CKA393230 CTW393228:CTW393230 DDS393228:DDS393230 DNO393228:DNO393230 DXK393228:DXK393230 EHG393228:EHG393230 ERC393228:ERC393230 FAY393228:FAY393230 FKU393228:FKU393230 FUQ393228:FUQ393230 GEM393228:GEM393230 GOI393228:GOI393230 GYE393228:GYE393230 HIA393228:HIA393230 HRW393228:HRW393230 IBS393228:IBS393230 ILO393228:ILO393230 IVK393228:IVK393230 JFG393228:JFG393230 JPC393228:JPC393230 JYY393228:JYY393230 KIU393228:KIU393230 KSQ393228:KSQ393230 LCM393228:LCM393230 LMI393228:LMI393230 LWE393228:LWE393230 MGA393228:MGA393230 MPW393228:MPW393230 MZS393228:MZS393230 NJO393228:NJO393230 NTK393228:NTK393230 ODG393228:ODG393230 ONC393228:ONC393230 OWY393228:OWY393230 PGU393228:PGU393230 PQQ393228:PQQ393230 QAM393228:QAM393230 QKI393228:QKI393230 QUE393228:QUE393230 REA393228:REA393230 RNW393228:RNW393230 RXS393228:RXS393230 SHO393228:SHO393230 SRK393228:SRK393230 TBG393228:TBG393230 TLC393228:TLC393230 TUY393228:TUY393230 UEU393228:UEU393230 UOQ393228:UOQ393230 UYM393228:UYM393230 VII393228:VII393230 VSE393228:VSE393230 WCA393228:WCA393230 WLW393228:WLW393230 WVS393228:WVS393230 K458764:K458766 JG458764:JG458766 TC458764:TC458766 ACY458764:ACY458766 AMU458764:AMU458766 AWQ458764:AWQ458766 BGM458764:BGM458766 BQI458764:BQI458766 CAE458764:CAE458766 CKA458764:CKA458766 CTW458764:CTW458766 DDS458764:DDS458766 DNO458764:DNO458766 DXK458764:DXK458766 EHG458764:EHG458766 ERC458764:ERC458766 FAY458764:FAY458766 FKU458764:FKU458766 FUQ458764:FUQ458766 GEM458764:GEM458766 GOI458764:GOI458766 GYE458764:GYE458766 HIA458764:HIA458766 HRW458764:HRW458766 IBS458764:IBS458766 ILO458764:ILO458766 IVK458764:IVK458766 JFG458764:JFG458766 JPC458764:JPC458766 JYY458764:JYY458766 KIU458764:KIU458766 KSQ458764:KSQ458766 LCM458764:LCM458766 LMI458764:LMI458766 LWE458764:LWE458766 MGA458764:MGA458766 MPW458764:MPW458766 MZS458764:MZS458766 NJO458764:NJO458766 NTK458764:NTK458766 ODG458764:ODG458766 ONC458764:ONC458766 OWY458764:OWY458766 PGU458764:PGU458766 PQQ458764:PQQ458766 QAM458764:QAM458766 QKI458764:QKI458766 QUE458764:QUE458766 REA458764:REA458766 RNW458764:RNW458766 RXS458764:RXS458766 SHO458764:SHO458766 SRK458764:SRK458766 TBG458764:TBG458766 TLC458764:TLC458766 TUY458764:TUY458766 UEU458764:UEU458766 UOQ458764:UOQ458766 UYM458764:UYM458766 VII458764:VII458766 VSE458764:VSE458766 WCA458764:WCA458766 WLW458764:WLW458766 WVS458764:WVS458766 K524300:K524302 JG524300:JG524302 TC524300:TC524302 ACY524300:ACY524302 AMU524300:AMU524302 AWQ524300:AWQ524302 BGM524300:BGM524302 BQI524300:BQI524302 CAE524300:CAE524302 CKA524300:CKA524302 CTW524300:CTW524302 DDS524300:DDS524302 DNO524300:DNO524302 DXK524300:DXK524302 EHG524300:EHG524302 ERC524300:ERC524302 FAY524300:FAY524302 FKU524300:FKU524302 FUQ524300:FUQ524302 GEM524300:GEM524302 GOI524300:GOI524302 GYE524300:GYE524302 HIA524300:HIA524302 HRW524300:HRW524302 IBS524300:IBS524302 ILO524300:ILO524302 IVK524300:IVK524302 JFG524300:JFG524302 JPC524300:JPC524302 JYY524300:JYY524302 KIU524300:KIU524302 KSQ524300:KSQ524302 LCM524300:LCM524302 LMI524300:LMI524302 LWE524300:LWE524302 MGA524300:MGA524302 MPW524300:MPW524302 MZS524300:MZS524302 NJO524300:NJO524302 NTK524300:NTK524302 ODG524300:ODG524302 ONC524300:ONC524302 OWY524300:OWY524302 PGU524300:PGU524302 PQQ524300:PQQ524302 QAM524300:QAM524302 QKI524300:QKI524302 QUE524300:QUE524302 REA524300:REA524302 RNW524300:RNW524302 RXS524300:RXS524302 SHO524300:SHO524302 SRK524300:SRK524302 TBG524300:TBG524302 TLC524300:TLC524302 TUY524300:TUY524302 UEU524300:UEU524302 UOQ524300:UOQ524302 UYM524300:UYM524302 VII524300:VII524302 VSE524300:VSE524302 WCA524300:WCA524302 WLW524300:WLW524302 WVS524300:WVS524302 K589836:K589838 JG589836:JG589838 TC589836:TC589838 ACY589836:ACY589838 AMU589836:AMU589838 AWQ589836:AWQ589838 BGM589836:BGM589838 BQI589836:BQI589838 CAE589836:CAE589838 CKA589836:CKA589838 CTW589836:CTW589838 DDS589836:DDS589838 DNO589836:DNO589838 DXK589836:DXK589838 EHG589836:EHG589838 ERC589836:ERC589838 FAY589836:FAY589838 FKU589836:FKU589838 FUQ589836:FUQ589838 GEM589836:GEM589838 GOI589836:GOI589838 GYE589836:GYE589838 HIA589836:HIA589838 HRW589836:HRW589838 IBS589836:IBS589838 ILO589836:ILO589838 IVK589836:IVK589838 JFG589836:JFG589838 JPC589836:JPC589838 JYY589836:JYY589838 KIU589836:KIU589838 KSQ589836:KSQ589838 LCM589836:LCM589838 LMI589836:LMI589838 LWE589836:LWE589838 MGA589836:MGA589838 MPW589836:MPW589838 MZS589836:MZS589838 NJO589836:NJO589838 NTK589836:NTK589838 ODG589836:ODG589838 ONC589836:ONC589838 OWY589836:OWY589838 PGU589836:PGU589838 PQQ589836:PQQ589838 QAM589836:QAM589838 QKI589836:QKI589838 QUE589836:QUE589838 REA589836:REA589838 RNW589836:RNW589838 RXS589836:RXS589838 SHO589836:SHO589838 SRK589836:SRK589838 TBG589836:TBG589838 TLC589836:TLC589838 TUY589836:TUY589838 UEU589836:UEU589838 UOQ589836:UOQ589838 UYM589836:UYM589838 VII589836:VII589838 VSE589836:VSE589838 WCA589836:WCA589838 WLW589836:WLW589838 WVS589836:WVS589838 K655372:K655374 JG655372:JG655374 TC655372:TC655374 ACY655372:ACY655374 AMU655372:AMU655374 AWQ655372:AWQ655374 BGM655372:BGM655374 BQI655372:BQI655374 CAE655372:CAE655374 CKA655372:CKA655374 CTW655372:CTW655374 DDS655372:DDS655374 DNO655372:DNO655374 DXK655372:DXK655374 EHG655372:EHG655374 ERC655372:ERC655374 FAY655372:FAY655374 FKU655372:FKU655374 FUQ655372:FUQ655374 GEM655372:GEM655374 GOI655372:GOI655374 GYE655372:GYE655374 HIA655372:HIA655374 HRW655372:HRW655374 IBS655372:IBS655374 ILO655372:ILO655374 IVK655372:IVK655374 JFG655372:JFG655374 JPC655372:JPC655374 JYY655372:JYY655374 KIU655372:KIU655374 KSQ655372:KSQ655374 LCM655372:LCM655374 LMI655372:LMI655374 LWE655372:LWE655374 MGA655372:MGA655374 MPW655372:MPW655374 MZS655372:MZS655374 NJO655372:NJO655374 NTK655372:NTK655374 ODG655372:ODG655374 ONC655372:ONC655374 OWY655372:OWY655374 PGU655372:PGU655374 PQQ655372:PQQ655374 QAM655372:QAM655374 QKI655372:QKI655374 QUE655372:QUE655374 REA655372:REA655374 RNW655372:RNW655374 RXS655372:RXS655374 SHO655372:SHO655374 SRK655372:SRK655374 TBG655372:TBG655374 TLC655372:TLC655374 TUY655372:TUY655374 UEU655372:UEU655374 UOQ655372:UOQ655374 UYM655372:UYM655374 VII655372:VII655374 VSE655372:VSE655374 WCA655372:WCA655374 WLW655372:WLW655374 WVS655372:WVS655374 K720908:K720910 JG720908:JG720910 TC720908:TC720910 ACY720908:ACY720910 AMU720908:AMU720910 AWQ720908:AWQ720910 BGM720908:BGM720910 BQI720908:BQI720910 CAE720908:CAE720910 CKA720908:CKA720910 CTW720908:CTW720910 DDS720908:DDS720910 DNO720908:DNO720910 DXK720908:DXK720910 EHG720908:EHG720910 ERC720908:ERC720910 FAY720908:FAY720910 FKU720908:FKU720910 FUQ720908:FUQ720910 GEM720908:GEM720910 GOI720908:GOI720910 GYE720908:GYE720910 HIA720908:HIA720910 HRW720908:HRW720910 IBS720908:IBS720910 ILO720908:ILO720910 IVK720908:IVK720910 JFG720908:JFG720910 JPC720908:JPC720910 JYY720908:JYY720910 KIU720908:KIU720910 KSQ720908:KSQ720910 LCM720908:LCM720910 LMI720908:LMI720910 LWE720908:LWE720910 MGA720908:MGA720910 MPW720908:MPW720910 MZS720908:MZS720910 NJO720908:NJO720910 NTK720908:NTK720910 ODG720908:ODG720910 ONC720908:ONC720910 OWY720908:OWY720910 PGU720908:PGU720910 PQQ720908:PQQ720910 QAM720908:QAM720910 QKI720908:QKI720910 QUE720908:QUE720910 REA720908:REA720910 RNW720908:RNW720910 RXS720908:RXS720910 SHO720908:SHO720910 SRK720908:SRK720910 TBG720908:TBG720910 TLC720908:TLC720910 TUY720908:TUY720910 UEU720908:UEU720910 UOQ720908:UOQ720910 UYM720908:UYM720910 VII720908:VII720910 VSE720908:VSE720910 WCA720908:WCA720910 WLW720908:WLW720910 WVS720908:WVS720910 K786444:K786446 JG786444:JG786446 TC786444:TC786446 ACY786444:ACY786446 AMU786444:AMU786446 AWQ786444:AWQ786446 BGM786444:BGM786446 BQI786444:BQI786446 CAE786444:CAE786446 CKA786444:CKA786446 CTW786444:CTW786446 DDS786444:DDS786446 DNO786444:DNO786446 DXK786444:DXK786446 EHG786444:EHG786446 ERC786444:ERC786446 FAY786444:FAY786446 FKU786444:FKU786446 FUQ786444:FUQ786446 GEM786444:GEM786446 GOI786444:GOI786446 GYE786444:GYE786446 HIA786444:HIA786446 HRW786444:HRW786446 IBS786444:IBS786446 ILO786444:ILO786446 IVK786444:IVK786446 JFG786444:JFG786446 JPC786444:JPC786446 JYY786444:JYY786446 KIU786444:KIU786446 KSQ786444:KSQ786446 LCM786444:LCM786446 LMI786444:LMI786446 LWE786444:LWE786446 MGA786444:MGA786446 MPW786444:MPW786446 MZS786444:MZS786446 NJO786444:NJO786446 NTK786444:NTK786446 ODG786444:ODG786446 ONC786444:ONC786446 OWY786444:OWY786446 PGU786444:PGU786446 PQQ786444:PQQ786446 QAM786444:QAM786446 QKI786444:QKI786446 QUE786444:QUE786446 REA786444:REA786446 RNW786444:RNW786446 RXS786444:RXS786446 SHO786444:SHO786446 SRK786444:SRK786446 TBG786444:TBG786446 TLC786444:TLC786446 TUY786444:TUY786446 UEU786444:UEU786446 UOQ786444:UOQ786446 UYM786444:UYM786446 VII786444:VII786446 VSE786444:VSE786446 WCA786444:WCA786446 WLW786444:WLW786446 WVS786444:WVS786446 K851980:K851982 JG851980:JG851982 TC851980:TC851982 ACY851980:ACY851982 AMU851980:AMU851982 AWQ851980:AWQ851982 BGM851980:BGM851982 BQI851980:BQI851982 CAE851980:CAE851982 CKA851980:CKA851982 CTW851980:CTW851982 DDS851980:DDS851982 DNO851980:DNO851982 DXK851980:DXK851982 EHG851980:EHG851982 ERC851980:ERC851982 FAY851980:FAY851982 FKU851980:FKU851982 FUQ851980:FUQ851982 GEM851980:GEM851982 GOI851980:GOI851982 GYE851980:GYE851982 HIA851980:HIA851982 HRW851980:HRW851982 IBS851980:IBS851982 ILO851980:ILO851982 IVK851980:IVK851982 JFG851980:JFG851982 JPC851980:JPC851982 JYY851980:JYY851982 KIU851980:KIU851982 KSQ851980:KSQ851982 LCM851980:LCM851982 LMI851980:LMI851982 LWE851980:LWE851982 MGA851980:MGA851982 MPW851980:MPW851982 MZS851980:MZS851982 NJO851980:NJO851982 NTK851980:NTK851982 ODG851980:ODG851982 ONC851980:ONC851982 OWY851980:OWY851982 PGU851980:PGU851982 PQQ851980:PQQ851982 QAM851980:QAM851982 QKI851980:QKI851982 QUE851980:QUE851982 REA851980:REA851982 RNW851980:RNW851982 RXS851980:RXS851982 SHO851980:SHO851982 SRK851980:SRK851982 TBG851980:TBG851982 TLC851980:TLC851982 TUY851980:TUY851982 UEU851980:UEU851982 UOQ851980:UOQ851982 UYM851980:UYM851982 VII851980:VII851982 VSE851980:VSE851982 WCA851980:WCA851982 WLW851980:WLW851982 WVS851980:WVS851982 K917516:K917518 JG917516:JG917518 TC917516:TC917518 ACY917516:ACY917518 AMU917516:AMU917518 AWQ917516:AWQ917518 BGM917516:BGM917518 BQI917516:BQI917518 CAE917516:CAE917518 CKA917516:CKA917518 CTW917516:CTW917518 DDS917516:DDS917518 DNO917516:DNO917518 DXK917516:DXK917518 EHG917516:EHG917518 ERC917516:ERC917518 FAY917516:FAY917518 FKU917516:FKU917518 FUQ917516:FUQ917518 GEM917516:GEM917518 GOI917516:GOI917518 GYE917516:GYE917518 HIA917516:HIA917518 HRW917516:HRW917518 IBS917516:IBS917518 ILO917516:ILO917518 IVK917516:IVK917518 JFG917516:JFG917518 JPC917516:JPC917518 JYY917516:JYY917518 KIU917516:KIU917518 KSQ917516:KSQ917518 LCM917516:LCM917518 LMI917516:LMI917518 LWE917516:LWE917518 MGA917516:MGA917518 MPW917516:MPW917518 MZS917516:MZS917518 NJO917516:NJO917518 NTK917516:NTK917518 ODG917516:ODG917518 ONC917516:ONC917518 OWY917516:OWY917518 PGU917516:PGU917518 PQQ917516:PQQ917518 QAM917516:QAM917518 QKI917516:QKI917518 QUE917516:QUE917518 REA917516:REA917518 RNW917516:RNW917518 RXS917516:RXS917518 SHO917516:SHO917518 SRK917516:SRK917518 TBG917516:TBG917518 TLC917516:TLC917518 TUY917516:TUY917518 UEU917516:UEU917518 UOQ917516:UOQ917518 UYM917516:UYM917518 VII917516:VII917518 VSE917516:VSE917518 WCA917516:WCA917518 WLW917516:WLW917518 WVS917516:WVS917518 K983052:K983054 JG983052:JG983054 TC983052:TC983054 ACY983052:ACY983054 AMU983052:AMU983054 AWQ983052:AWQ983054 BGM983052:BGM983054 BQI983052:BQI983054 CAE983052:CAE983054 CKA983052:CKA983054 CTW983052:CTW983054 DDS983052:DDS983054 DNO983052:DNO983054 DXK983052:DXK983054 EHG983052:EHG983054 ERC983052:ERC983054 FAY983052:FAY983054 FKU983052:FKU983054 FUQ983052:FUQ983054 GEM983052:GEM983054 GOI983052:GOI983054 GYE983052:GYE983054 HIA983052:HIA983054 HRW983052:HRW983054 IBS983052:IBS983054 ILO983052:ILO983054 IVK983052:IVK983054 JFG983052:JFG983054 JPC983052:JPC983054 JYY983052:JYY983054 KIU983052:KIU983054 KSQ983052:KSQ983054 LCM983052:LCM983054 LMI983052:LMI983054 LWE983052:LWE983054 MGA983052:MGA983054 MPW983052:MPW983054 MZS983052:MZS983054 NJO983052:NJO983054 NTK983052:NTK983054 ODG983052:ODG983054 ONC983052:ONC983054 OWY983052:OWY983054 PGU983052:PGU983054 PQQ983052:PQQ983054 QAM983052:QAM983054 QKI983052:QKI983054 QUE983052:QUE983054 REA983052:REA983054 RNW983052:RNW983054 RXS983052:RXS983054 SHO983052:SHO983054 SRK983052:SRK983054 TBG983052:TBG983054 TLC983052:TLC983054 TUY983052:TUY983054 UEU983052:UEU983054 UOQ983052:UOQ983054 UYM983052:UYM983054 VII983052:VII983054 VSE983052:VSE983054 WCA983052:WCA983054 WLW983052:WLW983054 WVS983052:WVS983054 K18:K25 JG18:JG25 TC18:TC25 ACY18:ACY25 AMU18:AMU25 AWQ18:AWQ25 BGM18:BGM25 BQI18:BQI25 CAE18:CAE25 CKA18:CKA25 CTW18:CTW25 DDS18:DDS25 DNO18:DNO25 DXK18:DXK25 EHG18:EHG25 ERC18:ERC25 FAY18:FAY25 FKU18:FKU25 FUQ18:FUQ25 GEM18:GEM25 GOI18:GOI25 GYE18:GYE25 HIA18:HIA25 HRW18:HRW25 IBS18:IBS25 ILO18:ILO25 IVK18:IVK25 JFG18:JFG25 JPC18:JPC25 JYY18:JYY25 KIU18:KIU25 KSQ18:KSQ25 LCM18:LCM25 LMI18:LMI25 LWE18:LWE25 MGA18:MGA25 MPW18:MPW25 MZS18:MZS25 NJO18:NJO25 NTK18:NTK25 ODG18:ODG25 ONC18:ONC25 OWY18:OWY25 PGU18:PGU25 PQQ18:PQQ25 QAM18:QAM25 QKI18:QKI25 QUE18:QUE25 REA18:REA25 RNW18:RNW25 RXS18:RXS25 SHO18:SHO25 SRK18:SRK25 TBG18:TBG25 TLC18:TLC25 TUY18:TUY25 UEU18:UEU25 UOQ18:UOQ25 UYM18:UYM25 VII18:VII25 VSE18:VSE25 WCA18:WCA25 WLW18:WLW25 WVS18:WVS25 K65554:K65561 JG65554:JG65561 TC65554:TC65561 ACY65554:ACY65561 AMU65554:AMU65561 AWQ65554:AWQ65561 BGM65554:BGM65561 BQI65554:BQI65561 CAE65554:CAE65561 CKA65554:CKA65561 CTW65554:CTW65561 DDS65554:DDS65561 DNO65554:DNO65561 DXK65554:DXK65561 EHG65554:EHG65561 ERC65554:ERC65561 FAY65554:FAY65561 FKU65554:FKU65561 FUQ65554:FUQ65561 GEM65554:GEM65561 GOI65554:GOI65561 GYE65554:GYE65561 HIA65554:HIA65561 HRW65554:HRW65561 IBS65554:IBS65561 ILO65554:ILO65561 IVK65554:IVK65561 JFG65554:JFG65561 JPC65554:JPC65561 JYY65554:JYY65561 KIU65554:KIU65561 KSQ65554:KSQ65561 LCM65554:LCM65561 LMI65554:LMI65561 LWE65554:LWE65561 MGA65554:MGA65561 MPW65554:MPW65561 MZS65554:MZS65561 NJO65554:NJO65561 NTK65554:NTK65561 ODG65554:ODG65561 ONC65554:ONC65561 OWY65554:OWY65561 PGU65554:PGU65561 PQQ65554:PQQ65561 QAM65554:QAM65561 QKI65554:QKI65561 QUE65554:QUE65561 REA65554:REA65561 RNW65554:RNW65561 RXS65554:RXS65561 SHO65554:SHO65561 SRK65554:SRK65561 TBG65554:TBG65561 TLC65554:TLC65561 TUY65554:TUY65561 UEU65554:UEU65561 UOQ65554:UOQ65561 UYM65554:UYM65561 VII65554:VII65561 VSE65554:VSE65561 WCA65554:WCA65561 WLW65554:WLW65561 WVS65554:WVS65561 K131090:K131097 JG131090:JG131097 TC131090:TC131097 ACY131090:ACY131097 AMU131090:AMU131097 AWQ131090:AWQ131097 BGM131090:BGM131097 BQI131090:BQI131097 CAE131090:CAE131097 CKA131090:CKA131097 CTW131090:CTW131097 DDS131090:DDS131097 DNO131090:DNO131097 DXK131090:DXK131097 EHG131090:EHG131097 ERC131090:ERC131097 FAY131090:FAY131097 FKU131090:FKU131097 FUQ131090:FUQ131097 GEM131090:GEM131097 GOI131090:GOI131097 GYE131090:GYE131097 HIA131090:HIA131097 HRW131090:HRW131097 IBS131090:IBS131097 ILO131090:ILO131097 IVK131090:IVK131097 JFG131090:JFG131097 JPC131090:JPC131097 JYY131090:JYY131097 KIU131090:KIU131097 KSQ131090:KSQ131097 LCM131090:LCM131097 LMI131090:LMI131097 LWE131090:LWE131097 MGA131090:MGA131097 MPW131090:MPW131097 MZS131090:MZS131097 NJO131090:NJO131097 NTK131090:NTK131097 ODG131090:ODG131097 ONC131090:ONC131097 OWY131090:OWY131097 PGU131090:PGU131097 PQQ131090:PQQ131097 QAM131090:QAM131097 QKI131090:QKI131097 QUE131090:QUE131097 REA131090:REA131097 RNW131090:RNW131097 RXS131090:RXS131097 SHO131090:SHO131097 SRK131090:SRK131097 TBG131090:TBG131097 TLC131090:TLC131097 TUY131090:TUY131097 UEU131090:UEU131097 UOQ131090:UOQ131097 UYM131090:UYM131097 VII131090:VII131097 VSE131090:VSE131097 WCA131090:WCA131097 WLW131090:WLW131097 WVS131090:WVS131097 K196626:K196633 JG196626:JG196633 TC196626:TC196633 ACY196626:ACY196633 AMU196626:AMU196633 AWQ196626:AWQ196633 BGM196626:BGM196633 BQI196626:BQI196633 CAE196626:CAE196633 CKA196626:CKA196633 CTW196626:CTW196633 DDS196626:DDS196633 DNO196626:DNO196633 DXK196626:DXK196633 EHG196626:EHG196633 ERC196626:ERC196633 FAY196626:FAY196633 FKU196626:FKU196633 FUQ196626:FUQ196633 GEM196626:GEM196633 GOI196626:GOI196633 GYE196626:GYE196633 HIA196626:HIA196633 HRW196626:HRW196633 IBS196626:IBS196633 ILO196626:ILO196633 IVK196626:IVK196633 JFG196626:JFG196633 JPC196626:JPC196633 JYY196626:JYY196633 KIU196626:KIU196633 KSQ196626:KSQ196633 LCM196626:LCM196633 LMI196626:LMI196633 LWE196626:LWE196633 MGA196626:MGA196633 MPW196626:MPW196633 MZS196626:MZS196633 NJO196626:NJO196633 NTK196626:NTK196633 ODG196626:ODG196633 ONC196626:ONC196633 OWY196626:OWY196633 PGU196626:PGU196633 PQQ196626:PQQ196633 QAM196626:QAM196633 QKI196626:QKI196633 QUE196626:QUE196633 REA196626:REA196633 RNW196626:RNW196633 RXS196626:RXS196633 SHO196626:SHO196633 SRK196626:SRK196633 TBG196626:TBG196633 TLC196626:TLC196633 TUY196626:TUY196633 UEU196626:UEU196633 UOQ196626:UOQ196633 UYM196626:UYM196633 VII196626:VII196633 VSE196626:VSE196633 WCA196626:WCA196633 WLW196626:WLW196633 WVS196626:WVS196633 K262162:K262169 JG262162:JG262169 TC262162:TC262169 ACY262162:ACY262169 AMU262162:AMU262169 AWQ262162:AWQ262169 BGM262162:BGM262169 BQI262162:BQI262169 CAE262162:CAE262169 CKA262162:CKA262169 CTW262162:CTW262169 DDS262162:DDS262169 DNO262162:DNO262169 DXK262162:DXK262169 EHG262162:EHG262169 ERC262162:ERC262169 FAY262162:FAY262169 FKU262162:FKU262169 FUQ262162:FUQ262169 GEM262162:GEM262169 GOI262162:GOI262169 GYE262162:GYE262169 HIA262162:HIA262169 HRW262162:HRW262169 IBS262162:IBS262169 ILO262162:ILO262169 IVK262162:IVK262169 JFG262162:JFG262169 JPC262162:JPC262169 JYY262162:JYY262169 KIU262162:KIU262169 KSQ262162:KSQ262169 LCM262162:LCM262169 LMI262162:LMI262169 LWE262162:LWE262169 MGA262162:MGA262169 MPW262162:MPW262169 MZS262162:MZS262169 NJO262162:NJO262169 NTK262162:NTK262169 ODG262162:ODG262169 ONC262162:ONC262169 OWY262162:OWY262169 PGU262162:PGU262169 PQQ262162:PQQ262169 QAM262162:QAM262169 QKI262162:QKI262169 QUE262162:QUE262169 REA262162:REA262169 RNW262162:RNW262169 RXS262162:RXS262169 SHO262162:SHO262169 SRK262162:SRK262169 TBG262162:TBG262169 TLC262162:TLC262169 TUY262162:TUY262169 UEU262162:UEU262169 UOQ262162:UOQ262169 UYM262162:UYM262169 VII262162:VII262169 VSE262162:VSE262169 WCA262162:WCA262169 WLW262162:WLW262169 WVS262162:WVS262169 K327698:K327705 JG327698:JG327705 TC327698:TC327705 ACY327698:ACY327705 AMU327698:AMU327705 AWQ327698:AWQ327705 BGM327698:BGM327705 BQI327698:BQI327705 CAE327698:CAE327705 CKA327698:CKA327705 CTW327698:CTW327705 DDS327698:DDS327705 DNO327698:DNO327705 DXK327698:DXK327705 EHG327698:EHG327705 ERC327698:ERC327705 FAY327698:FAY327705 FKU327698:FKU327705 FUQ327698:FUQ327705 GEM327698:GEM327705 GOI327698:GOI327705 GYE327698:GYE327705 HIA327698:HIA327705 HRW327698:HRW327705 IBS327698:IBS327705 ILO327698:ILO327705 IVK327698:IVK327705 JFG327698:JFG327705 JPC327698:JPC327705 JYY327698:JYY327705 KIU327698:KIU327705 KSQ327698:KSQ327705 LCM327698:LCM327705 LMI327698:LMI327705 LWE327698:LWE327705 MGA327698:MGA327705 MPW327698:MPW327705 MZS327698:MZS327705 NJO327698:NJO327705 NTK327698:NTK327705 ODG327698:ODG327705 ONC327698:ONC327705 OWY327698:OWY327705 PGU327698:PGU327705 PQQ327698:PQQ327705 QAM327698:QAM327705 QKI327698:QKI327705 QUE327698:QUE327705 REA327698:REA327705 RNW327698:RNW327705 RXS327698:RXS327705 SHO327698:SHO327705 SRK327698:SRK327705 TBG327698:TBG327705 TLC327698:TLC327705 TUY327698:TUY327705 UEU327698:UEU327705 UOQ327698:UOQ327705 UYM327698:UYM327705 VII327698:VII327705 VSE327698:VSE327705 WCA327698:WCA327705 WLW327698:WLW327705 WVS327698:WVS327705 K393234:K393241 JG393234:JG393241 TC393234:TC393241 ACY393234:ACY393241 AMU393234:AMU393241 AWQ393234:AWQ393241 BGM393234:BGM393241 BQI393234:BQI393241 CAE393234:CAE393241 CKA393234:CKA393241 CTW393234:CTW393241 DDS393234:DDS393241 DNO393234:DNO393241 DXK393234:DXK393241 EHG393234:EHG393241 ERC393234:ERC393241 FAY393234:FAY393241 FKU393234:FKU393241 FUQ393234:FUQ393241 GEM393234:GEM393241 GOI393234:GOI393241 GYE393234:GYE393241 HIA393234:HIA393241 HRW393234:HRW393241 IBS393234:IBS393241 ILO393234:ILO393241 IVK393234:IVK393241 JFG393234:JFG393241 JPC393234:JPC393241 JYY393234:JYY393241 KIU393234:KIU393241 KSQ393234:KSQ393241 LCM393234:LCM393241 LMI393234:LMI393241 LWE393234:LWE393241 MGA393234:MGA393241 MPW393234:MPW393241 MZS393234:MZS393241 NJO393234:NJO393241 NTK393234:NTK393241 ODG393234:ODG393241 ONC393234:ONC393241 OWY393234:OWY393241 PGU393234:PGU393241 PQQ393234:PQQ393241 QAM393234:QAM393241 QKI393234:QKI393241 QUE393234:QUE393241 REA393234:REA393241 RNW393234:RNW393241 RXS393234:RXS393241 SHO393234:SHO393241 SRK393234:SRK393241 TBG393234:TBG393241 TLC393234:TLC393241 TUY393234:TUY393241 UEU393234:UEU393241 UOQ393234:UOQ393241 UYM393234:UYM393241 VII393234:VII393241 VSE393234:VSE393241 WCA393234:WCA393241 WLW393234:WLW393241 WVS393234:WVS393241 K458770:K458777 JG458770:JG458777 TC458770:TC458777 ACY458770:ACY458777 AMU458770:AMU458777 AWQ458770:AWQ458777 BGM458770:BGM458777 BQI458770:BQI458777 CAE458770:CAE458777 CKA458770:CKA458777 CTW458770:CTW458777 DDS458770:DDS458777 DNO458770:DNO458777 DXK458770:DXK458777 EHG458770:EHG458777 ERC458770:ERC458777 FAY458770:FAY458777 FKU458770:FKU458777 FUQ458770:FUQ458777 GEM458770:GEM458777 GOI458770:GOI458777 GYE458770:GYE458777 HIA458770:HIA458777 HRW458770:HRW458777 IBS458770:IBS458777 ILO458770:ILO458777 IVK458770:IVK458777 JFG458770:JFG458777 JPC458770:JPC458777 JYY458770:JYY458777 KIU458770:KIU458777 KSQ458770:KSQ458777 LCM458770:LCM458777 LMI458770:LMI458777 LWE458770:LWE458777 MGA458770:MGA458777 MPW458770:MPW458777 MZS458770:MZS458777 NJO458770:NJO458777 NTK458770:NTK458777 ODG458770:ODG458777 ONC458770:ONC458777 OWY458770:OWY458777 PGU458770:PGU458777 PQQ458770:PQQ458777 QAM458770:QAM458777 QKI458770:QKI458777 QUE458770:QUE458777 REA458770:REA458777 RNW458770:RNW458777 RXS458770:RXS458777 SHO458770:SHO458777 SRK458770:SRK458777 TBG458770:TBG458777 TLC458770:TLC458777 TUY458770:TUY458777 UEU458770:UEU458777 UOQ458770:UOQ458777 UYM458770:UYM458777 VII458770:VII458777 VSE458770:VSE458777 WCA458770:WCA458777 WLW458770:WLW458777 WVS458770:WVS458777 K524306:K524313 JG524306:JG524313 TC524306:TC524313 ACY524306:ACY524313 AMU524306:AMU524313 AWQ524306:AWQ524313 BGM524306:BGM524313 BQI524306:BQI524313 CAE524306:CAE524313 CKA524306:CKA524313 CTW524306:CTW524313 DDS524306:DDS524313 DNO524306:DNO524313 DXK524306:DXK524313 EHG524306:EHG524313 ERC524306:ERC524313 FAY524306:FAY524313 FKU524306:FKU524313 FUQ524306:FUQ524313 GEM524306:GEM524313 GOI524306:GOI524313 GYE524306:GYE524313 HIA524306:HIA524313 HRW524306:HRW524313 IBS524306:IBS524313 ILO524306:ILO524313 IVK524306:IVK524313 JFG524306:JFG524313 JPC524306:JPC524313 JYY524306:JYY524313 KIU524306:KIU524313 KSQ524306:KSQ524313 LCM524306:LCM524313 LMI524306:LMI524313 LWE524306:LWE524313 MGA524306:MGA524313 MPW524306:MPW524313 MZS524306:MZS524313 NJO524306:NJO524313 NTK524306:NTK524313 ODG524306:ODG524313 ONC524306:ONC524313 OWY524306:OWY524313 PGU524306:PGU524313 PQQ524306:PQQ524313 QAM524306:QAM524313 QKI524306:QKI524313 QUE524306:QUE524313 REA524306:REA524313 RNW524306:RNW524313 RXS524306:RXS524313 SHO524306:SHO524313 SRK524306:SRK524313 TBG524306:TBG524313 TLC524306:TLC524313 TUY524306:TUY524313 UEU524306:UEU524313 UOQ524306:UOQ524313 UYM524306:UYM524313 VII524306:VII524313 VSE524306:VSE524313 WCA524306:WCA524313 WLW524306:WLW524313 WVS524306:WVS524313 K589842:K589849 JG589842:JG589849 TC589842:TC589849 ACY589842:ACY589849 AMU589842:AMU589849 AWQ589842:AWQ589849 BGM589842:BGM589849 BQI589842:BQI589849 CAE589842:CAE589849 CKA589842:CKA589849 CTW589842:CTW589849 DDS589842:DDS589849 DNO589842:DNO589849 DXK589842:DXK589849 EHG589842:EHG589849 ERC589842:ERC589849 FAY589842:FAY589849 FKU589842:FKU589849 FUQ589842:FUQ589849 GEM589842:GEM589849 GOI589842:GOI589849 GYE589842:GYE589849 HIA589842:HIA589849 HRW589842:HRW589849 IBS589842:IBS589849 ILO589842:ILO589849 IVK589842:IVK589849 JFG589842:JFG589849 JPC589842:JPC589849 JYY589842:JYY589849 KIU589842:KIU589849 KSQ589842:KSQ589849 LCM589842:LCM589849 LMI589842:LMI589849 LWE589842:LWE589849 MGA589842:MGA589849 MPW589842:MPW589849 MZS589842:MZS589849 NJO589842:NJO589849 NTK589842:NTK589849 ODG589842:ODG589849 ONC589842:ONC589849 OWY589842:OWY589849 PGU589842:PGU589849 PQQ589842:PQQ589849 QAM589842:QAM589849 QKI589842:QKI589849 QUE589842:QUE589849 REA589842:REA589849 RNW589842:RNW589849 RXS589842:RXS589849 SHO589842:SHO589849 SRK589842:SRK589849 TBG589842:TBG589849 TLC589842:TLC589849 TUY589842:TUY589849 UEU589842:UEU589849 UOQ589842:UOQ589849 UYM589842:UYM589849 VII589842:VII589849 VSE589842:VSE589849 WCA589842:WCA589849 WLW589842:WLW589849 WVS589842:WVS589849 K655378:K655385 JG655378:JG655385 TC655378:TC655385 ACY655378:ACY655385 AMU655378:AMU655385 AWQ655378:AWQ655385 BGM655378:BGM655385 BQI655378:BQI655385 CAE655378:CAE655385 CKA655378:CKA655385 CTW655378:CTW655385 DDS655378:DDS655385 DNO655378:DNO655385 DXK655378:DXK655385 EHG655378:EHG655385 ERC655378:ERC655385 FAY655378:FAY655385 FKU655378:FKU655385 FUQ655378:FUQ655385 GEM655378:GEM655385 GOI655378:GOI655385 GYE655378:GYE655385 HIA655378:HIA655385 HRW655378:HRW655385 IBS655378:IBS655385 ILO655378:ILO655385 IVK655378:IVK655385 JFG655378:JFG655385 JPC655378:JPC655385 JYY655378:JYY655385 KIU655378:KIU655385 KSQ655378:KSQ655385 LCM655378:LCM655385 LMI655378:LMI655385 LWE655378:LWE655385 MGA655378:MGA655385 MPW655378:MPW655385 MZS655378:MZS655385 NJO655378:NJO655385 NTK655378:NTK655385 ODG655378:ODG655385 ONC655378:ONC655385 OWY655378:OWY655385 PGU655378:PGU655385 PQQ655378:PQQ655385 QAM655378:QAM655385 QKI655378:QKI655385 QUE655378:QUE655385 REA655378:REA655385 RNW655378:RNW655385 RXS655378:RXS655385 SHO655378:SHO655385 SRK655378:SRK655385 TBG655378:TBG655385 TLC655378:TLC655385 TUY655378:TUY655385 UEU655378:UEU655385 UOQ655378:UOQ655385 UYM655378:UYM655385 VII655378:VII655385 VSE655378:VSE655385 WCA655378:WCA655385 WLW655378:WLW655385 WVS655378:WVS655385 K720914:K720921 JG720914:JG720921 TC720914:TC720921 ACY720914:ACY720921 AMU720914:AMU720921 AWQ720914:AWQ720921 BGM720914:BGM720921 BQI720914:BQI720921 CAE720914:CAE720921 CKA720914:CKA720921 CTW720914:CTW720921 DDS720914:DDS720921 DNO720914:DNO720921 DXK720914:DXK720921 EHG720914:EHG720921 ERC720914:ERC720921 FAY720914:FAY720921 FKU720914:FKU720921 FUQ720914:FUQ720921 GEM720914:GEM720921 GOI720914:GOI720921 GYE720914:GYE720921 HIA720914:HIA720921 HRW720914:HRW720921 IBS720914:IBS720921 ILO720914:ILO720921 IVK720914:IVK720921 JFG720914:JFG720921 JPC720914:JPC720921 JYY720914:JYY720921 KIU720914:KIU720921 KSQ720914:KSQ720921 LCM720914:LCM720921 LMI720914:LMI720921 LWE720914:LWE720921 MGA720914:MGA720921 MPW720914:MPW720921 MZS720914:MZS720921 NJO720914:NJO720921 NTK720914:NTK720921 ODG720914:ODG720921 ONC720914:ONC720921 OWY720914:OWY720921 PGU720914:PGU720921 PQQ720914:PQQ720921 QAM720914:QAM720921 QKI720914:QKI720921 QUE720914:QUE720921 REA720914:REA720921 RNW720914:RNW720921 RXS720914:RXS720921 SHO720914:SHO720921 SRK720914:SRK720921 TBG720914:TBG720921 TLC720914:TLC720921 TUY720914:TUY720921 UEU720914:UEU720921 UOQ720914:UOQ720921 UYM720914:UYM720921 VII720914:VII720921 VSE720914:VSE720921 WCA720914:WCA720921 WLW720914:WLW720921 WVS720914:WVS720921 K786450:K786457 JG786450:JG786457 TC786450:TC786457 ACY786450:ACY786457 AMU786450:AMU786457 AWQ786450:AWQ786457 BGM786450:BGM786457 BQI786450:BQI786457 CAE786450:CAE786457 CKA786450:CKA786457 CTW786450:CTW786457 DDS786450:DDS786457 DNO786450:DNO786457 DXK786450:DXK786457 EHG786450:EHG786457 ERC786450:ERC786457 FAY786450:FAY786457 FKU786450:FKU786457 FUQ786450:FUQ786457 GEM786450:GEM786457 GOI786450:GOI786457 GYE786450:GYE786457 HIA786450:HIA786457 HRW786450:HRW786457 IBS786450:IBS786457 ILO786450:ILO786457 IVK786450:IVK786457 JFG786450:JFG786457 JPC786450:JPC786457 JYY786450:JYY786457 KIU786450:KIU786457 KSQ786450:KSQ786457 LCM786450:LCM786457 LMI786450:LMI786457 LWE786450:LWE786457 MGA786450:MGA786457 MPW786450:MPW786457 MZS786450:MZS786457 NJO786450:NJO786457 NTK786450:NTK786457 ODG786450:ODG786457 ONC786450:ONC786457 OWY786450:OWY786457 PGU786450:PGU786457 PQQ786450:PQQ786457 QAM786450:QAM786457 QKI786450:QKI786457 QUE786450:QUE786457 REA786450:REA786457 RNW786450:RNW786457 RXS786450:RXS786457 SHO786450:SHO786457 SRK786450:SRK786457 TBG786450:TBG786457 TLC786450:TLC786457 TUY786450:TUY786457 UEU786450:UEU786457 UOQ786450:UOQ786457 UYM786450:UYM786457 VII786450:VII786457 VSE786450:VSE786457 WCA786450:WCA786457 WLW786450:WLW786457 WVS786450:WVS786457 K851986:K851993 JG851986:JG851993 TC851986:TC851993 ACY851986:ACY851993 AMU851986:AMU851993 AWQ851986:AWQ851993 BGM851986:BGM851993 BQI851986:BQI851993 CAE851986:CAE851993 CKA851986:CKA851993 CTW851986:CTW851993 DDS851986:DDS851993 DNO851986:DNO851993 DXK851986:DXK851993 EHG851986:EHG851993 ERC851986:ERC851993 FAY851986:FAY851993 FKU851986:FKU851993 FUQ851986:FUQ851993 GEM851986:GEM851993 GOI851986:GOI851993 GYE851986:GYE851993 HIA851986:HIA851993 HRW851986:HRW851993 IBS851986:IBS851993 ILO851986:ILO851993 IVK851986:IVK851993 JFG851986:JFG851993 JPC851986:JPC851993 JYY851986:JYY851993 KIU851986:KIU851993 KSQ851986:KSQ851993 LCM851986:LCM851993 LMI851986:LMI851993 LWE851986:LWE851993 MGA851986:MGA851993 MPW851986:MPW851993 MZS851986:MZS851993 NJO851986:NJO851993 NTK851986:NTK851993 ODG851986:ODG851993 ONC851986:ONC851993 OWY851986:OWY851993 PGU851986:PGU851993 PQQ851986:PQQ851993 QAM851986:QAM851993 QKI851986:QKI851993 QUE851986:QUE851993 REA851986:REA851993 RNW851986:RNW851993 RXS851986:RXS851993 SHO851986:SHO851993 SRK851986:SRK851993 TBG851986:TBG851993 TLC851986:TLC851993 TUY851986:TUY851993 UEU851986:UEU851993 UOQ851986:UOQ851993 UYM851986:UYM851993 VII851986:VII851993 VSE851986:VSE851993 WCA851986:WCA851993 WLW851986:WLW851993 WVS851986:WVS851993 K917522:K917529 JG917522:JG917529 TC917522:TC917529 ACY917522:ACY917529 AMU917522:AMU917529 AWQ917522:AWQ917529 BGM917522:BGM917529 BQI917522:BQI917529 CAE917522:CAE917529 CKA917522:CKA917529 CTW917522:CTW917529 DDS917522:DDS917529 DNO917522:DNO917529 DXK917522:DXK917529 EHG917522:EHG917529 ERC917522:ERC917529 FAY917522:FAY917529 FKU917522:FKU917529 FUQ917522:FUQ917529 GEM917522:GEM917529 GOI917522:GOI917529 GYE917522:GYE917529 HIA917522:HIA917529 HRW917522:HRW917529 IBS917522:IBS917529 ILO917522:ILO917529 IVK917522:IVK917529 JFG917522:JFG917529 JPC917522:JPC917529 JYY917522:JYY917529 KIU917522:KIU917529 KSQ917522:KSQ917529 LCM917522:LCM917529 LMI917522:LMI917529 LWE917522:LWE917529 MGA917522:MGA917529 MPW917522:MPW917529 MZS917522:MZS917529 NJO917522:NJO917529 NTK917522:NTK917529 ODG917522:ODG917529 ONC917522:ONC917529 OWY917522:OWY917529 PGU917522:PGU917529 PQQ917522:PQQ917529 QAM917522:QAM917529 QKI917522:QKI917529 QUE917522:QUE917529 REA917522:REA917529 RNW917522:RNW917529 RXS917522:RXS917529 SHO917522:SHO917529 SRK917522:SRK917529 TBG917522:TBG917529 TLC917522:TLC917529 TUY917522:TUY917529 UEU917522:UEU917529 UOQ917522:UOQ917529 UYM917522:UYM917529 VII917522:VII917529 VSE917522:VSE917529 WCA917522:WCA917529 WLW917522:WLW917529 WVS917522:WVS917529 K983058:K983065 JG983058:JG983065 TC983058:TC983065 ACY983058:ACY983065 AMU983058:AMU983065 AWQ983058:AWQ983065 BGM983058:BGM983065 BQI983058:BQI983065 CAE983058:CAE983065 CKA983058:CKA983065 CTW983058:CTW983065 DDS983058:DDS983065 DNO983058:DNO983065 DXK983058:DXK983065 EHG983058:EHG983065 ERC983058:ERC983065 FAY983058:FAY983065 FKU983058:FKU983065 FUQ983058:FUQ983065 GEM983058:GEM983065 GOI983058:GOI983065 GYE983058:GYE983065 HIA983058:HIA983065 HRW983058:HRW983065 IBS983058:IBS983065 ILO983058:ILO983065 IVK983058:IVK983065 JFG983058:JFG983065 JPC983058:JPC983065 JYY983058:JYY983065 KIU983058:KIU983065 KSQ983058:KSQ983065 LCM983058:LCM983065 LMI983058:LMI983065 LWE983058:LWE983065 MGA983058:MGA983065 MPW983058:MPW983065 MZS983058:MZS983065 NJO983058:NJO983065 NTK983058:NTK983065 ODG983058:ODG983065 ONC983058:ONC983065 OWY983058:OWY983065 PGU983058:PGU983065 PQQ983058:PQQ983065 QAM983058:QAM983065 QKI983058:QKI983065 QUE983058:QUE983065 REA983058:REA983065 RNW983058:RNW983065 RXS983058:RXS983065 SHO983058:SHO983065 SRK983058:SRK983065 TBG983058:TBG983065 TLC983058:TLC983065 TUY983058:TUY983065 UEU983058:UEU983065 UOQ983058:UOQ983065 UYM983058:UYM983065 VII983058:VII983065 VSE983058:VSE983065 WCA983058:WCA983065 WLW983058:WLW983065 WVS983058:WVS983065" xr:uid="{C2FDFC67-A172-460F-B25E-2FAD37DCBFD3}"/>
  </dataValidations>
  <pageMargins left="0.2" right="0.2" top="0.75" bottom="0.75" header="0.3" footer="0.3"/>
  <pageSetup paperSize="9" scale="41" orientation="landscape"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8128-A3D2-466D-941C-9688B3D453BA}">
  <sheetPr>
    <tabColor theme="2" tint="-0.499984740745262"/>
  </sheetPr>
  <dimension ref="A2:R45"/>
  <sheetViews>
    <sheetView zoomScale="85" zoomScaleNormal="85" workbookViewId="0">
      <pane xSplit="11" ySplit="8" topLeftCell="N9" activePane="bottomRight" state="frozen"/>
      <selection pane="topRight" activeCell="K1" sqref="K1"/>
      <selection pane="bottomLeft" activeCell="A9" sqref="A9"/>
      <selection pane="bottomRight" activeCell="R12" sqref="R12"/>
    </sheetView>
  </sheetViews>
  <sheetFormatPr defaultRowHeight="18.75"/>
  <cols>
    <col min="1" max="1" width="10.125" style="1" customWidth="1"/>
    <col min="2" max="2" width="2.625" style="1" customWidth="1"/>
    <col min="3" max="3" width="5.875" style="4" customWidth="1"/>
    <col min="4" max="5" width="15.875" style="1" customWidth="1"/>
    <col min="6" max="6" width="73" style="1" customWidth="1"/>
    <col min="7" max="7" width="6.125" style="1" customWidth="1"/>
    <col min="8" max="9" width="9.875" style="1" bestFit="1" customWidth="1"/>
    <col min="10" max="10" width="5.875" style="10" customWidth="1"/>
    <col min="11" max="11" width="52.125" style="1" customWidth="1"/>
    <col min="12" max="12" width="29.875" style="1" customWidth="1"/>
    <col min="13" max="13" width="30.875" style="4" customWidth="1"/>
    <col min="14" max="14" width="13.875" style="9" customWidth="1"/>
    <col min="15" max="15" width="6.375" style="1" customWidth="1"/>
    <col min="16" max="16" width="13.125" style="10" customWidth="1"/>
    <col min="17" max="17" width="14.5" style="11" customWidth="1"/>
    <col min="18" max="18" width="15.625" style="12" customWidth="1"/>
    <col min="19" max="256" width="9" style="1"/>
    <col min="257" max="257" width="10.125" style="1" customWidth="1"/>
    <col min="258" max="258" width="2.625" style="1" customWidth="1"/>
    <col min="259" max="259" width="5.875" style="1" customWidth="1"/>
    <col min="260" max="261" width="15.875" style="1" customWidth="1"/>
    <col min="262" max="262" width="73" style="1" customWidth="1"/>
    <col min="263" max="263" width="6.125" style="1" customWidth="1"/>
    <col min="264" max="265" width="9.875" style="1" bestFit="1" customWidth="1"/>
    <col min="266" max="266" width="5.875" style="1" customWidth="1"/>
    <col min="267" max="267" width="52.125" style="1" customWidth="1"/>
    <col min="268" max="268" width="29.875" style="1" customWidth="1"/>
    <col min="269" max="269" width="30.875" style="1" customWidth="1"/>
    <col min="270" max="270" width="13.875" style="1" customWidth="1"/>
    <col min="271" max="271" width="6.375" style="1" customWidth="1"/>
    <col min="272" max="272" width="13.125" style="1" customWidth="1"/>
    <col min="273" max="273" width="14.5" style="1" customWidth="1"/>
    <col min="274" max="274" width="15.625" style="1" customWidth="1"/>
    <col min="275" max="512" width="9" style="1"/>
    <col min="513" max="513" width="10.125" style="1" customWidth="1"/>
    <col min="514" max="514" width="2.625" style="1" customWidth="1"/>
    <col min="515" max="515" width="5.875" style="1" customWidth="1"/>
    <col min="516" max="517" width="15.875" style="1" customWidth="1"/>
    <col min="518" max="518" width="73" style="1" customWidth="1"/>
    <col min="519" max="519" width="6.125" style="1" customWidth="1"/>
    <col min="520" max="521" width="9.875" style="1" bestFit="1" customWidth="1"/>
    <col min="522" max="522" width="5.875" style="1" customWidth="1"/>
    <col min="523" max="523" width="52.125" style="1" customWidth="1"/>
    <col min="524" max="524" width="29.875" style="1" customWidth="1"/>
    <col min="525" max="525" width="30.875" style="1" customWidth="1"/>
    <col min="526" max="526" width="13.875" style="1" customWidth="1"/>
    <col min="527" max="527" width="6.375" style="1" customWidth="1"/>
    <col min="528" max="528" width="13.125" style="1" customWidth="1"/>
    <col min="529" max="529" width="14.5" style="1" customWidth="1"/>
    <col min="530" max="530" width="15.625" style="1" customWidth="1"/>
    <col min="531" max="768" width="9" style="1"/>
    <col min="769" max="769" width="10.125" style="1" customWidth="1"/>
    <col min="770" max="770" width="2.625" style="1" customWidth="1"/>
    <col min="771" max="771" width="5.875" style="1" customWidth="1"/>
    <col min="772" max="773" width="15.875" style="1" customWidth="1"/>
    <col min="774" max="774" width="73" style="1" customWidth="1"/>
    <col min="775" max="775" width="6.125" style="1" customWidth="1"/>
    <col min="776" max="777" width="9.875" style="1" bestFit="1" customWidth="1"/>
    <col min="778" max="778" width="5.875" style="1" customWidth="1"/>
    <col min="779" max="779" width="52.125" style="1" customWidth="1"/>
    <col min="780" max="780" width="29.875" style="1" customWidth="1"/>
    <col min="781" max="781" width="30.875" style="1" customWidth="1"/>
    <col min="782" max="782" width="13.875" style="1" customWidth="1"/>
    <col min="783" max="783" width="6.375" style="1" customWidth="1"/>
    <col min="784" max="784" width="13.125" style="1" customWidth="1"/>
    <col min="785" max="785" width="14.5" style="1" customWidth="1"/>
    <col min="786" max="786" width="15.625" style="1" customWidth="1"/>
    <col min="787" max="1024" width="9" style="1"/>
    <col min="1025" max="1025" width="10.125" style="1" customWidth="1"/>
    <col min="1026" max="1026" width="2.625" style="1" customWidth="1"/>
    <col min="1027" max="1027" width="5.875" style="1" customWidth="1"/>
    <col min="1028" max="1029" width="15.875" style="1" customWidth="1"/>
    <col min="1030" max="1030" width="73" style="1" customWidth="1"/>
    <col min="1031" max="1031" width="6.125" style="1" customWidth="1"/>
    <col min="1032" max="1033" width="9.875" style="1" bestFit="1" customWidth="1"/>
    <col min="1034" max="1034" width="5.875" style="1" customWidth="1"/>
    <col min="1035" max="1035" width="52.125" style="1" customWidth="1"/>
    <col min="1036" max="1036" width="29.875" style="1" customWidth="1"/>
    <col min="1037" max="1037" width="30.875" style="1" customWidth="1"/>
    <col min="1038" max="1038" width="13.875" style="1" customWidth="1"/>
    <col min="1039" max="1039" width="6.375" style="1" customWidth="1"/>
    <col min="1040" max="1040" width="13.125" style="1" customWidth="1"/>
    <col min="1041" max="1041" width="14.5" style="1" customWidth="1"/>
    <col min="1042" max="1042" width="15.625" style="1" customWidth="1"/>
    <col min="1043" max="1280" width="9" style="1"/>
    <col min="1281" max="1281" width="10.125" style="1" customWidth="1"/>
    <col min="1282" max="1282" width="2.625" style="1" customWidth="1"/>
    <col min="1283" max="1283" width="5.875" style="1" customWidth="1"/>
    <col min="1284" max="1285" width="15.875" style="1" customWidth="1"/>
    <col min="1286" max="1286" width="73" style="1" customWidth="1"/>
    <col min="1287" max="1287" width="6.125" style="1" customWidth="1"/>
    <col min="1288" max="1289" width="9.875" style="1" bestFit="1" customWidth="1"/>
    <col min="1290" max="1290" width="5.875" style="1" customWidth="1"/>
    <col min="1291" max="1291" width="52.125" style="1" customWidth="1"/>
    <col min="1292" max="1292" width="29.875" style="1" customWidth="1"/>
    <col min="1293" max="1293" width="30.875" style="1" customWidth="1"/>
    <col min="1294" max="1294" width="13.875" style="1" customWidth="1"/>
    <col min="1295" max="1295" width="6.375" style="1" customWidth="1"/>
    <col min="1296" max="1296" width="13.125" style="1" customWidth="1"/>
    <col min="1297" max="1297" width="14.5" style="1" customWidth="1"/>
    <col min="1298" max="1298" width="15.625" style="1" customWidth="1"/>
    <col min="1299" max="1536" width="9" style="1"/>
    <col min="1537" max="1537" width="10.125" style="1" customWidth="1"/>
    <col min="1538" max="1538" width="2.625" style="1" customWidth="1"/>
    <col min="1539" max="1539" width="5.875" style="1" customWidth="1"/>
    <col min="1540" max="1541" width="15.875" style="1" customWidth="1"/>
    <col min="1542" max="1542" width="73" style="1" customWidth="1"/>
    <col min="1543" max="1543" width="6.125" style="1" customWidth="1"/>
    <col min="1544" max="1545" width="9.875" style="1" bestFit="1" customWidth="1"/>
    <col min="1546" max="1546" width="5.875" style="1" customWidth="1"/>
    <col min="1547" max="1547" width="52.125" style="1" customWidth="1"/>
    <col min="1548" max="1548" width="29.875" style="1" customWidth="1"/>
    <col min="1549" max="1549" width="30.875" style="1" customWidth="1"/>
    <col min="1550" max="1550" width="13.875" style="1" customWidth="1"/>
    <col min="1551" max="1551" width="6.375" style="1" customWidth="1"/>
    <col min="1552" max="1552" width="13.125" style="1" customWidth="1"/>
    <col min="1553" max="1553" width="14.5" style="1" customWidth="1"/>
    <col min="1554" max="1554" width="15.625" style="1" customWidth="1"/>
    <col min="1555" max="1792" width="9" style="1"/>
    <col min="1793" max="1793" width="10.125" style="1" customWidth="1"/>
    <col min="1794" max="1794" width="2.625" style="1" customWidth="1"/>
    <col min="1795" max="1795" width="5.875" style="1" customWidth="1"/>
    <col min="1796" max="1797" width="15.875" style="1" customWidth="1"/>
    <col min="1798" max="1798" width="73" style="1" customWidth="1"/>
    <col min="1799" max="1799" width="6.125" style="1" customWidth="1"/>
    <col min="1800" max="1801" width="9.875" style="1" bestFit="1" customWidth="1"/>
    <col min="1802" max="1802" width="5.875" style="1" customWidth="1"/>
    <col min="1803" max="1803" width="52.125" style="1" customWidth="1"/>
    <col min="1804" max="1804" width="29.875" style="1" customWidth="1"/>
    <col min="1805" max="1805" width="30.875" style="1" customWidth="1"/>
    <col min="1806" max="1806" width="13.875" style="1" customWidth="1"/>
    <col min="1807" max="1807" width="6.375" style="1" customWidth="1"/>
    <col min="1808" max="1808" width="13.125" style="1" customWidth="1"/>
    <col min="1809" max="1809" width="14.5" style="1" customWidth="1"/>
    <col min="1810" max="1810" width="15.625" style="1" customWidth="1"/>
    <col min="1811" max="2048" width="9" style="1"/>
    <col min="2049" max="2049" width="10.125" style="1" customWidth="1"/>
    <col min="2050" max="2050" width="2.625" style="1" customWidth="1"/>
    <col min="2051" max="2051" width="5.875" style="1" customWidth="1"/>
    <col min="2052" max="2053" width="15.875" style="1" customWidth="1"/>
    <col min="2054" max="2054" width="73" style="1" customWidth="1"/>
    <col min="2055" max="2055" width="6.125" style="1" customWidth="1"/>
    <col min="2056" max="2057" width="9.875" style="1" bestFit="1" customWidth="1"/>
    <col min="2058" max="2058" width="5.875" style="1" customWidth="1"/>
    <col min="2059" max="2059" width="52.125" style="1" customWidth="1"/>
    <col min="2060" max="2060" width="29.875" style="1" customWidth="1"/>
    <col min="2061" max="2061" width="30.875" style="1" customWidth="1"/>
    <col min="2062" max="2062" width="13.875" style="1" customWidth="1"/>
    <col min="2063" max="2063" width="6.375" style="1" customWidth="1"/>
    <col min="2064" max="2064" width="13.125" style="1" customWidth="1"/>
    <col min="2065" max="2065" width="14.5" style="1" customWidth="1"/>
    <col min="2066" max="2066" width="15.625" style="1" customWidth="1"/>
    <col min="2067" max="2304" width="9" style="1"/>
    <col min="2305" max="2305" width="10.125" style="1" customWidth="1"/>
    <col min="2306" max="2306" width="2.625" style="1" customWidth="1"/>
    <col min="2307" max="2307" width="5.875" style="1" customWidth="1"/>
    <col min="2308" max="2309" width="15.875" style="1" customWidth="1"/>
    <col min="2310" max="2310" width="73" style="1" customWidth="1"/>
    <col min="2311" max="2311" width="6.125" style="1" customWidth="1"/>
    <col min="2312" max="2313" width="9.875" style="1" bestFit="1" customWidth="1"/>
    <col min="2314" max="2314" width="5.875" style="1" customWidth="1"/>
    <col min="2315" max="2315" width="52.125" style="1" customWidth="1"/>
    <col min="2316" max="2316" width="29.875" style="1" customWidth="1"/>
    <col min="2317" max="2317" width="30.875" style="1" customWidth="1"/>
    <col min="2318" max="2318" width="13.875" style="1" customWidth="1"/>
    <col min="2319" max="2319" width="6.375" style="1" customWidth="1"/>
    <col min="2320" max="2320" width="13.125" style="1" customWidth="1"/>
    <col min="2321" max="2321" width="14.5" style="1" customWidth="1"/>
    <col min="2322" max="2322" width="15.625" style="1" customWidth="1"/>
    <col min="2323" max="2560" width="9" style="1"/>
    <col min="2561" max="2561" width="10.125" style="1" customWidth="1"/>
    <col min="2562" max="2562" width="2.625" style="1" customWidth="1"/>
    <col min="2563" max="2563" width="5.875" style="1" customWidth="1"/>
    <col min="2564" max="2565" width="15.875" style="1" customWidth="1"/>
    <col min="2566" max="2566" width="73" style="1" customWidth="1"/>
    <col min="2567" max="2567" width="6.125" style="1" customWidth="1"/>
    <col min="2568" max="2569" width="9.875" style="1" bestFit="1" customWidth="1"/>
    <col min="2570" max="2570" width="5.875" style="1" customWidth="1"/>
    <col min="2571" max="2571" width="52.125" style="1" customWidth="1"/>
    <col min="2572" max="2572" width="29.875" style="1" customWidth="1"/>
    <col min="2573" max="2573" width="30.875" style="1" customWidth="1"/>
    <col min="2574" max="2574" width="13.875" style="1" customWidth="1"/>
    <col min="2575" max="2575" width="6.375" style="1" customWidth="1"/>
    <col min="2576" max="2576" width="13.125" style="1" customWidth="1"/>
    <col min="2577" max="2577" width="14.5" style="1" customWidth="1"/>
    <col min="2578" max="2578" width="15.625" style="1" customWidth="1"/>
    <col min="2579" max="2816" width="9" style="1"/>
    <col min="2817" max="2817" width="10.125" style="1" customWidth="1"/>
    <col min="2818" max="2818" width="2.625" style="1" customWidth="1"/>
    <col min="2819" max="2819" width="5.875" style="1" customWidth="1"/>
    <col min="2820" max="2821" width="15.875" style="1" customWidth="1"/>
    <col min="2822" max="2822" width="73" style="1" customWidth="1"/>
    <col min="2823" max="2823" width="6.125" style="1" customWidth="1"/>
    <col min="2824" max="2825" width="9.875" style="1" bestFit="1" customWidth="1"/>
    <col min="2826" max="2826" width="5.875" style="1" customWidth="1"/>
    <col min="2827" max="2827" width="52.125" style="1" customWidth="1"/>
    <col min="2828" max="2828" width="29.875" style="1" customWidth="1"/>
    <col min="2829" max="2829" width="30.875" style="1" customWidth="1"/>
    <col min="2830" max="2830" width="13.875" style="1" customWidth="1"/>
    <col min="2831" max="2831" width="6.375" style="1" customWidth="1"/>
    <col min="2832" max="2832" width="13.125" style="1" customWidth="1"/>
    <col min="2833" max="2833" width="14.5" style="1" customWidth="1"/>
    <col min="2834" max="2834" width="15.625" style="1" customWidth="1"/>
    <col min="2835" max="3072" width="9" style="1"/>
    <col min="3073" max="3073" width="10.125" style="1" customWidth="1"/>
    <col min="3074" max="3074" width="2.625" style="1" customWidth="1"/>
    <col min="3075" max="3075" width="5.875" style="1" customWidth="1"/>
    <col min="3076" max="3077" width="15.875" style="1" customWidth="1"/>
    <col min="3078" max="3078" width="73" style="1" customWidth="1"/>
    <col min="3079" max="3079" width="6.125" style="1" customWidth="1"/>
    <col min="3080" max="3081" width="9.875" style="1" bestFit="1" customWidth="1"/>
    <col min="3082" max="3082" width="5.875" style="1" customWidth="1"/>
    <col min="3083" max="3083" width="52.125" style="1" customWidth="1"/>
    <col min="3084" max="3084" width="29.875" style="1" customWidth="1"/>
    <col min="3085" max="3085" width="30.875" style="1" customWidth="1"/>
    <col min="3086" max="3086" width="13.875" style="1" customWidth="1"/>
    <col min="3087" max="3087" width="6.375" style="1" customWidth="1"/>
    <col min="3088" max="3088" width="13.125" style="1" customWidth="1"/>
    <col min="3089" max="3089" width="14.5" style="1" customWidth="1"/>
    <col min="3090" max="3090" width="15.625" style="1" customWidth="1"/>
    <col min="3091" max="3328" width="9" style="1"/>
    <col min="3329" max="3329" width="10.125" style="1" customWidth="1"/>
    <col min="3330" max="3330" width="2.625" style="1" customWidth="1"/>
    <col min="3331" max="3331" width="5.875" style="1" customWidth="1"/>
    <col min="3332" max="3333" width="15.875" style="1" customWidth="1"/>
    <col min="3334" max="3334" width="73" style="1" customWidth="1"/>
    <col min="3335" max="3335" width="6.125" style="1" customWidth="1"/>
    <col min="3336" max="3337" width="9.875" style="1" bestFit="1" customWidth="1"/>
    <col min="3338" max="3338" width="5.875" style="1" customWidth="1"/>
    <col min="3339" max="3339" width="52.125" style="1" customWidth="1"/>
    <col min="3340" max="3340" width="29.875" style="1" customWidth="1"/>
    <col min="3341" max="3341" width="30.875" style="1" customWidth="1"/>
    <col min="3342" max="3342" width="13.875" style="1" customWidth="1"/>
    <col min="3343" max="3343" width="6.375" style="1" customWidth="1"/>
    <col min="3344" max="3344" width="13.125" style="1" customWidth="1"/>
    <col min="3345" max="3345" width="14.5" style="1" customWidth="1"/>
    <col min="3346" max="3346" width="15.625" style="1" customWidth="1"/>
    <col min="3347" max="3584" width="9" style="1"/>
    <col min="3585" max="3585" width="10.125" style="1" customWidth="1"/>
    <col min="3586" max="3586" width="2.625" style="1" customWidth="1"/>
    <col min="3587" max="3587" width="5.875" style="1" customWidth="1"/>
    <col min="3588" max="3589" width="15.875" style="1" customWidth="1"/>
    <col min="3590" max="3590" width="73" style="1" customWidth="1"/>
    <col min="3591" max="3591" width="6.125" style="1" customWidth="1"/>
    <col min="3592" max="3593" width="9.875" style="1" bestFit="1" customWidth="1"/>
    <col min="3594" max="3594" width="5.875" style="1" customWidth="1"/>
    <col min="3595" max="3595" width="52.125" style="1" customWidth="1"/>
    <col min="3596" max="3596" width="29.875" style="1" customWidth="1"/>
    <col min="3597" max="3597" width="30.875" style="1" customWidth="1"/>
    <col min="3598" max="3598" width="13.875" style="1" customWidth="1"/>
    <col min="3599" max="3599" width="6.375" style="1" customWidth="1"/>
    <col min="3600" max="3600" width="13.125" style="1" customWidth="1"/>
    <col min="3601" max="3601" width="14.5" style="1" customWidth="1"/>
    <col min="3602" max="3602" width="15.625" style="1" customWidth="1"/>
    <col min="3603" max="3840" width="9" style="1"/>
    <col min="3841" max="3841" width="10.125" style="1" customWidth="1"/>
    <col min="3842" max="3842" width="2.625" style="1" customWidth="1"/>
    <col min="3843" max="3843" width="5.875" style="1" customWidth="1"/>
    <col min="3844" max="3845" width="15.875" style="1" customWidth="1"/>
    <col min="3846" max="3846" width="73" style="1" customWidth="1"/>
    <col min="3847" max="3847" width="6.125" style="1" customWidth="1"/>
    <col min="3848" max="3849" width="9.875" style="1" bestFit="1" customWidth="1"/>
    <col min="3850" max="3850" width="5.875" style="1" customWidth="1"/>
    <col min="3851" max="3851" width="52.125" style="1" customWidth="1"/>
    <col min="3852" max="3852" width="29.875" style="1" customWidth="1"/>
    <col min="3853" max="3853" width="30.875" style="1" customWidth="1"/>
    <col min="3854" max="3854" width="13.875" style="1" customWidth="1"/>
    <col min="3855" max="3855" width="6.375" style="1" customWidth="1"/>
    <col min="3856" max="3856" width="13.125" style="1" customWidth="1"/>
    <col min="3857" max="3857" width="14.5" style="1" customWidth="1"/>
    <col min="3858" max="3858" width="15.625" style="1" customWidth="1"/>
    <col min="3859" max="4096" width="9" style="1"/>
    <col min="4097" max="4097" width="10.125" style="1" customWidth="1"/>
    <col min="4098" max="4098" width="2.625" style="1" customWidth="1"/>
    <col min="4099" max="4099" width="5.875" style="1" customWidth="1"/>
    <col min="4100" max="4101" width="15.875" style="1" customWidth="1"/>
    <col min="4102" max="4102" width="73" style="1" customWidth="1"/>
    <col min="4103" max="4103" width="6.125" style="1" customWidth="1"/>
    <col min="4104" max="4105" width="9.875" style="1" bestFit="1" customWidth="1"/>
    <col min="4106" max="4106" width="5.875" style="1" customWidth="1"/>
    <col min="4107" max="4107" width="52.125" style="1" customWidth="1"/>
    <col min="4108" max="4108" width="29.875" style="1" customWidth="1"/>
    <col min="4109" max="4109" width="30.875" style="1" customWidth="1"/>
    <col min="4110" max="4110" width="13.875" style="1" customWidth="1"/>
    <col min="4111" max="4111" width="6.375" style="1" customWidth="1"/>
    <col min="4112" max="4112" width="13.125" style="1" customWidth="1"/>
    <col min="4113" max="4113" width="14.5" style="1" customWidth="1"/>
    <col min="4114" max="4114" width="15.625" style="1" customWidth="1"/>
    <col min="4115" max="4352" width="9" style="1"/>
    <col min="4353" max="4353" width="10.125" style="1" customWidth="1"/>
    <col min="4354" max="4354" width="2.625" style="1" customWidth="1"/>
    <col min="4355" max="4355" width="5.875" style="1" customWidth="1"/>
    <col min="4356" max="4357" width="15.875" style="1" customWidth="1"/>
    <col min="4358" max="4358" width="73" style="1" customWidth="1"/>
    <col min="4359" max="4359" width="6.125" style="1" customWidth="1"/>
    <col min="4360" max="4361" width="9.875" style="1" bestFit="1" customWidth="1"/>
    <col min="4362" max="4362" width="5.875" style="1" customWidth="1"/>
    <col min="4363" max="4363" width="52.125" style="1" customWidth="1"/>
    <col min="4364" max="4364" width="29.875" style="1" customWidth="1"/>
    <col min="4365" max="4365" width="30.875" style="1" customWidth="1"/>
    <col min="4366" max="4366" width="13.875" style="1" customWidth="1"/>
    <col min="4367" max="4367" width="6.375" style="1" customWidth="1"/>
    <col min="4368" max="4368" width="13.125" style="1" customWidth="1"/>
    <col min="4369" max="4369" width="14.5" style="1" customWidth="1"/>
    <col min="4370" max="4370" width="15.625" style="1" customWidth="1"/>
    <col min="4371" max="4608" width="9" style="1"/>
    <col min="4609" max="4609" width="10.125" style="1" customWidth="1"/>
    <col min="4610" max="4610" width="2.625" style="1" customWidth="1"/>
    <col min="4611" max="4611" width="5.875" style="1" customWidth="1"/>
    <col min="4612" max="4613" width="15.875" style="1" customWidth="1"/>
    <col min="4614" max="4614" width="73" style="1" customWidth="1"/>
    <col min="4615" max="4615" width="6.125" style="1" customWidth="1"/>
    <col min="4616" max="4617" width="9.875" style="1" bestFit="1" customWidth="1"/>
    <col min="4618" max="4618" width="5.875" style="1" customWidth="1"/>
    <col min="4619" max="4619" width="52.125" style="1" customWidth="1"/>
    <col min="4620" max="4620" width="29.875" style="1" customWidth="1"/>
    <col min="4621" max="4621" width="30.875" style="1" customWidth="1"/>
    <col min="4622" max="4622" width="13.875" style="1" customWidth="1"/>
    <col min="4623" max="4623" width="6.375" style="1" customWidth="1"/>
    <col min="4624" max="4624" width="13.125" style="1" customWidth="1"/>
    <col min="4625" max="4625" width="14.5" style="1" customWidth="1"/>
    <col min="4626" max="4626" width="15.625" style="1" customWidth="1"/>
    <col min="4627" max="4864" width="9" style="1"/>
    <col min="4865" max="4865" width="10.125" style="1" customWidth="1"/>
    <col min="4866" max="4866" width="2.625" style="1" customWidth="1"/>
    <col min="4867" max="4867" width="5.875" style="1" customWidth="1"/>
    <col min="4868" max="4869" width="15.875" style="1" customWidth="1"/>
    <col min="4870" max="4870" width="73" style="1" customWidth="1"/>
    <col min="4871" max="4871" width="6.125" style="1" customWidth="1"/>
    <col min="4872" max="4873" width="9.875" style="1" bestFit="1" customWidth="1"/>
    <col min="4874" max="4874" width="5.875" style="1" customWidth="1"/>
    <col min="4875" max="4875" width="52.125" style="1" customWidth="1"/>
    <col min="4876" max="4876" width="29.875" style="1" customWidth="1"/>
    <col min="4877" max="4877" width="30.875" style="1" customWidth="1"/>
    <col min="4878" max="4878" width="13.875" style="1" customWidth="1"/>
    <col min="4879" max="4879" width="6.375" style="1" customWidth="1"/>
    <col min="4880" max="4880" width="13.125" style="1" customWidth="1"/>
    <col min="4881" max="4881" width="14.5" style="1" customWidth="1"/>
    <col min="4882" max="4882" width="15.625" style="1" customWidth="1"/>
    <col min="4883" max="5120" width="9" style="1"/>
    <col min="5121" max="5121" width="10.125" style="1" customWidth="1"/>
    <col min="5122" max="5122" width="2.625" style="1" customWidth="1"/>
    <col min="5123" max="5123" width="5.875" style="1" customWidth="1"/>
    <col min="5124" max="5125" width="15.875" style="1" customWidth="1"/>
    <col min="5126" max="5126" width="73" style="1" customWidth="1"/>
    <col min="5127" max="5127" width="6.125" style="1" customWidth="1"/>
    <col min="5128" max="5129" width="9.875" style="1" bestFit="1" customWidth="1"/>
    <col min="5130" max="5130" width="5.875" style="1" customWidth="1"/>
    <col min="5131" max="5131" width="52.125" style="1" customWidth="1"/>
    <col min="5132" max="5132" width="29.875" style="1" customWidth="1"/>
    <col min="5133" max="5133" width="30.875" style="1" customWidth="1"/>
    <col min="5134" max="5134" width="13.875" style="1" customWidth="1"/>
    <col min="5135" max="5135" width="6.375" style="1" customWidth="1"/>
    <col min="5136" max="5136" width="13.125" style="1" customWidth="1"/>
    <col min="5137" max="5137" width="14.5" style="1" customWidth="1"/>
    <col min="5138" max="5138" width="15.625" style="1" customWidth="1"/>
    <col min="5139" max="5376" width="9" style="1"/>
    <col min="5377" max="5377" width="10.125" style="1" customWidth="1"/>
    <col min="5378" max="5378" width="2.625" style="1" customWidth="1"/>
    <col min="5379" max="5379" width="5.875" style="1" customWidth="1"/>
    <col min="5380" max="5381" width="15.875" style="1" customWidth="1"/>
    <col min="5382" max="5382" width="73" style="1" customWidth="1"/>
    <col min="5383" max="5383" width="6.125" style="1" customWidth="1"/>
    <col min="5384" max="5385" width="9.875" style="1" bestFit="1" customWidth="1"/>
    <col min="5386" max="5386" width="5.875" style="1" customWidth="1"/>
    <col min="5387" max="5387" width="52.125" style="1" customWidth="1"/>
    <col min="5388" max="5388" width="29.875" style="1" customWidth="1"/>
    <col min="5389" max="5389" width="30.875" style="1" customWidth="1"/>
    <col min="5390" max="5390" width="13.875" style="1" customWidth="1"/>
    <col min="5391" max="5391" width="6.375" style="1" customWidth="1"/>
    <col min="5392" max="5392" width="13.125" style="1" customWidth="1"/>
    <col min="5393" max="5393" width="14.5" style="1" customWidth="1"/>
    <col min="5394" max="5394" width="15.625" style="1" customWidth="1"/>
    <col min="5395" max="5632" width="9" style="1"/>
    <col min="5633" max="5633" width="10.125" style="1" customWidth="1"/>
    <col min="5634" max="5634" width="2.625" style="1" customWidth="1"/>
    <col min="5635" max="5635" width="5.875" style="1" customWidth="1"/>
    <col min="5636" max="5637" width="15.875" style="1" customWidth="1"/>
    <col min="5638" max="5638" width="73" style="1" customWidth="1"/>
    <col min="5639" max="5639" width="6.125" style="1" customWidth="1"/>
    <col min="5640" max="5641" width="9.875" style="1" bestFit="1" customWidth="1"/>
    <col min="5642" max="5642" width="5.875" style="1" customWidth="1"/>
    <col min="5643" max="5643" width="52.125" style="1" customWidth="1"/>
    <col min="5644" max="5644" width="29.875" style="1" customWidth="1"/>
    <col min="5645" max="5645" width="30.875" style="1" customWidth="1"/>
    <col min="5646" max="5646" width="13.875" style="1" customWidth="1"/>
    <col min="5647" max="5647" width="6.375" style="1" customWidth="1"/>
    <col min="5648" max="5648" width="13.125" style="1" customWidth="1"/>
    <col min="5649" max="5649" width="14.5" style="1" customWidth="1"/>
    <col min="5650" max="5650" width="15.625" style="1" customWidth="1"/>
    <col min="5651" max="5888" width="9" style="1"/>
    <col min="5889" max="5889" width="10.125" style="1" customWidth="1"/>
    <col min="5890" max="5890" width="2.625" style="1" customWidth="1"/>
    <col min="5891" max="5891" width="5.875" style="1" customWidth="1"/>
    <col min="5892" max="5893" width="15.875" style="1" customWidth="1"/>
    <col min="5894" max="5894" width="73" style="1" customWidth="1"/>
    <col min="5895" max="5895" width="6.125" style="1" customWidth="1"/>
    <col min="5896" max="5897" width="9.875" style="1" bestFit="1" customWidth="1"/>
    <col min="5898" max="5898" width="5.875" style="1" customWidth="1"/>
    <col min="5899" max="5899" width="52.125" style="1" customWidth="1"/>
    <col min="5900" max="5900" width="29.875" style="1" customWidth="1"/>
    <col min="5901" max="5901" width="30.875" style="1" customWidth="1"/>
    <col min="5902" max="5902" width="13.875" style="1" customWidth="1"/>
    <col min="5903" max="5903" width="6.375" style="1" customWidth="1"/>
    <col min="5904" max="5904" width="13.125" style="1" customWidth="1"/>
    <col min="5905" max="5905" width="14.5" style="1" customWidth="1"/>
    <col min="5906" max="5906" width="15.625" style="1" customWidth="1"/>
    <col min="5907" max="6144" width="9" style="1"/>
    <col min="6145" max="6145" width="10.125" style="1" customWidth="1"/>
    <col min="6146" max="6146" width="2.625" style="1" customWidth="1"/>
    <col min="6147" max="6147" width="5.875" style="1" customWidth="1"/>
    <col min="6148" max="6149" width="15.875" style="1" customWidth="1"/>
    <col min="6150" max="6150" width="73" style="1" customWidth="1"/>
    <col min="6151" max="6151" width="6.125" style="1" customWidth="1"/>
    <col min="6152" max="6153" width="9.875" style="1" bestFit="1" customWidth="1"/>
    <col min="6154" max="6154" width="5.875" style="1" customWidth="1"/>
    <col min="6155" max="6155" width="52.125" style="1" customWidth="1"/>
    <col min="6156" max="6156" width="29.875" style="1" customWidth="1"/>
    <col min="6157" max="6157" width="30.875" style="1" customWidth="1"/>
    <col min="6158" max="6158" width="13.875" style="1" customWidth="1"/>
    <col min="6159" max="6159" width="6.375" style="1" customWidth="1"/>
    <col min="6160" max="6160" width="13.125" style="1" customWidth="1"/>
    <col min="6161" max="6161" width="14.5" style="1" customWidth="1"/>
    <col min="6162" max="6162" width="15.625" style="1" customWidth="1"/>
    <col min="6163" max="6400" width="9" style="1"/>
    <col min="6401" max="6401" width="10.125" style="1" customWidth="1"/>
    <col min="6402" max="6402" width="2.625" style="1" customWidth="1"/>
    <col min="6403" max="6403" width="5.875" style="1" customWidth="1"/>
    <col min="6404" max="6405" width="15.875" style="1" customWidth="1"/>
    <col min="6406" max="6406" width="73" style="1" customWidth="1"/>
    <col min="6407" max="6407" width="6.125" style="1" customWidth="1"/>
    <col min="6408" max="6409" width="9.875" style="1" bestFit="1" customWidth="1"/>
    <col min="6410" max="6410" width="5.875" style="1" customWidth="1"/>
    <col min="6411" max="6411" width="52.125" style="1" customWidth="1"/>
    <col min="6412" max="6412" width="29.875" style="1" customWidth="1"/>
    <col min="6413" max="6413" width="30.875" style="1" customWidth="1"/>
    <col min="6414" max="6414" width="13.875" style="1" customWidth="1"/>
    <col min="6415" max="6415" width="6.375" style="1" customWidth="1"/>
    <col min="6416" max="6416" width="13.125" style="1" customWidth="1"/>
    <col min="6417" max="6417" width="14.5" style="1" customWidth="1"/>
    <col min="6418" max="6418" width="15.625" style="1" customWidth="1"/>
    <col min="6419" max="6656" width="9" style="1"/>
    <col min="6657" max="6657" width="10.125" style="1" customWidth="1"/>
    <col min="6658" max="6658" width="2.625" style="1" customWidth="1"/>
    <col min="6659" max="6659" width="5.875" style="1" customWidth="1"/>
    <col min="6660" max="6661" width="15.875" style="1" customWidth="1"/>
    <col min="6662" max="6662" width="73" style="1" customWidth="1"/>
    <col min="6663" max="6663" width="6.125" style="1" customWidth="1"/>
    <col min="6664" max="6665" width="9.875" style="1" bestFit="1" customWidth="1"/>
    <col min="6666" max="6666" width="5.875" style="1" customWidth="1"/>
    <col min="6667" max="6667" width="52.125" style="1" customWidth="1"/>
    <col min="6668" max="6668" width="29.875" style="1" customWidth="1"/>
    <col min="6669" max="6669" width="30.875" style="1" customWidth="1"/>
    <col min="6670" max="6670" width="13.875" style="1" customWidth="1"/>
    <col min="6671" max="6671" width="6.375" style="1" customWidth="1"/>
    <col min="6672" max="6672" width="13.125" style="1" customWidth="1"/>
    <col min="6673" max="6673" width="14.5" style="1" customWidth="1"/>
    <col min="6674" max="6674" width="15.625" style="1" customWidth="1"/>
    <col min="6675" max="6912" width="9" style="1"/>
    <col min="6913" max="6913" width="10.125" style="1" customWidth="1"/>
    <col min="6914" max="6914" width="2.625" style="1" customWidth="1"/>
    <col min="6915" max="6915" width="5.875" style="1" customWidth="1"/>
    <col min="6916" max="6917" width="15.875" style="1" customWidth="1"/>
    <col min="6918" max="6918" width="73" style="1" customWidth="1"/>
    <col min="6919" max="6919" width="6.125" style="1" customWidth="1"/>
    <col min="6920" max="6921" width="9.875" style="1" bestFit="1" customWidth="1"/>
    <col min="6922" max="6922" width="5.875" style="1" customWidth="1"/>
    <col min="6923" max="6923" width="52.125" style="1" customWidth="1"/>
    <col min="6924" max="6924" width="29.875" style="1" customWidth="1"/>
    <col min="6925" max="6925" width="30.875" style="1" customWidth="1"/>
    <col min="6926" max="6926" width="13.875" style="1" customWidth="1"/>
    <col min="6927" max="6927" width="6.375" style="1" customWidth="1"/>
    <col min="6928" max="6928" width="13.125" style="1" customWidth="1"/>
    <col min="6929" max="6929" width="14.5" style="1" customWidth="1"/>
    <col min="6930" max="6930" width="15.625" style="1" customWidth="1"/>
    <col min="6931" max="7168" width="9" style="1"/>
    <col min="7169" max="7169" width="10.125" style="1" customWidth="1"/>
    <col min="7170" max="7170" width="2.625" style="1" customWidth="1"/>
    <col min="7171" max="7171" width="5.875" style="1" customWidth="1"/>
    <col min="7172" max="7173" width="15.875" style="1" customWidth="1"/>
    <col min="7174" max="7174" width="73" style="1" customWidth="1"/>
    <col min="7175" max="7175" width="6.125" style="1" customWidth="1"/>
    <col min="7176" max="7177" width="9.875" style="1" bestFit="1" customWidth="1"/>
    <col min="7178" max="7178" width="5.875" style="1" customWidth="1"/>
    <col min="7179" max="7179" width="52.125" style="1" customWidth="1"/>
    <col min="7180" max="7180" width="29.875" style="1" customWidth="1"/>
    <col min="7181" max="7181" width="30.875" style="1" customWidth="1"/>
    <col min="7182" max="7182" width="13.875" style="1" customWidth="1"/>
    <col min="7183" max="7183" width="6.375" style="1" customWidth="1"/>
    <col min="7184" max="7184" width="13.125" style="1" customWidth="1"/>
    <col min="7185" max="7185" width="14.5" style="1" customWidth="1"/>
    <col min="7186" max="7186" width="15.625" style="1" customWidth="1"/>
    <col min="7187" max="7424" width="9" style="1"/>
    <col min="7425" max="7425" width="10.125" style="1" customWidth="1"/>
    <col min="7426" max="7426" width="2.625" style="1" customWidth="1"/>
    <col min="7427" max="7427" width="5.875" style="1" customWidth="1"/>
    <col min="7428" max="7429" width="15.875" style="1" customWidth="1"/>
    <col min="7430" max="7430" width="73" style="1" customWidth="1"/>
    <col min="7431" max="7431" width="6.125" style="1" customWidth="1"/>
    <col min="7432" max="7433" width="9.875" style="1" bestFit="1" customWidth="1"/>
    <col min="7434" max="7434" width="5.875" style="1" customWidth="1"/>
    <col min="7435" max="7435" width="52.125" style="1" customWidth="1"/>
    <col min="7436" max="7436" width="29.875" style="1" customWidth="1"/>
    <col min="7437" max="7437" width="30.875" style="1" customWidth="1"/>
    <col min="7438" max="7438" width="13.875" style="1" customWidth="1"/>
    <col min="7439" max="7439" width="6.375" style="1" customWidth="1"/>
    <col min="7440" max="7440" width="13.125" style="1" customWidth="1"/>
    <col min="7441" max="7441" width="14.5" style="1" customWidth="1"/>
    <col min="7442" max="7442" width="15.625" style="1" customWidth="1"/>
    <col min="7443" max="7680" width="9" style="1"/>
    <col min="7681" max="7681" width="10.125" style="1" customWidth="1"/>
    <col min="7682" max="7682" width="2.625" style="1" customWidth="1"/>
    <col min="7683" max="7683" width="5.875" style="1" customWidth="1"/>
    <col min="7684" max="7685" width="15.875" style="1" customWidth="1"/>
    <col min="7686" max="7686" width="73" style="1" customWidth="1"/>
    <col min="7687" max="7687" width="6.125" style="1" customWidth="1"/>
    <col min="7688" max="7689" width="9.875" style="1" bestFit="1" customWidth="1"/>
    <col min="7690" max="7690" width="5.875" style="1" customWidth="1"/>
    <col min="7691" max="7691" width="52.125" style="1" customWidth="1"/>
    <col min="7692" max="7692" width="29.875" style="1" customWidth="1"/>
    <col min="7693" max="7693" width="30.875" style="1" customWidth="1"/>
    <col min="7694" max="7694" width="13.875" style="1" customWidth="1"/>
    <col min="7695" max="7695" width="6.375" style="1" customWidth="1"/>
    <col min="7696" max="7696" width="13.125" style="1" customWidth="1"/>
    <col min="7697" max="7697" width="14.5" style="1" customWidth="1"/>
    <col min="7698" max="7698" width="15.625" style="1" customWidth="1"/>
    <col min="7699" max="7936" width="9" style="1"/>
    <col min="7937" max="7937" width="10.125" style="1" customWidth="1"/>
    <col min="7938" max="7938" width="2.625" style="1" customWidth="1"/>
    <col min="7939" max="7939" width="5.875" style="1" customWidth="1"/>
    <col min="7940" max="7941" width="15.875" style="1" customWidth="1"/>
    <col min="7942" max="7942" width="73" style="1" customWidth="1"/>
    <col min="7943" max="7943" width="6.125" style="1" customWidth="1"/>
    <col min="7944" max="7945" width="9.875" style="1" bestFit="1" customWidth="1"/>
    <col min="7946" max="7946" width="5.875" style="1" customWidth="1"/>
    <col min="7947" max="7947" width="52.125" style="1" customWidth="1"/>
    <col min="7948" max="7948" width="29.875" style="1" customWidth="1"/>
    <col min="7949" max="7949" width="30.875" style="1" customWidth="1"/>
    <col min="7950" max="7950" width="13.875" style="1" customWidth="1"/>
    <col min="7951" max="7951" width="6.375" style="1" customWidth="1"/>
    <col min="7952" max="7952" width="13.125" style="1" customWidth="1"/>
    <col min="7953" max="7953" width="14.5" style="1" customWidth="1"/>
    <col min="7954" max="7954" width="15.625" style="1" customWidth="1"/>
    <col min="7955" max="8192" width="9" style="1"/>
    <col min="8193" max="8193" width="10.125" style="1" customWidth="1"/>
    <col min="8194" max="8194" width="2.625" style="1" customWidth="1"/>
    <col min="8195" max="8195" width="5.875" style="1" customWidth="1"/>
    <col min="8196" max="8197" width="15.875" style="1" customWidth="1"/>
    <col min="8198" max="8198" width="73" style="1" customWidth="1"/>
    <col min="8199" max="8199" width="6.125" style="1" customWidth="1"/>
    <col min="8200" max="8201" width="9.875" style="1" bestFit="1" customWidth="1"/>
    <col min="8202" max="8202" width="5.875" style="1" customWidth="1"/>
    <col min="8203" max="8203" width="52.125" style="1" customWidth="1"/>
    <col min="8204" max="8204" width="29.875" style="1" customWidth="1"/>
    <col min="8205" max="8205" width="30.875" style="1" customWidth="1"/>
    <col min="8206" max="8206" width="13.875" style="1" customWidth="1"/>
    <col min="8207" max="8207" width="6.375" style="1" customWidth="1"/>
    <col min="8208" max="8208" width="13.125" style="1" customWidth="1"/>
    <col min="8209" max="8209" width="14.5" style="1" customWidth="1"/>
    <col min="8210" max="8210" width="15.625" style="1" customWidth="1"/>
    <col min="8211" max="8448" width="9" style="1"/>
    <col min="8449" max="8449" width="10.125" style="1" customWidth="1"/>
    <col min="8450" max="8450" width="2.625" style="1" customWidth="1"/>
    <col min="8451" max="8451" width="5.875" style="1" customWidth="1"/>
    <col min="8452" max="8453" width="15.875" style="1" customWidth="1"/>
    <col min="8454" max="8454" width="73" style="1" customWidth="1"/>
    <col min="8455" max="8455" width="6.125" style="1" customWidth="1"/>
    <col min="8456" max="8457" width="9.875" style="1" bestFit="1" customWidth="1"/>
    <col min="8458" max="8458" width="5.875" style="1" customWidth="1"/>
    <col min="8459" max="8459" width="52.125" style="1" customWidth="1"/>
    <col min="8460" max="8460" width="29.875" style="1" customWidth="1"/>
    <col min="8461" max="8461" width="30.875" style="1" customWidth="1"/>
    <col min="8462" max="8462" width="13.875" style="1" customWidth="1"/>
    <col min="8463" max="8463" width="6.375" style="1" customWidth="1"/>
    <col min="8464" max="8464" width="13.125" style="1" customWidth="1"/>
    <col min="8465" max="8465" width="14.5" style="1" customWidth="1"/>
    <col min="8466" max="8466" width="15.625" style="1" customWidth="1"/>
    <col min="8467" max="8704" width="9" style="1"/>
    <col min="8705" max="8705" width="10.125" style="1" customWidth="1"/>
    <col min="8706" max="8706" width="2.625" style="1" customWidth="1"/>
    <col min="8707" max="8707" width="5.875" style="1" customWidth="1"/>
    <col min="8708" max="8709" width="15.875" style="1" customWidth="1"/>
    <col min="8710" max="8710" width="73" style="1" customWidth="1"/>
    <col min="8711" max="8711" width="6.125" style="1" customWidth="1"/>
    <col min="8712" max="8713" width="9.875" style="1" bestFit="1" customWidth="1"/>
    <col min="8714" max="8714" width="5.875" style="1" customWidth="1"/>
    <col min="8715" max="8715" width="52.125" style="1" customWidth="1"/>
    <col min="8716" max="8716" width="29.875" style="1" customWidth="1"/>
    <col min="8717" max="8717" width="30.875" style="1" customWidth="1"/>
    <col min="8718" max="8718" width="13.875" style="1" customWidth="1"/>
    <col min="8719" max="8719" width="6.375" style="1" customWidth="1"/>
    <col min="8720" max="8720" width="13.125" style="1" customWidth="1"/>
    <col min="8721" max="8721" width="14.5" style="1" customWidth="1"/>
    <col min="8722" max="8722" width="15.625" style="1" customWidth="1"/>
    <col min="8723" max="8960" width="9" style="1"/>
    <col min="8961" max="8961" width="10.125" style="1" customWidth="1"/>
    <col min="8962" max="8962" width="2.625" style="1" customWidth="1"/>
    <col min="8963" max="8963" width="5.875" style="1" customWidth="1"/>
    <col min="8964" max="8965" width="15.875" style="1" customWidth="1"/>
    <col min="8966" max="8966" width="73" style="1" customWidth="1"/>
    <col min="8967" max="8967" width="6.125" style="1" customWidth="1"/>
    <col min="8968" max="8969" width="9.875" style="1" bestFit="1" customWidth="1"/>
    <col min="8970" max="8970" width="5.875" style="1" customWidth="1"/>
    <col min="8971" max="8971" width="52.125" style="1" customWidth="1"/>
    <col min="8972" max="8972" width="29.875" style="1" customWidth="1"/>
    <col min="8973" max="8973" width="30.875" style="1" customWidth="1"/>
    <col min="8974" max="8974" width="13.875" style="1" customWidth="1"/>
    <col min="8975" max="8975" width="6.375" style="1" customWidth="1"/>
    <col min="8976" max="8976" width="13.125" style="1" customWidth="1"/>
    <col min="8977" max="8977" width="14.5" style="1" customWidth="1"/>
    <col min="8978" max="8978" width="15.625" style="1" customWidth="1"/>
    <col min="8979" max="9216" width="9" style="1"/>
    <col min="9217" max="9217" width="10.125" style="1" customWidth="1"/>
    <col min="9218" max="9218" width="2.625" style="1" customWidth="1"/>
    <col min="9219" max="9219" width="5.875" style="1" customWidth="1"/>
    <col min="9220" max="9221" width="15.875" style="1" customWidth="1"/>
    <col min="9222" max="9222" width="73" style="1" customWidth="1"/>
    <col min="9223" max="9223" width="6.125" style="1" customWidth="1"/>
    <col min="9224" max="9225" width="9.875" style="1" bestFit="1" customWidth="1"/>
    <col min="9226" max="9226" width="5.875" style="1" customWidth="1"/>
    <col min="9227" max="9227" width="52.125" style="1" customWidth="1"/>
    <col min="9228" max="9228" width="29.875" style="1" customWidth="1"/>
    <col min="9229" max="9229" width="30.875" style="1" customWidth="1"/>
    <col min="9230" max="9230" width="13.875" style="1" customWidth="1"/>
    <col min="9231" max="9231" width="6.375" style="1" customWidth="1"/>
    <col min="9232" max="9232" width="13.125" style="1" customWidth="1"/>
    <col min="9233" max="9233" width="14.5" style="1" customWidth="1"/>
    <col min="9234" max="9234" width="15.625" style="1" customWidth="1"/>
    <col min="9235" max="9472" width="9" style="1"/>
    <col min="9473" max="9473" width="10.125" style="1" customWidth="1"/>
    <col min="9474" max="9474" width="2.625" style="1" customWidth="1"/>
    <col min="9475" max="9475" width="5.875" style="1" customWidth="1"/>
    <col min="9476" max="9477" width="15.875" style="1" customWidth="1"/>
    <col min="9478" max="9478" width="73" style="1" customWidth="1"/>
    <col min="9479" max="9479" width="6.125" style="1" customWidth="1"/>
    <col min="9480" max="9481" width="9.875" style="1" bestFit="1" customWidth="1"/>
    <col min="9482" max="9482" width="5.875" style="1" customWidth="1"/>
    <col min="9483" max="9483" width="52.125" style="1" customWidth="1"/>
    <col min="9484" max="9484" width="29.875" style="1" customWidth="1"/>
    <col min="9485" max="9485" width="30.875" style="1" customWidth="1"/>
    <col min="9486" max="9486" width="13.875" style="1" customWidth="1"/>
    <col min="9487" max="9487" width="6.375" style="1" customWidth="1"/>
    <col min="9488" max="9488" width="13.125" style="1" customWidth="1"/>
    <col min="9489" max="9489" width="14.5" style="1" customWidth="1"/>
    <col min="9490" max="9490" width="15.625" style="1" customWidth="1"/>
    <col min="9491" max="9728" width="9" style="1"/>
    <col min="9729" max="9729" width="10.125" style="1" customWidth="1"/>
    <col min="9730" max="9730" width="2.625" style="1" customWidth="1"/>
    <col min="9731" max="9731" width="5.875" style="1" customWidth="1"/>
    <col min="9732" max="9733" width="15.875" style="1" customWidth="1"/>
    <col min="9734" max="9734" width="73" style="1" customWidth="1"/>
    <col min="9735" max="9735" width="6.125" style="1" customWidth="1"/>
    <col min="9736" max="9737" width="9.875" style="1" bestFit="1" customWidth="1"/>
    <col min="9738" max="9738" width="5.875" style="1" customWidth="1"/>
    <col min="9739" max="9739" width="52.125" style="1" customWidth="1"/>
    <col min="9740" max="9740" width="29.875" style="1" customWidth="1"/>
    <col min="9741" max="9741" width="30.875" style="1" customWidth="1"/>
    <col min="9742" max="9742" width="13.875" style="1" customWidth="1"/>
    <col min="9743" max="9743" width="6.375" style="1" customWidth="1"/>
    <col min="9744" max="9744" width="13.125" style="1" customWidth="1"/>
    <col min="9745" max="9745" width="14.5" style="1" customWidth="1"/>
    <col min="9746" max="9746" width="15.625" style="1" customWidth="1"/>
    <col min="9747" max="9984" width="9" style="1"/>
    <col min="9985" max="9985" width="10.125" style="1" customWidth="1"/>
    <col min="9986" max="9986" width="2.625" style="1" customWidth="1"/>
    <col min="9987" max="9987" width="5.875" style="1" customWidth="1"/>
    <col min="9988" max="9989" width="15.875" style="1" customWidth="1"/>
    <col min="9990" max="9990" width="73" style="1" customWidth="1"/>
    <col min="9991" max="9991" width="6.125" style="1" customWidth="1"/>
    <col min="9992" max="9993" width="9.875" style="1" bestFit="1" customWidth="1"/>
    <col min="9994" max="9994" width="5.875" style="1" customWidth="1"/>
    <col min="9995" max="9995" width="52.125" style="1" customWidth="1"/>
    <col min="9996" max="9996" width="29.875" style="1" customWidth="1"/>
    <col min="9997" max="9997" width="30.875" style="1" customWidth="1"/>
    <col min="9998" max="9998" width="13.875" style="1" customWidth="1"/>
    <col min="9999" max="9999" width="6.375" style="1" customWidth="1"/>
    <col min="10000" max="10000" width="13.125" style="1" customWidth="1"/>
    <col min="10001" max="10001" width="14.5" style="1" customWidth="1"/>
    <col min="10002" max="10002" width="15.625" style="1" customWidth="1"/>
    <col min="10003" max="10240" width="9" style="1"/>
    <col min="10241" max="10241" width="10.125" style="1" customWidth="1"/>
    <col min="10242" max="10242" width="2.625" style="1" customWidth="1"/>
    <col min="10243" max="10243" width="5.875" style="1" customWidth="1"/>
    <col min="10244" max="10245" width="15.875" style="1" customWidth="1"/>
    <col min="10246" max="10246" width="73" style="1" customWidth="1"/>
    <col min="10247" max="10247" width="6.125" style="1" customWidth="1"/>
    <col min="10248" max="10249" width="9.875" style="1" bestFit="1" customWidth="1"/>
    <col min="10250" max="10250" width="5.875" style="1" customWidth="1"/>
    <col min="10251" max="10251" width="52.125" style="1" customWidth="1"/>
    <col min="10252" max="10252" width="29.875" style="1" customWidth="1"/>
    <col min="10253" max="10253" width="30.875" style="1" customWidth="1"/>
    <col min="10254" max="10254" width="13.875" style="1" customWidth="1"/>
    <col min="10255" max="10255" width="6.375" style="1" customWidth="1"/>
    <col min="10256" max="10256" width="13.125" style="1" customWidth="1"/>
    <col min="10257" max="10257" width="14.5" style="1" customWidth="1"/>
    <col min="10258" max="10258" width="15.625" style="1" customWidth="1"/>
    <col min="10259" max="10496" width="9" style="1"/>
    <col min="10497" max="10497" width="10.125" style="1" customWidth="1"/>
    <col min="10498" max="10498" width="2.625" style="1" customWidth="1"/>
    <col min="10499" max="10499" width="5.875" style="1" customWidth="1"/>
    <col min="10500" max="10501" width="15.875" style="1" customWidth="1"/>
    <col min="10502" max="10502" width="73" style="1" customWidth="1"/>
    <col min="10503" max="10503" width="6.125" style="1" customWidth="1"/>
    <col min="10504" max="10505" width="9.875" style="1" bestFit="1" customWidth="1"/>
    <col min="10506" max="10506" width="5.875" style="1" customWidth="1"/>
    <col min="10507" max="10507" width="52.125" style="1" customWidth="1"/>
    <col min="10508" max="10508" width="29.875" style="1" customWidth="1"/>
    <col min="10509" max="10509" width="30.875" style="1" customWidth="1"/>
    <col min="10510" max="10510" width="13.875" style="1" customWidth="1"/>
    <col min="10511" max="10511" width="6.375" style="1" customWidth="1"/>
    <col min="10512" max="10512" width="13.125" style="1" customWidth="1"/>
    <col min="10513" max="10513" width="14.5" style="1" customWidth="1"/>
    <col min="10514" max="10514" width="15.625" style="1" customWidth="1"/>
    <col min="10515" max="10752" width="9" style="1"/>
    <col min="10753" max="10753" width="10.125" style="1" customWidth="1"/>
    <col min="10754" max="10754" width="2.625" style="1" customWidth="1"/>
    <col min="10755" max="10755" width="5.875" style="1" customWidth="1"/>
    <col min="10756" max="10757" width="15.875" style="1" customWidth="1"/>
    <col min="10758" max="10758" width="73" style="1" customWidth="1"/>
    <col min="10759" max="10759" width="6.125" style="1" customWidth="1"/>
    <col min="10760" max="10761" width="9.875" style="1" bestFit="1" customWidth="1"/>
    <col min="10762" max="10762" width="5.875" style="1" customWidth="1"/>
    <col min="10763" max="10763" width="52.125" style="1" customWidth="1"/>
    <col min="10764" max="10764" width="29.875" style="1" customWidth="1"/>
    <col min="10765" max="10765" width="30.875" style="1" customWidth="1"/>
    <col min="10766" max="10766" width="13.875" style="1" customWidth="1"/>
    <col min="10767" max="10767" width="6.375" style="1" customWidth="1"/>
    <col min="10768" max="10768" width="13.125" style="1" customWidth="1"/>
    <col min="10769" max="10769" width="14.5" style="1" customWidth="1"/>
    <col min="10770" max="10770" width="15.625" style="1" customWidth="1"/>
    <col min="10771" max="11008" width="9" style="1"/>
    <col min="11009" max="11009" width="10.125" style="1" customWidth="1"/>
    <col min="11010" max="11010" width="2.625" style="1" customWidth="1"/>
    <col min="11011" max="11011" width="5.875" style="1" customWidth="1"/>
    <col min="11012" max="11013" width="15.875" style="1" customWidth="1"/>
    <col min="11014" max="11014" width="73" style="1" customWidth="1"/>
    <col min="11015" max="11015" width="6.125" style="1" customWidth="1"/>
    <col min="11016" max="11017" width="9.875" style="1" bestFit="1" customWidth="1"/>
    <col min="11018" max="11018" width="5.875" style="1" customWidth="1"/>
    <col min="11019" max="11019" width="52.125" style="1" customWidth="1"/>
    <col min="11020" max="11020" width="29.875" style="1" customWidth="1"/>
    <col min="11021" max="11021" width="30.875" style="1" customWidth="1"/>
    <col min="11022" max="11022" width="13.875" style="1" customWidth="1"/>
    <col min="11023" max="11023" width="6.375" style="1" customWidth="1"/>
    <col min="11024" max="11024" width="13.125" style="1" customWidth="1"/>
    <col min="11025" max="11025" width="14.5" style="1" customWidth="1"/>
    <col min="11026" max="11026" width="15.625" style="1" customWidth="1"/>
    <col min="11027" max="11264" width="9" style="1"/>
    <col min="11265" max="11265" width="10.125" style="1" customWidth="1"/>
    <col min="11266" max="11266" width="2.625" style="1" customWidth="1"/>
    <col min="11267" max="11267" width="5.875" style="1" customWidth="1"/>
    <col min="11268" max="11269" width="15.875" style="1" customWidth="1"/>
    <col min="11270" max="11270" width="73" style="1" customWidth="1"/>
    <col min="11271" max="11271" width="6.125" style="1" customWidth="1"/>
    <col min="11272" max="11273" width="9.875" style="1" bestFit="1" customWidth="1"/>
    <col min="11274" max="11274" width="5.875" style="1" customWidth="1"/>
    <col min="11275" max="11275" width="52.125" style="1" customWidth="1"/>
    <col min="11276" max="11276" width="29.875" style="1" customWidth="1"/>
    <col min="11277" max="11277" width="30.875" style="1" customWidth="1"/>
    <col min="11278" max="11278" width="13.875" style="1" customWidth="1"/>
    <col min="11279" max="11279" width="6.375" style="1" customWidth="1"/>
    <col min="11280" max="11280" width="13.125" style="1" customWidth="1"/>
    <col min="11281" max="11281" width="14.5" style="1" customWidth="1"/>
    <col min="11282" max="11282" width="15.625" style="1" customWidth="1"/>
    <col min="11283" max="11520" width="9" style="1"/>
    <col min="11521" max="11521" width="10.125" style="1" customWidth="1"/>
    <col min="11522" max="11522" width="2.625" style="1" customWidth="1"/>
    <col min="11523" max="11523" width="5.875" style="1" customWidth="1"/>
    <col min="11524" max="11525" width="15.875" style="1" customWidth="1"/>
    <col min="11526" max="11526" width="73" style="1" customWidth="1"/>
    <col min="11527" max="11527" width="6.125" style="1" customWidth="1"/>
    <col min="11528" max="11529" width="9.875" style="1" bestFit="1" customWidth="1"/>
    <col min="11530" max="11530" width="5.875" style="1" customWidth="1"/>
    <col min="11531" max="11531" width="52.125" style="1" customWidth="1"/>
    <col min="11532" max="11532" width="29.875" style="1" customWidth="1"/>
    <col min="11533" max="11533" width="30.875" style="1" customWidth="1"/>
    <col min="11534" max="11534" width="13.875" style="1" customWidth="1"/>
    <col min="11535" max="11535" width="6.375" style="1" customWidth="1"/>
    <col min="11536" max="11536" width="13.125" style="1" customWidth="1"/>
    <col min="11537" max="11537" width="14.5" style="1" customWidth="1"/>
    <col min="11538" max="11538" width="15.625" style="1" customWidth="1"/>
    <col min="11539" max="11776" width="9" style="1"/>
    <col min="11777" max="11777" width="10.125" style="1" customWidth="1"/>
    <col min="11778" max="11778" width="2.625" style="1" customWidth="1"/>
    <col min="11779" max="11779" width="5.875" style="1" customWidth="1"/>
    <col min="11780" max="11781" width="15.875" style="1" customWidth="1"/>
    <col min="11782" max="11782" width="73" style="1" customWidth="1"/>
    <col min="11783" max="11783" width="6.125" style="1" customWidth="1"/>
    <col min="11784" max="11785" width="9.875" style="1" bestFit="1" customWidth="1"/>
    <col min="11786" max="11786" width="5.875" style="1" customWidth="1"/>
    <col min="11787" max="11787" width="52.125" style="1" customWidth="1"/>
    <col min="11788" max="11788" width="29.875" style="1" customWidth="1"/>
    <col min="11789" max="11789" width="30.875" style="1" customWidth="1"/>
    <col min="11790" max="11790" width="13.875" style="1" customWidth="1"/>
    <col min="11791" max="11791" width="6.375" style="1" customWidth="1"/>
    <col min="11792" max="11792" width="13.125" style="1" customWidth="1"/>
    <col min="11793" max="11793" width="14.5" style="1" customWidth="1"/>
    <col min="11794" max="11794" width="15.625" style="1" customWidth="1"/>
    <col min="11795" max="12032" width="9" style="1"/>
    <col min="12033" max="12033" width="10.125" style="1" customWidth="1"/>
    <col min="12034" max="12034" width="2.625" style="1" customWidth="1"/>
    <col min="12035" max="12035" width="5.875" style="1" customWidth="1"/>
    <col min="12036" max="12037" width="15.875" style="1" customWidth="1"/>
    <col min="12038" max="12038" width="73" style="1" customWidth="1"/>
    <col min="12039" max="12039" width="6.125" style="1" customWidth="1"/>
    <col min="12040" max="12041" width="9.875" style="1" bestFit="1" customWidth="1"/>
    <col min="12042" max="12042" width="5.875" style="1" customWidth="1"/>
    <col min="12043" max="12043" width="52.125" style="1" customWidth="1"/>
    <col min="12044" max="12044" width="29.875" style="1" customWidth="1"/>
    <col min="12045" max="12045" width="30.875" style="1" customWidth="1"/>
    <col min="12046" max="12046" width="13.875" style="1" customWidth="1"/>
    <col min="12047" max="12047" width="6.375" style="1" customWidth="1"/>
    <col min="12048" max="12048" width="13.125" style="1" customWidth="1"/>
    <col min="12049" max="12049" width="14.5" style="1" customWidth="1"/>
    <col min="12050" max="12050" width="15.625" style="1" customWidth="1"/>
    <col min="12051" max="12288" width="9" style="1"/>
    <col min="12289" max="12289" width="10.125" style="1" customWidth="1"/>
    <col min="12290" max="12290" width="2.625" style="1" customWidth="1"/>
    <col min="12291" max="12291" width="5.875" style="1" customWidth="1"/>
    <col min="12292" max="12293" width="15.875" style="1" customWidth="1"/>
    <col min="12294" max="12294" width="73" style="1" customWidth="1"/>
    <col min="12295" max="12295" width="6.125" style="1" customWidth="1"/>
    <col min="12296" max="12297" width="9.875" style="1" bestFit="1" customWidth="1"/>
    <col min="12298" max="12298" width="5.875" style="1" customWidth="1"/>
    <col min="12299" max="12299" width="52.125" style="1" customWidth="1"/>
    <col min="12300" max="12300" width="29.875" style="1" customWidth="1"/>
    <col min="12301" max="12301" width="30.875" style="1" customWidth="1"/>
    <col min="12302" max="12302" width="13.875" style="1" customWidth="1"/>
    <col min="12303" max="12303" width="6.375" style="1" customWidth="1"/>
    <col min="12304" max="12304" width="13.125" style="1" customWidth="1"/>
    <col min="12305" max="12305" width="14.5" style="1" customWidth="1"/>
    <col min="12306" max="12306" width="15.625" style="1" customWidth="1"/>
    <col min="12307" max="12544" width="9" style="1"/>
    <col min="12545" max="12545" width="10.125" style="1" customWidth="1"/>
    <col min="12546" max="12546" width="2.625" style="1" customWidth="1"/>
    <col min="12547" max="12547" width="5.875" style="1" customWidth="1"/>
    <col min="12548" max="12549" width="15.875" style="1" customWidth="1"/>
    <col min="12550" max="12550" width="73" style="1" customWidth="1"/>
    <col min="12551" max="12551" width="6.125" style="1" customWidth="1"/>
    <col min="12552" max="12553" width="9.875" style="1" bestFit="1" customWidth="1"/>
    <col min="12554" max="12554" width="5.875" style="1" customWidth="1"/>
    <col min="12555" max="12555" width="52.125" style="1" customWidth="1"/>
    <col min="12556" max="12556" width="29.875" style="1" customWidth="1"/>
    <col min="12557" max="12557" width="30.875" style="1" customWidth="1"/>
    <col min="12558" max="12558" width="13.875" style="1" customWidth="1"/>
    <col min="12559" max="12559" width="6.375" style="1" customWidth="1"/>
    <col min="12560" max="12560" width="13.125" style="1" customWidth="1"/>
    <col min="12561" max="12561" width="14.5" style="1" customWidth="1"/>
    <col min="12562" max="12562" width="15.625" style="1" customWidth="1"/>
    <col min="12563" max="12800" width="9" style="1"/>
    <col min="12801" max="12801" width="10.125" style="1" customWidth="1"/>
    <col min="12802" max="12802" width="2.625" style="1" customWidth="1"/>
    <col min="12803" max="12803" width="5.875" style="1" customWidth="1"/>
    <col min="12804" max="12805" width="15.875" style="1" customWidth="1"/>
    <col min="12806" max="12806" width="73" style="1" customWidth="1"/>
    <col min="12807" max="12807" width="6.125" style="1" customWidth="1"/>
    <col min="12808" max="12809" width="9.875" style="1" bestFit="1" customWidth="1"/>
    <col min="12810" max="12810" width="5.875" style="1" customWidth="1"/>
    <col min="12811" max="12811" width="52.125" style="1" customWidth="1"/>
    <col min="12812" max="12812" width="29.875" style="1" customWidth="1"/>
    <col min="12813" max="12813" width="30.875" style="1" customWidth="1"/>
    <col min="12814" max="12814" width="13.875" style="1" customWidth="1"/>
    <col min="12815" max="12815" width="6.375" style="1" customWidth="1"/>
    <col min="12816" max="12816" width="13.125" style="1" customWidth="1"/>
    <col min="12817" max="12817" width="14.5" style="1" customWidth="1"/>
    <col min="12818" max="12818" width="15.625" style="1" customWidth="1"/>
    <col min="12819" max="13056" width="9" style="1"/>
    <col min="13057" max="13057" width="10.125" style="1" customWidth="1"/>
    <col min="13058" max="13058" width="2.625" style="1" customWidth="1"/>
    <col min="13059" max="13059" width="5.875" style="1" customWidth="1"/>
    <col min="13060" max="13061" width="15.875" style="1" customWidth="1"/>
    <col min="13062" max="13062" width="73" style="1" customWidth="1"/>
    <col min="13063" max="13063" width="6.125" style="1" customWidth="1"/>
    <col min="13064" max="13065" width="9.875" style="1" bestFit="1" customWidth="1"/>
    <col min="13066" max="13066" width="5.875" style="1" customWidth="1"/>
    <col min="13067" max="13067" width="52.125" style="1" customWidth="1"/>
    <col min="13068" max="13068" width="29.875" style="1" customWidth="1"/>
    <col min="13069" max="13069" width="30.875" style="1" customWidth="1"/>
    <col min="13070" max="13070" width="13.875" style="1" customWidth="1"/>
    <col min="13071" max="13071" width="6.375" style="1" customWidth="1"/>
    <col min="13072" max="13072" width="13.125" style="1" customWidth="1"/>
    <col min="13073" max="13073" width="14.5" style="1" customWidth="1"/>
    <col min="13074" max="13074" width="15.625" style="1" customWidth="1"/>
    <col min="13075" max="13312" width="9" style="1"/>
    <col min="13313" max="13313" width="10.125" style="1" customWidth="1"/>
    <col min="13314" max="13314" width="2.625" style="1" customWidth="1"/>
    <col min="13315" max="13315" width="5.875" style="1" customWidth="1"/>
    <col min="13316" max="13317" width="15.875" style="1" customWidth="1"/>
    <col min="13318" max="13318" width="73" style="1" customWidth="1"/>
    <col min="13319" max="13319" width="6.125" style="1" customWidth="1"/>
    <col min="13320" max="13321" width="9.875" style="1" bestFit="1" customWidth="1"/>
    <col min="13322" max="13322" width="5.875" style="1" customWidth="1"/>
    <col min="13323" max="13323" width="52.125" style="1" customWidth="1"/>
    <col min="13324" max="13324" width="29.875" style="1" customWidth="1"/>
    <col min="13325" max="13325" width="30.875" style="1" customWidth="1"/>
    <col min="13326" max="13326" width="13.875" style="1" customWidth="1"/>
    <col min="13327" max="13327" width="6.375" style="1" customWidth="1"/>
    <col min="13328" max="13328" width="13.125" style="1" customWidth="1"/>
    <col min="13329" max="13329" width="14.5" style="1" customWidth="1"/>
    <col min="13330" max="13330" width="15.625" style="1" customWidth="1"/>
    <col min="13331" max="13568" width="9" style="1"/>
    <col min="13569" max="13569" width="10.125" style="1" customWidth="1"/>
    <col min="13570" max="13570" width="2.625" style="1" customWidth="1"/>
    <col min="13571" max="13571" width="5.875" style="1" customWidth="1"/>
    <col min="13572" max="13573" width="15.875" style="1" customWidth="1"/>
    <col min="13574" max="13574" width="73" style="1" customWidth="1"/>
    <col min="13575" max="13575" width="6.125" style="1" customWidth="1"/>
    <col min="13576" max="13577" width="9.875" style="1" bestFit="1" customWidth="1"/>
    <col min="13578" max="13578" width="5.875" style="1" customWidth="1"/>
    <col min="13579" max="13579" width="52.125" style="1" customWidth="1"/>
    <col min="13580" max="13580" width="29.875" style="1" customWidth="1"/>
    <col min="13581" max="13581" width="30.875" style="1" customWidth="1"/>
    <col min="13582" max="13582" width="13.875" style="1" customWidth="1"/>
    <col min="13583" max="13583" width="6.375" style="1" customWidth="1"/>
    <col min="13584" max="13584" width="13.125" style="1" customWidth="1"/>
    <col min="13585" max="13585" width="14.5" style="1" customWidth="1"/>
    <col min="13586" max="13586" width="15.625" style="1" customWidth="1"/>
    <col min="13587" max="13824" width="9" style="1"/>
    <col min="13825" max="13825" width="10.125" style="1" customWidth="1"/>
    <col min="13826" max="13826" width="2.625" style="1" customWidth="1"/>
    <col min="13827" max="13827" width="5.875" style="1" customWidth="1"/>
    <col min="13828" max="13829" width="15.875" style="1" customWidth="1"/>
    <col min="13830" max="13830" width="73" style="1" customWidth="1"/>
    <col min="13831" max="13831" width="6.125" style="1" customWidth="1"/>
    <col min="13832" max="13833" width="9.875" style="1" bestFit="1" customWidth="1"/>
    <col min="13834" max="13834" width="5.875" style="1" customWidth="1"/>
    <col min="13835" max="13835" width="52.125" style="1" customWidth="1"/>
    <col min="13836" max="13836" width="29.875" style="1" customWidth="1"/>
    <col min="13837" max="13837" width="30.875" style="1" customWidth="1"/>
    <col min="13838" max="13838" width="13.875" style="1" customWidth="1"/>
    <col min="13839" max="13839" width="6.375" style="1" customWidth="1"/>
    <col min="13840" max="13840" width="13.125" style="1" customWidth="1"/>
    <col min="13841" max="13841" width="14.5" style="1" customWidth="1"/>
    <col min="13842" max="13842" width="15.625" style="1" customWidth="1"/>
    <col min="13843" max="14080" width="9" style="1"/>
    <col min="14081" max="14081" width="10.125" style="1" customWidth="1"/>
    <col min="14082" max="14082" width="2.625" style="1" customWidth="1"/>
    <col min="14083" max="14083" width="5.875" style="1" customWidth="1"/>
    <col min="14084" max="14085" width="15.875" style="1" customWidth="1"/>
    <col min="14086" max="14086" width="73" style="1" customWidth="1"/>
    <col min="14087" max="14087" width="6.125" style="1" customWidth="1"/>
    <col min="14088" max="14089" width="9.875" style="1" bestFit="1" customWidth="1"/>
    <col min="14090" max="14090" width="5.875" style="1" customWidth="1"/>
    <col min="14091" max="14091" width="52.125" style="1" customWidth="1"/>
    <col min="14092" max="14092" width="29.875" style="1" customWidth="1"/>
    <col min="14093" max="14093" width="30.875" style="1" customWidth="1"/>
    <col min="14094" max="14094" width="13.875" style="1" customWidth="1"/>
    <col min="14095" max="14095" width="6.375" style="1" customWidth="1"/>
    <col min="14096" max="14096" width="13.125" style="1" customWidth="1"/>
    <col min="14097" max="14097" width="14.5" style="1" customWidth="1"/>
    <col min="14098" max="14098" width="15.625" style="1" customWidth="1"/>
    <col min="14099" max="14336" width="9" style="1"/>
    <col min="14337" max="14337" width="10.125" style="1" customWidth="1"/>
    <col min="14338" max="14338" width="2.625" style="1" customWidth="1"/>
    <col min="14339" max="14339" width="5.875" style="1" customWidth="1"/>
    <col min="14340" max="14341" width="15.875" style="1" customWidth="1"/>
    <col min="14342" max="14342" width="73" style="1" customWidth="1"/>
    <col min="14343" max="14343" width="6.125" style="1" customWidth="1"/>
    <col min="14344" max="14345" width="9.875" style="1" bestFit="1" customWidth="1"/>
    <col min="14346" max="14346" width="5.875" style="1" customWidth="1"/>
    <col min="14347" max="14347" width="52.125" style="1" customWidth="1"/>
    <col min="14348" max="14348" width="29.875" style="1" customWidth="1"/>
    <col min="14349" max="14349" width="30.875" style="1" customWidth="1"/>
    <col min="14350" max="14350" width="13.875" style="1" customWidth="1"/>
    <col min="14351" max="14351" width="6.375" style="1" customWidth="1"/>
    <col min="14352" max="14352" width="13.125" style="1" customWidth="1"/>
    <col min="14353" max="14353" width="14.5" style="1" customWidth="1"/>
    <col min="14354" max="14354" width="15.625" style="1" customWidth="1"/>
    <col min="14355" max="14592" width="9" style="1"/>
    <col min="14593" max="14593" width="10.125" style="1" customWidth="1"/>
    <col min="14594" max="14594" width="2.625" style="1" customWidth="1"/>
    <col min="14595" max="14595" width="5.875" style="1" customWidth="1"/>
    <col min="14596" max="14597" width="15.875" style="1" customWidth="1"/>
    <col min="14598" max="14598" width="73" style="1" customWidth="1"/>
    <col min="14599" max="14599" width="6.125" style="1" customWidth="1"/>
    <col min="14600" max="14601" width="9.875" style="1" bestFit="1" customWidth="1"/>
    <col min="14602" max="14602" width="5.875" style="1" customWidth="1"/>
    <col min="14603" max="14603" width="52.125" style="1" customWidth="1"/>
    <col min="14604" max="14604" width="29.875" style="1" customWidth="1"/>
    <col min="14605" max="14605" width="30.875" style="1" customWidth="1"/>
    <col min="14606" max="14606" width="13.875" style="1" customWidth="1"/>
    <col min="14607" max="14607" width="6.375" style="1" customWidth="1"/>
    <col min="14608" max="14608" width="13.125" style="1" customWidth="1"/>
    <col min="14609" max="14609" width="14.5" style="1" customWidth="1"/>
    <col min="14610" max="14610" width="15.625" style="1" customWidth="1"/>
    <col min="14611" max="14848" width="9" style="1"/>
    <col min="14849" max="14849" width="10.125" style="1" customWidth="1"/>
    <col min="14850" max="14850" width="2.625" style="1" customWidth="1"/>
    <col min="14851" max="14851" width="5.875" style="1" customWidth="1"/>
    <col min="14852" max="14853" width="15.875" style="1" customWidth="1"/>
    <col min="14854" max="14854" width="73" style="1" customWidth="1"/>
    <col min="14855" max="14855" width="6.125" style="1" customWidth="1"/>
    <col min="14856" max="14857" width="9.875" style="1" bestFit="1" customWidth="1"/>
    <col min="14858" max="14858" width="5.875" style="1" customWidth="1"/>
    <col min="14859" max="14859" width="52.125" style="1" customWidth="1"/>
    <col min="14860" max="14860" width="29.875" style="1" customWidth="1"/>
    <col min="14861" max="14861" width="30.875" style="1" customWidth="1"/>
    <col min="14862" max="14862" width="13.875" style="1" customWidth="1"/>
    <col min="14863" max="14863" width="6.375" style="1" customWidth="1"/>
    <col min="14864" max="14864" width="13.125" style="1" customWidth="1"/>
    <col min="14865" max="14865" width="14.5" style="1" customWidth="1"/>
    <col min="14866" max="14866" width="15.625" style="1" customWidth="1"/>
    <col min="14867" max="15104" width="9" style="1"/>
    <col min="15105" max="15105" width="10.125" style="1" customWidth="1"/>
    <col min="15106" max="15106" width="2.625" style="1" customWidth="1"/>
    <col min="15107" max="15107" width="5.875" style="1" customWidth="1"/>
    <col min="15108" max="15109" width="15.875" style="1" customWidth="1"/>
    <col min="15110" max="15110" width="73" style="1" customWidth="1"/>
    <col min="15111" max="15111" width="6.125" style="1" customWidth="1"/>
    <col min="15112" max="15113" width="9.875" style="1" bestFit="1" customWidth="1"/>
    <col min="15114" max="15114" width="5.875" style="1" customWidth="1"/>
    <col min="15115" max="15115" width="52.125" style="1" customWidth="1"/>
    <col min="15116" max="15116" width="29.875" style="1" customWidth="1"/>
    <col min="15117" max="15117" width="30.875" style="1" customWidth="1"/>
    <col min="15118" max="15118" width="13.875" style="1" customWidth="1"/>
    <col min="15119" max="15119" width="6.375" style="1" customWidth="1"/>
    <col min="15120" max="15120" width="13.125" style="1" customWidth="1"/>
    <col min="15121" max="15121" width="14.5" style="1" customWidth="1"/>
    <col min="15122" max="15122" width="15.625" style="1" customWidth="1"/>
    <col min="15123" max="15360" width="9" style="1"/>
    <col min="15361" max="15361" width="10.125" style="1" customWidth="1"/>
    <col min="15362" max="15362" width="2.625" style="1" customWidth="1"/>
    <col min="15363" max="15363" width="5.875" style="1" customWidth="1"/>
    <col min="15364" max="15365" width="15.875" style="1" customWidth="1"/>
    <col min="15366" max="15366" width="73" style="1" customWidth="1"/>
    <col min="15367" max="15367" width="6.125" style="1" customWidth="1"/>
    <col min="15368" max="15369" width="9.875" style="1" bestFit="1" customWidth="1"/>
    <col min="15370" max="15370" width="5.875" style="1" customWidth="1"/>
    <col min="15371" max="15371" width="52.125" style="1" customWidth="1"/>
    <col min="15372" max="15372" width="29.875" style="1" customWidth="1"/>
    <col min="15373" max="15373" width="30.875" style="1" customWidth="1"/>
    <col min="15374" max="15374" width="13.875" style="1" customWidth="1"/>
    <col min="15375" max="15375" width="6.375" style="1" customWidth="1"/>
    <col min="15376" max="15376" width="13.125" style="1" customWidth="1"/>
    <col min="15377" max="15377" width="14.5" style="1" customWidth="1"/>
    <col min="15378" max="15378" width="15.625" style="1" customWidth="1"/>
    <col min="15379" max="15616" width="9" style="1"/>
    <col min="15617" max="15617" width="10.125" style="1" customWidth="1"/>
    <col min="15618" max="15618" width="2.625" style="1" customWidth="1"/>
    <col min="15619" max="15619" width="5.875" style="1" customWidth="1"/>
    <col min="15620" max="15621" width="15.875" style="1" customWidth="1"/>
    <col min="15622" max="15622" width="73" style="1" customWidth="1"/>
    <col min="15623" max="15623" width="6.125" style="1" customWidth="1"/>
    <col min="15624" max="15625" width="9.875" style="1" bestFit="1" customWidth="1"/>
    <col min="15626" max="15626" width="5.875" style="1" customWidth="1"/>
    <col min="15627" max="15627" width="52.125" style="1" customWidth="1"/>
    <col min="15628" max="15628" width="29.875" style="1" customWidth="1"/>
    <col min="15629" max="15629" width="30.875" style="1" customWidth="1"/>
    <col min="15630" max="15630" width="13.875" style="1" customWidth="1"/>
    <col min="15631" max="15631" width="6.375" style="1" customWidth="1"/>
    <col min="15632" max="15632" width="13.125" style="1" customWidth="1"/>
    <col min="15633" max="15633" width="14.5" style="1" customWidth="1"/>
    <col min="15634" max="15634" width="15.625" style="1" customWidth="1"/>
    <col min="15635" max="15872" width="9" style="1"/>
    <col min="15873" max="15873" width="10.125" style="1" customWidth="1"/>
    <col min="15874" max="15874" width="2.625" style="1" customWidth="1"/>
    <col min="15875" max="15875" width="5.875" style="1" customWidth="1"/>
    <col min="15876" max="15877" width="15.875" style="1" customWidth="1"/>
    <col min="15878" max="15878" width="73" style="1" customWidth="1"/>
    <col min="15879" max="15879" width="6.125" style="1" customWidth="1"/>
    <col min="15880" max="15881" width="9.875" style="1" bestFit="1" customWidth="1"/>
    <col min="15882" max="15882" width="5.875" style="1" customWidth="1"/>
    <col min="15883" max="15883" width="52.125" style="1" customWidth="1"/>
    <col min="15884" max="15884" width="29.875" style="1" customWidth="1"/>
    <col min="15885" max="15885" width="30.875" style="1" customWidth="1"/>
    <col min="15886" max="15886" width="13.875" style="1" customWidth="1"/>
    <col min="15887" max="15887" width="6.375" style="1" customWidth="1"/>
    <col min="15888" max="15888" width="13.125" style="1" customWidth="1"/>
    <col min="15889" max="15889" width="14.5" style="1" customWidth="1"/>
    <col min="15890" max="15890" width="15.625" style="1" customWidth="1"/>
    <col min="15891" max="16128" width="9" style="1"/>
    <col min="16129" max="16129" width="10.125" style="1" customWidth="1"/>
    <col min="16130" max="16130" width="2.625" style="1" customWidth="1"/>
    <col min="16131" max="16131" width="5.875" style="1" customWidth="1"/>
    <col min="16132" max="16133" width="15.875" style="1" customWidth="1"/>
    <col min="16134" max="16134" width="73" style="1" customWidth="1"/>
    <col min="16135" max="16135" width="6.125" style="1" customWidth="1"/>
    <col min="16136" max="16137" width="9.875" style="1" bestFit="1" customWidth="1"/>
    <col min="16138" max="16138" width="5.875" style="1" customWidth="1"/>
    <col min="16139" max="16139" width="52.125" style="1" customWidth="1"/>
    <col min="16140" max="16140" width="29.875" style="1" customWidth="1"/>
    <col min="16141" max="16141" width="30.875" style="1" customWidth="1"/>
    <col min="16142" max="16142" width="13.875" style="1" customWidth="1"/>
    <col min="16143" max="16143" width="6.375" style="1" customWidth="1"/>
    <col min="16144" max="16144" width="13.125" style="1" customWidth="1"/>
    <col min="16145" max="16145" width="14.5" style="1" customWidth="1"/>
    <col min="16146" max="16146" width="15.625" style="1" customWidth="1"/>
    <col min="16147" max="16384" width="9" style="1"/>
  </cols>
  <sheetData>
    <row r="2" spans="1:18" ht="20.100000000000001" customHeight="1">
      <c r="C2" s="2" t="s">
        <v>0</v>
      </c>
      <c r="D2" s="2"/>
      <c r="E2" s="2"/>
      <c r="F2" s="3" t="s">
        <v>3445</v>
      </c>
      <c r="H2" s="5" t="s">
        <v>2</v>
      </c>
      <c r="I2" s="6"/>
      <c r="J2" s="7"/>
      <c r="K2" s="8">
        <f>SUM(I:I)</f>
        <v>0</v>
      </c>
    </row>
    <row r="3" spans="1:18" ht="20.100000000000001" customHeight="1">
      <c r="C3" s="2" t="s">
        <v>3</v>
      </c>
      <c r="D3" s="2"/>
      <c r="E3" s="2"/>
      <c r="F3" s="13" t="s">
        <v>3316</v>
      </c>
    </row>
    <row r="4" spans="1:18" ht="20.100000000000001" customHeight="1">
      <c r="C4" s="2" t="s">
        <v>1516</v>
      </c>
      <c r="D4" s="2"/>
      <c r="E4" s="2"/>
      <c r="F4" s="13" t="s">
        <v>3446</v>
      </c>
      <c r="H4" s="1548" t="s">
        <v>1801</v>
      </c>
      <c r="K4" s="1" t="s">
        <v>3447</v>
      </c>
    </row>
    <row r="5" spans="1:18" ht="20.100000000000001" customHeight="1">
      <c r="C5" s="2" t="s">
        <v>8</v>
      </c>
      <c r="D5" s="2"/>
      <c r="E5" s="2"/>
      <c r="F5" s="18">
        <v>45853</v>
      </c>
      <c r="H5" s="1549"/>
    </row>
    <row r="6" spans="1:18" ht="20.100000000000001" customHeight="1">
      <c r="C6" s="2" t="s">
        <v>10</v>
      </c>
      <c r="D6" s="2"/>
      <c r="E6" s="2"/>
      <c r="F6" s="18">
        <v>45854</v>
      </c>
      <c r="H6" s="294"/>
      <c r="I6" s="1" t="s">
        <v>3319</v>
      </c>
    </row>
    <row r="8" spans="1:18" s="4" customFormat="1" ht="19.7" customHeight="1">
      <c r="A8" s="4" t="s">
        <v>3320</v>
      </c>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592"/>
      <c r="E9" s="592"/>
      <c r="F9" s="227"/>
      <c r="G9" s="27"/>
      <c r="H9" s="27"/>
      <c r="I9" s="31"/>
      <c r="J9" s="31"/>
      <c r="K9" s="27"/>
      <c r="L9" s="27"/>
      <c r="M9" s="27"/>
      <c r="N9" s="32"/>
      <c r="O9" s="28"/>
      <c r="P9" s="27"/>
      <c r="Q9" s="32"/>
      <c r="R9" s="33"/>
    </row>
    <row r="10" spans="1:18" s="4" customFormat="1" ht="19.7" customHeight="1">
      <c r="C10" s="28"/>
      <c r="D10" s="1550" t="s">
        <v>1802</v>
      </c>
      <c r="E10" s="1550"/>
      <c r="F10" s="1550"/>
      <c r="G10" s="27"/>
      <c r="H10" s="27"/>
      <c r="I10" s="31"/>
      <c r="J10" s="31"/>
      <c r="K10" s="27"/>
      <c r="L10" s="27"/>
      <c r="M10" s="27"/>
      <c r="N10" s="32"/>
      <c r="O10" s="28"/>
      <c r="P10" s="27"/>
      <c r="Q10" s="32"/>
      <c r="R10" s="33"/>
    </row>
    <row r="11" spans="1:18" s="4" customFormat="1" ht="19.7" customHeight="1">
      <c r="C11" s="28">
        <v>1</v>
      </c>
      <c r="D11" s="794" t="s">
        <v>29</v>
      </c>
      <c r="E11" s="794" t="s">
        <v>29</v>
      </c>
      <c r="F11" s="795" t="s">
        <v>3448</v>
      </c>
      <c r="G11" s="58">
        <v>1</v>
      </c>
      <c r="H11" s="53">
        <v>0</v>
      </c>
      <c r="I11" s="56">
        <v>0</v>
      </c>
      <c r="J11" s="57"/>
      <c r="K11" s="54" t="s">
        <v>3449</v>
      </c>
      <c r="L11" s="27"/>
      <c r="M11" s="27"/>
      <c r="N11" s="32">
        <v>45814</v>
      </c>
      <c r="O11" s="28"/>
      <c r="P11" s="40">
        <v>45853</v>
      </c>
      <c r="Q11" s="32"/>
      <c r="R11" s="33" t="s">
        <v>3450</v>
      </c>
    </row>
    <row r="12" spans="1:18" s="4" customFormat="1" ht="19.7" customHeight="1">
      <c r="C12" s="28">
        <f>+C11+1</f>
        <v>2</v>
      </c>
      <c r="D12" s="794" t="s">
        <v>29</v>
      </c>
      <c r="E12" s="794" t="s">
        <v>29</v>
      </c>
      <c r="F12" s="798" t="s">
        <v>1083</v>
      </c>
      <c r="G12" s="58">
        <v>1</v>
      </c>
      <c r="H12" s="53">
        <v>0</v>
      </c>
      <c r="I12" s="53">
        <v>0</v>
      </c>
      <c r="J12" s="57"/>
      <c r="K12" s="54" t="s">
        <v>2961</v>
      </c>
      <c r="L12" s="27"/>
      <c r="M12" s="27"/>
      <c r="N12" s="32">
        <v>45814</v>
      </c>
      <c r="O12" s="28"/>
      <c r="P12" s="40">
        <v>45853</v>
      </c>
      <c r="Q12" s="32"/>
      <c r="R12" s="33" t="s">
        <v>3450</v>
      </c>
    </row>
    <row r="13" spans="1:18" s="4" customFormat="1" ht="19.7" customHeight="1">
      <c r="C13" s="28">
        <f>+C12+1</f>
        <v>3</v>
      </c>
      <c r="D13" s="794" t="s">
        <v>29</v>
      </c>
      <c r="E13" s="794" t="s">
        <v>29</v>
      </c>
      <c r="F13" s="798" t="s">
        <v>3451</v>
      </c>
      <c r="G13" s="657">
        <v>1</v>
      </c>
      <c r="H13" s="66">
        <v>0</v>
      </c>
      <c r="I13" s="66">
        <v>0</v>
      </c>
      <c r="J13" s="67"/>
      <c r="K13" s="68" t="s">
        <v>3452</v>
      </c>
      <c r="L13" s="27"/>
      <c r="M13" s="27"/>
      <c r="N13" s="32">
        <v>45814</v>
      </c>
      <c r="O13" s="28"/>
      <c r="P13" s="40">
        <v>45853</v>
      </c>
      <c r="Q13" s="32"/>
      <c r="R13" s="33"/>
    </row>
    <row r="14" spans="1:18" s="4" customFormat="1" ht="19.7" customHeight="1">
      <c r="C14" s="28"/>
      <c r="D14" s="592"/>
      <c r="E14" s="592"/>
      <c r="F14" s="61"/>
      <c r="G14" s="27"/>
      <c r="H14" s="27"/>
      <c r="I14" s="31"/>
      <c r="J14" s="31"/>
      <c r="K14" s="27"/>
      <c r="L14" s="27"/>
      <c r="M14" s="27"/>
      <c r="N14" s="32"/>
      <c r="O14" s="28"/>
      <c r="P14" s="27"/>
      <c r="Q14" s="32"/>
      <c r="R14" s="33"/>
    </row>
    <row r="15" spans="1:18" s="4" customFormat="1" ht="19.7" customHeight="1">
      <c r="C15" s="28"/>
      <c r="D15" s="592"/>
      <c r="E15" s="592"/>
      <c r="F15" s="771">
        <f>SUM(I11:I14)</f>
        <v>0</v>
      </c>
      <c r="G15" s="27"/>
      <c r="H15" s="27"/>
      <c r="I15" s="31"/>
      <c r="J15" s="31"/>
      <c r="K15" s="27"/>
      <c r="L15" s="27"/>
      <c r="M15" s="27"/>
      <c r="N15" s="32"/>
      <c r="O15" s="28"/>
      <c r="P15" s="27"/>
      <c r="Q15" s="32"/>
      <c r="R15" s="33"/>
    </row>
    <row r="16" spans="1:18" s="4" customFormat="1" ht="19.7" customHeight="1">
      <c r="C16" s="28"/>
      <c r="D16" s="592"/>
      <c r="E16" s="592"/>
      <c r="F16" s="227"/>
      <c r="G16" s="27"/>
      <c r="H16" s="27"/>
      <c r="I16" s="31"/>
      <c r="J16" s="31"/>
      <c r="K16" s="27"/>
      <c r="L16" s="27"/>
      <c r="M16" s="27"/>
      <c r="N16" s="32"/>
      <c r="O16" s="28"/>
      <c r="P16" s="27"/>
      <c r="Q16" s="32"/>
      <c r="R16" s="33"/>
    </row>
    <row r="17" spans="3:18" s="4" customFormat="1" ht="19.7" customHeight="1">
      <c r="C17" s="28"/>
      <c r="D17" s="592"/>
      <c r="E17" s="592"/>
      <c r="F17" s="227"/>
      <c r="G17" s="27"/>
      <c r="H17" s="27"/>
      <c r="I17" s="31"/>
      <c r="J17" s="31"/>
      <c r="K17" s="27"/>
      <c r="L17" s="27"/>
      <c r="M17" s="27"/>
      <c r="N17" s="32"/>
      <c r="O17" s="28"/>
      <c r="P17" s="27"/>
      <c r="Q17" s="32"/>
      <c r="R17" s="33"/>
    </row>
    <row r="18" spans="3:18" s="4" customFormat="1" ht="19.7" customHeight="1">
      <c r="C18" s="28"/>
      <c r="D18" s="592"/>
      <c r="E18" s="592"/>
      <c r="F18" s="227"/>
      <c r="G18" s="27"/>
      <c r="H18" s="27"/>
      <c r="I18" s="31"/>
      <c r="J18" s="31"/>
      <c r="K18" s="27"/>
      <c r="L18" s="27"/>
      <c r="M18" s="27"/>
      <c r="N18" s="32"/>
      <c r="O18" s="28"/>
      <c r="P18" s="27"/>
      <c r="Q18" s="32"/>
      <c r="R18" s="33"/>
    </row>
    <row r="19" spans="3:18" s="4" customFormat="1" ht="19.7" customHeight="1">
      <c r="C19" s="28"/>
      <c r="D19" s="28"/>
      <c r="E19" s="28"/>
      <c r="F19" s="27"/>
      <c r="G19" s="27"/>
      <c r="H19" s="27"/>
      <c r="I19" s="257"/>
      <c r="J19" s="31"/>
      <c r="K19" s="27"/>
      <c r="L19" s="27"/>
      <c r="M19" s="27"/>
      <c r="N19" s="32"/>
      <c r="O19" s="28"/>
      <c r="P19" s="27"/>
      <c r="Q19" s="32"/>
      <c r="R19" s="33"/>
    </row>
    <row r="20" spans="3:18" s="4" customFormat="1" ht="19.7" customHeight="1">
      <c r="C20" s="28"/>
      <c r="D20" s="28"/>
      <c r="E20" s="28"/>
      <c r="F20" s="27"/>
      <c r="G20" s="27"/>
      <c r="H20" s="27"/>
      <c r="I20" s="257"/>
      <c r="J20" s="31"/>
      <c r="K20" s="27"/>
      <c r="L20" s="27"/>
      <c r="M20" s="27"/>
      <c r="N20" s="32"/>
      <c r="O20" s="28"/>
      <c r="P20" s="27"/>
      <c r="Q20" s="32"/>
      <c r="R20" s="33"/>
    </row>
    <row r="21" spans="3:18" s="4" customFormat="1" ht="19.7" customHeight="1">
      <c r="C21" s="28"/>
      <c r="D21" s="28"/>
      <c r="E21" s="28"/>
      <c r="F21" s="27"/>
      <c r="G21" s="27"/>
      <c r="H21" s="27"/>
      <c r="I21" s="257"/>
      <c r="J21" s="31"/>
      <c r="K21" s="27"/>
      <c r="L21" s="27"/>
      <c r="M21" s="27"/>
      <c r="N21" s="32"/>
      <c r="O21" s="28"/>
      <c r="P21" s="27"/>
      <c r="Q21" s="32"/>
      <c r="R21" s="33"/>
    </row>
    <row r="22" spans="3:18" s="4" customFormat="1" ht="19.7" customHeight="1">
      <c r="C22" s="28"/>
      <c r="D22" s="28"/>
      <c r="E22" s="28"/>
      <c r="F22" s="27"/>
      <c r="G22" s="27"/>
      <c r="H22" s="27"/>
      <c r="I22" s="257"/>
      <c r="J22" s="31"/>
      <c r="K22" s="27"/>
      <c r="L22" s="27"/>
      <c r="M22" s="27"/>
      <c r="N22" s="32"/>
      <c r="O22" s="28"/>
      <c r="P22" s="27"/>
      <c r="Q22" s="32"/>
      <c r="R22" s="33"/>
    </row>
    <row r="23" spans="3:18" s="4" customFormat="1" ht="19.7" customHeight="1">
      <c r="C23" s="28"/>
      <c r="D23" s="28"/>
      <c r="E23" s="28"/>
      <c r="F23" s="27"/>
      <c r="G23" s="27"/>
      <c r="H23" s="27"/>
      <c r="I23" s="257"/>
      <c r="J23" s="31"/>
      <c r="K23" s="27"/>
      <c r="L23" s="27"/>
      <c r="M23" s="27"/>
      <c r="N23" s="32"/>
      <c r="O23" s="28"/>
      <c r="P23" s="27"/>
      <c r="Q23" s="32"/>
      <c r="R23" s="33"/>
    </row>
    <row r="24" spans="3:18" s="4" customFormat="1" ht="19.7" customHeight="1">
      <c r="C24" s="28"/>
      <c r="D24" s="28"/>
      <c r="E24" s="28"/>
      <c r="F24" s="27"/>
      <c r="G24" s="27"/>
      <c r="H24" s="27"/>
      <c r="I24" s="257"/>
      <c r="J24" s="31"/>
      <c r="K24" s="27"/>
      <c r="L24" s="27"/>
      <c r="M24" s="27"/>
      <c r="N24" s="32"/>
      <c r="O24" s="28"/>
      <c r="P24" s="27"/>
      <c r="Q24" s="32"/>
      <c r="R24" s="33"/>
    </row>
    <row r="25" spans="3:18" s="4" customFormat="1" ht="19.7" customHeight="1">
      <c r="C25" s="28"/>
      <c r="D25" s="28"/>
      <c r="E25" s="28"/>
      <c r="F25" s="27"/>
      <c r="G25" s="27"/>
      <c r="H25" s="27"/>
      <c r="I25" s="257"/>
      <c r="J25" s="31"/>
      <c r="K25" s="27"/>
      <c r="L25" s="27"/>
      <c r="M25" s="27"/>
      <c r="N25" s="32"/>
      <c r="O25" s="28"/>
      <c r="P25" s="27"/>
      <c r="Q25" s="32"/>
      <c r="R25" s="33"/>
    </row>
    <row r="26" spans="3:18" s="4" customFormat="1" ht="19.7" customHeight="1">
      <c r="C26" s="28"/>
      <c r="D26" s="28"/>
      <c r="E26" s="28"/>
      <c r="F26" s="27"/>
      <c r="G26" s="27"/>
      <c r="H26" s="27"/>
      <c r="I26" s="257"/>
      <c r="J26" s="31"/>
      <c r="K26" s="27"/>
      <c r="L26" s="27"/>
      <c r="M26" s="27"/>
      <c r="N26" s="32"/>
      <c r="O26" s="28"/>
      <c r="P26" s="27"/>
      <c r="Q26" s="32"/>
      <c r="R26" s="33"/>
    </row>
    <row r="27" spans="3:18" s="4" customFormat="1" ht="19.7" customHeight="1">
      <c r="C27" s="28"/>
      <c r="D27" s="28"/>
      <c r="E27" s="28"/>
      <c r="F27" s="27"/>
      <c r="G27" s="27"/>
      <c r="H27" s="27"/>
      <c r="I27" s="257"/>
      <c r="J27" s="31"/>
      <c r="K27" s="27"/>
      <c r="L27" s="27"/>
      <c r="M27" s="27"/>
      <c r="N27" s="32"/>
      <c r="O27" s="28"/>
      <c r="P27" s="27"/>
      <c r="Q27" s="32"/>
      <c r="R27" s="33"/>
    </row>
    <row r="28" spans="3:18" s="4" customFormat="1" ht="19.7" customHeight="1">
      <c r="C28" s="28"/>
      <c r="D28" s="28"/>
      <c r="E28" s="28"/>
      <c r="F28" s="27"/>
      <c r="G28" s="27"/>
      <c r="H28" s="27"/>
      <c r="I28" s="257"/>
      <c r="J28" s="31"/>
      <c r="K28" s="27"/>
      <c r="L28" s="27"/>
      <c r="M28" s="27"/>
      <c r="N28" s="32"/>
      <c r="O28" s="28"/>
      <c r="P28" s="27"/>
      <c r="Q28" s="32"/>
      <c r="R28" s="33"/>
    </row>
    <row r="29" spans="3:18" s="4" customFormat="1" ht="19.7" customHeight="1">
      <c r="C29" s="28"/>
      <c r="D29" s="28"/>
      <c r="E29" s="28"/>
      <c r="F29" s="27"/>
      <c r="G29" s="27"/>
      <c r="H29" s="27"/>
      <c r="I29" s="257"/>
      <c r="J29" s="31"/>
      <c r="K29" s="27"/>
      <c r="L29" s="27"/>
      <c r="M29" s="27"/>
      <c r="N29" s="32"/>
      <c r="O29" s="28"/>
      <c r="P29" s="27"/>
      <c r="Q29" s="32"/>
      <c r="R29" s="33"/>
    </row>
    <row r="30" spans="3:18" s="4" customFormat="1" ht="19.7" customHeight="1">
      <c r="C30" s="28"/>
      <c r="D30" s="28"/>
      <c r="E30" s="28"/>
      <c r="F30" s="27"/>
      <c r="G30" s="27"/>
      <c r="H30" s="27"/>
      <c r="I30" s="257">
        <f t="shared" ref="I30:I36" si="0">G30*H30</f>
        <v>0</v>
      </c>
      <c r="J30" s="31"/>
      <c r="K30" s="27"/>
      <c r="L30" s="27"/>
      <c r="M30" s="27"/>
      <c r="N30" s="32"/>
      <c r="O30" s="28"/>
      <c r="P30" s="27"/>
      <c r="Q30" s="32"/>
      <c r="R30" s="33"/>
    </row>
    <row r="31" spans="3:18" s="4" customFormat="1" ht="19.7" customHeight="1">
      <c r="C31" s="28"/>
      <c r="D31" s="28"/>
      <c r="E31" s="28"/>
      <c r="F31" s="27"/>
      <c r="G31" s="27"/>
      <c r="H31" s="27"/>
      <c r="I31" s="257">
        <f t="shared" si="0"/>
        <v>0</v>
      </c>
      <c r="J31" s="31"/>
      <c r="K31" s="27"/>
      <c r="L31" s="27"/>
      <c r="M31" s="27"/>
      <c r="N31" s="32"/>
      <c r="O31" s="28"/>
      <c r="P31" s="27"/>
      <c r="Q31" s="32"/>
      <c r="R31" s="33"/>
    </row>
    <row r="32" spans="3:18" s="4" customFormat="1" ht="19.7" customHeight="1">
      <c r="C32" s="28"/>
      <c r="D32" s="28"/>
      <c r="E32" s="28"/>
      <c r="F32" s="27"/>
      <c r="G32" s="27"/>
      <c r="H32" s="27"/>
      <c r="I32" s="257">
        <f t="shared" si="0"/>
        <v>0</v>
      </c>
      <c r="J32" s="31"/>
      <c r="K32" s="27"/>
      <c r="L32" s="27"/>
      <c r="M32" s="27"/>
      <c r="N32" s="32"/>
      <c r="O32" s="28"/>
      <c r="P32" s="27"/>
      <c r="Q32" s="32"/>
      <c r="R32" s="33"/>
    </row>
    <row r="33" spans="1:18" s="4" customFormat="1" ht="19.7" customHeight="1">
      <c r="C33" s="28"/>
      <c r="D33" s="28"/>
      <c r="E33" s="28"/>
      <c r="F33" s="27"/>
      <c r="G33" s="27"/>
      <c r="H33" s="27"/>
      <c r="I33" s="257">
        <f t="shared" si="0"/>
        <v>0</v>
      </c>
      <c r="J33" s="31"/>
      <c r="K33" s="27"/>
      <c r="L33" s="27"/>
      <c r="M33" s="27"/>
      <c r="N33" s="32"/>
      <c r="O33" s="28"/>
      <c r="P33" s="27"/>
      <c r="Q33" s="32"/>
      <c r="R33" s="33"/>
    </row>
    <row r="34" spans="1:18" s="4" customFormat="1" ht="19.7" customHeight="1">
      <c r="C34" s="28"/>
      <c r="D34" s="28"/>
      <c r="E34" s="28"/>
      <c r="F34" s="27"/>
      <c r="G34" s="27"/>
      <c r="H34" s="27"/>
      <c r="I34" s="257">
        <f t="shared" si="0"/>
        <v>0</v>
      </c>
      <c r="J34" s="31"/>
      <c r="K34" s="27"/>
      <c r="L34" s="27"/>
      <c r="M34" s="27"/>
      <c r="N34" s="32"/>
      <c r="O34" s="28"/>
      <c r="P34" s="27"/>
      <c r="Q34" s="32"/>
      <c r="R34" s="33"/>
    </row>
    <row r="35" spans="1:18" s="4" customFormat="1" ht="19.7" customHeight="1">
      <c r="C35" s="28"/>
      <c r="D35" s="28"/>
      <c r="E35" s="28"/>
      <c r="F35" s="27"/>
      <c r="G35" s="27"/>
      <c r="H35" s="27"/>
      <c r="I35" s="257">
        <f t="shared" si="0"/>
        <v>0</v>
      </c>
      <c r="J35" s="31"/>
      <c r="K35" s="27"/>
      <c r="L35" s="27"/>
      <c r="M35" s="27"/>
      <c r="N35" s="32"/>
      <c r="O35" s="28"/>
      <c r="P35" s="27"/>
      <c r="Q35" s="32"/>
      <c r="R35" s="33"/>
    </row>
    <row r="36" spans="1:18" s="4" customFormat="1" ht="19.7" customHeight="1">
      <c r="C36" s="28"/>
      <c r="D36" s="28"/>
      <c r="E36" s="28"/>
      <c r="F36" s="27"/>
      <c r="G36" s="27"/>
      <c r="H36" s="27"/>
      <c r="I36" s="257">
        <f t="shared" si="0"/>
        <v>0</v>
      </c>
      <c r="J36" s="31"/>
      <c r="K36" s="27"/>
      <c r="L36" s="27"/>
      <c r="M36" s="27"/>
      <c r="N36" s="32"/>
      <c r="O36" s="28"/>
      <c r="P36" s="27"/>
      <c r="Q36" s="32"/>
      <c r="R36" s="33"/>
    </row>
    <row r="37" spans="1:18" s="223" customFormat="1" ht="19.7" customHeight="1">
      <c r="A37" s="4"/>
      <c r="B37" s="4"/>
      <c r="C37" s="220"/>
      <c r="D37" s="200"/>
      <c r="E37" s="200"/>
      <c r="F37" s="73"/>
      <c r="G37" s="27"/>
      <c r="H37" s="76"/>
      <c r="I37" s="257"/>
      <c r="J37" s="31"/>
      <c r="K37" s="195"/>
      <c r="L37" s="221"/>
      <c r="M37" s="218"/>
      <c r="N37" s="219"/>
      <c r="O37" s="220"/>
      <c r="P37" s="221"/>
      <c r="Q37" s="219"/>
      <c r="R37" s="222"/>
    </row>
    <row r="38" spans="1:18" s="223" customFormat="1" ht="19.7" customHeight="1">
      <c r="A38" s="4"/>
      <c r="B38" s="4"/>
      <c r="C38" s="220"/>
      <c r="D38" s="220"/>
      <c r="E38" s="220"/>
      <c r="F38" s="763"/>
      <c r="G38" s="387"/>
      <c r="H38" s="388"/>
      <c r="I38" s="257"/>
      <c r="J38" s="215"/>
      <c r="K38" s="216"/>
      <c r="L38" s="221"/>
      <c r="M38" s="218"/>
      <c r="N38" s="219"/>
      <c r="O38" s="220"/>
      <c r="P38" s="221"/>
      <c r="Q38" s="219"/>
      <c r="R38" s="222"/>
    </row>
    <row r="39" spans="1:18" s="223" customFormat="1" ht="19.7" customHeight="1">
      <c r="A39" s="4"/>
      <c r="B39" s="4"/>
      <c r="C39" s="220"/>
      <c r="D39" s="220"/>
      <c r="E39" s="220"/>
      <c r="F39" s="763"/>
      <c r="G39" s="387"/>
      <c r="H39" s="388"/>
      <c r="I39" s="257"/>
      <c r="J39" s="215"/>
      <c r="K39" s="216"/>
      <c r="L39" s="221"/>
      <c r="M39" s="218"/>
      <c r="N39" s="219"/>
      <c r="O39" s="220"/>
      <c r="P39" s="221"/>
      <c r="Q39" s="219"/>
      <c r="R39" s="222"/>
    </row>
    <row r="40" spans="1:18" s="223" customFormat="1" ht="19.7" customHeight="1">
      <c r="A40" s="4"/>
      <c r="B40" s="4"/>
      <c r="C40" s="220"/>
      <c r="D40" s="220"/>
      <c r="E40" s="220"/>
      <c r="F40" s="1566"/>
      <c r="G40" s="387"/>
      <c r="H40" s="388"/>
      <c r="I40" s="257"/>
      <c r="J40" s="215"/>
      <c r="K40" s="216"/>
      <c r="L40" s="221"/>
      <c r="M40" s="218"/>
      <c r="N40" s="219"/>
      <c r="O40" s="220"/>
      <c r="P40" s="221"/>
      <c r="Q40" s="219"/>
      <c r="R40" s="222"/>
    </row>
    <row r="41" spans="1:18" s="4" customFormat="1" ht="19.7" customHeight="1">
      <c r="C41" s="28"/>
      <c r="D41" s="28"/>
      <c r="E41" s="28"/>
      <c r="F41" s="201"/>
      <c r="G41" s="897"/>
      <c r="H41" s="29"/>
      <c r="I41" s="257"/>
      <c r="J41" s="31"/>
      <c r="K41" s="134"/>
      <c r="L41" s="27"/>
      <c r="M41" s="27"/>
      <c r="N41" s="32"/>
      <c r="O41" s="28"/>
      <c r="P41" s="27"/>
      <c r="Q41" s="32"/>
      <c r="R41" s="33"/>
    </row>
    <row r="42" spans="1:18" s="4" customFormat="1" ht="19.7" customHeight="1">
      <c r="C42" s="28"/>
      <c r="D42" s="28"/>
      <c r="E42" s="28"/>
      <c r="F42" s="73"/>
      <c r="G42" s="897"/>
      <c r="H42" s="29"/>
      <c r="I42" s="257"/>
      <c r="J42" s="31"/>
      <c r="K42" s="73"/>
      <c r="L42" s="27"/>
      <c r="M42" s="27"/>
      <c r="N42" s="32"/>
      <c r="O42" s="28"/>
      <c r="P42" s="27"/>
      <c r="Q42" s="32"/>
      <c r="R42" s="33"/>
    </row>
    <row r="43" spans="1:18" s="4" customFormat="1" ht="19.7" customHeight="1">
      <c r="C43" s="28"/>
      <c r="D43" s="28"/>
      <c r="E43" s="28"/>
      <c r="F43" s="73"/>
      <c r="G43" s="897"/>
      <c r="H43" s="29"/>
      <c r="I43" s="257"/>
      <c r="J43" s="31"/>
      <c r="K43" s="73"/>
      <c r="L43" s="27"/>
      <c r="M43" s="27"/>
      <c r="N43" s="32"/>
      <c r="O43" s="28"/>
      <c r="P43" s="27"/>
      <c r="Q43" s="32"/>
      <c r="R43" s="33"/>
    </row>
    <row r="44" spans="1:18" s="4" customFormat="1" ht="19.7" customHeight="1">
      <c r="C44" s="28"/>
      <c r="D44" s="28"/>
      <c r="E44" s="28"/>
      <c r="F44" s="73"/>
      <c r="G44" s="897"/>
      <c r="H44" s="29"/>
      <c r="I44" s="257"/>
      <c r="J44" s="31"/>
      <c r="K44" s="73"/>
      <c r="L44" s="73"/>
      <c r="M44" s="27"/>
      <c r="N44" s="32"/>
      <c r="O44" s="28"/>
      <c r="P44" s="27"/>
      <c r="Q44" s="32"/>
      <c r="R44" s="33"/>
    </row>
    <row r="45" spans="1:18" s="4" customFormat="1" ht="19.7" customHeight="1">
      <c r="C45" s="28"/>
      <c r="D45" s="28"/>
      <c r="E45" s="28"/>
      <c r="F45" s="73"/>
      <c r="G45" s="897"/>
      <c r="H45" s="29"/>
      <c r="I45" s="257"/>
      <c r="J45" s="31"/>
      <c r="K45" s="73"/>
      <c r="L45" s="27"/>
      <c r="M45" s="27"/>
      <c r="N45" s="32"/>
      <c r="O45" s="28"/>
      <c r="P45" s="27"/>
      <c r="Q45" s="32"/>
      <c r="R45" s="33"/>
    </row>
  </sheetData>
  <autoFilter ref="C8:P45" xr:uid="{AE10F488-4BB9-4B13-B10E-7C6BB7B84215}"/>
  <mergeCells count="8">
    <mergeCell ref="C6:E6"/>
    <mergeCell ref="D10:F10"/>
    <mergeCell ref="C2:E2"/>
    <mergeCell ref="H2:J2"/>
    <mergeCell ref="C3:E3"/>
    <mergeCell ref="C4:E4"/>
    <mergeCell ref="H4:H5"/>
    <mergeCell ref="C5:E5"/>
  </mergeCells>
  <phoneticPr fontId="2"/>
  <pageMargins left="0.2" right="0.2" top="0.36" bottom="0.41" header="0.3" footer="0.3"/>
  <pageSetup paperSize="9" scale="70"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F69B-EB49-4A2A-B176-2BA6780FC746}">
  <sheetPr>
    <tabColor rgb="FFFFC000"/>
  </sheetPr>
  <dimension ref="A2:T97"/>
  <sheetViews>
    <sheetView zoomScale="85" zoomScaleNormal="85" workbookViewId="0">
      <pane xSplit="13" ySplit="8" topLeftCell="N64" activePane="bottomRight" state="frozen"/>
      <selection pane="topRight" activeCell="K1" sqref="K1"/>
      <selection pane="bottomLeft" activeCell="A9" sqref="A9"/>
      <selection pane="bottomRight" activeCell="F84" sqref="F84"/>
    </sheetView>
  </sheetViews>
  <sheetFormatPr defaultRowHeight="18.75"/>
  <cols>
    <col min="1" max="1" width="9" style="1"/>
    <col min="2" max="2" width="4.5" style="1" customWidth="1"/>
    <col min="3" max="3" width="5.5" style="1" customWidth="1"/>
    <col min="4" max="4" width="2.625" style="1" customWidth="1"/>
    <col min="5" max="5" width="5.75" style="4" customWidth="1"/>
    <col min="6" max="7" width="15.75" style="1" customWidth="1"/>
    <col min="8" max="8" width="51.5" style="1" customWidth="1"/>
    <col min="9" max="9" width="6.25" style="1" customWidth="1"/>
    <col min="10" max="11" width="9.875" style="1" bestFit="1" customWidth="1"/>
    <col min="12" max="12" width="5.75" style="10" customWidth="1"/>
    <col min="13" max="13" width="52.25" style="1" customWidth="1"/>
    <col min="14" max="14" width="29.875" style="1" customWidth="1"/>
    <col min="15" max="15" width="30.75" style="4" customWidth="1"/>
    <col min="16" max="16" width="13.75" style="9" customWidth="1"/>
    <col min="17" max="17" width="6.375" style="1" customWidth="1"/>
    <col min="18" max="18" width="13.25" style="10" customWidth="1"/>
    <col min="19" max="19" width="14.5" style="11" customWidth="1"/>
    <col min="20" max="20" width="15.625" style="12" customWidth="1"/>
    <col min="21" max="257" width="9" style="1"/>
    <col min="258" max="258" width="4.5" style="1" customWidth="1"/>
    <col min="259" max="259" width="5.5" style="1" customWidth="1"/>
    <col min="260" max="260" width="2.625" style="1" customWidth="1"/>
    <col min="261" max="261" width="5.75" style="1" customWidth="1"/>
    <col min="262" max="263" width="15.75" style="1" customWidth="1"/>
    <col min="264" max="264" width="51.5" style="1" customWidth="1"/>
    <col min="265" max="265" width="6.25" style="1" customWidth="1"/>
    <col min="266" max="267" width="9.875" style="1" bestFit="1" customWidth="1"/>
    <col min="268" max="268" width="5.75" style="1" customWidth="1"/>
    <col min="269" max="269" width="52.25" style="1" customWidth="1"/>
    <col min="270" max="270" width="29.875" style="1" customWidth="1"/>
    <col min="271" max="271" width="30.75" style="1" customWidth="1"/>
    <col min="272" max="272" width="13.75" style="1" customWidth="1"/>
    <col min="273" max="273" width="6.375" style="1" customWidth="1"/>
    <col min="274" max="274" width="13.25" style="1" customWidth="1"/>
    <col min="275" max="275" width="14.5" style="1" customWidth="1"/>
    <col min="276" max="276" width="15.625" style="1" customWidth="1"/>
    <col min="277" max="513" width="9" style="1"/>
    <col min="514" max="514" width="4.5" style="1" customWidth="1"/>
    <col min="515" max="515" width="5.5" style="1" customWidth="1"/>
    <col min="516" max="516" width="2.625" style="1" customWidth="1"/>
    <col min="517" max="517" width="5.75" style="1" customWidth="1"/>
    <col min="518" max="519" width="15.75" style="1" customWidth="1"/>
    <col min="520" max="520" width="51.5" style="1" customWidth="1"/>
    <col min="521" max="521" width="6.25" style="1" customWidth="1"/>
    <col min="522" max="523" width="9.875" style="1" bestFit="1" customWidth="1"/>
    <col min="524" max="524" width="5.75" style="1" customWidth="1"/>
    <col min="525" max="525" width="52.25" style="1" customWidth="1"/>
    <col min="526" max="526" width="29.875" style="1" customWidth="1"/>
    <col min="527" max="527" width="30.75" style="1" customWidth="1"/>
    <col min="528" max="528" width="13.75" style="1" customWidth="1"/>
    <col min="529" max="529" width="6.375" style="1" customWidth="1"/>
    <col min="530" max="530" width="13.25" style="1" customWidth="1"/>
    <col min="531" max="531" width="14.5" style="1" customWidth="1"/>
    <col min="532" max="532" width="15.625" style="1" customWidth="1"/>
    <col min="533" max="769" width="9" style="1"/>
    <col min="770" max="770" width="4.5" style="1" customWidth="1"/>
    <col min="771" max="771" width="5.5" style="1" customWidth="1"/>
    <col min="772" max="772" width="2.625" style="1" customWidth="1"/>
    <col min="773" max="773" width="5.75" style="1" customWidth="1"/>
    <col min="774" max="775" width="15.75" style="1" customWidth="1"/>
    <col min="776" max="776" width="51.5" style="1" customWidth="1"/>
    <col min="777" max="777" width="6.25" style="1" customWidth="1"/>
    <col min="778" max="779" width="9.875" style="1" bestFit="1" customWidth="1"/>
    <col min="780" max="780" width="5.75" style="1" customWidth="1"/>
    <col min="781" max="781" width="52.25" style="1" customWidth="1"/>
    <col min="782" max="782" width="29.875" style="1" customWidth="1"/>
    <col min="783" max="783" width="30.75" style="1" customWidth="1"/>
    <col min="784" max="784" width="13.75" style="1" customWidth="1"/>
    <col min="785" max="785" width="6.375" style="1" customWidth="1"/>
    <col min="786" max="786" width="13.25" style="1" customWidth="1"/>
    <col min="787" max="787" width="14.5" style="1" customWidth="1"/>
    <col min="788" max="788" width="15.625" style="1" customWidth="1"/>
    <col min="789" max="1025" width="9" style="1"/>
    <col min="1026" max="1026" width="4.5" style="1" customWidth="1"/>
    <col min="1027" max="1027" width="5.5" style="1" customWidth="1"/>
    <col min="1028" max="1028" width="2.625" style="1" customWidth="1"/>
    <col min="1029" max="1029" width="5.75" style="1" customWidth="1"/>
    <col min="1030" max="1031" width="15.75" style="1" customWidth="1"/>
    <col min="1032" max="1032" width="51.5" style="1" customWidth="1"/>
    <col min="1033" max="1033" width="6.25" style="1" customWidth="1"/>
    <col min="1034" max="1035" width="9.875" style="1" bestFit="1" customWidth="1"/>
    <col min="1036" max="1036" width="5.75" style="1" customWidth="1"/>
    <col min="1037" max="1037" width="52.25" style="1" customWidth="1"/>
    <col min="1038" max="1038" width="29.875" style="1" customWidth="1"/>
    <col min="1039" max="1039" width="30.75" style="1" customWidth="1"/>
    <col min="1040" max="1040" width="13.75" style="1" customWidth="1"/>
    <col min="1041" max="1041" width="6.375" style="1" customWidth="1"/>
    <col min="1042" max="1042" width="13.25" style="1" customWidth="1"/>
    <col min="1043" max="1043" width="14.5" style="1" customWidth="1"/>
    <col min="1044" max="1044" width="15.625" style="1" customWidth="1"/>
    <col min="1045" max="1281" width="9" style="1"/>
    <col min="1282" max="1282" width="4.5" style="1" customWidth="1"/>
    <col min="1283" max="1283" width="5.5" style="1" customWidth="1"/>
    <col min="1284" max="1284" width="2.625" style="1" customWidth="1"/>
    <col min="1285" max="1285" width="5.75" style="1" customWidth="1"/>
    <col min="1286" max="1287" width="15.75" style="1" customWidth="1"/>
    <col min="1288" max="1288" width="51.5" style="1" customWidth="1"/>
    <col min="1289" max="1289" width="6.25" style="1" customWidth="1"/>
    <col min="1290" max="1291" width="9.875" style="1" bestFit="1" customWidth="1"/>
    <col min="1292" max="1292" width="5.75" style="1" customWidth="1"/>
    <col min="1293" max="1293" width="52.25" style="1" customWidth="1"/>
    <col min="1294" max="1294" width="29.875" style="1" customWidth="1"/>
    <col min="1295" max="1295" width="30.75" style="1" customWidth="1"/>
    <col min="1296" max="1296" width="13.75" style="1" customWidth="1"/>
    <col min="1297" max="1297" width="6.375" style="1" customWidth="1"/>
    <col min="1298" max="1298" width="13.25" style="1" customWidth="1"/>
    <col min="1299" max="1299" width="14.5" style="1" customWidth="1"/>
    <col min="1300" max="1300" width="15.625" style="1" customWidth="1"/>
    <col min="1301" max="1537" width="9" style="1"/>
    <col min="1538" max="1538" width="4.5" style="1" customWidth="1"/>
    <col min="1539" max="1539" width="5.5" style="1" customWidth="1"/>
    <col min="1540" max="1540" width="2.625" style="1" customWidth="1"/>
    <col min="1541" max="1541" width="5.75" style="1" customWidth="1"/>
    <col min="1542" max="1543" width="15.75" style="1" customWidth="1"/>
    <col min="1544" max="1544" width="51.5" style="1" customWidth="1"/>
    <col min="1545" max="1545" width="6.25" style="1" customWidth="1"/>
    <col min="1546" max="1547" width="9.875" style="1" bestFit="1" customWidth="1"/>
    <col min="1548" max="1548" width="5.75" style="1" customWidth="1"/>
    <col min="1549" max="1549" width="52.25" style="1" customWidth="1"/>
    <col min="1550" max="1550" width="29.875" style="1" customWidth="1"/>
    <col min="1551" max="1551" width="30.75" style="1" customWidth="1"/>
    <col min="1552" max="1552" width="13.75" style="1" customWidth="1"/>
    <col min="1553" max="1553" width="6.375" style="1" customWidth="1"/>
    <col min="1554" max="1554" width="13.25" style="1" customWidth="1"/>
    <col min="1555" max="1555" width="14.5" style="1" customWidth="1"/>
    <col min="1556" max="1556" width="15.625" style="1" customWidth="1"/>
    <col min="1557" max="1793" width="9" style="1"/>
    <col min="1794" max="1794" width="4.5" style="1" customWidth="1"/>
    <col min="1795" max="1795" width="5.5" style="1" customWidth="1"/>
    <col min="1796" max="1796" width="2.625" style="1" customWidth="1"/>
    <col min="1797" max="1797" width="5.75" style="1" customWidth="1"/>
    <col min="1798" max="1799" width="15.75" style="1" customWidth="1"/>
    <col min="1800" max="1800" width="51.5" style="1" customWidth="1"/>
    <col min="1801" max="1801" width="6.25" style="1" customWidth="1"/>
    <col min="1802" max="1803" width="9.875" style="1" bestFit="1" customWidth="1"/>
    <col min="1804" max="1804" width="5.75" style="1" customWidth="1"/>
    <col min="1805" max="1805" width="52.25" style="1" customWidth="1"/>
    <col min="1806" max="1806" width="29.875" style="1" customWidth="1"/>
    <col min="1807" max="1807" width="30.75" style="1" customWidth="1"/>
    <col min="1808" max="1808" width="13.75" style="1" customWidth="1"/>
    <col min="1809" max="1809" width="6.375" style="1" customWidth="1"/>
    <col min="1810" max="1810" width="13.25" style="1" customWidth="1"/>
    <col min="1811" max="1811" width="14.5" style="1" customWidth="1"/>
    <col min="1812" max="1812" width="15.625" style="1" customWidth="1"/>
    <col min="1813" max="2049" width="9" style="1"/>
    <col min="2050" max="2050" width="4.5" style="1" customWidth="1"/>
    <col min="2051" max="2051" width="5.5" style="1" customWidth="1"/>
    <col min="2052" max="2052" width="2.625" style="1" customWidth="1"/>
    <col min="2053" max="2053" width="5.75" style="1" customWidth="1"/>
    <col min="2054" max="2055" width="15.75" style="1" customWidth="1"/>
    <col min="2056" max="2056" width="51.5" style="1" customWidth="1"/>
    <col min="2057" max="2057" width="6.25" style="1" customWidth="1"/>
    <col min="2058" max="2059" width="9.875" style="1" bestFit="1" customWidth="1"/>
    <col min="2060" max="2060" width="5.75" style="1" customWidth="1"/>
    <col min="2061" max="2061" width="52.25" style="1" customWidth="1"/>
    <col min="2062" max="2062" width="29.875" style="1" customWidth="1"/>
    <col min="2063" max="2063" width="30.75" style="1" customWidth="1"/>
    <col min="2064" max="2064" width="13.75" style="1" customWidth="1"/>
    <col min="2065" max="2065" width="6.375" style="1" customWidth="1"/>
    <col min="2066" max="2066" width="13.25" style="1" customWidth="1"/>
    <col min="2067" max="2067" width="14.5" style="1" customWidth="1"/>
    <col min="2068" max="2068" width="15.625" style="1" customWidth="1"/>
    <col min="2069" max="2305" width="9" style="1"/>
    <col min="2306" max="2306" width="4.5" style="1" customWidth="1"/>
    <col min="2307" max="2307" width="5.5" style="1" customWidth="1"/>
    <col min="2308" max="2308" width="2.625" style="1" customWidth="1"/>
    <col min="2309" max="2309" width="5.75" style="1" customWidth="1"/>
    <col min="2310" max="2311" width="15.75" style="1" customWidth="1"/>
    <col min="2312" max="2312" width="51.5" style="1" customWidth="1"/>
    <col min="2313" max="2313" width="6.25" style="1" customWidth="1"/>
    <col min="2314" max="2315" width="9.875" style="1" bestFit="1" customWidth="1"/>
    <col min="2316" max="2316" width="5.75" style="1" customWidth="1"/>
    <col min="2317" max="2317" width="52.25" style="1" customWidth="1"/>
    <col min="2318" max="2318" width="29.875" style="1" customWidth="1"/>
    <col min="2319" max="2319" width="30.75" style="1" customWidth="1"/>
    <col min="2320" max="2320" width="13.75" style="1" customWidth="1"/>
    <col min="2321" max="2321" width="6.375" style="1" customWidth="1"/>
    <col min="2322" max="2322" width="13.25" style="1" customWidth="1"/>
    <col min="2323" max="2323" width="14.5" style="1" customWidth="1"/>
    <col min="2324" max="2324" width="15.625" style="1" customWidth="1"/>
    <col min="2325" max="2561" width="9" style="1"/>
    <col min="2562" max="2562" width="4.5" style="1" customWidth="1"/>
    <col min="2563" max="2563" width="5.5" style="1" customWidth="1"/>
    <col min="2564" max="2564" width="2.625" style="1" customWidth="1"/>
    <col min="2565" max="2565" width="5.75" style="1" customWidth="1"/>
    <col min="2566" max="2567" width="15.75" style="1" customWidth="1"/>
    <col min="2568" max="2568" width="51.5" style="1" customWidth="1"/>
    <col min="2569" max="2569" width="6.25" style="1" customWidth="1"/>
    <col min="2570" max="2571" width="9.875" style="1" bestFit="1" customWidth="1"/>
    <col min="2572" max="2572" width="5.75" style="1" customWidth="1"/>
    <col min="2573" max="2573" width="52.25" style="1" customWidth="1"/>
    <col min="2574" max="2574" width="29.875" style="1" customWidth="1"/>
    <col min="2575" max="2575" width="30.75" style="1" customWidth="1"/>
    <col min="2576" max="2576" width="13.75" style="1" customWidth="1"/>
    <col min="2577" max="2577" width="6.375" style="1" customWidth="1"/>
    <col min="2578" max="2578" width="13.25" style="1" customWidth="1"/>
    <col min="2579" max="2579" width="14.5" style="1" customWidth="1"/>
    <col min="2580" max="2580" width="15.625" style="1" customWidth="1"/>
    <col min="2581" max="2817" width="9" style="1"/>
    <col min="2818" max="2818" width="4.5" style="1" customWidth="1"/>
    <col min="2819" max="2819" width="5.5" style="1" customWidth="1"/>
    <col min="2820" max="2820" width="2.625" style="1" customWidth="1"/>
    <col min="2821" max="2821" width="5.75" style="1" customWidth="1"/>
    <col min="2822" max="2823" width="15.75" style="1" customWidth="1"/>
    <col min="2824" max="2824" width="51.5" style="1" customWidth="1"/>
    <col min="2825" max="2825" width="6.25" style="1" customWidth="1"/>
    <col min="2826" max="2827" width="9.875" style="1" bestFit="1" customWidth="1"/>
    <col min="2828" max="2828" width="5.75" style="1" customWidth="1"/>
    <col min="2829" max="2829" width="52.25" style="1" customWidth="1"/>
    <col min="2830" max="2830" width="29.875" style="1" customWidth="1"/>
    <col min="2831" max="2831" width="30.75" style="1" customWidth="1"/>
    <col min="2832" max="2832" width="13.75" style="1" customWidth="1"/>
    <col min="2833" max="2833" width="6.375" style="1" customWidth="1"/>
    <col min="2834" max="2834" width="13.25" style="1" customWidth="1"/>
    <col min="2835" max="2835" width="14.5" style="1" customWidth="1"/>
    <col min="2836" max="2836" width="15.625" style="1" customWidth="1"/>
    <col min="2837" max="3073" width="9" style="1"/>
    <col min="3074" max="3074" width="4.5" style="1" customWidth="1"/>
    <col min="3075" max="3075" width="5.5" style="1" customWidth="1"/>
    <col min="3076" max="3076" width="2.625" style="1" customWidth="1"/>
    <col min="3077" max="3077" width="5.75" style="1" customWidth="1"/>
    <col min="3078" max="3079" width="15.75" style="1" customWidth="1"/>
    <col min="3080" max="3080" width="51.5" style="1" customWidth="1"/>
    <col min="3081" max="3081" width="6.25" style="1" customWidth="1"/>
    <col min="3082" max="3083" width="9.875" style="1" bestFit="1" customWidth="1"/>
    <col min="3084" max="3084" width="5.75" style="1" customWidth="1"/>
    <col min="3085" max="3085" width="52.25" style="1" customWidth="1"/>
    <col min="3086" max="3086" width="29.875" style="1" customWidth="1"/>
    <col min="3087" max="3087" width="30.75" style="1" customWidth="1"/>
    <col min="3088" max="3088" width="13.75" style="1" customWidth="1"/>
    <col min="3089" max="3089" width="6.375" style="1" customWidth="1"/>
    <col min="3090" max="3090" width="13.25" style="1" customWidth="1"/>
    <col min="3091" max="3091" width="14.5" style="1" customWidth="1"/>
    <col min="3092" max="3092" width="15.625" style="1" customWidth="1"/>
    <col min="3093" max="3329" width="9" style="1"/>
    <col min="3330" max="3330" width="4.5" style="1" customWidth="1"/>
    <col min="3331" max="3331" width="5.5" style="1" customWidth="1"/>
    <col min="3332" max="3332" width="2.625" style="1" customWidth="1"/>
    <col min="3333" max="3333" width="5.75" style="1" customWidth="1"/>
    <col min="3334" max="3335" width="15.75" style="1" customWidth="1"/>
    <col min="3336" max="3336" width="51.5" style="1" customWidth="1"/>
    <col min="3337" max="3337" width="6.25" style="1" customWidth="1"/>
    <col min="3338" max="3339" width="9.875" style="1" bestFit="1" customWidth="1"/>
    <col min="3340" max="3340" width="5.75" style="1" customWidth="1"/>
    <col min="3341" max="3341" width="52.25" style="1" customWidth="1"/>
    <col min="3342" max="3342" width="29.875" style="1" customWidth="1"/>
    <col min="3343" max="3343" width="30.75" style="1" customWidth="1"/>
    <col min="3344" max="3344" width="13.75" style="1" customWidth="1"/>
    <col min="3345" max="3345" width="6.375" style="1" customWidth="1"/>
    <col min="3346" max="3346" width="13.25" style="1" customWidth="1"/>
    <col min="3347" max="3347" width="14.5" style="1" customWidth="1"/>
    <col min="3348" max="3348" width="15.625" style="1" customWidth="1"/>
    <col min="3349" max="3585" width="9" style="1"/>
    <col min="3586" max="3586" width="4.5" style="1" customWidth="1"/>
    <col min="3587" max="3587" width="5.5" style="1" customWidth="1"/>
    <col min="3588" max="3588" width="2.625" style="1" customWidth="1"/>
    <col min="3589" max="3589" width="5.75" style="1" customWidth="1"/>
    <col min="3590" max="3591" width="15.75" style="1" customWidth="1"/>
    <col min="3592" max="3592" width="51.5" style="1" customWidth="1"/>
    <col min="3593" max="3593" width="6.25" style="1" customWidth="1"/>
    <col min="3594" max="3595" width="9.875" style="1" bestFit="1" customWidth="1"/>
    <col min="3596" max="3596" width="5.75" style="1" customWidth="1"/>
    <col min="3597" max="3597" width="52.25" style="1" customWidth="1"/>
    <col min="3598" max="3598" width="29.875" style="1" customWidth="1"/>
    <col min="3599" max="3599" width="30.75" style="1" customWidth="1"/>
    <col min="3600" max="3600" width="13.75" style="1" customWidth="1"/>
    <col min="3601" max="3601" width="6.375" style="1" customWidth="1"/>
    <col min="3602" max="3602" width="13.25" style="1" customWidth="1"/>
    <col min="3603" max="3603" width="14.5" style="1" customWidth="1"/>
    <col min="3604" max="3604" width="15.625" style="1" customWidth="1"/>
    <col min="3605" max="3841" width="9" style="1"/>
    <col min="3842" max="3842" width="4.5" style="1" customWidth="1"/>
    <col min="3843" max="3843" width="5.5" style="1" customWidth="1"/>
    <col min="3844" max="3844" width="2.625" style="1" customWidth="1"/>
    <col min="3845" max="3845" width="5.75" style="1" customWidth="1"/>
    <col min="3846" max="3847" width="15.75" style="1" customWidth="1"/>
    <col min="3848" max="3848" width="51.5" style="1" customWidth="1"/>
    <col min="3849" max="3849" width="6.25" style="1" customWidth="1"/>
    <col min="3850" max="3851" width="9.875" style="1" bestFit="1" customWidth="1"/>
    <col min="3852" max="3852" width="5.75" style="1" customWidth="1"/>
    <col min="3853" max="3853" width="52.25" style="1" customWidth="1"/>
    <col min="3854" max="3854" width="29.875" style="1" customWidth="1"/>
    <col min="3855" max="3855" width="30.75" style="1" customWidth="1"/>
    <col min="3856" max="3856" width="13.75" style="1" customWidth="1"/>
    <col min="3857" max="3857" width="6.375" style="1" customWidth="1"/>
    <col min="3858" max="3858" width="13.25" style="1" customWidth="1"/>
    <col min="3859" max="3859" width="14.5" style="1" customWidth="1"/>
    <col min="3860" max="3860" width="15.625" style="1" customWidth="1"/>
    <col min="3861" max="4097" width="9" style="1"/>
    <col min="4098" max="4098" width="4.5" style="1" customWidth="1"/>
    <col min="4099" max="4099" width="5.5" style="1" customWidth="1"/>
    <col min="4100" max="4100" width="2.625" style="1" customWidth="1"/>
    <col min="4101" max="4101" width="5.75" style="1" customWidth="1"/>
    <col min="4102" max="4103" width="15.75" style="1" customWidth="1"/>
    <col min="4104" max="4104" width="51.5" style="1" customWidth="1"/>
    <col min="4105" max="4105" width="6.25" style="1" customWidth="1"/>
    <col min="4106" max="4107" width="9.875" style="1" bestFit="1" customWidth="1"/>
    <col min="4108" max="4108" width="5.75" style="1" customWidth="1"/>
    <col min="4109" max="4109" width="52.25" style="1" customWidth="1"/>
    <col min="4110" max="4110" width="29.875" style="1" customWidth="1"/>
    <col min="4111" max="4111" width="30.75" style="1" customWidth="1"/>
    <col min="4112" max="4112" width="13.75" style="1" customWidth="1"/>
    <col min="4113" max="4113" width="6.375" style="1" customWidth="1"/>
    <col min="4114" max="4114" width="13.25" style="1" customWidth="1"/>
    <col min="4115" max="4115" width="14.5" style="1" customWidth="1"/>
    <col min="4116" max="4116" width="15.625" style="1" customWidth="1"/>
    <col min="4117" max="4353" width="9" style="1"/>
    <col min="4354" max="4354" width="4.5" style="1" customWidth="1"/>
    <col min="4355" max="4355" width="5.5" style="1" customWidth="1"/>
    <col min="4356" max="4356" width="2.625" style="1" customWidth="1"/>
    <col min="4357" max="4357" width="5.75" style="1" customWidth="1"/>
    <col min="4358" max="4359" width="15.75" style="1" customWidth="1"/>
    <col min="4360" max="4360" width="51.5" style="1" customWidth="1"/>
    <col min="4361" max="4361" width="6.25" style="1" customWidth="1"/>
    <col min="4362" max="4363" width="9.875" style="1" bestFit="1" customWidth="1"/>
    <col min="4364" max="4364" width="5.75" style="1" customWidth="1"/>
    <col min="4365" max="4365" width="52.25" style="1" customWidth="1"/>
    <col min="4366" max="4366" width="29.875" style="1" customWidth="1"/>
    <col min="4367" max="4367" width="30.75" style="1" customWidth="1"/>
    <col min="4368" max="4368" width="13.75" style="1" customWidth="1"/>
    <col min="4369" max="4369" width="6.375" style="1" customWidth="1"/>
    <col min="4370" max="4370" width="13.25" style="1" customWidth="1"/>
    <col min="4371" max="4371" width="14.5" style="1" customWidth="1"/>
    <col min="4372" max="4372" width="15.625" style="1" customWidth="1"/>
    <col min="4373" max="4609" width="9" style="1"/>
    <col min="4610" max="4610" width="4.5" style="1" customWidth="1"/>
    <col min="4611" max="4611" width="5.5" style="1" customWidth="1"/>
    <col min="4612" max="4612" width="2.625" style="1" customWidth="1"/>
    <col min="4613" max="4613" width="5.75" style="1" customWidth="1"/>
    <col min="4614" max="4615" width="15.75" style="1" customWidth="1"/>
    <col min="4616" max="4616" width="51.5" style="1" customWidth="1"/>
    <col min="4617" max="4617" width="6.25" style="1" customWidth="1"/>
    <col min="4618" max="4619" width="9.875" style="1" bestFit="1" customWidth="1"/>
    <col min="4620" max="4620" width="5.75" style="1" customWidth="1"/>
    <col min="4621" max="4621" width="52.25" style="1" customWidth="1"/>
    <col min="4622" max="4622" width="29.875" style="1" customWidth="1"/>
    <col min="4623" max="4623" width="30.75" style="1" customWidth="1"/>
    <col min="4624" max="4624" width="13.75" style="1" customWidth="1"/>
    <col min="4625" max="4625" width="6.375" style="1" customWidth="1"/>
    <col min="4626" max="4626" width="13.25" style="1" customWidth="1"/>
    <col min="4627" max="4627" width="14.5" style="1" customWidth="1"/>
    <col min="4628" max="4628" width="15.625" style="1" customWidth="1"/>
    <col min="4629" max="4865" width="9" style="1"/>
    <col min="4866" max="4866" width="4.5" style="1" customWidth="1"/>
    <col min="4867" max="4867" width="5.5" style="1" customWidth="1"/>
    <col min="4868" max="4868" width="2.625" style="1" customWidth="1"/>
    <col min="4869" max="4869" width="5.75" style="1" customWidth="1"/>
    <col min="4870" max="4871" width="15.75" style="1" customWidth="1"/>
    <col min="4872" max="4872" width="51.5" style="1" customWidth="1"/>
    <col min="4873" max="4873" width="6.25" style="1" customWidth="1"/>
    <col min="4874" max="4875" width="9.875" style="1" bestFit="1" customWidth="1"/>
    <col min="4876" max="4876" width="5.75" style="1" customWidth="1"/>
    <col min="4877" max="4877" width="52.25" style="1" customWidth="1"/>
    <col min="4878" max="4878" width="29.875" style="1" customWidth="1"/>
    <col min="4879" max="4879" width="30.75" style="1" customWidth="1"/>
    <col min="4880" max="4880" width="13.75" style="1" customWidth="1"/>
    <col min="4881" max="4881" width="6.375" style="1" customWidth="1"/>
    <col min="4882" max="4882" width="13.25" style="1" customWidth="1"/>
    <col min="4883" max="4883" width="14.5" style="1" customWidth="1"/>
    <col min="4884" max="4884" width="15.625" style="1" customWidth="1"/>
    <col min="4885" max="5121" width="9" style="1"/>
    <col min="5122" max="5122" width="4.5" style="1" customWidth="1"/>
    <col min="5123" max="5123" width="5.5" style="1" customWidth="1"/>
    <col min="5124" max="5124" width="2.625" style="1" customWidth="1"/>
    <col min="5125" max="5125" width="5.75" style="1" customWidth="1"/>
    <col min="5126" max="5127" width="15.75" style="1" customWidth="1"/>
    <col min="5128" max="5128" width="51.5" style="1" customWidth="1"/>
    <col min="5129" max="5129" width="6.25" style="1" customWidth="1"/>
    <col min="5130" max="5131" width="9.875" style="1" bestFit="1" customWidth="1"/>
    <col min="5132" max="5132" width="5.75" style="1" customWidth="1"/>
    <col min="5133" max="5133" width="52.25" style="1" customWidth="1"/>
    <col min="5134" max="5134" width="29.875" style="1" customWidth="1"/>
    <col min="5135" max="5135" width="30.75" style="1" customWidth="1"/>
    <col min="5136" max="5136" width="13.75" style="1" customWidth="1"/>
    <col min="5137" max="5137" width="6.375" style="1" customWidth="1"/>
    <col min="5138" max="5138" width="13.25" style="1" customWidth="1"/>
    <col min="5139" max="5139" width="14.5" style="1" customWidth="1"/>
    <col min="5140" max="5140" width="15.625" style="1" customWidth="1"/>
    <col min="5141" max="5377" width="9" style="1"/>
    <col min="5378" max="5378" width="4.5" style="1" customWidth="1"/>
    <col min="5379" max="5379" width="5.5" style="1" customWidth="1"/>
    <col min="5380" max="5380" width="2.625" style="1" customWidth="1"/>
    <col min="5381" max="5381" width="5.75" style="1" customWidth="1"/>
    <col min="5382" max="5383" width="15.75" style="1" customWidth="1"/>
    <col min="5384" max="5384" width="51.5" style="1" customWidth="1"/>
    <col min="5385" max="5385" width="6.25" style="1" customWidth="1"/>
    <col min="5386" max="5387" width="9.875" style="1" bestFit="1" customWidth="1"/>
    <col min="5388" max="5388" width="5.75" style="1" customWidth="1"/>
    <col min="5389" max="5389" width="52.25" style="1" customWidth="1"/>
    <col min="5390" max="5390" width="29.875" style="1" customWidth="1"/>
    <col min="5391" max="5391" width="30.75" style="1" customWidth="1"/>
    <col min="5392" max="5392" width="13.75" style="1" customWidth="1"/>
    <col min="5393" max="5393" width="6.375" style="1" customWidth="1"/>
    <col min="5394" max="5394" width="13.25" style="1" customWidth="1"/>
    <col min="5395" max="5395" width="14.5" style="1" customWidth="1"/>
    <col min="5396" max="5396" width="15.625" style="1" customWidth="1"/>
    <col min="5397" max="5633" width="9" style="1"/>
    <col min="5634" max="5634" width="4.5" style="1" customWidth="1"/>
    <col min="5635" max="5635" width="5.5" style="1" customWidth="1"/>
    <col min="5636" max="5636" width="2.625" style="1" customWidth="1"/>
    <col min="5637" max="5637" width="5.75" style="1" customWidth="1"/>
    <col min="5638" max="5639" width="15.75" style="1" customWidth="1"/>
    <col min="5640" max="5640" width="51.5" style="1" customWidth="1"/>
    <col min="5641" max="5641" width="6.25" style="1" customWidth="1"/>
    <col min="5642" max="5643" width="9.875" style="1" bestFit="1" customWidth="1"/>
    <col min="5644" max="5644" width="5.75" style="1" customWidth="1"/>
    <col min="5645" max="5645" width="52.25" style="1" customWidth="1"/>
    <col min="5646" max="5646" width="29.875" style="1" customWidth="1"/>
    <col min="5647" max="5647" width="30.75" style="1" customWidth="1"/>
    <col min="5648" max="5648" width="13.75" style="1" customWidth="1"/>
    <col min="5649" max="5649" width="6.375" style="1" customWidth="1"/>
    <col min="5650" max="5650" width="13.25" style="1" customWidth="1"/>
    <col min="5651" max="5651" width="14.5" style="1" customWidth="1"/>
    <col min="5652" max="5652" width="15.625" style="1" customWidth="1"/>
    <col min="5653" max="5889" width="9" style="1"/>
    <col min="5890" max="5890" width="4.5" style="1" customWidth="1"/>
    <col min="5891" max="5891" width="5.5" style="1" customWidth="1"/>
    <col min="5892" max="5892" width="2.625" style="1" customWidth="1"/>
    <col min="5893" max="5893" width="5.75" style="1" customWidth="1"/>
    <col min="5894" max="5895" width="15.75" style="1" customWidth="1"/>
    <col min="5896" max="5896" width="51.5" style="1" customWidth="1"/>
    <col min="5897" max="5897" width="6.25" style="1" customWidth="1"/>
    <col min="5898" max="5899" width="9.875" style="1" bestFit="1" customWidth="1"/>
    <col min="5900" max="5900" width="5.75" style="1" customWidth="1"/>
    <col min="5901" max="5901" width="52.25" style="1" customWidth="1"/>
    <col min="5902" max="5902" width="29.875" style="1" customWidth="1"/>
    <col min="5903" max="5903" width="30.75" style="1" customWidth="1"/>
    <col min="5904" max="5904" width="13.75" style="1" customWidth="1"/>
    <col min="5905" max="5905" width="6.375" style="1" customWidth="1"/>
    <col min="5906" max="5906" width="13.25" style="1" customWidth="1"/>
    <col min="5907" max="5907" width="14.5" style="1" customWidth="1"/>
    <col min="5908" max="5908" width="15.625" style="1" customWidth="1"/>
    <col min="5909" max="6145" width="9" style="1"/>
    <col min="6146" max="6146" width="4.5" style="1" customWidth="1"/>
    <col min="6147" max="6147" width="5.5" style="1" customWidth="1"/>
    <col min="6148" max="6148" width="2.625" style="1" customWidth="1"/>
    <col min="6149" max="6149" width="5.75" style="1" customWidth="1"/>
    <col min="6150" max="6151" width="15.75" style="1" customWidth="1"/>
    <col min="6152" max="6152" width="51.5" style="1" customWidth="1"/>
    <col min="6153" max="6153" width="6.25" style="1" customWidth="1"/>
    <col min="6154" max="6155" width="9.875" style="1" bestFit="1" customWidth="1"/>
    <col min="6156" max="6156" width="5.75" style="1" customWidth="1"/>
    <col min="6157" max="6157" width="52.25" style="1" customWidth="1"/>
    <col min="6158" max="6158" width="29.875" style="1" customWidth="1"/>
    <col min="6159" max="6159" width="30.75" style="1" customWidth="1"/>
    <col min="6160" max="6160" width="13.75" style="1" customWidth="1"/>
    <col min="6161" max="6161" width="6.375" style="1" customWidth="1"/>
    <col min="6162" max="6162" width="13.25" style="1" customWidth="1"/>
    <col min="6163" max="6163" width="14.5" style="1" customWidth="1"/>
    <col min="6164" max="6164" width="15.625" style="1" customWidth="1"/>
    <col min="6165" max="6401" width="9" style="1"/>
    <col min="6402" max="6402" width="4.5" style="1" customWidth="1"/>
    <col min="6403" max="6403" width="5.5" style="1" customWidth="1"/>
    <col min="6404" max="6404" width="2.625" style="1" customWidth="1"/>
    <col min="6405" max="6405" width="5.75" style="1" customWidth="1"/>
    <col min="6406" max="6407" width="15.75" style="1" customWidth="1"/>
    <col min="6408" max="6408" width="51.5" style="1" customWidth="1"/>
    <col min="6409" max="6409" width="6.25" style="1" customWidth="1"/>
    <col min="6410" max="6411" width="9.875" style="1" bestFit="1" customWidth="1"/>
    <col min="6412" max="6412" width="5.75" style="1" customWidth="1"/>
    <col min="6413" max="6413" width="52.25" style="1" customWidth="1"/>
    <col min="6414" max="6414" width="29.875" style="1" customWidth="1"/>
    <col min="6415" max="6415" width="30.75" style="1" customWidth="1"/>
    <col min="6416" max="6416" width="13.75" style="1" customWidth="1"/>
    <col min="6417" max="6417" width="6.375" style="1" customWidth="1"/>
    <col min="6418" max="6418" width="13.25" style="1" customWidth="1"/>
    <col min="6419" max="6419" width="14.5" style="1" customWidth="1"/>
    <col min="6420" max="6420" width="15.625" style="1" customWidth="1"/>
    <col min="6421" max="6657" width="9" style="1"/>
    <col min="6658" max="6658" width="4.5" style="1" customWidth="1"/>
    <col min="6659" max="6659" width="5.5" style="1" customWidth="1"/>
    <col min="6660" max="6660" width="2.625" style="1" customWidth="1"/>
    <col min="6661" max="6661" width="5.75" style="1" customWidth="1"/>
    <col min="6662" max="6663" width="15.75" style="1" customWidth="1"/>
    <col min="6664" max="6664" width="51.5" style="1" customWidth="1"/>
    <col min="6665" max="6665" width="6.25" style="1" customWidth="1"/>
    <col min="6666" max="6667" width="9.875" style="1" bestFit="1" customWidth="1"/>
    <col min="6668" max="6668" width="5.75" style="1" customWidth="1"/>
    <col min="6669" max="6669" width="52.25" style="1" customWidth="1"/>
    <col min="6670" max="6670" width="29.875" style="1" customWidth="1"/>
    <col min="6671" max="6671" width="30.75" style="1" customWidth="1"/>
    <col min="6672" max="6672" width="13.75" style="1" customWidth="1"/>
    <col min="6673" max="6673" width="6.375" style="1" customWidth="1"/>
    <col min="6674" max="6674" width="13.25" style="1" customWidth="1"/>
    <col min="6675" max="6675" width="14.5" style="1" customWidth="1"/>
    <col min="6676" max="6676" width="15.625" style="1" customWidth="1"/>
    <col min="6677" max="6913" width="9" style="1"/>
    <col min="6914" max="6914" width="4.5" style="1" customWidth="1"/>
    <col min="6915" max="6915" width="5.5" style="1" customWidth="1"/>
    <col min="6916" max="6916" width="2.625" style="1" customWidth="1"/>
    <col min="6917" max="6917" width="5.75" style="1" customWidth="1"/>
    <col min="6918" max="6919" width="15.75" style="1" customWidth="1"/>
    <col min="6920" max="6920" width="51.5" style="1" customWidth="1"/>
    <col min="6921" max="6921" width="6.25" style="1" customWidth="1"/>
    <col min="6922" max="6923" width="9.875" style="1" bestFit="1" customWidth="1"/>
    <col min="6924" max="6924" width="5.75" style="1" customWidth="1"/>
    <col min="6925" max="6925" width="52.25" style="1" customWidth="1"/>
    <col min="6926" max="6926" width="29.875" style="1" customWidth="1"/>
    <col min="6927" max="6927" width="30.75" style="1" customWidth="1"/>
    <col min="6928" max="6928" width="13.75" style="1" customWidth="1"/>
    <col min="6929" max="6929" width="6.375" style="1" customWidth="1"/>
    <col min="6930" max="6930" width="13.25" style="1" customWidth="1"/>
    <col min="6931" max="6931" width="14.5" style="1" customWidth="1"/>
    <col min="6932" max="6932" width="15.625" style="1" customWidth="1"/>
    <col min="6933" max="7169" width="9" style="1"/>
    <col min="7170" max="7170" width="4.5" style="1" customWidth="1"/>
    <col min="7171" max="7171" width="5.5" style="1" customWidth="1"/>
    <col min="7172" max="7172" width="2.625" style="1" customWidth="1"/>
    <col min="7173" max="7173" width="5.75" style="1" customWidth="1"/>
    <col min="7174" max="7175" width="15.75" style="1" customWidth="1"/>
    <col min="7176" max="7176" width="51.5" style="1" customWidth="1"/>
    <col min="7177" max="7177" width="6.25" style="1" customWidth="1"/>
    <col min="7178" max="7179" width="9.875" style="1" bestFit="1" customWidth="1"/>
    <col min="7180" max="7180" width="5.75" style="1" customWidth="1"/>
    <col min="7181" max="7181" width="52.25" style="1" customWidth="1"/>
    <col min="7182" max="7182" width="29.875" style="1" customWidth="1"/>
    <col min="7183" max="7183" width="30.75" style="1" customWidth="1"/>
    <col min="7184" max="7184" width="13.75" style="1" customWidth="1"/>
    <col min="7185" max="7185" width="6.375" style="1" customWidth="1"/>
    <col min="7186" max="7186" width="13.25" style="1" customWidth="1"/>
    <col min="7187" max="7187" width="14.5" style="1" customWidth="1"/>
    <col min="7188" max="7188" width="15.625" style="1" customWidth="1"/>
    <col min="7189" max="7425" width="9" style="1"/>
    <col min="7426" max="7426" width="4.5" style="1" customWidth="1"/>
    <col min="7427" max="7427" width="5.5" style="1" customWidth="1"/>
    <col min="7428" max="7428" width="2.625" style="1" customWidth="1"/>
    <col min="7429" max="7429" width="5.75" style="1" customWidth="1"/>
    <col min="7430" max="7431" width="15.75" style="1" customWidth="1"/>
    <col min="7432" max="7432" width="51.5" style="1" customWidth="1"/>
    <col min="7433" max="7433" width="6.25" style="1" customWidth="1"/>
    <col min="7434" max="7435" width="9.875" style="1" bestFit="1" customWidth="1"/>
    <col min="7436" max="7436" width="5.75" style="1" customWidth="1"/>
    <col min="7437" max="7437" width="52.25" style="1" customWidth="1"/>
    <col min="7438" max="7438" width="29.875" style="1" customWidth="1"/>
    <col min="7439" max="7439" width="30.75" style="1" customWidth="1"/>
    <col min="7440" max="7440" width="13.75" style="1" customWidth="1"/>
    <col min="7441" max="7441" width="6.375" style="1" customWidth="1"/>
    <col min="7442" max="7442" width="13.25" style="1" customWidth="1"/>
    <col min="7443" max="7443" width="14.5" style="1" customWidth="1"/>
    <col min="7444" max="7444" width="15.625" style="1" customWidth="1"/>
    <col min="7445" max="7681" width="9" style="1"/>
    <col min="7682" max="7682" width="4.5" style="1" customWidth="1"/>
    <col min="7683" max="7683" width="5.5" style="1" customWidth="1"/>
    <col min="7684" max="7684" width="2.625" style="1" customWidth="1"/>
    <col min="7685" max="7685" width="5.75" style="1" customWidth="1"/>
    <col min="7686" max="7687" width="15.75" style="1" customWidth="1"/>
    <col min="7688" max="7688" width="51.5" style="1" customWidth="1"/>
    <col min="7689" max="7689" width="6.25" style="1" customWidth="1"/>
    <col min="7690" max="7691" width="9.875" style="1" bestFit="1" customWidth="1"/>
    <col min="7692" max="7692" width="5.75" style="1" customWidth="1"/>
    <col min="7693" max="7693" width="52.25" style="1" customWidth="1"/>
    <col min="7694" max="7694" width="29.875" style="1" customWidth="1"/>
    <col min="7695" max="7695" width="30.75" style="1" customWidth="1"/>
    <col min="7696" max="7696" width="13.75" style="1" customWidth="1"/>
    <col min="7697" max="7697" width="6.375" style="1" customWidth="1"/>
    <col min="7698" max="7698" width="13.25" style="1" customWidth="1"/>
    <col min="7699" max="7699" width="14.5" style="1" customWidth="1"/>
    <col min="7700" max="7700" width="15.625" style="1" customWidth="1"/>
    <col min="7701" max="7937" width="9" style="1"/>
    <col min="7938" max="7938" width="4.5" style="1" customWidth="1"/>
    <col min="7939" max="7939" width="5.5" style="1" customWidth="1"/>
    <col min="7940" max="7940" width="2.625" style="1" customWidth="1"/>
    <col min="7941" max="7941" width="5.75" style="1" customWidth="1"/>
    <col min="7942" max="7943" width="15.75" style="1" customWidth="1"/>
    <col min="7944" max="7944" width="51.5" style="1" customWidth="1"/>
    <col min="7945" max="7945" width="6.25" style="1" customWidth="1"/>
    <col min="7946" max="7947" width="9.875" style="1" bestFit="1" customWidth="1"/>
    <col min="7948" max="7948" width="5.75" style="1" customWidth="1"/>
    <col min="7949" max="7949" width="52.25" style="1" customWidth="1"/>
    <col min="7950" max="7950" width="29.875" style="1" customWidth="1"/>
    <col min="7951" max="7951" width="30.75" style="1" customWidth="1"/>
    <col min="7952" max="7952" width="13.75" style="1" customWidth="1"/>
    <col min="7953" max="7953" width="6.375" style="1" customWidth="1"/>
    <col min="7954" max="7954" width="13.25" style="1" customWidth="1"/>
    <col min="7955" max="7955" width="14.5" style="1" customWidth="1"/>
    <col min="7956" max="7956" width="15.625" style="1" customWidth="1"/>
    <col min="7957" max="8193" width="9" style="1"/>
    <col min="8194" max="8194" width="4.5" style="1" customWidth="1"/>
    <col min="8195" max="8195" width="5.5" style="1" customWidth="1"/>
    <col min="8196" max="8196" width="2.625" style="1" customWidth="1"/>
    <col min="8197" max="8197" width="5.75" style="1" customWidth="1"/>
    <col min="8198" max="8199" width="15.75" style="1" customWidth="1"/>
    <col min="8200" max="8200" width="51.5" style="1" customWidth="1"/>
    <col min="8201" max="8201" width="6.25" style="1" customWidth="1"/>
    <col min="8202" max="8203" width="9.875" style="1" bestFit="1" customWidth="1"/>
    <col min="8204" max="8204" width="5.75" style="1" customWidth="1"/>
    <col min="8205" max="8205" width="52.25" style="1" customWidth="1"/>
    <col min="8206" max="8206" width="29.875" style="1" customWidth="1"/>
    <col min="8207" max="8207" width="30.75" style="1" customWidth="1"/>
    <col min="8208" max="8208" width="13.75" style="1" customWidth="1"/>
    <col min="8209" max="8209" width="6.375" style="1" customWidth="1"/>
    <col min="8210" max="8210" width="13.25" style="1" customWidth="1"/>
    <col min="8211" max="8211" width="14.5" style="1" customWidth="1"/>
    <col min="8212" max="8212" width="15.625" style="1" customWidth="1"/>
    <col min="8213" max="8449" width="9" style="1"/>
    <col min="8450" max="8450" width="4.5" style="1" customWidth="1"/>
    <col min="8451" max="8451" width="5.5" style="1" customWidth="1"/>
    <col min="8452" max="8452" width="2.625" style="1" customWidth="1"/>
    <col min="8453" max="8453" width="5.75" style="1" customWidth="1"/>
    <col min="8454" max="8455" width="15.75" style="1" customWidth="1"/>
    <col min="8456" max="8456" width="51.5" style="1" customWidth="1"/>
    <col min="8457" max="8457" width="6.25" style="1" customWidth="1"/>
    <col min="8458" max="8459" width="9.875" style="1" bestFit="1" customWidth="1"/>
    <col min="8460" max="8460" width="5.75" style="1" customWidth="1"/>
    <col min="8461" max="8461" width="52.25" style="1" customWidth="1"/>
    <col min="8462" max="8462" width="29.875" style="1" customWidth="1"/>
    <col min="8463" max="8463" width="30.75" style="1" customWidth="1"/>
    <col min="8464" max="8464" width="13.75" style="1" customWidth="1"/>
    <col min="8465" max="8465" width="6.375" style="1" customWidth="1"/>
    <col min="8466" max="8466" width="13.25" style="1" customWidth="1"/>
    <col min="8467" max="8467" width="14.5" style="1" customWidth="1"/>
    <col min="8468" max="8468" width="15.625" style="1" customWidth="1"/>
    <col min="8469" max="8705" width="9" style="1"/>
    <col min="8706" max="8706" width="4.5" style="1" customWidth="1"/>
    <col min="8707" max="8707" width="5.5" style="1" customWidth="1"/>
    <col min="8708" max="8708" width="2.625" style="1" customWidth="1"/>
    <col min="8709" max="8709" width="5.75" style="1" customWidth="1"/>
    <col min="8710" max="8711" width="15.75" style="1" customWidth="1"/>
    <col min="8712" max="8712" width="51.5" style="1" customWidth="1"/>
    <col min="8713" max="8713" width="6.25" style="1" customWidth="1"/>
    <col min="8714" max="8715" width="9.875" style="1" bestFit="1" customWidth="1"/>
    <col min="8716" max="8716" width="5.75" style="1" customWidth="1"/>
    <col min="8717" max="8717" width="52.25" style="1" customWidth="1"/>
    <col min="8718" max="8718" width="29.875" style="1" customWidth="1"/>
    <col min="8719" max="8719" width="30.75" style="1" customWidth="1"/>
    <col min="8720" max="8720" width="13.75" style="1" customWidth="1"/>
    <col min="8721" max="8721" width="6.375" style="1" customWidth="1"/>
    <col min="8722" max="8722" width="13.25" style="1" customWidth="1"/>
    <col min="8723" max="8723" width="14.5" style="1" customWidth="1"/>
    <col min="8724" max="8724" width="15.625" style="1" customWidth="1"/>
    <col min="8725" max="8961" width="9" style="1"/>
    <col min="8962" max="8962" width="4.5" style="1" customWidth="1"/>
    <col min="8963" max="8963" width="5.5" style="1" customWidth="1"/>
    <col min="8964" max="8964" width="2.625" style="1" customWidth="1"/>
    <col min="8965" max="8965" width="5.75" style="1" customWidth="1"/>
    <col min="8966" max="8967" width="15.75" style="1" customWidth="1"/>
    <col min="8968" max="8968" width="51.5" style="1" customWidth="1"/>
    <col min="8969" max="8969" width="6.25" style="1" customWidth="1"/>
    <col min="8970" max="8971" width="9.875" style="1" bestFit="1" customWidth="1"/>
    <col min="8972" max="8972" width="5.75" style="1" customWidth="1"/>
    <col min="8973" max="8973" width="52.25" style="1" customWidth="1"/>
    <col min="8974" max="8974" width="29.875" style="1" customWidth="1"/>
    <col min="8975" max="8975" width="30.75" style="1" customWidth="1"/>
    <col min="8976" max="8976" width="13.75" style="1" customWidth="1"/>
    <col min="8977" max="8977" width="6.375" style="1" customWidth="1"/>
    <col min="8978" max="8978" width="13.25" style="1" customWidth="1"/>
    <col min="8979" max="8979" width="14.5" style="1" customWidth="1"/>
    <col min="8980" max="8980" width="15.625" style="1" customWidth="1"/>
    <col min="8981" max="9217" width="9" style="1"/>
    <col min="9218" max="9218" width="4.5" style="1" customWidth="1"/>
    <col min="9219" max="9219" width="5.5" style="1" customWidth="1"/>
    <col min="9220" max="9220" width="2.625" style="1" customWidth="1"/>
    <col min="9221" max="9221" width="5.75" style="1" customWidth="1"/>
    <col min="9222" max="9223" width="15.75" style="1" customWidth="1"/>
    <col min="9224" max="9224" width="51.5" style="1" customWidth="1"/>
    <col min="9225" max="9225" width="6.25" style="1" customWidth="1"/>
    <col min="9226" max="9227" width="9.875" style="1" bestFit="1" customWidth="1"/>
    <col min="9228" max="9228" width="5.75" style="1" customWidth="1"/>
    <col min="9229" max="9229" width="52.25" style="1" customWidth="1"/>
    <col min="9230" max="9230" width="29.875" style="1" customWidth="1"/>
    <col min="9231" max="9231" width="30.75" style="1" customWidth="1"/>
    <col min="9232" max="9232" width="13.75" style="1" customWidth="1"/>
    <col min="9233" max="9233" width="6.375" style="1" customWidth="1"/>
    <col min="9234" max="9234" width="13.25" style="1" customWidth="1"/>
    <col min="9235" max="9235" width="14.5" style="1" customWidth="1"/>
    <col min="9236" max="9236" width="15.625" style="1" customWidth="1"/>
    <col min="9237" max="9473" width="9" style="1"/>
    <col min="9474" max="9474" width="4.5" style="1" customWidth="1"/>
    <col min="9475" max="9475" width="5.5" style="1" customWidth="1"/>
    <col min="9476" max="9476" width="2.625" style="1" customWidth="1"/>
    <col min="9477" max="9477" width="5.75" style="1" customWidth="1"/>
    <col min="9478" max="9479" width="15.75" style="1" customWidth="1"/>
    <col min="9480" max="9480" width="51.5" style="1" customWidth="1"/>
    <col min="9481" max="9481" width="6.25" style="1" customWidth="1"/>
    <col min="9482" max="9483" width="9.875" style="1" bestFit="1" customWidth="1"/>
    <col min="9484" max="9484" width="5.75" style="1" customWidth="1"/>
    <col min="9485" max="9485" width="52.25" style="1" customWidth="1"/>
    <col min="9486" max="9486" width="29.875" style="1" customWidth="1"/>
    <col min="9487" max="9487" width="30.75" style="1" customWidth="1"/>
    <col min="9488" max="9488" width="13.75" style="1" customWidth="1"/>
    <col min="9489" max="9489" width="6.375" style="1" customWidth="1"/>
    <col min="9490" max="9490" width="13.25" style="1" customWidth="1"/>
    <col min="9491" max="9491" width="14.5" style="1" customWidth="1"/>
    <col min="9492" max="9492" width="15.625" style="1" customWidth="1"/>
    <col min="9493" max="9729" width="9" style="1"/>
    <col min="9730" max="9730" width="4.5" style="1" customWidth="1"/>
    <col min="9731" max="9731" width="5.5" style="1" customWidth="1"/>
    <col min="9732" max="9732" width="2.625" style="1" customWidth="1"/>
    <col min="9733" max="9733" width="5.75" style="1" customWidth="1"/>
    <col min="9734" max="9735" width="15.75" style="1" customWidth="1"/>
    <col min="9736" max="9736" width="51.5" style="1" customWidth="1"/>
    <col min="9737" max="9737" width="6.25" style="1" customWidth="1"/>
    <col min="9738" max="9739" width="9.875" style="1" bestFit="1" customWidth="1"/>
    <col min="9740" max="9740" width="5.75" style="1" customWidth="1"/>
    <col min="9741" max="9741" width="52.25" style="1" customWidth="1"/>
    <col min="9742" max="9742" width="29.875" style="1" customWidth="1"/>
    <col min="9743" max="9743" width="30.75" style="1" customWidth="1"/>
    <col min="9744" max="9744" width="13.75" style="1" customWidth="1"/>
    <col min="9745" max="9745" width="6.375" style="1" customWidth="1"/>
    <col min="9746" max="9746" width="13.25" style="1" customWidth="1"/>
    <col min="9747" max="9747" width="14.5" style="1" customWidth="1"/>
    <col min="9748" max="9748" width="15.625" style="1" customWidth="1"/>
    <col min="9749" max="9985" width="9" style="1"/>
    <col min="9986" max="9986" width="4.5" style="1" customWidth="1"/>
    <col min="9987" max="9987" width="5.5" style="1" customWidth="1"/>
    <col min="9988" max="9988" width="2.625" style="1" customWidth="1"/>
    <col min="9989" max="9989" width="5.75" style="1" customWidth="1"/>
    <col min="9990" max="9991" width="15.75" style="1" customWidth="1"/>
    <col min="9992" max="9992" width="51.5" style="1" customWidth="1"/>
    <col min="9993" max="9993" width="6.25" style="1" customWidth="1"/>
    <col min="9994" max="9995" width="9.875" style="1" bestFit="1" customWidth="1"/>
    <col min="9996" max="9996" width="5.75" style="1" customWidth="1"/>
    <col min="9997" max="9997" width="52.25" style="1" customWidth="1"/>
    <col min="9998" max="9998" width="29.875" style="1" customWidth="1"/>
    <col min="9999" max="9999" width="30.75" style="1" customWidth="1"/>
    <col min="10000" max="10000" width="13.75" style="1" customWidth="1"/>
    <col min="10001" max="10001" width="6.375" style="1" customWidth="1"/>
    <col min="10002" max="10002" width="13.25" style="1" customWidth="1"/>
    <col min="10003" max="10003" width="14.5" style="1" customWidth="1"/>
    <col min="10004" max="10004" width="15.625" style="1" customWidth="1"/>
    <col min="10005" max="10241" width="9" style="1"/>
    <col min="10242" max="10242" width="4.5" style="1" customWidth="1"/>
    <col min="10243" max="10243" width="5.5" style="1" customWidth="1"/>
    <col min="10244" max="10244" width="2.625" style="1" customWidth="1"/>
    <col min="10245" max="10245" width="5.75" style="1" customWidth="1"/>
    <col min="10246" max="10247" width="15.75" style="1" customWidth="1"/>
    <col min="10248" max="10248" width="51.5" style="1" customWidth="1"/>
    <col min="10249" max="10249" width="6.25" style="1" customWidth="1"/>
    <col min="10250" max="10251" width="9.875" style="1" bestFit="1" customWidth="1"/>
    <col min="10252" max="10252" width="5.75" style="1" customWidth="1"/>
    <col min="10253" max="10253" width="52.25" style="1" customWidth="1"/>
    <col min="10254" max="10254" width="29.875" style="1" customWidth="1"/>
    <col min="10255" max="10255" width="30.75" style="1" customWidth="1"/>
    <col min="10256" max="10256" width="13.75" style="1" customWidth="1"/>
    <col min="10257" max="10257" width="6.375" style="1" customWidth="1"/>
    <col min="10258" max="10258" width="13.25" style="1" customWidth="1"/>
    <col min="10259" max="10259" width="14.5" style="1" customWidth="1"/>
    <col min="10260" max="10260" width="15.625" style="1" customWidth="1"/>
    <col min="10261" max="10497" width="9" style="1"/>
    <col min="10498" max="10498" width="4.5" style="1" customWidth="1"/>
    <col min="10499" max="10499" width="5.5" style="1" customWidth="1"/>
    <col min="10500" max="10500" width="2.625" style="1" customWidth="1"/>
    <col min="10501" max="10501" width="5.75" style="1" customWidth="1"/>
    <col min="10502" max="10503" width="15.75" style="1" customWidth="1"/>
    <col min="10504" max="10504" width="51.5" style="1" customWidth="1"/>
    <col min="10505" max="10505" width="6.25" style="1" customWidth="1"/>
    <col min="10506" max="10507" width="9.875" style="1" bestFit="1" customWidth="1"/>
    <col min="10508" max="10508" width="5.75" style="1" customWidth="1"/>
    <col min="10509" max="10509" width="52.25" style="1" customWidth="1"/>
    <col min="10510" max="10510" width="29.875" style="1" customWidth="1"/>
    <col min="10511" max="10511" width="30.75" style="1" customWidth="1"/>
    <col min="10512" max="10512" width="13.75" style="1" customWidth="1"/>
    <col min="10513" max="10513" width="6.375" style="1" customWidth="1"/>
    <col min="10514" max="10514" width="13.25" style="1" customWidth="1"/>
    <col min="10515" max="10515" width="14.5" style="1" customWidth="1"/>
    <col min="10516" max="10516" width="15.625" style="1" customWidth="1"/>
    <col min="10517" max="10753" width="9" style="1"/>
    <col min="10754" max="10754" width="4.5" style="1" customWidth="1"/>
    <col min="10755" max="10755" width="5.5" style="1" customWidth="1"/>
    <col min="10756" max="10756" width="2.625" style="1" customWidth="1"/>
    <col min="10757" max="10757" width="5.75" style="1" customWidth="1"/>
    <col min="10758" max="10759" width="15.75" style="1" customWidth="1"/>
    <col min="10760" max="10760" width="51.5" style="1" customWidth="1"/>
    <col min="10761" max="10761" width="6.25" style="1" customWidth="1"/>
    <col min="10762" max="10763" width="9.875" style="1" bestFit="1" customWidth="1"/>
    <col min="10764" max="10764" width="5.75" style="1" customWidth="1"/>
    <col min="10765" max="10765" width="52.25" style="1" customWidth="1"/>
    <col min="10766" max="10766" width="29.875" style="1" customWidth="1"/>
    <col min="10767" max="10767" width="30.75" style="1" customWidth="1"/>
    <col min="10768" max="10768" width="13.75" style="1" customWidth="1"/>
    <col min="10769" max="10769" width="6.375" style="1" customWidth="1"/>
    <col min="10770" max="10770" width="13.25" style="1" customWidth="1"/>
    <col min="10771" max="10771" width="14.5" style="1" customWidth="1"/>
    <col min="10772" max="10772" width="15.625" style="1" customWidth="1"/>
    <col min="10773" max="11009" width="9" style="1"/>
    <col min="11010" max="11010" width="4.5" style="1" customWidth="1"/>
    <col min="11011" max="11011" width="5.5" style="1" customWidth="1"/>
    <col min="11012" max="11012" width="2.625" style="1" customWidth="1"/>
    <col min="11013" max="11013" width="5.75" style="1" customWidth="1"/>
    <col min="11014" max="11015" width="15.75" style="1" customWidth="1"/>
    <col min="11016" max="11016" width="51.5" style="1" customWidth="1"/>
    <col min="11017" max="11017" width="6.25" style="1" customWidth="1"/>
    <col min="11018" max="11019" width="9.875" style="1" bestFit="1" customWidth="1"/>
    <col min="11020" max="11020" width="5.75" style="1" customWidth="1"/>
    <col min="11021" max="11021" width="52.25" style="1" customWidth="1"/>
    <col min="11022" max="11022" width="29.875" style="1" customWidth="1"/>
    <col min="11023" max="11023" width="30.75" style="1" customWidth="1"/>
    <col min="11024" max="11024" width="13.75" style="1" customWidth="1"/>
    <col min="11025" max="11025" width="6.375" style="1" customWidth="1"/>
    <col min="11026" max="11026" width="13.25" style="1" customWidth="1"/>
    <col min="11027" max="11027" width="14.5" style="1" customWidth="1"/>
    <col min="11028" max="11028" width="15.625" style="1" customWidth="1"/>
    <col min="11029" max="11265" width="9" style="1"/>
    <col min="11266" max="11266" width="4.5" style="1" customWidth="1"/>
    <col min="11267" max="11267" width="5.5" style="1" customWidth="1"/>
    <col min="11268" max="11268" width="2.625" style="1" customWidth="1"/>
    <col min="11269" max="11269" width="5.75" style="1" customWidth="1"/>
    <col min="11270" max="11271" width="15.75" style="1" customWidth="1"/>
    <col min="11272" max="11272" width="51.5" style="1" customWidth="1"/>
    <col min="11273" max="11273" width="6.25" style="1" customWidth="1"/>
    <col min="11274" max="11275" width="9.875" style="1" bestFit="1" customWidth="1"/>
    <col min="11276" max="11276" width="5.75" style="1" customWidth="1"/>
    <col min="11277" max="11277" width="52.25" style="1" customWidth="1"/>
    <col min="11278" max="11278" width="29.875" style="1" customWidth="1"/>
    <col min="11279" max="11279" width="30.75" style="1" customWidth="1"/>
    <col min="11280" max="11280" width="13.75" style="1" customWidth="1"/>
    <col min="11281" max="11281" width="6.375" style="1" customWidth="1"/>
    <col min="11282" max="11282" width="13.25" style="1" customWidth="1"/>
    <col min="11283" max="11283" width="14.5" style="1" customWidth="1"/>
    <col min="11284" max="11284" width="15.625" style="1" customWidth="1"/>
    <col min="11285" max="11521" width="9" style="1"/>
    <col min="11522" max="11522" width="4.5" style="1" customWidth="1"/>
    <col min="11523" max="11523" width="5.5" style="1" customWidth="1"/>
    <col min="11524" max="11524" width="2.625" style="1" customWidth="1"/>
    <col min="11525" max="11525" width="5.75" style="1" customWidth="1"/>
    <col min="11526" max="11527" width="15.75" style="1" customWidth="1"/>
    <col min="11528" max="11528" width="51.5" style="1" customWidth="1"/>
    <col min="11529" max="11529" width="6.25" style="1" customWidth="1"/>
    <col min="11530" max="11531" width="9.875" style="1" bestFit="1" customWidth="1"/>
    <col min="11532" max="11532" width="5.75" style="1" customWidth="1"/>
    <col min="11533" max="11533" width="52.25" style="1" customWidth="1"/>
    <col min="11534" max="11534" width="29.875" style="1" customWidth="1"/>
    <col min="11535" max="11535" width="30.75" style="1" customWidth="1"/>
    <col min="11536" max="11536" width="13.75" style="1" customWidth="1"/>
    <col min="11537" max="11537" width="6.375" style="1" customWidth="1"/>
    <col min="11538" max="11538" width="13.25" style="1" customWidth="1"/>
    <col min="11539" max="11539" width="14.5" style="1" customWidth="1"/>
    <col min="11540" max="11540" width="15.625" style="1" customWidth="1"/>
    <col min="11541" max="11777" width="9" style="1"/>
    <col min="11778" max="11778" width="4.5" style="1" customWidth="1"/>
    <col min="11779" max="11779" width="5.5" style="1" customWidth="1"/>
    <col min="11780" max="11780" width="2.625" style="1" customWidth="1"/>
    <col min="11781" max="11781" width="5.75" style="1" customWidth="1"/>
    <col min="11782" max="11783" width="15.75" style="1" customWidth="1"/>
    <col min="11784" max="11784" width="51.5" style="1" customWidth="1"/>
    <col min="11785" max="11785" width="6.25" style="1" customWidth="1"/>
    <col min="11786" max="11787" width="9.875" style="1" bestFit="1" customWidth="1"/>
    <col min="11788" max="11788" width="5.75" style="1" customWidth="1"/>
    <col min="11789" max="11789" width="52.25" style="1" customWidth="1"/>
    <col min="11790" max="11790" width="29.875" style="1" customWidth="1"/>
    <col min="11791" max="11791" width="30.75" style="1" customWidth="1"/>
    <col min="11792" max="11792" width="13.75" style="1" customWidth="1"/>
    <col min="11793" max="11793" width="6.375" style="1" customWidth="1"/>
    <col min="11794" max="11794" width="13.25" style="1" customWidth="1"/>
    <col min="11795" max="11795" width="14.5" style="1" customWidth="1"/>
    <col min="11796" max="11796" width="15.625" style="1" customWidth="1"/>
    <col min="11797" max="12033" width="9" style="1"/>
    <col min="12034" max="12034" width="4.5" style="1" customWidth="1"/>
    <col min="12035" max="12035" width="5.5" style="1" customWidth="1"/>
    <col min="12036" max="12036" width="2.625" style="1" customWidth="1"/>
    <col min="12037" max="12037" width="5.75" style="1" customWidth="1"/>
    <col min="12038" max="12039" width="15.75" style="1" customWidth="1"/>
    <col min="12040" max="12040" width="51.5" style="1" customWidth="1"/>
    <col min="12041" max="12041" width="6.25" style="1" customWidth="1"/>
    <col min="12042" max="12043" width="9.875" style="1" bestFit="1" customWidth="1"/>
    <col min="12044" max="12044" width="5.75" style="1" customWidth="1"/>
    <col min="12045" max="12045" width="52.25" style="1" customWidth="1"/>
    <col min="12046" max="12046" width="29.875" style="1" customWidth="1"/>
    <col min="12047" max="12047" width="30.75" style="1" customWidth="1"/>
    <col min="12048" max="12048" width="13.75" style="1" customWidth="1"/>
    <col min="12049" max="12049" width="6.375" style="1" customWidth="1"/>
    <col min="12050" max="12050" width="13.25" style="1" customWidth="1"/>
    <col min="12051" max="12051" width="14.5" style="1" customWidth="1"/>
    <col min="12052" max="12052" width="15.625" style="1" customWidth="1"/>
    <col min="12053" max="12289" width="9" style="1"/>
    <col min="12290" max="12290" width="4.5" style="1" customWidth="1"/>
    <col min="12291" max="12291" width="5.5" style="1" customWidth="1"/>
    <col min="12292" max="12292" width="2.625" style="1" customWidth="1"/>
    <col min="12293" max="12293" width="5.75" style="1" customWidth="1"/>
    <col min="12294" max="12295" width="15.75" style="1" customWidth="1"/>
    <col min="12296" max="12296" width="51.5" style="1" customWidth="1"/>
    <col min="12297" max="12297" width="6.25" style="1" customWidth="1"/>
    <col min="12298" max="12299" width="9.875" style="1" bestFit="1" customWidth="1"/>
    <col min="12300" max="12300" width="5.75" style="1" customWidth="1"/>
    <col min="12301" max="12301" width="52.25" style="1" customWidth="1"/>
    <col min="12302" max="12302" width="29.875" style="1" customWidth="1"/>
    <col min="12303" max="12303" width="30.75" style="1" customWidth="1"/>
    <col min="12304" max="12304" width="13.75" style="1" customWidth="1"/>
    <col min="12305" max="12305" width="6.375" style="1" customWidth="1"/>
    <col min="12306" max="12306" width="13.25" style="1" customWidth="1"/>
    <col min="12307" max="12307" width="14.5" style="1" customWidth="1"/>
    <col min="12308" max="12308" width="15.625" style="1" customWidth="1"/>
    <col min="12309" max="12545" width="9" style="1"/>
    <col min="12546" max="12546" width="4.5" style="1" customWidth="1"/>
    <col min="12547" max="12547" width="5.5" style="1" customWidth="1"/>
    <col min="12548" max="12548" width="2.625" style="1" customWidth="1"/>
    <col min="12549" max="12549" width="5.75" style="1" customWidth="1"/>
    <col min="12550" max="12551" width="15.75" style="1" customWidth="1"/>
    <col min="12552" max="12552" width="51.5" style="1" customWidth="1"/>
    <col min="12553" max="12553" width="6.25" style="1" customWidth="1"/>
    <col min="12554" max="12555" width="9.875" style="1" bestFit="1" customWidth="1"/>
    <col min="12556" max="12556" width="5.75" style="1" customWidth="1"/>
    <col min="12557" max="12557" width="52.25" style="1" customWidth="1"/>
    <col min="12558" max="12558" width="29.875" style="1" customWidth="1"/>
    <col min="12559" max="12559" width="30.75" style="1" customWidth="1"/>
    <col min="12560" max="12560" width="13.75" style="1" customWidth="1"/>
    <col min="12561" max="12561" width="6.375" style="1" customWidth="1"/>
    <col min="12562" max="12562" width="13.25" style="1" customWidth="1"/>
    <col min="12563" max="12563" width="14.5" style="1" customWidth="1"/>
    <col min="12564" max="12564" width="15.625" style="1" customWidth="1"/>
    <col min="12565" max="12801" width="9" style="1"/>
    <col min="12802" max="12802" width="4.5" style="1" customWidth="1"/>
    <col min="12803" max="12803" width="5.5" style="1" customWidth="1"/>
    <col min="12804" max="12804" width="2.625" style="1" customWidth="1"/>
    <col min="12805" max="12805" width="5.75" style="1" customWidth="1"/>
    <col min="12806" max="12807" width="15.75" style="1" customWidth="1"/>
    <col min="12808" max="12808" width="51.5" style="1" customWidth="1"/>
    <col min="12809" max="12809" width="6.25" style="1" customWidth="1"/>
    <col min="12810" max="12811" width="9.875" style="1" bestFit="1" customWidth="1"/>
    <col min="12812" max="12812" width="5.75" style="1" customWidth="1"/>
    <col min="12813" max="12813" width="52.25" style="1" customWidth="1"/>
    <col min="12814" max="12814" width="29.875" style="1" customWidth="1"/>
    <col min="12815" max="12815" width="30.75" style="1" customWidth="1"/>
    <col min="12816" max="12816" width="13.75" style="1" customWidth="1"/>
    <col min="12817" max="12817" width="6.375" style="1" customWidth="1"/>
    <col min="12818" max="12818" width="13.25" style="1" customWidth="1"/>
    <col min="12819" max="12819" width="14.5" style="1" customWidth="1"/>
    <col min="12820" max="12820" width="15.625" style="1" customWidth="1"/>
    <col min="12821" max="13057" width="9" style="1"/>
    <col min="13058" max="13058" width="4.5" style="1" customWidth="1"/>
    <col min="13059" max="13059" width="5.5" style="1" customWidth="1"/>
    <col min="13060" max="13060" width="2.625" style="1" customWidth="1"/>
    <col min="13061" max="13061" width="5.75" style="1" customWidth="1"/>
    <col min="13062" max="13063" width="15.75" style="1" customWidth="1"/>
    <col min="13064" max="13064" width="51.5" style="1" customWidth="1"/>
    <col min="13065" max="13065" width="6.25" style="1" customWidth="1"/>
    <col min="13066" max="13067" width="9.875" style="1" bestFit="1" customWidth="1"/>
    <col min="13068" max="13068" width="5.75" style="1" customWidth="1"/>
    <col min="13069" max="13069" width="52.25" style="1" customWidth="1"/>
    <col min="13070" max="13070" width="29.875" style="1" customWidth="1"/>
    <col min="13071" max="13071" width="30.75" style="1" customWidth="1"/>
    <col min="13072" max="13072" width="13.75" style="1" customWidth="1"/>
    <col min="13073" max="13073" width="6.375" style="1" customWidth="1"/>
    <col min="13074" max="13074" width="13.25" style="1" customWidth="1"/>
    <col min="13075" max="13075" width="14.5" style="1" customWidth="1"/>
    <col min="13076" max="13076" width="15.625" style="1" customWidth="1"/>
    <col min="13077" max="13313" width="9" style="1"/>
    <col min="13314" max="13314" width="4.5" style="1" customWidth="1"/>
    <col min="13315" max="13315" width="5.5" style="1" customWidth="1"/>
    <col min="13316" max="13316" width="2.625" style="1" customWidth="1"/>
    <col min="13317" max="13317" width="5.75" style="1" customWidth="1"/>
    <col min="13318" max="13319" width="15.75" style="1" customWidth="1"/>
    <col min="13320" max="13320" width="51.5" style="1" customWidth="1"/>
    <col min="13321" max="13321" width="6.25" style="1" customWidth="1"/>
    <col min="13322" max="13323" width="9.875" style="1" bestFit="1" customWidth="1"/>
    <col min="13324" max="13324" width="5.75" style="1" customWidth="1"/>
    <col min="13325" max="13325" width="52.25" style="1" customWidth="1"/>
    <col min="13326" max="13326" width="29.875" style="1" customWidth="1"/>
    <col min="13327" max="13327" width="30.75" style="1" customWidth="1"/>
    <col min="13328" max="13328" width="13.75" style="1" customWidth="1"/>
    <col min="13329" max="13329" width="6.375" style="1" customWidth="1"/>
    <col min="13330" max="13330" width="13.25" style="1" customWidth="1"/>
    <col min="13331" max="13331" width="14.5" style="1" customWidth="1"/>
    <col min="13332" max="13332" width="15.625" style="1" customWidth="1"/>
    <col min="13333" max="13569" width="9" style="1"/>
    <col min="13570" max="13570" width="4.5" style="1" customWidth="1"/>
    <col min="13571" max="13571" width="5.5" style="1" customWidth="1"/>
    <col min="13572" max="13572" width="2.625" style="1" customWidth="1"/>
    <col min="13573" max="13573" width="5.75" style="1" customWidth="1"/>
    <col min="13574" max="13575" width="15.75" style="1" customWidth="1"/>
    <col min="13576" max="13576" width="51.5" style="1" customWidth="1"/>
    <col min="13577" max="13577" width="6.25" style="1" customWidth="1"/>
    <col min="13578" max="13579" width="9.875" style="1" bestFit="1" customWidth="1"/>
    <col min="13580" max="13580" width="5.75" style="1" customWidth="1"/>
    <col min="13581" max="13581" width="52.25" style="1" customWidth="1"/>
    <col min="13582" max="13582" width="29.875" style="1" customWidth="1"/>
    <col min="13583" max="13583" width="30.75" style="1" customWidth="1"/>
    <col min="13584" max="13584" width="13.75" style="1" customWidth="1"/>
    <col min="13585" max="13585" width="6.375" style="1" customWidth="1"/>
    <col min="13586" max="13586" width="13.25" style="1" customWidth="1"/>
    <col min="13587" max="13587" width="14.5" style="1" customWidth="1"/>
    <col min="13588" max="13588" width="15.625" style="1" customWidth="1"/>
    <col min="13589" max="13825" width="9" style="1"/>
    <col min="13826" max="13826" width="4.5" style="1" customWidth="1"/>
    <col min="13827" max="13827" width="5.5" style="1" customWidth="1"/>
    <col min="13828" max="13828" width="2.625" style="1" customWidth="1"/>
    <col min="13829" max="13829" width="5.75" style="1" customWidth="1"/>
    <col min="13830" max="13831" width="15.75" style="1" customWidth="1"/>
    <col min="13832" max="13832" width="51.5" style="1" customWidth="1"/>
    <col min="13833" max="13833" width="6.25" style="1" customWidth="1"/>
    <col min="13834" max="13835" width="9.875" style="1" bestFit="1" customWidth="1"/>
    <col min="13836" max="13836" width="5.75" style="1" customWidth="1"/>
    <col min="13837" max="13837" width="52.25" style="1" customWidth="1"/>
    <col min="13838" max="13838" width="29.875" style="1" customWidth="1"/>
    <col min="13839" max="13839" width="30.75" style="1" customWidth="1"/>
    <col min="13840" max="13840" width="13.75" style="1" customWidth="1"/>
    <col min="13841" max="13841" width="6.375" style="1" customWidth="1"/>
    <col min="13842" max="13842" width="13.25" style="1" customWidth="1"/>
    <col min="13843" max="13843" width="14.5" style="1" customWidth="1"/>
    <col min="13844" max="13844" width="15.625" style="1" customWidth="1"/>
    <col min="13845" max="14081" width="9" style="1"/>
    <col min="14082" max="14082" width="4.5" style="1" customWidth="1"/>
    <col min="14083" max="14083" width="5.5" style="1" customWidth="1"/>
    <col min="14084" max="14084" width="2.625" style="1" customWidth="1"/>
    <col min="14085" max="14085" width="5.75" style="1" customWidth="1"/>
    <col min="14086" max="14087" width="15.75" style="1" customWidth="1"/>
    <col min="14088" max="14088" width="51.5" style="1" customWidth="1"/>
    <col min="14089" max="14089" width="6.25" style="1" customWidth="1"/>
    <col min="14090" max="14091" width="9.875" style="1" bestFit="1" customWidth="1"/>
    <col min="14092" max="14092" width="5.75" style="1" customWidth="1"/>
    <col min="14093" max="14093" width="52.25" style="1" customWidth="1"/>
    <col min="14094" max="14094" width="29.875" style="1" customWidth="1"/>
    <col min="14095" max="14095" width="30.75" style="1" customWidth="1"/>
    <col min="14096" max="14096" width="13.75" style="1" customWidth="1"/>
    <col min="14097" max="14097" width="6.375" style="1" customWidth="1"/>
    <col min="14098" max="14098" width="13.25" style="1" customWidth="1"/>
    <col min="14099" max="14099" width="14.5" style="1" customWidth="1"/>
    <col min="14100" max="14100" width="15.625" style="1" customWidth="1"/>
    <col min="14101" max="14337" width="9" style="1"/>
    <col min="14338" max="14338" width="4.5" style="1" customWidth="1"/>
    <col min="14339" max="14339" width="5.5" style="1" customWidth="1"/>
    <col min="14340" max="14340" width="2.625" style="1" customWidth="1"/>
    <col min="14341" max="14341" width="5.75" style="1" customWidth="1"/>
    <col min="14342" max="14343" width="15.75" style="1" customWidth="1"/>
    <col min="14344" max="14344" width="51.5" style="1" customWidth="1"/>
    <col min="14345" max="14345" width="6.25" style="1" customWidth="1"/>
    <col min="14346" max="14347" width="9.875" style="1" bestFit="1" customWidth="1"/>
    <col min="14348" max="14348" width="5.75" style="1" customWidth="1"/>
    <col min="14349" max="14349" width="52.25" style="1" customWidth="1"/>
    <col min="14350" max="14350" width="29.875" style="1" customWidth="1"/>
    <col min="14351" max="14351" width="30.75" style="1" customWidth="1"/>
    <col min="14352" max="14352" width="13.75" style="1" customWidth="1"/>
    <col min="14353" max="14353" width="6.375" style="1" customWidth="1"/>
    <col min="14354" max="14354" width="13.25" style="1" customWidth="1"/>
    <col min="14355" max="14355" width="14.5" style="1" customWidth="1"/>
    <col min="14356" max="14356" width="15.625" style="1" customWidth="1"/>
    <col min="14357" max="14593" width="9" style="1"/>
    <col min="14594" max="14594" width="4.5" style="1" customWidth="1"/>
    <col min="14595" max="14595" width="5.5" style="1" customWidth="1"/>
    <col min="14596" max="14596" width="2.625" style="1" customWidth="1"/>
    <col min="14597" max="14597" width="5.75" style="1" customWidth="1"/>
    <col min="14598" max="14599" width="15.75" style="1" customWidth="1"/>
    <col min="14600" max="14600" width="51.5" style="1" customWidth="1"/>
    <col min="14601" max="14601" width="6.25" style="1" customWidth="1"/>
    <col min="14602" max="14603" width="9.875" style="1" bestFit="1" customWidth="1"/>
    <col min="14604" max="14604" width="5.75" style="1" customWidth="1"/>
    <col min="14605" max="14605" width="52.25" style="1" customWidth="1"/>
    <col min="14606" max="14606" width="29.875" style="1" customWidth="1"/>
    <col min="14607" max="14607" width="30.75" style="1" customWidth="1"/>
    <col min="14608" max="14608" width="13.75" style="1" customWidth="1"/>
    <col min="14609" max="14609" width="6.375" style="1" customWidth="1"/>
    <col min="14610" max="14610" width="13.25" style="1" customWidth="1"/>
    <col min="14611" max="14611" width="14.5" style="1" customWidth="1"/>
    <col min="14612" max="14612" width="15.625" style="1" customWidth="1"/>
    <col min="14613" max="14849" width="9" style="1"/>
    <col min="14850" max="14850" width="4.5" style="1" customWidth="1"/>
    <col min="14851" max="14851" width="5.5" style="1" customWidth="1"/>
    <col min="14852" max="14852" width="2.625" style="1" customWidth="1"/>
    <col min="14853" max="14853" width="5.75" style="1" customWidth="1"/>
    <col min="14854" max="14855" width="15.75" style="1" customWidth="1"/>
    <col min="14856" max="14856" width="51.5" style="1" customWidth="1"/>
    <col min="14857" max="14857" width="6.25" style="1" customWidth="1"/>
    <col min="14858" max="14859" width="9.875" style="1" bestFit="1" customWidth="1"/>
    <col min="14860" max="14860" width="5.75" style="1" customWidth="1"/>
    <col min="14861" max="14861" width="52.25" style="1" customWidth="1"/>
    <col min="14862" max="14862" width="29.875" style="1" customWidth="1"/>
    <col min="14863" max="14863" width="30.75" style="1" customWidth="1"/>
    <col min="14864" max="14864" width="13.75" style="1" customWidth="1"/>
    <col min="14865" max="14865" width="6.375" style="1" customWidth="1"/>
    <col min="14866" max="14866" width="13.25" style="1" customWidth="1"/>
    <col min="14867" max="14867" width="14.5" style="1" customWidth="1"/>
    <col min="14868" max="14868" width="15.625" style="1" customWidth="1"/>
    <col min="14869" max="15105" width="9" style="1"/>
    <col min="15106" max="15106" width="4.5" style="1" customWidth="1"/>
    <col min="15107" max="15107" width="5.5" style="1" customWidth="1"/>
    <col min="15108" max="15108" width="2.625" style="1" customWidth="1"/>
    <col min="15109" max="15109" width="5.75" style="1" customWidth="1"/>
    <col min="15110" max="15111" width="15.75" style="1" customWidth="1"/>
    <col min="15112" max="15112" width="51.5" style="1" customWidth="1"/>
    <col min="15113" max="15113" width="6.25" style="1" customWidth="1"/>
    <col min="15114" max="15115" width="9.875" style="1" bestFit="1" customWidth="1"/>
    <col min="15116" max="15116" width="5.75" style="1" customWidth="1"/>
    <col min="15117" max="15117" width="52.25" style="1" customWidth="1"/>
    <col min="15118" max="15118" width="29.875" style="1" customWidth="1"/>
    <col min="15119" max="15119" width="30.75" style="1" customWidth="1"/>
    <col min="15120" max="15120" width="13.75" style="1" customWidth="1"/>
    <col min="15121" max="15121" width="6.375" style="1" customWidth="1"/>
    <col min="15122" max="15122" width="13.25" style="1" customWidth="1"/>
    <col min="15123" max="15123" width="14.5" style="1" customWidth="1"/>
    <col min="15124" max="15124" width="15.625" style="1" customWidth="1"/>
    <col min="15125" max="15361" width="9" style="1"/>
    <col min="15362" max="15362" width="4.5" style="1" customWidth="1"/>
    <col min="15363" max="15363" width="5.5" style="1" customWidth="1"/>
    <col min="15364" max="15364" width="2.625" style="1" customWidth="1"/>
    <col min="15365" max="15365" width="5.75" style="1" customWidth="1"/>
    <col min="15366" max="15367" width="15.75" style="1" customWidth="1"/>
    <col min="15368" max="15368" width="51.5" style="1" customWidth="1"/>
    <col min="15369" max="15369" width="6.25" style="1" customWidth="1"/>
    <col min="15370" max="15371" width="9.875" style="1" bestFit="1" customWidth="1"/>
    <col min="15372" max="15372" width="5.75" style="1" customWidth="1"/>
    <col min="15373" max="15373" width="52.25" style="1" customWidth="1"/>
    <col min="15374" max="15374" width="29.875" style="1" customWidth="1"/>
    <col min="15375" max="15375" width="30.75" style="1" customWidth="1"/>
    <col min="15376" max="15376" width="13.75" style="1" customWidth="1"/>
    <col min="15377" max="15377" width="6.375" style="1" customWidth="1"/>
    <col min="15378" max="15378" width="13.25" style="1" customWidth="1"/>
    <col min="15379" max="15379" width="14.5" style="1" customWidth="1"/>
    <col min="15380" max="15380" width="15.625" style="1" customWidth="1"/>
    <col min="15381" max="15617" width="9" style="1"/>
    <col min="15618" max="15618" width="4.5" style="1" customWidth="1"/>
    <col min="15619" max="15619" width="5.5" style="1" customWidth="1"/>
    <col min="15620" max="15620" width="2.625" style="1" customWidth="1"/>
    <col min="15621" max="15621" width="5.75" style="1" customWidth="1"/>
    <col min="15622" max="15623" width="15.75" style="1" customWidth="1"/>
    <col min="15624" max="15624" width="51.5" style="1" customWidth="1"/>
    <col min="15625" max="15625" width="6.25" style="1" customWidth="1"/>
    <col min="15626" max="15627" width="9.875" style="1" bestFit="1" customWidth="1"/>
    <col min="15628" max="15628" width="5.75" style="1" customWidth="1"/>
    <col min="15629" max="15629" width="52.25" style="1" customWidth="1"/>
    <col min="15630" max="15630" width="29.875" style="1" customWidth="1"/>
    <col min="15631" max="15631" width="30.75" style="1" customWidth="1"/>
    <col min="15632" max="15632" width="13.75" style="1" customWidth="1"/>
    <col min="15633" max="15633" width="6.375" style="1" customWidth="1"/>
    <col min="15634" max="15634" width="13.25" style="1" customWidth="1"/>
    <col min="15635" max="15635" width="14.5" style="1" customWidth="1"/>
    <col min="15636" max="15636" width="15.625" style="1" customWidth="1"/>
    <col min="15637" max="15873" width="9" style="1"/>
    <col min="15874" max="15874" width="4.5" style="1" customWidth="1"/>
    <col min="15875" max="15875" width="5.5" style="1" customWidth="1"/>
    <col min="15876" max="15876" width="2.625" style="1" customWidth="1"/>
    <col min="15877" max="15877" width="5.75" style="1" customWidth="1"/>
    <col min="15878" max="15879" width="15.75" style="1" customWidth="1"/>
    <col min="15880" max="15880" width="51.5" style="1" customWidth="1"/>
    <col min="15881" max="15881" width="6.25" style="1" customWidth="1"/>
    <col min="15882" max="15883" width="9.875" style="1" bestFit="1" customWidth="1"/>
    <col min="15884" max="15884" width="5.75" style="1" customWidth="1"/>
    <col min="15885" max="15885" width="52.25" style="1" customWidth="1"/>
    <col min="15886" max="15886" width="29.875" style="1" customWidth="1"/>
    <col min="15887" max="15887" width="30.75" style="1" customWidth="1"/>
    <col min="15888" max="15888" width="13.75" style="1" customWidth="1"/>
    <col min="15889" max="15889" width="6.375" style="1" customWidth="1"/>
    <col min="15890" max="15890" width="13.25" style="1" customWidth="1"/>
    <col min="15891" max="15891" width="14.5" style="1" customWidth="1"/>
    <col min="15892" max="15892" width="15.625" style="1" customWidth="1"/>
    <col min="15893" max="16129" width="9" style="1"/>
    <col min="16130" max="16130" width="4.5" style="1" customWidth="1"/>
    <col min="16131" max="16131" width="5.5" style="1" customWidth="1"/>
    <col min="16132" max="16132" width="2.625" style="1" customWidth="1"/>
    <col min="16133" max="16133" width="5.75" style="1" customWidth="1"/>
    <col min="16134" max="16135" width="15.75" style="1" customWidth="1"/>
    <col min="16136" max="16136" width="51.5" style="1" customWidth="1"/>
    <col min="16137" max="16137" width="6.25" style="1" customWidth="1"/>
    <col min="16138" max="16139" width="9.875" style="1" bestFit="1" customWidth="1"/>
    <col min="16140" max="16140" width="5.75" style="1" customWidth="1"/>
    <col min="16141" max="16141" width="52.25" style="1" customWidth="1"/>
    <col min="16142" max="16142" width="29.875" style="1" customWidth="1"/>
    <col min="16143" max="16143" width="30.75" style="1" customWidth="1"/>
    <col min="16144" max="16144" width="13.75" style="1" customWidth="1"/>
    <col min="16145" max="16145" width="6.375" style="1" customWidth="1"/>
    <col min="16146" max="16146" width="13.25" style="1" customWidth="1"/>
    <col min="16147" max="16147" width="14.5" style="1" customWidth="1"/>
    <col min="16148" max="16148" width="15.625" style="1" customWidth="1"/>
    <col min="16149" max="16384" width="9" style="1"/>
  </cols>
  <sheetData>
    <row r="2" spans="1:20" ht="20.100000000000001" customHeight="1">
      <c r="E2" s="2" t="s">
        <v>0</v>
      </c>
      <c r="F2" s="2"/>
      <c r="G2" s="2"/>
      <c r="H2" s="3" t="s">
        <v>3445</v>
      </c>
      <c r="J2" s="5" t="s">
        <v>2</v>
      </c>
      <c r="K2" s="6"/>
      <c r="L2" s="7"/>
      <c r="M2" s="8">
        <f>SUM(K:K)</f>
        <v>123896</v>
      </c>
    </row>
    <row r="3" spans="1:20" ht="20.100000000000001" customHeight="1">
      <c r="E3" s="2" t="s">
        <v>3</v>
      </c>
      <c r="F3" s="2"/>
      <c r="G3" s="2"/>
      <c r="H3" s="13" t="s">
        <v>3316</v>
      </c>
    </row>
    <row r="4" spans="1:20" ht="20.100000000000001" customHeight="1">
      <c r="E4" s="2" t="s">
        <v>1516</v>
      </c>
      <c r="F4" s="2"/>
      <c r="G4" s="2"/>
      <c r="H4" s="13" t="s">
        <v>3446</v>
      </c>
      <c r="J4" s="1548" t="s">
        <v>34</v>
      </c>
      <c r="M4" s="1117" t="s">
        <v>3453</v>
      </c>
    </row>
    <row r="5" spans="1:20" ht="20.100000000000001" customHeight="1">
      <c r="E5" s="2" t="s">
        <v>8</v>
      </c>
      <c r="F5" s="2"/>
      <c r="G5" s="2"/>
      <c r="H5" s="18">
        <v>45862</v>
      </c>
      <c r="J5" s="1549"/>
    </row>
    <row r="6" spans="1:20" ht="20.100000000000001" customHeight="1">
      <c r="E6" s="2" t="s">
        <v>10</v>
      </c>
      <c r="F6" s="2"/>
      <c r="G6" s="2"/>
      <c r="H6" s="18">
        <v>45863</v>
      </c>
      <c r="J6" s="294"/>
      <c r="K6" s="1" t="s">
        <v>3319</v>
      </c>
    </row>
    <row r="8" spans="1:20" s="4" customFormat="1" ht="19.7" customHeight="1">
      <c r="C8" s="4" t="s">
        <v>3320</v>
      </c>
      <c r="E8" s="28" t="s">
        <v>12</v>
      </c>
      <c r="F8" s="28" t="s">
        <v>13</v>
      </c>
      <c r="G8" s="28" t="s">
        <v>14</v>
      </c>
      <c r="H8" s="27" t="s">
        <v>15</v>
      </c>
      <c r="I8" s="27" t="s">
        <v>16</v>
      </c>
      <c r="J8" s="27" t="s">
        <v>17</v>
      </c>
      <c r="K8" s="31" t="s">
        <v>18</v>
      </c>
      <c r="L8" s="31" t="s">
        <v>19</v>
      </c>
      <c r="M8" s="27" t="s">
        <v>20</v>
      </c>
      <c r="N8" s="27" t="s">
        <v>21</v>
      </c>
      <c r="O8" s="27" t="s">
        <v>22</v>
      </c>
      <c r="P8" s="32" t="s">
        <v>23</v>
      </c>
      <c r="Q8" s="28" t="s">
        <v>24</v>
      </c>
      <c r="R8" s="27" t="s">
        <v>25</v>
      </c>
      <c r="S8" s="32" t="s">
        <v>26</v>
      </c>
      <c r="T8" s="33" t="s">
        <v>27</v>
      </c>
    </row>
    <row r="9" spans="1:20" s="4" customFormat="1" ht="19.7" customHeight="1">
      <c r="E9" s="28"/>
      <c r="F9" s="592"/>
      <c r="G9" s="592"/>
      <c r="H9" s="227"/>
      <c r="I9" s="27"/>
      <c r="J9" s="27"/>
      <c r="K9" s="31"/>
      <c r="L9" s="31"/>
      <c r="M9" s="27"/>
      <c r="N9" s="27"/>
      <c r="O9" s="27"/>
      <c r="P9" s="32"/>
      <c r="Q9" s="28"/>
      <c r="R9" s="27"/>
      <c r="S9" s="32"/>
      <c r="T9" s="33"/>
    </row>
    <row r="10" spans="1:20" s="4" customFormat="1" ht="19.7" customHeight="1">
      <c r="E10" s="28"/>
      <c r="F10" s="1550" t="s">
        <v>3454</v>
      </c>
      <c r="G10" s="1550"/>
      <c r="H10" s="1550"/>
      <c r="I10" s="27"/>
      <c r="J10" s="27"/>
      <c r="K10" s="257"/>
      <c r="L10" s="31"/>
      <c r="M10" s="27"/>
      <c r="N10" s="27"/>
      <c r="O10" s="27"/>
      <c r="P10" s="32"/>
      <c r="Q10" s="28"/>
      <c r="R10" s="27"/>
      <c r="S10" s="32"/>
      <c r="T10" s="33"/>
    </row>
    <row r="11" spans="1:20" s="4" customFormat="1" ht="19.7" customHeight="1">
      <c r="A11" s="431" t="s">
        <v>54</v>
      </c>
      <c r="E11" s="1359">
        <v>1</v>
      </c>
      <c r="F11" s="396" t="s">
        <v>61</v>
      </c>
      <c r="G11" s="131" t="s">
        <v>55</v>
      </c>
      <c r="H11" s="419" t="s">
        <v>3455</v>
      </c>
      <c r="I11" s="431">
        <v>1</v>
      </c>
      <c r="J11" s="431">
        <v>25002</v>
      </c>
      <c r="K11" s="1353">
        <f t="shared" ref="K11:K29" si="0">I11*J11</f>
        <v>25002</v>
      </c>
      <c r="L11" s="31"/>
      <c r="M11" s="73" t="s">
        <v>3456</v>
      </c>
      <c r="N11" s="27" t="s">
        <v>3457</v>
      </c>
      <c r="O11" s="1283" t="s">
        <v>3458</v>
      </c>
      <c r="P11" s="32">
        <v>45849</v>
      </c>
      <c r="Q11" s="28"/>
      <c r="R11" s="40">
        <v>45862</v>
      </c>
      <c r="S11" s="32">
        <v>45863</v>
      </c>
      <c r="T11" s="33">
        <v>45863</v>
      </c>
    </row>
    <row r="12" spans="1:20" s="4" customFormat="1" ht="19.7" customHeight="1">
      <c r="A12" s="431" t="s">
        <v>42</v>
      </c>
      <c r="E12" s="1359">
        <f>+E11+1</f>
        <v>2</v>
      </c>
      <c r="F12" s="131" t="s">
        <v>55</v>
      </c>
      <c r="G12" s="131" t="s">
        <v>55</v>
      </c>
      <c r="H12" s="419" t="s">
        <v>3459</v>
      </c>
      <c r="I12" s="431">
        <v>1</v>
      </c>
      <c r="J12" s="431">
        <v>742</v>
      </c>
      <c r="K12" s="1353">
        <f t="shared" si="0"/>
        <v>742</v>
      </c>
      <c r="L12" s="31"/>
      <c r="M12" s="73" t="s">
        <v>3460</v>
      </c>
      <c r="N12" s="27" t="s">
        <v>3457</v>
      </c>
      <c r="O12" s="1283" t="s">
        <v>3458</v>
      </c>
      <c r="P12" s="32">
        <v>45849</v>
      </c>
      <c r="Q12" s="28"/>
      <c r="R12" s="40">
        <v>45862</v>
      </c>
      <c r="S12" s="32">
        <v>45863</v>
      </c>
      <c r="T12" s="33">
        <v>45863</v>
      </c>
    </row>
    <row r="13" spans="1:20" s="4" customFormat="1" ht="19.7" customHeight="1">
      <c r="A13" s="431" t="s">
        <v>42</v>
      </c>
      <c r="E13" s="1359">
        <f t="shared" ref="E13:E29" si="1">+E12+1</f>
        <v>3</v>
      </c>
      <c r="F13" s="131" t="s">
        <v>55</v>
      </c>
      <c r="G13" s="131" t="s">
        <v>55</v>
      </c>
      <c r="H13" s="419" t="s">
        <v>3461</v>
      </c>
      <c r="I13" s="431">
        <v>1</v>
      </c>
      <c r="J13" s="431">
        <v>742</v>
      </c>
      <c r="K13" s="1353">
        <f t="shared" si="0"/>
        <v>742</v>
      </c>
      <c r="L13" s="31"/>
      <c r="M13" s="73" t="s">
        <v>3460</v>
      </c>
      <c r="N13" s="27" t="s">
        <v>3457</v>
      </c>
      <c r="O13" s="1283" t="s">
        <v>3458</v>
      </c>
      <c r="P13" s="32">
        <v>45849</v>
      </c>
      <c r="Q13" s="28"/>
      <c r="R13" s="40">
        <v>45862</v>
      </c>
      <c r="S13" s="32">
        <v>45863</v>
      </c>
      <c r="T13" s="33">
        <v>45863</v>
      </c>
    </row>
    <row r="14" spans="1:20" s="4" customFormat="1" ht="19.7" customHeight="1">
      <c r="A14" s="431" t="s">
        <v>42</v>
      </c>
      <c r="E14" s="1359">
        <f t="shared" si="1"/>
        <v>4</v>
      </c>
      <c r="F14" s="131" t="s">
        <v>55</v>
      </c>
      <c r="G14" s="131" t="s">
        <v>55</v>
      </c>
      <c r="H14" s="419" t="s">
        <v>3462</v>
      </c>
      <c r="I14" s="431">
        <v>2</v>
      </c>
      <c r="J14" s="431">
        <v>81</v>
      </c>
      <c r="K14" s="1353">
        <f t="shared" si="0"/>
        <v>162</v>
      </c>
      <c r="L14" s="31"/>
      <c r="M14" s="73" t="s">
        <v>427</v>
      </c>
      <c r="N14" s="27" t="s">
        <v>3457</v>
      </c>
      <c r="O14" s="1283" t="s">
        <v>3458</v>
      </c>
      <c r="P14" s="32">
        <v>45849</v>
      </c>
      <c r="Q14" s="28"/>
      <c r="R14" s="40">
        <v>45862</v>
      </c>
      <c r="S14" s="32">
        <v>45863</v>
      </c>
      <c r="T14" s="33">
        <v>45863</v>
      </c>
    </row>
    <row r="15" spans="1:20" s="4" customFormat="1" ht="19.7" customHeight="1">
      <c r="A15" s="431" t="s">
        <v>42</v>
      </c>
      <c r="E15" s="1359">
        <f t="shared" si="1"/>
        <v>5</v>
      </c>
      <c r="F15" s="131" t="s">
        <v>55</v>
      </c>
      <c r="G15" s="131" t="s">
        <v>55</v>
      </c>
      <c r="H15" s="419" t="s">
        <v>426</v>
      </c>
      <c r="I15" s="431">
        <v>8</v>
      </c>
      <c r="J15" s="431">
        <v>24</v>
      </c>
      <c r="K15" s="1353">
        <f t="shared" si="0"/>
        <v>192</v>
      </c>
      <c r="L15" s="31"/>
      <c r="M15" s="73" t="s">
        <v>427</v>
      </c>
      <c r="N15" s="27" t="s">
        <v>3457</v>
      </c>
      <c r="O15" s="1283" t="s">
        <v>3458</v>
      </c>
      <c r="P15" s="32">
        <v>45849</v>
      </c>
      <c r="Q15" s="28"/>
      <c r="R15" s="40">
        <v>45862</v>
      </c>
      <c r="S15" s="32">
        <v>45863</v>
      </c>
      <c r="T15" s="33">
        <v>45863</v>
      </c>
    </row>
    <row r="16" spans="1:20" s="4" customFormat="1" ht="19.7" customHeight="1">
      <c r="A16" s="431" t="s">
        <v>42</v>
      </c>
      <c r="E16" s="1359">
        <f t="shared" si="1"/>
        <v>6</v>
      </c>
      <c r="F16" s="131" t="s">
        <v>55</v>
      </c>
      <c r="G16" s="131" t="s">
        <v>55</v>
      </c>
      <c r="H16" s="419" t="s">
        <v>3411</v>
      </c>
      <c r="I16" s="431">
        <v>1</v>
      </c>
      <c r="J16" s="431">
        <v>83</v>
      </c>
      <c r="K16" s="1353">
        <f t="shared" si="0"/>
        <v>83</v>
      </c>
      <c r="L16" s="31"/>
      <c r="M16" s="73" t="s">
        <v>427</v>
      </c>
      <c r="N16" s="27" t="s">
        <v>3457</v>
      </c>
      <c r="O16" s="1283" t="s">
        <v>3458</v>
      </c>
      <c r="P16" s="32">
        <v>45849</v>
      </c>
      <c r="Q16" s="28"/>
      <c r="R16" s="40">
        <v>45862</v>
      </c>
      <c r="S16" s="32">
        <v>45863</v>
      </c>
      <c r="T16" s="33">
        <v>45863</v>
      </c>
    </row>
    <row r="17" spans="1:20" s="4" customFormat="1" ht="19.7" customHeight="1">
      <c r="A17" s="431" t="s">
        <v>42</v>
      </c>
      <c r="E17" s="1359">
        <f t="shared" si="1"/>
        <v>7</v>
      </c>
      <c r="F17" s="131" t="s">
        <v>55</v>
      </c>
      <c r="G17" s="131" t="s">
        <v>55</v>
      </c>
      <c r="H17" s="419" t="s">
        <v>499</v>
      </c>
      <c r="I17" s="431">
        <v>3</v>
      </c>
      <c r="J17" s="431">
        <v>187</v>
      </c>
      <c r="K17" s="1353">
        <f t="shared" si="0"/>
        <v>561</v>
      </c>
      <c r="L17" s="31"/>
      <c r="M17" s="73" t="s">
        <v>1633</v>
      </c>
      <c r="N17" s="27" t="s">
        <v>3457</v>
      </c>
      <c r="O17" s="1283" t="s">
        <v>3458</v>
      </c>
      <c r="P17" s="32">
        <v>45849</v>
      </c>
      <c r="Q17" s="28"/>
      <c r="R17" s="40">
        <v>45862</v>
      </c>
      <c r="S17" s="32">
        <v>45863</v>
      </c>
      <c r="T17" s="33">
        <v>45863</v>
      </c>
    </row>
    <row r="18" spans="1:20" s="4" customFormat="1" ht="19.7" customHeight="1">
      <c r="A18" s="431" t="s">
        <v>42</v>
      </c>
      <c r="E18" s="1359">
        <f t="shared" si="1"/>
        <v>8</v>
      </c>
      <c r="F18" s="131" t="s">
        <v>55</v>
      </c>
      <c r="G18" s="131" t="s">
        <v>55</v>
      </c>
      <c r="H18" s="419" t="s">
        <v>3293</v>
      </c>
      <c r="I18" s="431">
        <v>6</v>
      </c>
      <c r="J18" s="431">
        <v>77</v>
      </c>
      <c r="K18" s="1353">
        <f t="shared" si="0"/>
        <v>462</v>
      </c>
      <c r="L18" s="31"/>
      <c r="M18" s="73" t="s">
        <v>1633</v>
      </c>
      <c r="N18" s="27" t="s">
        <v>3457</v>
      </c>
      <c r="O18" s="1283" t="s">
        <v>3458</v>
      </c>
      <c r="P18" s="32">
        <v>45849</v>
      </c>
      <c r="Q18" s="28"/>
      <c r="R18" s="40">
        <v>45862</v>
      </c>
      <c r="S18" s="32">
        <v>45863</v>
      </c>
      <c r="T18" s="33">
        <v>45863</v>
      </c>
    </row>
    <row r="19" spans="1:20" s="4" customFormat="1" ht="19.7" customHeight="1">
      <c r="A19" s="431" t="s">
        <v>42</v>
      </c>
      <c r="E19" s="1359">
        <f t="shared" si="1"/>
        <v>9</v>
      </c>
      <c r="F19" s="131" t="s">
        <v>55</v>
      </c>
      <c r="G19" s="131" t="s">
        <v>55</v>
      </c>
      <c r="H19" s="419" t="s">
        <v>3463</v>
      </c>
      <c r="I19" s="431">
        <v>6</v>
      </c>
      <c r="J19" s="431">
        <v>77</v>
      </c>
      <c r="K19" s="1353">
        <f t="shared" si="0"/>
        <v>462</v>
      </c>
      <c r="L19" s="31"/>
      <c r="M19" s="73" t="s">
        <v>1633</v>
      </c>
      <c r="N19" s="27" t="s">
        <v>3457</v>
      </c>
      <c r="O19" s="1283" t="s">
        <v>3458</v>
      </c>
      <c r="P19" s="32">
        <v>45849</v>
      </c>
      <c r="Q19" s="28"/>
      <c r="R19" s="40">
        <v>45862</v>
      </c>
      <c r="S19" s="32">
        <v>45863</v>
      </c>
      <c r="T19" s="33">
        <v>45863</v>
      </c>
    </row>
    <row r="20" spans="1:20" s="4" customFormat="1" ht="19.7" customHeight="1">
      <c r="A20" s="431" t="s">
        <v>109</v>
      </c>
      <c r="E20" s="1359">
        <f t="shared" si="1"/>
        <v>10</v>
      </c>
      <c r="F20" s="396" t="s">
        <v>61</v>
      </c>
      <c r="G20" s="131" t="s">
        <v>55</v>
      </c>
      <c r="H20" s="419" t="s">
        <v>3464</v>
      </c>
      <c r="I20" s="431">
        <v>1</v>
      </c>
      <c r="J20" s="431">
        <v>6127</v>
      </c>
      <c r="K20" s="1353">
        <f t="shared" si="0"/>
        <v>6127</v>
      </c>
      <c r="L20" s="31"/>
      <c r="M20" s="73" t="s">
        <v>3465</v>
      </c>
      <c r="N20" s="27" t="s">
        <v>3457</v>
      </c>
      <c r="O20" s="1283" t="s">
        <v>3458</v>
      </c>
      <c r="P20" s="32">
        <v>45849</v>
      </c>
      <c r="Q20" s="28"/>
      <c r="R20" s="40">
        <v>45862</v>
      </c>
      <c r="S20" s="32">
        <v>45863</v>
      </c>
      <c r="T20" s="33">
        <v>45863</v>
      </c>
    </row>
    <row r="21" spans="1:20" s="4" customFormat="1" ht="19.7" customHeight="1">
      <c r="A21" s="431" t="s">
        <v>42</v>
      </c>
      <c r="E21" s="1359">
        <f t="shared" si="1"/>
        <v>11</v>
      </c>
      <c r="F21" s="131" t="s">
        <v>55</v>
      </c>
      <c r="G21" s="131" t="s">
        <v>55</v>
      </c>
      <c r="H21" s="419" t="s">
        <v>3466</v>
      </c>
      <c r="I21" s="431">
        <v>7</v>
      </c>
      <c r="J21" s="431">
        <v>46</v>
      </c>
      <c r="K21" s="1353">
        <f t="shared" si="0"/>
        <v>322</v>
      </c>
      <c r="L21" s="31"/>
      <c r="M21" s="73" t="s">
        <v>1633</v>
      </c>
      <c r="N21" s="27" t="s">
        <v>3457</v>
      </c>
      <c r="O21" s="1283" t="s">
        <v>3458</v>
      </c>
      <c r="P21" s="32">
        <v>45849</v>
      </c>
      <c r="Q21" s="28"/>
      <c r="R21" s="40">
        <v>45862</v>
      </c>
      <c r="S21" s="32">
        <v>45863</v>
      </c>
      <c r="T21" s="33">
        <v>45863</v>
      </c>
    </row>
    <row r="22" spans="1:20" s="4" customFormat="1" ht="19.7" customHeight="1">
      <c r="A22" s="431" t="s">
        <v>42</v>
      </c>
      <c r="E22" s="1359">
        <f t="shared" si="1"/>
        <v>12</v>
      </c>
      <c r="F22" s="131" t="s">
        <v>55</v>
      </c>
      <c r="G22" s="131" t="s">
        <v>55</v>
      </c>
      <c r="H22" s="419" t="s">
        <v>499</v>
      </c>
      <c r="I22" s="431">
        <v>6</v>
      </c>
      <c r="J22" s="431">
        <v>77</v>
      </c>
      <c r="K22" s="1353">
        <f t="shared" si="0"/>
        <v>462</v>
      </c>
      <c r="L22" s="31"/>
      <c r="M22" s="73" t="s">
        <v>1633</v>
      </c>
      <c r="N22" s="27" t="s">
        <v>3457</v>
      </c>
      <c r="O22" s="1283" t="s">
        <v>3458</v>
      </c>
      <c r="P22" s="32">
        <v>45849</v>
      </c>
      <c r="Q22" s="28"/>
      <c r="R22" s="40">
        <v>45862</v>
      </c>
      <c r="S22" s="32">
        <v>45863</v>
      </c>
      <c r="T22" s="33">
        <v>45863</v>
      </c>
    </row>
    <row r="23" spans="1:20" s="4" customFormat="1" ht="19.149999999999999" customHeight="1">
      <c r="A23" s="431" t="s">
        <v>42</v>
      </c>
      <c r="E23" s="1359">
        <f>+E22+1</f>
        <v>13</v>
      </c>
      <c r="F23" s="131" t="s">
        <v>55</v>
      </c>
      <c r="G23" s="131" t="s">
        <v>55</v>
      </c>
      <c r="H23" s="419" t="s">
        <v>3467</v>
      </c>
      <c r="I23" s="431">
        <v>7</v>
      </c>
      <c r="J23" s="431">
        <v>112</v>
      </c>
      <c r="K23" s="1353">
        <f t="shared" si="0"/>
        <v>784</v>
      </c>
      <c r="L23" s="31"/>
      <c r="M23" s="73" t="s">
        <v>3340</v>
      </c>
      <c r="N23" s="27" t="s">
        <v>3457</v>
      </c>
      <c r="O23" s="1283" t="s">
        <v>3458</v>
      </c>
      <c r="P23" s="32">
        <v>45849</v>
      </c>
      <c r="Q23" s="28"/>
      <c r="R23" s="40">
        <v>45862</v>
      </c>
      <c r="S23" s="32">
        <v>45863</v>
      </c>
      <c r="T23" s="33">
        <v>45863</v>
      </c>
    </row>
    <row r="24" spans="1:20" s="4" customFormat="1" ht="19.149999999999999" customHeight="1">
      <c r="A24" s="431" t="s">
        <v>42</v>
      </c>
      <c r="E24" s="1359">
        <f t="shared" si="1"/>
        <v>14</v>
      </c>
      <c r="F24" s="131" t="s">
        <v>55</v>
      </c>
      <c r="G24" s="131" t="s">
        <v>55</v>
      </c>
      <c r="H24" s="1589" t="s">
        <v>139</v>
      </c>
      <c r="I24" s="730">
        <v>1</v>
      </c>
      <c r="J24" s="730">
        <v>1059</v>
      </c>
      <c r="K24" s="1353">
        <f t="shared" si="0"/>
        <v>1059</v>
      </c>
      <c r="L24" s="159"/>
      <c r="M24" s="156" t="s">
        <v>1551</v>
      </c>
      <c r="N24" s="27" t="s">
        <v>3457</v>
      </c>
      <c r="O24" s="1283" t="s">
        <v>3458</v>
      </c>
      <c r="P24" s="32">
        <v>45849</v>
      </c>
      <c r="Q24" s="28"/>
      <c r="R24" s="40">
        <v>45862</v>
      </c>
      <c r="S24" s="32">
        <v>45863</v>
      </c>
      <c r="T24" s="33">
        <v>45863</v>
      </c>
    </row>
    <row r="25" spans="1:20" s="4" customFormat="1" ht="19.149999999999999" customHeight="1">
      <c r="A25" s="431" t="s">
        <v>42</v>
      </c>
      <c r="E25" s="1359">
        <f t="shared" si="1"/>
        <v>15</v>
      </c>
      <c r="F25" s="131" t="s">
        <v>55</v>
      </c>
      <c r="G25" s="131" t="s">
        <v>55</v>
      </c>
      <c r="H25" s="1604" t="s">
        <v>2635</v>
      </c>
      <c r="I25" s="1605">
        <v>1</v>
      </c>
      <c r="J25" s="741">
        <v>1435</v>
      </c>
      <c r="K25" s="737">
        <f t="shared" si="0"/>
        <v>1435</v>
      </c>
      <c r="L25" s="742"/>
      <c r="M25" s="124" t="s">
        <v>3468</v>
      </c>
      <c r="N25" s="27" t="s">
        <v>3457</v>
      </c>
      <c r="O25" s="1283" t="s">
        <v>3458</v>
      </c>
      <c r="P25" s="32">
        <v>45849</v>
      </c>
      <c r="Q25" s="28"/>
      <c r="R25" s="40">
        <v>45862</v>
      </c>
      <c r="S25" s="32">
        <v>45863</v>
      </c>
      <c r="T25" s="33">
        <v>45863</v>
      </c>
    </row>
    <row r="26" spans="1:20" s="4" customFormat="1" ht="19.7" customHeight="1">
      <c r="A26" s="431" t="s">
        <v>109</v>
      </c>
      <c r="E26" s="1359">
        <f t="shared" si="1"/>
        <v>16</v>
      </c>
      <c r="F26" s="396" t="s">
        <v>61</v>
      </c>
      <c r="G26" s="131" t="s">
        <v>55</v>
      </c>
      <c r="H26" s="419" t="s">
        <v>1566</v>
      </c>
      <c r="I26" s="431">
        <v>1</v>
      </c>
      <c r="J26" s="431">
        <v>2550</v>
      </c>
      <c r="K26" s="737">
        <f t="shared" si="0"/>
        <v>2550</v>
      </c>
      <c r="L26" s="31"/>
      <c r="M26" s="73" t="s">
        <v>3469</v>
      </c>
      <c r="N26" s="27" t="s">
        <v>3457</v>
      </c>
      <c r="O26" s="1283" t="s">
        <v>3458</v>
      </c>
      <c r="P26" s="32">
        <v>45849</v>
      </c>
      <c r="Q26" s="28"/>
      <c r="R26" s="40">
        <v>45862</v>
      </c>
      <c r="S26" s="32">
        <v>45863</v>
      </c>
      <c r="T26" s="33">
        <v>45863</v>
      </c>
    </row>
    <row r="27" spans="1:20" s="4" customFormat="1" ht="19.7" customHeight="1">
      <c r="A27" s="431" t="s">
        <v>42</v>
      </c>
      <c r="E27" s="1359">
        <f t="shared" si="1"/>
        <v>17</v>
      </c>
      <c r="F27" s="131" t="s">
        <v>55</v>
      </c>
      <c r="G27" s="131" t="s">
        <v>55</v>
      </c>
      <c r="H27" s="419" t="s">
        <v>579</v>
      </c>
      <c r="I27" s="431">
        <v>2</v>
      </c>
      <c r="J27" s="431">
        <v>14</v>
      </c>
      <c r="K27" s="737">
        <f t="shared" si="0"/>
        <v>28</v>
      </c>
      <c r="L27" s="31"/>
      <c r="M27" s="73" t="s">
        <v>3470</v>
      </c>
      <c r="N27" s="27" t="s">
        <v>3457</v>
      </c>
      <c r="O27" s="1283" t="s">
        <v>3458</v>
      </c>
      <c r="P27" s="32">
        <v>45849</v>
      </c>
      <c r="Q27" s="28"/>
      <c r="R27" s="40">
        <v>45862</v>
      </c>
      <c r="S27" s="32">
        <v>45863</v>
      </c>
      <c r="T27" s="33">
        <v>45863</v>
      </c>
    </row>
    <row r="28" spans="1:20" s="4" customFormat="1" ht="19.7" customHeight="1">
      <c r="A28" s="431" t="s">
        <v>42</v>
      </c>
      <c r="E28" s="1359">
        <f t="shared" si="1"/>
        <v>18</v>
      </c>
      <c r="F28" s="131" t="s">
        <v>55</v>
      </c>
      <c r="G28" s="131" t="s">
        <v>55</v>
      </c>
      <c r="H28" s="419" t="s">
        <v>160</v>
      </c>
      <c r="I28" s="431">
        <v>2</v>
      </c>
      <c r="J28" s="431">
        <v>91</v>
      </c>
      <c r="K28" s="737">
        <f t="shared" si="0"/>
        <v>182</v>
      </c>
      <c r="L28" s="31"/>
      <c r="M28" s="73" t="s">
        <v>485</v>
      </c>
      <c r="N28" s="27" t="s">
        <v>3457</v>
      </c>
      <c r="O28" s="1283" t="s">
        <v>3458</v>
      </c>
      <c r="P28" s="32">
        <v>45849</v>
      </c>
      <c r="Q28" s="28"/>
      <c r="R28" s="40">
        <v>45862</v>
      </c>
      <c r="S28" s="32">
        <v>45863</v>
      </c>
      <c r="T28" s="33">
        <v>45863</v>
      </c>
    </row>
    <row r="29" spans="1:20" s="4" customFormat="1" ht="19.7" customHeight="1">
      <c r="A29" s="431" t="s">
        <v>42</v>
      </c>
      <c r="E29" s="1359">
        <f t="shared" si="1"/>
        <v>19</v>
      </c>
      <c r="F29" s="131" t="s">
        <v>55</v>
      </c>
      <c r="G29" s="131" t="s">
        <v>55</v>
      </c>
      <c r="H29" s="419" t="s">
        <v>1571</v>
      </c>
      <c r="I29" s="431">
        <v>2</v>
      </c>
      <c r="J29" s="431">
        <v>120</v>
      </c>
      <c r="K29" s="737">
        <f t="shared" si="0"/>
        <v>240</v>
      </c>
      <c r="L29" s="31"/>
      <c r="M29" s="73" t="s">
        <v>3340</v>
      </c>
      <c r="N29" s="27" t="s">
        <v>3457</v>
      </c>
      <c r="O29" s="1283" t="s">
        <v>3458</v>
      </c>
      <c r="P29" s="32">
        <v>45849</v>
      </c>
      <c r="Q29" s="28"/>
      <c r="R29" s="40">
        <v>45862</v>
      </c>
      <c r="S29" s="32">
        <v>45863</v>
      </c>
      <c r="T29" s="33">
        <v>45863</v>
      </c>
    </row>
    <row r="30" spans="1:20" s="4" customFormat="1" ht="19.7" customHeight="1">
      <c r="A30" s="27"/>
      <c r="E30" s="28"/>
      <c r="F30" s="131"/>
      <c r="G30" s="131"/>
      <c r="H30" s="27"/>
      <c r="I30" s="27"/>
      <c r="J30" s="27"/>
      <c r="K30" s="257"/>
      <c r="L30" s="31"/>
      <c r="M30" s="73"/>
      <c r="N30" s="27"/>
      <c r="O30" s="27"/>
      <c r="P30" s="32"/>
      <c r="Q30" s="28"/>
      <c r="R30" s="27"/>
      <c r="S30" s="32"/>
      <c r="T30" s="33"/>
    </row>
    <row r="31" spans="1:20" s="4" customFormat="1" ht="19.7" customHeight="1">
      <c r="E31" s="28"/>
      <c r="F31" s="28"/>
      <c r="G31" s="28"/>
      <c r="H31" s="306">
        <f>SUM(K11:K30)</f>
        <v>41597</v>
      </c>
      <c r="I31" s="27"/>
      <c r="J31" s="27"/>
      <c r="K31" s="257"/>
      <c r="L31" s="31"/>
      <c r="M31" s="27"/>
      <c r="N31" s="27"/>
      <c r="O31" s="27"/>
      <c r="P31" s="32"/>
      <c r="Q31" s="28"/>
      <c r="R31" s="27"/>
      <c r="S31" s="32"/>
      <c r="T31" s="33"/>
    </row>
    <row r="32" spans="1:20" s="4" customFormat="1" ht="19.7" customHeight="1">
      <c r="E32" s="28"/>
      <c r="F32" s="28"/>
      <c r="G32" s="28"/>
      <c r="H32" s="27"/>
      <c r="I32" s="27"/>
      <c r="J32" s="27"/>
      <c r="K32" s="257"/>
      <c r="L32" s="31"/>
      <c r="M32" s="27"/>
      <c r="N32" s="27"/>
      <c r="O32" s="27"/>
      <c r="P32" s="32"/>
      <c r="Q32" s="28"/>
      <c r="R32" s="27"/>
      <c r="S32" s="32"/>
      <c r="T32" s="33"/>
    </row>
    <row r="33" spans="5:20" s="4" customFormat="1" ht="19.7" customHeight="1">
      <c r="E33" s="28"/>
      <c r="F33" s="28"/>
      <c r="G33" s="28"/>
      <c r="H33" s="27"/>
      <c r="I33" s="27"/>
      <c r="J33" s="27"/>
      <c r="K33" s="87"/>
      <c r="L33" s="31"/>
      <c r="M33" s="27"/>
      <c r="N33" s="27"/>
      <c r="O33" s="27"/>
      <c r="P33" s="32"/>
      <c r="Q33" s="28"/>
      <c r="R33" s="27"/>
      <c r="S33" s="32"/>
      <c r="T33" s="33"/>
    </row>
    <row r="34" spans="5:20" s="4" customFormat="1" ht="19.7" customHeight="1">
      <c r="E34" s="28"/>
      <c r="F34" s="28"/>
      <c r="G34" s="28"/>
      <c r="H34" s="27"/>
      <c r="I34" s="27"/>
      <c r="J34" s="27"/>
      <c r="K34" s="87"/>
      <c r="L34" s="31"/>
      <c r="M34" s="27"/>
      <c r="N34" s="27"/>
      <c r="O34" s="27"/>
      <c r="P34" s="32"/>
      <c r="Q34" s="28"/>
      <c r="R34" s="27"/>
      <c r="S34" s="32"/>
      <c r="T34" s="33"/>
    </row>
    <row r="35" spans="5:20" s="4" customFormat="1" ht="19.7" customHeight="1">
      <c r="E35" s="28"/>
      <c r="F35" s="161" t="s">
        <v>540</v>
      </c>
      <c r="G35" s="162"/>
      <c r="H35" s="163"/>
      <c r="I35" s="27"/>
      <c r="J35" s="27"/>
      <c r="K35" s="31"/>
      <c r="L35" s="31"/>
      <c r="M35" s="27"/>
      <c r="N35" s="27"/>
      <c r="O35" s="27"/>
      <c r="P35" s="32"/>
      <c r="Q35" s="28"/>
      <c r="R35" s="27"/>
      <c r="S35" s="32"/>
      <c r="T35" s="33"/>
    </row>
    <row r="36" spans="5:20" s="4" customFormat="1" ht="19.7" customHeight="1">
      <c r="E36" s="1359">
        <f>+E29+1</f>
        <v>20</v>
      </c>
      <c r="F36" s="28" t="s">
        <v>55</v>
      </c>
      <c r="G36" s="28" t="s">
        <v>55</v>
      </c>
      <c r="H36" s="738" t="s">
        <v>144</v>
      </c>
      <c r="I36" s="730">
        <v>1</v>
      </c>
      <c r="J36" s="1343">
        <v>2484</v>
      </c>
      <c r="K36" s="1343">
        <f t="shared" ref="K36:K44" si="2">I36*J36</f>
        <v>2484</v>
      </c>
      <c r="L36" s="159"/>
      <c r="M36" s="166" t="s">
        <v>145</v>
      </c>
      <c r="N36" s="27" t="s">
        <v>3457</v>
      </c>
      <c r="O36" s="1283" t="s">
        <v>3458</v>
      </c>
      <c r="P36" s="32">
        <v>45849</v>
      </c>
      <c r="Q36" s="28"/>
      <c r="R36" s="40">
        <v>45862</v>
      </c>
      <c r="S36" s="32">
        <v>45863</v>
      </c>
      <c r="T36" s="33">
        <v>45863</v>
      </c>
    </row>
    <row r="37" spans="5:20" s="4" customFormat="1" ht="19.7" customHeight="1">
      <c r="E37" s="1359">
        <f>+E36+1</f>
        <v>21</v>
      </c>
      <c r="F37" s="28" t="s">
        <v>55</v>
      </c>
      <c r="G37" s="28" t="s">
        <v>55</v>
      </c>
      <c r="H37" s="738" t="s">
        <v>146</v>
      </c>
      <c r="I37" s="730">
        <v>1</v>
      </c>
      <c r="J37" s="1343">
        <v>2581</v>
      </c>
      <c r="K37" s="1343">
        <f t="shared" si="2"/>
        <v>2581</v>
      </c>
      <c r="L37" s="159"/>
      <c r="M37" s="166" t="s">
        <v>147</v>
      </c>
      <c r="N37" s="27" t="s">
        <v>3457</v>
      </c>
      <c r="O37" s="1283" t="s">
        <v>3458</v>
      </c>
      <c r="P37" s="32">
        <v>45849</v>
      </c>
      <c r="Q37" s="28"/>
      <c r="R37" s="40">
        <v>45862</v>
      </c>
      <c r="S37" s="32">
        <v>45863</v>
      </c>
      <c r="T37" s="33">
        <v>45863</v>
      </c>
    </row>
    <row r="38" spans="5:20" s="4" customFormat="1" ht="19.7" customHeight="1">
      <c r="E38" s="1359">
        <f t="shared" ref="E38:E44" si="3">+E37+1</f>
        <v>22</v>
      </c>
      <c r="F38" s="28" t="s">
        <v>55</v>
      </c>
      <c r="G38" s="28" t="s">
        <v>55</v>
      </c>
      <c r="H38" s="738" t="s">
        <v>148</v>
      </c>
      <c r="I38" s="730">
        <v>1</v>
      </c>
      <c r="J38" s="1343">
        <v>6480</v>
      </c>
      <c r="K38" s="1343">
        <f t="shared" si="2"/>
        <v>6480</v>
      </c>
      <c r="L38" s="159"/>
      <c r="M38" s="166" t="s">
        <v>149</v>
      </c>
      <c r="N38" s="27" t="s">
        <v>3457</v>
      </c>
      <c r="O38" s="1283" t="s">
        <v>3458</v>
      </c>
      <c r="P38" s="32">
        <v>45849</v>
      </c>
      <c r="Q38" s="28"/>
      <c r="R38" s="40">
        <v>45862</v>
      </c>
      <c r="S38" s="32">
        <v>45863</v>
      </c>
      <c r="T38" s="33">
        <v>45863</v>
      </c>
    </row>
    <row r="39" spans="5:20" s="4" customFormat="1" ht="19.7" customHeight="1">
      <c r="E39" s="1359">
        <f t="shared" si="3"/>
        <v>23</v>
      </c>
      <c r="F39" s="28" t="s">
        <v>55</v>
      </c>
      <c r="G39" s="28" t="s">
        <v>55</v>
      </c>
      <c r="H39" s="148" t="s">
        <v>150</v>
      </c>
      <c r="I39" s="730">
        <v>2</v>
      </c>
      <c r="J39" s="1343">
        <v>244</v>
      </c>
      <c r="K39" s="1343">
        <f t="shared" si="2"/>
        <v>488</v>
      </c>
      <c r="L39" s="159"/>
      <c r="M39" s="166" t="s">
        <v>151</v>
      </c>
      <c r="N39" s="27" t="s">
        <v>3457</v>
      </c>
      <c r="O39" s="1283" t="s">
        <v>3458</v>
      </c>
      <c r="P39" s="32">
        <v>45849</v>
      </c>
      <c r="Q39" s="28"/>
      <c r="R39" s="40">
        <v>45862</v>
      </c>
      <c r="S39" s="32">
        <v>45863</v>
      </c>
      <c r="T39" s="33">
        <v>45863</v>
      </c>
    </row>
    <row r="40" spans="5:20" s="4" customFormat="1" ht="19.7" customHeight="1">
      <c r="E40" s="1359">
        <f t="shared" si="3"/>
        <v>24</v>
      </c>
      <c r="F40" s="28" t="s">
        <v>55</v>
      </c>
      <c r="G40" s="28" t="s">
        <v>55</v>
      </c>
      <c r="H40" s="148" t="s">
        <v>152</v>
      </c>
      <c r="I40" s="730">
        <v>7</v>
      </c>
      <c r="J40" s="1343">
        <v>46</v>
      </c>
      <c r="K40" s="1343">
        <f t="shared" si="2"/>
        <v>322</v>
      </c>
      <c r="L40" s="159"/>
      <c r="M40" s="166" t="s">
        <v>153</v>
      </c>
      <c r="N40" s="27" t="s">
        <v>3457</v>
      </c>
      <c r="O40" s="1283" t="s">
        <v>3458</v>
      </c>
      <c r="P40" s="32">
        <v>45849</v>
      </c>
      <c r="Q40" s="28"/>
      <c r="R40" s="40">
        <v>45862</v>
      </c>
      <c r="S40" s="32">
        <v>45863</v>
      </c>
      <c r="T40" s="33">
        <v>45863</v>
      </c>
    </row>
    <row r="41" spans="5:20" s="4" customFormat="1" ht="19.7" customHeight="1">
      <c r="E41" s="1359">
        <f t="shared" si="3"/>
        <v>25</v>
      </c>
      <c r="F41" s="28" t="s">
        <v>55</v>
      </c>
      <c r="G41" s="28" t="s">
        <v>55</v>
      </c>
      <c r="H41" s="35" t="s">
        <v>154</v>
      </c>
      <c r="I41" s="431">
        <v>1</v>
      </c>
      <c r="J41" s="756">
        <v>1016</v>
      </c>
      <c r="K41" s="756">
        <f t="shared" si="2"/>
        <v>1016</v>
      </c>
      <c r="L41" s="31"/>
      <c r="M41" s="38" t="s">
        <v>155</v>
      </c>
      <c r="N41" s="27" t="s">
        <v>3457</v>
      </c>
      <c r="O41" s="1283" t="s">
        <v>3458</v>
      </c>
      <c r="P41" s="32">
        <v>45849</v>
      </c>
      <c r="Q41" s="28"/>
      <c r="R41" s="40">
        <v>45862</v>
      </c>
      <c r="S41" s="32">
        <v>45863</v>
      </c>
      <c r="T41" s="33">
        <v>45863</v>
      </c>
    </row>
    <row r="42" spans="5:20" s="4" customFormat="1" ht="19.7" customHeight="1">
      <c r="E42" s="1359">
        <f t="shared" si="3"/>
        <v>26</v>
      </c>
      <c r="F42" s="28" t="s">
        <v>55</v>
      </c>
      <c r="G42" s="28" t="s">
        <v>55</v>
      </c>
      <c r="H42" s="35" t="s">
        <v>156</v>
      </c>
      <c r="I42" s="431">
        <v>1</v>
      </c>
      <c r="J42" s="756">
        <v>742</v>
      </c>
      <c r="K42" s="756">
        <f t="shared" si="2"/>
        <v>742</v>
      </c>
      <c r="L42" s="31"/>
      <c r="M42" s="38" t="s">
        <v>157</v>
      </c>
      <c r="N42" s="27" t="s">
        <v>3457</v>
      </c>
      <c r="O42" s="1283" t="s">
        <v>3458</v>
      </c>
      <c r="P42" s="32">
        <v>45849</v>
      </c>
      <c r="Q42" s="28"/>
      <c r="R42" s="40">
        <v>45862</v>
      </c>
      <c r="S42" s="32">
        <v>45863</v>
      </c>
      <c r="T42" s="33">
        <v>45863</v>
      </c>
    </row>
    <row r="43" spans="5:20" s="4" customFormat="1" ht="19.7" customHeight="1">
      <c r="E43" s="1359">
        <f t="shared" si="3"/>
        <v>27</v>
      </c>
      <c r="F43" s="131" t="s">
        <v>55</v>
      </c>
      <c r="G43" s="131" t="s">
        <v>55</v>
      </c>
      <c r="H43" s="166" t="s">
        <v>158</v>
      </c>
      <c r="I43" s="1353">
        <v>10</v>
      </c>
      <c r="J43" s="1343">
        <v>17</v>
      </c>
      <c r="K43" s="1343">
        <f t="shared" si="2"/>
        <v>170</v>
      </c>
      <c r="L43" s="159"/>
      <c r="M43" s="166" t="s">
        <v>159</v>
      </c>
      <c r="N43" s="27" t="s">
        <v>3457</v>
      </c>
      <c r="O43" s="1283" t="s">
        <v>3458</v>
      </c>
      <c r="P43" s="32">
        <v>45849</v>
      </c>
      <c r="Q43" s="28"/>
      <c r="R43" s="40">
        <v>45862</v>
      </c>
      <c r="S43" s="32">
        <v>45863</v>
      </c>
      <c r="T43" s="33">
        <v>45863</v>
      </c>
    </row>
    <row r="44" spans="5:20" s="4" customFormat="1" ht="19.7" customHeight="1">
      <c r="E44" s="1359">
        <f t="shared" si="3"/>
        <v>28</v>
      </c>
      <c r="F44" s="131" t="s">
        <v>55</v>
      </c>
      <c r="G44" s="131" t="s">
        <v>55</v>
      </c>
      <c r="H44" s="166" t="s">
        <v>160</v>
      </c>
      <c r="I44" s="1353">
        <v>6</v>
      </c>
      <c r="J44" s="1343">
        <v>91</v>
      </c>
      <c r="K44" s="1606">
        <f t="shared" si="2"/>
        <v>546</v>
      </c>
      <c r="L44" s="159"/>
      <c r="M44" s="166" t="s">
        <v>161</v>
      </c>
      <c r="N44" s="27" t="s">
        <v>3457</v>
      </c>
      <c r="O44" s="1283" t="s">
        <v>3458</v>
      </c>
      <c r="P44" s="32">
        <v>45849</v>
      </c>
      <c r="Q44" s="28"/>
      <c r="R44" s="40">
        <v>45862</v>
      </c>
      <c r="S44" s="32">
        <v>45863</v>
      </c>
      <c r="T44" s="33">
        <v>45863</v>
      </c>
    </row>
    <row r="45" spans="5:20" s="4" customFormat="1" ht="19.7" customHeight="1">
      <c r="E45" s="28"/>
      <c r="F45" s="28"/>
      <c r="G45" s="28"/>
      <c r="H45" s="27"/>
      <c r="I45" s="27"/>
      <c r="J45" s="27"/>
      <c r="K45" s="31"/>
      <c r="L45" s="31"/>
      <c r="M45" s="27"/>
      <c r="N45" s="27"/>
      <c r="O45" s="27"/>
      <c r="P45" s="32"/>
      <c r="Q45" s="28"/>
      <c r="R45" s="27"/>
      <c r="S45" s="32"/>
      <c r="T45" s="33"/>
    </row>
    <row r="46" spans="5:20" s="4" customFormat="1" ht="19.7" customHeight="1">
      <c r="E46" s="28"/>
      <c r="F46" s="636"/>
      <c r="G46" s="637"/>
      <c r="H46" s="306">
        <f>SUM(K36:K45)</f>
        <v>14829</v>
      </c>
      <c r="I46" s="27"/>
      <c r="J46" s="27"/>
      <c r="K46" s="31"/>
      <c r="L46" s="31"/>
      <c r="M46" s="27"/>
      <c r="N46" s="27"/>
      <c r="O46" s="27"/>
      <c r="P46" s="32"/>
      <c r="Q46" s="28"/>
      <c r="R46" s="27"/>
      <c r="S46" s="32"/>
      <c r="T46" s="33"/>
    </row>
    <row r="47" spans="5:20" s="4" customFormat="1" ht="19.7" customHeight="1">
      <c r="E47" s="28"/>
      <c r="F47" s="28"/>
      <c r="G47" s="28"/>
      <c r="H47" s="27"/>
      <c r="I47" s="27"/>
      <c r="J47" s="27"/>
      <c r="K47" s="257"/>
      <c r="L47" s="31"/>
      <c r="M47" s="27"/>
      <c r="N47" s="27"/>
      <c r="O47" s="27"/>
      <c r="P47" s="32"/>
      <c r="Q47" s="28"/>
      <c r="R47" s="27"/>
      <c r="S47" s="32"/>
      <c r="T47" s="33"/>
    </row>
    <row r="48" spans="5:20" s="4" customFormat="1" ht="19.7" customHeight="1">
      <c r="E48" s="28"/>
      <c r="F48" s="592"/>
      <c r="G48" s="592"/>
      <c r="H48" s="227"/>
      <c r="I48" s="27"/>
      <c r="J48" s="27"/>
      <c r="K48" s="257"/>
      <c r="L48" s="31"/>
      <c r="M48" s="27"/>
      <c r="N48" s="27"/>
      <c r="O48" s="27"/>
      <c r="P48" s="32"/>
      <c r="Q48" s="28"/>
      <c r="R48" s="27"/>
      <c r="S48" s="32"/>
      <c r="T48" s="33"/>
    </row>
    <row r="49" spans="1:20" s="4" customFormat="1" ht="19.7" customHeight="1">
      <c r="E49" s="28"/>
      <c r="F49" s="592"/>
      <c r="G49" s="592"/>
      <c r="H49" s="227"/>
      <c r="I49" s="27"/>
      <c r="J49" s="27"/>
      <c r="K49" s="257"/>
      <c r="L49" s="31"/>
      <c r="M49" s="27"/>
      <c r="N49" s="27"/>
      <c r="O49" s="27"/>
      <c r="P49" s="32"/>
      <c r="Q49" s="28"/>
      <c r="R49" s="27"/>
      <c r="S49" s="32"/>
      <c r="T49" s="33"/>
    </row>
    <row r="50" spans="1:20" s="4" customFormat="1" ht="19.7" customHeight="1">
      <c r="E50" s="28"/>
      <c r="F50" s="1550" t="s">
        <v>3471</v>
      </c>
      <c r="G50" s="1550"/>
      <c r="H50" s="1550"/>
      <c r="I50" s="27"/>
      <c r="J50" s="27"/>
      <c r="K50" s="257"/>
      <c r="L50" s="31"/>
      <c r="M50" s="27"/>
      <c r="N50" s="27"/>
      <c r="O50" s="27"/>
      <c r="P50" s="32"/>
      <c r="Q50" s="28"/>
      <c r="R50" s="27"/>
      <c r="S50" s="32"/>
      <c r="T50" s="33"/>
    </row>
    <row r="51" spans="1:20" s="4" customFormat="1" ht="19.7" customHeight="1">
      <c r="A51" s="27" t="s">
        <v>42</v>
      </c>
      <c r="E51" s="1359">
        <f>+E44+1</f>
        <v>29</v>
      </c>
      <c r="F51" s="131" t="s">
        <v>55</v>
      </c>
      <c r="G51" s="131" t="s">
        <v>55</v>
      </c>
      <c r="H51" s="419" t="s">
        <v>3472</v>
      </c>
      <c r="I51" s="431">
        <v>4</v>
      </c>
      <c r="J51" s="431">
        <v>2554</v>
      </c>
      <c r="K51" s="1042">
        <f t="shared" ref="K51:K56" si="4">I51*J51</f>
        <v>10216</v>
      </c>
      <c r="L51" s="31"/>
      <c r="M51" s="73" t="s">
        <v>3473</v>
      </c>
      <c r="N51" s="27" t="s">
        <v>3457</v>
      </c>
      <c r="O51" s="1283" t="s">
        <v>3458</v>
      </c>
      <c r="P51" s="32">
        <v>45849</v>
      </c>
      <c r="Q51" s="28"/>
      <c r="R51" s="40">
        <v>45862</v>
      </c>
      <c r="S51" s="32">
        <v>45863</v>
      </c>
      <c r="T51" s="33">
        <v>45863</v>
      </c>
    </row>
    <row r="52" spans="1:20" s="4" customFormat="1" ht="19.7" customHeight="1">
      <c r="A52" s="27" t="s">
        <v>42</v>
      </c>
      <c r="E52" s="1359">
        <f>+E51+1</f>
        <v>30</v>
      </c>
      <c r="F52" s="131" t="s">
        <v>55</v>
      </c>
      <c r="G52" s="131" t="s">
        <v>55</v>
      </c>
      <c r="H52" s="419" t="s">
        <v>3474</v>
      </c>
      <c r="I52" s="431">
        <v>8</v>
      </c>
      <c r="J52" s="431">
        <v>569</v>
      </c>
      <c r="K52" s="1042">
        <f t="shared" si="4"/>
        <v>4552</v>
      </c>
      <c r="L52" s="31"/>
      <c r="M52" s="73" t="s">
        <v>3475</v>
      </c>
      <c r="N52" s="27" t="s">
        <v>3457</v>
      </c>
      <c r="O52" s="1283" t="s">
        <v>3458</v>
      </c>
      <c r="P52" s="32">
        <v>45849</v>
      </c>
      <c r="Q52" s="28"/>
      <c r="R52" s="40">
        <v>45862</v>
      </c>
      <c r="S52" s="32">
        <v>45863</v>
      </c>
      <c r="T52" s="33">
        <v>45863</v>
      </c>
    </row>
    <row r="53" spans="1:20" s="4" customFormat="1" ht="19.7" customHeight="1">
      <c r="A53" s="27" t="s">
        <v>42</v>
      </c>
      <c r="E53" s="1359">
        <f>+E52+1</f>
        <v>31</v>
      </c>
      <c r="F53" s="131" t="s">
        <v>55</v>
      </c>
      <c r="G53" s="131" t="s">
        <v>55</v>
      </c>
      <c r="H53" s="419" t="s">
        <v>3476</v>
      </c>
      <c r="I53" s="431">
        <v>16</v>
      </c>
      <c r="J53" s="431">
        <v>15</v>
      </c>
      <c r="K53" s="1042">
        <f t="shared" si="4"/>
        <v>240</v>
      </c>
      <c r="L53" s="31"/>
      <c r="M53" s="73" t="s">
        <v>538</v>
      </c>
      <c r="N53" s="27" t="s">
        <v>3457</v>
      </c>
      <c r="O53" s="1283" t="s">
        <v>3458</v>
      </c>
      <c r="P53" s="32">
        <v>45849</v>
      </c>
      <c r="Q53" s="28"/>
      <c r="R53" s="40">
        <v>45862</v>
      </c>
      <c r="S53" s="32">
        <v>45863</v>
      </c>
      <c r="T53" s="33">
        <v>45863</v>
      </c>
    </row>
    <row r="54" spans="1:20" s="4" customFormat="1" ht="19.7" customHeight="1">
      <c r="A54" s="27" t="s">
        <v>42</v>
      </c>
      <c r="E54" s="1359">
        <f>+E53+1</f>
        <v>32</v>
      </c>
      <c r="F54" s="131" t="s">
        <v>55</v>
      </c>
      <c r="G54" s="131" t="s">
        <v>55</v>
      </c>
      <c r="H54" s="419" t="s">
        <v>510</v>
      </c>
      <c r="I54" s="431">
        <v>16</v>
      </c>
      <c r="J54" s="431">
        <v>98</v>
      </c>
      <c r="K54" s="1042">
        <f t="shared" si="4"/>
        <v>1568</v>
      </c>
      <c r="L54" s="31"/>
      <c r="M54" s="73" t="s">
        <v>3477</v>
      </c>
      <c r="N54" s="27" t="s">
        <v>3457</v>
      </c>
      <c r="O54" s="1283" t="s">
        <v>3458</v>
      </c>
      <c r="P54" s="32">
        <v>45849</v>
      </c>
      <c r="Q54" s="28"/>
      <c r="R54" s="40">
        <v>45862</v>
      </c>
      <c r="S54" s="32">
        <v>45863</v>
      </c>
      <c r="T54" s="33">
        <v>45863</v>
      </c>
    </row>
    <row r="55" spans="1:20" s="4" customFormat="1" ht="19.7" customHeight="1">
      <c r="A55" s="27" t="s">
        <v>42</v>
      </c>
      <c r="E55" s="1359">
        <f>+E54+1</f>
        <v>33</v>
      </c>
      <c r="F55" s="131" t="s">
        <v>55</v>
      </c>
      <c r="G55" s="131" t="s">
        <v>55</v>
      </c>
      <c r="H55" s="419" t="s">
        <v>3478</v>
      </c>
      <c r="I55" s="431">
        <v>16</v>
      </c>
      <c r="J55" s="431">
        <v>98</v>
      </c>
      <c r="K55" s="1042">
        <f t="shared" si="4"/>
        <v>1568</v>
      </c>
      <c r="L55" s="31"/>
      <c r="M55" s="73" t="s">
        <v>3477</v>
      </c>
      <c r="N55" s="27" t="s">
        <v>3457</v>
      </c>
      <c r="O55" s="1283" t="s">
        <v>3458</v>
      </c>
      <c r="P55" s="32">
        <v>45849</v>
      </c>
      <c r="Q55" s="28"/>
      <c r="R55" s="40">
        <v>45862</v>
      </c>
      <c r="S55" s="32">
        <v>45863</v>
      </c>
      <c r="T55" s="33">
        <v>45863</v>
      </c>
    </row>
    <row r="56" spans="1:20" s="4" customFormat="1" ht="19.7" customHeight="1">
      <c r="A56" s="27" t="s">
        <v>42</v>
      </c>
      <c r="E56" s="1359">
        <f>+E55+1</f>
        <v>34</v>
      </c>
      <c r="F56" s="131" t="s">
        <v>55</v>
      </c>
      <c r="G56" s="131" t="s">
        <v>55</v>
      </c>
      <c r="H56" s="419" t="s">
        <v>3479</v>
      </c>
      <c r="I56" s="431">
        <v>8</v>
      </c>
      <c r="J56" s="431">
        <v>727</v>
      </c>
      <c r="K56" s="1042">
        <f t="shared" si="4"/>
        <v>5816</v>
      </c>
      <c r="L56" s="31"/>
      <c r="M56" s="73" t="s">
        <v>3480</v>
      </c>
      <c r="N56" s="27" t="s">
        <v>3457</v>
      </c>
      <c r="O56" s="1283" t="s">
        <v>3458</v>
      </c>
      <c r="P56" s="32">
        <v>45849</v>
      </c>
      <c r="Q56" s="28"/>
      <c r="R56" s="40">
        <v>45862</v>
      </c>
      <c r="S56" s="32">
        <v>45863</v>
      </c>
      <c r="T56" s="33">
        <v>45863</v>
      </c>
    </row>
    <row r="57" spans="1:20" s="4" customFormat="1" ht="19.7" customHeight="1">
      <c r="A57" s="27"/>
      <c r="E57" s="28"/>
      <c r="F57" s="28"/>
      <c r="G57" s="28"/>
      <c r="H57" s="73"/>
      <c r="I57" s="199"/>
      <c r="J57" s="27"/>
      <c r="K57" s="154"/>
      <c r="L57" s="217"/>
      <c r="M57" s="166"/>
      <c r="N57" s="27"/>
      <c r="O57" s="27"/>
      <c r="P57" s="32"/>
      <c r="Q57" s="28"/>
      <c r="R57" s="27"/>
      <c r="S57" s="32"/>
      <c r="T57" s="33"/>
    </row>
    <row r="58" spans="1:20" s="223" customFormat="1" ht="19.7" customHeight="1">
      <c r="A58" s="4"/>
      <c r="B58" s="4"/>
      <c r="C58" s="4"/>
      <c r="D58" s="4"/>
      <c r="E58" s="220"/>
      <c r="F58" s="200"/>
      <c r="G58" s="200"/>
      <c r="H58" s="306">
        <f>SUM(K51:K57)</f>
        <v>23960</v>
      </c>
      <c r="I58" s="27"/>
      <c r="J58" s="76"/>
      <c r="K58" s="257"/>
      <c r="L58" s="31"/>
      <c r="M58" s="195"/>
      <c r="N58" s="221"/>
      <c r="O58" s="218"/>
      <c r="P58" s="219"/>
      <c r="Q58" s="220"/>
      <c r="R58" s="221"/>
      <c r="S58" s="219"/>
      <c r="T58" s="222"/>
    </row>
    <row r="59" spans="1:20" s="223" customFormat="1" ht="19.7" customHeight="1">
      <c r="A59" s="4"/>
      <c r="B59" s="4"/>
      <c r="C59" s="4"/>
      <c r="D59" s="4"/>
      <c r="E59" s="220"/>
      <c r="F59" s="220"/>
      <c r="G59" s="220"/>
      <c r="H59" s="763"/>
      <c r="I59" s="387"/>
      <c r="J59" s="388"/>
      <c r="K59" s="257"/>
      <c r="L59" s="215"/>
      <c r="M59" s="216"/>
      <c r="N59" s="221"/>
      <c r="O59" s="218"/>
      <c r="P59" s="219"/>
      <c r="Q59" s="220"/>
      <c r="R59" s="221"/>
      <c r="S59" s="219"/>
      <c r="T59" s="222"/>
    </row>
    <row r="60" spans="1:20" s="223" customFormat="1" ht="19.7" customHeight="1">
      <c r="A60" s="4"/>
      <c r="B60" s="4"/>
      <c r="C60" s="4"/>
      <c r="D60" s="4"/>
      <c r="E60" s="220"/>
      <c r="F60" s="220"/>
      <c r="G60" s="220"/>
      <c r="H60" s="763"/>
      <c r="I60" s="387"/>
      <c r="J60" s="388"/>
      <c r="K60" s="257"/>
      <c r="L60" s="215"/>
      <c r="M60" s="216"/>
      <c r="N60" s="221"/>
      <c r="O60" s="218"/>
      <c r="P60" s="219"/>
      <c r="Q60" s="220"/>
      <c r="R60" s="221"/>
      <c r="S60" s="219"/>
      <c r="T60" s="222"/>
    </row>
    <row r="61" spans="1:20" s="223" customFormat="1" ht="19.7" customHeight="1">
      <c r="A61" s="4"/>
      <c r="B61" s="4"/>
      <c r="C61" s="4"/>
      <c r="D61" s="4"/>
      <c r="E61" s="220"/>
      <c r="F61" s="220"/>
      <c r="G61" s="220"/>
      <c r="H61" s="763"/>
      <c r="I61" s="387"/>
      <c r="J61" s="388"/>
      <c r="K61" s="257"/>
      <c r="L61" s="215"/>
      <c r="M61" s="216"/>
      <c r="N61" s="221"/>
      <c r="O61" s="218"/>
      <c r="P61" s="219"/>
      <c r="Q61" s="220"/>
      <c r="R61" s="221"/>
      <c r="S61" s="219"/>
      <c r="T61" s="222"/>
    </row>
    <row r="62" spans="1:20" s="223" customFormat="1" ht="19.7" customHeight="1">
      <c r="A62" s="4"/>
      <c r="B62" s="4"/>
      <c r="C62" s="4"/>
      <c r="D62" s="4"/>
      <c r="E62" s="220"/>
      <c r="F62" s="1550" t="s">
        <v>3481</v>
      </c>
      <c r="G62" s="1550"/>
      <c r="H62" s="1550"/>
      <c r="I62" s="387"/>
      <c r="J62" s="388"/>
      <c r="K62" s="257"/>
      <c r="L62" s="215"/>
      <c r="M62" s="216"/>
      <c r="N62" s="221"/>
      <c r="O62" s="218"/>
      <c r="P62" s="219"/>
      <c r="Q62" s="220"/>
      <c r="R62" s="221"/>
      <c r="S62" s="219"/>
      <c r="T62" s="222"/>
    </row>
    <row r="63" spans="1:20" s="223" customFormat="1" ht="19.7" customHeight="1">
      <c r="A63" s="4"/>
      <c r="B63" s="4"/>
      <c r="C63" s="4"/>
      <c r="D63" s="4"/>
      <c r="E63" s="1359">
        <f>+E56+1</f>
        <v>35</v>
      </c>
      <c r="F63" s="28" t="s">
        <v>55</v>
      </c>
      <c r="G63" s="28" t="s">
        <v>55</v>
      </c>
      <c r="H63" s="1607" t="s">
        <v>2386</v>
      </c>
      <c r="I63" s="730">
        <v>1</v>
      </c>
      <c r="J63" s="743">
        <v>2256</v>
      </c>
      <c r="K63" s="1214">
        <f>I63*J63</f>
        <v>2256</v>
      </c>
      <c r="L63" s="257"/>
      <c r="M63" s="744" t="s">
        <v>262</v>
      </c>
      <c r="N63" s="27" t="s">
        <v>3457</v>
      </c>
      <c r="O63" s="1283" t="s">
        <v>3458</v>
      </c>
      <c r="P63" s="32">
        <v>45849</v>
      </c>
      <c r="Q63" s="28"/>
      <c r="R63" s="40">
        <v>45862</v>
      </c>
      <c r="S63" s="32">
        <v>45863</v>
      </c>
      <c r="T63" s="33">
        <v>45863</v>
      </c>
    </row>
    <row r="64" spans="1:20" s="223" customFormat="1" ht="19.7" customHeight="1">
      <c r="A64" s="4"/>
      <c r="B64" s="4"/>
      <c r="C64" s="4"/>
      <c r="D64" s="4"/>
      <c r="E64" s="1359">
        <f>+E63+1</f>
        <v>36</v>
      </c>
      <c r="F64" s="28" t="s">
        <v>55</v>
      </c>
      <c r="G64" s="28" t="s">
        <v>55</v>
      </c>
      <c r="H64" s="1607" t="s">
        <v>263</v>
      </c>
      <c r="I64" s="730">
        <v>1</v>
      </c>
      <c r="J64" s="743">
        <v>5751</v>
      </c>
      <c r="K64" s="1214">
        <f t="shared" ref="K64:K75" si="5">I64*J64</f>
        <v>5751</v>
      </c>
      <c r="L64" s="257"/>
      <c r="M64" s="399" t="s">
        <v>1019</v>
      </c>
      <c r="N64" s="27" t="s">
        <v>3457</v>
      </c>
      <c r="O64" s="1283" t="s">
        <v>3458</v>
      </c>
      <c r="P64" s="32">
        <v>45849</v>
      </c>
      <c r="Q64" s="28"/>
      <c r="R64" s="40">
        <v>45862</v>
      </c>
      <c r="S64" s="32">
        <v>45863</v>
      </c>
      <c r="T64" s="33">
        <v>45863</v>
      </c>
    </row>
    <row r="65" spans="1:20" s="223" customFormat="1" ht="19.7" customHeight="1">
      <c r="A65" s="4"/>
      <c r="B65" s="4"/>
      <c r="C65" s="4"/>
      <c r="D65" s="4"/>
      <c r="E65" s="1359">
        <f t="shared" ref="E65:E76" si="6">+E64+1</f>
        <v>37</v>
      </c>
      <c r="F65" s="28" t="s">
        <v>55</v>
      </c>
      <c r="G65" s="28" t="s">
        <v>55</v>
      </c>
      <c r="H65" s="1589" t="s">
        <v>268</v>
      </c>
      <c r="I65" s="730">
        <v>1</v>
      </c>
      <c r="J65" s="743">
        <v>5373</v>
      </c>
      <c r="K65" s="1214">
        <f t="shared" si="5"/>
        <v>5373</v>
      </c>
      <c r="L65" s="257"/>
      <c r="M65" s="399" t="s">
        <v>269</v>
      </c>
      <c r="N65" s="27" t="s">
        <v>3457</v>
      </c>
      <c r="O65" s="1283" t="s">
        <v>3458</v>
      </c>
      <c r="P65" s="32">
        <v>45849</v>
      </c>
      <c r="Q65" s="28"/>
      <c r="R65" s="40">
        <v>45862</v>
      </c>
      <c r="S65" s="32">
        <v>45863</v>
      </c>
      <c r="T65" s="33">
        <v>45863</v>
      </c>
    </row>
    <row r="66" spans="1:20" s="223" customFormat="1" ht="19.7" customHeight="1">
      <c r="A66" s="4"/>
      <c r="B66" s="4"/>
      <c r="C66" s="4"/>
      <c r="D66" s="4"/>
      <c r="E66" s="1359">
        <f t="shared" si="6"/>
        <v>38</v>
      </c>
      <c r="F66" s="28" t="s">
        <v>55</v>
      </c>
      <c r="G66" s="28" t="s">
        <v>55</v>
      </c>
      <c r="H66" s="1589" t="s">
        <v>3482</v>
      </c>
      <c r="I66" s="730">
        <v>1</v>
      </c>
      <c r="J66" s="743">
        <v>1638</v>
      </c>
      <c r="K66" s="1214">
        <f t="shared" si="5"/>
        <v>1638</v>
      </c>
      <c r="L66" s="682"/>
      <c r="M66" s="399" t="s">
        <v>3483</v>
      </c>
      <c r="N66" s="27" t="s">
        <v>3457</v>
      </c>
      <c r="O66" s="1283" t="s">
        <v>3458</v>
      </c>
      <c r="P66" s="32">
        <v>45849</v>
      </c>
      <c r="Q66" s="28"/>
      <c r="R66" s="40">
        <v>45862</v>
      </c>
      <c r="S66" s="32">
        <v>45863</v>
      </c>
      <c r="T66" s="33">
        <v>45863</v>
      </c>
    </row>
    <row r="67" spans="1:20" s="223" customFormat="1" ht="19.7" customHeight="1">
      <c r="A67" s="4"/>
      <c r="B67" s="4"/>
      <c r="C67" s="4"/>
      <c r="D67" s="4"/>
      <c r="E67" s="1359">
        <f t="shared" si="6"/>
        <v>39</v>
      </c>
      <c r="F67" s="28" t="s">
        <v>55</v>
      </c>
      <c r="G67" s="28" t="s">
        <v>55</v>
      </c>
      <c r="H67" s="1589" t="s">
        <v>3484</v>
      </c>
      <c r="I67" s="730">
        <v>1</v>
      </c>
      <c r="J67" s="743">
        <v>1540</v>
      </c>
      <c r="K67" s="1214">
        <f t="shared" si="5"/>
        <v>1540</v>
      </c>
      <c r="L67" s="87"/>
      <c r="M67" s="399" t="s">
        <v>273</v>
      </c>
      <c r="N67" s="27" t="s">
        <v>3457</v>
      </c>
      <c r="O67" s="1283" t="s">
        <v>3458</v>
      </c>
      <c r="P67" s="32">
        <v>45849</v>
      </c>
      <c r="Q67" s="28"/>
      <c r="R67" s="40">
        <v>45862</v>
      </c>
      <c r="S67" s="32">
        <v>45863</v>
      </c>
      <c r="T67" s="33">
        <v>45863</v>
      </c>
    </row>
    <row r="68" spans="1:20" s="223" customFormat="1" ht="19.7" customHeight="1">
      <c r="A68" s="4"/>
      <c r="B68" s="4"/>
      <c r="C68" s="4"/>
      <c r="D68" s="4"/>
      <c r="E68" s="1359">
        <f t="shared" si="6"/>
        <v>40</v>
      </c>
      <c r="F68" s="28" t="s">
        <v>55</v>
      </c>
      <c r="G68" s="28" t="s">
        <v>55</v>
      </c>
      <c r="H68" s="1608" t="s">
        <v>637</v>
      </c>
      <c r="I68" s="730">
        <v>1</v>
      </c>
      <c r="J68" s="1609">
        <v>951</v>
      </c>
      <c r="K68" s="1257">
        <f>I68*J68</f>
        <v>951</v>
      </c>
      <c r="L68" s="501"/>
      <c r="M68" s="429" t="s">
        <v>638</v>
      </c>
      <c r="N68" s="27" t="s">
        <v>3457</v>
      </c>
      <c r="O68" s="1283" t="s">
        <v>3458</v>
      </c>
      <c r="P68" s="32">
        <v>45849</v>
      </c>
      <c r="Q68" s="28"/>
      <c r="R68" s="40">
        <v>45862</v>
      </c>
      <c r="S68" s="32">
        <v>45863</v>
      </c>
      <c r="T68" s="33">
        <v>45863</v>
      </c>
    </row>
    <row r="69" spans="1:20" s="223" customFormat="1" ht="19.7" customHeight="1">
      <c r="A69" s="27" t="s">
        <v>109</v>
      </c>
      <c r="B69" s="4"/>
      <c r="C69" s="4"/>
      <c r="D69" s="4"/>
      <c r="E69" s="1359">
        <f t="shared" si="6"/>
        <v>41</v>
      </c>
      <c r="F69" s="146" t="s">
        <v>61</v>
      </c>
      <c r="G69" s="28" t="s">
        <v>55</v>
      </c>
      <c r="H69" s="1610" t="s">
        <v>3485</v>
      </c>
      <c r="I69" s="431">
        <v>1</v>
      </c>
      <c r="J69" s="1257">
        <v>9162</v>
      </c>
      <c r="K69" s="1244">
        <f t="shared" si="5"/>
        <v>9162</v>
      </c>
      <c r="L69" s="31"/>
      <c r="M69" s="399" t="s">
        <v>3486</v>
      </c>
      <c r="N69" s="27" t="s">
        <v>3457</v>
      </c>
      <c r="O69" s="1283" t="s">
        <v>3458</v>
      </c>
      <c r="P69" s="32">
        <v>45849</v>
      </c>
      <c r="Q69" s="28"/>
      <c r="R69" s="40">
        <v>45862</v>
      </c>
      <c r="S69" s="32">
        <v>45863</v>
      </c>
      <c r="T69" s="33">
        <v>45863</v>
      </c>
    </row>
    <row r="70" spans="1:20" s="223" customFormat="1" ht="19.7" customHeight="1">
      <c r="A70" s="4"/>
      <c r="B70" s="4"/>
      <c r="C70" s="4"/>
      <c r="D70" s="4"/>
      <c r="E70" s="1359">
        <f t="shared" si="6"/>
        <v>42</v>
      </c>
      <c r="F70" s="220" t="s">
        <v>3351</v>
      </c>
      <c r="G70" s="28" t="s">
        <v>196</v>
      </c>
      <c r="H70" s="1589" t="s">
        <v>2402</v>
      </c>
      <c r="I70" s="1547">
        <v>10</v>
      </c>
      <c r="J70" s="1257">
        <v>81</v>
      </c>
      <c r="K70" s="1244">
        <f t="shared" si="5"/>
        <v>810</v>
      </c>
      <c r="L70" s="31"/>
      <c r="M70" s="399" t="s">
        <v>1779</v>
      </c>
      <c r="N70" s="27" t="s">
        <v>3457</v>
      </c>
      <c r="O70" s="1283" t="s">
        <v>3458</v>
      </c>
      <c r="P70" s="32">
        <v>45849</v>
      </c>
      <c r="Q70" s="28"/>
      <c r="R70" s="40">
        <v>45862</v>
      </c>
      <c r="S70" s="32">
        <v>45863</v>
      </c>
      <c r="T70" s="33">
        <v>45863</v>
      </c>
    </row>
    <row r="71" spans="1:20" s="223" customFormat="1" ht="19.7" customHeight="1">
      <c r="A71" s="4"/>
      <c r="B71" s="4"/>
      <c r="C71" s="4"/>
      <c r="D71" s="4"/>
      <c r="E71" s="1359">
        <f t="shared" si="6"/>
        <v>43</v>
      </c>
      <c r="F71" s="28" t="s">
        <v>55</v>
      </c>
      <c r="G71" s="28" t="s">
        <v>55</v>
      </c>
      <c r="H71" s="1589" t="s">
        <v>160</v>
      </c>
      <c r="I71" s="1547">
        <v>10</v>
      </c>
      <c r="J71" s="1257">
        <v>91</v>
      </c>
      <c r="K71" s="1244">
        <f t="shared" si="5"/>
        <v>910</v>
      </c>
      <c r="L71" s="31"/>
      <c r="M71" s="1611" t="s">
        <v>485</v>
      </c>
      <c r="N71" s="27" t="s">
        <v>3457</v>
      </c>
      <c r="O71" s="1283" t="s">
        <v>3458</v>
      </c>
      <c r="P71" s="32">
        <v>45849</v>
      </c>
      <c r="Q71" s="28"/>
      <c r="R71" s="40">
        <v>45862</v>
      </c>
      <c r="S71" s="32">
        <v>45863</v>
      </c>
      <c r="T71" s="33">
        <v>45863</v>
      </c>
    </row>
    <row r="72" spans="1:20" s="223" customFormat="1" ht="19.7" customHeight="1">
      <c r="A72" s="4"/>
      <c r="B72" s="4"/>
      <c r="C72" s="4"/>
      <c r="D72" s="4"/>
      <c r="E72" s="1359">
        <f t="shared" si="6"/>
        <v>44</v>
      </c>
      <c r="F72" s="200" t="s">
        <v>629</v>
      </c>
      <c r="G72" s="200" t="s">
        <v>55</v>
      </c>
      <c r="H72" s="411" t="s">
        <v>304</v>
      </c>
      <c r="I72" s="1487">
        <v>1</v>
      </c>
      <c r="J72" s="1612">
        <v>1611</v>
      </c>
      <c r="K72" s="1253">
        <f>I72*J72</f>
        <v>1611</v>
      </c>
      <c r="L72" s="269"/>
      <c r="M72" s="1254" t="s">
        <v>630</v>
      </c>
      <c r="N72" s="27" t="s">
        <v>3457</v>
      </c>
      <c r="O72" s="1283" t="s">
        <v>3458</v>
      </c>
      <c r="P72" s="32">
        <v>45849</v>
      </c>
      <c r="Q72" s="28"/>
      <c r="R72" s="40">
        <v>45862</v>
      </c>
      <c r="S72" s="32">
        <v>45863</v>
      </c>
      <c r="T72" s="33">
        <v>45863</v>
      </c>
    </row>
    <row r="73" spans="1:20" s="223" customFormat="1" ht="19.7" customHeight="1">
      <c r="A73" s="4"/>
      <c r="B73" s="4"/>
      <c r="C73" s="4"/>
      <c r="D73" s="4"/>
      <c r="E73" s="1359">
        <f t="shared" si="6"/>
        <v>45</v>
      </c>
      <c r="F73" s="157" t="s">
        <v>399</v>
      </c>
      <c r="G73" s="28" t="s">
        <v>196</v>
      </c>
      <c r="H73" s="1613" t="s">
        <v>400</v>
      </c>
      <c r="I73" s="1614">
        <v>2</v>
      </c>
      <c r="J73" s="1615">
        <v>1450</v>
      </c>
      <c r="K73" s="756">
        <f t="shared" si="5"/>
        <v>2900</v>
      </c>
      <c r="L73" s="278"/>
      <c r="M73" s="279" t="s">
        <v>401</v>
      </c>
      <c r="N73" s="27" t="s">
        <v>3457</v>
      </c>
      <c r="O73" s="1283" t="s">
        <v>3458</v>
      </c>
      <c r="P73" s="32">
        <v>45849</v>
      </c>
      <c r="Q73" s="28"/>
      <c r="R73" s="40">
        <v>45862</v>
      </c>
      <c r="S73" s="32">
        <v>45863</v>
      </c>
      <c r="T73" s="33">
        <v>45863</v>
      </c>
    </row>
    <row r="74" spans="1:20" s="223" customFormat="1" ht="19.7" customHeight="1">
      <c r="A74" s="4"/>
      <c r="B74" s="4"/>
      <c r="C74" s="4"/>
      <c r="D74" s="4"/>
      <c r="E74" s="1359">
        <f t="shared" si="6"/>
        <v>46</v>
      </c>
      <c r="F74" s="157" t="s">
        <v>399</v>
      </c>
      <c r="G74" s="28" t="s">
        <v>196</v>
      </c>
      <c r="H74" s="1613" t="s">
        <v>402</v>
      </c>
      <c r="I74" s="1614">
        <v>2</v>
      </c>
      <c r="J74" s="1615">
        <v>409</v>
      </c>
      <c r="K74" s="820">
        <f t="shared" si="5"/>
        <v>818</v>
      </c>
      <c r="L74" s="278"/>
      <c r="M74" s="279" t="s">
        <v>403</v>
      </c>
      <c r="N74" s="27" t="s">
        <v>3457</v>
      </c>
      <c r="O74" s="1283" t="s">
        <v>3458</v>
      </c>
      <c r="P74" s="32">
        <v>45849</v>
      </c>
      <c r="Q74" s="28"/>
      <c r="R74" s="40">
        <v>45862</v>
      </c>
      <c r="S74" s="32">
        <v>45863</v>
      </c>
      <c r="T74" s="33">
        <v>45863</v>
      </c>
    </row>
    <row r="75" spans="1:20" s="223" customFormat="1" ht="19.7" customHeight="1">
      <c r="A75" s="4"/>
      <c r="B75" s="4"/>
      <c r="C75" s="4"/>
      <c r="D75" s="4"/>
      <c r="E75" s="1359">
        <f t="shared" si="6"/>
        <v>47</v>
      </c>
      <c r="F75" s="157" t="s">
        <v>399</v>
      </c>
      <c r="G75" s="28" t="s">
        <v>196</v>
      </c>
      <c r="H75" s="1613" t="s">
        <v>404</v>
      </c>
      <c r="I75" s="1614">
        <v>2</v>
      </c>
      <c r="J75" s="1615">
        <v>45</v>
      </c>
      <c r="K75" s="820">
        <f t="shared" si="5"/>
        <v>90</v>
      </c>
      <c r="L75" s="278"/>
      <c r="M75" s="279" t="s">
        <v>405</v>
      </c>
      <c r="N75" s="27" t="s">
        <v>3457</v>
      </c>
      <c r="O75" s="1283" t="s">
        <v>3458</v>
      </c>
      <c r="P75" s="32">
        <v>45849</v>
      </c>
      <c r="Q75" s="28"/>
      <c r="R75" s="40">
        <v>45862</v>
      </c>
      <c r="S75" s="32">
        <v>45863</v>
      </c>
      <c r="T75" s="33">
        <v>45863</v>
      </c>
    </row>
    <row r="76" spans="1:20" s="223" customFormat="1" ht="19.7" customHeight="1">
      <c r="A76" s="27" t="s">
        <v>109</v>
      </c>
      <c r="B76" s="4"/>
      <c r="C76" s="4"/>
      <c r="D76" s="4"/>
      <c r="E76" s="1359">
        <f t="shared" si="6"/>
        <v>48</v>
      </c>
      <c r="F76" s="28" t="s">
        <v>196</v>
      </c>
      <c r="G76" s="28" t="s">
        <v>196</v>
      </c>
      <c r="H76" s="419" t="s">
        <v>265</v>
      </c>
      <c r="I76" s="1616">
        <v>1</v>
      </c>
      <c r="J76" s="431">
        <v>3400</v>
      </c>
      <c r="K76" s="756">
        <f>I76*J76</f>
        <v>3400</v>
      </c>
      <c r="L76" s="217"/>
      <c r="M76" s="166" t="s">
        <v>266</v>
      </c>
      <c r="N76" s="27" t="s">
        <v>3457</v>
      </c>
      <c r="O76" s="1283" t="s">
        <v>3458</v>
      </c>
      <c r="P76" s="32">
        <v>45849</v>
      </c>
      <c r="Q76" s="28"/>
      <c r="R76" s="40">
        <v>45862</v>
      </c>
      <c r="S76" s="32">
        <v>45863</v>
      </c>
      <c r="T76" s="33">
        <v>45863</v>
      </c>
    </row>
    <row r="77" spans="1:20" s="223" customFormat="1" ht="19.7" customHeight="1">
      <c r="A77" s="4"/>
      <c r="B77" s="4"/>
      <c r="C77" s="4"/>
      <c r="D77" s="4"/>
      <c r="E77" s="220"/>
      <c r="F77" s="220"/>
      <c r="G77" s="220"/>
      <c r="H77" s="763"/>
      <c r="I77" s="387"/>
      <c r="J77" s="388"/>
      <c r="K77" s="257"/>
      <c r="L77" s="215"/>
      <c r="M77" s="216"/>
      <c r="N77" s="221"/>
      <c r="O77" s="218"/>
      <c r="P77" s="219"/>
      <c r="Q77" s="220"/>
      <c r="R77" s="221"/>
      <c r="S77" s="219"/>
      <c r="T77" s="222"/>
    </row>
    <row r="78" spans="1:20" s="223" customFormat="1" ht="19.7" customHeight="1">
      <c r="A78" s="4"/>
      <c r="B78" s="4"/>
      <c r="C78" s="4"/>
      <c r="D78" s="4"/>
      <c r="E78" s="220"/>
      <c r="F78" s="220"/>
      <c r="G78" s="220"/>
      <c r="H78" s="763"/>
      <c r="I78" s="387"/>
      <c r="J78" s="388"/>
      <c r="K78" s="257"/>
      <c r="L78" s="215"/>
      <c r="M78" s="216"/>
      <c r="N78" s="221"/>
      <c r="O78" s="218"/>
      <c r="P78" s="219"/>
      <c r="Q78" s="220"/>
      <c r="R78" s="221"/>
      <c r="S78" s="219"/>
      <c r="T78" s="222"/>
    </row>
    <row r="79" spans="1:20" s="223" customFormat="1" ht="19.7" customHeight="1">
      <c r="A79" s="4"/>
      <c r="B79" s="4"/>
      <c r="C79" s="4"/>
      <c r="D79" s="4"/>
      <c r="E79" s="220"/>
      <c r="F79" s="220"/>
      <c r="G79" s="220"/>
      <c r="H79" s="771">
        <f>SUM(K63:K76)</f>
        <v>37210</v>
      </c>
      <c r="I79" s="387"/>
      <c r="J79" s="388"/>
      <c r="K79" s="257"/>
      <c r="L79" s="215"/>
      <c r="M79" s="216"/>
      <c r="N79" s="221"/>
      <c r="O79" s="218"/>
      <c r="P79" s="219"/>
      <c r="Q79" s="220"/>
      <c r="R79" s="221"/>
      <c r="S79" s="219"/>
      <c r="T79" s="222"/>
    </row>
    <row r="80" spans="1:20" s="223" customFormat="1" ht="19.7" customHeight="1">
      <c r="A80" s="4"/>
      <c r="B80" s="4"/>
      <c r="C80" s="4"/>
      <c r="D80" s="4"/>
      <c r="E80" s="220"/>
      <c r="F80" s="220"/>
      <c r="G80" s="220"/>
      <c r="H80" s="763"/>
      <c r="I80" s="387"/>
      <c r="J80" s="388"/>
      <c r="K80" s="257"/>
      <c r="L80" s="215"/>
      <c r="M80" s="216"/>
      <c r="N80" s="221"/>
      <c r="O80" s="218"/>
      <c r="P80" s="219"/>
      <c r="Q80" s="220"/>
      <c r="R80" s="221"/>
      <c r="S80" s="219"/>
      <c r="T80" s="222"/>
    </row>
    <row r="81" spans="1:20" s="223" customFormat="1" ht="19.7" customHeight="1">
      <c r="A81" s="4"/>
      <c r="B81" s="4"/>
      <c r="C81" s="4"/>
      <c r="D81" s="4"/>
      <c r="E81" s="220"/>
      <c r="F81" s="220"/>
      <c r="G81" s="220"/>
      <c r="H81" s="763"/>
      <c r="I81" s="387"/>
      <c r="J81" s="388"/>
      <c r="K81" s="257"/>
      <c r="L81" s="215"/>
      <c r="M81" s="216"/>
      <c r="N81" s="221"/>
      <c r="O81" s="218"/>
      <c r="P81" s="219"/>
      <c r="Q81" s="220"/>
      <c r="R81" s="221"/>
      <c r="S81" s="219"/>
      <c r="T81" s="222"/>
    </row>
    <row r="82" spans="1:20" s="223" customFormat="1" ht="19.7" customHeight="1">
      <c r="A82" s="1617" t="s">
        <v>3487</v>
      </c>
      <c r="B82" s="1617"/>
      <c r="C82" s="1617"/>
      <c r="D82" s="1618"/>
      <c r="E82" s="105"/>
      <c r="F82" s="105" t="s">
        <v>55</v>
      </c>
      <c r="G82" s="105" t="s">
        <v>55</v>
      </c>
      <c r="H82" s="1142" t="s">
        <v>3488</v>
      </c>
      <c r="I82" s="1619">
        <v>1</v>
      </c>
      <c r="J82" s="1143">
        <v>6300</v>
      </c>
      <c r="K82" s="339">
        <f>I82*J82</f>
        <v>6300</v>
      </c>
      <c r="L82" s="116"/>
      <c r="M82" s="545" t="s">
        <v>3489</v>
      </c>
      <c r="N82" s="114"/>
      <c r="O82" s="547"/>
      <c r="P82" s="548">
        <v>46211</v>
      </c>
      <c r="Q82" s="105"/>
      <c r="R82" s="1620">
        <v>46216</v>
      </c>
      <c r="S82" s="548"/>
      <c r="T82" s="549"/>
    </row>
    <row r="83" spans="1:20" s="223" customFormat="1" ht="19.7" customHeight="1">
      <c r="A83" s="4"/>
      <c r="B83" s="4"/>
      <c r="C83" s="4"/>
      <c r="D83" s="4"/>
      <c r="E83" s="220"/>
      <c r="F83" s="220"/>
      <c r="G83" s="220"/>
      <c r="H83" s="763"/>
      <c r="I83" s="387"/>
      <c r="J83" s="388"/>
      <c r="K83" s="257"/>
      <c r="L83" s="215"/>
      <c r="M83" s="216"/>
      <c r="N83" s="221"/>
      <c r="O83" s="218"/>
      <c r="P83" s="219"/>
      <c r="Q83" s="220"/>
      <c r="R83" s="221"/>
      <c r="S83" s="219"/>
      <c r="T83" s="222"/>
    </row>
    <row r="84" spans="1:20" s="223" customFormat="1" ht="19.7" customHeight="1">
      <c r="A84" s="4"/>
      <c r="B84" s="4"/>
      <c r="C84" s="4"/>
      <c r="D84" s="4"/>
      <c r="E84" s="220"/>
      <c r="F84" s="220"/>
      <c r="G84" s="220"/>
      <c r="H84" s="763"/>
      <c r="I84" s="387"/>
      <c r="J84" s="388"/>
      <c r="K84" s="257"/>
      <c r="L84" s="215"/>
      <c r="M84" s="216"/>
      <c r="N84" s="221"/>
      <c r="O84" s="218"/>
      <c r="P84" s="219"/>
      <c r="Q84" s="220"/>
      <c r="R84" s="221"/>
      <c r="S84" s="219"/>
      <c r="T84" s="222"/>
    </row>
    <row r="85" spans="1:20" s="223" customFormat="1" ht="19.7" customHeight="1">
      <c r="A85" s="4"/>
      <c r="B85" s="4"/>
      <c r="C85" s="4"/>
      <c r="D85" s="4"/>
      <c r="E85" s="220"/>
      <c r="F85" s="220"/>
      <c r="G85" s="220"/>
      <c r="H85" s="763"/>
      <c r="I85" s="387"/>
      <c r="J85" s="388"/>
      <c r="K85" s="257"/>
      <c r="L85" s="215"/>
      <c r="M85" s="216"/>
      <c r="N85" s="221"/>
      <c r="O85" s="218"/>
      <c r="P85" s="219"/>
      <c r="Q85" s="220"/>
      <c r="R85" s="221"/>
      <c r="S85" s="219"/>
      <c r="T85" s="222"/>
    </row>
    <row r="86" spans="1:20" s="223" customFormat="1" ht="19.7" customHeight="1">
      <c r="A86" s="4"/>
      <c r="B86" s="4"/>
      <c r="C86" s="4"/>
      <c r="D86" s="4"/>
      <c r="E86" s="220"/>
      <c r="F86" s="220"/>
      <c r="G86" s="220"/>
      <c r="H86" s="763"/>
      <c r="I86" s="387"/>
      <c r="J86" s="388"/>
      <c r="K86" s="257"/>
      <c r="L86" s="215"/>
      <c r="M86" s="216"/>
      <c r="N86" s="221"/>
      <c r="O86" s="218"/>
      <c r="P86" s="219"/>
      <c r="Q86" s="220"/>
      <c r="R86" s="221"/>
      <c r="S86" s="219"/>
      <c r="T86" s="222"/>
    </row>
    <row r="87" spans="1:20" s="223" customFormat="1" ht="19.7" customHeight="1">
      <c r="A87" s="4"/>
      <c r="B87" s="4"/>
      <c r="C87" s="4"/>
      <c r="D87" s="4"/>
      <c r="E87" s="220"/>
      <c r="F87" s="220"/>
      <c r="G87" s="220"/>
      <c r="H87" s="763"/>
      <c r="I87" s="387"/>
      <c r="J87" s="388"/>
      <c r="K87" s="257"/>
      <c r="L87" s="215"/>
      <c r="M87" s="216"/>
      <c r="N87" s="221"/>
      <c r="O87" s="218"/>
      <c r="P87" s="219"/>
      <c r="Q87" s="220"/>
      <c r="R87" s="221"/>
      <c r="S87" s="219"/>
      <c r="T87" s="222"/>
    </row>
    <row r="88" spans="1:20" s="223" customFormat="1" ht="19.7" customHeight="1">
      <c r="A88" s="4"/>
      <c r="B88" s="4"/>
      <c r="C88" s="4"/>
      <c r="D88" s="4"/>
      <c r="E88" s="220"/>
      <c r="F88" s="220"/>
      <c r="G88" s="220"/>
      <c r="H88" s="763"/>
      <c r="I88" s="387"/>
      <c r="J88" s="388"/>
      <c r="K88" s="257"/>
      <c r="L88" s="215"/>
      <c r="M88" s="216"/>
      <c r="N88" s="221"/>
      <c r="O88" s="218"/>
      <c r="P88" s="219"/>
      <c r="Q88" s="220"/>
      <c r="R88" s="221"/>
      <c r="S88" s="219"/>
      <c r="T88" s="222"/>
    </row>
    <row r="89" spans="1:20" s="223" customFormat="1" ht="19.7" customHeight="1">
      <c r="A89" s="4"/>
      <c r="B89" s="4"/>
      <c r="C89" s="4"/>
      <c r="D89" s="4"/>
      <c r="E89" s="220"/>
      <c r="F89" s="220"/>
      <c r="G89" s="220"/>
      <c r="H89" s="763"/>
      <c r="I89" s="387"/>
      <c r="J89" s="388"/>
      <c r="K89" s="257"/>
      <c r="L89" s="215"/>
      <c r="M89" s="216"/>
      <c r="N89" s="221"/>
      <c r="O89" s="218"/>
      <c r="P89" s="219"/>
      <c r="Q89" s="220"/>
      <c r="R89" s="221"/>
      <c r="S89" s="219"/>
      <c r="T89" s="222"/>
    </row>
    <row r="90" spans="1:20" s="223" customFormat="1" ht="19.7" customHeight="1">
      <c r="A90" s="4"/>
      <c r="B90" s="4"/>
      <c r="C90" s="4"/>
      <c r="D90" s="4"/>
      <c r="E90" s="220"/>
      <c r="F90" s="220"/>
      <c r="G90" s="220"/>
      <c r="H90" s="763"/>
      <c r="I90" s="387"/>
      <c r="J90" s="388"/>
      <c r="K90" s="257"/>
      <c r="L90" s="215"/>
      <c r="M90" s="216"/>
      <c r="N90" s="221"/>
      <c r="O90" s="218"/>
      <c r="P90" s="219"/>
      <c r="Q90" s="220"/>
      <c r="R90" s="221"/>
      <c r="S90" s="219"/>
      <c r="T90" s="222"/>
    </row>
    <row r="91" spans="1:20" s="223" customFormat="1" ht="19.7" customHeight="1">
      <c r="A91" s="4"/>
      <c r="B91" s="4"/>
      <c r="C91" s="4"/>
      <c r="D91" s="4"/>
      <c r="E91" s="220"/>
      <c r="F91" s="220"/>
      <c r="G91" s="220"/>
      <c r="H91" s="763"/>
      <c r="I91" s="387"/>
      <c r="J91" s="388"/>
      <c r="K91" s="257"/>
      <c r="L91" s="215"/>
      <c r="M91" s="216"/>
      <c r="N91" s="221"/>
      <c r="O91" s="218"/>
      <c r="P91" s="219"/>
      <c r="Q91" s="220"/>
      <c r="R91" s="221"/>
      <c r="S91" s="219"/>
      <c r="T91" s="222"/>
    </row>
    <row r="92" spans="1:20" s="223" customFormat="1" ht="19.7" customHeight="1">
      <c r="A92" s="4"/>
      <c r="B92" s="4"/>
      <c r="C92" s="4"/>
      <c r="D92" s="4"/>
      <c r="E92" s="220"/>
      <c r="F92" s="220"/>
      <c r="G92" s="220"/>
      <c r="H92" s="1566"/>
      <c r="I92" s="387"/>
      <c r="J92" s="388"/>
      <c r="K92" s="257"/>
      <c r="L92" s="215"/>
      <c r="M92" s="216"/>
      <c r="N92" s="221"/>
      <c r="O92" s="218"/>
      <c r="P92" s="219"/>
      <c r="Q92" s="220"/>
      <c r="R92" s="221"/>
      <c r="S92" s="219"/>
      <c r="T92" s="222"/>
    </row>
    <row r="93" spans="1:20" s="4" customFormat="1" ht="19.7" customHeight="1">
      <c r="E93" s="28"/>
      <c r="F93" s="28"/>
      <c r="G93" s="28"/>
      <c r="H93" s="201"/>
      <c r="I93" s="897"/>
      <c r="J93" s="29"/>
      <c r="K93" s="257"/>
      <c r="L93" s="31"/>
      <c r="M93" s="134"/>
      <c r="N93" s="27"/>
      <c r="O93" s="27"/>
      <c r="P93" s="32"/>
      <c r="Q93" s="28"/>
      <c r="R93" s="27"/>
      <c r="S93" s="32"/>
      <c r="T93" s="33"/>
    </row>
    <row r="94" spans="1:20" s="4" customFormat="1" ht="19.7" customHeight="1">
      <c r="E94" s="28"/>
      <c r="F94" s="28"/>
      <c r="G94" s="28"/>
      <c r="H94" s="73"/>
      <c r="I94" s="897"/>
      <c r="J94" s="29"/>
      <c r="K94" s="257"/>
      <c r="L94" s="31"/>
      <c r="M94" s="73"/>
      <c r="N94" s="27"/>
      <c r="O94" s="27"/>
      <c r="P94" s="32"/>
      <c r="Q94" s="28"/>
      <c r="R94" s="27"/>
      <c r="S94" s="32"/>
      <c r="T94" s="33"/>
    </row>
    <row r="95" spans="1:20" s="4" customFormat="1" ht="19.7" customHeight="1">
      <c r="E95" s="28"/>
      <c r="F95" s="28"/>
      <c r="G95" s="28"/>
      <c r="H95" s="73"/>
      <c r="I95" s="897"/>
      <c r="J95" s="29"/>
      <c r="K95" s="257"/>
      <c r="L95" s="31"/>
      <c r="M95" s="73"/>
      <c r="N95" s="27"/>
      <c r="O95" s="27"/>
      <c r="P95" s="32"/>
      <c r="Q95" s="28"/>
      <c r="R95" s="27"/>
      <c r="S95" s="32"/>
      <c r="T95" s="33"/>
    </row>
    <row r="96" spans="1:20" s="4" customFormat="1" ht="19.7" customHeight="1">
      <c r="E96" s="28"/>
      <c r="F96" s="28"/>
      <c r="G96" s="28"/>
      <c r="H96" s="73"/>
      <c r="I96" s="897"/>
      <c r="J96" s="29"/>
      <c r="K96" s="257"/>
      <c r="L96" s="31"/>
      <c r="M96" s="73"/>
      <c r="N96" s="73"/>
      <c r="O96" s="27"/>
      <c r="P96" s="32"/>
      <c r="Q96" s="28"/>
      <c r="R96" s="27"/>
      <c r="S96" s="32"/>
      <c r="T96" s="33"/>
    </row>
    <row r="97" spans="5:20" s="4" customFormat="1" ht="19.7" customHeight="1">
      <c r="E97" s="28"/>
      <c r="F97" s="28"/>
      <c r="G97" s="28"/>
      <c r="H97" s="73"/>
      <c r="I97" s="897"/>
      <c r="J97" s="29"/>
      <c r="K97" s="257"/>
      <c r="L97" s="31"/>
      <c r="M97" s="73"/>
      <c r="N97" s="27"/>
      <c r="O97" s="27"/>
      <c r="P97" s="32"/>
      <c r="Q97" s="28"/>
      <c r="R97" s="27"/>
      <c r="S97" s="32"/>
      <c r="T97" s="33"/>
    </row>
  </sheetData>
  <autoFilter ref="E8:R97" xr:uid="{6A826736-1598-4399-A78D-8D9824457D04}"/>
  <mergeCells count="12">
    <mergeCell ref="E6:G6"/>
    <mergeCell ref="F10:H10"/>
    <mergeCell ref="F35:H35"/>
    <mergeCell ref="F50:H50"/>
    <mergeCell ref="F62:H62"/>
    <mergeCell ref="A82:D82"/>
    <mergeCell ref="E2:G2"/>
    <mergeCell ref="J2:L2"/>
    <mergeCell ref="E3:G3"/>
    <mergeCell ref="E4:G4"/>
    <mergeCell ref="J4:J5"/>
    <mergeCell ref="E5:G5"/>
  </mergeCells>
  <phoneticPr fontId="2"/>
  <dataValidations count="1">
    <dataValidation allowBlank="1" showInputMessage="1" showErrorMessage="1" sqref="M25 JI25 TE25 ADA25 AMW25 AWS25 BGO25 BQK25 CAG25 CKC25 CTY25 DDU25 DNQ25 DXM25 EHI25 ERE25 FBA25 FKW25 FUS25 GEO25 GOK25 GYG25 HIC25 HRY25 IBU25 ILQ25 IVM25 JFI25 JPE25 JZA25 KIW25 KSS25 LCO25 LMK25 LWG25 MGC25 MPY25 MZU25 NJQ25 NTM25 ODI25 ONE25 OXA25 PGW25 PQS25 QAO25 QKK25 QUG25 REC25 RNY25 RXU25 SHQ25 SRM25 TBI25 TLE25 TVA25 UEW25 UOS25 UYO25 VIK25 VSG25 WCC25 WLY25 WVU25 M65561 JI65561 TE65561 ADA65561 AMW65561 AWS65561 BGO65561 BQK65561 CAG65561 CKC65561 CTY65561 DDU65561 DNQ65561 DXM65561 EHI65561 ERE65561 FBA65561 FKW65561 FUS65561 GEO65561 GOK65561 GYG65561 HIC65561 HRY65561 IBU65561 ILQ65561 IVM65561 JFI65561 JPE65561 JZA65561 KIW65561 KSS65561 LCO65561 LMK65561 LWG65561 MGC65561 MPY65561 MZU65561 NJQ65561 NTM65561 ODI65561 ONE65561 OXA65561 PGW65561 PQS65561 QAO65561 QKK65561 QUG65561 REC65561 RNY65561 RXU65561 SHQ65561 SRM65561 TBI65561 TLE65561 TVA65561 UEW65561 UOS65561 UYO65561 VIK65561 VSG65561 WCC65561 WLY65561 WVU65561 M131097 JI131097 TE131097 ADA131097 AMW131097 AWS131097 BGO131097 BQK131097 CAG131097 CKC131097 CTY131097 DDU131097 DNQ131097 DXM131097 EHI131097 ERE131097 FBA131097 FKW131097 FUS131097 GEO131097 GOK131097 GYG131097 HIC131097 HRY131097 IBU131097 ILQ131097 IVM131097 JFI131097 JPE131097 JZA131097 KIW131097 KSS131097 LCO131097 LMK131097 LWG131097 MGC131097 MPY131097 MZU131097 NJQ131097 NTM131097 ODI131097 ONE131097 OXA131097 PGW131097 PQS131097 QAO131097 QKK131097 QUG131097 REC131097 RNY131097 RXU131097 SHQ131097 SRM131097 TBI131097 TLE131097 TVA131097 UEW131097 UOS131097 UYO131097 VIK131097 VSG131097 WCC131097 WLY131097 WVU131097 M196633 JI196633 TE196633 ADA196633 AMW196633 AWS196633 BGO196633 BQK196633 CAG196633 CKC196633 CTY196633 DDU196633 DNQ196633 DXM196633 EHI196633 ERE196633 FBA196633 FKW196633 FUS196633 GEO196633 GOK196633 GYG196633 HIC196633 HRY196633 IBU196633 ILQ196633 IVM196633 JFI196633 JPE196633 JZA196633 KIW196633 KSS196633 LCO196633 LMK196633 LWG196633 MGC196633 MPY196633 MZU196633 NJQ196633 NTM196633 ODI196633 ONE196633 OXA196633 PGW196633 PQS196633 QAO196633 QKK196633 QUG196633 REC196633 RNY196633 RXU196633 SHQ196633 SRM196633 TBI196633 TLE196633 TVA196633 UEW196633 UOS196633 UYO196633 VIK196633 VSG196633 WCC196633 WLY196633 WVU196633 M262169 JI262169 TE262169 ADA262169 AMW262169 AWS262169 BGO262169 BQK262169 CAG262169 CKC262169 CTY262169 DDU262169 DNQ262169 DXM262169 EHI262169 ERE262169 FBA262169 FKW262169 FUS262169 GEO262169 GOK262169 GYG262169 HIC262169 HRY262169 IBU262169 ILQ262169 IVM262169 JFI262169 JPE262169 JZA262169 KIW262169 KSS262169 LCO262169 LMK262169 LWG262169 MGC262169 MPY262169 MZU262169 NJQ262169 NTM262169 ODI262169 ONE262169 OXA262169 PGW262169 PQS262169 QAO262169 QKK262169 QUG262169 REC262169 RNY262169 RXU262169 SHQ262169 SRM262169 TBI262169 TLE262169 TVA262169 UEW262169 UOS262169 UYO262169 VIK262169 VSG262169 WCC262169 WLY262169 WVU262169 M327705 JI327705 TE327705 ADA327705 AMW327705 AWS327705 BGO327705 BQK327705 CAG327705 CKC327705 CTY327705 DDU327705 DNQ327705 DXM327705 EHI327705 ERE327705 FBA327705 FKW327705 FUS327705 GEO327705 GOK327705 GYG327705 HIC327705 HRY327705 IBU327705 ILQ327705 IVM327705 JFI327705 JPE327705 JZA327705 KIW327705 KSS327705 LCO327705 LMK327705 LWG327705 MGC327705 MPY327705 MZU327705 NJQ327705 NTM327705 ODI327705 ONE327705 OXA327705 PGW327705 PQS327705 QAO327705 QKK327705 QUG327705 REC327705 RNY327705 RXU327705 SHQ327705 SRM327705 TBI327705 TLE327705 TVA327705 UEW327705 UOS327705 UYO327705 VIK327705 VSG327705 WCC327705 WLY327705 WVU327705 M393241 JI393241 TE393241 ADA393241 AMW393241 AWS393241 BGO393241 BQK393241 CAG393241 CKC393241 CTY393241 DDU393241 DNQ393241 DXM393241 EHI393241 ERE393241 FBA393241 FKW393241 FUS393241 GEO393241 GOK393241 GYG393241 HIC393241 HRY393241 IBU393241 ILQ393241 IVM393241 JFI393241 JPE393241 JZA393241 KIW393241 KSS393241 LCO393241 LMK393241 LWG393241 MGC393241 MPY393241 MZU393241 NJQ393241 NTM393241 ODI393241 ONE393241 OXA393241 PGW393241 PQS393241 QAO393241 QKK393241 QUG393241 REC393241 RNY393241 RXU393241 SHQ393241 SRM393241 TBI393241 TLE393241 TVA393241 UEW393241 UOS393241 UYO393241 VIK393241 VSG393241 WCC393241 WLY393241 WVU393241 M458777 JI458777 TE458777 ADA458777 AMW458777 AWS458777 BGO458777 BQK458777 CAG458777 CKC458777 CTY458777 DDU458777 DNQ458777 DXM458777 EHI458777 ERE458777 FBA458777 FKW458777 FUS458777 GEO458777 GOK458777 GYG458777 HIC458777 HRY458777 IBU458777 ILQ458777 IVM458777 JFI458777 JPE458777 JZA458777 KIW458777 KSS458777 LCO458777 LMK458777 LWG458777 MGC458777 MPY458777 MZU458777 NJQ458777 NTM458777 ODI458777 ONE458777 OXA458777 PGW458777 PQS458777 QAO458777 QKK458777 QUG458777 REC458777 RNY458777 RXU458777 SHQ458777 SRM458777 TBI458777 TLE458777 TVA458777 UEW458777 UOS458777 UYO458777 VIK458777 VSG458777 WCC458777 WLY458777 WVU458777 M524313 JI524313 TE524313 ADA524313 AMW524313 AWS524313 BGO524313 BQK524313 CAG524313 CKC524313 CTY524313 DDU524313 DNQ524313 DXM524313 EHI524313 ERE524313 FBA524313 FKW524313 FUS524313 GEO524313 GOK524313 GYG524313 HIC524313 HRY524313 IBU524313 ILQ524313 IVM524313 JFI524313 JPE524313 JZA524313 KIW524313 KSS524313 LCO524313 LMK524313 LWG524313 MGC524313 MPY524313 MZU524313 NJQ524313 NTM524313 ODI524313 ONE524313 OXA524313 PGW524313 PQS524313 QAO524313 QKK524313 QUG524313 REC524313 RNY524313 RXU524313 SHQ524313 SRM524313 TBI524313 TLE524313 TVA524313 UEW524313 UOS524313 UYO524313 VIK524313 VSG524313 WCC524313 WLY524313 WVU524313 M589849 JI589849 TE589849 ADA589849 AMW589849 AWS589849 BGO589849 BQK589849 CAG589849 CKC589849 CTY589849 DDU589849 DNQ589849 DXM589849 EHI589849 ERE589849 FBA589849 FKW589849 FUS589849 GEO589849 GOK589849 GYG589849 HIC589849 HRY589849 IBU589849 ILQ589849 IVM589849 JFI589849 JPE589849 JZA589849 KIW589849 KSS589849 LCO589849 LMK589849 LWG589849 MGC589849 MPY589849 MZU589849 NJQ589849 NTM589849 ODI589849 ONE589849 OXA589849 PGW589849 PQS589849 QAO589849 QKK589849 QUG589849 REC589849 RNY589849 RXU589849 SHQ589849 SRM589849 TBI589849 TLE589849 TVA589849 UEW589849 UOS589849 UYO589849 VIK589849 VSG589849 WCC589849 WLY589849 WVU589849 M655385 JI655385 TE655385 ADA655385 AMW655385 AWS655385 BGO655385 BQK655385 CAG655385 CKC655385 CTY655385 DDU655385 DNQ655385 DXM655385 EHI655385 ERE655385 FBA655385 FKW655385 FUS655385 GEO655385 GOK655385 GYG655385 HIC655385 HRY655385 IBU655385 ILQ655385 IVM655385 JFI655385 JPE655385 JZA655385 KIW655385 KSS655385 LCO655385 LMK655385 LWG655385 MGC655385 MPY655385 MZU655385 NJQ655385 NTM655385 ODI655385 ONE655385 OXA655385 PGW655385 PQS655385 QAO655385 QKK655385 QUG655385 REC655385 RNY655385 RXU655385 SHQ655385 SRM655385 TBI655385 TLE655385 TVA655385 UEW655385 UOS655385 UYO655385 VIK655385 VSG655385 WCC655385 WLY655385 WVU655385 M720921 JI720921 TE720921 ADA720921 AMW720921 AWS720921 BGO720921 BQK720921 CAG720921 CKC720921 CTY720921 DDU720921 DNQ720921 DXM720921 EHI720921 ERE720921 FBA720921 FKW720921 FUS720921 GEO720921 GOK720921 GYG720921 HIC720921 HRY720921 IBU720921 ILQ720921 IVM720921 JFI720921 JPE720921 JZA720921 KIW720921 KSS720921 LCO720921 LMK720921 LWG720921 MGC720921 MPY720921 MZU720921 NJQ720921 NTM720921 ODI720921 ONE720921 OXA720921 PGW720921 PQS720921 QAO720921 QKK720921 QUG720921 REC720921 RNY720921 RXU720921 SHQ720921 SRM720921 TBI720921 TLE720921 TVA720921 UEW720921 UOS720921 UYO720921 VIK720921 VSG720921 WCC720921 WLY720921 WVU720921 M786457 JI786457 TE786457 ADA786457 AMW786457 AWS786457 BGO786457 BQK786457 CAG786457 CKC786457 CTY786457 DDU786457 DNQ786457 DXM786457 EHI786457 ERE786457 FBA786457 FKW786457 FUS786457 GEO786457 GOK786457 GYG786457 HIC786457 HRY786457 IBU786457 ILQ786457 IVM786457 JFI786457 JPE786457 JZA786457 KIW786457 KSS786457 LCO786457 LMK786457 LWG786457 MGC786457 MPY786457 MZU786457 NJQ786457 NTM786457 ODI786457 ONE786457 OXA786457 PGW786457 PQS786457 QAO786457 QKK786457 QUG786457 REC786457 RNY786457 RXU786457 SHQ786457 SRM786457 TBI786457 TLE786457 TVA786457 UEW786457 UOS786457 UYO786457 VIK786457 VSG786457 WCC786457 WLY786457 WVU786457 M851993 JI851993 TE851993 ADA851993 AMW851993 AWS851993 BGO851993 BQK851993 CAG851993 CKC851993 CTY851993 DDU851993 DNQ851993 DXM851993 EHI851993 ERE851993 FBA851993 FKW851993 FUS851993 GEO851993 GOK851993 GYG851993 HIC851993 HRY851993 IBU851993 ILQ851993 IVM851993 JFI851993 JPE851993 JZA851993 KIW851993 KSS851993 LCO851993 LMK851993 LWG851993 MGC851993 MPY851993 MZU851993 NJQ851993 NTM851993 ODI851993 ONE851993 OXA851993 PGW851993 PQS851993 QAO851993 QKK851993 QUG851993 REC851993 RNY851993 RXU851993 SHQ851993 SRM851993 TBI851993 TLE851993 TVA851993 UEW851993 UOS851993 UYO851993 VIK851993 VSG851993 WCC851993 WLY851993 WVU851993 M917529 JI917529 TE917529 ADA917529 AMW917529 AWS917529 BGO917529 BQK917529 CAG917529 CKC917529 CTY917529 DDU917529 DNQ917529 DXM917529 EHI917529 ERE917529 FBA917529 FKW917529 FUS917529 GEO917529 GOK917529 GYG917529 HIC917529 HRY917529 IBU917529 ILQ917529 IVM917529 JFI917529 JPE917529 JZA917529 KIW917529 KSS917529 LCO917529 LMK917529 LWG917529 MGC917529 MPY917529 MZU917529 NJQ917529 NTM917529 ODI917529 ONE917529 OXA917529 PGW917529 PQS917529 QAO917529 QKK917529 QUG917529 REC917529 RNY917529 RXU917529 SHQ917529 SRM917529 TBI917529 TLE917529 TVA917529 UEW917529 UOS917529 UYO917529 VIK917529 VSG917529 WCC917529 WLY917529 WVU917529 M983065 JI983065 TE983065 ADA983065 AMW983065 AWS983065 BGO983065 BQK983065 CAG983065 CKC983065 CTY983065 DDU983065 DNQ983065 DXM983065 EHI983065 ERE983065 FBA983065 FKW983065 FUS983065 GEO983065 GOK983065 GYG983065 HIC983065 HRY983065 IBU983065 ILQ983065 IVM983065 JFI983065 JPE983065 JZA983065 KIW983065 KSS983065 LCO983065 LMK983065 LWG983065 MGC983065 MPY983065 MZU983065 NJQ983065 NTM983065 ODI983065 ONE983065 OXA983065 PGW983065 PQS983065 QAO983065 QKK983065 QUG983065 REC983065 RNY983065 RXU983065 SHQ983065 SRM983065 TBI983065 TLE983065 TVA983065 UEW983065 UOS983065 UYO983065 VIK983065 VSG983065 WCC983065 WLY983065 WVU983065" xr:uid="{6A3C6879-2CC8-42B0-933F-20F4E307FE2B}"/>
  </dataValidations>
  <pageMargins left="0.2" right="0.2" top="0.36" bottom="0.41" header="0.3" footer="0.3"/>
  <pageSetup paperSize="9" scale="7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1EE2-2179-45CD-88FD-FA80D84E4D96}">
  <sheetPr>
    <tabColor rgb="FF92D050"/>
  </sheetPr>
  <dimension ref="A2:R25"/>
  <sheetViews>
    <sheetView zoomScale="85" zoomScaleNormal="85" workbookViewId="0">
      <pane xSplit="11" ySplit="8" topLeftCell="P9" activePane="bottomRight" state="frozen"/>
      <selection activeCell="D26" sqref="D26"/>
      <selection pane="topRight" activeCell="D26" sqref="D26"/>
      <selection pane="bottomLeft" activeCell="D26" sqref="D26"/>
      <selection pane="bottomRight" activeCell="R12" sqref="R12"/>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3490</v>
      </c>
      <c r="H2" s="640" t="s">
        <v>1058</v>
      </c>
      <c r="I2" s="641"/>
      <c r="J2" s="642"/>
      <c r="K2" s="643">
        <f>SUM(I:I)</f>
        <v>28500</v>
      </c>
    </row>
    <row r="3" spans="1:18" ht="20.100000000000001" customHeight="1">
      <c r="C3" s="638" t="s">
        <v>1059</v>
      </c>
      <c r="D3" s="638"/>
      <c r="E3" s="638"/>
      <c r="F3" s="645" t="s">
        <v>3491</v>
      </c>
    </row>
    <row r="4" spans="1:18" ht="20.100000000000001" customHeight="1">
      <c r="C4" s="638" t="s">
        <v>1061</v>
      </c>
      <c r="D4" s="638"/>
      <c r="E4" s="638"/>
      <c r="F4" s="645" t="s">
        <v>3492</v>
      </c>
      <c r="H4" s="977" t="s">
        <v>1288</v>
      </c>
      <c r="I4" s="978"/>
      <c r="J4" s="1424"/>
      <c r="K4" s="1424"/>
      <c r="L4" s="1424"/>
    </row>
    <row r="5" spans="1:18" ht="20.100000000000001" customHeight="1">
      <c r="C5" s="638" t="s">
        <v>1064</v>
      </c>
      <c r="D5" s="638"/>
      <c r="E5" s="638"/>
      <c r="F5" s="647">
        <v>45897</v>
      </c>
      <c r="H5" s="981"/>
      <c r="I5" s="982"/>
      <c r="J5" s="1424"/>
      <c r="K5" s="1424"/>
      <c r="L5" s="1424"/>
    </row>
    <row r="6" spans="1:18" ht="20.100000000000001" customHeight="1">
      <c r="C6" s="638" t="s">
        <v>1065</v>
      </c>
      <c r="D6" s="638"/>
      <c r="E6" s="638"/>
      <c r="F6" s="647">
        <v>45898</v>
      </c>
      <c r="I6" s="1337"/>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9"/>
      <c r="D9" s="49"/>
      <c r="E9" s="49"/>
      <c r="F9" s="101"/>
      <c r="G9" s="44"/>
      <c r="H9" s="44"/>
      <c r="I9" s="44"/>
      <c r="J9" s="45"/>
      <c r="K9" s="46"/>
      <c r="L9" s="47"/>
      <c r="M9" s="47"/>
      <c r="N9" s="48"/>
      <c r="O9" s="49"/>
      <c r="P9" s="47"/>
      <c r="Q9" s="48"/>
      <c r="R9" s="50"/>
    </row>
    <row r="10" spans="1:18" s="4" customFormat="1" ht="19.5" customHeight="1">
      <c r="C10" s="1044" t="s">
        <v>3493</v>
      </c>
      <c r="D10" s="1045"/>
      <c r="E10" s="1045"/>
      <c r="F10" s="1046"/>
      <c r="G10" s="58"/>
      <c r="H10" s="1425"/>
      <c r="I10" s="1426"/>
      <c r="J10" s="57"/>
      <c r="K10" s="68"/>
      <c r="L10" s="47"/>
      <c r="M10" s="47"/>
      <c r="N10" s="48"/>
      <c r="O10" s="49"/>
      <c r="P10" s="47"/>
      <c r="Q10" s="48"/>
      <c r="R10" s="50"/>
    </row>
    <row r="11" spans="1:18" s="4" customFormat="1" ht="19.5" customHeight="1">
      <c r="A11" s="27" t="s">
        <v>3494</v>
      </c>
      <c r="B11" s="1494">
        <v>4</v>
      </c>
      <c r="C11" s="1427">
        <v>1</v>
      </c>
      <c r="D11" s="794" t="s">
        <v>3495</v>
      </c>
      <c r="E11" s="794" t="s">
        <v>3495</v>
      </c>
      <c r="F11" s="795" t="s">
        <v>3496</v>
      </c>
      <c r="G11" s="58">
        <v>1</v>
      </c>
      <c r="H11" s="53">
        <v>27500</v>
      </c>
      <c r="I11" s="44">
        <f>G11*H11</f>
        <v>27500</v>
      </c>
      <c r="J11" s="57"/>
      <c r="K11" s="54" t="s">
        <v>3497</v>
      </c>
      <c r="L11" s="47" t="s">
        <v>3498</v>
      </c>
      <c r="M11" s="47"/>
      <c r="N11" s="48">
        <v>45873</v>
      </c>
      <c r="O11" s="49"/>
      <c r="P11" s="111">
        <v>45897</v>
      </c>
      <c r="Q11" s="48">
        <v>45898</v>
      </c>
      <c r="R11" s="50">
        <v>45896</v>
      </c>
    </row>
    <row r="12" spans="1:18" s="4" customFormat="1" ht="19.5" customHeight="1">
      <c r="A12" s="27" t="s">
        <v>3494</v>
      </c>
      <c r="B12" s="1494">
        <v>4</v>
      </c>
      <c r="C12" s="1428">
        <f t="shared" ref="C12" si="0">C11+1</f>
        <v>2</v>
      </c>
      <c r="D12" s="794" t="s">
        <v>3495</v>
      </c>
      <c r="E12" s="794" t="s">
        <v>3495</v>
      </c>
      <c r="F12" s="798" t="s">
        <v>2183</v>
      </c>
      <c r="G12" s="58">
        <v>1</v>
      </c>
      <c r="H12" s="53">
        <v>1000</v>
      </c>
      <c r="I12" s="44">
        <f>G12*H12</f>
        <v>1000</v>
      </c>
      <c r="J12" s="57"/>
      <c r="K12" s="54"/>
      <c r="L12" s="47" t="s">
        <v>3498</v>
      </c>
      <c r="M12" s="47"/>
      <c r="N12" s="48"/>
      <c r="O12" s="49"/>
      <c r="P12" s="47"/>
      <c r="Q12" s="48"/>
      <c r="R12" s="50"/>
    </row>
    <row r="13" spans="1:18" s="4" customFormat="1" ht="19.5" customHeight="1">
      <c r="C13" s="104"/>
      <c r="D13" s="63"/>
      <c r="E13" s="63"/>
      <c r="F13" s="64"/>
      <c r="G13" s="657"/>
      <c r="H13" s="66"/>
      <c r="I13" s="66"/>
      <c r="J13" s="67"/>
      <c r="K13" s="68"/>
      <c r="L13" s="47"/>
      <c r="M13" s="47"/>
      <c r="N13" s="48"/>
      <c r="O13" s="49"/>
      <c r="P13" s="47"/>
      <c r="Q13" s="48"/>
      <c r="R13" s="50"/>
    </row>
    <row r="14" spans="1:18" s="4" customFormat="1" ht="19.5" customHeight="1">
      <c r="C14" s="53"/>
      <c r="D14" s="53"/>
      <c r="E14" s="53"/>
      <c r="F14" s="61"/>
      <c r="G14" s="58"/>
      <c r="H14" s="1425"/>
      <c r="I14" s="1426"/>
      <c r="J14" s="57"/>
      <c r="K14" s="68"/>
      <c r="L14" s="47"/>
      <c r="M14" s="47"/>
      <c r="N14" s="48"/>
      <c r="O14" s="49"/>
      <c r="P14" s="47"/>
      <c r="Q14" s="48"/>
      <c r="R14" s="50"/>
    </row>
    <row r="15" spans="1:18" s="4" customFormat="1" ht="19.5" customHeight="1">
      <c r="C15" s="53"/>
      <c r="D15" s="53"/>
      <c r="E15" s="1429"/>
      <c r="F15" s="1430">
        <f>SUM(I11:I12)</f>
        <v>28500</v>
      </c>
      <c r="G15" s="58"/>
      <c r="H15" s="1425"/>
      <c r="I15" s="1426"/>
      <c r="J15" s="57"/>
      <c r="K15" s="68"/>
      <c r="L15" s="47"/>
      <c r="M15" s="47"/>
      <c r="N15" s="48"/>
      <c r="O15" s="49"/>
      <c r="P15" s="47"/>
      <c r="Q15" s="48"/>
      <c r="R15" s="50"/>
    </row>
    <row r="16" spans="1: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6548-23E1-45E4-AF51-C836509E9D8B}">
  <sheetPr>
    <tabColor rgb="FFFFC000"/>
  </sheetPr>
  <dimension ref="A2:R25"/>
  <sheetViews>
    <sheetView zoomScale="85" zoomScaleNormal="85" workbookViewId="0">
      <pane xSplit="11" ySplit="8" topLeftCell="O9" activePane="bottomRight" state="frozen"/>
      <selection activeCell="D26" sqref="D26"/>
      <selection pane="topRight" activeCell="D26" sqref="D26"/>
      <selection pane="bottomLeft" activeCell="D26" sqref="D26"/>
      <selection pane="bottomRight" activeCell="Q27" sqref="Q27"/>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3490</v>
      </c>
      <c r="H2" s="640" t="s">
        <v>1058</v>
      </c>
      <c r="I2" s="641"/>
      <c r="J2" s="642"/>
      <c r="K2" s="643">
        <f>SUM(I:I)</f>
        <v>706</v>
      </c>
    </row>
    <row r="3" spans="1:18" ht="20.100000000000001" customHeight="1">
      <c r="C3" s="638" t="s">
        <v>1059</v>
      </c>
      <c r="D3" s="638"/>
      <c r="E3" s="638"/>
      <c r="F3" s="645" t="s">
        <v>3491</v>
      </c>
    </row>
    <row r="4" spans="1:18" ht="20.100000000000001" customHeight="1">
      <c r="C4" s="638" t="s">
        <v>1061</v>
      </c>
      <c r="D4" s="638"/>
      <c r="E4" s="638"/>
      <c r="F4" s="645" t="s">
        <v>3492</v>
      </c>
      <c r="H4" s="977" t="s">
        <v>1360</v>
      </c>
      <c r="I4" s="978"/>
      <c r="J4" s="1424"/>
      <c r="K4" s="1424"/>
      <c r="L4" s="1424"/>
    </row>
    <row r="5" spans="1:18" ht="20.100000000000001" customHeight="1">
      <c r="C5" s="638" t="s">
        <v>1064</v>
      </c>
      <c r="D5" s="638"/>
      <c r="E5" s="638"/>
      <c r="F5" s="647">
        <v>45897</v>
      </c>
      <c r="H5" s="981"/>
      <c r="I5" s="982"/>
      <c r="J5" s="1424"/>
      <c r="K5" s="1424"/>
      <c r="L5" s="1424"/>
    </row>
    <row r="6" spans="1:18" ht="20.100000000000001" customHeight="1">
      <c r="C6" s="638" t="s">
        <v>1065</v>
      </c>
      <c r="D6" s="638"/>
      <c r="E6" s="638"/>
      <c r="F6" s="647">
        <v>45898</v>
      </c>
      <c r="I6" s="1337"/>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9"/>
      <c r="D9" s="49"/>
      <c r="E9" s="49"/>
      <c r="F9" s="101"/>
      <c r="G9" s="44"/>
      <c r="H9" s="44"/>
      <c r="I9" s="44"/>
      <c r="J9" s="45"/>
      <c r="K9" s="46"/>
      <c r="L9" s="47"/>
      <c r="M9" s="47"/>
      <c r="N9" s="48"/>
      <c r="O9" s="49"/>
      <c r="P9" s="47"/>
      <c r="Q9" s="48"/>
      <c r="R9" s="50"/>
    </row>
    <row r="10" spans="1:18" s="4" customFormat="1" ht="19.5" customHeight="1">
      <c r="C10" s="1044" t="s">
        <v>3493</v>
      </c>
      <c r="D10" s="1045"/>
      <c r="E10" s="1045"/>
      <c r="F10" s="1046"/>
      <c r="G10" s="58"/>
      <c r="H10" s="1425"/>
      <c r="I10" s="1426"/>
      <c r="J10" s="57"/>
      <c r="K10" s="68"/>
      <c r="M10" s="47"/>
      <c r="N10" s="48"/>
      <c r="O10" s="49"/>
      <c r="P10" s="47"/>
      <c r="Q10" s="48"/>
      <c r="R10" s="50"/>
    </row>
    <row r="11" spans="1:18" s="4" customFormat="1" ht="19.5" customHeight="1">
      <c r="A11" s="27" t="s">
        <v>3499</v>
      </c>
      <c r="B11" s="1494">
        <v>4</v>
      </c>
      <c r="C11" s="1621">
        <v>1</v>
      </c>
      <c r="D11" s="1427" t="s">
        <v>3500</v>
      </c>
      <c r="E11" s="1427" t="s">
        <v>3500</v>
      </c>
      <c r="F11" s="744" t="s">
        <v>3501</v>
      </c>
      <c r="G11" s="444">
        <v>1</v>
      </c>
      <c r="H11" s="444">
        <v>564</v>
      </c>
      <c r="I11" s="77">
        <f t="shared" ref="I11" si="0">G11*H11</f>
        <v>564</v>
      </c>
      <c r="J11" s="135"/>
      <c r="K11" s="136" t="s">
        <v>3502</v>
      </c>
      <c r="L11" s="1622" t="s">
        <v>3503</v>
      </c>
      <c r="M11" s="47"/>
      <c r="N11" s="48">
        <v>45873</v>
      </c>
      <c r="O11" s="49"/>
      <c r="P11" s="111">
        <v>45885</v>
      </c>
      <c r="Q11" s="48">
        <v>45887</v>
      </c>
      <c r="R11" s="59">
        <v>45887</v>
      </c>
    </row>
    <row r="12" spans="1:18" s="4" customFormat="1" ht="19.5" customHeight="1">
      <c r="A12" s="27" t="s">
        <v>3499</v>
      </c>
      <c r="B12" s="1494">
        <v>4</v>
      </c>
      <c r="C12" s="1623">
        <f t="shared" ref="C12" si="1">C11+1</f>
        <v>2</v>
      </c>
      <c r="D12" s="1427" t="s">
        <v>3500</v>
      </c>
      <c r="E12" s="1427" t="s">
        <v>3500</v>
      </c>
      <c r="F12" s="1624" t="s">
        <v>3504</v>
      </c>
      <c r="G12" s="1625">
        <v>1</v>
      </c>
      <c r="H12" s="1427">
        <v>142</v>
      </c>
      <c r="I12" s="44">
        <f>G12*H12</f>
        <v>142</v>
      </c>
      <c r="J12" s="57"/>
      <c r="K12" s="54" t="s">
        <v>2199</v>
      </c>
      <c r="L12" s="1622" t="s">
        <v>3503</v>
      </c>
      <c r="M12" s="47"/>
      <c r="N12" s="48">
        <v>45873</v>
      </c>
      <c r="O12" s="49"/>
      <c r="P12" s="111">
        <v>45885</v>
      </c>
      <c r="Q12" s="48">
        <v>45887</v>
      </c>
      <c r="R12" s="59">
        <v>45887</v>
      </c>
    </row>
    <row r="13" spans="1:18" s="4" customFormat="1" ht="19.5" customHeight="1">
      <c r="C13" s="104"/>
      <c r="D13" s="63"/>
      <c r="E13" s="63"/>
      <c r="F13" s="64"/>
      <c r="G13" s="657"/>
      <c r="H13" s="66"/>
      <c r="I13" s="66"/>
      <c r="J13" s="67"/>
      <c r="K13" s="68"/>
      <c r="L13" s="47"/>
      <c r="M13" s="47"/>
      <c r="N13" s="48"/>
      <c r="O13" s="49"/>
      <c r="P13" s="47"/>
      <c r="Q13" s="48"/>
      <c r="R13" s="50"/>
    </row>
    <row r="14" spans="1:18" s="4" customFormat="1" ht="19.5" customHeight="1">
      <c r="C14" s="53"/>
      <c r="D14" s="53"/>
      <c r="E14" s="53"/>
      <c r="F14" s="61"/>
      <c r="G14" s="58"/>
      <c r="H14" s="1425"/>
      <c r="I14" s="1426"/>
      <c r="J14" s="57"/>
      <c r="K14" s="68"/>
      <c r="L14" s="47"/>
      <c r="M14" s="47"/>
      <c r="N14" s="48"/>
      <c r="O14" s="49"/>
      <c r="P14" s="47"/>
      <c r="Q14" s="48"/>
      <c r="R14" s="50"/>
    </row>
    <row r="15" spans="1:18" s="4" customFormat="1" ht="19.5" customHeight="1">
      <c r="C15" s="53"/>
      <c r="D15" s="53"/>
      <c r="E15" s="1429"/>
      <c r="F15" s="1430">
        <f>SUM(I11:I12)</f>
        <v>706</v>
      </c>
      <c r="G15" s="58"/>
      <c r="H15" s="1425"/>
      <c r="I15" s="1426"/>
      <c r="J15" s="57"/>
      <c r="K15" s="68"/>
      <c r="L15" s="47"/>
      <c r="M15" s="47"/>
      <c r="N15" s="48"/>
      <c r="O15" s="49"/>
      <c r="P15" s="47"/>
      <c r="Q15" s="48"/>
      <c r="R15" s="50"/>
    </row>
    <row r="16" spans="1: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B20C-FDF8-445E-93D6-C548747A9531}">
  <sheetPr>
    <tabColor rgb="FF92D050"/>
  </sheetPr>
  <dimension ref="B2:R25"/>
  <sheetViews>
    <sheetView zoomScale="85" zoomScaleNormal="85" workbookViewId="0">
      <pane xSplit="11" ySplit="8" topLeftCell="O9" activePane="bottomRight" state="frozen"/>
      <selection activeCell="D26" sqref="D26"/>
      <selection pane="topRight" activeCell="D26" sqref="D26"/>
      <selection pane="bottomLeft" activeCell="D26" sqref="D26"/>
      <selection pane="bottomRight" activeCell="R12" sqref="R12:R13"/>
    </sheetView>
  </sheetViews>
  <sheetFormatPr defaultColWidth="11.875" defaultRowHeight="13.5" customHeight="1"/>
  <cols>
    <col min="1" max="1" width="18.625" style="1" customWidth="1"/>
    <col min="2" max="2" width="17" style="1" customWidth="1"/>
    <col min="3" max="3" width="6.125" style="4" customWidth="1"/>
    <col min="4" max="4" width="15.125" style="1" customWidth="1"/>
    <col min="5" max="5" width="15.5" style="1" customWidth="1"/>
    <col min="6" max="6" width="55.625" style="1" customWidth="1"/>
    <col min="7" max="7" width="10.875" style="4" customWidth="1"/>
    <col min="8" max="9" width="12.125" style="4" customWidth="1"/>
    <col min="10" max="10" width="7.125" style="10" customWidth="1"/>
    <col min="11" max="11" width="38.875" style="1" customWidth="1"/>
    <col min="12" max="12" width="45.1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875" style="1"/>
  </cols>
  <sheetData>
    <row r="2" spans="2:18" ht="20.100000000000001" customHeight="1">
      <c r="C2" s="638" t="s">
        <v>1056</v>
      </c>
      <c r="D2" s="638"/>
      <c r="E2" s="638"/>
      <c r="F2" s="639" t="s">
        <v>3505</v>
      </c>
      <c r="H2" s="640" t="s">
        <v>1058</v>
      </c>
      <c r="I2" s="641"/>
      <c r="J2" s="642"/>
      <c r="K2" s="643">
        <f>SUM(I:I)</f>
        <v>0</v>
      </c>
    </row>
    <row r="3" spans="2:18" ht="20.100000000000001" customHeight="1">
      <c r="C3" s="638" t="s">
        <v>1059</v>
      </c>
      <c r="D3" s="638"/>
      <c r="E3" s="638"/>
      <c r="F3" s="645" t="s">
        <v>3506</v>
      </c>
    </row>
    <row r="4" spans="2:18" ht="20.100000000000001" customHeight="1">
      <c r="C4" s="638" t="s">
        <v>1061</v>
      </c>
      <c r="D4" s="638"/>
      <c r="E4" s="638"/>
      <c r="F4" s="645" t="s">
        <v>3507</v>
      </c>
      <c r="H4" s="977" t="s">
        <v>1288</v>
      </c>
      <c r="I4" s="978"/>
      <c r="J4" s="1424" t="s">
        <v>3508</v>
      </c>
      <c r="K4" s="1424"/>
      <c r="L4" s="1424"/>
    </row>
    <row r="5" spans="2:18" ht="20.100000000000001" customHeight="1">
      <c r="C5" s="638" t="s">
        <v>1064</v>
      </c>
      <c r="D5" s="638"/>
      <c r="E5" s="638"/>
      <c r="F5" s="647">
        <v>45896</v>
      </c>
      <c r="H5" s="981"/>
      <c r="I5" s="982"/>
      <c r="J5" s="1424"/>
      <c r="K5" s="1424"/>
      <c r="L5" s="1424"/>
    </row>
    <row r="6" spans="2:18" ht="20.100000000000001" customHeight="1">
      <c r="C6" s="638" t="s">
        <v>1065</v>
      </c>
      <c r="D6" s="638"/>
      <c r="E6" s="638"/>
      <c r="F6" s="647">
        <v>45897</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3509</v>
      </c>
      <c r="G11" s="58">
        <v>1</v>
      </c>
      <c r="H11" s="53">
        <v>0</v>
      </c>
      <c r="I11" s="56">
        <v>0</v>
      </c>
      <c r="J11" s="57"/>
      <c r="K11" s="54" t="s">
        <v>31</v>
      </c>
      <c r="L11" s="47"/>
      <c r="M11" s="47"/>
      <c r="N11" s="48">
        <v>45854</v>
      </c>
      <c r="O11" s="49"/>
      <c r="P11" s="111">
        <v>45897</v>
      </c>
      <c r="Q11" s="48"/>
      <c r="R11" s="59">
        <v>45888</v>
      </c>
    </row>
    <row r="12" spans="2:18" s="4" customFormat="1" ht="19.5" customHeight="1">
      <c r="C12" s="1428">
        <f t="shared" ref="C12:C13" si="0">C11+1</f>
        <v>2</v>
      </c>
      <c r="D12" s="794" t="s">
        <v>29</v>
      </c>
      <c r="E12" s="794" t="s">
        <v>29</v>
      </c>
      <c r="F12" s="798" t="s">
        <v>32</v>
      </c>
      <c r="G12" s="58">
        <v>1</v>
      </c>
      <c r="H12" s="53">
        <v>0</v>
      </c>
      <c r="I12" s="53">
        <v>0</v>
      </c>
      <c r="J12" s="57"/>
      <c r="K12" s="54"/>
      <c r="L12" s="47"/>
      <c r="M12" s="47"/>
      <c r="N12" s="48">
        <v>45854</v>
      </c>
      <c r="O12" s="49"/>
      <c r="P12" s="111">
        <v>45897</v>
      </c>
      <c r="Q12" s="48"/>
      <c r="R12" s="59">
        <v>45888</v>
      </c>
    </row>
    <row r="13" spans="2:18" s="4" customFormat="1" ht="19.5" customHeight="1">
      <c r="C13" s="1428">
        <f t="shared" si="0"/>
        <v>3</v>
      </c>
      <c r="D13" s="799" t="s">
        <v>29</v>
      </c>
      <c r="E13" s="799" t="s">
        <v>29</v>
      </c>
      <c r="F13" s="800" t="s">
        <v>33</v>
      </c>
      <c r="G13" s="657">
        <v>1</v>
      </c>
      <c r="H13" s="66">
        <v>0</v>
      </c>
      <c r="I13" s="66">
        <v>0</v>
      </c>
      <c r="J13" s="67"/>
      <c r="K13" s="68"/>
      <c r="L13" s="47"/>
      <c r="M13" s="47"/>
      <c r="N13" s="48">
        <v>45854</v>
      </c>
      <c r="O13" s="49"/>
      <c r="P13" s="111">
        <v>45897</v>
      </c>
      <c r="Q13" s="48"/>
      <c r="R13" s="59">
        <v>45888</v>
      </c>
    </row>
    <row r="14" spans="2:18" s="4" customFormat="1" ht="19.5" customHeight="1">
      <c r="C14" s="53"/>
      <c r="D14" s="53"/>
      <c r="E14" s="53"/>
      <c r="F14" s="61"/>
      <c r="G14" s="58"/>
      <c r="H14" s="1425"/>
      <c r="I14" s="1426"/>
      <c r="J14" s="57"/>
      <c r="K14" s="68"/>
      <c r="L14" s="47"/>
      <c r="M14" s="47"/>
      <c r="N14" s="48"/>
      <c r="O14" s="49"/>
      <c r="P14" s="47"/>
      <c r="Q14" s="48"/>
      <c r="R14" s="50"/>
    </row>
    <row r="15" spans="2:18" s="4" customFormat="1" ht="19.5" customHeight="1">
      <c r="C15" s="53"/>
      <c r="D15" s="53"/>
      <c r="E15" s="1429"/>
      <c r="F15" s="1430">
        <v>0</v>
      </c>
      <c r="G15" s="58"/>
      <c r="H15" s="1425"/>
      <c r="I15" s="1426"/>
      <c r="J15" s="57"/>
      <c r="K15" s="68"/>
      <c r="L15" s="47"/>
      <c r="M15" s="47"/>
      <c r="N15" s="48"/>
      <c r="O15" s="49"/>
      <c r="P15" s="47"/>
      <c r="Q15" s="48"/>
      <c r="R15" s="50"/>
    </row>
    <row r="16" spans="2: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234E2-A02F-4CB7-9F45-B3DE0ACB90B3}">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875" defaultRowHeight="13.5" customHeight="1"/>
  <cols>
    <col min="1" max="1" width="3.125" style="1" customWidth="1"/>
    <col min="2" max="2" width="6.125" style="4" customWidth="1"/>
    <col min="3" max="3" width="15.125" style="1" customWidth="1"/>
    <col min="4" max="4" width="15.5" style="1" customWidth="1"/>
    <col min="5" max="5" width="43.875" style="1" customWidth="1"/>
    <col min="6" max="6" width="10.875" style="1" customWidth="1"/>
    <col min="7" max="8" width="12.125" style="1" customWidth="1"/>
    <col min="9" max="9" width="7.125" style="10" customWidth="1"/>
    <col min="10" max="10" width="55.1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8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2912F661-4491-4F5D-B311-67F7D731FBBF}"/>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11B1-D1E6-4E84-AD67-797C8DF61292}">
  <sheetPr>
    <tabColor rgb="FFFFFF00"/>
  </sheetPr>
  <dimension ref="A2:U68"/>
  <sheetViews>
    <sheetView zoomScale="70" zoomScaleNormal="70" workbookViewId="0">
      <pane xSplit="14" ySplit="11" topLeftCell="O12" activePane="bottomRight" state="frozen"/>
      <selection pane="topRight" activeCell="K1" sqref="K1"/>
      <selection pane="bottomLeft" activeCell="A9" sqref="A9"/>
      <selection pane="bottomRight" activeCell="A17" sqref="A17:XFD17"/>
    </sheetView>
  </sheetViews>
  <sheetFormatPr defaultRowHeight="18.75"/>
  <cols>
    <col min="1" max="1" width="9" style="1"/>
    <col min="2" max="2" width="5.875" style="1" customWidth="1"/>
    <col min="3" max="3" width="12.625" style="1" customWidth="1"/>
    <col min="4" max="4" width="4.5" style="1" customWidth="1"/>
    <col min="5" max="5" width="9" style="1" customWidth="1"/>
    <col min="6" max="6" width="13.25" style="4" customWidth="1"/>
    <col min="7" max="7" width="14.375" style="1" bestFit="1" customWidth="1"/>
    <col min="8" max="8" width="13.125" style="1" bestFit="1" customWidth="1"/>
    <col min="9" max="9" width="61.125" style="1" customWidth="1"/>
    <col min="10" max="10" width="6.25" style="4" customWidth="1"/>
    <col min="11" max="12" width="9.875" style="10" bestFit="1" customWidth="1"/>
    <col min="13" max="13" width="5.75" style="10" customWidth="1"/>
    <col min="14" max="14" width="36.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3510</v>
      </c>
      <c r="K2" s="5" t="s">
        <v>2</v>
      </c>
      <c r="L2" s="6"/>
      <c r="M2" s="7"/>
      <c r="N2" s="8">
        <f>SUM(L:L)</f>
        <v>477320</v>
      </c>
    </row>
    <row r="3" spans="1:21" ht="20.100000000000001" customHeight="1">
      <c r="F3" s="2" t="s">
        <v>3</v>
      </c>
      <c r="G3" s="2"/>
      <c r="H3" s="2"/>
      <c r="I3" s="13" t="s">
        <v>4</v>
      </c>
    </row>
    <row r="4" spans="1:21" ht="20.100000000000001" customHeight="1">
      <c r="F4" s="2" t="s">
        <v>5</v>
      </c>
      <c r="G4" s="2"/>
      <c r="H4" s="2"/>
      <c r="I4" s="14" t="s">
        <v>3511</v>
      </c>
      <c r="L4" s="15"/>
      <c r="N4" s="16" t="s">
        <v>3512</v>
      </c>
      <c r="O4" s="17"/>
    </row>
    <row r="5" spans="1:21" ht="20.100000000000001" customHeight="1">
      <c r="F5" s="2" t="s">
        <v>8</v>
      </c>
      <c r="G5" s="2"/>
      <c r="H5" s="2"/>
      <c r="I5" s="18">
        <v>45896</v>
      </c>
      <c r="K5" s="92" t="s">
        <v>34</v>
      </c>
      <c r="L5" s="92"/>
      <c r="N5" s="20"/>
      <c r="O5" s="21"/>
    </row>
    <row r="6" spans="1:21" ht="20.100000000000001" customHeight="1">
      <c r="F6" s="2" t="s">
        <v>10</v>
      </c>
      <c r="G6" s="2"/>
      <c r="H6" s="2"/>
      <c r="I6" s="18">
        <v>45897</v>
      </c>
      <c r="K6" s="92"/>
      <c r="L6" s="92"/>
      <c r="N6" s="22"/>
      <c r="O6" s="23"/>
    </row>
    <row r="7" spans="1:21" ht="20.100000000000001" customHeight="1">
      <c r="F7" s="24"/>
      <c r="G7" s="24"/>
      <c r="H7" s="24"/>
      <c r="I7" s="25"/>
      <c r="N7" s="22"/>
      <c r="O7" s="23"/>
      <c r="P7" s="26"/>
    </row>
    <row r="8" spans="1:21" ht="20.100000000000001" customHeight="1">
      <c r="F8" s="24"/>
      <c r="G8" s="24"/>
      <c r="H8" s="24"/>
      <c r="I8" s="25"/>
      <c r="L8" s="983"/>
      <c r="N8" s="1626" t="s">
        <v>3513</v>
      </c>
      <c r="O8" s="23"/>
      <c r="P8" s="26"/>
    </row>
    <row r="9" spans="1:21" ht="20.100000000000001" customHeight="1">
      <c r="F9" s="24"/>
      <c r="G9" s="24"/>
      <c r="H9" s="24"/>
      <c r="I9" s="25"/>
      <c r="L9" s="1627"/>
      <c r="N9" s="1628" t="s">
        <v>3514</v>
      </c>
      <c r="O9" s="23"/>
      <c r="P9" s="26"/>
    </row>
    <row r="11" spans="1:21" s="4" customFormat="1" ht="19.7" customHeight="1">
      <c r="B11" s="27"/>
      <c r="C11" s="393" t="s">
        <v>3515</v>
      </c>
      <c r="E11" s="27" t="s">
        <v>11</v>
      </c>
      <c r="F11" s="28" t="s">
        <v>12</v>
      </c>
      <c r="G11" s="28" t="s">
        <v>13</v>
      </c>
      <c r="H11" s="28" t="s">
        <v>14</v>
      </c>
      <c r="I11" s="27" t="s">
        <v>15</v>
      </c>
      <c r="J11" s="27" t="s">
        <v>16</v>
      </c>
      <c r="K11" s="29" t="s">
        <v>17</v>
      </c>
      <c r="L11" s="30" t="s">
        <v>18</v>
      </c>
      <c r="M11" s="31" t="s">
        <v>19</v>
      </c>
      <c r="N11" s="27" t="s">
        <v>20</v>
      </c>
      <c r="O11" s="27" t="s">
        <v>21</v>
      </c>
      <c r="P11" s="27" t="s">
        <v>22</v>
      </c>
      <c r="Q11" s="32" t="s">
        <v>23</v>
      </c>
      <c r="R11" s="28" t="s">
        <v>24</v>
      </c>
      <c r="S11" s="27" t="s">
        <v>25</v>
      </c>
      <c r="T11" s="32" t="s">
        <v>26</v>
      </c>
      <c r="U11" s="33" t="s">
        <v>27</v>
      </c>
    </row>
    <row r="12" spans="1:21" s="4" customFormat="1" ht="19.7" customHeight="1">
      <c r="D12" s="34"/>
      <c r="E12" s="27"/>
      <c r="F12" s="28"/>
      <c r="G12" s="28"/>
      <c r="H12" s="28"/>
      <c r="I12" s="35"/>
      <c r="J12" s="27"/>
      <c r="K12" s="36"/>
      <c r="L12" s="37"/>
      <c r="M12" s="31"/>
      <c r="N12" s="38"/>
      <c r="O12" s="39"/>
      <c r="P12" s="28"/>
      <c r="Q12" s="32"/>
      <c r="R12" s="28"/>
      <c r="S12" s="40"/>
      <c r="T12" s="40"/>
      <c r="U12" s="33"/>
    </row>
    <row r="13" spans="1:21" s="4" customFormat="1" ht="19.5" customHeight="1">
      <c r="E13" s="93"/>
      <c r="F13" s="94"/>
      <c r="G13" s="53"/>
      <c r="H13" s="53"/>
      <c r="I13" s="61"/>
      <c r="J13" s="58"/>
      <c r="K13" s="95"/>
      <c r="L13" s="53"/>
      <c r="M13" s="58"/>
      <c r="N13" s="68"/>
      <c r="O13" s="58"/>
      <c r="P13" s="58"/>
      <c r="Q13" s="32"/>
      <c r="R13" s="96"/>
      <c r="S13" s="47"/>
      <c r="T13" s="48"/>
      <c r="U13" s="50"/>
    </row>
    <row r="14" spans="1:21" s="4" customFormat="1" ht="19.5" customHeight="1">
      <c r="A14" s="1"/>
      <c r="B14" s="1"/>
      <c r="C14" s="1"/>
      <c r="D14" s="1"/>
      <c r="E14" s="1629"/>
      <c r="F14" s="41" t="s">
        <v>35</v>
      </c>
      <c r="G14" s="42"/>
      <c r="H14" s="42"/>
      <c r="I14" s="43"/>
      <c r="J14" s="97"/>
      <c r="K14" s="97"/>
      <c r="L14" s="98"/>
      <c r="M14" s="99"/>
      <c r="N14" s="100"/>
      <c r="O14" s="101"/>
      <c r="P14" s="58"/>
      <c r="Q14" s="32"/>
      <c r="R14" s="96"/>
      <c r="S14" s="47"/>
      <c r="T14" s="48"/>
      <c r="U14" s="50"/>
    </row>
    <row r="15" spans="1:21" s="4" customFormat="1" ht="19.5" customHeight="1">
      <c r="A15" s="397" t="s">
        <v>36</v>
      </c>
      <c r="B15" s="38"/>
      <c r="C15" s="38"/>
      <c r="D15" s="102"/>
      <c r="E15" s="103">
        <v>2</v>
      </c>
      <c r="F15" s="145">
        <v>1</v>
      </c>
      <c r="G15" s="105" t="s">
        <v>37</v>
      </c>
      <c r="H15" s="105" t="s">
        <v>38</v>
      </c>
      <c r="I15" s="106" t="s">
        <v>39</v>
      </c>
      <c r="J15" s="737">
        <v>1</v>
      </c>
      <c r="K15" s="704">
        <v>35120</v>
      </c>
      <c r="L15" s="107">
        <f t="shared" ref="L15:L19" si="0">J15*K15</f>
        <v>35120</v>
      </c>
      <c r="M15" s="108"/>
      <c r="N15" s="109" t="s">
        <v>40</v>
      </c>
      <c r="O15" s="38" t="s">
        <v>3516</v>
      </c>
      <c r="P15" s="58"/>
      <c r="Q15" s="32">
        <v>45882</v>
      </c>
      <c r="R15" s="96"/>
      <c r="S15" s="111">
        <v>45897</v>
      </c>
      <c r="T15" s="48">
        <v>45896</v>
      </c>
      <c r="U15" s="50">
        <v>45895</v>
      </c>
    </row>
    <row r="16" spans="1:21" s="4" customFormat="1" ht="19.5" customHeight="1">
      <c r="A16" s="431" t="s">
        <v>42</v>
      </c>
      <c r="B16" s="27"/>
      <c r="C16" s="27"/>
      <c r="D16" s="112"/>
      <c r="E16" s="103">
        <v>2</v>
      </c>
      <c r="F16" s="145">
        <f t="shared" ref="F16:F18" si="1">F15+1</f>
        <v>2</v>
      </c>
      <c r="G16" s="105" t="s">
        <v>37</v>
      </c>
      <c r="H16" s="105" t="s">
        <v>38</v>
      </c>
      <c r="I16" s="113" t="s">
        <v>43</v>
      </c>
      <c r="J16" s="737">
        <v>1</v>
      </c>
      <c r="K16" s="704">
        <v>3350</v>
      </c>
      <c r="L16" s="107">
        <f t="shared" si="0"/>
        <v>3350</v>
      </c>
      <c r="M16" s="108"/>
      <c r="N16" s="109" t="s">
        <v>44</v>
      </c>
      <c r="O16" s="38" t="s">
        <v>3516</v>
      </c>
      <c r="P16" s="58"/>
      <c r="Q16" s="32">
        <v>45882</v>
      </c>
      <c r="R16" s="96"/>
      <c r="S16" s="111">
        <v>45897</v>
      </c>
      <c r="T16" s="48">
        <v>45896</v>
      </c>
      <c r="U16" s="50">
        <v>45895</v>
      </c>
    </row>
    <row r="17" spans="1:21" s="4" customFormat="1" ht="19.5" customHeight="1">
      <c r="A17" s="397" t="s">
        <v>45</v>
      </c>
      <c r="B17" s="38"/>
      <c r="C17" s="38"/>
      <c r="D17" s="102"/>
      <c r="E17" s="103">
        <v>2</v>
      </c>
      <c r="F17" s="145">
        <f t="shared" si="1"/>
        <v>3</v>
      </c>
      <c r="G17" s="105" t="s">
        <v>37</v>
      </c>
      <c r="H17" s="105" t="s">
        <v>38</v>
      </c>
      <c r="I17" s="106" t="s">
        <v>46</v>
      </c>
      <c r="J17" s="737">
        <v>1</v>
      </c>
      <c r="K17" s="704">
        <v>6710</v>
      </c>
      <c r="L17" s="107">
        <f t="shared" si="0"/>
        <v>6710</v>
      </c>
      <c r="M17" s="108"/>
      <c r="N17" s="109" t="s">
        <v>47</v>
      </c>
      <c r="O17" s="38" t="s">
        <v>3516</v>
      </c>
      <c r="P17" s="58"/>
      <c r="Q17" s="32">
        <v>45882</v>
      </c>
      <c r="R17" s="96"/>
      <c r="S17" s="111">
        <v>45897</v>
      </c>
      <c r="T17" s="48">
        <v>45898</v>
      </c>
      <c r="U17" s="59">
        <v>45897</v>
      </c>
    </row>
    <row r="18" spans="1:21" s="4" customFormat="1" ht="19.5" customHeight="1">
      <c r="A18" s="431" t="s">
        <v>42</v>
      </c>
      <c r="B18" s="27"/>
      <c r="C18" s="27"/>
      <c r="D18" s="112"/>
      <c r="E18" s="103">
        <v>2</v>
      </c>
      <c r="F18" s="145">
        <f t="shared" si="1"/>
        <v>4</v>
      </c>
      <c r="G18" s="105" t="s">
        <v>37</v>
      </c>
      <c r="H18" s="105" t="s">
        <v>38</v>
      </c>
      <c r="I18" s="106" t="s">
        <v>49</v>
      </c>
      <c r="J18" s="737">
        <v>2</v>
      </c>
      <c r="K18" s="704">
        <v>70</v>
      </c>
      <c r="L18" s="107">
        <f t="shared" si="0"/>
        <v>140</v>
      </c>
      <c r="M18" s="108"/>
      <c r="N18" s="109" t="s">
        <v>50</v>
      </c>
      <c r="O18" s="38" t="s">
        <v>3516</v>
      </c>
      <c r="P18" s="58"/>
      <c r="Q18" s="32">
        <v>45882</v>
      </c>
      <c r="R18" s="96"/>
      <c r="S18" s="111">
        <v>45897</v>
      </c>
      <c r="T18" s="48">
        <v>45896</v>
      </c>
      <c r="U18" s="50">
        <v>45895</v>
      </c>
    </row>
    <row r="19" spans="1:21" s="4" customFormat="1" ht="19.5" customHeight="1">
      <c r="A19" s="431" t="s">
        <v>42</v>
      </c>
      <c r="B19" s="27"/>
      <c r="C19" s="27"/>
      <c r="D19" s="112"/>
      <c r="E19" s="103">
        <v>2</v>
      </c>
      <c r="F19" s="145">
        <f>F18+1</f>
        <v>5</v>
      </c>
      <c r="G19" s="105" t="s">
        <v>37</v>
      </c>
      <c r="H19" s="105" t="s">
        <v>38</v>
      </c>
      <c r="I19" s="106" t="s">
        <v>51</v>
      </c>
      <c r="J19" s="431">
        <v>2</v>
      </c>
      <c r="K19" s="379">
        <v>660</v>
      </c>
      <c r="L19" s="115">
        <f t="shared" si="0"/>
        <v>1320</v>
      </c>
      <c r="M19" s="116"/>
      <c r="N19" s="109" t="s">
        <v>52</v>
      </c>
      <c r="O19" s="38" t="s">
        <v>3516</v>
      </c>
      <c r="P19" s="58"/>
      <c r="Q19" s="32">
        <v>45882</v>
      </c>
      <c r="R19" s="96"/>
      <c r="S19" s="111">
        <v>45897</v>
      </c>
      <c r="T19" s="48">
        <v>45896</v>
      </c>
      <c r="U19" s="50">
        <v>45895</v>
      </c>
    </row>
    <row r="20" spans="1:21" s="4" customFormat="1" ht="19.5" customHeight="1">
      <c r="A20" s="1"/>
      <c r="B20" s="1"/>
      <c r="C20" s="1"/>
      <c r="D20" s="1"/>
      <c r="E20" s="38"/>
      <c r="F20" s="118"/>
      <c r="G20" s="49"/>
      <c r="H20" s="49"/>
      <c r="I20" s="119"/>
      <c r="J20" s="120"/>
      <c r="K20" s="121"/>
      <c r="L20" s="122"/>
      <c r="M20" s="123"/>
      <c r="N20" s="124"/>
      <c r="O20" s="101"/>
      <c r="P20" s="58"/>
      <c r="Q20" s="32"/>
      <c r="R20" s="96"/>
      <c r="S20" s="47"/>
      <c r="T20" s="48"/>
      <c r="U20" s="50"/>
    </row>
    <row r="21" spans="1:21" s="4" customFormat="1" ht="19.5" customHeight="1">
      <c r="A21" s="1"/>
      <c r="B21" s="1"/>
      <c r="C21" s="1"/>
      <c r="D21" s="1"/>
      <c r="E21" s="38"/>
      <c r="F21" s="125"/>
      <c r="G21" s="49"/>
      <c r="H21" s="126"/>
      <c r="I21" s="127">
        <f>SUM(L15:L19)</f>
        <v>46640</v>
      </c>
      <c r="J21" s="128"/>
      <c r="K21" s="128"/>
      <c r="L21" s="129"/>
      <c r="M21" s="130"/>
      <c r="N21" s="124"/>
      <c r="O21" s="101"/>
      <c r="P21" s="58"/>
      <c r="Q21" s="32"/>
      <c r="R21" s="96"/>
      <c r="S21" s="47"/>
      <c r="T21" s="48"/>
      <c r="U21" s="50"/>
    </row>
    <row r="22" spans="1:21" s="4" customFormat="1" ht="19.5" customHeight="1">
      <c r="E22" s="93"/>
      <c r="F22" s="94"/>
      <c r="G22" s="53"/>
      <c r="H22" s="53"/>
      <c r="I22" s="61"/>
      <c r="J22" s="58"/>
      <c r="K22" s="95"/>
      <c r="L22" s="53"/>
      <c r="M22" s="58"/>
      <c r="N22" s="68"/>
      <c r="O22" s="58"/>
      <c r="P22" s="58"/>
      <c r="Q22" s="32"/>
      <c r="R22" s="96"/>
      <c r="S22" s="47"/>
      <c r="T22" s="48"/>
      <c r="U22" s="50"/>
    </row>
    <row r="23" spans="1:21" s="4" customFormat="1" ht="19.5" customHeight="1">
      <c r="E23" s="93"/>
      <c r="F23" s="94"/>
      <c r="G23" s="53"/>
      <c r="H23" s="53"/>
      <c r="I23" s="61"/>
      <c r="J23" s="58"/>
      <c r="K23" s="95"/>
      <c r="L23" s="53"/>
      <c r="M23" s="58"/>
      <c r="N23" s="68"/>
      <c r="O23" s="58"/>
      <c r="P23" s="58"/>
      <c r="Q23" s="32"/>
      <c r="R23" s="96"/>
      <c r="S23" s="47"/>
      <c r="T23" s="48"/>
      <c r="U23" s="50"/>
    </row>
    <row r="24" spans="1:21" s="4" customFormat="1" ht="19.5" customHeight="1">
      <c r="E24" s="93"/>
      <c r="F24" s="94"/>
      <c r="G24" s="53"/>
      <c r="H24" s="53"/>
      <c r="I24" s="61"/>
      <c r="J24" s="58"/>
      <c r="K24" s="95"/>
      <c r="L24" s="53"/>
      <c r="M24" s="58"/>
      <c r="N24" s="68"/>
      <c r="O24" s="58"/>
      <c r="P24" s="58"/>
      <c r="Q24" s="32"/>
      <c r="R24" s="96"/>
      <c r="S24" s="47"/>
      <c r="T24" s="48"/>
      <c r="U24" s="50"/>
    </row>
    <row r="25" spans="1:21" s="4" customFormat="1" ht="19.5" customHeight="1">
      <c r="E25" s="27"/>
      <c r="F25" s="94"/>
      <c r="G25" s="53"/>
      <c r="H25" s="53"/>
      <c r="I25" s="61"/>
      <c r="J25" s="58"/>
      <c r="K25" s="95"/>
      <c r="L25" s="53"/>
      <c r="M25" s="58"/>
      <c r="N25" s="68"/>
      <c r="O25" s="69"/>
      <c r="P25" s="834"/>
      <c r="Q25" s="658"/>
      <c r="R25" s="50"/>
      <c r="S25" s="835"/>
      <c r="T25" s="40"/>
      <c r="U25" s="59"/>
    </row>
    <row r="26" spans="1:21" s="4" customFormat="1" ht="19.5" customHeight="1">
      <c r="E26" s="27"/>
      <c r="F26" s="94"/>
      <c r="G26" s="53"/>
      <c r="H26" s="53"/>
      <c r="I26" s="61"/>
      <c r="J26" s="58"/>
      <c r="K26" s="95"/>
      <c r="L26" s="53"/>
      <c r="M26" s="58"/>
      <c r="N26" s="68"/>
      <c r="O26" s="69"/>
      <c r="P26" s="834"/>
      <c r="Q26" s="658"/>
      <c r="R26" s="50"/>
      <c r="S26" s="835"/>
      <c r="T26" s="40"/>
      <c r="U26" s="59"/>
    </row>
    <row r="27" spans="1:21" ht="18" customHeight="1">
      <c r="E27" s="397"/>
      <c r="F27" s="1630"/>
      <c r="G27" s="179" t="s">
        <v>162</v>
      </c>
      <c r="H27" s="180"/>
      <c r="I27" s="181"/>
      <c r="J27" s="27"/>
      <c r="K27" s="27"/>
      <c r="L27" s="31"/>
      <c r="M27" s="31"/>
      <c r="N27" s="27"/>
      <c r="O27" s="69"/>
      <c r="P27" s="834"/>
      <c r="Q27" s="658"/>
      <c r="R27" s="50"/>
      <c r="S27" s="835"/>
      <c r="T27" s="40"/>
      <c r="U27" s="59"/>
    </row>
    <row r="28" spans="1:21" ht="18" customHeight="1">
      <c r="A28" s="431" t="s">
        <v>42</v>
      </c>
      <c r="B28" s="27"/>
      <c r="C28" s="27"/>
      <c r="D28" s="112"/>
      <c r="E28" s="688">
        <v>6</v>
      </c>
      <c r="F28" s="145">
        <f>+F19+1</f>
        <v>6</v>
      </c>
      <c r="G28" s="472" t="s">
        <v>3517</v>
      </c>
      <c r="H28" s="472" t="s">
        <v>3517</v>
      </c>
      <c r="I28" s="808" t="s">
        <v>3518</v>
      </c>
      <c r="J28" s="809">
        <v>1</v>
      </c>
      <c r="K28" s="1631">
        <v>192000</v>
      </c>
      <c r="L28" s="1631">
        <f t="shared" ref="L28:L30" si="2">J28*K28</f>
        <v>192000</v>
      </c>
      <c r="M28" s="209"/>
      <c r="N28" s="206" t="s">
        <v>3519</v>
      </c>
      <c r="O28" s="1632" t="s">
        <v>3520</v>
      </c>
      <c r="P28" s="834"/>
      <c r="Q28" s="658">
        <v>45887</v>
      </c>
      <c r="R28" s="50"/>
      <c r="S28" s="835">
        <v>45888</v>
      </c>
      <c r="T28" s="40"/>
      <c r="U28" s="59">
        <v>45888</v>
      </c>
    </row>
    <row r="29" spans="1:21" ht="18" customHeight="1">
      <c r="A29" s="431" t="s">
        <v>42</v>
      </c>
      <c r="B29" s="27"/>
      <c r="C29" s="27"/>
      <c r="D29" s="112"/>
      <c r="E29" s="688">
        <v>7</v>
      </c>
      <c r="F29" s="145">
        <f t="shared" ref="F29:F30" si="3">+F28+1</f>
        <v>7</v>
      </c>
      <c r="G29" s="472" t="s">
        <v>3517</v>
      </c>
      <c r="H29" s="472" t="s">
        <v>3517</v>
      </c>
      <c r="I29" s="808" t="s">
        <v>3521</v>
      </c>
      <c r="J29" s="809">
        <v>1</v>
      </c>
      <c r="K29" s="1631">
        <v>93000</v>
      </c>
      <c r="L29" s="1631">
        <f t="shared" si="2"/>
        <v>93000</v>
      </c>
      <c r="M29" s="209"/>
      <c r="N29" s="206" t="s">
        <v>3522</v>
      </c>
      <c r="O29" s="1632" t="s">
        <v>3520</v>
      </c>
      <c r="P29" s="834"/>
      <c r="Q29" s="658">
        <v>45887</v>
      </c>
      <c r="R29" s="50"/>
      <c r="S29" s="835">
        <v>45888</v>
      </c>
      <c r="T29" s="40"/>
      <c r="U29" s="59">
        <v>45888</v>
      </c>
    </row>
    <row r="30" spans="1:21" ht="18" customHeight="1">
      <c r="A30" s="431" t="s">
        <v>42</v>
      </c>
      <c r="B30" s="27"/>
      <c r="C30" s="27"/>
      <c r="D30" s="112"/>
      <c r="E30" s="688">
        <v>8</v>
      </c>
      <c r="F30" s="145">
        <f t="shared" si="3"/>
        <v>8</v>
      </c>
      <c r="G30" s="472" t="s">
        <v>3517</v>
      </c>
      <c r="H30" s="472" t="s">
        <v>3517</v>
      </c>
      <c r="I30" s="808"/>
      <c r="J30" s="809">
        <v>1</v>
      </c>
      <c r="K30" s="1631">
        <v>-44000</v>
      </c>
      <c r="L30" s="1631">
        <f t="shared" si="2"/>
        <v>-44000</v>
      </c>
      <c r="M30" s="209"/>
      <c r="N30" s="206"/>
      <c r="O30" s="1632" t="s">
        <v>3520</v>
      </c>
      <c r="P30" s="834"/>
      <c r="Q30" s="658">
        <v>45887</v>
      </c>
      <c r="R30" s="50"/>
      <c r="S30" s="835">
        <v>45888</v>
      </c>
      <c r="T30" s="40"/>
      <c r="U30" s="59"/>
    </row>
    <row r="31" spans="1:21" ht="18" customHeight="1">
      <c r="F31" s="104"/>
      <c r="G31" s="200"/>
      <c r="H31" s="200"/>
      <c r="I31" s="73"/>
      <c r="J31" s="27"/>
      <c r="K31" s="77"/>
      <c r="L31" s="77"/>
      <c r="M31" s="31"/>
      <c r="N31" s="195"/>
      <c r="O31" s="69"/>
      <c r="P31" s="834"/>
      <c r="Q31" s="658"/>
      <c r="R31" s="50"/>
      <c r="S31" s="835"/>
      <c r="T31" s="40"/>
      <c r="U31" s="59"/>
    </row>
    <row r="32" spans="1:21" ht="18" customHeight="1">
      <c r="F32" s="27"/>
      <c r="G32" s="211"/>
      <c r="H32" s="211"/>
      <c r="I32" s="212">
        <f>SUM(L28:L31)</f>
        <v>241000</v>
      </c>
      <c r="J32" s="213"/>
      <c r="K32" s="213"/>
      <c r="L32" s="214"/>
      <c r="M32" s="215"/>
      <c r="N32" s="216"/>
      <c r="O32" s="69"/>
      <c r="P32" s="834"/>
      <c r="Q32" s="658"/>
      <c r="R32" s="50"/>
      <c r="S32" s="835"/>
      <c r="T32" s="40"/>
      <c r="U32" s="59"/>
    </row>
    <row r="33" spans="1:21" s="4" customFormat="1" ht="19.5" customHeight="1">
      <c r="E33" s="93"/>
      <c r="F33" s="94"/>
      <c r="G33" s="53"/>
      <c r="H33" s="53"/>
      <c r="I33" s="61"/>
      <c r="J33" s="58"/>
      <c r="K33" s="95"/>
      <c r="L33" s="53"/>
      <c r="M33" s="58"/>
      <c r="N33" s="68"/>
      <c r="O33" s="69"/>
      <c r="P33" s="834"/>
      <c r="Q33" s="658"/>
      <c r="R33" s="50"/>
      <c r="S33" s="835"/>
      <c r="T33" s="40"/>
      <c r="U33" s="59"/>
    </row>
    <row r="34" spans="1:21" s="4" customFormat="1" ht="19.5" customHeight="1">
      <c r="E34" s="93"/>
      <c r="F34" s="94"/>
      <c r="G34" s="53"/>
      <c r="H34" s="53"/>
      <c r="I34" s="61"/>
      <c r="J34" s="58"/>
      <c r="K34" s="95"/>
      <c r="L34" s="53"/>
      <c r="M34" s="58"/>
      <c r="N34" s="68"/>
      <c r="O34" s="69"/>
      <c r="P34" s="834"/>
      <c r="Q34" s="658"/>
      <c r="R34" s="50"/>
      <c r="S34" s="835"/>
      <c r="T34" s="40"/>
      <c r="U34" s="59"/>
    </row>
    <row r="35" spans="1:21" s="4" customFormat="1" ht="19.7" customHeight="1">
      <c r="E35" s="93"/>
      <c r="F35" s="131"/>
      <c r="G35" s="132"/>
      <c r="H35" s="133"/>
      <c r="I35" s="134"/>
      <c r="J35" s="71"/>
      <c r="K35" s="76"/>
      <c r="L35" s="76"/>
      <c r="M35" s="135"/>
      <c r="N35" s="136"/>
      <c r="O35" s="69"/>
      <c r="P35" s="834"/>
      <c r="Q35" s="658"/>
      <c r="R35" s="50"/>
      <c r="S35" s="835"/>
      <c r="T35" s="40"/>
      <c r="U35" s="59"/>
    </row>
    <row r="36" spans="1:21" s="4" customFormat="1" ht="19.7" customHeight="1">
      <c r="E36" s="93"/>
      <c r="F36" s="131"/>
      <c r="G36" s="132"/>
      <c r="H36" s="133"/>
      <c r="I36" s="134"/>
      <c r="J36" s="71"/>
      <c r="K36" s="76"/>
      <c r="L36" s="76"/>
      <c r="M36" s="135"/>
      <c r="N36" s="136"/>
      <c r="O36" s="69"/>
      <c r="P36" s="834"/>
      <c r="Q36" s="658"/>
      <c r="R36" s="50"/>
      <c r="S36" s="835"/>
      <c r="T36" s="40"/>
      <c r="U36" s="59"/>
    </row>
    <row r="37" spans="1:21" s="4" customFormat="1" ht="19.7" customHeight="1">
      <c r="E37" s="93"/>
      <c r="F37" s="592"/>
      <c r="G37" s="1633" t="s">
        <v>1702</v>
      </c>
      <c r="H37" s="1634"/>
      <c r="I37" s="1635"/>
      <c r="J37" s="1636"/>
      <c r="K37" s="388"/>
      <c r="L37" s="257"/>
      <c r="M37" s="215"/>
      <c r="N37" s="216"/>
      <c r="O37" s="69"/>
      <c r="P37" s="834"/>
      <c r="Q37" s="658"/>
      <c r="R37" s="50"/>
      <c r="S37" s="835"/>
      <c r="T37" s="40"/>
      <c r="U37" s="59"/>
    </row>
    <row r="38" spans="1:21" s="4" customFormat="1" ht="19.7" customHeight="1">
      <c r="A38" s="431" t="s">
        <v>267</v>
      </c>
      <c r="C38" s="27">
        <v>2.5</v>
      </c>
      <c r="D38" s="140"/>
      <c r="E38" s="27"/>
      <c r="F38" s="146">
        <f>+F30+1</f>
        <v>9</v>
      </c>
      <c r="G38" s="105" t="s">
        <v>3517</v>
      </c>
      <c r="H38" s="105" t="s">
        <v>3517</v>
      </c>
      <c r="I38" s="1142" t="s">
        <v>3523</v>
      </c>
      <c r="J38" s="1619">
        <v>1</v>
      </c>
      <c r="K38" s="487">
        <v>193600</v>
      </c>
      <c r="L38" s="77">
        <f t="shared" ref="L38:L41" si="4">J38*K38</f>
        <v>193600</v>
      </c>
      <c r="M38" s="215"/>
      <c r="N38" s="216" t="s">
        <v>3524</v>
      </c>
      <c r="O38" s="218" t="s">
        <v>3525</v>
      </c>
      <c r="P38" s="28"/>
      <c r="Q38" s="32">
        <v>45887</v>
      </c>
      <c r="R38" s="28"/>
      <c r="S38" s="40">
        <v>45888</v>
      </c>
      <c r="T38" s="40"/>
      <c r="U38" s="33">
        <v>45888</v>
      </c>
    </row>
    <row r="39" spans="1:21" s="4" customFormat="1" ht="19.7" customHeight="1">
      <c r="A39" s="431" t="s">
        <v>267</v>
      </c>
      <c r="C39" s="27">
        <v>0.05</v>
      </c>
      <c r="D39" s="140"/>
      <c r="E39" s="27"/>
      <c r="F39" s="146">
        <f t="shared" ref="F39:F41" si="5">+F38+1</f>
        <v>10</v>
      </c>
      <c r="G39" s="105" t="s">
        <v>3517</v>
      </c>
      <c r="H39" s="105" t="s">
        <v>3517</v>
      </c>
      <c r="I39" s="547" t="s">
        <v>3526</v>
      </c>
      <c r="J39" s="1619">
        <v>1</v>
      </c>
      <c r="K39" s="114">
        <v>5300</v>
      </c>
      <c r="L39" s="77">
        <f t="shared" si="4"/>
        <v>5300</v>
      </c>
      <c r="M39" s="215"/>
      <c r="N39" s="216" t="s">
        <v>3527</v>
      </c>
      <c r="O39" s="218" t="s">
        <v>3525</v>
      </c>
      <c r="P39" s="28"/>
      <c r="Q39" s="32">
        <v>45887</v>
      </c>
      <c r="R39" s="28"/>
      <c r="S39" s="40">
        <v>45888</v>
      </c>
      <c r="T39" s="40"/>
      <c r="U39" s="33">
        <v>45888</v>
      </c>
    </row>
    <row r="40" spans="1:21" s="4" customFormat="1" ht="19.7" customHeight="1">
      <c r="A40" s="431" t="s">
        <v>267</v>
      </c>
      <c r="C40" s="27">
        <v>1.8</v>
      </c>
      <c r="D40" s="140"/>
      <c r="E40" s="27"/>
      <c r="F40" s="146">
        <f t="shared" si="5"/>
        <v>11</v>
      </c>
      <c r="G40" s="105" t="s">
        <v>3517</v>
      </c>
      <c r="H40" s="105" t="s">
        <v>3517</v>
      </c>
      <c r="I40" s="547" t="s">
        <v>3528</v>
      </c>
      <c r="J40" s="1619">
        <v>1</v>
      </c>
      <c r="K40" s="114">
        <v>5500</v>
      </c>
      <c r="L40" s="77">
        <f t="shared" si="4"/>
        <v>5500</v>
      </c>
      <c r="M40" s="215"/>
      <c r="N40" s="216" t="s">
        <v>3529</v>
      </c>
      <c r="O40" s="218" t="s">
        <v>3525</v>
      </c>
      <c r="P40" s="28"/>
      <c r="Q40" s="32">
        <v>45887</v>
      </c>
      <c r="R40" s="28"/>
      <c r="S40" s="40">
        <v>45888</v>
      </c>
      <c r="T40" s="40"/>
      <c r="U40" s="33">
        <v>45888</v>
      </c>
    </row>
    <row r="41" spans="1:21" s="4" customFormat="1" ht="19.7" customHeight="1">
      <c r="A41" s="431" t="s">
        <v>267</v>
      </c>
      <c r="C41" s="27"/>
      <c r="D41" s="140"/>
      <c r="E41" s="27"/>
      <c r="F41" s="146">
        <f t="shared" si="5"/>
        <v>12</v>
      </c>
      <c r="G41" s="105" t="s">
        <v>3517</v>
      </c>
      <c r="H41" s="105" t="s">
        <v>3517</v>
      </c>
      <c r="I41" s="547" t="s">
        <v>3530</v>
      </c>
      <c r="J41" s="1619">
        <v>1</v>
      </c>
      <c r="K41" s="487">
        <v>-22400</v>
      </c>
      <c r="L41" s="77">
        <f t="shared" si="4"/>
        <v>-22400</v>
      </c>
      <c r="M41" s="215"/>
      <c r="N41" s="216"/>
      <c r="O41" s="218" t="s">
        <v>3525</v>
      </c>
      <c r="P41" s="28"/>
      <c r="Q41" s="32">
        <v>45887</v>
      </c>
      <c r="R41" s="28"/>
      <c r="S41" s="40">
        <v>45888</v>
      </c>
      <c r="T41" s="40"/>
      <c r="U41" s="33"/>
    </row>
    <row r="42" spans="1:21" s="4" customFormat="1" ht="19.7" customHeight="1">
      <c r="C42" s="393"/>
      <c r="D42" s="140"/>
      <c r="E42" s="27"/>
      <c r="F42" s="28"/>
      <c r="G42" s="188"/>
      <c r="H42" s="188"/>
      <c r="I42" s="73"/>
      <c r="J42" s="391"/>
      <c r="K42" s="29"/>
      <c r="L42" s="257"/>
      <c r="M42" s="31"/>
      <c r="N42" s="166"/>
      <c r="O42" s="73"/>
      <c r="P42" s="28"/>
      <c r="Q42" s="32"/>
      <c r="R42" s="28"/>
      <c r="S42" s="40"/>
      <c r="T42" s="40"/>
      <c r="U42" s="33"/>
    </row>
    <row r="43" spans="1:21" s="4" customFormat="1" ht="19.7" customHeight="1">
      <c r="C43" s="4" t="s">
        <v>3531</v>
      </c>
      <c r="D43" s="140"/>
      <c r="E43" s="27"/>
      <c r="F43" s="220"/>
      <c r="G43" s="220"/>
      <c r="H43" s="220"/>
      <c r="I43" s="73"/>
      <c r="J43" s="387"/>
      <c r="K43" s="388"/>
      <c r="L43" s="257"/>
      <c r="M43" s="215"/>
      <c r="N43" s="216"/>
      <c r="O43" s="218"/>
      <c r="P43" s="28"/>
      <c r="Q43" s="32"/>
      <c r="R43" s="28"/>
      <c r="S43" s="40"/>
      <c r="T43" s="40"/>
      <c r="U43" s="33"/>
    </row>
    <row r="44" spans="1:21" s="4" customFormat="1" ht="19.7" customHeight="1">
      <c r="C44" s="996">
        <f>SUM(C38:C42)</f>
        <v>4.3499999999999996</v>
      </c>
      <c r="D44" s="140"/>
      <c r="E44" s="27"/>
      <c r="F44" s="1637"/>
      <c r="G44" s="220"/>
      <c r="H44" s="220"/>
      <c r="I44" s="306">
        <f>SUM(L37:L42)</f>
        <v>182000</v>
      </c>
      <c r="J44" s="387"/>
      <c r="K44" s="388"/>
      <c r="L44" s="257"/>
      <c r="M44" s="215"/>
      <c r="N44" s="216"/>
      <c r="O44" s="218"/>
      <c r="P44" s="28"/>
      <c r="Q44" s="32"/>
      <c r="R44" s="28"/>
      <c r="S44" s="40"/>
      <c r="T44" s="40"/>
      <c r="U44" s="33"/>
    </row>
    <row r="45" spans="1:21" s="4" customFormat="1" ht="19.7" customHeight="1">
      <c r="C45" s="207" t="s">
        <v>3532</v>
      </c>
      <c r="D45" s="140"/>
      <c r="E45" s="27"/>
      <c r="F45" s="220"/>
      <c r="G45" s="220"/>
      <c r="H45" s="220"/>
      <c r="I45" s="73"/>
      <c r="J45" s="387"/>
      <c r="K45" s="388"/>
      <c r="L45" s="257"/>
      <c r="M45" s="215"/>
      <c r="N45" s="216"/>
      <c r="O45" s="218"/>
      <c r="P45" s="28"/>
      <c r="Q45" s="32"/>
      <c r="R45" s="28"/>
      <c r="S45" s="40"/>
      <c r="T45" s="40"/>
      <c r="U45" s="33"/>
    </row>
    <row r="46" spans="1:21" s="4" customFormat="1" ht="19.7" customHeight="1">
      <c r="C46" s="207"/>
      <c r="D46" s="140"/>
      <c r="E46" s="27"/>
      <c r="F46" s="220"/>
      <c r="G46" s="220"/>
      <c r="H46" s="220"/>
      <c r="I46" s="73"/>
      <c r="J46" s="387"/>
      <c r="K46" s="388"/>
      <c r="L46" s="257"/>
      <c r="M46" s="215"/>
      <c r="N46" s="216"/>
      <c r="O46" s="218"/>
      <c r="P46" s="28"/>
      <c r="Q46" s="32"/>
      <c r="R46" s="28"/>
      <c r="S46" s="40"/>
      <c r="T46" s="40"/>
      <c r="U46" s="33"/>
    </row>
    <row r="47" spans="1:21" s="4" customFormat="1" ht="19.7" customHeight="1">
      <c r="C47" s="207"/>
      <c r="D47" s="140"/>
      <c r="E47" s="27"/>
      <c r="F47" s="220"/>
      <c r="G47" s="220"/>
      <c r="H47" s="220"/>
      <c r="I47" s="73"/>
      <c r="J47" s="387"/>
      <c r="K47" s="388"/>
      <c r="L47" s="257"/>
      <c r="M47" s="215"/>
      <c r="N47" s="216"/>
      <c r="O47" s="218"/>
      <c r="P47" s="28"/>
      <c r="Q47" s="32"/>
      <c r="R47" s="28"/>
      <c r="S47" s="40"/>
      <c r="T47" s="40"/>
      <c r="U47" s="33"/>
    </row>
    <row r="48" spans="1:21" s="4" customFormat="1" ht="19.7" customHeight="1">
      <c r="D48" s="140"/>
      <c r="E48" s="27"/>
      <c r="F48" s="482"/>
      <c r="G48" s="161" t="s">
        <v>3533</v>
      </c>
      <c r="H48" s="162"/>
      <c r="I48" s="163"/>
      <c r="J48" s="387"/>
      <c r="K48" s="388"/>
      <c r="L48" s="257"/>
      <c r="M48" s="215"/>
      <c r="N48" s="216"/>
      <c r="O48" s="218"/>
      <c r="P48" s="28"/>
      <c r="Q48" s="32"/>
      <c r="R48" s="28"/>
      <c r="S48" s="40"/>
      <c r="T48" s="40"/>
      <c r="U48" s="33"/>
    </row>
    <row r="49" spans="1:21" s="4" customFormat="1" ht="19.7" customHeight="1">
      <c r="A49" s="431" t="s">
        <v>267</v>
      </c>
      <c r="B49" s="4">
        <v>0.2</v>
      </c>
      <c r="C49" s="27">
        <f>+B49*J49</f>
        <v>0.2</v>
      </c>
      <c r="D49" s="140"/>
      <c r="E49" s="27"/>
      <c r="F49" s="146">
        <f>+F41+1</f>
        <v>13</v>
      </c>
      <c r="G49" s="1516" t="s">
        <v>381</v>
      </c>
      <c r="H49" s="336" t="s">
        <v>377</v>
      </c>
      <c r="I49" s="1638" t="s">
        <v>3534</v>
      </c>
      <c r="J49" s="1143">
        <v>1</v>
      </c>
      <c r="K49" s="1639">
        <v>4090</v>
      </c>
      <c r="L49" s="1382">
        <f t="shared" ref="L49:L50" si="6">J49*K49</f>
        <v>4090</v>
      </c>
      <c r="M49" s="31"/>
      <c r="N49" s="217" t="s">
        <v>383</v>
      </c>
      <c r="O49" s="38" t="s">
        <v>3516</v>
      </c>
      <c r="P49" s="28"/>
      <c r="Q49" s="32">
        <v>45882</v>
      </c>
      <c r="R49" s="28"/>
      <c r="S49" s="111">
        <v>45897</v>
      </c>
      <c r="T49" s="40">
        <v>45896</v>
      </c>
      <c r="U49" s="33">
        <v>45895</v>
      </c>
    </row>
    <row r="50" spans="1:21" s="4" customFormat="1" ht="19.7" customHeight="1">
      <c r="A50" s="1640"/>
      <c r="B50" s="4">
        <v>0.1</v>
      </c>
      <c r="C50" s="27">
        <f>+B50*J50</f>
        <v>0.1</v>
      </c>
      <c r="D50" s="140"/>
      <c r="E50" s="27"/>
      <c r="F50" s="146">
        <f>+F49+1</f>
        <v>14</v>
      </c>
      <c r="G50" s="1516" t="s">
        <v>381</v>
      </c>
      <c r="H50" s="336" t="s">
        <v>377</v>
      </c>
      <c r="I50" s="1638" t="s">
        <v>388</v>
      </c>
      <c r="J50" s="1143">
        <v>1</v>
      </c>
      <c r="K50" s="1639">
        <v>190</v>
      </c>
      <c r="L50" s="1382">
        <f t="shared" si="6"/>
        <v>190</v>
      </c>
      <c r="M50" s="31"/>
      <c r="N50" s="217" t="s">
        <v>389</v>
      </c>
      <c r="O50" s="38" t="s">
        <v>3516</v>
      </c>
      <c r="P50" s="28"/>
      <c r="Q50" s="32">
        <v>45882</v>
      </c>
      <c r="R50" s="28"/>
      <c r="S50" s="111">
        <v>45897</v>
      </c>
      <c r="T50" s="40">
        <v>45896</v>
      </c>
      <c r="U50" s="33">
        <v>45895</v>
      </c>
    </row>
    <row r="51" spans="1:21" s="4" customFormat="1" ht="19.7" customHeight="1">
      <c r="A51" s="1640"/>
      <c r="B51" s="4">
        <v>0.1</v>
      </c>
      <c r="C51" s="27">
        <f>+B51*J51</f>
        <v>0.1</v>
      </c>
      <c r="D51" s="34"/>
      <c r="E51" s="27"/>
      <c r="F51" s="146">
        <f>+F50+1</f>
        <v>15</v>
      </c>
      <c r="G51" s="1516" t="s">
        <v>381</v>
      </c>
      <c r="H51" s="336" t="s">
        <v>377</v>
      </c>
      <c r="I51" s="1638" t="s">
        <v>3535</v>
      </c>
      <c r="J51" s="1143">
        <v>1</v>
      </c>
      <c r="K51" s="1639">
        <v>2930</v>
      </c>
      <c r="L51" s="1382">
        <f>J51*K51</f>
        <v>2930</v>
      </c>
      <c r="M51" s="31"/>
      <c r="N51" s="217" t="s">
        <v>385</v>
      </c>
      <c r="O51" s="38" t="s">
        <v>3516</v>
      </c>
      <c r="P51" s="28"/>
      <c r="Q51" s="32">
        <v>45882</v>
      </c>
      <c r="R51" s="28"/>
      <c r="S51" s="111">
        <v>45897</v>
      </c>
      <c r="T51" s="40">
        <v>45896</v>
      </c>
      <c r="U51" s="33">
        <v>45895</v>
      </c>
    </row>
    <row r="52" spans="1:21" s="4" customFormat="1" ht="19.7" customHeight="1">
      <c r="A52" s="1640"/>
      <c r="B52" s="4">
        <v>0.1</v>
      </c>
      <c r="C52" s="27">
        <f>+B52*J52</f>
        <v>0.1</v>
      </c>
      <c r="D52" s="34"/>
      <c r="E52" s="27"/>
      <c r="F52" s="146">
        <f>+F51+1</f>
        <v>16</v>
      </c>
      <c r="G52" s="1516" t="s">
        <v>381</v>
      </c>
      <c r="H52" s="336" t="s">
        <v>377</v>
      </c>
      <c r="I52" s="1638" t="s">
        <v>3536</v>
      </c>
      <c r="J52" s="1143">
        <v>1</v>
      </c>
      <c r="K52" s="1639">
        <v>470</v>
      </c>
      <c r="L52" s="1382">
        <f>J52*K52</f>
        <v>470</v>
      </c>
      <c r="M52" s="31"/>
      <c r="N52" s="217" t="s">
        <v>387</v>
      </c>
      <c r="O52" s="38" t="s">
        <v>3516</v>
      </c>
      <c r="P52" s="28"/>
      <c r="Q52" s="32">
        <v>45882</v>
      </c>
      <c r="R52" s="28"/>
      <c r="S52" s="111">
        <v>45897</v>
      </c>
      <c r="T52" s="40">
        <v>45896</v>
      </c>
      <c r="U52" s="33">
        <v>45895</v>
      </c>
    </row>
    <row r="53" spans="1:21" ht="19.7" customHeight="1">
      <c r="C53" s="27"/>
      <c r="D53" s="34"/>
      <c r="E53" s="90"/>
      <c r="F53" s="28"/>
      <c r="G53" s="28"/>
      <c r="H53" s="28"/>
      <c r="I53" s="1566"/>
      <c r="J53" s="391"/>
      <c r="K53" s="29"/>
      <c r="L53" s="257"/>
      <c r="M53" s="215"/>
      <c r="N53" s="136"/>
      <c r="O53" s="218"/>
      <c r="P53" s="28"/>
      <c r="Q53" s="32"/>
      <c r="R53" s="28"/>
      <c r="S53" s="40"/>
      <c r="T53" s="40"/>
      <c r="U53" s="33"/>
    </row>
    <row r="54" spans="1:21" ht="19.7" customHeight="1">
      <c r="C54" s="27"/>
      <c r="D54" s="34"/>
      <c r="E54" s="90"/>
      <c r="F54" s="28"/>
      <c r="G54" s="131"/>
      <c r="H54" s="131"/>
      <c r="I54" s="306">
        <f>SUM(L49:L52)</f>
        <v>7680</v>
      </c>
      <c r="J54" s="391"/>
      <c r="K54" s="29"/>
      <c r="L54" s="257"/>
      <c r="M54" s="31"/>
      <c r="N54" s="166"/>
      <c r="O54" s="73"/>
      <c r="P54" s="28"/>
      <c r="Q54" s="32"/>
      <c r="R54" s="28"/>
      <c r="S54" s="40"/>
      <c r="T54" s="40"/>
      <c r="U54" s="33"/>
    </row>
    <row r="55" spans="1:21" ht="19.7" customHeight="1">
      <c r="C55" s="27"/>
      <c r="D55" s="34"/>
      <c r="E55" s="90"/>
      <c r="F55" s="28"/>
      <c r="G55" s="131"/>
      <c r="H55" s="131"/>
      <c r="I55" s="73"/>
      <c r="J55" s="391"/>
      <c r="K55" s="29"/>
      <c r="L55" s="257"/>
      <c r="M55" s="31"/>
      <c r="N55" s="166"/>
      <c r="O55" s="73"/>
      <c r="P55" s="28"/>
      <c r="Q55" s="32"/>
      <c r="R55" s="28"/>
      <c r="S55" s="40"/>
      <c r="T55" s="40"/>
      <c r="U55" s="33"/>
    </row>
    <row r="56" spans="1:21">
      <c r="C56" s="27"/>
      <c r="F56" s="28"/>
      <c r="G56" s="131"/>
      <c r="H56" s="131"/>
      <c r="I56" s="73"/>
      <c r="J56" s="391"/>
      <c r="K56" s="29"/>
      <c r="L56" s="257"/>
      <c r="M56" s="215"/>
      <c r="N56" s="166"/>
      <c r="O56" s="218"/>
    </row>
    <row r="57" spans="1:21">
      <c r="C57" s="27"/>
      <c r="F57" s="28"/>
      <c r="G57" s="28"/>
      <c r="H57" s="28"/>
      <c r="I57" s="1566"/>
      <c r="J57" s="391"/>
      <c r="K57" s="29"/>
      <c r="L57" s="257"/>
      <c r="M57" s="215"/>
      <c r="N57" s="136"/>
      <c r="O57" s="218"/>
    </row>
    <row r="58" spans="1:21" ht="25.5">
      <c r="C58" s="4" t="s">
        <v>3537</v>
      </c>
      <c r="F58" s="220"/>
      <c r="G58" s="220"/>
      <c r="H58" s="220"/>
      <c r="I58" s="306">
        <f>SUM(L57:L58)</f>
        <v>0</v>
      </c>
      <c r="J58" s="387"/>
      <c r="K58" s="388"/>
      <c r="L58" s="257"/>
      <c r="M58" s="215"/>
      <c r="N58" s="216"/>
      <c r="O58" s="218"/>
    </row>
    <row r="59" spans="1:21">
      <c r="C59" s="996">
        <f>SUM(C49:C58)</f>
        <v>0.5</v>
      </c>
      <c r="F59" s="1637"/>
      <c r="G59" s="220"/>
      <c r="H59" s="220"/>
      <c r="I59" s="223"/>
      <c r="J59" s="387"/>
      <c r="K59" s="388"/>
      <c r="L59" s="257"/>
      <c r="M59" s="215"/>
      <c r="N59" s="216"/>
      <c r="O59" s="218"/>
    </row>
    <row r="60" spans="1:21" s="4" customFormat="1">
      <c r="A60" s="1"/>
      <c r="B60" s="1"/>
      <c r="C60" s="207" t="s">
        <v>3532</v>
      </c>
      <c r="D60" s="1"/>
      <c r="E60" s="1"/>
      <c r="F60" s="220"/>
      <c r="G60" s="220"/>
      <c r="H60" s="220"/>
      <c r="I60" s="1566"/>
      <c r="J60" s="387"/>
      <c r="K60" s="388"/>
      <c r="L60" s="257"/>
      <c r="M60" s="215"/>
      <c r="N60" s="216"/>
      <c r="O60" s="218"/>
      <c r="Q60" s="9"/>
      <c r="R60" s="1"/>
      <c r="S60" s="10"/>
      <c r="T60" s="11"/>
      <c r="U60" s="12"/>
    </row>
    <row r="61" spans="1:21" s="4" customFormat="1">
      <c r="A61" s="1"/>
      <c r="B61" s="1"/>
      <c r="D61" s="1"/>
      <c r="E61" s="1"/>
      <c r="F61" s="220"/>
      <c r="G61" s="220"/>
      <c r="H61" s="220"/>
      <c r="I61" s="1566"/>
      <c r="J61" s="387"/>
      <c r="K61" s="388"/>
      <c r="L61" s="257"/>
      <c r="M61" s="215"/>
      <c r="N61" s="216"/>
      <c r="O61" s="218"/>
      <c r="Q61" s="9"/>
      <c r="R61" s="1"/>
      <c r="S61" s="10"/>
      <c r="T61" s="11"/>
      <c r="U61" s="12"/>
    </row>
    <row r="62" spans="1:21" s="4" customFormat="1">
      <c r="A62" s="1"/>
      <c r="B62" s="1"/>
      <c r="D62" s="1"/>
      <c r="E62" s="1"/>
      <c r="F62" s="220"/>
      <c r="G62" s="220"/>
      <c r="H62" s="220"/>
      <c r="I62" s="1566"/>
      <c r="J62" s="387"/>
      <c r="K62" s="388"/>
      <c r="L62" s="257"/>
      <c r="M62" s="215"/>
      <c r="N62" s="216"/>
      <c r="O62" s="218"/>
      <c r="Q62" s="9"/>
      <c r="R62" s="1"/>
      <c r="S62" s="10"/>
      <c r="T62" s="11"/>
      <c r="U62" s="12"/>
    </row>
    <row r="63" spans="1:21" s="4" customFormat="1">
      <c r="A63" s="1"/>
      <c r="B63" s="1"/>
      <c r="D63" s="1"/>
      <c r="E63" s="1"/>
      <c r="F63" s="220"/>
      <c r="G63" s="220"/>
      <c r="H63" s="220"/>
      <c r="I63" s="1566"/>
      <c r="J63" s="387"/>
      <c r="K63" s="388"/>
      <c r="L63" s="257"/>
      <c r="M63" s="215"/>
      <c r="N63" s="216"/>
      <c r="O63" s="218"/>
      <c r="Q63" s="9"/>
      <c r="R63" s="1"/>
      <c r="S63" s="10"/>
      <c r="T63" s="11"/>
      <c r="U63" s="12"/>
    </row>
    <row r="64" spans="1:21" s="4" customFormat="1" ht="19.5" thickBot="1">
      <c r="A64" s="1"/>
      <c r="B64" s="1"/>
      <c r="C64" s="4" t="s">
        <v>3538</v>
      </c>
      <c r="D64" s="1"/>
      <c r="E64" s="1"/>
      <c r="F64" s="220"/>
      <c r="G64" s="220"/>
      <c r="H64" s="220"/>
      <c r="I64" s="1566"/>
      <c r="J64" s="387"/>
      <c r="K64" s="388"/>
      <c r="L64" s="257"/>
      <c r="M64" s="215"/>
      <c r="N64" s="216"/>
      <c r="O64" s="218"/>
      <c r="Q64" s="9"/>
      <c r="R64" s="1"/>
      <c r="S64" s="10"/>
      <c r="T64" s="11"/>
      <c r="U64" s="12"/>
    </row>
    <row r="65" spans="1:21" s="4" customFormat="1" ht="19.5" thickBot="1">
      <c r="A65" s="1"/>
      <c r="B65" s="1"/>
      <c r="C65" s="1641" t="e">
        <f>+C59+C44+#REF!</f>
        <v>#REF!</v>
      </c>
      <c r="D65" s="1"/>
      <c r="E65" s="1"/>
      <c r="F65" s="1637"/>
      <c r="G65" s="220"/>
      <c r="H65" s="220"/>
      <c r="I65" s="1566"/>
      <c r="J65" s="387"/>
      <c r="K65" s="388"/>
      <c r="L65" s="257"/>
      <c r="M65" s="215"/>
      <c r="N65" s="216"/>
      <c r="O65" s="218"/>
      <c r="Q65" s="9"/>
      <c r="R65" s="1"/>
      <c r="S65" s="10"/>
      <c r="T65" s="11"/>
      <c r="U65" s="12"/>
    </row>
    <row r="66" spans="1:21" s="4" customFormat="1">
      <c r="A66" s="1"/>
      <c r="B66" s="1"/>
      <c r="C66" s="207" t="s">
        <v>3532</v>
      </c>
      <c r="D66" s="1"/>
      <c r="E66" s="1"/>
      <c r="F66" s="220"/>
      <c r="G66" s="220"/>
      <c r="H66" s="220"/>
      <c r="I66" s="1566"/>
      <c r="J66" s="387"/>
      <c r="K66" s="388"/>
      <c r="L66" s="257"/>
      <c r="M66" s="215"/>
      <c r="N66" s="216"/>
      <c r="O66" s="218"/>
      <c r="Q66" s="9"/>
      <c r="R66" s="1"/>
      <c r="S66" s="10"/>
      <c r="T66" s="11"/>
      <c r="U66" s="12"/>
    </row>
    <row r="67" spans="1:21" s="4" customFormat="1">
      <c r="A67" s="1"/>
      <c r="B67" s="1"/>
      <c r="D67" s="1"/>
      <c r="E67" s="1"/>
      <c r="F67" s="220"/>
      <c r="G67" s="220"/>
      <c r="H67" s="220"/>
      <c r="I67" s="1566"/>
      <c r="J67" s="387"/>
      <c r="K67" s="388"/>
      <c r="L67" s="257"/>
      <c r="M67" s="215"/>
      <c r="N67" s="216"/>
      <c r="O67" s="218"/>
      <c r="Q67" s="9"/>
      <c r="R67" s="1"/>
      <c r="S67" s="10"/>
      <c r="T67" s="11"/>
      <c r="U67" s="12"/>
    </row>
    <row r="68" spans="1:21" s="4" customFormat="1">
      <c r="A68" s="1"/>
      <c r="B68" s="1"/>
      <c r="D68" s="1"/>
      <c r="E68" s="1"/>
      <c r="F68" s="220"/>
      <c r="G68" s="220"/>
      <c r="H68" s="220"/>
      <c r="I68" s="1566"/>
      <c r="J68" s="387"/>
      <c r="K68" s="388"/>
      <c r="L68" s="257"/>
      <c r="M68" s="215"/>
      <c r="N68" s="216"/>
      <c r="O68" s="218"/>
      <c r="Q68" s="9"/>
      <c r="R68" s="1"/>
      <c r="S68" s="10"/>
      <c r="T68" s="11"/>
      <c r="U68" s="12"/>
    </row>
  </sheetData>
  <autoFilter ref="F11:S50" xr:uid="{00000000-0009-0000-0000-000000000000}"/>
  <mergeCells count="14">
    <mergeCell ref="F14:I14"/>
    <mergeCell ref="I21:L21"/>
    <mergeCell ref="G27:I27"/>
    <mergeCell ref="I32:L32"/>
    <mergeCell ref="G37:I37"/>
    <mergeCell ref="G48:I48"/>
    <mergeCell ref="F2:H2"/>
    <mergeCell ref="K2:M2"/>
    <mergeCell ref="F3:H3"/>
    <mergeCell ref="F4:H4"/>
    <mergeCell ref="N4:O5"/>
    <mergeCell ref="F5:H5"/>
    <mergeCell ref="K5:L6"/>
    <mergeCell ref="F6:H6"/>
  </mergeCells>
  <phoneticPr fontId="2"/>
  <dataValidations count="1">
    <dataValidation allowBlank="1" showInputMessage="1" showErrorMessage="1" sqref="N20:N21" xr:uid="{F5120876-5B97-4913-8E25-EAD8F702ADB5}"/>
  </dataValidations>
  <pageMargins left="0.2" right="0.2" top="0.36" bottom="0.41" header="0.3" footer="0.3"/>
  <pageSetup paperSize="9" scale="70" orientation="landscape" r:id="rId1"/>
  <legacy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4CC8-8DE7-4E52-B30B-1A63ABCCAF58}">
  <sheetPr>
    <tabColor rgb="FF0070C0"/>
  </sheetPr>
  <dimension ref="A2:U349"/>
  <sheetViews>
    <sheetView zoomScale="78" zoomScaleNormal="78" workbookViewId="0">
      <pane xSplit="14" ySplit="9" topLeftCell="P323" activePane="bottomRight" state="frozen"/>
      <selection pane="topRight" activeCell="K1" sqref="K1"/>
      <selection pane="bottomLeft" activeCell="A9" sqref="A9"/>
      <selection pane="bottomRight" activeCell="U317" sqref="U317:U333"/>
    </sheetView>
  </sheetViews>
  <sheetFormatPr defaultRowHeight="18.75"/>
  <cols>
    <col min="1" max="1" width="9" style="1"/>
    <col min="2" max="2" width="5.875" style="1" customWidth="1"/>
    <col min="3" max="3" width="12.625" style="1" customWidth="1"/>
    <col min="4" max="4" width="4.5" style="1" customWidth="1"/>
    <col min="5" max="5" width="9" style="1" customWidth="1"/>
    <col min="6" max="6" width="13.25" style="4" customWidth="1"/>
    <col min="7" max="7" width="14.375" style="1" bestFit="1" customWidth="1"/>
    <col min="8" max="8" width="13.125" style="1" bestFit="1" customWidth="1"/>
    <col min="9" max="9" width="57.125" style="1" customWidth="1"/>
    <col min="10" max="10" width="6.25" style="4" customWidth="1"/>
    <col min="11" max="12" width="9.875" style="10" bestFit="1" customWidth="1"/>
    <col min="13" max="13" width="5.75" style="10" customWidth="1"/>
    <col min="14" max="14" width="36.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3510</v>
      </c>
      <c r="K2" s="5" t="s">
        <v>2</v>
      </c>
      <c r="L2" s="6"/>
      <c r="M2" s="7"/>
      <c r="N2" s="8">
        <f>SUM(L:L)</f>
        <v>954797</v>
      </c>
    </row>
    <row r="3" spans="1:21" ht="20.100000000000001" customHeight="1">
      <c r="F3" s="2" t="s">
        <v>3</v>
      </c>
      <c r="G3" s="2"/>
      <c r="H3" s="2"/>
      <c r="I3" s="13" t="s">
        <v>4</v>
      </c>
    </row>
    <row r="4" spans="1:21" ht="20.100000000000001" customHeight="1">
      <c r="F4" s="2" t="s">
        <v>5</v>
      </c>
      <c r="G4" s="2"/>
      <c r="H4" s="2"/>
      <c r="I4" s="14" t="s">
        <v>3511</v>
      </c>
      <c r="L4" s="15"/>
      <c r="N4" s="16" t="s">
        <v>3512</v>
      </c>
      <c r="O4" s="17"/>
    </row>
    <row r="5" spans="1:21" ht="20.100000000000001" customHeight="1">
      <c r="F5" s="2" t="s">
        <v>8</v>
      </c>
      <c r="G5" s="2"/>
      <c r="H5" s="2"/>
      <c r="I5" s="18">
        <v>45901</v>
      </c>
      <c r="K5" s="1642" t="s">
        <v>53</v>
      </c>
      <c r="L5" s="1642"/>
      <c r="N5" s="20"/>
      <c r="O5" s="21"/>
    </row>
    <row r="6" spans="1:21" ht="20.100000000000001" customHeight="1">
      <c r="F6" s="2" t="s">
        <v>10</v>
      </c>
      <c r="G6" s="2"/>
      <c r="H6" s="2"/>
      <c r="I6" s="18">
        <v>45902</v>
      </c>
      <c r="K6" s="1642"/>
      <c r="L6" s="1642"/>
      <c r="N6" s="22"/>
      <c r="O6" s="23"/>
    </row>
    <row r="7" spans="1:21" ht="20.100000000000001" customHeight="1">
      <c r="F7" s="24"/>
      <c r="G7" s="24"/>
      <c r="H7" s="24"/>
      <c r="I7" s="25"/>
      <c r="N7" s="22"/>
      <c r="O7" s="23"/>
      <c r="P7" s="26"/>
    </row>
    <row r="9" spans="1:21" s="4" customFormat="1" ht="19.7" customHeight="1">
      <c r="B9" s="27"/>
      <c r="C9" s="393" t="s">
        <v>3515</v>
      </c>
      <c r="E9" s="27" t="s">
        <v>11</v>
      </c>
      <c r="F9" s="28" t="s">
        <v>12</v>
      </c>
      <c r="G9" s="28" t="s">
        <v>13</v>
      </c>
      <c r="H9" s="28" t="s">
        <v>14</v>
      </c>
      <c r="I9" s="27" t="s">
        <v>15</v>
      </c>
      <c r="J9" s="27" t="s">
        <v>16</v>
      </c>
      <c r="K9" s="29" t="s">
        <v>17</v>
      </c>
      <c r="L9" s="30" t="s">
        <v>18</v>
      </c>
      <c r="M9" s="31" t="s">
        <v>19</v>
      </c>
      <c r="N9" s="27" t="s">
        <v>20</v>
      </c>
      <c r="O9" s="27" t="s">
        <v>21</v>
      </c>
      <c r="P9" s="27" t="s">
        <v>22</v>
      </c>
      <c r="Q9" s="32" t="s">
        <v>23</v>
      </c>
      <c r="R9" s="28" t="s">
        <v>24</v>
      </c>
      <c r="S9" s="27" t="s">
        <v>25</v>
      </c>
      <c r="T9" s="32" t="s">
        <v>26</v>
      </c>
      <c r="U9" s="33" t="s">
        <v>27</v>
      </c>
    </row>
    <row r="10" spans="1:21" s="4" customFormat="1" ht="19.7" customHeight="1">
      <c r="D10" s="34"/>
      <c r="E10" s="27"/>
      <c r="F10" s="28"/>
      <c r="G10" s="28"/>
      <c r="H10" s="28"/>
      <c r="I10" s="35"/>
      <c r="J10" s="27"/>
      <c r="K10" s="36"/>
      <c r="L10" s="37"/>
      <c r="M10" s="31"/>
      <c r="N10" s="38"/>
      <c r="O10" s="39"/>
      <c r="P10" s="28"/>
      <c r="Q10" s="32"/>
      <c r="R10" s="28"/>
      <c r="S10" s="40"/>
      <c r="T10" s="40"/>
      <c r="U10" s="33"/>
    </row>
    <row r="11" spans="1:21" s="4" customFormat="1" ht="19.5" customHeight="1">
      <c r="E11" s="93"/>
      <c r="F11" s="94"/>
      <c r="G11" s="53"/>
      <c r="H11" s="53"/>
      <c r="I11" s="61"/>
      <c r="J11" s="58"/>
      <c r="K11" s="95"/>
      <c r="L11" s="53"/>
      <c r="M11" s="58"/>
      <c r="N11" s="68"/>
      <c r="O11" s="58"/>
      <c r="P11" s="58"/>
      <c r="Q11" s="32"/>
      <c r="R11" s="96"/>
      <c r="S11" s="47"/>
      <c r="T11" s="48"/>
      <c r="U11" s="50"/>
    </row>
    <row r="12" spans="1:21" s="4" customFormat="1" ht="19.5" customHeight="1">
      <c r="E12" s="103"/>
      <c r="F12" s="41" t="s">
        <v>3539</v>
      </c>
      <c r="G12" s="42"/>
      <c r="H12" s="42"/>
      <c r="I12" s="43"/>
      <c r="J12" s="58"/>
      <c r="K12" s="95"/>
      <c r="L12" s="53"/>
      <c r="M12" s="58"/>
      <c r="N12" s="68"/>
      <c r="O12" s="58"/>
      <c r="P12" s="58"/>
      <c r="Q12" s="32"/>
      <c r="R12" s="96"/>
      <c r="S12" s="47"/>
      <c r="T12" s="48"/>
      <c r="U12" s="50"/>
    </row>
    <row r="13" spans="1:21" s="4" customFormat="1" ht="19.5" customHeight="1">
      <c r="A13" s="431" t="s">
        <v>109</v>
      </c>
      <c r="B13" s="27"/>
      <c r="C13" s="27"/>
      <c r="D13" s="112"/>
      <c r="E13" s="93"/>
      <c r="F13" s="1643">
        <v>1</v>
      </c>
      <c r="G13" s="146" t="s">
        <v>61</v>
      </c>
      <c r="H13" s="28" t="s">
        <v>55</v>
      </c>
      <c r="I13" s="1644" t="s">
        <v>3540</v>
      </c>
      <c r="J13" s="1645">
        <v>4</v>
      </c>
      <c r="K13" s="1646">
        <v>2212</v>
      </c>
      <c r="L13" s="737">
        <f t="shared" ref="L13:L26" si="0">J13*K13</f>
        <v>8848</v>
      </c>
      <c r="M13" s="58"/>
      <c r="N13" s="68" t="s">
        <v>3541</v>
      </c>
      <c r="O13" s="58"/>
      <c r="P13" s="1647" t="s">
        <v>3542</v>
      </c>
      <c r="Q13" s="32">
        <v>45876</v>
      </c>
      <c r="R13" s="96"/>
      <c r="S13" s="111">
        <v>45901</v>
      </c>
      <c r="T13" s="48">
        <v>45902</v>
      </c>
      <c r="U13" s="59">
        <v>45902</v>
      </c>
    </row>
    <row r="14" spans="1:21" s="4" customFormat="1" ht="19.5" customHeight="1">
      <c r="A14" s="431" t="s">
        <v>109</v>
      </c>
      <c r="B14" s="27"/>
      <c r="C14" s="27"/>
      <c r="D14" s="112"/>
      <c r="E14" s="93"/>
      <c r="F14" s="145">
        <f t="shared" ref="F14:F23" si="1">F13+1</f>
        <v>2</v>
      </c>
      <c r="G14" s="146" t="s">
        <v>61</v>
      </c>
      <c r="H14" s="28" t="s">
        <v>55</v>
      </c>
      <c r="I14" s="1644" t="s">
        <v>3543</v>
      </c>
      <c r="J14" s="1645">
        <v>4</v>
      </c>
      <c r="K14" s="1646">
        <v>2424</v>
      </c>
      <c r="L14" s="737">
        <f t="shared" si="0"/>
        <v>9696</v>
      </c>
      <c r="M14" s="58"/>
      <c r="N14" s="68" t="s">
        <v>3544</v>
      </c>
      <c r="O14" s="58"/>
      <c r="P14" s="1647" t="s">
        <v>3542</v>
      </c>
      <c r="Q14" s="32">
        <v>45876</v>
      </c>
      <c r="R14" s="96"/>
      <c r="S14" s="111">
        <v>45901</v>
      </c>
      <c r="T14" s="48">
        <v>45902</v>
      </c>
      <c r="U14" s="59">
        <v>45902</v>
      </c>
    </row>
    <row r="15" spans="1:21" s="4" customFormat="1" ht="19.5" customHeight="1">
      <c r="A15" s="431" t="s">
        <v>109</v>
      </c>
      <c r="B15" s="27"/>
      <c r="C15" s="27"/>
      <c r="D15" s="112"/>
      <c r="E15" s="93"/>
      <c r="F15" s="145">
        <f t="shared" si="1"/>
        <v>3</v>
      </c>
      <c r="G15" s="146" t="s">
        <v>61</v>
      </c>
      <c r="H15" s="28" t="s">
        <v>55</v>
      </c>
      <c r="I15" s="1644" t="s">
        <v>3545</v>
      </c>
      <c r="J15" s="1645">
        <v>4</v>
      </c>
      <c r="K15" s="1646">
        <v>2446</v>
      </c>
      <c r="L15" s="737">
        <f t="shared" si="0"/>
        <v>9784</v>
      </c>
      <c r="M15" s="58"/>
      <c r="N15" s="68" t="s">
        <v>3546</v>
      </c>
      <c r="O15" s="58"/>
      <c r="P15" s="1647" t="s">
        <v>3542</v>
      </c>
      <c r="Q15" s="32">
        <v>45876</v>
      </c>
      <c r="R15" s="96"/>
      <c r="S15" s="111">
        <v>45901</v>
      </c>
      <c r="T15" s="48">
        <v>45902</v>
      </c>
      <c r="U15" s="59">
        <v>45902</v>
      </c>
    </row>
    <row r="16" spans="1:21" s="4" customFormat="1" ht="19.5" customHeight="1">
      <c r="A16" s="431" t="s">
        <v>54</v>
      </c>
      <c r="B16" s="27"/>
      <c r="C16" s="27"/>
      <c r="D16" s="112"/>
      <c r="E16" s="93"/>
      <c r="F16" s="145">
        <f t="shared" si="1"/>
        <v>4</v>
      </c>
      <c r="G16" s="146" t="s">
        <v>61</v>
      </c>
      <c r="H16" s="28" t="s">
        <v>55</v>
      </c>
      <c r="I16" s="1644" t="s">
        <v>3547</v>
      </c>
      <c r="J16" s="1645">
        <v>4</v>
      </c>
      <c r="K16" s="1646">
        <v>8003</v>
      </c>
      <c r="L16" s="737">
        <f t="shared" si="0"/>
        <v>32012</v>
      </c>
      <c r="M16" s="58"/>
      <c r="N16" s="68" t="s">
        <v>3548</v>
      </c>
      <c r="O16" s="58"/>
      <c r="P16" s="1647" t="s">
        <v>3542</v>
      </c>
      <c r="Q16" s="32">
        <v>45876</v>
      </c>
      <c r="R16" s="96"/>
      <c r="S16" s="111">
        <v>45901</v>
      </c>
      <c r="T16" s="48">
        <v>45902</v>
      </c>
      <c r="U16" s="59">
        <v>45902</v>
      </c>
    </row>
    <row r="17" spans="1:21" s="4" customFormat="1" ht="19.5" customHeight="1">
      <c r="A17" s="431" t="s">
        <v>109</v>
      </c>
      <c r="B17" s="27"/>
      <c r="C17" s="27"/>
      <c r="D17" s="112"/>
      <c r="E17" s="93"/>
      <c r="F17" s="145">
        <f t="shared" si="1"/>
        <v>5</v>
      </c>
      <c r="G17" s="146" t="s">
        <v>61</v>
      </c>
      <c r="H17" s="28" t="s">
        <v>55</v>
      </c>
      <c r="I17" s="1644" t="s">
        <v>3549</v>
      </c>
      <c r="J17" s="1645">
        <v>2</v>
      </c>
      <c r="K17" s="1646">
        <v>3369</v>
      </c>
      <c r="L17" s="737">
        <f t="shared" si="0"/>
        <v>6738</v>
      </c>
      <c r="M17" s="58"/>
      <c r="N17" s="68" t="s">
        <v>3550</v>
      </c>
      <c r="O17" s="58"/>
      <c r="P17" s="1647" t="s">
        <v>3542</v>
      </c>
      <c r="Q17" s="32">
        <v>45876</v>
      </c>
      <c r="R17" s="96"/>
      <c r="S17" s="111">
        <v>45901</v>
      </c>
      <c r="T17" s="48">
        <v>45902</v>
      </c>
      <c r="U17" s="59">
        <v>45902</v>
      </c>
    </row>
    <row r="18" spans="1:21" s="4" customFormat="1" ht="19.5" customHeight="1">
      <c r="A18" s="431" t="s">
        <v>42</v>
      </c>
      <c r="B18" s="27"/>
      <c r="C18" s="27"/>
      <c r="D18" s="112"/>
      <c r="E18" s="93"/>
      <c r="F18" s="145">
        <f>F17+1</f>
        <v>6</v>
      </c>
      <c r="G18" s="28" t="s">
        <v>55</v>
      </c>
      <c r="H18" s="28" t="s">
        <v>55</v>
      </c>
      <c r="I18" s="1648" t="s">
        <v>3551</v>
      </c>
      <c r="J18" s="739">
        <v>38</v>
      </c>
      <c r="K18" s="737">
        <v>14</v>
      </c>
      <c r="L18" s="737">
        <f t="shared" si="0"/>
        <v>532</v>
      </c>
      <c r="M18" s="147"/>
      <c r="N18" s="153" t="s">
        <v>3552</v>
      </c>
      <c r="O18" s="58"/>
      <c r="P18" s="1647" t="s">
        <v>3542</v>
      </c>
      <c r="Q18" s="32">
        <v>45876</v>
      </c>
      <c r="R18" s="96"/>
      <c r="S18" s="111">
        <v>45901</v>
      </c>
      <c r="T18" s="48">
        <v>45902</v>
      </c>
      <c r="U18" s="59">
        <v>45902</v>
      </c>
    </row>
    <row r="19" spans="1:21" s="4" customFormat="1" ht="19.5" customHeight="1">
      <c r="A19" s="431" t="s">
        <v>42</v>
      </c>
      <c r="B19" s="27"/>
      <c r="C19" s="27"/>
      <c r="D19" s="112"/>
      <c r="E19" s="93"/>
      <c r="F19" s="145">
        <f t="shared" si="1"/>
        <v>7</v>
      </c>
      <c r="G19" s="28" t="s">
        <v>55</v>
      </c>
      <c r="H19" s="28" t="s">
        <v>55</v>
      </c>
      <c r="I19" s="1649" t="s">
        <v>3553</v>
      </c>
      <c r="J19" s="739">
        <v>2</v>
      </c>
      <c r="K19" s="737">
        <v>266</v>
      </c>
      <c r="L19" s="737">
        <f t="shared" si="0"/>
        <v>532</v>
      </c>
      <c r="M19" s="147"/>
      <c r="N19" s="136" t="s">
        <v>2297</v>
      </c>
      <c r="O19" s="58"/>
      <c r="P19" s="1647" t="s">
        <v>3542</v>
      </c>
      <c r="Q19" s="32">
        <v>45876</v>
      </c>
      <c r="R19" s="96"/>
      <c r="S19" s="111">
        <v>45901</v>
      </c>
      <c r="T19" s="48">
        <v>45902</v>
      </c>
      <c r="U19" s="59">
        <v>45902</v>
      </c>
    </row>
    <row r="20" spans="1:21" s="4" customFormat="1" ht="19.5" customHeight="1">
      <c r="A20" s="431" t="s">
        <v>42</v>
      </c>
      <c r="B20" s="27"/>
      <c r="C20" s="27"/>
      <c r="D20" s="112"/>
      <c r="E20" s="93"/>
      <c r="F20" s="145">
        <f t="shared" si="1"/>
        <v>8</v>
      </c>
      <c r="G20" s="28" t="s">
        <v>55</v>
      </c>
      <c r="H20" s="28" t="s">
        <v>55</v>
      </c>
      <c r="I20" s="1649" t="s">
        <v>2294</v>
      </c>
      <c r="J20" s="739">
        <v>4</v>
      </c>
      <c r="K20" s="737">
        <v>46</v>
      </c>
      <c r="L20" s="737">
        <f t="shared" si="0"/>
        <v>184</v>
      </c>
      <c r="M20" s="147"/>
      <c r="N20" s="136" t="s">
        <v>2295</v>
      </c>
      <c r="O20" s="58"/>
      <c r="P20" s="1647" t="s">
        <v>3542</v>
      </c>
      <c r="Q20" s="32">
        <v>45876</v>
      </c>
      <c r="R20" s="96"/>
      <c r="S20" s="111">
        <v>45901</v>
      </c>
      <c r="T20" s="48">
        <v>45902</v>
      </c>
      <c r="U20" s="59">
        <v>45902</v>
      </c>
    </row>
    <row r="21" spans="1:21" s="4" customFormat="1" ht="19.5" customHeight="1">
      <c r="A21" s="431" t="s">
        <v>42</v>
      </c>
      <c r="B21" s="27"/>
      <c r="C21" s="27"/>
      <c r="D21" s="112"/>
      <c r="E21" s="93"/>
      <c r="F21" s="145">
        <f t="shared" si="1"/>
        <v>9</v>
      </c>
      <c r="G21" s="28" t="s">
        <v>55</v>
      </c>
      <c r="H21" s="28" t="s">
        <v>55</v>
      </c>
      <c r="I21" s="1649" t="s">
        <v>2311</v>
      </c>
      <c r="J21" s="739">
        <v>22</v>
      </c>
      <c r="K21" s="737">
        <v>15</v>
      </c>
      <c r="L21" s="737">
        <f t="shared" si="0"/>
        <v>330</v>
      </c>
      <c r="M21" s="147"/>
      <c r="N21" s="136" t="s">
        <v>2312</v>
      </c>
      <c r="O21" s="58"/>
      <c r="P21" s="1647" t="s">
        <v>3542</v>
      </c>
      <c r="Q21" s="32">
        <v>45876</v>
      </c>
      <c r="R21" s="96"/>
      <c r="S21" s="111">
        <v>45901</v>
      </c>
      <c r="T21" s="48">
        <v>45902</v>
      </c>
      <c r="U21" s="59">
        <v>45902</v>
      </c>
    </row>
    <row r="22" spans="1:21" s="4" customFormat="1" ht="19.5" customHeight="1">
      <c r="A22" s="431" t="s">
        <v>42</v>
      </c>
      <c r="B22" s="27"/>
      <c r="C22" s="27"/>
      <c r="D22" s="112"/>
      <c r="E22" s="93"/>
      <c r="F22" s="145">
        <f t="shared" si="1"/>
        <v>10</v>
      </c>
      <c r="G22" s="28" t="s">
        <v>55</v>
      </c>
      <c r="H22" s="28" t="s">
        <v>55</v>
      </c>
      <c r="I22" s="1649" t="s">
        <v>3554</v>
      </c>
      <c r="J22" s="739">
        <v>14</v>
      </c>
      <c r="K22" s="737">
        <v>91</v>
      </c>
      <c r="L22" s="737">
        <f t="shared" si="0"/>
        <v>1274</v>
      </c>
      <c r="M22" s="147"/>
      <c r="N22" s="136" t="s">
        <v>3555</v>
      </c>
      <c r="O22" s="58"/>
      <c r="P22" s="1647" t="s">
        <v>3542</v>
      </c>
      <c r="Q22" s="32">
        <v>45876</v>
      </c>
      <c r="R22" s="96"/>
      <c r="S22" s="111">
        <v>45901</v>
      </c>
      <c r="T22" s="48">
        <v>45902</v>
      </c>
      <c r="U22" s="59">
        <v>45902</v>
      </c>
    </row>
    <row r="23" spans="1:21" s="4" customFormat="1" ht="19.5" customHeight="1">
      <c r="A23" s="431" t="s">
        <v>42</v>
      </c>
      <c r="B23" s="27"/>
      <c r="C23" s="27"/>
      <c r="D23" s="112"/>
      <c r="E23" s="93"/>
      <c r="F23" s="145">
        <f t="shared" si="1"/>
        <v>11</v>
      </c>
      <c r="G23" s="28" t="s">
        <v>55</v>
      </c>
      <c r="H23" s="28" t="s">
        <v>55</v>
      </c>
      <c r="I23" s="1649" t="s">
        <v>3556</v>
      </c>
      <c r="J23" s="739">
        <v>8</v>
      </c>
      <c r="K23" s="737">
        <v>76</v>
      </c>
      <c r="L23" s="737">
        <f t="shared" si="0"/>
        <v>608</v>
      </c>
      <c r="M23" s="147"/>
      <c r="N23" s="136" t="s">
        <v>3557</v>
      </c>
      <c r="O23" s="58"/>
      <c r="P23" s="1647" t="s">
        <v>3542</v>
      </c>
      <c r="Q23" s="32">
        <v>45876</v>
      </c>
      <c r="R23" s="96"/>
      <c r="S23" s="111">
        <v>45901</v>
      </c>
      <c r="T23" s="48">
        <v>45902</v>
      </c>
      <c r="U23" s="59">
        <v>45902</v>
      </c>
    </row>
    <row r="24" spans="1:21" s="4" customFormat="1" ht="19.5" customHeight="1">
      <c r="A24" s="431" t="s">
        <v>42</v>
      </c>
      <c r="B24" s="27"/>
      <c r="C24" s="27"/>
      <c r="D24" s="112"/>
      <c r="E24" s="688">
        <v>5</v>
      </c>
      <c r="F24" s="167">
        <f t="shared" ref="F24:F25" si="2">+F23+1</f>
        <v>12</v>
      </c>
      <c r="G24" s="28" t="s">
        <v>55</v>
      </c>
      <c r="H24" s="28" t="s">
        <v>55</v>
      </c>
      <c r="I24" s="1610" t="s">
        <v>165</v>
      </c>
      <c r="J24" s="431">
        <v>4</v>
      </c>
      <c r="K24" s="1650">
        <v>71</v>
      </c>
      <c r="L24" s="1651">
        <f t="shared" si="0"/>
        <v>284</v>
      </c>
      <c r="M24" s="31"/>
      <c r="N24" s="38" t="s">
        <v>3558</v>
      </c>
      <c r="O24" s="58"/>
      <c r="P24" s="1647" t="s">
        <v>3542</v>
      </c>
      <c r="Q24" s="32">
        <v>45876</v>
      </c>
      <c r="R24" s="96"/>
      <c r="S24" s="111">
        <v>45901</v>
      </c>
      <c r="T24" s="48">
        <v>45902</v>
      </c>
      <c r="U24" s="59">
        <v>45902</v>
      </c>
    </row>
    <row r="25" spans="1:21" s="4" customFormat="1" ht="19.5" customHeight="1">
      <c r="A25" s="431" t="s">
        <v>42</v>
      </c>
      <c r="B25" s="27"/>
      <c r="C25" s="27"/>
      <c r="D25" s="112"/>
      <c r="E25" s="688">
        <v>5</v>
      </c>
      <c r="F25" s="167">
        <f t="shared" si="2"/>
        <v>13</v>
      </c>
      <c r="G25" s="28" t="s">
        <v>55</v>
      </c>
      <c r="H25" s="28" t="s">
        <v>55</v>
      </c>
      <c r="I25" s="1610" t="s">
        <v>177</v>
      </c>
      <c r="J25" s="431">
        <v>4</v>
      </c>
      <c r="K25" s="1650">
        <v>30</v>
      </c>
      <c r="L25" s="1651">
        <f t="shared" si="0"/>
        <v>120</v>
      </c>
      <c r="M25" s="31"/>
      <c r="N25" s="38" t="s">
        <v>3559</v>
      </c>
      <c r="O25" s="58"/>
      <c r="P25" s="1647" t="s">
        <v>3542</v>
      </c>
      <c r="Q25" s="32">
        <v>45876</v>
      </c>
      <c r="R25" s="96"/>
      <c r="S25" s="111">
        <v>45901</v>
      </c>
      <c r="T25" s="48">
        <v>45902</v>
      </c>
      <c r="U25" s="59">
        <v>45902</v>
      </c>
    </row>
    <row r="26" spans="1:21" s="4" customFormat="1" ht="19.5" customHeight="1">
      <c r="A26" s="431" t="s">
        <v>54</v>
      </c>
      <c r="B26" s="27"/>
      <c r="C26" s="27"/>
      <c r="D26" s="112"/>
      <c r="E26" s="103">
        <v>2</v>
      </c>
      <c r="F26" s="145">
        <f>F25+1</f>
        <v>14</v>
      </c>
      <c r="G26" s="146" t="s">
        <v>61</v>
      </c>
      <c r="H26" s="28" t="s">
        <v>55</v>
      </c>
      <c r="I26" s="1649" t="s">
        <v>3560</v>
      </c>
      <c r="J26" s="739">
        <v>1</v>
      </c>
      <c r="K26" s="737">
        <v>7150</v>
      </c>
      <c r="L26" s="737">
        <f t="shared" si="0"/>
        <v>7150</v>
      </c>
      <c r="M26" s="147"/>
      <c r="N26" s="136" t="s">
        <v>3561</v>
      </c>
      <c r="O26" s="58"/>
      <c r="P26" s="1647" t="s">
        <v>3542</v>
      </c>
      <c r="Q26" s="32">
        <v>45876</v>
      </c>
      <c r="R26" s="96"/>
      <c r="S26" s="111">
        <v>45901</v>
      </c>
      <c r="T26" s="48">
        <v>45902</v>
      </c>
      <c r="U26" s="59">
        <v>45902</v>
      </c>
    </row>
    <row r="27" spans="1:21" s="4" customFormat="1" ht="19.5" customHeight="1">
      <c r="E27" s="93"/>
      <c r="F27" s="120"/>
      <c r="G27" s="28"/>
      <c r="H27" s="28"/>
      <c r="I27" s="1652"/>
      <c r="J27" s="1653"/>
      <c r="K27" s="1654"/>
      <c r="L27" s="1655"/>
      <c r="M27" s="147"/>
      <c r="N27" s="136"/>
      <c r="O27" s="58"/>
      <c r="P27" s="58"/>
      <c r="Q27" s="32"/>
      <c r="R27" s="96"/>
      <c r="S27" s="47"/>
      <c r="T27" s="48"/>
      <c r="U27" s="50"/>
    </row>
    <row r="28" spans="1:21" s="4" customFormat="1" ht="19.5" customHeight="1">
      <c r="E28" s="93"/>
      <c r="F28" s="94"/>
      <c r="G28" s="53"/>
      <c r="H28" s="53"/>
      <c r="I28" s="1656"/>
      <c r="J28" s="1657"/>
      <c r="K28" s="1658"/>
      <c r="L28" s="1659"/>
      <c r="M28" s="58"/>
      <c r="N28" s="68"/>
      <c r="O28" s="58"/>
      <c r="P28" s="58"/>
      <c r="Q28" s="32"/>
      <c r="R28" s="96"/>
      <c r="S28" s="47"/>
      <c r="T28" s="48"/>
      <c r="U28" s="50"/>
    </row>
    <row r="29" spans="1:21" s="4" customFormat="1" ht="19.5" customHeight="1">
      <c r="E29" s="93"/>
      <c r="F29" s="94"/>
      <c r="G29" s="53"/>
      <c r="H29" s="53"/>
      <c r="I29" s="212">
        <f>SUM(L13:L27)</f>
        <v>78092</v>
      </c>
      <c r="J29" s="213"/>
      <c r="K29" s="213"/>
      <c r="L29" s="214"/>
      <c r="M29" s="58"/>
      <c r="N29" s="68"/>
      <c r="O29" s="58"/>
      <c r="P29" s="58"/>
      <c r="Q29" s="32"/>
      <c r="R29" s="96"/>
      <c r="S29" s="47"/>
      <c r="T29" s="48"/>
      <c r="U29" s="50"/>
    </row>
    <row r="30" spans="1:21" s="4" customFormat="1" ht="19.5" customHeight="1">
      <c r="E30" s="93"/>
      <c r="F30" s="94"/>
      <c r="G30" s="53"/>
      <c r="H30" s="53"/>
      <c r="I30" s="61"/>
      <c r="J30" s="58"/>
      <c r="K30" s="95"/>
      <c r="L30" s="53"/>
      <c r="M30" s="58"/>
      <c r="N30" s="68"/>
      <c r="O30" s="58"/>
      <c r="P30" s="58"/>
      <c r="Q30" s="32"/>
      <c r="R30" s="96"/>
      <c r="S30" s="47"/>
      <c r="T30" s="48"/>
      <c r="U30" s="50"/>
    </row>
    <row r="31" spans="1:21" s="4" customFormat="1" ht="19.5" customHeight="1">
      <c r="E31" s="93"/>
      <c r="F31" s="94"/>
      <c r="G31" s="53"/>
      <c r="H31" s="53"/>
      <c r="I31" s="61"/>
      <c r="J31" s="58"/>
      <c r="K31" s="95"/>
      <c r="L31" s="53"/>
      <c r="M31" s="58"/>
      <c r="N31" s="68"/>
      <c r="O31" s="58"/>
      <c r="P31" s="58"/>
      <c r="Q31" s="32"/>
      <c r="R31" s="96"/>
      <c r="S31" s="47"/>
      <c r="T31" s="48"/>
      <c r="U31" s="50"/>
    </row>
    <row r="32" spans="1:21" s="4" customFormat="1" ht="19.5" customHeight="1">
      <c r="E32" s="93"/>
      <c r="F32" s="94"/>
      <c r="G32" s="53"/>
      <c r="H32" s="53"/>
      <c r="I32" s="61"/>
      <c r="J32" s="58"/>
      <c r="K32" s="95"/>
      <c r="L32" s="53"/>
      <c r="M32" s="58"/>
      <c r="N32" s="68"/>
      <c r="O32" s="58"/>
      <c r="P32" s="58"/>
      <c r="Q32" s="32"/>
      <c r="R32" s="96"/>
      <c r="S32" s="47"/>
      <c r="T32" s="48"/>
      <c r="U32" s="50"/>
    </row>
    <row r="33" spans="1:21" s="4" customFormat="1" ht="19.5" customHeight="1">
      <c r="A33" s="1"/>
      <c r="B33" s="1"/>
      <c r="C33" s="1"/>
      <c r="D33" s="1"/>
      <c r="E33" s="1629"/>
      <c r="F33" s="41" t="s">
        <v>35</v>
      </c>
      <c r="G33" s="42"/>
      <c r="H33" s="42"/>
      <c r="I33" s="43"/>
      <c r="J33" s="97"/>
      <c r="K33" s="97"/>
      <c r="L33" s="98"/>
      <c r="M33" s="99"/>
      <c r="N33" s="100"/>
      <c r="O33" s="101"/>
      <c r="P33" s="58"/>
      <c r="Q33" s="32"/>
      <c r="R33" s="96"/>
      <c r="S33" s="47"/>
      <c r="T33" s="48"/>
      <c r="U33" s="50"/>
    </row>
    <row r="34" spans="1:21" s="4" customFormat="1" ht="19.5" customHeight="1">
      <c r="A34" s="398" t="s">
        <v>54</v>
      </c>
      <c r="B34" s="27"/>
      <c r="C34" s="27"/>
      <c r="D34" s="112"/>
      <c r="E34" s="103">
        <v>2</v>
      </c>
      <c r="F34" s="142">
        <f>F26+1</f>
        <v>15</v>
      </c>
      <c r="G34" s="28" t="s">
        <v>55</v>
      </c>
      <c r="H34" s="28" t="s">
        <v>55</v>
      </c>
      <c r="I34" s="1610" t="s">
        <v>56</v>
      </c>
      <c r="J34" s="737">
        <v>2</v>
      </c>
      <c r="K34" s="737">
        <v>1032</v>
      </c>
      <c r="L34" s="737">
        <f t="shared" ref="L34:L88" si="3">J34*K34</f>
        <v>2064</v>
      </c>
      <c r="M34" s="135"/>
      <c r="N34" s="136" t="s">
        <v>57</v>
      </c>
      <c r="O34" s="117"/>
      <c r="P34" s="1647" t="s">
        <v>3542</v>
      </c>
      <c r="Q34" s="32">
        <v>45876</v>
      </c>
      <c r="R34" s="96"/>
      <c r="S34" s="111">
        <v>45901</v>
      </c>
      <c r="T34" s="48">
        <v>45902</v>
      </c>
      <c r="U34" s="59">
        <v>45902</v>
      </c>
    </row>
    <row r="35" spans="1:21" s="4" customFormat="1" ht="19.5" customHeight="1">
      <c r="A35" s="398" t="s">
        <v>54</v>
      </c>
      <c r="B35" s="27"/>
      <c r="C35" s="27"/>
      <c r="D35" s="112"/>
      <c r="E35" s="103">
        <v>2</v>
      </c>
      <c r="F35" s="145">
        <f t="shared" ref="F35:F88" si="4">F34+1</f>
        <v>16</v>
      </c>
      <c r="G35" s="28" t="s">
        <v>55</v>
      </c>
      <c r="H35" s="28" t="s">
        <v>55</v>
      </c>
      <c r="I35" s="1610" t="s">
        <v>59</v>
      </c>
      <c r="J35" s="737">
        <v>1</v>
      </c>
      <c r="K35" s="737">
        <v>963</v>
      </c>
      <c r="L35" s="737">
        <f t="shared" si="3"/>
        <v>963</v>
      </c>
      <c r="M35" s="135"/>
      <c r="N35" s="136" t="s">
        <v>60</v>
      </c>
      <c r="O35" s="117"/>
      <c r="P35" s="1647" t="s">
        <v>3542</v>
      </c>
      <c r="Q35" s="32">
        <v>45876</v>
      </c>
      <c r="R35" s="96"/>
      <c r="S35" s="111">
        <v>45901</v>
      </c>
      <c r="T35" s="48">
        <v>45902</v>
      </c>
      <c r="U35" s="59">
        <v>45902</v>
      </c>
    </row>
    <row r="36" spans="1:21" s="4" customFormat="1" ht="19.5" customHeight="1">
      <c r="A36" s="431" t="s">
        <v>54</v>
      </c>
      <c r="B36" s="27"/>
      <c r="C36" s="27"/>
      <c r="D36" s="112"/>
      <c r="E36" s="103">
        <v>2</v>
      </c>
      <c r="F36" s="145">
        <f t="shared" si="4"/>
        <v>17</v>
      </c>
      <c r="G36" s="146" t="s">
        <v>61</v>
      </c>
      <c r="H36" s="28" t="s">
        <v>55</v>
      </c>
      <c r="I36" s="1610" t="s">
        <v>62</v>
      </c>
      <c r="J36" s="737">
        <v>1</v>
      </c>
      <c r="K36" s="737">
        <v>15321</v>
      </c>
      <c r="L36" s="737">
        <f t="shared" si="3"/>
        <v>15321</v>
      </c>
      <c r="M36" s="147"/>
      <c r="N36" s="136" t="s">
        <v>63</v>
      </c>
      <c r="O36" s="117"/>
      <c r="P36" s="1647" t="s">
        <v>3542</v>
      </c>
      <c r="Q36" s="32">
        <v>45876</v>
      </c>
      <c r="R36" s="96"/>
      <c r="S36" s="111">
        <v>45901</v>
      </c>
      <c r="T36" s="48">
        <v>45902</v>
      </c>
      <c r="U36" s="59">
        <v>45902</v>
      </c>
    </row>
    <row r="37" spans="1:21" s="4" customFormat="1" ht="19.5" customHeight="1">
      <c r="A37" s="431" t="s">
        <v>64</v>
      </c>
      <c r="B37" s="27"/>
      <c r="C37" s="27"/>
      <c r="D37" s="112"/>
      <c r="E37" s="103">
        <v>2</v>
      </c>
      <c r="F37" s="145">
        <f t="shared" si="4"/>
        <v>18</v>
      </c>
      <c r="G37" s="28" t="s">
        <v>55</v>
      </c>
      <c r="H37" s="28" t="s">
        <v>55</v>
      </c>
      <c r="I37" s="1610" t="s">
        <v>65</v>
      </c>
      <c r="J37" s="737">
        <v>2</v>
      </c>
      <c r="K37" s="737">
        <v>739</v>
      </c>
      <c r="L37" s="737">
        <f t="shared" si="3"/>
        <v>1478</v>
      </c>
      <c r="M37" s="135"/>
      <c r="N37" s="136" t="s">
        <v>66</v>
      </c>
      <c r="O37" s="117"/>
      <c r="P37" s="1647" t="s">
        <v>3542</v>
      </c>
      <c r="Q37" s="32">
        <v>45876</v>
      </c>
      <c r="R37" s="96"/>
      <c r="S37" s="111">
        <v>45901</v>
      </c>
      <c r="T37" s="48">
        <v>45902</v>
      </c>
      <c r="U37" s="59">
        <v>45902</v>
      </c>
    </row>
    <row r="38" spans="1:21" s="4" customFormat="1" ht="19.5" customHeight="1">
      <c r="A38" s="431" t="s">
        <v>42</v>
      </c>
      <c r="B38" s="27"/>
      <c r="C38" s="27"/>
      <c r="D38" s="112"/>
      <c r="E38" s="103">
        <v>2</v>
      </c>
      <c r="F38" s="145">
        <f t="shared" si="4"/>
        <v>19</v>
      </c>
      <c r="G38" s="28" t="s">
        <v>55</v>
      </c>
      <c r="H38" s="28" t="s">
        <v>55</v>
      </c>
      <c r="I38" s="1648" t="s">
        <v>2205</v>
      </c>
      <c r="J38" s="739">
        <v>14</v>
      </c>
      <c r="K38" s="737">
        <v>41</v>
      </c>
      <c r="L38" s="737">
        <f t="shared" si="3"/>
        <v>574</v>
      </c>
      <c r="M38" s="147"/>
      <c r="N38" s="136" t="s">
        <v>3562</v>
      </c>
      <c r="O38" s="117"/>
      <c r="P38" s="1647" t="s">
        <v>3542</v>
      </c>
      <c r="Q38" s="32">
        <v>45876</v>
      </c>
      <c r="R38" s="96"/>
      <c r="S38" s="111">
        <v>45901</v>
      </c>
      <c r="T38" s="48">
        <v>45902</v>
      </c>
      <c r="U38" s="59">
        <v>45902</v>
      </c>
    </row>
    <row r="39" spans="1:21" s="4" customFormat="1" ht="19.5" customHeight="1">
      <c r="A39" s="431" t="s">
        <v>42</v>
      </c>
      <c r="B39" s="27"/>
      <c r="C39" s="27"/>
      <c r="D39" s="112"/>
      <c r="E39" s="103">
        <v>2</v>
      </c>
      <c r="F39" s="145">
        <f t="shared" si="4"/>
        <v>20</v>
      </c>
      <c r="G39" s="28" t="s">
        <v>55</v>
      </c>
      <c r="H39" s="28" t="s">
        <v>55</v>
      </c>
      <c r="I39" s="1648" t="s">
        <v>3551</v>
      </c>
      <c r="J39" s="739">
        <v>4</v>
      </c>
      <c r="K39" s="737">
        <v>118</v>
      </c>
      <c r="L39" s="737">
        <f t="shared" si="3"/>
        <v>472</v>
      </c>
      <c r="M39" s="147"/>
      <c r="N39" s="136" t="s">
        <v>3563</v>
      </c>
      <c r="O39" s="117"/>
      <c r="P39" s="1647" t="s">
        <v>3542</v>
      </c>
      <c r="Q39" s="32">
        <v>45876</v>
      </c>
      <c r="R39" s="96"/>
      <c r="S39" s="111">
        <v>45901</v>
      </c>
      <c r="T39" s="48">
        <v>45902</v>
      </c>
      <c r="U39" s="59">
        <v>45902</v>
      </c>
    </row>
    <row r="40" spans="1:21" s="4" customFormat="1" ht="19.5" customHeight="1">
      <c r="A40" s="431" t="s">
        <v>42</v>
      </c>
      <c r="B40" s="27"/>
      <c r="C40" s="27"/>
      <c r="D40" s="112"/>
      <c r="E40" s="103">
        <v>2</v>
      </c>
      <c r="F40" s="145">
        <f t="shared" si="4"/>
        <v>21</v>
      </c>
      <c r="G40" s="28" t="s">
        <v>55</v>
      </c>
      <c r="H40" s="28" t="s">
        <v>55</v>
      </c>
      <c r="I40" s="1648" t="s">
        <v>2315</v>
      </c>
      <c r="J40" s="739">
        <v>2</v>
      </c>
      <c r="K40" s="737">
        <v>113</v>
      </c>
      <c r="L40" s="737">
        <f t="shared" si="3"/>
        <v>226</v>
      </c>
      <c r="M40" s="147"/>
      <c r="N40" s="136" t="s">
        <v>3564</v>
      </c>
      <c r="O40" s="117"/>
      <c r="P40" s="1647" t="s">
        <v>3542</v>
      </c>
      <c r="Q40" s="32">
        <v>45876</v>
      </c>
      <c r="R40" s="96"/>
      <c r="S40" s="111">
        <v>45901</v>
      </c>
      <c r="T40" s="48">
        <v>45902</v>
      </c>
      <c r="U40" s="59">
        <v>45902</v>
      </c>
    </row>
    <row r="41" spans="1:21" s="4" customFormat="1" ht="19.5" customHeight="1">
      <c r="A41" s="431" t="s">
        <v>42</v>
      </c>
      <c r="B41" s="27"/>
      <c r="C41" s="27"/>
      <c r="D41" s="112"/>
      <c r="E41" s="103">
        <v>2</v>
      </c>
      <c r="F41" s="145">
        <f t="shared" si="4"/>
        <v>22</v>
      </c>
      <c r="G41" s="28" t="s">
        <v>55</v>
      </c>
      <c r="H41" s="28" t="s">
        <v>55</v>
      </c>
      <c r="I41" s="1648" t="s">
        <v>67</v>
      </c>
      <c r="J41" s="739">
        <v>3</v>
      </c>
      <c r="K41" s="737">
        <v>38</v>
      </c>
      <c r="L41" s="737">
        <f t="shared" si="3"/>
        <v>114</v>
      </c>
      <c r="M41" s="147"/>
      <c r="N41" s="150" t="s">
        <v>68</v>
      </c>
      <c r="O41" s="117"/>
      <c r="P41" s="1647" t="s">
        <v>3542</v>
      </c>
      <c r="Q41" s="32">
        <v>45876</v>
      </c>
      <c r="R41" s="96"/>
      <c r="S41" s="111">
        <v>45901</v>
      </c>
      <c r="T41" s="48">
        <v>45902</v>
      </c>
      <c r="U41" s="59">
        <v>45902</v>
      </c>
    </row>
    <row r="42" spans="1:21" s="4" customFormat="1" ht="19.5" customHeight="1">
      <c r="A42" s="431" t="s">
        <v>54</v>
      </c>
      <c r="B42" s="27"/>
      <c r="C42" s="27"/>
      <c r="D42" s="112"/>
      <c r="E42" s="103">
        <v>2</v>
      </c>
      <c r="F42" s="145">
        <f t="shared" si="4"/>
        <v>23</v>
      </c>
      <c r="G42" s="146" t="s">
        <v>61</v>
      </c>
      <c r="H42" s="28" t="s">
        <v>55</v>
      </c>
      <c r="I42" s="1610" t="s">
        <v>69</v>
      </c>
      <c r="J42" s="737">
        <v>1</v>
      </c>
      <c r="K42" s="737">
        <v>6380</v>
      </c>
      <c r="L42" s="737">
        <f t="shared" si="3"/>
        <v>6380</v>
      </c>
      <c r="M42" s="147"/>
      <c r="N42" s="136" t="s">
        <v>70</v>
      </c>
      <c r="O42" s="117"/>
      <c r="P42" s="1647" t="s">
        <v>3542</v>
      </c>
      <c r="Q42" s="32">
        <v>45876</v>
      </c>
      <c r="R42" s="96"/>
      <c r="S42" s="111">
        <v>45901</v>
      </c>
      <c r="T42" s="48">
        <v>45902</v>
      </c>
      <c r="U42" s="59">
        <v>45902</v>
      </c>
    </row>
    <row r="43" spans="1:21" s="4" customFormat="1" ht="19.5" customHeight="1">
      <c r="A43" s="431" t="s">
        <v>42</v>
      </c>
      <c r="B43" s="27"/>
      <c r="C43" s="27"/>
      <c r="D43" s="112"/>
      <c r="E43" s="103">
        <v>2</v>
      </c>
      <c r="F43" s="145">
        <f t="shared" si="4"/>
        <v>24</v>
      </c>
      <c r="G43" s="28" t="s">
        <v>55</v>
      </c>
      <c r="H43" s="28" t="s">
        <v>55</v>
      </c>
      <c r="I43" s="1610" t="s">
        <v>71</v>
      </c>
      <c r="J43" s="737">
        <v>2</v>
      </c>
      <c r="K43" s="737">
        <v>91</v>
      </c>
      <c r="L43" s="737">
        <f t="shared" si="3"/>
        <v>182</v>
      </c>
      <c r="M43" s="147"/>
      <c r="N43" s="136" t="s">
        <v>72</v>
      </c>
      <c r="O43" s="117"/>
      <c r="P43" s="1647" t="s">
        <v>3542</v>
      </c>
      <c r="Q43" s="32">
        <v>45876</v>
      </c>
      <c r="R43" s="96"/>
      <c r="S43" s="111">
        <v>45901</v>
      </c>
      <c r="T43" s="48">
        <v>45902</v>
      </c>
      <c r="U43" s="59">
        <v>45902</v>
      </c>
    </row>
    <row r="44" spans="1:21" s="4" customFormat="1" ht="19.5" customHeight="1">
      <c r="A44" s="431" t="s">
        <v>42</v>
      </c>
      <c r="B44" s="27"/>
      <c r="C44" s="27"/>
      <c r="D44" s="112"/>
      <c r="E44" s="103">
        <v>2</v>
      </c>
      <c r="F44" s="145">
        <f t="shared" si="4"/>
        <v>25</v>
      </c>
      <c r="G44" s="28" t="s">
        <v>55</v>
      </c>
      <c r="H44" s="28" t="s">
        <v>55</v>
      </c>
      <c r="I44" s="1648" t="s">
        <v>2205</v>
      </c>
      <c r="J44" s="739">
        <v>11</v>
      </c>
      <c r="K44" s="737">
        <v>41</v>
      </c>
      <c r="L44" s="737">
        <f t="shared" si="3"/>
        <v>451</v>
      </c>
      <c r="M44" s="147"/>
      <c r="N44" s="136" t="s">
        <v>3565</v>
      </c>
      <c r="O44" s="117"/>
      <c r="P44" s="1647" t="s">
        <v>3542</v>
      </c>
      <c r="Q44" s="32">
        <v>45876</v>
      </c>
      <c r="R44" s="96"/>
      <c r="S44" s="111">
        <v>45901</v>
      </c>
      <c r="T44" s="48">
        <v>45902</v>
      </c>
      <c r="U44" s="59">
        <v>45902</v>
      </c>
    </row>
    <row r="45" spans="1:21" s="4" customFormat="1" ht="19.5" customHeight="1">
      <c r="A45" s="431" t="s">
        <v>42</v>
      </c>
      <c r="B45" s="27"/>
      <c r="C45" s="27"/>
      <c r="D45" s="112"/>
      <c r="E45" s="103">
        <v>2</v>
      </c>
      <c r="F45" s="145">
        <f t="shared" si="4"/>
        <v>26</v>
      </c>
      <c r="G45" s="28" t="s">
        <v>55</v>
      </c>
      <c r="H45" s="28" t="s">
        <v>55</v>
      </c>
      <c r="I45" s="1648" t="s">
        <v>3566</v>
      </c>
      <c r="J45" s="739">
        <v>2</v>
      </c>
      <c r="K45" s="737">
        <v>113</v>
      </c>
      <c r="L45" s="737">
        <f t="shared" si="3"/>
        <v>226</v>
      </c>
      <c r="M45" s="147"/>
      <c r="N45" s="136" t="s">
        <v>3567</v>
      </c>
      <c r="O45" s="117"/>
      <c r="P45" s="1647" t="s">
        <v>3542</v>
      </c>
      <c r="Q45" s="32">
        <v>45876</v>
      </c>
      <c r="R45" s="96"/>
      <c r="S45" s="111">
        <v>45901</v>
      </c>
      <c r="T45" s="48">
        <v>45902</v>
      </c>
      <c r="U45" s="59">
        <v>45902</v>
      </c>
    </row>
    <row r="46" spans="1:21" s="4" customFormat="1" ht="19.5" customHeight="1">
      <c r="A46" s="431" t="s">
        <v>54</v>
      </c>
      <c r="B46" s="27"/>
      <c r="C46" s="27"/>
      <c r="D46" s="112"/>
      <c r="E46" s="103">
        <v>2</v>
      </c>
      <c r="F46" s="145">
        <f t="shared" si="4"/>
        <v>27</v>
      </c>
      <c r="G46" s="146" t="s">
        <v>61</v>
      </c>
      <c r="H46" s="28" t="s">
        <v>55</v>
      </c>
      <c r="I46" s="1610" t="s">
        <v>73</v>
      </c>
      <c r="J46" s="737">
        <v>1</v>
      </c>
      <c r="K46" s="737">
        <v>6397</v>
      </c>
      <c r="L46" s="737">
        <f t="shared" si="3"/>
        <v>6397</v>
      </c>
      <c r="M46" s="147"/>
      <c r="N46" s="136" t="s">
        <v>74</v>
      </c>
      <c r="O46" s="117"/>
      <c r="P46" s="1647" t="s">
        <v>3542</v>
      </c>
      <c r="Q46" s="32">
        <v>45876</v>
      </c>
      <c r="R46" s="96"/>
      <c r="S46" s="111">
        <v>45901</v>
      </c>
      <c r="T46" s="48">
        <v>45902</v>
      </c>
      <c r="U46" s="59">
        <v>45902</v>
      </c>
    </row>
    <row r="47" spans="1:21" s="4" customFormat="1" ht="19.5" customHeight="1">
      <c r="A47" s="431" t="s">
        <v>42</v>
      </c>
      <c r="B47" s="27"/>
      <c r="C47" s="27"/>
      <c r="D47" s="112"/>
      <c r="E47" s="103">
        <v>2</v>
      </c>
      <c r="F47" s="145">
        <f t="shared" si="4"/>
        <v>28</v>
      </c>
      <c r="G47" s="28" t="s">
        <v>55</v>
      </c>
      <c r="H47" s="28" t="s">
        <v>55</v>
      </c>
      <c r="I47" s="1648" t="s">
        <v>67</v>
      </c>
      <c r="J47" s="739">
        <v>1</v>
      </c>
      <c r="K47" s="737">
        <v>82</v>
      </c>
      <c r="L47" s="737">
        <f t="shared" si="3"/>
        <v>82</v>
      </c>
      <c r="M47" s="147"/>
      <c r="N47" s="136" t="s">
        <v>3568</v>
      </c>
      <c r="O47" s="117"/>
      <c r="P47" s="1647" t="s">
        <v>3542</v>
      </c>
      <c r="Q47" s="32">
        <v>45876</v>
      </c>
      <c r="R47" s="96"/>
      <c r="S47" s="111">
        <v>45901</v>
      </c>
      <c r="T47" s="48">
        <v>45902</v>
      </c>
      <c r="U47" s="59">
        <v>45902</v>
      </c>
    </row>
    <row r="48" spans="1:21" s="4" customFormat="1" ht="19.5" customHeight="1">
      <c r="A48" s="431" t="s">
        <v>42</v>
      </c>
      <c r="B48" s="27"/>
      <c r="C48" s="27"/>
      <c r="D48" s="112"/>
      <c r="E48" s="103">
        <v>2</v>
      </c>
      <c r="F48" s="145">
        <f t="shared" si="4"/>
        <v>29</v>
      </c>
      <c r="G48" s="28" t="s">
        <v>55</v>
      </c>
      <c r="H48" s="28" t="s">
        <v>55</v>
      </c>
      <c r="I48" s="1610" t="s">
        <v>75</v>
      </c>
      <c r="J48" s="737">
        <v>4</v>
      </c>
      <c r="K48" s="737">
        <v>77</v>
      </c>
      <c r="L48" s="737">
        <f t="shared" si="3"/>
        <v>308</v>
      </c>
      <c r="M48" s="147"/>
      <c r="N48" s="136" t="s">
        <v>76</v>
      </c>
      <c r="O48" s="117"/>
      <c r="P48" s="1647" t="s">
        <v>3542</v>
      </c>
      <c r="Q48" s="32">
        <v>45876</v>
      </c>
      <c r="R48" s="96"/>
      <c r="S48" s="111">
        <v>45901</v>
      </c>
      <c r="T48" s="48">
        <v>45902</v>
      </c>
      <c r="U48" s="59">
        <v>45902</v>
      </c>
    </row>
    <row r="49" spans="1:21" s="4" customFormat="1" ht="19.5" customHeight="1">
      <c r="A49" s="431" t="s">
        <v>42</v>
      </c>
      <c r="B49" s="27"/>
      <c r="C49" s="27"/>
      <c r="D49" s="112"/>
      <c r="E49" s="103">
        <v>2</v>
      </c>
      <c r="F49" s="145">
        <f t="shared" si="4"/>
        <v>30</v>
      </c>
      <c r="G49" s="28" t="s">
        <v>55</v>
      </c>
      <c r="H49" s="28" t="s">
        <v>55</v>
      </c>
      <c r="I49" s="1648" t="s">
        <v>2205</v>
      </c>
      <c r="J49" s="739">
        <v>4</v>
      </c>
      <c r="K49" s="737">
        <v>77</v>
      </c>
      <c r="L49" s="737">
        <f t="shared" si="3"/>
        <v>308</v>
      </c>
      <c r="M49" s="147"/>
      <c r="N49" s="136" t="s">
        <v>3569</v>
      </c>
      <c r="O49" s="117"/>
      <c r="P49" s="1647" t="s">
        <v>3542</v>
      </c>
      <c r="Q49" s="32">
        <v>45876</v>
      </c>
      <c r="R49" s="96"/>
      <c r="S49" s="111">
        <v>45901</v>
      </c>
      <c r="T49" s="48">
        <v>45902</v>
      </c>
      <c r="U49" s="59">
        <v>45902</v>
      </c>
    </row>
    <row r="50" spans="1:21" s="4" customFormat="1" ht="19.5" customHeight="1">
      <c r="A50" s="431" t="s">
        <v>42</v>
      </c>
      <c r="B50" s="27"/>
      <c r="C50" s="27"/>
      <c r="D50" s="112"/>
      <c r="E50" s="103">
        <v>2</v>
      </c>
      <c r="F50" s="145">
        <f t="shared" si="4"/>
        <v>31</v>
      </c>
      <c r="G50" s="28" t="s">
        <v>55</v>
      </c>
      <c r="H50" s="28" t="s">
        <v>55</v>
      </c>
      <c r="I50" s="1648" t="s">
        <v>3570</v>
      </c>
      <c r="J50" s="739">
        <v>4</v>
      </c>
      <c r="K50" s="737">
        <v>120</v>
      </c>
      <c r="L50" s="737">
        <f t="shared" si="3"/>
        <v>480</v>
      </c>
      <c r="M50" s="147"/>
      <c r="N50" s="136" t="s">
        <v>3571</v>
      </c>
      <c r="O50" s="117"/>
      <c r="P50" s="1647" t="s">
        <v>3542</v>
      </c>
      <c r="Q50" s="32">
        <v>45876</v>
      </c>
      <c r="R50" s="96"/>
      <c r="S50" s="111">
        <v>45901</v>
      </c>
      <c r="T50" s="48">
        <v>45902</v>
      </c>
      <c r="U50" s="59">
        <v>45902</v>
      </c>
    </row>
    <row r="51" spans="1:21" s="4" customFormat="1" ht="19.5" customHeight="1">
      <c r="A51" s="431" t="s">
        <v>42</v>
      </c>
      <c r="B51" s="27"/>
      <c r="C51" s="27"/>
      <c r="D51" s="112"/>
      <c r="E51" s="103">
        <v>2</v>
      </c>
      <c r="F51" s="145">
        <f t="shared" si="4"/>
        <v>32</v>
      </c>
      <c r="G51" s="28" t="s">
        <v>55</v>
      </c>
      <c r="H51" s="28" t="s">
        <v>55</v>
      </c>
      <c r="I51" s="1648" t="s">
        <v>2315</v>
      </c>
      <c r="J51" s="739">
        <v>2</v>
      </c>
      <c r="K51" s="737">
        <v>113</v>
      </c>
      <c r="L51" s="737">
        <f t="shared" si="3"/>
        <v>226</v>
      </c>
      <c r="M51" s="147"/>
      <c r="N51" s="136" t="s">
        <v>3572</v>
      </c>
      <c r="O51" s="117"/>
      <c r="P51" s="1647" t="s">
        <v>3542</v>
      </c>
      <c r="Q51" s="32">
        <v>45876</v>
      </c>
      <c r="R51" s="96"/>
      <c r="S51" s="111">
        <v>45901</v>
      </c>
      <c r="T51" s="48">
        <v>45902</v>
      </c>
      <c r="U51" s="59">
        <v>45902</v>
      </c>
    </row>
    <row r="52" spans="1:21" s="4" customFormat="1" ht="19.5" customHeight="1">
      <c r="A52" s="431" t="s">
        <v>77</v>
      </c>
      <c r="B52" s="27"/>
      <c r="C52" s="27"/>
      <c r="D52" s="112"/>
      <c r="E52" s="103">
        <v>2</v>
      </c>
      <c r="F52" s="145">
        <f t="shared" si="4"/>
        <v>33</v>
      </c>
      <c r="G52" s="28" t="s">
        <v>55</v>
      </c>
      <c r="H52" s="28" t="s">
        <v>55</v>
      </c>
      <c r="I52" s="1610" t="s">
        <v>78</v>
      </c>
      <c r="J52" s="737">
        <v>1</v>
      </c>
      <c r="K52" s="737">
        <v>1350</v>
      </c>
      <c r="L52" s="737">
        <f t="shared" si="3"/>
        <v>1350</v>
      </c>
      <c r="M52" s="147"/>
      <c r="N52" s="136" t="s">
        <v>79</v>
      </c>
      <c r="O52" s="117"/>
      <c r="P52" s="1647" t="s">
        <v>3542</v>
      </c>
      <c r="Q52" s="32">
        <v>45876</v>
      </c>
      <c r="R52" s="96"/>
      <c r="S52" s="111">
        <v>45901</v>
      </c>
      <c r="T52" s="48">
        <v>45902</v>
      </c>
      <c r="U52" s="59">
        <v>45902</v>
      </c>
    </row>
    <row r="53" spans="1:21" s="4" customFormat="1" ht="19.5" customHeight="1">
      <c r="A53" s="431" t="s">
        <v>54</v>
      </c>
      <c r="B53" s="27"/>
      <c r="C53" s="27"/>
      <c r="D53" s="112"/>
      <c r="E53" s="103">
        <v>2</v>
      </c>
      <c r="F53" s="145">
        <f t="shared" si="4"/>
        <v>34</v>
      </c>
      <c r="G53" s="146" t="s">
        <v>61</v>
      </c>
      <c r="H53" s="28" t="s">
        <v>55</v>
      </c>
      <c r="I53" s="1610" t="s">
        <v>80</v>
      </c>
      <c r="J53" s="737">
        <v>1</v>
      </c>
      <c r="K53" s="737">
        <v>5771</v>
      </c>
      <c r="L53" s="737">
        <f t="shared" si="3"/>
        <v>5771</v>
      </c>
      <c r="M53" s="147"/>
      <c r="N53" s="136" t="s">
        <v>81</v>
      </c>
      <c r="O53" s="117"/>
      <c r="P53" s="1647" t="s">
        <v>3542</v>
      </c>
      <c r="Q53" s="32">
        <v>45876</v>
      </c>
      <c r="R53" s="96"/>
      <c r="S53" s="111">
        <v>45901</v>
      </c>
      <c r="T53" s="48">
        <v>45902</v>
      </c>
      <c r="U53" s="59">
        <v>45902</v>
      </c>
    </row>
    <row r="54" spans="1:21" s="4" customFormat="1" ht="19.5" customHeight="1">
      <c r="A54" s="431" t="s">
        <v>42</v>
      </c>
      <c r="B54" s="27"/>
      <c r="C54" s="27"/>
      <c r="D54" s="112"/>
      <c r="E54" s="103">
        <v>2</v>
      </c>
      <c r="F54" s="145">
        <f t="shared" si="4"/>
        <v>35</v>
      </c>
      <c r="G54" s="28" t="s">
        <v>55</v>
      </c>
      <c r="H54" s="28" t="s">
        <v>55</v>
      </c>
      <c r="I54" s="1610" t="s">
        <v>82</v>
      </c>
      <c r="J54" s="737">
        <v>1</v>
      </c>
      <c r="K54" s="737">
        <v>82</v>
      </c>
      <c r="L54" s="737">
        <f t="shared" si="3"/>
        <v>82</v>
      </c>
      <c r="M54" s="147"/>
      <c r="N54" s="150" t="s">
        <v>83</v>
      </c>
      <c r="O54" s="117"/>
      <c r="P54" s="1647" t="s">
        <v>3542</v>
      </c>
      <c r="Q54" s="32">
        <v>45876</v>
      </c>
      <c r="R54" s="96"/>
      <c r="S54" s="111">
        <v>45901</v>
      </c>
      <c r="T54" s="48">
        <v>45902</v>
      </c>
      <c r="U54" s="59">
        <v>45902</v>
      </c>
    </row>
    <row r="55" spans="1:21" s="4" customFormat="1" ht="19.5" customHeight="1">
      <c r="A55" s="431" t="s">
        <v>42</v>
      </c>
      <c r="B55" s="27"/>
      <c r="C55" s="27"/>
      <c r="D55" s="112"/>
      <c r="E55" s="103">
        <v>2</v>
      </c>
      <c r="F55" s="145">
        <f t="shared" si="4"/>
        <v>36</v>
      </c>
      <c r="G55" s="28" t="s">
        <v>55</v>
      </c>
      <c r="H55" s="28" t="s">
        <v>55</v>
      </c>
      <c r="I55" s="1648" t="s">
        <v>3570</v>
      </c>
      <c r="J55" s="739">
        <v>6</v>
      </c>
      <c r="K55" s="737">
        <v>120</v>
      </c>
      <c r="L55" s="737">
        <f t="shared" si="3"/>
        <v>720</v>
      </c>
      <c r="M55" s="147"/>
      <c r="N55" s="136" t="s">
        <v>3573</v>
      </c>
      <c r="O55" s="117"/>
      <c r="P55" s="1647" t="s">
        <v>3542</v>
      </c>
      <c r="Q55" s="32">
        <v>45876</v>
      </c>
      <c r="R55" s="96"/>
      <c r="S55" s="111">
        <v>45901</v>
      </c>
      <c r="T55" s="48">
        <v>45902</v>
      </c>
      <c r="U55" s="59">
        <v>45902</v>
      </c>
    </row>
    <row r="56" spans="1:21" s="4" customFormat="1" ht="19.5" customHeight="1">
      <c r="A56" s="431" t="s">
        <v>42</v>
      </c>
      <c r="B56" s="27"/>
      <c r="C56" s="27"/>
      <c r="D56" s="112"/>
      <c r="E56" s="103">
        <v>2</v>
      </c>
      <c r="F56" s="145">
        <f t="shared" si="4"/>
        <v>37</v>
      </c>
      <c r="G56" s="28" t="s">
        <v>55</v>
      </c>
      <c r="H56" s="28" t="s">
        <v>55</v>
      </c>
      <c r="I56" s="1610" t="s">
        <v>84</v>
      </c>
      <c r="J56" s="737">
        <v>1</v>
      </c>
      <c r="K56" s="737">
        <v>536</v>
      </c>
      <c r="L56" s="737">
        <f t="shared" si="3"/>
        <v>536</v>
      </c>
      <c r="M56" s="147"/>
      <c r="N56" s="136" t="s">
        <v>85</v>
      </c>
      <c r="O56" s="117"/>
      <c r="P56" s="1647" t="s">
        <v>3542</v>
      </c>
      <c r="Q56" s="32">
        <v>45876</v>
      </c>
      <c r="R56" s="96"/>
      <c r="S56" s="111">
        <v>45901</v>
      </c>
      <c r="T56" s="48">
        <v>45902</v>
      </c>
      <c r="U56" s="59">
        <v>45902</v>
      </c>
    </row>
    <row r="57" spans="1:21" s="4" customFormat="1" ht="19.5" customHeight="1">
      <c r="A57" s="431" t="s">
        <v>54</v>
      </c>
      <c r="B57" s="27"/>
      <c r="C57" s="27"/>
      <c r="D57" s="112"/>
      <c r="E57" s="103">
        <v>2</v>
      </c>
      <c r="F57" s="145">
        <f t="shared" si="4"/>
        <v>38</v>
      </c>
      <c r="G57" s="146" t="s">
        <v>61</v>
      </c>
      <c r="H57" s="28" t="s">
        <v>55</v>
      </c>
      <c r="I57" s="1610" t="s">
        <v>86</v>
      </c>
      <c r="J57" s="737">
        <v>1</v>
      </c>
      <c r="K57" s="737">
        <v>6289</v>
      </c>
      <c r="L57" s="737">
        <f t="shared" si="3"/>
        <v>6289</v>
      </c>
      <c r="M57" s="147"/>
      <c r="N57" s="136" t="s">
        <v>87</v>
      </c>
      <c r="O57" s="117"/>
      <c r="P57" s="1647" t="s">
        <v>3542</v>
      </c>
      <c r="Q57" s="32">
        <v>45876</v>
      </c>
      <c r="R57" s="96"/>
      <c r="S57" s="111">
        <v>45901</v>
      </c>
      <c r="T57" s="48">
        <v>45902</v>
      </c>
      <c r="U57" s="59">
        <v>45902</v>
      </c>
    </row>
    <row r="58" spans="1:21" s="4" customFormat="1" ht="19.5" customHeight="1">
      <c r="A58" s="431" t="s">
        <v>54</v>
      </c>
      <c r="B58" s="27"/>
      <c r="C58" s="27"/>
      <c r="D58" s="112"/>
      <c r="E58" s="103">
        <v>2</v>
      </c>
      <c r="F58" s="145">
        <f t="shared" si="4"/>
        <v>39</v>
      </c>
      <c r="G58" s="146" t="s">
        <v>61</v>
      </c>
      <c r="H58" s="28" t="s">
        <v>55</v>
      </c>
      <c r="I58" s="1660" t="s">
        <v>88</v>
      </c>
      <c r="J58" s="737">
        <v>1</v>
      </c>
      <c r="K58" s="737">
        <v>4957</v>
      </c>
      <c r="L58" s="737">
        <f t="shared" si="3"/>
        <v>4957</v>
      </c>
      <c r="M58" s="147"/>
      <c r="N58" s="136" t="s">
        <v>89</v>
      </c>
      <c r="O58" s="117"/>
      <c r="P58" s="1647" t="s">
        <v>3542</v>
      </c>
      <c r="Q58" s="32">
        <v>45876</v>
      </c>
      <c r="R58" s="96"/>
      <c r="S58" s="111">
        <v>45901</v>
      </c>
      <c r="T58" s="48">
        <v>45902</v>
      </c>
      <c r="U58" s="59">
        <v>45902</v>
      </c>
    </row>
    <row r="59" spans="1:21" s="4" customFormat="1" ht="19.5" customHeight="1">
      <c r="A59" s="431" t="s">
        <v>42</v>
      </c>
      <c r="B59" s="27"/>
      <c r="C59" s="27"/>
      <c r="D59" s="112"/>
      <c r="E59" s="103">
        <v>2</v>
      </c>
      <c r="F59" s="145">
        <f t="shared" si="4"/>
        <v>40</v>
      </c>
      <c r="G59" s="28" t="s">
        <v>55</v>
      </c>
      <c r="H59" s="28" t="s">
        <v>55</v>
      </c>
      <c r="I59" s="1610" t="s">
        <v>90</v>
      </c>
      <c r="J59" s="737">
        <v>6</v>
      </c>
      <c r="K59" s="737">
        <v>77</v>
      </c>
      <c r="L59" s="737">
        <f t="shared" si="3"/>
        <v>462</v>
      </c>
      <c r="M59" s="147"/>
      <c r="N59" s="136" t="s">
        <v>91</v>
      </c>
      <c r="O59" s="117"/>
      <c r="P59" s="1647" t="s">
        <v>3542</v>
      </c>
      <c r="Q59" s="32">
        <v>45876</v>
      </c>
      <c r="R59" s="96"/>
      <c r="S59" s="111">
        <v>45901</v>
      </c>
      <c r="T59" s="48">
        <v>45902</v>
      </c>
      <c r="U59" s="59">
        <v>45902</v>
      </c>
    </row>
    <row r="60" spans="1:21" s="4" customFormat="1" ht="19.5" customHeight="1">
      <c r="A60" s="431" t="s">
        <v>42</v>
      </c>
      <c r="B60" s="27"/>
      <c r="C60" s="27"/>
      <c r="D60" s="112"/>
      <c r="E60" s="103">
        <v>2</v>
      </c>
      <c r="F60" s="145">
        <f t="shared" si="4"/>
        <v>41</v>
      </c>
      <c r="G60" s="28" t="s">
        <v>55</v>
      </c>
      <c r="H60" s="28" t="s">
        <v>55</v>
      </c>
      <c r="I60" s="1648" t="s">
        <v>3574</v>
      </c>
      <c r="J60" s="739">
        <v>5</v>
      </c>
      <c r="K60" s="737">
        <v>112</v>
      </c>
      <c r="L60" s="737">
        <f t="shared" si="3"/>
        <v>560</v>
      </c>
      <c r="M60" s="147"/>
      <c r="N60" s="136" t="s">
        <v>3575</v>
      </c>
      <c r="O60" s="117"/>
      <c r="P60" s="1647" t="s">
        <v>3542</v>
      </c>
      <c r="Q60" s="32">
        <v>45876</v>
      </c>
      <c r="R60" s="96"/>
      <c r="S60" s="111">
        <v>45901</v>
      </c>
      <c r="T60" s="48">
        <v>45902</v>
      </c>
      <c r="U60" s="59">
        <v>45902</v>
      </c>
    </row>
    <row r="61" spans="1:21" s="4" customFormat="1" ht="19.5" customHeight="1">
      <c r="A61" s="431" t="s">
        <v>109</v>
      </c>
      <c r="B61" s="27"/>
      <c r="C61" s="27"/>
      <c r="D61" s="112"/>
      <c r="E61" s="103">
        <v>2</v>
      </c>
      <c r="F61" s="145">
        <f t="shared" si="4"/>
        <v>42</v>
      </c>
      <c r="G61" s="146" t="s">
        <v>61</v>
      </c>
      <c r="H61" s="28"/>
      <c r="I61" s="1648" t="s">
        <v>2207</v>
      </c>
      <c r="J61" s="739">
        <v>1</v>
      </c>
      <c r="K61" s="737">
        <v>3803</v>
      </c>
      <c r="L61" s="737">
        <f t="shared" si="3"/>
        <v>3803</v>
      </c>
      <c r="M61" s="147"/>
      <c r="N61" s="136" t="s">
        <v>3576</v>
      </c>
      <c r="O61" s="117"/>
      <c r="P61" s="1647" t="s">
        <v>3542</v>
      </c>
      <c r="Q61" s="32">
        <v>45876</v>
      </c>
      <c r="R61" s="96"/>
      <c r="S61" s="111">
        <v>45901</v>
      </c>
      <c r="T61" s="48">
        <v>45902</v>
      </c>
      <c r="U61" s="59">
        <v>45902</v>
      </c>
    </row>
    <row r="62" spans="1:21" s="4" customFormat="1" ht="19.5" customHeight="1">
      <c r="A62" s="431" t="s">
        <v>42</v>
      </c>
      <c r="B62" s="27"/>
      <c r="C62" s="27"/>
      <c r="D62" s="112"/>
      <c r="E62" s="103">
        <v>2</v>
      </c>
      <c r="F62" s="145">
        <f t="shared" si="4"/>
        <v>43</v>
      </c>
      <c r="G62" s="28" t="s">
        <v>55</v>
      </c>
      <c r="H62" s="28" t="s">
        <v>55</v>
      </c>
      <c r="I62" s="1610" t="s">
        <v>2209</v>
      </c>
      <c r="J62" s="737">
        <v>11</v>
      </c>
      <c r="K62" s="737">
        <v>41</v>
      </c>
      <c r="L62" s="1661">
        <f t="shared" si="3"/>
        <v>451</v>
      </c>
      <c r="M62" s="135"/>
      <c r="N62" s="136" t="s">
        <v>3577</v>
      </c>
      <c r="O62" s="117"/>
      <c r="P62" s="1647" t="s">
        <v>3542</v>
      </c>
      <c r="Q62" s="32">
        <v>45876</v>
      </c>
      <c r="R62" s="96"/>
      <c r="S62" s="111">
        <v>45901</v>
      </c>
      <c r="T62" s="48">
        <v>45902</v>
      </c>
      <c r="U62" s="59">
        <v>45902</v>
      </c>
    </row>
    <row r="63" spans="1:21" s="4" customFormat="1" ht="19.5" customHeight="1">
      <c r="A63" s="431" t="s">
        <v>42</v>
      </c>
      <c r="B63" s="27"/>
      <c r="C63" s="27"/>
      <c r="D63" s="112"/>
      <c r="E63" s="103">
        <v>2</v>
      </c>
      <c r="F63" s="145">
        <f t="shared" si="4"/>
        <v>44</v>
      </c>
      <c r="G63" s="28" t="s">
        <v>55</v>
      </c>
      <c r="H63" s="28" t="s">
        <v>55</v>
      </c>
      <c r="I63" s="1648" t="s">
        <v>2211</v>
      </c>
      <c r="J63" s="739">
        <v>4</v>
      </c>
      <c r="K63" s="737">
        <v>112</v>
      </c>
      <c r="L63" s="737">
        <f t="shared" si="3"/>
        <v>448</v>
      </c>
      <c r="M63" s="147"/>
      <c r="N63" s="136" t="s">
        <v>3578</v>
      </c>
      <c r="O63" s="117"/>
      <c r="P63" s="1647" t="s">
        <v>3542</v>
      </c>
      <c r="Q63" s="32">
        <v>45876</v>
      </c>
      <c r="R63" s="96"/>
      <c r="S63" s="111">
        <v>45901</v>
      </c>
      <c r="T63" s="48">
        <v>45902</v>
      </c>
      <c r="U63" s="59">
        <v>45902</v>
      </c>
    </row>
    <row r="64" spans="1:21" s="4" customFormat="1" ht="19.5" customHeight="1">
      <c r="A64" s="431" t="s">
        <v>92</v>
      </c>
      <c r="B64" s="27"/>
      <c r="C64" s="27"/>
      <c r="D64" s="112"/>
      <c r="E64" s="103">
        <v>2</v>
      </c>
      <c r="F64" s="145">
        <f t="shared" si="4"/>
        <v>45</v>
      </c>
      <c r="G64" s="146" t="s">
        <v>61</v>
      </c>
      <c r="H64" s="28" t="s">
        <v>55</v>
      </c>
      <c r="I64" s="1610" t="s">
        <v>93</v>
      </c>
      <c r="J64" s="737">
        <v>1</v>
      </c>
      <c r="K64" s="737">
        <v>8216</v>
      </c>
      <c r="L64" s="1661">
        <f t="shared" si="3"/>
        <v>8216</v>
      </c>
      <c r="M64" s="135"/>
      <c r="N64" s="38" t="s">
        <v>94</v>
      </c>
      <c r="O64" s="117"/>
      <c r="P64" s="1647" t="s">
        <v>3542</v>
      </c>
      <c r="Q64" s="32">
        <v>45876</v>
      </c>
      <c r="R64" s="96"/>
      <c r="S64" s="111">
        <v>45901</v>
      </c>
      <c r="T64" s="48">
        <v>45902</v>
      </c>
      <c r="U64" s="59">
        <v>45902</v>
      </c>
    </row>
    <row r="65" spans="1:21" s="4" customFormat="1" ht="19.5" customHeight="1">
      <c r="A65" s="431" t="s">
        <v>42</v>
      </c>
      <c r="B65" s="27"/>
      <c r="C65" s="27"/>
      <c r="D65" s="112"/>
      <c r="E65" s="103">
        <v>2</v>
      </c>
      <c r="F65" s="145">
        <f t="shared" si="4"/>
        <v>46</v>
      </c>
      <c r="G65" s="28" t="s">
        <v>55</v>
      </c>
      <c r="H65" s="28" t="s">
        <v>55</v>
      </c>
      <c r="I65" s="1648" t="s">
        <v>3579</v>
      </c>
      <c r="J65" s="739">
        <v>2</v>
      </c>
      <c r="K65" s="737">
        <v>120</v>
      </c>
      <c r="L65" s="1661">
        <f t="shared" si="3"/>
        <v>240</v>
      </c>
      <c r="M65" s="135"/>
      <c r="N65" s="136" t="s">
        <v>3580</v>
      </c>
      <c r="O65" s="117"/>
      <c r="P65" s="1647" t="s">
        <v>3542</v>
      </c>
      <c r="Q65" s="32">
        <v>45876</v>
      </c>
      <c r="R65" s="96"/>
      <c r="S65" s="111">
        <v>45901</v>
      </c>
      <c r="T65" s="48">
        <v>45902</v>
      </c>
      <c r="U65" s="59">
        <v>45902</v>
      </c>
    </row>
    <row r="66" spans="1:21" s="4" customFormat="1" ht="19.5" customHeight="1">
      <c r="A66" s="431" t="s">
        <v>42</v>
      </c>
      <c r="B66" s="27"/>
      <c r="C66" s="27"/>
      <c r="D66" s="112"/>
      <c r="E66" s="103">
        <v>2</v>
      </c>
      <c r="F66" s="145">
        <f t="shared" si="4"/>
        <v>47</v>
      </c>
      <c r="G66" s="28" t="s">
        <v>55</v>
      </c>
      <c r="H66" s="28" t="s">
        <v>55</v>
      </c>
      <c r="I66" s="1610" t="s">
        <v>95</v>
      </c>
      <c r="J66" s="737">
        <v>1</v>
      </c>
      <c r="K66" s="737">
        <v>113</v>
      </c>
      <c r="L66" s="1661">
        <f t="shared" si="3"/>
        <v>113</v>
      </c>
      <c r="M66" s="135"/>
      <c r="N66" s="136" t="s">
        <v>96</v>
      </c>
      <c r="O66" s="117"/>
      <c r="P66" s="1647" t="s">
        <v>3542</v>
      </c>
      <c r="Q66" s="32">
        <v>45876</v>
      </c>
      <c r="R66" s="96"/>
      <c r="S66" s="111">
        <v>45901</v>
      </c>
      <c r="T66" s="48">
        <v>45902</v>
      </c>
      <c r="U66" s="59">
        <v>45902</v>
      </c>
    </row>
    <row r="67" spans="1:21" s="4" customFormat="1" ht="19.5" customHeight="1">
      <c r="A67" s="431" t="s">
        <v>42</v>
      </c>
      <c r="B67" s="27"/>
      <c r="C67" s="27"/>
      <c r="D67" s="112"/>
      <c r="E67" s="103">
        <v>2</v>
      </c>
      <c r="F67" s="145">
        <f t="shared" si="4"/>
        <v>48</v>
      </c>
      <c r="G67" s="28" t="s">
        <v>55</v>
      </c>
      <c r="H67" s="28" t="s">
        <v>55</v>
      </c>
      <c r="I67" s="1610" t="s">
        <v>97</v>
      </c>
      <c r="J67" s="737">
        <v>4</v>
      </c>
      <c r="K67" s="737">
        <v>77</v>
      </c>
      <c r="L67" s="1661">
        <f t="shared" si="3"/>
        <v>308</v>
      </c>
      <c r="M67" s="135"/>
      <c r="N67" s="136" t="s">
        <v>98</v>
      </c>
      <c r="O67" s="117"/>
      <c r="P67" s="1647" t="s">
        <v>3542</v>
      </c>
      <c r="Q67" s="32">
        <v>45876</v>
      </c>
      <c r="R67" s="96"/>
      <c r="S67" s="111">
        <v>45901</v>
      </c>
      <c r="T67" s="48">
        <v>45902</v>
      </c>
      <c r="U67" s="59">
        <v>45902</v>
      </c>
    </row>
    <row r="68" spans="1:21" s="4" customFormat="1" ht="19.5" customHeight="1">
      <c r="A68" s="431" t="s">
        <v>54</v>
      </c>
      <c r="B68" s="27"/>
      <c r="C68" s="27"/>
      <c r="D68" s="112"/>
      <c r="E68" s="103">
        <v>2</v>
      </c>
      <c r="F68" s="145">
        <f t="shared" si="4"/>
        <v>49</v>
      </c>
      <c r="G68" s="146" t="s">
        <v>61</v>
      </c>
      <c r="H68" s="28" t="s">
        <v>55</v>
      </c>
      <c r="I68" s="1610" t="s">
        <v>99</v>
      </c>
      <c r="J68" s="737">
        <v>2</v>
      </c>
      <c r="K68" s="737">
        <v>4896</v>
      </c>
      <c r="L68" s="1661">
        <f t="shared" si="3"/>
        <v>9792</v>
      </c>
      <c r="M68" s="135"/>
      <c r="N68" s="136" t="s">
        <v>100</v>
      </c>
      <c r="O68" s="117"/>
      <c r="P68" s="1647" t="s">
        <v>3542</v>
      </c>
      <c r="Q68" s="32">
        <v>45876</v>
      </c>
      <c r="R68" s="96"/>
      <c r="S68" s="111">
        <v>45901</v>
      </c>
      <c r="T68" s="48">
        <v>45902</v>
      </c>
      <c r="U68" s="59">
        <v>45902</v>
      </c>
    </row>
    <row r="69" spans="1:21" s="4" customFormat="1" ht="19.5" customHeight="1">
      <c r="A69" s="27" t="s">
        <v>42</v>
      </c>
      <c r="B69" s="27"/>
      <c r="C69" s="27"/>
      <c r="D69" s="112"/>
      <c r="E69" s="103">
        <v>2</v>
      </c>
      <c r="F69" s="145">
        <f t="shared" si="4"/>
        <v>50</v>
      </c>
      <c r="G69" s="28" t="s">
        <v>55</v>
      </c>
      <c r="H69" s="28" t="s">
        <v>55</v>
      </c>
      <c r="I69" s="1610" t="s">
        <v>101</v>
      </c>
      <c r="J69" s="737">
        <v>2</v>
      </c>
      <c r="K69" s="737">
        <v>870</v>
      </c>
      <c r="L69" s="1661">
        <f t="shared" si="3"/>
        <v>1740</v>
      </c>
      <c r="M69" s="135"/>
      <c r="N69" s="136" t="s">
        <v>102</v>
      </c>
      <c r="O69" s="117"/>
      <c r="P69" s="1647" t="s">
        <v>3542</v>
      </c>
      <c r="Q69" s="32">
        <v>45876</v>
      </c>
      <c r="R69" s="96"/>
      <c r="S69" s="111">
        <v>45901</v>
      </c>
      <c r="T69" s="48">
        <v>45902</v>
      </c>
      <c r="U69" s="59">
        <v>45902</v>
      </c>
    </row>
    <row r="70" spans="1:21" s="4" customFormat="1" ht="19.5" customHeight="1">
      <c r="A70" s="27" t="s">
        <v>77</v>
      </c>
      <c r="B70" s="27"/>
      <c r="C70" s="27"/>
      <c r="D70" s="112"/>
      <c r="E70" s="103">
        <v>2</v>
      </c>
      <c r="F70" s="145">
        <f t="shared" si="4"/>
        <v>51</v>
      </c>
      <c r="G70" s="28" t="s">
        <v>55</v>
      </c>
      <c r="H70" s="28" t="s">
        <v>55</v>
      </c>
      <c r="I70" s="1610" t="s">
        <v>103</v>
      </c>
      <c r="J70" s="737">
        <v>2</v>
      </c>
      <c r="K70" s="737">
        <v>3643</v>
      </c>
      <c r="L70" s="1661">
        <f t="shared" si="3"/>
        <v>7286</v>
      </c>
      <c r="M70" s="135"/>
      <c r="N70" s="136" t="s">
        <v>104</v>
      </c>
      <c r="O70" s="117"/>
      <c r="P70" s="1647" t="s">
        <v>3542</v>
      </c>
      <c r="Q70" s="32">
        <v>45876</v>
      </c>
      <c r="R70" s="96"/>
      <c r="S70" s="111">
        <v>45901</v>
      </c>
      <c r="T70" s="48">
        <v>45902</v>
      </c>
      <c r="U70" s="59">
        <v>45902</v>
      </c>
    </row>
    <row r="71" spans="1:21" s="4" customFormat="1" ht="19.5" customHeight="1">
      <c r="A71" s="431" t="s">
        <v>42</v>
      </c>
      <c r="B71" s="27"/>
      <c r="C71" s="27"/>
      <c r="D71" s="112"/>
      <c r="E71" s="103">
        <v>2</v>
      </c>
      <c r="F71" s="145">
        <f t="shared" si="4"/>
        <v>52</v>
      </c>
      <c r="G71" s="28" t="s">
        <v>55</v>
      </c>
      <c r="H71" s="28" t="s">
        <v>55</v>
      </c>
      <c r="I71" s="1610" t="s">
        <v>105</v>
      </c>
      <c r="J71" s="737">
        <v>4</v>
      </c>
      <c r="K71" s="737">
        <v>18</v>
      </c>
      <c r="L71" s="1661">
        <f t="shared" si="3"/>
        <v>72</v>
      </c>
      <c r="M71" s="135"/>
      <c r="N71" s="136" t="s">
        <v>106</v>
      </c>
      <c r="O71" s="117"/>
      <c r="P71" s="1647" t="s">
        <v>3542</v>
      </c>
      <c r="Q71" s="32">
        <v>45876</v>
      </c>
      <c r="R71" s="96"/>
      <c r="S71" s="111">
        <v>45901</v>
      </c>
      <c r="T71" s="48">
        <v>45902</v>
      </c>
      <c r="U71" s="59">
        <v>45902</v>
      </c>
    </row>
    <row r="72" spans="1:21" s="4" customFormat="1" ht="19.5" customHeight="1">
      <c r="A72" s="431" t="s">
        <v>42</v>
      </c>
      <c r="B72" s="27"/>
      <c r="C72" s="27"/>
      <c r="D72" s="112"/>
      <c r="E72" s="103">
        <v>2</v>
      </c>
      <c r="F72" s="145">
        <f t="shared" si="4"/>
        <v>53</v>
      </c>
      <c r="G72" s="28" t="s">
        <v>55</v>
      </c>
      <c r="H72" s="28" t="s">
        <v>55</v>
      </c>
      <c r="I72" s="1648" t="s">
        <v>3574</v>
      </c>
      <c r="J72" s="739">
        <v>4</v>
      </c>
      <c r="K72" s="737">
        <v>112</v>
      </c>
      <c r="L72" s="1661">
        <f t="shared" si="3"/>
        <v>448</v>
      </c>
      <c r="M72" s="135"/>
      <c r="N72" s="136" t="s">
        <v>3581</v>
      </c>
      <c r="O72" s="117"/>
      <c r="P72" s="1647" t="s">
        <v>3542</v>
      </c>
      <c r="Q72" s="32">
        <v>45876</v>
      </c>
      <c r="R72" s="96"/>
      <c r="S72" s="111">
        <v>45901</v>
      </c>
      <c r="T72" s="48">
        <v>45902</v>
      </c>
      <c r="U72" s="59">
        <v>45902</v>
      </c>
    </row>
    <row r="73" spans="1:21" s="4" customFormat="1" ht="19.5" customHeight="1">
      <c r="A73" s="431" t="s">
        <v>54</v>
      </c>
      <c r="B73" s="27"/>
      <c r="C73" s="27"/>
      <c r="D73" s="112"/>
      <c r="E73" s="103">
        <v>2</v>
      </c>
      <c r="F73" s="145">
        <f t="shared" si="4"/>
        <v>54</v>
      </c>
      <c r="G73" s="146" t="s">
        <v>61</v>
      </c>
      <c r="H73" s="28" t="s">
        <v>55</v>
      </c>
      <c r="I73" s="1660" t="s">
        <v>107</v>
      </c>
      <c r="J73" s="737">
        <v>4</v>
      </c>
      <c r="K73" s="737">
        <v>3401</v>
      </c>
      <c r="L73" s="1661">
        <f t="shared" si="3"/>
        <v>13604</v>
      </c>
      <c r="M73" s="135"/>
      <c r="N73" s="35" t="s">
        <v>108</v>
      </c>
      <c r="O73" s="117"/>
      <c r="P73" s="1647" t="s">
        <v>3542</v>
      </c>
      <c r="Q73" s="32">
        <v>45876</v>
      </c>
      <c r="R73" s="96"/>
      <c r="S73" s="111">
        <v>45901</v>
      </c>
      <c r="T73" s="48">
        <v>45902</v>
      </c>
      <c r="U73" s="59">
        <v>45902</v>
      </c>
    </row>
    <row r="74" spans="1:21" s="4" customFormat="1" ht="19.5" customHeight="1">
      <c r="A74" s="431" t="s">
        <v>109</v>
      </c>
      <c r="B74" s="27"/>
      <c r="C74" s="27"/>
      <c r="D74" s="112"/>
      <c r="E74" s="103">
        <v>2</v>
      </c>
      <c r="F74" s="145">
        <f t="shared" si="4"/>
        <v>55</v>
      </c>
      <c r="G74" s="146" t="s">
        <v>61</v>
      </c>
      <c r="H74" s="28" t="s">
        <v>55</v>
      </c>
      <c r="I74" s="1648" t="s">
        <v>3582</v>
      </c>
      <c r="J74" s="737">
        <v>1</v>
      </c>
      <c r="K74" s="737">
        <v>5060</v>
      </c>
      <c r="L74" s="737">
        <f t="shared" si="3"/>
        <v>5060</v>
      </c>
      <c r="M74" s="135"/>
      <c r="N74" s="35" t="s">
        <v>3583</v>
      </c>
      <c r="O74" s="117"/>
      <c r="P74" s="1647" t="s">
        <v>3542</v>
      </c>
      <c r="Q74" s="32">
        <v>45876</v>
      </c>
      <c r="R74" s="96"/>
      <c r="S74" s="111">
        <v>45901</v>
      </c>
      <c r="T74" s="48">
        <v>45902</v>
      </c>
      <c r="U74" s="59">
        <v>45902</v>
      </c>
    </row>
    <row r="75" spans="1:21" s="4" customFormat="1" ht="19.5" customHeight="1">
      <c r="A75" s="431" t="s">
        <v>109</v>
      </c>
      <c r="B75" s="27"/>
      <c r="C75" s="27"/>
      <c r="D75" s="112"/>
      <c r="E75" s="103">
        <v>2</v>
      </c>
      <c r="F75" s="145">
        <f t="shared" si="4"/>
        <v>56</v>
      </c>
      <c r="G75" s="146" t="s">
        <v>61</v>
      </c>
      <c r="H75" s="28" t="s">
        <v>55</v>
      </c>
      <c r="I75" s="1648" t="s">
        <v>3584</v>
      </c>
      <c r="J75" s="737">
        <v>1</v>
      </c>
      <c r="K75" s="737">
        <v>5060</v>
      </c>
      <c r="L75" s="737">
        <f t="shared" si="3"/>
        <v>5060</v>
      </c>
      <c r="M75" s="135"/>
      <c r="N75" s="136" t="s">
        <v>113</v>
      </c>
      <c r="O75" s="117"/>
      <c r="P75" s="1647" t="s">
        <v>3542</v>
      </c>
      <c r="Q75" s="32">
        <v>45876</v>
      </c>
      <c r="R75" s="96"/>
      <c r="S75" s="111">
        <v>45901</v>
      </c>
      <c r="T75" s="48">
        <v>45902</v>
      </c>
      <c r="U75" s="59">
        <v>45902</v>
      </c>
    </row>
    <row r="76" spans="1:21" s="4" customFormat="1" ht="19.5" customHeight="1">
      <c r="A76" s="431" t="s">
        <v>42</v>
      </c>
      <c r="B76" s="27"/>
      <c r="C76" s="27"/>
      <c r="D76" s="112"/>
      <c r="E76" s="103">
        <v>2</v>
      </c>
      <c r="F76" s="145">
        <f t="shared" si="4"/>
        <v>57</v>
      </c>
      <c r="G76" s="28" t="s">
        <v>114</v>
      </c>
      <c r="H76" s="28" t="s">
        <v>55</v>
      </c>
      <c r="I76" s="1610" t="s">
        <v>115</v>
      </c>
      <c r="J76" s="737">
        <v>4</v>
      </c>
      <c r="K76" s="737">
        <v>50</v>
      </c>
      <c r="L76" s="737">
        <f t="shared" si="3"/>
        <v>200</v>
      </c>
      <c r="M76" s="135"/>
      <c r="N76" s="136" t="s">
        <v>116</v>
      </c>
      <c r="O76" s="117"/>
      <c r="P76" s="1647" t="s">
        <v>3542</v>
      </c>
      <c r="Q76" s="32">
        <v>45876</v>
      </c>
      <c r="R76" s="96"/>
      <c r="S76" s="111">
        <v>45901</v>
      </c>
      <c r="T76" s="48">
        <v>45902</v>
      </c>
      <c r="U76" s="59">
        <v>45902</v>
      </c>
    </row>
    <row r="77" spans="1:21" s="4" customFormat="1" ht="19.5" customHeight="1">
      <c r="A77" s="431" t="s">
        <v>42</v>
      </c>
      <c r="B77" s="27"/>
      <c r="C77" s="27"/>
      <c r="D77" s="112"/>
      <c r="E77" s="103">
        <v>2</v>
      </c>
      <c r="F77" s="145">
        <f t="shared" si="4"/>
        <v>58</v>
      </c>
      <c r="G77" s="28" t="s">
        <v>55</v>
      </c>
      <c r="H77" s="28" t="s">
        <v>55</v>
      </c>
      <c r="I77" s="1648" t="s">
        <v>90</v>
      </c>
      <c r="J77" s="739">
        <v>8</v>
      </c>
      <c r="K77" s="737">
        <v>47</v>
      </c>
      <c r="L77" s="737">
        <f t="shared" si="3"/>
        <v>376</v>
      </c>
      <c r="M77" s="147"/>
      <c r="N77" s="136" t="s">
        <v>3585</v>
      </c>
      <c r="O77" s="117"/>
      <c r="P77" s="1647" t="s">
        <v>3542</v>
      </c>
      <c r="Q77" s="32">
        <v>45876</v>
      </c>
      <c r="R77" s="96"/>
      <c r="S77" s="111">
        <v>45901</v>
      </c>
      <c r="T77" s="48">
        <v>45902</v>
      </c>
      <c r="U77" s="59">
        <v>45902</v>
      </c>
    </row>
    <row r="78" spans="1:21" s="4" customFormat="1" ht="19.5" customHeight="1">
      <c r="A78" s="431" t="s">
        <v>42</v>
      </c>
      <c r="B78" s="27"/>
      <c r="C78" s="27"/>
      <c r="D78" s="112"/>
      <c r="E78" s="103">
        <v>2</v>
      </c>
      <c r="F78" s="145">
        <f t="shared" si="4"/>
        <v>59</v>
      </c>
      <c r="G78" s="28" t="s">
        <v>55</v>
      </c>
      <c r="H78" s="28" t="s">
        <v>55</v>
      </c>
      <c r="I78" s="1610" t="s">
        <v>117</v>
      </c>
      <c r="J78" s="737">
        <v>20</v>
      </c>
      <c r="K78" s="737">
        <v>52</v>
      </c>
      <c r="L78" s="737">
        <f t="shared" si="3"/>
        <v>1040</v>
      </c>
      <c r="M78" s="135"/>
      <c r="N78" s="136" t="s">
        <v>118</v>
      </c>
      <c r="O78" s="117"/>
      <c r="P78" s="1647" t="s">
        <v>3542</v>
      </c>
      <c r="Q78" s="32">
        <v>45876</v>
      </c>
      <c r="R78" s="96"/>
      <c r="S78" s="111">
        <v>45901</v>
      </c>
      <c r="T78" s="48">
        <v>45902</v>
      </c>
      <c r="U78" s="59">
        <v>45902</v>
      </c>
    </row>
    <row r="79" spans="1:21" s="4" customFormat="1" ht="19.5" customHeight="1">
      <c r="A79" s="431" t="s">
        <v>42</v>
      </c>
      <c r="B79" s="27"/>
      <c r="C79" s="27"/>
      <c r="D79" s="112"/>
      <c r="E79" s="103">
        <v>2</v>
      </c>
      <c r="F79" s="145">
        <f t="shared" si="4"/>
        <v>60</v>
      </c>
      <c r="G79" s="28" t="s">
        <v>55</v>
      </c>
      <c r="H79" s="28" t="s">
        <v>55</v>
      </c>
      <c r="I79" s="1648" t="s">
        <v>119</v>
      </c>
      <c r="J79" s="739">
        <v>2</v>
      </c>
      <c r="K79" s="737">
        <v>120</v>
      </c>
      <c r="L79" s="737">
        <f t="shared" si="3"/>
        <v>240</v>
      </c>
      <c r="M79" s="135"/>
      <c r="N79" s="153" t="s">
        <v>120</v>
      </c>
      <c r="O79" s="117"/>
      <c r="P79" s="1647" t="s">
        <v>3542</v>
      </c>
      <c r="Q79" s="32">
        <v>45876</v>
      </c>
      <c r="R79" s="96"/>
      <c r="S79" s="111">
        <v>45901</v>
      </c>
      <c r="T79" s="48">
        <v>45902</v>
      </c>
      <c r="U79" s="59">
        <v>45902</v>
      </c>
    </row>
    <row r="80" spans="1:21" s="4" customFormat="1" ht="19.5" customHeight="1">
      <c r="A80" s="431" t="s">
        <v>109</v>
      </c>
      <c r="B80" s="27"/>
      <c r="C80" s="27"/>
      <c r="D80" s="112"/>
      <c r="E80" s="103">
        <v>2</v>
      </c>
      <c r="F80" s="145">
        <f t="shared" si="4"/>
        <v>61</v>
      </c>
      <c r="G80" s="146" t="s">
        <v>61</v>
      </c>
      <c r="H80" s="28" t="s">
        <v>55</v>
      </c>
      <c r="I80" s="1610" t="s">
        <v>121</v>
      </c>
      <c r="J80" s="737">
        <v>1</v>
      </c>
      <c r="K80" s="737">
        <v>2620</v>
      </c>
      <c r="L80" s="737">
        <f t="shared" si="3"/>
        <v>2620</v>
      </c>
      <c r="M80" s="135"/>
      <c r="N80" s="35" t="s">
        <v>122</v>
      </c>
      <c r="O80" s="117"/>
      <c r="P80" s="1647" t="s">
        <v>3542</v>
      </c>
      <c r="Q80" s="32">
        <v>45876</v>
      </c>
      <c r="R80" s="96"/>
      <c r="S80" s="111">
        <v>45901</v>
      </c>
      <c r="T80" s="48">
        <v>45902</v>
      </c>
      <c r="U80" s="59">
        <v>45902</v>
      </c>
    </row>
    <row r="81" spans="1:21" s="4" customFormat="1" ht="19.5" customHeight="1">
      <c r="A81" s="431" t="s">
        <v>123</v>
      </c>
      <c r="B81" s="27"/>
      <c r="C81" s="27"/>
      <c r="D81" s="112"/>
      <c r="E81" s="103">
        <v>2</v>
      </c>
      <c r="F81" s="145">
        <f t="shared" si="4"/>
        <v>62</v>
      </c>
      <c r="G81" s="28" t="s">
        <v>55</v>
      </c>
      <c r="H81" s="28" t="s">
        <v>55</v>
      </c>
      <c r="I81" s="1610" t="s">
        <v>124</v>
      </c>
      <c r="J81" s="737">
        <v>2</v>
      </c>
      <c r="K81" s="737">
        <v>1584</v>
      </c>
      <c r="L81" s="737">
        <f t="shared" si="3"/>
        <v>3168</v>
      </c>
      <c r="M81" s="135"/>
      <c r="N81" s="136" t="s">
        <v>125</v>
      </c>
      <c r="O81" s="117"/>
      <c r="P81" s="1647" t="s">
        <v>3542</v>
      </c>
      <c r="Q81" s="32">
        <v>45876</v>
      </c>
      <c r="R81" s="96"/>
      <c r="S81" s="111">
        <v>45901</v>
      </c>
      <c r="T81" s="48">
        <v>45902</v>
      </c>
      <c r="U81" s="59">
        <v>45902</v>
      </c>
    </row>
    <row r="82" spans="1:21" s="4" customFormat="1" ht="19.5" customHeight="1">
      <c r="A82" s="431" t="s">
        <v>109</v>
      </c>
      <c r="B82" s="27"/>
      <c r="C82" s="27"/>
      <c r="D82" s="112"/>
      <c r="E82" s="103">
        <v>2</v>
      </c>
      <c r="F82" s="145">
        <f t="shared" si="4"/>
        <v>63</v>
      </c>
      <c r="G82" s="28" t="s">
        <v>55</v>
      </c>
      <c r="H82" s="28" t="s">
        <v>55</v>
      </c>
      <c r="I82" s="1610" t="s">
        <v>126</v>
      </c>
      <c r="J82" s="737">
        <v>1</v>
      </c>
      <c r="K82" s="737">
        <v>2545</v>
      </c>
      <c r="L82" s="737">
        <f t="shared" si="3"/>
        <v>2545</v>
      </c>
      <c r="M82" s="135"/>
      <c r="N82" s="136" t="s">
        <v>127</v>
      </c>
      <c r="O82" s="117"/>
      <c r="P82" s="1647" t="s">
        <v>3542</v>
      </c>
      <c r="Q82" s="32">
        <v>45876</v>
      </c>
      <c r="R82" s="96"/>
      <c r="S82" s="111">
        <v>45901</v>
      </c>
      <c r="T82" s="48">
        <v>45902</v>
      </c>
      <c r="U82" s="59">
        <v>45902</v>
      </c>
    </row>
    <row r="83" spans="1:21" s="4" customFormat="1" ht="19.5" customHeight="1">
      <c r="A83" s="431" t="s">
        <v>109</v>
      </c>
      <c r="B83" s="27"/>
      <c r="C83" s="27"/>
      <c r="D83" s="112"/>
      <c r="E83" s="103">
        <v>2</v>
      </c>
      <c r="F83" s="145">
        <f t="shared" si="4"/>
        <v>64</v>
      </c>
      <c r="G83" s="146" t="s">
        <v>61</v>
      </c>
      <c r="H83" s="28" t="s">
        <v>55</v>
      </c>
      <c r="I83" s="1610" t="s">
        <v>128</v>
      </c>
      <c r="J83" s="737">
        <v>1</v>
      </c>
      <c r="K83" s="739">
        <v>4070</v>
      </c>
      <c r="L83" s="737">
        <f>J83*K83</f>
        <v>4070</v>
      </c>
      <c r="M83" s="135"/>
      <c r="N83" s="136" t="s">
        <v>129</v>
      </c>
      <c r="O83" s="117"/>
      <c r="P83" s="1647" t="s">
        <v>3542</v>
      </c>
      <c r="Q83" s="32">
        <v>45876</v>
      </c>
      <c r="R83" s="96"/>
      <c r="S83" s="111">
        <v>45901</v>
      </c>
      <c r="T83" s="48">
        <v>45902</v>
      </c>
      <c r="U83" s="59">
        <v>45902</v>
      </c>
    </row>
    <row r="84" spans="1:21" s="4" customFormat="1" ht="19.5" customHeight="1">
      <c r="A84" s="431" t="s">
        <v>42</v>
      </c>
      <c r="B84" s="27"/>
      <c r="C84" s="27"/>
      <c r="D84" s="112"/>
      <c r="E84" s="103">
        <v>2</v>
      </c>
      <c r="F84" s="145">
        <f t="shared" si="4"/>
        <v>65</v>
      </c>
      <c r="G84" s="28" t="s">
        <v>55</v>
      </c>
      <c r="H84" s="28" t="s">
        <v>55</v>
      </c>
      <c r="I84" s="1648" t="s">
        <v>130</v>
      </c>
      <c r="J84" s="739">
        <v>2</v>
      </c>
      <c r="K84" s="737">
        <v>127</v>
      </c>
      <c r="L84" s="737">
        <f t="shared" ref="L84:L86" si="5">J84*K84</f>
        <v>254</v>
      </c>
      <c r="M84" s="135"/>
      <c r="N84" s="153" t="s">
        <v>120</v>
      </c>
      <c r="O84" s="117"/>
      <c r="P84" s="1647" t="s">
        <v>3542</v>
      </c>
      <c r="Q84" s="32">
        <v>45876</v>
      </c>
      <c r="R84" s="96"/>
      <c r="S84" s="111">
        <v>45901</v>
      </c>
      <c r="T84" s="48">
        <v>45902</v>
      </c>
      <c r="U84" s="59">
        <v>45902</v>
      </c>
    </row>
    <row r="85" spans="1:21" s="4" customFormat="1" ht="19.5" customHeight="1">
      <c r="A85" s="431" t="s">
        <v>42</v>
      </c>
      <c r="B85" s="27"/>
      <c r="C85" s="27"/>
      <c r="D85" s="112"/>
      <c r="E85" s="103">
        <v>2</v>
      </c>
      <c r="F85" s="145">
        <f t="shared" si="4"/>
        <v>66</v>
      </c>
      <c r="G85" s="28" t="s">
        <v>55</v>
      </c>
      <c r="H85" s="28" t="s">
        <v>55</v>
      </c>
      <c r="I85" s="1610" t="s">
        <v>131</v>
      </c>
      <c r="J85" s="737">
        <v>6</v>
      </c>
      <c r="K85" s="739">
        <v>20</v>
      </c>
      <c r="L85" s="737">
        <f t="shared" si="5"/>
        <v>120</v>
      </c>
      <c r="M85" s="135"/>
      <c r="N85" s="136" t="s">
        <v>132</v>
      </c>
      <c r="O85" s="117"/>
      <c r="P85" s="1647" t="s">
        <v>3542</v>
      </c>
      <c r="Q85" s="32">
        <v>45876</v>
      </c>
      <c r="R85" s="96"/>
      <c r="S85" s="111">
        <v>45901</v>
      </c>
      <c r="T85" s="48">
        <v>45902</v>
      </c>
      <c r="U85" s="59">
        <v>45902</v>
      </c>
    </row>
    <row r="86" spans="1:21" s="4" customFormat="1" ht="19.5" customHeight="1">
      <c r="A86" s="431" t="s">
        <v>42</v>
      </c>
      <c r="B86" s="27"/>
      <c r="C86" s="27"/>
      <c r="D86" s="112"/>
      <c r="E86" s="103">
        <v>2</v>
      </c>
      <c r="F86" s="145">
        <f t="shared" si="4"/>
        <v>67</v>
      </c>
      <c r="G86" s="28" t="s">
        <v>55</v>
      </c>
      <c r="H86" s="28" t="s">
        <v>55</v>
      </c>
      <c r="I86" s="1610" t="s">
        <v>133</v>
      </c>
      <c r="J86" s="737">
        <v>2</v>
      </c>
      <c r="K86" s="739">
        <v>112</v>
      </c>
      <c r="L86" s="737">
        <f t="shared" si="5"/>
        <v>224</v>
      </c>
      <c r="M86" s="135"/>
      <c r="N86" s="136" t="s">
        <v>134</v>
      </c>
      <c r="O86" s="117"/>
      <c r="P86" s="1647" t="s">
        <v>3542</v>
      </c>
      <c r="Q86" s="32">
        <v>45876</v>
      </c>
      <c r="R86" s="96"/>
      <c r="S86" s="111">
        <v>45901</v>
      </c>
      <c r="T86" s="48">
        <v>45902</v>
      </c>
      <c r="U86" s="59">
        <v>45902</v>
      </c>
    </row>
    <row r="87" spans="1:21" s="4" customFormat="1" ht="19.5" customHeight="1">
      <c r="A87" s="431" t="s">
        <v>42</v>
      </c>
      <c r="B87" s="27"/>
      <c r="C87" s="27"/>
      <c r="D87" s="112"/>
      <c r="E87" s="103">
        <v>2</v>
      </c>
      <c r="F87" s="145">
        <f t="shared" si="4"/>
        <v>68</v>
      </c>
      <c r="G87" s="28" t="s">
        <v>55</v>
      </c>
      <c r="H87" s="28" t="s">
        <v>55</v>
      </c>
      <c r="I87" s="1610" t="s">
        <v>135</v>
      </c>
      <c r="J87" s="431">
        <v>2</v>
      </c>
      <c r="K87" s="756">
        <v>287</v>
      </c>
      <c r="L87" s="756">
        <f t="shared" si="3"/>
        <v>574</v>
      </c>
      <c r="M87" s="135"/>
      <c r="N87" s="136" t="s">
        <v>136</v>
      </c>
      <c r="O87" s="117"/>
      <c r="P87" s="1647" t="s">
        <v>3542</v>
      </c>
      <c r="Q87" s="32">
        <v>45876</v>
      </c>
      <c r="R87" s="96"/>
      <c r="S87" s="111">
        <v>45901</v>
      </c>
      <c r="T87" s="48">
        <v>45902</v>
      </c>
      <c r="U87" s="59">
        <v>45902</v>
      </c>
    </row>
    <row r="88" spans="1:21" s="4" customFormat="1" ht="19.5" customHeight="1">
      <c r="A88" s="431" t="s">
        <v>42</v>
      </c>
      <c r="B88" s="27"/>
      <c r="C88" s="27"/>
      <c r="D88" s="112"/>
      <c r="E88" s="103">
        <v>2</v>
      </c>
      <c r="F88" s="145">
        <f t="shared" si="4"/>
        <v>69</v>
      </c>
      <c r="G88" s="28" t="s">
        <v>55</v>
      </c>
      <c r="H88" s="28" t="s">
        <v>55</v>
      </c>
      <c r="I88" s="1610" t="s">
        <v>137</v>
      </c>
      <c r="J88" s="431">
        <v>3</v>
      </c>
      <c r="K88" s="756">
        <v>287</v>
      </c>
      <c r="L88" s="756">
        <f t="shared" si="3"/>
        <v>861</v>
      </c>
      <c r="M88" s="135"/>
      <c r="N88" s="136" t="s">
        <v>138</v>
      </c>
      <c r="O88" s="117"/>
      <c r="P88" s="1647" t="s">
        <v>3542</v>
      </c>
      <c r="Q88" s="32">
        <v>45876</v>
      </c>
      <c r="R88" s="96"/>
      <c r="S88" s="111">
        <v>45901</v>
      </c>
      <c r="T88" s="48">
        <v>45902</v>
      </c>
      <c r="U88" s="59">
        <v>45902</v>
      </c>
    </row>
    <row r="89" spans="1:21" s="4" customFormat="1" ht="19.5" customHeight="1">
      <c r="A89" s="1"/>
      <c r="B89" s="1"/>
      <c r="C89" s="1"/>
      <c r="D89" s="1"/>
      <c r="E89" s="38"/>
      <c r="F89" s="118"/>
      <c r="G89" s="49"/>
      <c r="H89" s="49"/>
      <c r="I89" s="119"/>
      <c r="J89" s="120"/>
      <c r="K89" s="121"/>
      <c r="L89" s="122"/>
      <c r="M89" s="123"/>
      <c r="N89" s="124"/>
      <c r="O89" s="101"/>
      <c r="P89" s="58"/>
      <c r="Q89" s="32"/>
      <c r="R89" s="96"/>
      <c r="S89" s="47"/>
      <c r="T89" s="48"/>
      <c r="U89" s="50"/>
    </row>
    <row r="90" spans="1:21" s="4" customFormat="1" ht="19.5" customHeight="1">
      <c r="A90" s="1"/>
      <c r="B90" s="1"/>
      <c r="C90" s="1"/>
      <c r="D90" s="1"/>
      <c r="E90" s="38"/>
      <c r="F90" s="125"/>
      <c r="G90" s="49"/>
      <c r="H90" s="126"/>
      <c r="I90" s="127">
        <f>SUM(L34:L88)</f>
        <v>129912</v>
      </c>
      <c r="J90" s="128"/>
      <c r="K90" s="128"/>
      <c r="L90" s="129"/>
      <c r="M90" s="130"/>
      <c r="N90" s="124"/>
      <c r="O90" s="101"/>
      <c r="P90" s="58"/>
      <c r="Q90" s="32"/>
      <c r="R90" s="96"/>
      <c r="S90" s="47"/>
      <c r="T90" s="48"/>
      <c r="U90" s="50"/>
    </row>
    <row r="91" spans="1:21" s="4" customFormat="1" ht="19.5" customHeight="1">
      <c r="E91" s="93"/>
      <c r="F91" s="94"/>
      <c r="G91" s="53"/>
      <c r="H91" s="53"/>
      <c r="I91" s="61"/>
      <c r="J91" s="58"/>
      <c r="K91" s="95"/>
      <c r="L91" s="53"/>
      <c r="M91" s="58"/>
      <c r="N91" s="68"/>
      <c r="O91" s="58"/>
      <c r="P91" s="58"/>
      <c r="Q91" s="32"/>
      <c r="R91" s="96"/>
      <c r="S91" s="47"/>
      <c r="T91" s="48"/>
      <c r="U91" s="50"/>
    </row>
    <row r="92" spans="1:21" s="4" customFormat="1" ht="19.5" customHeight="1">
      <c r="E92" s="93"/>
      <c r="F92" s="94"/>
      <c r="G92" s="53"/>
      <c r="H92" s="53"/>
      <c r="I92" s="61"/>
      <c r="J92" s="58"/>
      <c r="K92" s="95"/>
      <c r="L92" s="53"/>
      <c r="M92" s="58"/>
      <c r="N92" s="68"/>
      <c r="O92" s="58"/>
      <c r="P92" s="58"/>
      <c r="Q92" s="32"/>
      <c r="R92" s="96"/>
      <c r="S92" s="47"/>
      <c r="T92" s="48"/>
      <c r="U92" s="50"/>
    </row>
    <row r="93" spans="1:21" s="4" customFormat="1" ht="19.5" customHeight="1">
      <c r="E93" s="93"/>
      <c r="F93" s="94"/>
      <c r="G93" s="53"/>
      <c r="H93" s="53"/>
      <c r="I93" s="61"/>
      <c r="J93" s="58"/>
      <c r="K93" s="95"/>
      <c r="L93" s="53"/>
      <c r="M93" s="58"/>
      <c r="N93" s="68"/>
      <c r="O93" s="58"/>
      <c r="P93" s="58"/>
      <c r="Q93" s="32"/>
      <c r="R93" s="96"/>
      <c r="S93" s="47"/>
      <c r="T93" s="48"/>
      <c r="U93" s="50"/>
    </row>
    <row r="94" spans="1:21" s="4" customFormat="1" ht="19.5" customHeight="1">
      <c r="E94" s="93"/>
      <c r="F94" s="94"/>
      <c r="G94" s="53"/>
      <c r="H94" s="53"/>
      <c r="I94" s="61"/>
      <c r="J94" s="58"/>
      <c r="K94" s="95"/>
      <c r="L94" s="53"/>
      <c r="M94" s="58"/>
      <c r="N94" s="68"/>
      <c r="O94" s="58"/>
      <c r="P94" s="58"/>
      <c r="Q94" s="32"/>
      <c r="R94" s="96"/>
      <c r="S94" s="47"/>
      <c r="T94" s="48"/>
      <c r="U94" s="50"/>
    </row>
    <row r="95" spans="1:21" s="4" customFormat="1" ht="19.5" customHeight="1">
      <c r="E95" s="93"/>
      <c r="F95" s="94"/>
      <c r="G95" s="53"/>
      <c r="H95" s="53"/>
      <c r="I95" s="61"/>
      <c r="J95" s="58"/>
      <c r="K95" s="95"/>
      <c r="L95" s="53"/>
      <c r="M95" s="58"/>
      <c r="N95" s="68"/>
      <c r="O95" s="58"/>
      <c r="P95" s="58"/>
      <c r="Q95" s="32"/>
      <c r="R95" s="96"/>
      <c r="S95" s="47"/>
      <c r="T95" s="48"/>
      <c r="U95" s="50"/>
    </row>
    <row r="96" spans="1:21" s="4" customFormat="1" ht="19.5" customHeight="1">
      <c r="E96" s="93"/>
      <c r="F96" s="94"/>
      <c r="G96" s="53"/>
      <c r="H96" s="53"/>
      <c r="I96" s="61"/>
      <c r="J96" s="58"/>
      <c r="K96" s="95"/>
      <c r="L96" s="53"/>
      <c r="M96" s="58"/>
      <c r="N96" s="68"/>
      <c r="O96" s="58"/>
      <c r="P96" s="58"/>
      <c r="Q96" s="32"/>
      <c r="R96" s="96"/>
      <c r="S96" s="47"/>
      <c r="T96" s="48"/>
      <c r="U96" s="50"/>
    </row>
    <row r="97" spans="1:21" ht="18" customHeight="1">
      <c r="E97" s="1629"/>
      <c r="F97" s="431"/>
      <c r="G97" s="161" t="s">
        <v>143</v>
      </c>
      <c r="H97" s="162"/>
      <c r="I97" s="163"/>
      <c r="J97" s="164"/>
      <c r="K97" s="165"/>
      <c r="L97" s="77"/>
      <c r="M97" s="27"/>
      <c r="N97" s="166"/>
      <c r="O97" s="69"/>
      <c r="P97" s="177"/>
      <c r="Q97" s="48"/>
      <c r="R97" s="50"/>
      <c r="S97" s="50"/>
      <c r="T97" s="48"/>
      <c r="U97" s="59"/>
    </row>
    <row r="98" spans="1:21" ht="18" customHeight="1">
      <c r="A98" s="431" t="s">
        <v>109</v>
      </c>
      <c r="B98" s="27"/>
      <c r="C98" s="27"/>
      <c r="D98" s="112"/>
      <c r="E98" s="1662">
        <v>15</v>
      </c>
      <c r="F98" s="167">
        <f>+F88+1</f>
        <v>70</v>
      </c>
      <c r="G98" s="28" t="s">
        <v>55</v>
      </c>
      <c r="H98" s="28" t="s">
        <v>55</v>
      </c>
      <c r="I98" s="1648" t="s">
        <v>144</v>
      </c>
      <c r="J98" s="730">
        <v>1</v>
      </c>
      <c r="K98" s="1343">
        <v>2484</v>
      </c>
      <c r="L98" s="1343">
        <f t="shared" ref="L98:L102" si="6">J98*K98</f>
        <v>2484</v>
      </c>
      <c r="M98" s="159"/>
      <c r="N98" s="166" t="s">
        <v>145</v>
      </c>
      <c r="O98" s="69"/>
      <c r="P98" s="1647" t="s">
        <v>3542</v>
      </c>
      <c r="Q98" s="32">
        <v>45876</v>
      </c>
      <c r="R98" s="96"/>
      <c r="S98" s="111">
        <v>45901</v>
      </c>
      <c r="T98" s="48">
        <v>45902</v>
      </c>
      <c r="U98" s="59">
        <v>45902</v>
      </c>
    </row>
    <row r="99" spans="1:21" ht="18" customHeight="1">
      <c r="A99" s="431" t="s">
        <v>109</v>
      </c>
      <c r="B99" s="27"/>
      <c r="C99" s="27"/>
      <c r="D99" s="112"/>
      <c r="E99" s="1662">
        <v>15</v>
      </c>
      <c r="F99" s="167">
        <f>+F98+1</f>
        <v>71</v>
      </c>
      <c r="G99" s="28" t="s">
        <v>55</v>
      </c>
      <c r="H99" s="28" t="s">
        <v>55</v>
      </c>
      <c r="I99" s="1648" t="s">
        <v>146</v>
      </c>
      <c r="J99" s="730">
        <v>1</v>
      </c>
      <c r="K99" s="1343">
        <v>2581</v>
      </c>
      <c r="L99" s="1343">
        <f t="shared" si="6"/>
        <v>2581</v>
      </c>
      <c r="M99" s="159"/>
      <c r="N99" s="166" t="s">
        <v>147</v>
      </c>
      <c r="O99" s="69"/>
      <c r="P99" s="1647" t="s">
        <v>3542</v>
      </c>
      <c r="Q99" s="32">
        <v>45876</v>
      </c>
      <c r="R99" s="96"/>
      <c r="S99" s="111">
        <v>45901</v>
      </c>
      <c r="T99" s="48">
        <v>45902</v>
      </c>
      <c r="U99" s="59">
        <v>45902</v>
      </c>
    </row>
    <row r="100" spans="1:21" ht="18" customHeight="1">
      <c r="A100" s="431" t="s">
        <v>123</v>
      </c>
      <c r="B100" s="27"/>
      <c r="C100" s="27"/>
      <c r="D100" s="112"/>
      <c r="E100" s="1662">
        <v>15</v>
      </c>
      <c r="F100" s="167">
        <f t="shared" ref="F100:F106" si="7">+F99+1</f>
        <v>72</v>
      </c>
      <c r="G100" s="28" t="s">
        <v>55</v>
      </c>
      <c r="H100" s="28" t="s">
        <v>55</v>
      </c>
      <c r="I100" s="1648" t="s">
        <v>148</v>
      </c>
      <c r="J100" s="730">
        <v>1</v>
      </c>
      <c r="K100" s="1343">
        <v>6480</v>
      </c>
      <c r="L100" s="1343">
        <f t="shared" si="6"/>
        <v>6480</v>
      </c>
      <c r="M100" s="159"/>
      <c r="N100" s="166" t="s">
        <v>149</v>
      </c>
      <c r="O100" s="69"/>
      <c r="P100" s="1647" t="s">
        <v>3542</v>
      </c>
      <c r="Q100" s="32">
        <v>45876</v>
      </c>
      <c r="R100" s="96"/>
      <c r="S100" s="111">
        <v>45901</v>
      </c>
      <c r="T100" s="48">
        <v>45902</v>
      </c>
      <c r="U100" s="59">
        <v>45902</v>
      </c>
    </row>
    <row r="101" spans="1:21" ht="18" customHeight="1">
      <c r="A101" s="431" t="s">
        <v>64</v>
      </c>
      <c r="B101" s="27"/>
      <c r="C101" s="27"/>
      <c r="D101" s="112"/>
      <c r="E101" s="1662">
        <v>15</v>
      </c>
      <c r="F101" s="167">
        <f t="shared" si="7"/>
        <v>73</v>
      </c>
      <c r="G101" s="28" t="s">
        <v>55</v>
      </c>
      <c r="H101" s="28" t="s">
        <v>55</v>
      </c>
      <c r="I101" s="1648" t="s">
        <v>150</v>
      </c>
      <c r="J101" s="730">
        <v>2</v>
      </c>
      <c r="K101" s="1343">
        <v>244</v>
      </c>
      <c r="L101" s="1343">
        <f t="shared" si="6"/>
        <v>488</v>
      </c>
      <c r="M101" s="159"/>
      <c r="N101" s="166" t="s">
        <v>151</v>
      </c>
      <c r="O101" s="69"/>
      <c r="P101" s="1647" t="s">
        <v>3542</v>
      </c>
      <c r="Q101" s="32">
        <v>45876</v>
      </c>
      <c r="R101" s="96"/>
      <c r="S101" s="111">
        <v>45901</v>
      </c>
      <c r="T101" s="48">
        <v>45902</v>
      </c>
      <c r="U101" s="59">
        <v>45902</v>
      </c>
    </row>
    <row r="102" spans="1:21" ht="18" customHeight="1">
      <c r="A102" s="431" t="s">
        <v>42</v>
      </c>
      <c r="B102" s="27"/>
      <c r="C102" s="27"/>
      <c r="D102" s="112"/>
      <c r="E102" s="1662">
        <v>15</v>
      </c>
      <c r="F102" s="167">
        <f t="shared" si="7"/>
        <v>74</v>
      </c>
      <c r="G102" s="28" t="s">
        <v>55</v>
      </c>
      <c r="H102" s="28" t="s">
        <v>55</v>
      </c>
      <c r="I102" s="1648" t="s">
        <v>152</v>
      </c>
      <c r="J102" s="730">
        <v>7</v>
      </c>
      <c r="K102" s="1343">
        <v>47</v>
      </c>
      <c r="L102" s="1343">
        <f t="shared" si="6"/>
        <v>329</v>
      </c>
      <c r="M102" s="159"/>
      <c r="N102" s="166" t="s">
        <v>153</v>
      </c>
      <c r="O102" s="69"/>
      <c r="P102" s="1647" t="s">
        <v>3542</v>
      </c>
      <c r="Q102" s="32">
        <v>45876</v>
      </c>
      <c r="R102" s="96"/>
      <c r="S102" s="111">
        <v>45901</v>
      </c>
      <c r="T102" s="48">
        <v>45902</v>
      </c>
      <c r="U102" s="59">
        <v>45902</v>
      </c>
    </row>
    <row r="103" spans="1:21" ht="18" customHeight="1">
      <c r="A103" s="431" t="s">
        <v>109</v>
      </c>
      <c r="B103" s="27"/>
      <c r="C103" s="27"/>
      <c r="D103" s="112"/>
      <c r="E103" s="1662">
        <v>15</v>
      </c>
      <c r="F103" s="167">
        <f t="shared" si="7"/>
        <v>75</v>
      </c>
      <c r="G103" s="28" t="s">
        <v>55</v>
      </c>
      <c r="H103" s="28" t="s">
        <v>55</v>
      </c>
      <c r="I103" s="1610" t="s">
        <v>154</v>
      </c>
      <c r="J103" s="431">
        <v>1</v>
      </c>
      <c r="K103" s="756">
        <v>1016</v>
      </c>
      <c r="L103" s="756">
        <f>J103*K103</f>
        <v>1016</v>
      </c>
      <c r="M103" s="31"/>
      <c r="N103" s="38" t="s">
        <v>155</v>
      </c>
      <c r="O103" s="69"/>
      <c r="P103" s="1647" t="s">
        <v>3542</v>
      </c>
      <c r="Q103" s="32">
        <v>45876</v>
      </c>
      <c r="R103" s="96"/>
      <c r="S103" s="111">
        <v>45901</v>
      </c>
      <c r="T103" s="48">
        <v>45902</v>
      </c>
      <c r="U103" s="59">
        <v>45902</v>
      </c>
    </row>
    <row r="104" spans="1:21" ht="18" customHeight="1">
      <c r="A104" s="431" t="s">
        <v>42</v>
      </c>
      <c r="B104" s="27"/>
      <c r="C104" s="27"/>
      <c r="D104" s="112"/>
      <c r="E104" s="1662">
        <v>15</v>
      </c>
      <c r="F104" s="167">
        <f t="shared" si="7"/>
        <v>76</v>
      </c>
      <c r="G104" s="28" t="s">
        <v>55</v>
      </c>
      <c r="H104" s="28" t="s">
        <v>55</v>
      </c>
      <c r="I104" s="1610" t="s">
        <v>156</v>
      </c>
      <c r="J104" s="431">
        <v>1</v>
      </c>
      <c r="K104" s="756">
        <v>742</v>
      </c>
      <c r="L104" s="756">
        <f>J104*K104</f>
        <v>742</v>
      </c>
      <c r="M104" s="31"/>
      <c r="N104" s="38" t="s">
        <v>157</v>
      </c>
      <c r="O104" s="69"/>
      <c r="P104" s="1647" t="s">
        <v>3542</v>
      </c>
      <c r="Q104" s="32">
        <v>45876</v>
      </c>
      <c r="R104" s="96"/>
      <c r="S104" s="111">
        <v>45901</v>
      </c>
      <c r="T104" s="48">
        <v>45902</v>
      </c>
      <c r="U104" s="59">
        <v>45902</v>
      </c>
    </row>
    <row r="105" spans="1:21" ht="18" customHeight="1">
      <c r="A105" s="431" t="s">
        <v>42</v>
      </c>
      <c r="B105" s="27"/>
      <c r="C105" s="27"/>
      <c r="D105" s="112"/>
      <c r="E105" s="1662">
        <v>15</v>
      </c>
      <c r="F105" s="167">
        <f t="shared" si="7"/>
        <v>77</v>
      </c>
      <c r="G105" s="131" t="s">
        <v>55</v>
      </c>
      <c r="H105" s="131" t="s">
        <v>55</v>
      </c>
      <c r="I105" s="428" t="s">
        <v>158</v>
      </c>
      <c r="J105" s="1353">
        <v>10</v>
      </c>
      <c r="K105" s="1343">
        <v>17</v>
      </c>
      <c r="L105" s="1343">
        <f>J105*K105</f>
        <v>170</v>
      </c>
      <c r="M105" s="159"/>
      <c r="N105" s="166" t="s">
        <v>159</v>
      </c>
      <c r="O105" s="69"/>
      <c r="P105" s="1647" t="s">
        <v>3542</v>
      </c>
      <c r="Q105" s="32">
        <v>45876</v>
      </c>
      <c r="R105" s="96"/>
      <c r="S105" s="111">
        <v>45901</v>
      </c>
      <c r="T105" s="48">
        <v>45902</v>
      </c>
      <c r="U105" s="59">
        <v>45902</v>
      </c>
    </row>
    <row r="106" spans="1:21" ht="18" customHeight="1">
      <c r="A106" s="431" t="s">
        <v>42</v>
      </c>
      <c r="B106" s="27"/>
      <c r="C106" s="27"/>
      <c r="D106" s="112"/>
      <c r="E106" s="1662">
        <v>15</v>
      </c>
      <c r="F106" s="167">
        <f t="shared" si="7"/>
        <v>78</v>
      </c>
      <c r="G106" s="131" t="s">
        <v>55</v>
      </c>
      <c r="H106" s="131" t="s">
        <v>55</v>
      </c>
      <c r="I106" s="428" t="s">
        <v>160</v>
      </c>
      <c r="J106" s="1353">
        <v>6</v>
      </c>
      <c r="K106" s="1343">
        <v>91</v>
      </c>
      <c r="L106" s="1606">
        <f>J106*K106</f>
        <v>546</v>
      </c>
      <c r="M106" s="159"/>
      <c r="N106" s="166" t="s">
        <v>161</v>
      </c>
      <c r="O106" s="69"/>
      <c r="P106" s="1647" t="s">
        <v>3542</v>
      </c>
      <c r="Q106" s="32">
        <v>45876</v>
      </c>
      <c r="R106" s="96"/>
      <c r="S106" s="111">
        <v>45901</v>
      </c>
      <c r="T106" s="48">
        <v>45902</v>
      </c>
      <c r="U106" s="59">
        <v>45902</v>
      </c>
    </row>
    <row r="107" spans="1:21" ht="18" customHeight="1">
      <c r="E107" s="38"/>
      <c r="F107" s="27"/>
      <c r="G107" s="172"/>
      <c r="H107" s="172"/>
      <c r="I107" s="173"/>
      <c r="J107" s="164"/>
      <c r="K107" s="165"/>
      <c r="L107" s="77"/>
      <c r="M107" s="27"/>
      <c r="N107" s="166"/>
      <c r="O107" s="69"/>
      <c r="P107" s="834"/>
      <c r="Q107" s="658"/>
      <c r="R107" s="50"/>
      <c r="S107" s="835"/>
      <c r="T107" s="40"/>
      <c r="U107" s="59"/>
    </row>
    <row r="108" spans="1:21" ht="18" customHeight="1">
      <c r="E108" s="38"/>
      <c r="F108" s="27"/>
      <c r="G108" s="172"/>
      <c r="H108" s="172"/>
      <c r="I108" s="212">
        <f>SUM(L98:L108)</f>
        <v>14836</v>
      </c>
      <c r="J108" s="213"/>
      <c r="K108" s="213"/>
      <c r="L108" s="214"/>
      <c r="M108" s="27"/>
      <c r="N108" s="166"/>
      <c r="O108" s="69"/>
      <c r="P108" s="834"/>
      <c r="Q108" s="658"/>
      <c r="R108" s="50"/>
      <c r="S108" s="835"/>
      <c r="T108" s="40"/>
      <c r="U108" s="59"/>
    </row>
    <row r="109" spans="1:21" s="4" customFormat="1" ht="19.5" customHeight="1">
      <c r="E109" s="27"/>
      <c r="F109" s="94"/>
      <c r="G109" s="53"/>
      <c r="H109" s="53"/>
      <c r="I109" s="61"/>
      <c r="J109" s="58"/>
      <c r="K109" s="95"/>
      <c r="L109" s="53"/>
      <c r="M109" s="58"/>
      <c r="N109" s="68"/>
      <c r="O109" s="69"/>
      <c r="P109" s="834"/>
      <c r="Q109" s="658"/>
      <c r="R109" s="50"/>
      <c r="S109" s="835"/>
      <c r="T109" s="40"/>
      <c r="U109" s="59"/>
    </row>
    <row r="110" spans="1:21" s="4" customFormat="1" ht="19.5" customHeight="1">
      <c r="E110" s="27"/>
      <c r="F110" s="94"/>
      <c r="G110" s="53"/>
      <c r="H110" s="53"/>
      <c r="I110" s="61"/>
      <c r="J110" s="58"/>
      <c r="K110" s="95"/>
      <c r="L110" s="53"/>
      <c r="M110" s="58"/>
      <c r="N110" s="68"/>
      <c r="O110" s="69"/>
      <c r="P110" s="834"/>
      <c r="Q110" s="658"/>
      <c r="R110" s="50"/>
      <c r="S110" s="835"/>
      <c r="T110" s="40"/>
      <c r="U110" s="59"/>
    </row>
    <row r="111" spans="1:21" s="4" customFormat="1" ht="19.5" customHeight="1">
      <c r="E111" s="27"/>
      <c r="F111" s="94"/>
      <c r="G111" s="53"/>
      <c r="H111" s="53"/>
      <c r="I111" s="61"/>
      <c r="J111" s="58"/>
      <c r="K111" s="95"/>
      <c r="L111" s="53"/>
      <c r="M111" s="58"/>
      <c r="N111" s="68"/>
      <c r="O111" s="69"/>
      <c r="P111" s="834"/>
      <c r="Q111" s="658"/>
      <c r="R111" s="50"/>
      <c r="S111" s="835"/>
      <c r="T111" s="40"/>
      <c r="U111" s="59"/>
    </row>
    <row r="112" spans="1:21" ht="18" customHeight="1">
      <c r="E112" s="397"/>
      <c r="F112" s="1630"/>
      <c r="G112" s="179" t="s">
        <v>162</v>
      </c>
      <c r="H112" s="180"/>
      <c r="I112" s="181"/>
      <c r="J112" s="27"/>
      <c r="K112" s="27"/>
      <c r="L112" s="31"/>
      <c r="M112" s="31"/>
      <c r="N112" s="27"/>
      <c r="O112" s="69"/>
      <c r="P112" s="834"/>
      <c r="Q112" s="658"/>
      <c r="R112" s="50"/>
      <c r="S112" s="835"/>
      <c r="T112" s="40"/>
      <c r="U112" s="59"/>
    </row>
    <row r="113" spans="1:21" ht="18" customHeight="1">
      <c r="A113" s="431" t="s">
        <v>42</v>
      </c>
      <c r="B113" s="27"/>
      <c r="C113" s="27"/>
      <c r="D113" s="112"/>
      <c r="E113" s="688">
        <v>5</v>
      </c>
      <c r="F113" s="145">
        <f>+F106+1</f>
        <v>79</v>
      </c>
      <c r="G113" s="28" t="s">
        <v>170</v>
      </c>
      <c r="H113" s="28" t="s">
        <v>170</v>
      </c>
      <c r="I113" s="1663" t="s">
        <v>174</v>
      </c>
      <c r="J113" s="1664">
        <v>1</v>
      </c>
      <c r="K113" s="1665">
        <v>5500</v>
      </c>
      <c r="L113" s="1651">
        <f t="shared" ref="L113:L137" si="8">J113*K113</f>
        <v>5500</v>
      </c>
      <c r="M113" s="194"/>
      <c r="N113" s="195" t="s">
        <v>175</v>
      </c>
      <c r="O113" s="69"/>
      <c r="P113" s="1647" t="s">
        <v>3542</v>
      </c>
      <c r="Q113" s="32">
        <v>45876</v>
      </c>
      <c r="R113" s="96"/>
      <c r="S113" s="111">
        <v>45901</v>
      </c>
      <c r="T113" s="48">
        <v>45902</v>
      </c>
      <c r="U113" s="59">
        <v>45902</v>
      </c>
    </row>
    <row r="114" spans="1:21" ht="18" customHeight="1">
      <c r="A114" s="431" t="s">
        <v>182</v>
      </c>
      <c r="B114" s="27"/>
      <c r="C114" s="27"/>
      <c r="D114" s="112"/>
      <c r="E114" s="688">
        <v>5</v>
      </c>
      <c r="F114" s="145">
        <f t="shared" ref="F114:F139" si="9">+F113+1</f>
        <v>80</v>
      </c>
      <c r="G114" s="146" t="s">
        <v>61</v>
      </c>
      <c r="H114" s="28" t="s">
        <v>55</v>
      </c>
      <c r="I114" s="1648" t="s">
        <v>3586</v>
      </c>
      <c r="J114" s="730">
        <v>1</v>
      </c>
      <c r="K114" s="1666">
        <v>4870</v>
      </c>
      <c r="L114" s="1651">
        <f t="shared" si="8"/>
        <v>4870</v>
      </c>
      <c r="M114" s="159"/>
      <c r="N114" s="148" t="s">
        <v>3587</v>
      </c>
      <c r="O114" s="69"/>
      <c r="P114" s="1647" t="s">
        <v>3542</v>
      </c>
      <c r="Q114" s="32">
        <v>45876</v>
      </c>
      <c r="R114" s="96"/>
      <c r="S114" s="111">
        <v>45901</v>
      </c>
      <c r="T114" s="48">
        <v>45902</v>
      </c>
      <c r="U114" s="59">
        <v>45902</v>
      </c>
    </row>
    <row r="115" spans="1:21" ht="18" customHeight="1">
      <c r="A115" s="112" t="s">
        <v>182</v>
      </c>
      <c r="B115" s="27"/>
      <c r="C115" s="27"/>
      <c r="D115" s="112"/>
      <c r="E115" s="688">
        <v>5</v>
      </c>
      <c r="F115" s="145">
        <f t="shared" si="9"/>
        <v>81</v>
      </c>
      <c r="G115" s="146" t="s">
        <v>61</v>
      </c>
      <c r="H115" s="28" t="s">
        <v>55</v>
      </c>
      <c r="I115" s="1648" t="s">
        <v>3588</v>
      </c>
      <c r="J115" s="730">
        <v>1</v>
      </c>
      <c r="K115" s="1666">
        <v>2530</v>
      </c>
      <c r="L115" s="1651">
        <f t="shared" si="8"/>
        <v>2530</v>
      </c>
      <c r="M115" s="159"/>
      <c r="N115" s="148" t="s">
        <v>3589</v>
      </c>
      <c r="O115" s="69"/>
      <c r="P115" s="1647" t="s">
        <v>3542</v>
      </c>
      <c r="Q115" s="32">
        <v>45876</v>
      </c>
      <c r="R115" s="96"/>
      <c r="S115" s="111">
        <v>45901</v>
      </c>
      <c r="T115" s="48">
        <v>45902</v>
      </c>
      <c r="U115" s="59">
        <v>45902</v>
      </c>
    </row>
    <row r="116" spans="1:21" ht="18" customHeight="1">
      <c r="A116" s="431" t="s">
        <v>42</v>
      </c>
      <c r="B116" s="27"/>
      <c r="C116" s="27"/>
      <c r="D116" s="112"/>
      <c r="E116" s="1662">
        <v>15</v>
      </c>
      <c r="F116" s="145">
        <f t="shared" si="9"/>
        <v>82</v>
      </c>
      <c r="G116" s="131" t="s">
        <v>55</v>
      </c>
      <c r="H116" s="131" t="s">
        <v>55</v>
      </c>
      <c r="I116" s="1648" t="s">
        <v>75</v>
      </c>
      <c r="J116" s="730">
        <v>12</v>
      </c>
      <c r="K116" s="1666">
        <v>41</v>
      </c>
      <c r="L116" s="1651">
        <f t="shared" si="8"/>
        <v>492</v>
      </c>
      <c r="M116" s="159"/>
      <c r="N116" s="148" t="s">
        <v>3590</v>
      </c>
      <c r="O116" s="69"/>
      <c r="P116" s="1647" t="s">
        <v>3542</v>
      </c>
      <c r="Q116" s="32">
        <v>45876</v>
      </c>
      <c r="R116" s="96"/>
      <c r="S116" s="111">
        <v>45901</v>
      </c>
      <c r="T116" s="48">
        <v>45902</v>
      </c>
      <c r="U116" s="59">
        <v>45902</v>
      </c>
    </row>
    <row r="117" spans="1:21" ht="18" customHeight="1">
      <c r="A117" s="431" t="s">
        <v>42</v>
      </c>
      <c r="B117" s="27"/>
      <c r="C117" s="27"/>
      <c r="D117" s="112"/>
      <c r="E117" s="1662">
        <v>15</v>
      </c>
      <c r="F117" s="145">
        <f t="shared" si="9"/>
        <v>83</v>
      </c>
      <c r="G117" s="131" t="s">
        <v>55</v>
      </c>
      <c r="H117" s="131" t="s">
        <v>55</v>
      </c>
      <c r="I117" s="428" t="s">
        <v>158</v>
      </c>
      <c r="J117" s="1353">
        <v>8</v>
      </c>
      <c r="K117" s="1343">
        <v>127</v>
      </c>
      <c r="L117" s="1651">
        <f t="shared" si="8"/>
        <v>1016</v>
      </c>
      <c r="M117" s="159"/>
      <c r="N117" s="166" t="s">
        <v>3591</v>
      </c>
      <c r="O117" s="69"/>
      <c r="P117" s="1647" t="s">
        <v>3542</v>
      </c>
      <c r="Q117" s="32">
        <v>45876</v>
      </c>
      <c r="R117" s="96"/>
      <c r="S117" s="111">
        <v>45901</v>
      </c>
      <c r="T117" s="48">
        <v>45902</v>
      </c>
      <c r="U117" s="59">
        <v>45902</v>
      </c>
    </row>
    <row r="118" spans="1:21" ht="18" customHeight="1">
      <c r="A118" s="431" t="s">
        <v>42</v>
      </c>
      <c r="B118" s="27"/>
      <c r="C118" s="27"/>
      <c r="D118" s="112"/>
      <c r="E118" s="1662">
        <v>15</v>
      </c>
      <c r="F118" s="145">
        <f t="shared" si="9"/>
        <v>84</v>
      </c>
      <c r="G118" s="131" t="s">
        <v>55</v>
      </c>
      <c r="H118" s="131" t="s">
        <v>55</v>
      </c>
      <c r="I118" s="428" t="s">
        <v>438</v>
      </c>
      <c r="J118" s="1353">
        <v>5</v>
      </c>
      <c r="K118" s="1343">
        <v>120</v>
      </c>
      <c r="L118" s="1651">
        <f t="shared" si="8"/>
        <v>600</v>
      </c>
      <c r="M118" s="159"/>
      <c r="N118" s="166" t="s">
        <v>3592</v>
      </c>
      <c r="O118" s="69"/>
      <c r="P118" s="1647" t="s">
        <v>3542</v>
      </c>
      <c r="Q118" s="32">
        <v>45876</v>
      </c>
      <c r="R118" s="96"/>
      <c r="S118" s="111">
        <v>45901</v>
      </c>
      <c r="T118" s="48">
        <v>45902</v>
      </c>
      <c r="U118" s="59">
        <v>45902</v>
      </c>
    </row>
    <row r="119" spans="1:21" ht="18" customHeight="1">
      <c r="A119" s="431" t="s">
        <v>182</v>
      </c>
      <c r="B119" s="27"/>
      <c r="C119" s="27"/>
      <c r="D119" s="112"/>
      <c r="E119" s="688">
        <v>5</v>
      </c>
      <c r="F119" s="145">
        <f t="shared" si="9"/>
        <v>85</v>
      </c>
      <c r="G119" s="146" t="s">
        <v>61</v>
      </c>
      <c r="H119" s="28" t="s">
        <v>55</v>
      </c>
      <c r="I119" s="1648" t="s">
        <v>3593</v>
      </c>
      <c r="J119" s="730">
        <v>1</v>
      </c>
      <c r="K119" s="1666">
        <v>2720</v>
      </c>
      <c r="L119" s="1651">
        <f t="shared" si="8"/>
        <v>2720</v>
      </c>
      <c r="M119" s="159"/>
      <c r="N119" s="148" t="s">
        <v>3594</v>
      </c>
      <c r="O119" s="69"/>
      <c r="P119" s="1647" t="s">
        <v>3542</v>
      </c>
      <c r="Q119" s="32">
        <v>45876</v>
      </c>
      <c r="R119" s="96"/>
      <c r="S119" s="111">
        <v>45901</v>
      </c>
      <c r="T119" s="48">
        <v>45902</v>
      </c>
      <c r="U119" s="59">
        <v>45902</v>
      </c>
    </row>
    <row r="120" spans="1:21" ht="18" customHeight="1">
      <c r="A120" s="431" t="s">
        <v>182</v>
      </c>
      <c r="B120" s="27"/>
      <c r="C120" s="27"/>
      <c r="D120" s="112"/>
      <c r="E120" s="688">
        <v>5</v>
      </c>
      <c r="F120" s="145">
        <f t="shared" si="9"/>
        <v>86</v>
      </c>
      <c r="G120" s="146" t="s">
        <v>61</v>
      </c>
      <c r="H120" s="28" t="s">
        <v>55</v>
      </c>
      <c r="I120" s="1648" t="s">
        <v>3595</v>
      </c>
      <c r="J120" s="730">
        <v>2</v>
      </c>
      <c r="K120" s="1666">
        <v>2070</v>
      </c>
      <c r="L120" s="1651">
        <f t="shared" si="8"/>
        <v>4140</v>
      </c>
      <c r="M120" s="159"/>
      <c r="N120" s="148" t="s">
        <v>3596</v>
      </c>
      <c r="O120" s="69"/>
      <c r="P120" s="1647" t="s">
        <v>3542</v>
      </c>
      <c r="Q120" s="32">
        <v>45876</v>
      </c>
      <c r="R120" s="96"/>
      <c r="S120" s="111">
        <v>45901</v>
      </c>
      <c r="T120" s="48">
        <v>45902</v>
      </c>
      <c r="U120" s="59">
        <v>45902</v>
      </c>
    </row>
    <row r="121" spans="1:21" ht="18" customHeight="1">
      <c r="A121" s="431" t="s">
        <v>182</v>
      </c>
      <c r="B121" s="31"/>
      <c r="C121" s="31"/>
      <c r="D121" s="31"/>
      <c r="E121" s="688"/>
      <c r="F121" s="145">
        <f t="shared" si="9"/>
        <v>87</v>
      </c>
      <c r="G121" s="146" t="s">
        <v>61</v>
      </c>
      <c r="H121" s="28" t="s">
        <v>55</v>
      </c>
      <c r="I121" s="1648" t="s">
        <v>3597</v>
      </c>
      <c r="J121" s="730">
        <v>1</v>
      </c>
      <c r="K121" s="1666">
        <v>2550</v>
      </c>
      <c r="L121" s="1651">
        <f t="shared" si="8"/>
        <v>2550</v>
      </c>
      <c r="M121" s="159"/>
      <c r="N121" s="148" t="s">
        <v>3598</v>
      </c>
      <c r="O121" s="69"/>
      <c r="P121" s="1647" t="s">
        <v>3542</v>
      </c>
      <c r="Q121" s="32">
        <v>45876</v>
      </c>
      <c r="R121" s="96"/>
      <c r="S121" s="111">
        <v>45901</v>
      </c>
      <c r="T121" s="48">
        <v>45902</v>
      </c>
      <c r="U121" s="59">
        <v>45902</v>
      </c>
    </row>
    <row r="122" spans="1:21" ht="18" customHeight="1">
      <c r="A122" s="431" t="s">
        <v>42</v>
      </c>
      <c r="B122" s="27"/>
      <c r="C122" s="27"/>
      <c r="D122" s="112"/>
      <c r="E122" s="688">
        <v>5</v>
      </c>
      <c r="F122" s="145">
        <f t="shared" si="9"/>
        <v>88</v>
      </c>
      <c r="G122" s="28" t="s">
        <v>55</v>
      </c>
      <c r="H122" s="28" t="s">
        <v>55</v>
      </c>
      <c r="I122" s="1610" t="s">
        <v>165</v>
      </c>
      <c r="J122" s="431">
        <v>3</v>
      </c>
      <c r="K122" s="1650">
        <v>71</v>
      </c>
      <c r="L122" s="1651">
        <f t="shared" si="8"/>
        <v>213</v>
      </c>
      <c r="M122" s="31"/>
      <c r="N122" s="38" t="s">
        <v>3599</v>
      </c>
      <c r="O122" s="69"/>
      <c r="P122" s="1647" t="s">
        <v>3542</v>
      </c>
      <c r="Q122" s="32">
        <v>45876</v>
      </c>
      <c r="R122" s="96"/>
      <c r="S122" s="111">
        <v>45901</v>
      </c>
      <c r="T122" s="48">
        <v>45902</v>
      </c>
      <c r="U122" s="59">
        <v>45902</v>
      </c>
    </row>
    <row r="123" spans="1:21" ht="18" customHeight="1">
      <c r="A123" s="431" t="s">
        <v>42</v>
      </c>
      <c r="B123" s="27"/>
      <c r="C123" s="27"/>
      <c r="D123" s="31"/>
      <c r="E123" s="688"/>
      <c r="F123" s="145">
        <f t="shared" si="9"/>
        <v>89</v>
      </c>
      <c r="G123" s="28" t="s">
        <v>55</v>
      </c>
      <c r="H123" s="28" t="s">
        <v>55</v>
      </c>
      <c r="I123" s="1648" t="s">
        <v>3600</v>
      </c>
      <c r="J123" s="730">
        <v>6</v>
      </c>
      <c r="K123" s="1666">
        <v>219</v>
      </c>
      <c r="L123" s="1651">
        <f t="shared" si="8"/>
        <v>1314</v>
      </c>
      <c r="M123" s="159"/>
      <c r="N123" s="148" t="s">
        <v>3601</v>
      </c>
      <c r="O123" s="69"/>
      <c r="P123" s="1647" t="s">
        <v>3542</v>
      </c>
      <c r="Q123" s="32">
        <v>45876</v>
      </c>
      <c r="R123" s="96"/>
      <c r="S123" s="111">
        <v>45901</v>
      </c>
      <c r="T123" s="48">
        <v>45902</v>
      </c>
      <c r="U123" s="59">
        <v>45902</v>
      </c>
    </row>
    <row r="124" spans="1:21" ht="18" customHeight="1">
      <c r="A124" s="431" t="s">
        <v>42</v>
      </c>
      <c r="B124" s="27"/>
      <c r="C124" s="27"/>
      <c r="D124" s="31"/>
      <c r="E124" s="688"/>
      <c r="F124" s="145">
        <f t="shared" si="9"/>
        <v>90</v>
      </c>
      <c r="G124" s="28" t="s">
        <v>55</v>
      </c>
      <c r="H124" s="28" t="s">
        <v>55</v>
      </c>
      <c r="I124" s="1648" t="s">
        <v>3602</v>
      </c>
      <c r="J124" s="730">
        <v>6</v>
      </c>
      <c r="K124" s="1666">
        <v>47</v>
      </c>
      <c r="L124" s="1651">
        <f t="shared" si="8"/>
        <v>282</v>
      </c>
      <c r="M124" s="159"/>
      <c r="N124" s="148" t="s">
        <v>3601</v>
      </c>
      <c r="O124" s="69"/>
      <c r="P124" s="1647" t="s">
        <v>3542</v>
      </c>
      <c r="Q124" s="32">
        <v>45876</v>
      </c>
      <c r="R124" s="96"/>
      <c r="S124" s="111">
        <v>45901</v>
      </c>
      <c r="T124" s="48">
        <v>45902</v>
      </c>
      <c r="U124" s="59">
        <v>45902</v>
      </c>
    </row>
    <row r="125" spans="1:21" ht="18" customHeight="1">
      <c r="A125" s="431" t="s">
        <v>42</v>
      </c>
      <c r="B125" s="27"/>
      <c r="C125" s="27"/>
      <c r="D125" s="112"/>
      <c r="E125" s="688">
        <v>5</v>
      </c>
      <c r="F125" s="145">
        <f t="shared" si="9"/>
        <v>91</v>
      </c>
      <c r="G125" s="28" t="s">
        <v>55</v>
      </c>
      <c r="H125" s="28" t="s">
        <v>55</v>
      </c>
      <c r="I125" s="1610" t="s">
        <v>177</v>
      </c>
      <c r="J125" s="431">
        <v>3</v>
      </c>
      <c r="K125" s="1650">
        <v>30</v>
      </c>
      <c r="L125" s="1651">
        <f t="shared" si="8"/>
        <v>90</v>
      </c>
      <c r="M125" s="31"/>
      <c r="N125" s="38" t="s">
        <v>3603</v>
      </c>
      <c r="O125" s="69"/>
      <c r="P125" s="1647" t="s">
        <v>3542</v>
      </c>
      <c r="Q125" s="32">
        <v>45876</v>
      </c>
      <c r="R125" s="96"/>
      <c r="S125" s="111">
        <v>45901</v>
      </c>
      <c r="T125" s="48">
        <v>45902</v>
      </c>
      <c r="U125" s="59">
        <v>45902</v>
      </c>
    </row>
    <row r="126" spans="1:21" ht="18" customHeight="1">
      <c r="A126" s="431" t="s">
        <v>182</v>
      </c>
      <c r="B126" s="27"/>
      <c r="C126" s="27"/>
      <c r="D126" s="112"/>
      <c r="E126" s="688">
        <v>5</v>
      </c>
      <c r="F126" s="145">
        <f t="shared" si="9"/>
        <v>92</v>
      </c>
      <c r="G126" s="146" t="s">
        <v>61</v>
      </c>
      <c r="H126" s="28" t="s">
        <v>55</v>
      </c>
      <c r="I126" s="1648" t="s">
        <v>3604</v>
      </c>
      <c r="J126" s="730">
        <v>1</v>
      </c>
      <c r="K126" s="1666">
        <v>3391</v>
      </c>
      <c r="L126" s="1651">
        <f t="shared" si="8"/>
        <v>3391</v>
      </c>
      <c r="M126" s="159"/>
      <c r="N126" s="148" t="s">
        <v>3605</v>
      </c>
      <c r="O126" s="69"/>
      <c r="P126" s="1647" t="s">
        <v>3542</v>
      </c>
      <c r="Q126" s="32">
        <v>45876</v>
      </c>
      <c r="R126" s="96"/>
      <c r="S126" s="111">
        <v>45901</v>
      </c>
      <c r="T126" s="48">
        <v>45902</v>
      </c>
      <c r="U126" s="59">
        <v>45902</v>
      </c>
    </row>
    <row r="127" spans="1:21" ht="18" customHeight="1">
      <c r="A127" s="431" t="s">
        <v>42</v>
      </c>
      <c r="B127" s="27"/>
      <c r="C127" s="27"/>
      <c r="D127" s="31"/>
      <c r="E127" s="688"/>
      <c r="F127" s="145">
        <f t="shared" si="9"/>
        <v>93</v>
      </c>
      <c r="G127" s="28" t="s">
        <v>55</v>
      </c>
      <c r="H127" s="28" t="s">
        <v>55</v>
      </c>
      <c r="I127" s="1648" t="s">
        <v>3606</v>
      </c>
      <c r="J127" s="730">
        <v>1</v>
      </c>
      <c r="K127" s="1666">
        <v>167</v>
      </c>
      <c r="L127" s="1651">
        <f t="shared" si="8"/>
        <v>167</v>
      </c>
      <c r="M127" s="159"/>
      <c r="N127" s="148" t="s">
        <v>3607</v>
      </c>
      <c r="O127" s="69"/>
      <c r="P127" s="1647" t="s">
        <v>3542</v>
      </c>
      <c r="Q127" s="32">
        <v>45876</v>
      </c>
      <c r="R127" s="96"/>
      <c r="S127" s="111">
        <v>45901</v>
      </c>
      <c r="T127" s="48">
        <v>45902</v>
      </c>
      <c r="U127" s="59">
        <v>45902</v>
      </c>
    </row>
    <row r="128" spans="1:21" ht="18" customHeight="1">
      <c r="A128" s="431" t="s">
        <v>42</v>
      </c>
      <c r="B128" s="27"/>
      <c r="C128" s="27"/>
      <c r="D128" s="31"/>
      <c r="E128" s="688"/>
      <c r="F128" s="145">
        <f t="shared" si="9"/>
        <v>94</v>
      </c>
      <c r="G128" s="27" t="s">
        <v>55</v>
      </c>
      <c r="H128" s="27" t="s">
        <v>55</v>
      </c>
      <c r="I128" s="1648" t="s">
        <v>3608</v>
      </c>
      <c r="J128" s="730">
        <v>4</v>
      </c>
      <c r="K128" s="1666">
        <v>103</v>
      </c>
      <c r="L128" s="1651">
        <f t="shared" si="8"/>
        <v>412</v>
      </c>
      <c r="M128" s="159"/>
      <c r="N128" s="148" t="s">
        <v>3609</v>
      </c>
      <c r="O128" s="69"/>
      <c r="P128" s="1647" t="s">
        <v>3542</v>
      </c>
      <c r="Q128" s="32">
        <v>45876</v>
      </c>
      <c r="R128" s="96"/>
      <c r="S128" s="111">
        <v>45901</v>
      </c>
      <c r="T128" s="48">
        <v>45902</v>
      </c>
      <c r="U128" s="59">
        <v>45902</v>
      </c>
    </row>
    <row r="129" spans="1:21" ht="18" customHeight="1">
      <c r="A129" s="431" t="s">
        <v>42</v>
      </c>
      <c r="B129" s="27"/>
      <c r="C129" s="27"/>
      <c r="D129" s="112"/>
      <c r="E129" s="688">
        <v>5</v>
      </c>
      <c r="F129" s="145">
        <f t="shared" si="9"/>
        <v>95</v>
      </c>
      <c r="G129" s="27" t="s">
        <v>55</v>
      </c>
      <c r="H129" s="27" t="s">
        <v>55</v>
      </c>
      <c r="I129" s="1667" t="s">
        <v>167</v>
      </c>
      <c r="J129" s="491">
        <v>1</v>
      </c>
      <c r="K129" s="1668">
        <v>69</v>
      </c>
      <c r="L129" s="1651">
        <f t="shared" si="8"/>
        <v>69</v>
      </c>
      <c r="M129" s="31"/>
      <c r="N129" s="187" t="s">
        <v>168</v>
      </c>
      <c r="O129" s="69"/>
      <c r="P129" s="1647" t="s">
        <v>3542</v>
      </c>
      <c r="Q129" s="32">
        <v>45876</v>
      </c>
      <c r="R129" s="96"/>
      <c r="S129" s="111">
        <v>45901</v>
      </c>
      <c r="T129" s="48">
        <v>45902</v>
      </c>
      <c r="U129" s="59">
        <v>45902</v>
      </c>
    </row>
    <row r="130" spans="1:21" ht="18" customHeight="1">
      <c r="A130" s="431" t="s">
        <v>42</v>
      </c>
      <c r="B130" s="27"/>
      <c r="C130" s="27"/>
      <c r="D130" s="31"/>
      <c r="E130" s="688"/>
      <c r="F130" s="145">
        <f t="shared" si="9"/>
        <v>96</v>
      </c>
      <c r="G130" s="27" t="s">
        <v>55</v>
      </c>
      <c r="H130" s="27" t="s">
        <v>55</v>
      </c>
      <c r="I130" s="1648" t="s">
        <v>2209</v>
      </c>
      <c r="J130" s="730">
        <v>3</v>
      </c>
      <c r="K130" s="1666">
        <v>187</v>
      </c>
      <c r="L130" s="1651">
        <f t="shared" si="8"/>
        <v>561</v>
      </c>
      <c r="M130" s="159"/>
      <c r="N130" s="148" t="s">
        <v>3610</v>
      </c>
      <c r="O130" s="69"/>
      <c r="P130" s="1647" t="s">
        <v>3542</v>
      </c>
      <c r="Q130" s="32">
        <v>45876</v>
      </c>
      <c r="R130" s="96"/>
      <c r="S130" s="111">
        <v>45901</v>
      </c>
      <c r="T130" s="48">
        <v>45902</v>
      </c>
      <c r="U130" s="59">
        <v>45902</v>
      </c>
    </row>
    <row r="131" spans="1:21" ht="18" customHeight="1">
      <c r="A131" s="431" t="s">
        <v>42</v>
      </c>
      <c r="B131" s="27"/>
      <c r="C131" s="27"/>
      <c r="D131" s="31"/>
      <c r="E131" s="688"/>
      <c r="F131" s="145">
        <f t="shared" si="9"/>
        <v>97</v>
      </c>
      <c r="G131" s="27" t="s">
        <v>55</v>
      </c>
      <c r="H131" s="27" t="s">
        <v>55</v>
      </c>
      <c r="I131" s="1648" t="s">
        <v>3611</v>
      </c>
      <c r="J131" s="730">
        <v>6</v>
      </c>
      <c r="K131" s="1666">
        <v>65</v>
      </c>
      <c r="L131" s="1651">
        <f t="shared" si="8"/>
        <v>390</v>
      </c>
      <c r="M131" s="159"/>
      <c r="N131" s="148" t="s">
        <v>3612</v>
      </c>
      <c r="O131" s="69"/>
      <c r="P131" s="1647" t="s">
        <v>3542</v>
      </c>
      <c r="Q131" s="32">
        <v>45876</v>
      </c>
      <c r="R131" s="96"/>
      <c r="S131" s="111">
        <v>45901</v>
      </c>
      <c r="T131" s="48">
        <v>45902</v>
      </c>
      <c r="U131" s="59">
        <v>45902</v>
      </c>
    </row>
    <row r="132" spans="1:21" ht="18" customHeight="1">
      <c r="A132" s="431" t="s">
        <v>182</v>
      </c>
      <c r="B132" s="27"/>
      <c r="C132" s="27"/>
      <c r="D132" s="112"/>
      <c r="E132" s="688">
        <v>5</v>
      </c>
      <c r="F132" s="145">
        <f t="shared" si="9"/>
        <v>98</v>
      </c>
      <c r="G132" s="146" t="s">
        <v>61</v>
      </c>
      <c r="H132" s="28" t="s">
        <v>55</v>
      </c>
      <c r="I132" s="1648" t="s">
        <v>3613</v>
      </c>
      <c r="J132" s="730">
        <v>1</v>
      </c>
      <c r="K132" s="1666">
        <v>2365</v>
      </c>
      <c r="L132" s="1651">
        <f t="shared" si="8"/>
        <v>2365</v>
      </c>
      <c r="M132" s="159"/>
      <c r="N132" s="148" t="s">
        <v>3614</v>
      </c>
      <c r="O132" s="69"/>
      <c r="P132" s="1647" t="s">
        <v>3542</v>
      </c>
      <c r="Q132" s="32">
        <v>45876</v>
      </c>
      <c r="R132" s="96"/>
      <c r="S132" s="111">
        <v>45901</v>
      </c>
      <c r="T132" s="48">
        <v>45902</v>
      </c>
      <c r="U132" s="59">
        <v>45902</v>
      </c>
    </row>
    <row r="133" spans="1:21" ht="18" customHeight="1">
      <c r="A133" s="431" t="s">
        <v>3615</v>
      </c>
      <c r="B133" s="31"/>
      <c r="C133" s="31"/>
      <c r="D133" s="31"/>
      <c r="E133" s="688"/>
      <c r="F133" s="145">
        <f t="shared" si="9"/>
        <v>99</v>
      </c>
      <c r="G133" s="146" t="s">
        <v>61</v>
      </c>
      <c r="H133" s="28" t="s">
        <v>55</v>
      </c>
      <c r="I133" s="1648" t="s">
        <v>3616</v>
      </c>
      <c r="J133" s="730">
        <v>1</v>
      </c>
      <c r="K133" s="1666">
        <v>6148</v>
      </c>
      <c r="L133" s="1651">
        <f t="shared" si="8"/>
        <v>6148</v>
      </c>
      <c r="M133" s="159"/>
      <c r="N133" s="148" t="s">
        <v>3617</v>
      </c>
      <c r="O133" s="69"/>
      <c r="P133" s="1647" t="s">
        <v>3542</v>
      </c>
      <c r="Q133" s="32">
        <v>45876</v>
      </c>
      <c r="R133" s="96"/>
      <c r="S133" s="111">
        <v>45901</v>
      </c>
      <c r="T133" s="48">
        <v>45902</v>
      </c>
      <c r="U133" s="59">
        <v>45902</v>
      </c>
    </row>
    <row r="134" spans="1:21" ht="18" customHeight="1">
      <c r="A134" s="1669" t="s">
        <v>123</v>
      </c>
      <c r="B134" s="27"/>
      <c r="C134" s="27"/>
      <c r="D134" s="27"/>
      <c r="E134" s="688">
        <v>5</v>
      </c>
      <c r="F134" s="145">
        <f t="shared" si="9"/>
        <v>100</v>
      </c>
      <c r="G134" s="146" t="s">
        <v>61</v>
      </c>
      <c r="H134" s="28" t="s">
        <v>55</v>
      </c>
      <c r="I134" s="1648" t="s">
        <v>163</v>
      </c>
      <c r="J134" s="730">
        <v>1</v>
      </c>
      <c r="K134" s="1666">
        <v>3897</v>
      </c>
      <c r="L134" s="1343">
        <f t="shared" si="8"/>
        <v>3897</v>
      </c>
      <c r="M134" s="159"/>
      <c r="N134" s="148" t="s">
        <v>164</v>
      </c>
      <c r="O134" s="69"/>
      <c r="P134" s="1647" t="s">
        <v>3542</v>
      </c>
      <c r="Q134" s="32">
        <v>45876</v>
      </c>
      <c r="R134" s="96"/>
      <c r="S134" s="111">
        <v>45901</v>
      </c>
      <c r="T134" s="48">
        <v>45902</v>
      </c>
      <c r="U134" s="59">
        <v>45902</v>
      </c>
    </row>
    <row r="135" spans="1:21" ht="18" customHeight="1">
      <c r="A135" s="431" t="s">
        <v>182</v>
      </c>
      <c r="B135" s="27"/>
      <c r="C135" s="27"/>
      <c r="D135" s="112"/>
      <c r="E135" s="688">
        <v>5</v>
      </c>
      <c r="F135" s="145">
        <f t="shared" si="9"/>
        <v>101</v>
      </c>
      <c r="G135" s="146" t="s">
        <v>61</v>
      </c>
      <c r="H135" s="28" t="s">
        <v>55</v>
      </c>
      <c r="I135" s="1670" t="s">
        <v>3618</v>
      </c>
      <c r="J135" s="431">
        <v>1</v>
      </c>
      <c r="K135" s="431">
        <v>3491</v>
      </c>
      <c r="L135" s="737">
        <f t="shared" si="8"/>
        <v>3491</v>
      </c>
      <c r="M135" s="31"/>
      <c r="N135" s="73" t="s">
        <v>3619</v>
      </c>
      <c r="O135" s="69"/>
      <c r="P135" s="1647" t="s">
        <v>3542</v>
      </c>
      <c r="Q135" s="32">
        <v>45876</v>
      </c>
      <c r="R135" s="96"/>
      <c r="S135" s="111">
        <v>45901</v>
      </c>
      <c r="T135" s="48">
        <v>45902</v>
      </c>
      <c r="U135" s="59">
        <v>45902</v>
      </c>
    </row>
    <row r="136" spans="1:21" ht="18" customHeight="1">
      <c r="A136" s="431" t="s">
        <v>182</v>
      </c>
      <c r="B136" s="27"/>
      <c r="C136" s="27"/>
      <c r="D136" s="112"/>
      <c r="E136" s="688">
        <v>5</v>
      </c>
      <c r="F136" s="145">
        <f t="shared" si="9"/>
        <v>102</v>
      </c>
      <c r="G136" s="146" t="s">
        <v>61</v>
      </c>
      <c r="H136" s="28" t="s">
        <v>55</v>
      </c>
      <c r="I136" s="1670" t="s">
        <v>3620</v>
      </c>
      <c r="J136" s="431">
        <v>1</v>
      </c>
      <c r="K136" s="431">
        <v>5348</v>
      </c>
      <c r="L136" s="737">
        <f t="shared" si="8"/>
        <v>5348</v>
      </c>
      <c r="M136" s="31"/>
      <c r="N136" s="73" t="s">
        <v>3621</v>
      </c>
      <c r="O136" s="69"/>
      <c r="P136" s="1647" t="s">
        <v>3542</v>
      </c>
      <c r="Q136" s="32">
        <v>45876</v>
      </c>
      <c r="R136" s="96"/>
      <c r="S136" s="111">
        <v>45901</v>
      </c>
      <c r="T136" s="48">
        <v>45902</v>
      </c>
      <c r="U136" s="59">
        <v>45902</v>
      </c>
    </row>
    <row r="137" spans="1:21" ht="18" customHeight="1">
      <c r="A137" s="431" t="s">
        <v>42</v>
      </c>
      <c r="B137" s="27"/>
      <c r="C137" s="27"/>
      <c r="D137" s="112"/>
      <c r="E137" s="688"/>
      <c r="F137" s="145">
        <f t="shared" si="9"/>
        <v>103</v>
      </c>
      <c r="G137" s="27" t="s">
        <v>55</v>
      </c>
      <c r="H137" s="27" t="s">
        <v>55</v>
      </c>
      <c r="I137" s="1670" t="s">
        <v>3622</v>
      </c>
      <c r="J137" s="431">
        <v>2</v>
      </c>
      <c r="K137" s="431">
        <v>281</v>
      </c>
      <c r="L137" s="737">
        <f t="shared" si="8"/>
        <v>562</v>
      </c>
      <c r="M137" s="31"/>
      <c r="N137" s="73" t="s">
        <v>3623</v>
      </c>
      <c r="O137" s="69"/>
      <c r="P137" s="1647" t="s">
        <v>3542</v>
      </c>
      <c r="Q137" s="32">
        <v>45876</v>
      </c>
      <c r="R137" s="96"/>
      <c r="S137" s="111">
        <v>45901</v>
      </c>
      <c r="T137" s="48">
        <v>45902</v>
      </c>
      <c r="U137" s="59">
        <v>45902</v>
      </c>
    </row>
    <row r="138" spans="1:21" ht="18" customHeight="1">
      <c r="A138" s="431" t="s">
        <v>42</v>
      </c>
      <c r="B138" s="27"/>
      <c r="C138" s="27"/>
      <c r="D138" s="112"/>
      <c r="E138" s="688">
        <v>5</v>
      </c>
      <c r="F138" s="145">
        <f t="shared" si="9"/>
        <v>104</v>
      </c>
      <c r="G138" s="200" t="s">
        <v>55</v>
      </c>
      <c r="H138" s="200" t="s">
        <v>55</v>
      </c>
      <c r="I138" s="411" t="s">
        <v>191</v>
      </c>
      <c r="J138" s="1671">
        <v>1</v>
      </c>
      <c r="K138" s="769">
        <v>821</v>
      </c>
      <c r="L138" s="769">
        <f>J138*K138</f>
        <v>821</v>
      </c>
      <c r="M138" s="205"/>
      <c r="N138" s="206" t="s">
        <v>192</v>
      </c>
      <c r="O138" s="69"/>
      <c r="P138" s="1647" t="s">
        <v>3542</v>
      </c>
      <c r="Q138" s="32">
        <v>45876</v>
      </c>
      <c r="R138" s="96"/>
      <c r="S138" s="111">
        <v>45901</v>
      </c>
      <c r="T138" s="48">
        <v>45902</v>
      </c>
      <c r="U138" s="59">
        <v>45902</v>
      </c>
    </row>
    <row r="139" spans="1:21" ht="18" customHeight="1">
      <c r="A139" s="431" t="s">
        <v>42</v>
      </c>
      <c r="B139" s="27"/>
      <c r="C139" s="27"/>
      <c r="D139" s="112"/>
      <c r="E139" s="688">
        <v>5</v>
      </c>
      <c r="F139" s="145">
        <f t="shared" si="9"/>
        <v>105</v>
      </c>
      <c r="G139" s="200" t="s">
        <v>55</v>
      </c>
      <c r="H139" s="200" t="s">
        <v>55</v>
      </c>
      <c r="I139" s="411" t="s">
        <v>193</v>
      </c>
      <c r="J139" s="1671">
        <v>1</v>
      </c>
      <c r="K139" s="769">
        <v>1336</v>
      </c>
      <c r="L139" s="769">
        <f>J139*K139</f>
        <v>1336</v>
      </c>
      <c r="M139" s="205"/>
      <c r="N139" s="206" t="s">
        <v>192</v>
      </c>
      <c r="O139" s="69"/>
      <c r="P139" s="1647" t="s">
        <v>3542</v>
      </c>
      <c r="Q139" s="32">
        <v>45876</v>
      </c>
      <c r="R139" s="96"/>
      <c r="S139" s="111">
        <v>45901</v>
      </c>
      <c r="T139" s="48">
        <v>45902</v>
      </c>
      <c r="U139" s="59">
        <v>45902</v>
      </c>
    </row>
    <row r="140" spans="1:21" ht="18" customHeight="1">
      <c r="F140" s="104"/>
      <c r="G140" s="200"/>
      <c r="H140" s="200"/>
      <c r="I140" s="73"/>
      <c r="J140" s="27"/>
      <c r="K140" s="77"/>
      <c r="L140" s="77"/>
      <c r="M140" s="31"/>
      <c r="N140" s="195"/>
      <c r="O140" s="69"/>
      <c r="P140" s="834"/>
      <c r="Q140" s="658"/>
      <c r="R140" s="50"/>
      <c r="S140" s="835"/>
      <c r="T140" s="40"/>
      <c r="U140" s="59"/>
    </row>
    <row r="141" spans="1:21" ht="18" customHeight="1">
      <c r="F141" s="27"/>
      <c r="G141" s="211"/>
      <c r="H141" s="211"/>
      <c r="I141" s="212">
        <f>SUM(L113:L140)</f>
        <v>55275</v>
      </c>
      <c r="J141" s="213"/>
      <c r="K141" s="213"/>
      <c r="L141" s="214"/>
      <c r="M141" s="215"/>
      <c r="N141" s="216"/>
      <c r="O141" s="69"/>
      <c r="P141" s="834"/>
      <c r="Q141" s="658"/>
      <c r="R141" s="50"/>
      <c r="S141" s="835"/>
      <c r="T141" s="40"/>
      <c r="U141" s="59"/>
    </row>
    <row r="142" spans="1:21" s="4" customFormat="1" ht="19.5" customHeight="1">
      <c r="E142" s="93"/>
      <c r="F142" s="94"/>
      <c r="G142" s="53"/>
      <c r="H142" s="53"/>
      <c r="I142" s="61"/>
      <c r="J142" s="58"/>
      <c r="K142" s="95"/>
      <c r="L142" s="53"/>
      <c r="M142" s="58"/>
      <c r="N142" s="68"/>
      <c r="O142" s="69"/>
      <c r="P142" s="834"/>
      <c r="Q142" s="658"/>
      <c r="R142" s="50"/>
      <c r="S142" s="835"/>
      <c r="T142" s="40"/>
      <c r="U142" s="59"/>
    </row>
    <row r="143" spans="1:21" s="4" customFormat="1" ht="19.5" customHeight="1">
      <c r="E143" s="93"/>
      <c r="F143" s="94"/>
      <c r="G143" s="53"/>
      <c r="H143" s="53"/>
      <c r="I143" s="61"/>
      <c r="J143" s="58"/>
      <c r="K143" s="95"/>
      <c r="L143" s="53"/>
      <c r="M143" s="58"/>
      <c r="N143" s="68"/>
      <c r="O143" s="69"/>
      <c r="P143" s="834"/>
      <c r="Q143" s="658"/>
      <c r="R143" s="50"/>
      <c r="S143" s="835"/>
      <c r="T143" s="40"/>
      <c r="U143" s="59"/>
    </row>
    <row r="144" spans="1:21" s="4" customFormat="1" ht="19.5" customHeight="1">
      <c r="E144" s="93"/>
      <c r="F144" s="94"/>
      <c r="G144" s="53"/>
      <c r="H144" s="53"/>
      <c r="I144" s="61"/>
      <c r="J144" s="58"/>
      <c r="K144" s="95"/>
      <c r="L144" s="53"/>
      <c r="M144" s="58"/>
      <c r="N144" s="68"/>
      <c r="O144" s="69"/>
      <c r="P144" s="834"/>
      <c r="Q144" s="658"/>
      <c r="R144" s="50"/>
      <c r="S144" s="835"/>
      <c r="T144" s="40"/>
      <c r="U144" s="59"/>
    </row>
    <row r="145" spans="1:21" s="223" customFormat="1" ht="19.7" customHeight="1">
      <c r="A145" s="27"/>
      <c r="B145" s="27"/>
      <c r="C145" s="27"/>
      <c r="D145" s="27"/>
      <c r="E145" s="431"/>
      <c r="F145" s="482"/>
      <c r="G145" s="161" t="s">
        <v>3624</v>
      </c>
      <c r="H145" s="162"/>
      <c r="I145" s="163"/>
      <c r="J145" s="38"/>
      <c r="K145" s="27"/>
      <c r="L145" s="31"/>
      <c r="M145" s="217"/>
      <c r="N145" s="27"/>
      <c r="O145" s="69"/>
      <c r="P145" s="834"/>
      <c r="Q145" s="658"/>
      <c r="R145" s="50"/>
      <c r="S145" s="835"/>
      <c r="T145" s="40"/>
      <c r="U145" s="59"/>
    </row>
    <row r="146" spans="1:21" s="223" customFormat="1" ht="19.7" customHeight="1">
      <c r="A146" s="431" t="s">
        <v>195</v>
      </c>
      <c r="B146" s="27"/>
      <c r="C146" s="27"/>
      <c r="D146" s="112"/>
      <c r="E146" s="1672">
        <v>4</v>
      </c>
      <c r="F146" s="146">
        <f>+F139+1</f>
        <v>106</v>
      </c>
      <c r="G146" s="224" t="s">
        <v>196</v>
      </c>
      <c r="H146" s="224" t="s">
        <v>196</v>
      </c>
      <c r="I146" s="1599" t="s">
        <v>197</v>
      </c>
      <c r="J146" s="1673">
        <v>4</v>
      </c>
      <c r="K146" s="1527">
        <v>3370</v>
      </c>
      <c r="L146" s="1202">
        <f t="shared" ref="L146:L170" si="10">J146*K146</f>
        <v>13480</v>
      </c>
      <c r="M146" s="31"/>
      <c r="N146" s="73" t="s">
        <v>198</v>
      </c>
      <c r="O146" s="69"/>
      <c r="P146" s="1647" t="s">
        <v>3542</v>
      </c>
      <c r="Q146" s="32">
        <v>45876</v>
      </c>
      <c r="R146" s="96"/>
      <c r="S146" s="111">
        <v>45901</v>
      </c>
      <c r="T146" s="48">
        <v>45902</v>
      </c>
      <c r="U146" s="59">
        <v>45902</v>
      </c>
    </row>
    <row r="147" spans="1:21" s="223" customFormat="1" ht="19.7" customHeight="1">
      <c r="A147" s="431" t="s">
        <v>199</v>
      </c>
      <c r="B147" s="27"/>
      <c r="C147" s="27"/>
      <c r="D147" s="112"/>
      <c r="E147" s="1672">
        <v>4</v>
      </c>
      <c r="F147" s="146">
        <f t="shared" ref="F147:F170" si="11">+F146+1</f>
        <v>107</v>
      </c>
      <c r="G147" s="200" t="s">
        <v>196</v>
      </c>
      <c r="H147" s="200" t="s">
        <v>196</v>
      </c>
      <c r="I147" s="1589" t="s">
        <v>200</v>
      </c>
      <c r="J147" s="1107">
        <v>4</v>
      </c>
      <c r="K147" s="730">
        <v>674</v>
      </c>
      <c r="L147" s="1042">
        <f t="shared" si="10"/>
        <v>2696</v>
      </c>
      <c r="M147" s="31"/>
      <c r="N147" s="73" t="s">
        <v>201</v>
      </c>
      <c r="O147" s="69"/>
      <c r="P147" s="1647" t="s">
        <v>3542</v>
      </c>
      <c r="Q147" s="32">
        <v>45876</v>
      </c>
      <c r="R147" s="96"/>
      <c r="S147" s="111">
        <v>45901</v>
      </c>
      <c r="T147" s="48">
        <v>45902</v>
      </c>
      <c r="U147" s="59">
        <v>45902</v>
      </c>
    </row>
    <row r="148" spans="1:21" s="223" customFormat="1" ht="19.7" customHeight="1">
      <c r="A148" s="431" t="s">
        <v>199</v>
      </c>
      <c r="B148" s="27"/>
      <c r="C148" s="27"/>
      <c r="D148" s="112"/>
      <c r="E148" s="1672"/>
      <c r="F148" s="146">
        <f t="shared" si="11"/>
        <v>108</v>
      </c>
      <c r="G148" s="200" t="s">
        <v>114</v>
      </c>
      <c r="H148" s="200" t="s">
        <v>196</v>
      </c>
      <c r="I148" s="1589" t="s">
        <v>3625</v>
      </c>
      <c r="J148" s="1107">
        <v>4</v>
      </c>
      <c r="K148" s="730">
        <v>178</v>
      </c>
      <c r="L148" s="1042">
        <f t="shared" si="10"/>
        <v>712</v>
      </c>
      <c r="M148" s="31"/>
      <c r="N148" s="73" t="s">
        <v>3626</v>
      </c>
      <c r="O148" s="69"/>
      <c r="P148" s="1647" t="s">
        <v>3542</v>
      </c>
      <c r="Q148" s="32">
        <v>45876</v>
      </c>
      <c r="R148" s="96"/>
      <c r="S148" s="111">
        <v>45901</v>
      </c>
      <c r="T148" s="48">
        <v>45902</v>
      </c>
      <c r="U148" s="59">
        <v>45902</v>
      </c>
    </row>
    <row r="149" spans="1:21" s="223" customFormat="1" ht="19.7" customHeight="1">
      <c r="A149" s="431" t="s">
        <v>42</v>
      </c>
      <c r="B149" s="27"/>
      <c r="C149" s="27"/>
      <c r="D149" s="112"/>
      <c r="E149" s="1672">
        <v>4</v>
      </c>
      <c r="F149" s="146">
        <f t="shared" si="11"/>
        <v>109</v>
      </c>
      <c r="G149" s="200" t="s">
        <v>196</v>
      </c>
      <c r="H149" s="200" t="s">
        <v>196</v>
      </c>
      <c r="I149" s="419" t="s">
        <v>205</v>
      </c>
      <c r="J149" s="1107">
        <v>4</v>
      </c>
      <c r="K149" s="431">
        <v>186</v>
      </c>
      <c r="L149" s="1042">
        <f t="shared" si="10"/>
        <v>744</v>
      </c>
      <c r="M149" s="31"/>
      <c r="N149" s="73" t="s">
        <v>206</v>
      </c>
      <c r="O149" s="69"/>
      <c r="P149" s="1647" t="s">
        <v>3542</v>
      </c>
      <c r="Q149" s="32">
        <v>45876</v>
      </c>
      <c r="R149" s="96"/>
      <c r="S149" s="111">
        <v>45901</v>
      </c>
      <c r="T149" s="48">
        <v>45902</v>
      </c>
      <c r="U149" s="59">
        <v>45902</v>
      </c>
    </row>
    <row r="150" spans="1:21" s="223" customFormat="1" ht="19.7" customHeight="1">
      <c r="A150" s="431" t="s">
        <v>42</v>
      </c>
      <c r="B150" s="27"/>
      <c r="C150" s="27"/>
      <c r="D150" s="112"/>
      <c r="E150" s="1672">
        <v>4</v>
      </c>
      <c r="F150" s="146">
        <f t="shared" si="11"/>
        <v>110</v>
      </c>
      <c r="G150" s="200" t="s">
        <v>196</v>
      </c>
      <c r="H150" s="200" t="s">
        <v>196</v>
      </c>
      <c r="I150" s="419" t="s">
        <v>207</v>
      </c>
      <c r="J150" s="1107">
        <v>4</v>
      </c>
      <c r="K150" s="431">
        <v>64</v>
      </c>
      <c r="L150" s="1042">
        <f t="shared" si="10"/>
        <v>256</v>
      </c>
      <c r="M150" s="31"/>
      <c r="N150" s="73" t="s">
        <v>208</v>
      </c>
      <c r="O150" s="69"/>
      <c r="P150" s="1647" t="s">
        <v>3542</v>
      </c>
      <c r="Q150" s="32">
        <v>45876</v>
      </c>
      <c r="R150" s="96"/>
      <c r="S150" s="111">
        <v>45901</v>
      </c>
      <c r="T150" s="48">
        <v>45902</v>
      </c>
      <c r="U150" s="59">
        <v>45902</v>
      </c>
    </row>
    <row r="151" spans="1:21" s="223" customFormat="1" ht="19.7" customHeight="1">
      <c r="A151" s="431" t="s">
        <v>42</v>
      </c>
      <c r="B151" s="27"/>
      <c r="C151" s="27"/>
      <c r="D151" s="112"/>
      <c r="E151" s="1672">
        <v>4</v>
      </c>
      <c r="F151" s="146">
        <f t="shared" si="11"/>
        <v>111</v>
      </c>
      <c r="G151" s="200" t="s">
        <v>196</v>
      </c>
      <c r="H151" s="200" t="s">
        <v>196</v>
      </c>
      <c r="I151" s="419" t="s">
        <v>209</v>
      </c>
      <c r="J151" s="1107">
        <v>8</v>
      </c>
      <c r="K151" s="431">
        <v>53</v>
      </c>
      <c r="L151" s="1042">
        <f t="shared" si="10"/>
        <v>424</v>
      </c>
      <c r="M151" s="31"/>
      <c r="N151" s="73" t="s">
        <v>3627</v>
      </c>
      <c r="O151" s="69"/>
      <c r="P151" s="1647" t="s">
        <v>3542</v>
      </c>
      <c r="Q151" s="32">
        <v>45876</v>
      </c>
      <c r="R151" s="96"/>
      <c r="S151" s="111">
        <v>45901</v>
      </c>
      <c r="T151" s="48">
        <v>45902</v>
      </c>
      <c r="U151" s="59">
        <v>45902</v>
      </c>
    </row>
    <row r="152" spans="1:21" s="223" customFormat="1" ht="19.7" customHeight="1">
      <c r="A152" s="431" t="s">
        <v>212</v>
      </c>
      <c r="B152" s="27"/>
      <c r="C152" s="27"/>
      <c r="D152" s="112"/>
      <c r="E152" s="1672">
        <v>4</v>
      </c>
      <c r="F152" s="146">
        <f t="shared" si="11"/>
        <v>112</v>
      </c>
      <c r="G152" s="200" t="s">
        <v>196</v>
      </c>
      <c r="H152" s="200" t="s">
        <v>196</v>
      </c>
      <c r="I152" s="419" t="s">
        <v>3628</v>
      </c>
      <c r="J152" s="1107">
        <v>4</v>
      </c>
      <c r="K152" s="431">
        <v>864</v>
      </c>
      <c r="L152" s="1042">
        <f t="shared" si="10"/>
        <v>3456</v>
      </c>
      <c r="M152" s="31"/>
      <c r="N152" s="73" t="s">
        <v>214</v>
      </c>
      <c r="O152" s="69"/>
      <c r="P152" s="1647" t="s">
        <v>3542</v>
      </c>
      <c r="Q152" s="32">
        <v>45876</v>
      </c>
      <c r="R152" s="96"/>
      <c r="S152" s="111">
        <v>45901</v>
      </c>
      <c r="T152" s="48">
        <v>45902</v>
      </c>
      <c r="U152" s="59">
        <v>45902</v>
      </c>
    </row>
    <row r="153" spans="1:21" s="223" customFormat="1" ht="19.7" customHeight="1">
      <c r="A153" s="431" t="s">
        <v>42</v>
      </c>
      <c r="B153" s="27"/>
      <c r="C153" s="27"/>
      <c r="D153" s="112"/>
      <c r="E153" s="1672">
        <v>4</v>
      </c>
      <c r="F153" s="146">
        <f t="shared" si="11"/>
        <v>113</v>
      </c>
      <c r="G153" s="200" t="s">
        <v>196</v>
      </c>
      <c r="H153" s="200" t="s">
        <v>196</v>
      </c>
      <c r="I153" s="419" t="s">
        <v>215</v>
      </c>
      <c r="J153" s="1107">
        <v>6</v>
      </c>
      <c r="K153" s="431">
        <v>19</v>
      </c>
      <c r="L153" s="1042">
        <f t="shared" si="10"/>
        <v>114</v>
      </c>
      <c r="M153" s="31"/>
      <c r="N153" s="73" t="s">
        <v>216</v>
      </c>
      <c r="O153" s="69"/>
      <c r="P153" s="1647" t="s">
        <v>3542</v>
      </c>
      <c r="Q153" s="32">
        <v>45876</v>
      </c>
      <c r="R153" s="96"/>
      <c r="S153" s="111">
        <v>45901</v>
      </c>
      <c r="T153" s="48">
        <v>45902</v>
      </c>
      <c r="U153" s="59">
        <v>45902</v>
      </c>
    </row>
    <row r="154" spans="1:21" s="223" customFormat="1" ht="19.7" customHeight="1">
      <c r="A154" s="431" t="s">
        <v>42</v>
      </c>
      <c r="B154" s="27"/>
      <c r="C154" s="27"/>
      <c r="D154" s="112"/>
      <c r="E154" s="1672">
        <v>4</v>
      </c>
      <c r="F154" s="146">
        <f t="shared" si="11"/>
        <v>114</v>
      </c>
      <c r="G154" s="200" t="s">
        <v>196</v>
      </c>
      <c r="H154" s="200" t="s">
        <v>196</v>
      </c>
      <c r="I154" s="419" t="s">
        <v>217</v>
      </c>
      <c r="J154" s="1107">
        <v>8</v>
      </c>
      <c r="K154" s="431">
        <v>19</v>
      </c>
      <c r="L154" s="1042">
        <f t="shared" si="10"/>
        <v>152</v>
      </c>
      <c r="M154" s="31"/>
      <c r="N154" s="73" t="s">
        <v>218</v>
      </c>
      <c r="O154" s="69"/>
      <c r="P154" s="1647" t="s">
        <v>3542</v>
      </c>
      <c r="Q154" s="32">
        <v>45876</v>
      </c>
      <c r="R154" s="96"/>
      <c r="S154" s="111">
        <v>45901</v>
      </c>
      <c r="T154" s="48">
        <v>45902</v>
      </c>
      <c r="U154" s="59">
        <v>45902</v>
      </c>
    </row>
    <row r="155" spans="1:21" s="223" customFormat="1" ht="19.7" customHeight="1">
      <c r="A155" s="431" t="s">
        <v>212</v>
      </c>
      <c r="B155" s="27"/>
      <c r="C155" s="27"/>
      <c r="D155" s="112"/>
      <c r="E155" s="1672">
        <v>4</v>
      </c>
      <c r="F155" s="146">
        <f t="shared" si="11"/>
        <v>115</v>
      </c>
      <c r="G155" s="200" t="s">
        <v>196</v>
      </c>
      <c r="H155" s="200" t="s">
        <v>196</v>
      </c>
      <c r="I155" s="419" t="s">
        <v>1762</v>
      </c>
      <c r="J155" s="1107">
        <v>2</v>
      </c>
      <c r="K155" s="431">
        <v>783</v>
      </c>
      <c r="L155" s="1042">
        <f t="shared" si="10"/>
        <v>1566</v>
      </c>
      <c r="M155" s="31"/>
      <c r="N155" s="73" t="s">
        <v>220</v>
      </c>
      <c r="O155" s="69"/>
      <c r="P155" s="1647" t="s">
        <v>3542</v>
      </c>
      <c r="Q155" s="32">
        <v>45876</v>
      </c>
      <c r="R155" s="96"/>
      <c r="S155" s="111">
        <v>45901</v>
      </c>
      <c r="T155" s="48">
        <v>45902</v>
      </c>
      <c r="U155" s="59">
        <v>45902</v>
      </c>
    </row>
    <row r="156" spans="1:21" s="223" customFormat="1" ht="19.7" customHeight="1">
      <c r="A156" s="431" t="s">
        <v>221</v>
      </c>
      <c r="B156" s="27"/>
      <c r="C156" s="27"/>
      <c r="D156" s="112"/>
      <c r="E156" s="1672">
        <v>4</v>
      </c>
      <c r="F156" s="146">
        <f t="shared" si="11"/>
        <v>116</v>
      </c>
      <c r="G156" s="200" t="s">
        <v>196</v>
      </c>
      <c r="H156" s="200" t="s">
        <v>196</v>
      </c>
      <c r="I156" s="419" t="s">
        <v>222</v>
      </c>
      <c r="J156" s="1107">
        <v>6</v>
      </c>
      <c r="K156" s="431">
        <v>748</v>
      </c>
      <c r="L156" s="1042">
        <f t="shared" si="10"/>
        <v>4488</v>
      </c>
      <c r="M156" s="31"/>
      <c r="N156" s="73" t="s">
        <v>223</v>
      </c>
      <c r="O156" s="69"/>
      <c r="P156" s="1647" t="s">
        <v>3542</v>
      </c>
      <c r="Q156" s="32">
        <v>45876</v>
      </c>
      <c r="R156" s="96"/>
      <c r="S156" s="111">
        <v>45901</v>
      </c>
      <c r="T156" s="48">
        <v>45902</v>
      </c>
      <c r="U156" s="59">
        <v>45902</v>
      </c>
    </row>
    <row r="157" spans="1:21" s="223" customFormat="1" ht="19.7" customHeight="1">
      <c r="A157" s="431" t="s">
        <v>42</v>
      </c>
      <c r="B157" s="27"/>
      <c r="C157" s="27"/>
      <c r="D157" s="112"/>
      <c r="E157" s="1672">
        <v>4</v>
      </c>
      <c r="F157" s="146">
        <f t="shared" si="11"/>
        <v>117</v>
      </c>
      <c r="G157" s="200" t="s">
        <v>196</v>
      </c>
      <c r="H157" s="200" t="s">
        <v>196</v>
      </c>
      <c r="I157" s="419" t="s">
        <v>224</v>
      </c>
      <c r="J157" s="1107">
        <v>6</v>
      </c>
      <c r="K157" s="431">
        <v>14</v>
      </c>
      <c r="L157" s="1042">
        <f t="shared" si="10"/>
        <v>84</v>
      </c>
      <c r="M157" s="31"/>
      <c r="N157" s="73" t="s">
        <v>225</v>
      </c>
      <c r="O157" s="69"/>
      <c r="P157" s="1647" t="s">
        <v>3542</v>
      </c>
      <c r="Q157" s="32">
        <v>45876</v>
      </c>
      <c r="R157" s="96"/>
      <c r="S157" s="111">
        <v>45901</v>
      </c>
      <c r="T157" s="48">
        <v>45902</v>
      </c>
      <c r="U157" s="59">
        <v>45902</v>
      </c>
    </row>
    <row r="158" spans="1:21" s="223" customFormat="1" ht="19.7" customHeight="1">
      <c r="A158" s="431" t="s">
        <v>42</v>
      </c>
      <c r="B158" s="27"/>
      <c r="C158" s="27"/>
      <c r="D158" s="112"/>
      <c r="E158" s="1672">
        <v>4</v>
      </c>
      <c r="F158" s="146">
        <f t="shared" si="11"/>
        <v>118</v>
      </c>
      <c r="G158" s="79" t="s">
        <v>196</v>
      </c>
      <c r="H158" s="79" t="s">
        <v>196</v>
      </c>
      <c r="I158" s="1674" t="s">
        <v>226</v>
      </c>
      <c r="J158" s="1675">
        <v>4</v>
      </c>
      <c r="K158" s="1595">
        <v>118</v>
      </c>
      <c r="L158" s="1209">
        <f t="shared" si="10"/>
        <v>472</v>
      </c>
      <c r="M158" s="235"/>
      <c r="N158" s="231" t="s">
        <v>227</v>
      </c>
      <c r="O158" s="69"/>
      <c r="P158" s="1647" t="s">
        <v>3542</v>
      </c>
      <c r="Q158" s="32">
        <v>45876</v>
      </c>
      <c r="R158" s="96"/>
      <c r="S158" s="111">
        <v>45901</v>
      </c>
      <c r="T158" s="48">
        <v>45902</v>
      </c>
      <c r="U158" s="59">
        <v>45902</v>
      </c>
    </row>
    <row r="159" spans="1:21" s="223" customFormat="1" ht="19.7" customHeight="1">
      <c r="A159" s="431" t="s">
        <v>42</v>
      </c>
      <c r="B159" s="27"/>
      <c r="C159" s="27"/>
      <c r="D159" s="112"/>
      <c r="E159" s="1672">
        <v>4</v>
      </c>
      <c r="F159" s="146">
        <f t="shared" si="11"/>
        <v>119</v>
      </c>
      <c r="G159" s="200" t="s">
        <v>196</v>
      </c>
      <c r="H159" s="200" t="s">
        <v>196</v>
      </c>
      <c r="I159" s="1589" t="s">
        <v>228</v>
      </c>
      <c r="J159" s="1543">
        <v>12</v>
      </c>
      <c r="K159" s="730">
        <v>15</v>
      </c>
      <c r="L159" s="1039">
        <f t="shared" si="10"/>
        <v>180</v>
      </c>
      <c r="M159" s="159"/>
      <c r="N159" s="156" t="s">
        <v>229</v>
      </c>
      <c r="O159" s="69"/>
      <c r="P159" s="1647" t="s">
        <v>3542</v>
      </c>
      <c r="Q159" s="32">
        <v>45876</v>
      </c>
      <c r="R159" s="96"/>
      <c r="S159" s="111">
        <v>45901</v>
      </c>
      <c r="T159" s="48">
        <v>45902</v>
      </c>
      <c r="U159" s="59">
        <v>45902</v>
      </c>
    </row>
    <row r="160" spans="1:21" s="223" customFormat="1" ht="19.7" customHeight="1">
      <c r="A160" s="431" t="s">
        <v>212</v>
      </c>
      <c r="B160" s="27"/>
      <c r="C160" s="27"/>
      <c r="D160" s="112"/>
      <c r="E160" s="1672">
        <v>4</v>
      </c>
      <c r="F160" s="146">
        <f t="shared" si="11"/>
        <v>120</v>
      </c>
      <c r="G160" s="200" t="s">
        <v>196</v>
      </c>
      <c r="H160" s="200" t="s">
        <v>196</v>
      </c>
      <c r="I160" s="419" t="s">
        <v>230</v>
      </c>
      <c r="J160" s="1107">
        <v>4</v>
      </c>
      <c r="K160" s="431">
        <v>3775</v>
      </c>
      <c r="L160" s="1042">
        <f t="shared" si="10"/>
        <v>15100</v>
      </c>
      <c r="M160" s="31"/>
      <c r="N160" s="73" t="s">
        <v>231</v>
      </c>
      <c r="O160" s="69"/>
      <c r="P160" s="1647" t="s">
        <v>3542</v>
      </c>
      <c r="Q160" s="32">
        <v>45876</v>
      </c>
      <c r="R160" s="96"/>
      <c r="S160" s="111">
        <v>45901</v>
      </c>
      <c r="T160" s="48">
        <v>45902</v>
      </c>
      <c r="U160" s="59">
        <v>45902</v>
      </c>
    </row>
    <row r="161" spans="1:21" s="223" customFormat="1" ht="19.7" customHeight="1">
      <c r="A161" s="431" t="s">
        <v>212</v>
      </c>
      <c r="B161" s="27"/>
      <c r="C161" s="27"/>
      <c r="D161" s="112"/>
      <c r="E161" s="1672">
        <v>4</v>
      </c>
      <c r="F161" s="146">
        <f t="shared" si="11"/>
        <v>121</v>
      </c>
      <c r="G161" s="200" t="s">
        <v>196</v>
      </c>
      <c r="H161" s="200" t="s">
        <v>196</v>
      </c>
      <c r="I161" s="419" t="s">
        <v>232</v>
      </c>
      <c r="J161" s="1107">
        <v>2</v>
      </c>
      <c r="K161" s="431">
        <v>2606</v>
      </c>
      <c r="L161" s="1042">
        <f t="shared" si="10"/>
        <v>5212</v>
      </c>
      <c r="M161" s="31"/>
      <c r="N161" s="73" t="s">
        <v>233</v>
      </c>
      <c r="O161" s="69"/>
      <c r="P161" s="1647" t="s">
        <v>3542</v>
      </c>
      <c r="Q161" s="32">
        <v>45876</v>
      </c>
      <c r="R161" s="96"/>
      <c r="S161" s="111">
        <v>45901</v>
      </c>
      <c r="T161" s="48">
        <v>45902</v>
      </c>
      <c r="U161" s="59">
        <v>45902</v>
      </c>
    </row>
    <row r="162" spans="1:21" s="223" customFormat="1" ht="19.7" customHeight="1">
      <c r="A162" s="431" t="s">
        <v>234</v>
      </c>
      <c r="B162" s="27"/>
      <c r="C162" s="27"/>
      <c r="D162" s="112"/>
      <c r="E162" s="1672">
        <v>4</v>
      </c>
      <c r="F162" s="146">
        <f t="shared" si="11"/>
        <v>122</v>
      </c>
      <c r="G162" s="146" t="s">
        <v>61</v>
      </c>
      <c r="H162" s="146" t="s">
        <v>55</v>
      </c>
      <c r="I162" s="419" t="s">
        <v>235</v>
      </c>
      <c r="J162" s="1107">
        <v>2</v>
      </c>
      <c r="K162" s="431">
        <v>7393</v>
      </c>
      <c r="L162" s="1042">
        <f t="shared" si="10"/>
        <v>14786</v>
      </c>
      <c r="M162" s="27"/>
      <c r="N162" s="238" t="s">
        <v>236</v>
      </c>
      <c r="O162" s="69"/>
      <c r="P162" s="1647" t="s">
        <v>3542</v>
      </c>
      <c r="Q162" s="32">
        <v>45876</v>
      </c>
      <c r="R162" s="96"/>
      <c r="S162" s="111">
        <v>45901</v>
      </c>
      <c r="T162" s="48">
        <v>45902</v>
      </c>
      <c r="U162" s="59">
        <v>45902</v>
      </c>
    </row>
    <row r="163" spans="1:21" s="223" customFormat="1" ht="19.7" customHeight="1">
      <c r="A163" s="431" t="s">
        <v>237</v>
      </c>
      <c r="B163" s="27"/>
      <c r="C163" s="27"/>
      <c r="D163" s="112"/>
      <c r="E163" s="1672">
        <v>4</v>
      </c>
      <c r="F163" s="146">
        <f t="shared" si="11"/>
        <v>123</v>
      </c>
      <c r="G163" s="146" t="s">
        <v>61</v>
      </c>
      <c r="H163" s="146" t="s">
        <v>55</v>
      </c>
      <c r="I163" s="419" t="s">
        <v>3629</v>
      </c>
      <c r="J163" s="1107">
        <v>1</v>
      </c>
      <c r="K163" s="431">
        <v>43350</v>
      </c>
      <c r="L163" s="1042">
        <f t="shared" si="10"/>
        <v>43350</v>
      </c>
      <c r="M163" s="27"/>
      <c r="N163" s="73" t="s">
        <v>3630</v>
      </c>
      <c r="O163" s="69"/>
      <c r="P163" s="1647" t="s">
        <v>3542</v>
      </c>
      <c r="Q163" s="32">
        <v>45876</v>
      </c>
      <c r="R163" s="96"/>
      <c r="S163" s="111">
        <v>45901</v>
      </c>
      <c r="T163" s="48">
        <v>45902</v>
      </c>
      <c r="U163" s="59">
        <v>45902</v>
      </c>
    </row>
    <row r="164" spans="1:21" s="223" customFormat="1" ht="19.7" customHeight="1">
      <c r="A164" s="431" t="s">
        <v>42</v>
      </c>
      <c r="B164" s="27"/>
      <c r="C164" s="27"/>
      <c r="D164" s="112"/>
      <c r="E164" s="1672">
        <v>4</v>
      </c>
      <c r="F164" s="146">
        <f t="shared" si="11"/>
        <v>124</v>
      </c>
      <c r="G164" s="239" t="s">
        <v>196</v>
      </c>
      <c r="H164" s="239" t="s">
        <v>196</v>
      </c>
      <c r="I164" s="1109" t="s">
        <v>240</v>
      </c>
      <c r="J164" s="1109">
        <v>8</v>
      </c>
      <c r="K164" s="1605">
        <v>47</v>
      </c>
      <c r="L164" s="1214">
        <f t="shared" si="10"/>
        <v>376</v>
      </c>
      <c r="M164" s="135"/>
      <c r="N164" s="243" t="s">
        <v>241</v>
      </c>
      <c r="O164" s="69"/>
      <c r="P164" s="1647" t="s">
        <v>3542</v>
      </c>
      <c r="Q164" s="32">
        <v>45876</v>
      </c>
      <c r="R164" s="96"/>
      <c r="S164" s="111">
        <v>45901</v>
      </c>
      <c r="T164" s="48">
        <v>45902</v>
      </c>
      <c r="U164" s="59">
        <v>45902</v>
      </c>
    </row>
    <row r="165" spans="1:21" s="223" customFormat="1" ht="19.7" customHeight="1">
      <c r="A165" s="431" t="s">
        <v>42</v>
      </c>
      <c r="B165" s="27"/>
      <c r="C165" s="27"/>
      <c r="D165" s="112"/>
      <c r="E165" s="1672">
        <v>4</v>
      </c>
      <c r="F165" s="146">
        <f t="shared" si="11"/>
        <v>125</v>
      </c>
      <c r="G165" s="239" t="s">
        <v>196</v>
      </c>
      <c r="H165" s="239" t="s">
        <v>196</v>
      </c>
      <c r="I165" s="1109" t="s">
        <v>242</v>
      </c>
      <c r="J165" s="1109">
        <v>4</v>
      </c>
      <c r="K165" s="1605">
        <v>77</v>
      </c>
      <c r="L165" s="1214">
        <f t="shared" si="10"/>
        <v>308</v>
      </c>
      <c r="M165" s="135"/>
      <c r="N165" s="243" t="s">
        <v>243</v>
      </c>
      <c r="O165" s="69"/>
      <c r="P165" s="1647" t="s">
        <v>3542</v>
      </c>
      <c r="Q165" s="32">
        <v>45876</v>
      </c>
      <c r="R165" s="96"/>
      <c r="S165" s="111">
        <v>45901</v>
      </c>
      <c r="T165" s="48">
        <v>45902</v>
      </c>
      <c r="U165" s="59">
        <v>45902</v>
      </c>
    </row>
    <row r="166" spans="1:21" s="223" customFormat="1" ht="19.7" customHeight="1">
      <c r="A166" s="431" t="s">
        <v>42</v>
      </c>
      <c r="B166" s="27"/>
      <c r="C166" s="27"/>
      <c r="D166" s="112"/>
      <c r="E166" s="1672">
        <v>4</v>
      </c>
      <c r="F166" s="146">
        <f t="shared" si="11"/>
        <v>126</v>
      </c>
      <c r="G166" s="224" t="s">
        <v>196</v>
      </c>
      <c r="H166" s="224" t="s">
        <v>196</v>
      </c>
      <c r="I166" s="1676" t="s">
        <v>244</v>
      </c>
      <c r="J166" s="1677">
        <v>8</v>
      </c>
      <c r="K166" s="1678">
        <v>112</v>
      </c>
      <c r="L166" s="1218">
        <f t="shared" si="10"/>
        <v>896</v>
      </c>
      <c r="M166" s="248"/>
      <c r="N166" s="244" t="s">
        <v>3631</v>
      </c>
      <c r="O166" s="69"/>
      <c r="P166" s="1647" t="s">
        <v>3542</v>
      </c>
      <c r="Q166" s="32">
        <v>45876</v>
      </c>
      <c r="R166" s="96"/>
      <c r="S166" s="111">
        <v>45901</v>
      </c>
      <c r="T166" s="48">
        <v>45902</v>
      </c>
      <c r="U166" s="59">
        <v>45902</v>
      </c>
    </row>
    <row r="167" spans="1:21" s="223" customFormat="1" ht="19.7" customHeight="1">
      <c r="A167" s="431" t="s">
        <v>42</v>
      </c>
      <c r="B167" s="27"/>
      <c r="C167" s="27"/>
      <c r="D167" s="112"/>
      <c r="E167" s="1672">
        <v>4</v>
      </c>
      <c r="F167" s="146">
        <f t="shared" si="11"/>
        <v>127</v>
      </c>
      <c r="G167" s="200" t="s">
        <v>196</v>
      </c>
      <c r="H167" s="200" t="s">
        <v>196</v>
      </c>
      <c r="I167" s="419" t="s">
        <v>246</v>
      </c>
      <c r="J167" s="1107">
        <v>6</v>
      </c>
      <c r="K167" s="431">
        <v>50</v>
      </c>
      <c r="L167" s="1042">
        <f t="shared" si="10"/>
        <v>300</v>
      </c>
      <c r="M167" s="31"/>
      <c r="N167" s="73" t="s">
        <v>247</v>
      </c>
      <c r="O167" s="69"/>
      <c r="P167" s="1647" t="s">
        <v>3542</v>
      </c>
      <c r="Q167" s="32">
        <v>45876</v>
      </c>
      <c r="R167" s="96"/>
      <c r="S167" s="111">
        <v>45901</v>
      </c>
      <c r="T167" s="48">
        <v>45902</v>
      </c>
      <c r="U167" s="59">
        <v>45902</v>
      </c>
    </row>
    <row r="168" spans="1:21" s="223" customFormat="1" ht="19.7" customHeight="1">
      <c r="A168" s="431" t="s">
        <v>42</v>
      </c>
      <c r="B168" s="27"/>
      <c r="C168" s="27"/>
      <c r="D168" s="112"/>
      <c r="E168" s="1672">
        <v>4</v>
      </c>
      <c r="F168" s="146">
        <f t="shared" si="11"/>
        <v>128</v>
      </c>
      <c r="G168" s="200" t="s">
        <v>196</v>
      </c>
      <c r="H168" s="200" t="s">
        <v>196</v>
      </c>
      <c r="I168" s="419" t="s">
        <v>248</v>
      </c>
      <c r="J168" s="1107">
        <v>10</v>
      </c>
      <c r="K168" s="431">
        <v>56</v>
      </c>
      <c r="L168" s="1042">
        <f t="shared" si="10"/>
        <v>560</v>
      </c>
      <c r="M168" s="31"/>
      <c r="N168" s="73" t="s">
        <v>249</v>
      </c>
      <c r="O168" s="69"/>
      <c r="P168" s="1647" t="s">
        <v>3542</v>
      </c>
      <c r="Q168" s="32">
        <v>45876</v>
      </c>
      <c r="R168" s="96"/>
      <c r="S168" s="111">
        <v>45901</v>
      </c>
      <c r="T168" s="48">
        <v>45902</v>
      </c>
      <c r="U168" s="59">
        <v>45902</v>
      </c>
    </row>
    <row r="169" spans="1:21" s="223" customFormat="1" ht="19.7" customHeight="1">
      <c r="A169" s="431" t="s">
        <v>42</v>
      </c>
      <c r="B169" s="27"/>
      <c r="C169" s="27"/>
      <c r="D169" s="112"/>
      <c r="E169" s="1672">
        <v>4</v>
      </c>
      <c r="F169" s="146">
        <f t="shared" si="11"/>
        <v>129</v>
      </c>
      <c r="G169" s="200" t="s">
        <v>196</v>
      </c>
      <c r="H169" s="200" t="s">
        <v>196</v>
      </c>
      <c r="I169" s="419" t="s">
        <v>250</v>
      </c>
      <c r="J169" s="1107">
        <v>4</v>
      </c>
      <c r="K169" s="431">
        <v>56</v>
      </c>
      <c r="L169" s="1042">
        <f t="shared" si="10"/>
        <v>224</v>
      </c>
      <c r="M169" s="31"/>
      <c r="N169" s="73" t="s">
        <v>251</v>
      </c>
      <c r="O169" s="69"/>
      <c r="P169" s="1647" t="s">
        <v>3542</v>
      </c>
      <c r="Q169" s="32">
        <v>45876</v>
      </c>
      <c r="R169" s="96"/>
      <c r="S169" s="111">
        <v>45901</v>
      </c>
      <c r="T169" s="48">
        <v>45902</v>
      </c>
      <c r="U169" s="59">
        <v>45902</v>
      </c>
    </row>
    <row r="170" spans="1:21" s="223" customFormat="1" ht="19.7" customHeight="1">
      <c r="A170" s="431" t="s">
        <v>42</v>
      </c>
      <c r="B170" s="27"/>
      <c r="C170" s="27"/>
      <c r="D170" s="112"/>
      <c r="E170" s="1672">
        <v>4</v>
      </c>
      <c r="F170" s="146">
        <f t="shared" si="11"/>
        <v>130</v>
      </c>
      <c r="G170" s="200" t="s">
        <v>196</v>
      </c>
      <c r="H170" s="200" t="s">
        <v>196</v>
      </c>
      <c r="I170" s="419" t="s">
        <v>252</v>
      </c>
      <c r="J170" s="1107">
        <v>4</v>
      </c>
      <c r="K170" s="431">
        <v>56</v>
      </c>
      <c r="L170" s="1042">
        <f t="shared" si="10"/>
        <v>224</v>
      </c>
      <c r="M170" s="31"/>
      <c r="N170" s="217" t="s">
        <v>253</v>
      </c>
      <c r="O170" s="69"/>
      <c r="P170" s="1647" t="s">
        <v>3542</v>
      </c>
      <c r="Q170" s="32">
        <v>45876</v>
      </c>
      <c r="R170" s="96"/>
      <c r="S170" s="111">
        <v>45901</v>
      </c>
      <c r="T170" s="48">
        <v>45902</v>
      </c>
      <c r="U170" s="59">
        <v>45902</v>
      </c>
    </row>
    <row r="171" spans="1:21" s="223" customFormat="1" ht="19.7" customHeight="1">
      <c r="A171" s="27"/>
      <c r="B171" s="27"/>
      <c r="C171" s="27"/>
      <c r="D171" s="27"/>
      <c r="E171" s="27"/>
      <c r="F171" s="28"/>
      <c r="G171" s="28"/>
      <c r="H171" s="28"/>
      <c r="I171" s="27"/>
      <c r="J171" s="38"/>
      <c r="K171" s="27"/>
      <c r="L171" s="31"/>
      <c r="M171" s="217"/>
      <c r="N171" s="27"/>
      <c r="O171" s="69"/>
      <c r="P171" s="834"/>
      <c r="Q171" s="658"/>
      <c r="R171" s="50"/>
      <c r="S171" s="835"/>
      <c r="T171" s="40"/>
      <c r="U171" s="59"/>
    </row>
    <row r="172" spans="1:21" s="223" customFormat="1" ht="19.7" customHeight="1">
      <c r="A172" s="27"/>
      <c r="B172" s="27"/>
      <c r="C172" s="27"/>
      <c r="D172" s="27"/>
      <c r="E172" s="27"/>
      <c r="F172" s="28"/>
      <c r="G172" s="28"/>
      <c r="H172" s="28"/>
      <c r="I172" s="174">
        <f>SUM(L146:L170)</f>
        <v>110160</v>
      </c>
      <c r="J172" s="175"/>
      <c r="K172" s="175"/>
      <c r="L172" s="176"/>
      <c r="M172" s="217"/>
      <c r="N172" s="27"/>
      <c r="O172" s="69"/>
      <c r="P172" s="834"/>
      <c r="Q172" s="658"/>
      <c r="R172" s="50"/>
      <c r="S172" s="835"/>
      <c r="T172" s="40"/>
      <c r="U172" s="59"/>
    </row>
    <row r="173" spans="1:21" s="4" customFormat="1" ht="19.5" customHeight="1">
      <c r="E173" s="93"/>
      <c r="F173" s="94"/>
      <c r="G173" s="53"/>
      <c r="H173" s="53"/>
      <c r="I173" s="61"/>
      <c r="J173" s="58"/>
      <c r="K173" s="95"/>
      <c r="L173" s="53"/>
      <c r="M173" s="58"/>
      <c r="N173" s="68"/>
      <c r="O173" s="69"/>
      <c r="P173" s="834"/>
      <c r="Q173" s="658"/>
      <c r="R173" s="50"/>
      <c r="S173" s="835"/>
      <c r="T173" s="40"/>
      <c r="U173" s="59"/>
    </row>
    <row r="174" spans="1:21" s="4" customFormat="1" ht="19.5" customHeight="1">
      <c r="E174" s="93"/>
      <c r="F174" s="94"/>
      <c r="G174" s="53"/>
      <c r="H174" s="53"/>
      <c r="I174" s="61"/>
      <c r="J174" s="58"/>
      <c r="K174" s="95"/>
      <c r="L174" s="53"/>
      <c r="M174" s="58"/>
      <c r="N174" s="68"/>
      <c r="O174" s="69"/>
      <c r="P174" s="834"/>
      <c r="Q174" s="658"/>
      <c r="R174" s="50"/>
      <c r="S174" s="835"/>
      <c r="T174" s="40"/>
      <c r="U174" s="59"/>
    </row>
    <row r="175" spans="1:21" s="4" customFormat="1" ht="19.5" customHeight="1">
      <c r="E175" s="93"/>
      <c r="F175" s="94"/>
      <c r="G175" s="53"/>
      <c r="H175" s="53"/>
      <c r="I175" s="61"/>
      <c r="J175" s="58"/>
      <c r="K175" s="95"/>
      <c r="L175" s="53"/>
      <c r="M175" s="58"/>
      <c r="N175" s="68"/>
      <c r="O175" s="69"/>
      <c r="P175" s="834"/>
      <c r="Q175" s="658"/>
      <c r="R175" s="50"/>
      <c r="S175" s="835"/>
      <c r="T175" s="40"/>
      <c r="U175" s="59"/>
    </row>
    <row r="176" spans="1:21" s="4" customFormat="1" ht="19.7" customHeight="1">
      <c r="D176" s="394"/>
      <c r="E176" s="431"/>
      <c r="F176" s="249" t="s">
        <v>254</v>
      </c>
      <c r="G176" s="250"/>
      <c r="H176" s="250"/>
      <c r="I176" s="251"/>
      <c r="J176" s="27"/>
      <c r="K176" s="76"/>
      <c r="L176" s="37"/>
      <c r="M176" s="87"/>
      <c r="N176" s="38"/>
      <c r="O176" s="69"/>
      <c r="P176" s="834"/>
      <c r="Q176" s="658"/>
      <c r="R176" s="50"/>
      <c r="S176" s="835"/>
      <c r="T176" s="40"/>
      <c r="U176" s="59"/>
    </row>
    <row r="177" spans="1:21" s="4" customFormat="1" ht="19.7" customHeight="1">
      <c r="A177" s="431" t="s">
        <v>255</v>
      </c>
      <c r="B177" s="27"/>
      <c r="C177" s="27">
        <v>15</v>
      </c>
      <c r="D177" s="112"/>
      <c r="E177" s="667">
        <v>3</v>
      </c>
      <c r="F177" s="142">
        <f>+F170+1</f>
        <v>131</v>
      </c>
      <c r="G177" s="133" t="s">
        <v>55</v>
      </c>
      <c r="H177" s="133" t="s">
        <v>55</v>
      </c>
      <c r="I177" s="415" t="s">
        <v>256</v>
      </c>
      <c r="J177" s="1529">
        <v>1</v>
      </c>
      <c r="K177" s="1214">
        <v>5451</v>
      </c>
      <c r="L177" s="1214">
        <f t="shared" ref="L177:L218" si="12">J177*K177</f>
        <v>5451</v>
      </c>
      <c r="M177" s="135"/>
      <c r="N177" s="136" t="s">
        <v>257</v>
      </c>
      <c r="O177" s="1679" t="s">
        <v>3632</v>
      </c>
      <c r="P177" s="1680" t="s">
        <v>3633</v>
      </c>
      <c r="Q177" s="658">
        <v>45876</v>
      </c>
      <c r="R177" s="50"/>
      <c r="S177" s="835">
        <v>45901</v>
      </c>
      <c r="T177" s="40">
        <v>45902</v>
      </c>
      <c r="U177" s="59">
        <v>45902</v>
      </c>
    </row>
    <row r="178" spans="1:21" s="4" customFormat="1" ht="19.7" customHeight="1">
      <c r="A178" s="431" t="s">
        <v>255</v>
      </c>
      <c r="B178" s="27"/>
      <c r="C178" s="27"/>
      <c r="D178" s="112"/>
      <c r="E178" s="667">
        <v>3</v>
      </c>
      <c r="F178" s="142">
        <f>+F177+1</f>
        <v>132</v>
      </c>
      <c r="G178" s="133" t="s">
        <v>55</v>
      </c>
      <c r="H178" s="133" t="s">
        <v>55</v>
      </c>
      <c r="I178" s="415" t="s">
        <v>3634</v>
      </c>
      <c r="J178" s="1529">
        <v>1</v>
      </c>
      <c r="K178" s="1214">
        <v>2728</v>
      </c>
      <c r="L178" s="1214">
        <f t="shared" si="12"/>
        <v>2728</v>
      </c>
      <c r="M178" s="147"/>
      <c r="N178" s="136" t="s">
        <v>3635</v>
      </c>
      <c r="O178" s="1679" t="s">
        <v>3632</v>
      </c>
      <c r="P178" s="1680" t="s">
        <v>3633</v>
      </c>
      <c r="Q178" s="658">
        <v>45876</v>
      </c>
      <c r="R178" s="50"/>
      <c r="S178" s="835">
        <v>45901</v>
      </c>
      <c r="T178" s="40">
        <v>45902</v>
      </c>
      <c r="U178" s="59">
        <v>45902</v>
      </c>
    </row>
    <row r="179" spans="1:21" s="4" customFormat="1" ht="19.7" customHeight="1">
      <c r="A179" s="431" t="s">
        <v>182</v>
      </c>
      <c r="B179" s="27"/>
      <c r="C179" s="27"/>
      <c r="D179" s="112"/>
      <c r="E179" s="667">
        <v>3</v>
      </c>
      <c r="F179" s="142">
        <f t="shared" ref="F179:F223" si="13">+F178+1</f>
        <v>133</v>
      </c>
      <c r="G179" s="28" t="s">
        <v>55</v>
      </c>
      <c r="H179" s="28" t="s">
        <v>55</v>
      </c>
      <c r="I179" s="1681" t="s">
        <v>3636</v>
      </c>
      <c r="J179" s="1682">
        <v>1</v>
      </c>
      <c r="K179" s="1683">
        <v>22169</v>
      </c>
      <c r="L179" s="756">
        <f t="shared" si="12"/>
        <v>22169</v>
      </c>
      <c r="M179" s="31"/>
      <c r="N179" s="166" t="s">
        <v>3637</v>
      </c>
      <c r="O179" s="1679" t="s">
        <v>3632</v>
      </c>
      <c r="P179" s="1680" t="s">
        <v>3633</v>
      </c>
      <c r="Q179" s="658">
        <v>45876</v>
      </c>
      <c r="R179" s="50"/>
      <c r="S179" s="835">
        <v>45901</v>
      </c>
      <c r="T179" s="40">
        <v>45902</v>
      </c>
      <c r="U179" s="59">
        <v>45902</v>
      </c>
    </row>
    <row r="180" spans="1:21" s="4" customFormat="1" ht="19.7" customHeight="1">
      <c r="A180" s="431" t="s">
        <v>182</v>
      </c>
      <c r="B180" s="27"/>
      <c r="C180" s="27"/>
      <c r="D180" s="112"/>
      <c r="E180" s="667"/>
      <c r="F180" s="142">
        <f t="shared" si="13"/>
        <v>134</v>
      </c>
      <c r="G180" s="146" t="s">
        <v>61</v>
      </c>
      <c r="H180" s="146" t="s">
        <v>55</v>
      </c>
      <c r="I180" s="1681" t="s">
        <v>3638</v>
      </c>
      <c r="J180" s="1682">
        <v>1</v>
      </c>
      <c r="K180" s="1683">
        <v>7130</v>
      </c>
      <c r="L180" s="756">
        <f t="shared" si="12"/>
        <v>7130</v>
      </c>
      <c r="M180" s="31"/>
      <c r="N180" s="166" t="s">
        <v>3639</v>
      </c>
      <c r="O180" s="1679" t="s">
        <v>3632</v>
      </c>
      <c r="P180" s="1680" t="s">
        <v>3633</v>
      </c>
      <c r="Q180" s="658">
        <v>45876</v>
      </c>
      <c r="R180" s="50"/>
      <c r="S180" s="835">
        <v>45901</v>
      </c>
      <c r="T180" s="40">
        <v>45902</v>
      </c>
      <c r="U180" s="59">
        <v>45902</v>
      </c>
    </row>
    <row r="181" spans="1:21" s="4" customFormat="1" ht="19.7" customHeight="1">
      <c r="A181" s="431" t="s">
        <v>255</v>
      </c>
      <c r="B181" s="27"/>
      <c r="C181" s="27"/>
      <c r="D181" s="27"/>
      <c r="E181" s="93"/>
      <c r="F181" s="142">
        <f t="shared" si="13"/>
        <v>135</v>
      </c>
      <c r="G181" s="28" t="s">
        <v>55</v>
      </c>
      <c r="H181" s="28" t="s">
        <v>55</v>
      </c>
      <c r="I181" s="1681" t="s">
        <v>3640</v>
      </c>
      <c r="J181" s="1682">
        <v>4</v>
      </c>
      <c r="K181" s="1683">
        <v>94</v>
      </c>
      <c r="L181" s="756">
        <f t="shared" si="12"/>
        <v>376</v>
      </c>
      <c r="M181" s="31"/>
      <c r="N181" s="166" t="s">
        <v>3641</v>
      </c>
      <c r="O181" s="1679" t="s">
        <v>3632</v>
      </c>
      <c r="P181" s="1680" t="s">
        <v>3633</v>
      </c>
      <c r="Q181" s="658">
        <v>45876</v>
      </c>
      <c r="R181" s="50"/>
      <c r="S181" s="835">
        <v>45901</v>
      </c>
      <c r="T181" s="40">
        <v>45902</v>
      </c>
      <c r="U181" s="59">
        <v>45902</v>
      </c>
    </row>
    <row r="182" spans="1:21" s="4" customFormat="1" ht="19.7" customHeight="1">
      <c r="A182" s="431" t="s">
        <v>255</v>
      </c>
      <c r="B182" s="27"/>
      <c r="C182" s="27"/>
      <c r="D182" s="27"/>
      <c r="E182" s="93"/>
      <c r="F182" s="142">
        <f t="shared" si="13"/>
        <v>136</v>
      </c>
      <c r="G182" s="28" t="s">
        <v>55</v>
      </c>
      <c r="H182" s="28" t="s">
        <v>55</v>
      </c>
      <c r="I182" s="1681" t="s">
        <v>2258</v>
      </c>
      <c r="J182" s="1682">
        <v>4</v>
      </c>
      <c r="K182" s="1683">
        <v>91</v>
      </c>
      <c r="L182" s="756">
        <f t="shared" si="12"/>
        <v>364</v>
      </c>
      <c r="M182" s="31"/>
      <c r="N182" s="166" t="s">
        <v>3642</v>
      </c>
      <c r="O182" s="1679" t="s">
        <v>3632</v>
      </c>
      <c r="P182" s="1680" t="s">
        <v>3633</v>
      </c>
      <c r="Q182" s="658">
        <v>45876</v>
      </c>
      <c r="R182" s="50"/>
      <c r="S182" s="835">
        <v>45901</v>
      </c>
      <c r="T182" s="40">
        <v>45902</v>
      </c>
      <c r="U182" s="59">
        <v>45902</v>
      </c>
    </row>
    <row r="183" spans="1:21" s="4" customFormat="1" ht="19.7" customHeight="1">
      <c r="A183" s="431" t="s">
        <v>255</v>
      </c>
      <c r="B183" s="27"/>
      <c r="C183" s="27"/>
      <c r="D183" s="27"/>
      <c r="E183" s="93"/>
      <c r="F183" s="142">
        <f t="shared" si="13"/>
        <v>137</v>
      </c>
      <c r="G183" s="28" t="s">
        <v>55</v>
      </c>
      <c r="H183" s="28" t="s">
        <v>55</v>
      </c>
      <c r="I183" s="1681" t="s">
        <v>3643</v>
      </c>
      <c r="J183" s="1682">
        <v>4</v>
      </c>
      <c r="K183" s="1683">
        <v>75</v>
      </c>
      <c r="L183" s="756">
        <f t="shared" si="12"/>
        <v>300</v>
      </c>
      <c r="M183" s="31"/>
      <c r="N183" s="1684" t="s">
        <v>3644</v>
      </c>
      <c r="O183" s="1679" t="s">
        <v>3632</v>
      </c>
      <c r="P183" s="1680" t="s">
        <v>3633</v>
      </c>
      <c r="Q183" s="658">
        <v>45876</v>
      </c>
      <c r="R183" s="50"/>
      <c r="S183" s="835">
        <v>45901</v>
      </c>
      <c r="T183" s="40">
        <v>45902</v>
      </c>
      <c r="U183" s="59">
        <v>45902</v>
      </c>
    </row>
    <row r="184" spans="1:21" s="4" customFormat="1" ht="19.7" customHeight="1">
      <c r="A184" s="431" t="s">
        <v>255</v>
      </c>
      <c r="B184" s="27"/>
      <c r="C184" s="27"/>
      <c r="D184" s="27"/>
      <c r="E184" s="93"/>
      <c r="F184" s="142">
        <f t="shared" si="13"/>
        <v>138</v>
      </c>
      <c r="G184" s="28" t="s">
        <v>55</v>
      </c>
      <c r="H184" s="28" t="s">
        <v>55</v>
      </c>
      <c r="I184" s="1681" t="s">
        <v>2327</v>
      </c>
      <c r="J184" s="1682">
        <v>4</v>
      </c>
      <c r="K184" s="1683">
        <v>95</v>
      </c>
      <c r="L184" s="756">
        <f t="shared" si="12"/>
        <v>380</v>
      </c>
      <c r="M184" s="31"/>
      <c r="N184" s="166" t="s">
        <v>2328</v>
      </c>
      <c r="O184" s="1679" t="s">
        <v>3632</v>
      </c>
      <c r="P184" s="1680" t="s">
        <v>3633</v>
      </c>
      <c r="Q184" s="658">
        <v>45876</v>
      </c>
      <c r="R184" s="50"/>
      <c r="S184" s="835">
        <v>45901</v>
      </c>
      <c r="T184" s="40">
        <v>45902</v>
      </c>
      <c r="U184" s="59">
        <v>45902</v>
      </c>
    </row>
    <row r="185" spans="1:21" s="4" customFormat="1" ht="19.7" customHeight="1">
      <c r="A185" s="431" t="s">
        <v>255</v>
      </c>
      <c r="B185" s="27"/>
      <c r="C185" s="27"/>
      <c r="D185" s="27"/>
      <c r="E185" s="93"/>
      <c r="F185" s="142">
        <f t="shared" si="13"/>
        <v>139</v>
      </c>
      <c r="G185" s="28" t="s">
        <v>55</v>
      </c>
      <c r="H185" s="28" t="s">
        <v>55</v>
      </c>
      <c r="I185" s="1681" t="s">
        <v>3645</v>
      </c>
      <c r="J185" s="1682">
        <v>4</v>
      </c>
      <c r="K185" s="1683">
        <v>52</v>
      </c>
      <c r="L185" s="756">
        <f t="shared" si="12"/>
        <v>208</v>
      </c>
      <c r="M185" s="31"/>
      <c r="N185" s="166" t="s">
        <v>2340</v>
      </c>
      <c r="O185" s="1679" t="s">
        <v>3632</v>
      </c>
      <c r="P185" s="1680" t="s">
        <v>3633</v>
      </c>
      <c r="Q185" s="658">
        <v>45876</v>
      </c>
      <c r="R185" s="50"/>
      <c r="S185" s="835">
        <v>45901</v>
      </c>
      <c r="T185" s="40">
        <v>45902</v>
      </c>
      <c r="U185" s="59">
        <v>45902</v>
      </c>
    </row>
    <row r="186" spans="1:21" s="4" customFormat="1" ht="19.7" customHeight="1">
      <c r="A186" s="431" t="s">
        <v>255</v>
      </c>
      <c r="B186" s="27"/>
      <c r="C186" s="27"/>
      <c r="D186" s="27"/>
      <c r="E186" s="93"/>
      <c r="F186" s="142">
        <f t="shared" si="13"/>
        <v>140</v>
      </c>
      <c r="G186" s="28" t="s">
        <v>55</v>
      </c>
      <c r="H186" s="28" t="s">
        <v>55</v>
      </c>
      <c r="I186" s="1681" t="s">
        <v>3646</v>
      </c>
      <c r="J186" s="1682">
        <v>4</v>
      </c>
      <c r="K186" s="1683">
        <v>297</v>
      </c>
      <c r="L186" s="756">
        <f t="shared" si="12"/>
        <v>1188</v>
      </c>
      <c r="M186" s="31"/>
      <c r="N186" s="166" t="s">
        <v>3647</v>
      </c>
      <c r="O186" s="1679" t="s">
        <v>3632</v>
      </c>
      <c r="P186" s="1680" t="s">
        <v>3633</v>
      </c>
      <c r="Q186" s="658">
        <v>45876</v>
      </c>
      <c r="R186" s="50"/>
      <c r="S186" s="835">
        <v>45901</v>
      </c>
      <c r="T186" s="40">
        <v>45902</v>
      </c>
      <c r="U186" s="59">
        <v>45902</v>
      </c>
    </row>
    <row r="187" spans="1:21" s="4" customFormat="1" ht="19.7" customHeight="1">
      <c r="A187" s="431" t="s">
        <v>255</v>
      </c>
      <c r="B187" s="27"/>
      <c r="C187" s="27"/>
      <c r="D187" s="27"/>
      <c r="E187" s="93"/>
      <c r="F187" s="142">
        <f t="shared" si="13"/>
        <v>141</v>
      </c>
      <c r="G187" s="28" t="s">
        <v>55</v>
      </c>
      <c r="H187" s="28" t="s">
        <v>55</v>
      </c>
      <c r="I187" s="1681" t="s">
        <v>3648</v>
      </c>
      <c r="J187" s="1682">
        <v>4</v>
      </c>
      <c r="K187" s="1683">
        <v>277</v>
      </c>
      <c r="L187" s="756">
        <f t="shared" si="12"/>
        <v>1108</v>
      </c>
      <c r="M187" s="31"/>
      <c r="N187" s="166" t="s">
        <v>3649</v>
      </c>
      <c r="O187" s="1679" t="s">
        <v>3632</v>
      </c>
      <c r="P187" s="1680" t="s">
        <v>3633</v>
      </c>
      <c r="Q187" s="658">
        <v>45876</v>
      </c>
      <c r="R187" s="50"/>
      <c r="S187" s="835">
        <v>45901</v>
      </c>
      <c r="T187" s="40">
        <v>45902</v>
      </c>
      <c r="U187" s="59">
        <v>45902</v>
      </c>
    </row>
    <row r="188" spans="1:21" s="4" customFormat="1" ht="19.7" customHeight="1">
      <c r="A188" s="431" t="s">
        <v>260</v>
      </c>
      <c r="B188" s="27"/>
      <c r="C188" s="27"/>
      <c r="D188" s="112"/>
      <c r="E188" s="667">
        <v>3</v>
      </c>
      <c r="F188" s="142">
        <f t="shared" si="13"/>
        <v>142</v>
      </c>
      <c r="G188" s="28" t="s">
        <v>55</v>
      </c>
      <c r="H188" s="28" t="s">
        <v>55</v>
      </c>
      <c r="I188" s="1607" t="s">
        <v>263</v>
      </c>
      <c r="J188" s="730">
        <v>1</v>
      </c>
      <c r="K188" s="743">
        <v>5751</v>
      </c>
      <c r="L188" s="1214">
        <f t="shared" si="12"/>
        <v>5751</v>
      </c>
      <c r="M188" s="257"/>
      <c r="N188" s="399" t="s">
        <v>1019</v>
      </c>
      <c r="O188" s="1679" t="s">
        <v>3632</v>
      </c>
      <c r="P188" s="1680" t="s">
        <v>3633</v>
      </c>
      <c r="Q188" s="658">
        <v>45876</v>
      </c>
      <c r="R188" s="50"/>
      <c r="S188" s="835">
        <v>45901</v>
      </c>
      <c r="T188" s="40">
        <v>45902</v>
      </c>
      <c r="U188" s="59">
        <v>45902</v>
      </c>
    </row>
    <row r="189" spans="1:21" s="4" customFormat="1" ht="19.7" customHeight="1">
      <c r="A189" s="431" t="s">
        <v>260</v>
      </c>
      <c r="B189" s="27"/>
      <c r="C189" s="27"/>
      <c r="D189" s="112"/>
      <c r="E189" s="667">
        <v>3</v>
      </c>
      <c r="F189" s="142">
        <f t="shared" si="13"/>
        <v>143</v>
      </c>
      <c r="G189" s="28" t="s">
        <v>55</v>
      </c>
      <c r="H189" s="28" t="s">
        <v>55</v>
      </c>
      <c r="I189" s="1589" t="s">
        <v>2386</v>
      </c>
      <c r="J189" s="730">
        <v>1</v>
      </c>
      <c r="K189" s="751">
        <v>2256</v>
      </c>
      <c r="L189" s="737">
        <f>J189*K189</f>
        <v>2256</v>
      </c>
      <c r="M189" s="257"/>
      <c r="N189" s="38" t="s">
        <v>3650</v>
      </c>
      <c r="O189" s="1679" t="s">
        <v>3632</v>
      </c>
      <c r="P189" s="1680" t="s">
        <v>3633</v>
      </c>
      <c r="Q189" s="658">
        <v>45876</v>
      </c>
      <c r="R189" s="50"/>
      <c r="S189" s="835">
        <v>45901</v>
      </c>
      <c r="T189" s="40">
        <v>45902</v>
      </c>
      <c r="U189" s="59">
        <v>45902</v>
      </c>
    </row>
    <row r="190" spans="1:21" s="4" customFormat="1" ht="19.7" customHeight="1">
      <c r="A190" s="431" t="s">
        <v>182</v>
      </c>
      <c r="B190" s="27"/>
      <c r="C190" s="27"/>
      <c r="D190" s="112"/>
      <c r="E190" s="667">
        <v>3</v>
      </c>
      <c r="F190" s="142">
        <f t="shared" si="13"/>
        <v>144</v>
      </c>
      <c r="G190" s="28" t="s">
        <v>196</v>
      </c>
      <c r="H190" s="28" t="s">
        <v>196</v>
      </c>
      <c r="I190" s="419" t="s">
        <v>3651</v>
      </c>
      <c r="J190" s="1616">
        <v>1</v>
      </c>
      <c r="K190" s="431">
        <v>1600</v>
      </c>
      <c r="L190" s="756">
        <f>J190*K190</f>
        <v>1600</v>
      </c>
      <c r="M190" s="217"/>
      <c r="N190" s="166" t="s">
        <v>266</v>
      </c>
      <c r="O190" s="1679" t="s">
        <v>3632</v>
      </c>
      <c r="P190" s="1680" t="s">
        <v>3633</v>
      </c>
      <c r="Q190" s="658">
        <v>45876</v>
      </c>
      <c r="R190" s="50"/>
      <c r="S190" s="835">
        <v>45901</v>
      </c>
      <c r="T190" s="40">
        <v>45902</v>
      </c>
      <c r="U190" s="59">
        <v>45902</v>
      </c>
    </row>
    <row r="191" spans="1:21" s="4" customFormat="1" ht="19.7" customHeight="1">
      <c r="A191" s="431" t="s">
        <v>267</v>
      </c>
      <c r="B191" s="27"/>
      <c r="C191" s="27"/>
      <c r="D191" s="112"/>
      <c r="E191" s="667">
        <v>3</v>
      </c>
      <c r="F191" s="142">
        <f t="shared" si="13"/>
        <v>145</v>
      </c>
      <c r="G191" s="28" t="s">
        <v>55</v>
      </c>
      <c r="H191" s="28" t="s">
        <v>55</v>
      </c>
      <c r="I191" s="1589" t="s">
        <v>268</v>
      </c>
      <c r="J191" s="730">
        <v>1</v>
      </c>
      <c r="K191" s="751">
        <v>5373</v>
      </c>
      <c r="L191" s="737">
        <f t="shared" si="12"/>
        <v>5373</v>
      </c>
      <c r="M191" s="257"/>
      <c r="N191" s="38" t="s">
        <v>269</v>
      </c>
      <c r="O191" s="1679" t="s">
        <v>3632</v>
      </c>
      <c r="P191" s="1680" t="s">
        <v>3633</v>
      </c>
      <c r="Q191" s="658">
        <v>45876</v>
      </c>
      <c r="R191" s="50"/>
      <c r="S191" s="835">
        <v>45901</v>
      </c>
      <c r="T191" s="40">
        <v>45902</v>
      </c>
      <c r="U191" s="59">
        <v>45902</v>
      </c>
    </row>
    <row r="192" spans="1:21" s="4" customFormat="1" ht="19.7" customHeight="1">
      <c r="A192" s="431" t="s">
        <v>267</v>
      </c>
      <c r="B192" s="27"/>
      <c r="C192" s="27"/>
      <c r="D192" s="112"/>
      <c r="E192" s="667">
        <v>3</v>
      </c>
      <c r="F192" s="142">
        <f t="shared" si="13"/>
        <v>146</v>
      </c>
      <c r="G192" s="28" t="s">
        <v>55</v>
      </c>
      <c r="H192" s="28" t="s">
        <v>55</v>
      </c>
      <c r="I192" s="1648" t="s">
        <v>3652</v>
      </c>
      <c r="J192" s="1685">
        <v>1</v>
      </c>
      <c r="K192" s="1343">
        <v>1638</v>
      </c>
      <c r="L192" s="1257">
        <f t="shared" si="12"/>
        <v>1638</v>
      </c>
      <c r="M192" s="159"/>
      <c r="N192" s="166" t="s">
        <v>3653</v>
      </c>
      <c r="O192" s="1679" t="s">
        <v>3632</v>
      </c>
      <c r="P192" s="1680" t="s">
        <v>3633</v>
      </c>
      <c r="Q192" s="658">
        <v>45876</v>
      </c>
      <c r="R192" s="50"/>
      <c r="S192" s="835">
        <v>45901</v>
      </c>
      <c r="T192" s="40">
        <v>45902</v>
      </c>
      <c r="U192" s="59">
        <v>45902</v>
      </c>
    </row>
    <row r="193" spans="1:21" s="4" customFormat="1" ht="19.7" customHeight="1">
      <c r="A193" s="431" t="s">
        <v>182</v>
      </c>
      <c r="B193" s="27"/>
      <c r="C193" s="27"/>
      <c r="D193" s="112"/>
      <c r="E193" s="667">
        <v>3</v>
      </c>
      <c r="F193" s="142">
        <f t="shared" si="13"/>
        <v>147</v>
      </c>
      <c r="G193" s="28" t="s">
        <v>55</v>
      </c>
      <c r="H193" s="28" t="s">
        <v>55</v>
      </c>
      <c r="I193" s="1589" t="s">
        <v>3654</v>
      </c>
      <c r="J193" s="730">
        <v>2</v>
      </c>
      <c r="K193" s="751">
        <v>1320</v>
      </c>
      <c r="L193" s="737">
        <f t="shared" si="12"/>
        <v>2640</v>
      </c>
      <c r="M193" s="87"/>
      <c r="N193" s="38" t="s">
        <v>273</v>
      </c>
      <c r="O193" s="1679" t="s">
        <v>3632</v>
      </c>
      <c r="P193" s="1680" t="s">
        <v>3633</v>
      </c>
      <c r="Q193" s="658">
        <v>45876</v>
      </c>
      <c r="R193" s="50"/>
      <c r="S193" s="835">
        <v>45901</v>
      </c>
      <c r="T193" s="40">
        <v>45902</v>
      </c>
      <c r="U193" s="59">
        <v>45902</v>
      </c>
    </row>
    <row r="194" spans="1:21" s="4" customFormat="1" ht="19.7" customHeight="1">
      <c r="A194" s="431" t="s">
        <v>182</v>
      </c>
      <c r="B194" s="27"/>
      <c r="C194" s="27"/>
      <c r="D194" s="112"/>
      <c r="E194" s="667">
        <v>3</v>
      </c>
      <c r="F194" s="142">
        <f t="shared" si="13"/>
        <v>148</v>
      </c>
      <c r="G194" s="28" t="s">
        <v>55</v>
      </c>
      <c r="H194" s="28" t="s">
        <v>55</v>
      </c>
      <c r="I194" s="1589" t="s">
        <v>3655</v>
      </c>
      <c r="J194" s="730">
        <v>1</v>
      </c>
      <c r="K194" s="751">
        <v>1543</v>
      </c>
      <c r="L194" s="737">
        <f t="shared" si="12"/>
        <v>1543</v>
      </c>
      <c r="M194" s="87"/>
      <c r="N194" s="38" t="s">
        <v>273</v>
      </c>
      <c r="O194" s="1679" t="s">
        <v>3632</v>
      </c>
      <c r="P194" s="1680" t="s">
        <v>3633</v>
      </c>
      <c r="Q194" s="658">
        <v>45876</v>
      </c>
      <c r="R194" s="50"/>
      <c r="S194" s="835">
        <v>45901</v>
      </c>
      <c r="T194" s="40">
        <v>45902</v>
      </c>
      <c r="U194" s="59">
        <v>45902</v>
      </c>
    </row>
    <row r="195" spans="1:21" s="4" customFormat="1" ht="19.7" customHeight="1">
      <c r="A195" s="431" t="s">
        <v>267</v>
      </c>
      <c r="B195" s="27"/>
      <c r="C195" s="27"/>
      <c r="D195" s="112"/>
      <c r="E195" s="667">
        <v>3</v>
      </c>
      <c r="F195" s="142">
        <f t="shared" si="13"/>
        <v>149</v>
      </c>
      <c r="G195" s="28" t="s">
        <v>275</v>
      </c>
      <c r="H195" s="28" t="s">
        <v>55</v>
      </c>
      <c r="I195" s="1589">
        <v>620704006</v>
      </c>
      <c r="J195" s="730">
        <v>10</v>
      </c>
      <c r="K195" s="751">
        <v>36</v>
      </c>
      <c r="L195" s="737">
        <f t="shared" si="12"/>
        <v>360</v>
      </c>
      <c r="M195" s="87"/>
      <c r="N195" s="38" t="s">
        <v>276</v>
      </c>
      <c r="O195" s="1679" t="s">
        <v>3632</v>
      </c>
      <c r="P195" s="1680" t="s">
        <v>3633</v>
      </c>
      <c r="Q195" s="658">
        <v>45876</v>
      </c>
      <c r="R195" s="50"/>
      <c r="S195" s="835">
        <v>45901</v>
      </c>
      <c r="T195" s="40">
        <v>45902</v>
      </c>
      <c r="U195" s="59">
        <v>45902</v>
      </c>
    </row>
    <row r="196" spans="1:21" s="4" customFormat="1" ht="19.7" customHeight="1">
      <c r="A196" s="431" t="s">
        <v>267</v>
      </c>
      <c r="B196" s="27"/>
      <c r="C196" s="27"/>
      <c r="D196" s="27"/>
      <c r="E196" s="667">
        <v>3</v>
      </c>
      <c r="F196" s="142">
        <f t="shared" si="13"/>
        <v>150</v>
      </c>
      <c r="G196" s="131" t="s">
        <v>55</v>
      </c>
      <c r="H196" s="131" t="s">
        <v>55</v>
      </c>
      <c r="I196" s="1589" t="s">
        <v>3656</v>
      </c>
      <c r="J196" s="730">
        <v>2</v>
      </c>
      <c r="K196" s="751">
        <v>733</v>
      </c>
      <c r="L196" s="739">
        <f t="shared" si="12"/>
        <v>1466</v>
      </c>
      <c r="M196" s="1686"/>
      <c r="N196" s="166" t="s">
        <v>682</v>
      </c>
      <c r="O196" s="1679" t="s">
        <v>3632</v>
      </c>
      <c r="P196" s="1680" t="s">
        <v>3633</v>
      </c>
      <c r="Q196" s="658">
        <v>45876</v>
      </c>
      <c r="R196" s="50"/>
      <c r="S196" s="835">
        <v>45901</v>
      </c>
      <c r="T196" s="40">
        <v>45902</v>
      </c>
      <c r="U196" s="59">
        <v>45902</v>
      </c>
    </row>
    <row r="197" spans="1:21" s="4" customFormat="1" ht="19.7" customHeight="1">
      <c r="A197" s="431" t="s">
        <v>267</v>
      </c>
      <c r="B197" s="27"/>
      <c r="C197" s="27"/>
      <c r="D197" s="27"/>
      <c r="E197" s="667"/>
      <c r="F197" s="142">
        <f t="shared" si="13"/>
        <v>151</v>
      </c>
      <c r="G197" s="28" t="s">
        <v>390</v>
      </c>
      <c r="H197" s="28" t="s">
        <v>55</v>
      </c>
      <c r="I197" s="1610" t="s">
        <v>3657</v>
      </c>
      <c r="J197" s="431">
        <v>1</v>
      </c>
      <c r="K197" s="1396">
        <v>4150</v>
      </c>
      <c r="L197" s="1257">
        <f t="shared" si="12"/>
        <v>4150</v>
      </c>
      <c r="M197" s="31"/>
      <c r="N197" s="38" t="s">
        <v>393</v>
      </c>
      <c r="O197" s="1679" t="s">
        <v>3632</v>
      </c>
      <c r="P197" s="1680" t="s">
        <v>3633</v>
      </c>
      <c r="Q197" s="658">
        <v>45876</v>
      </c>
      <c r="R197" s="50"/>
      <c r="S197" s="835">
        <v>45901</v>
      </c>
      <c r="T197" s="40">
        <v>45902</v>
      </c>
      <c r="U197" s="59">
        <v>45902</v>
      </c>
    </row>
    <row r="198" spans="1:21" s="4" customFormat="1" ht="19.7" customHeight="1">
      <c r="A198" s="431" t="s">
        <v>267</v>
      </c>
      <c r="B198" s="27"/>
      <c r="C198" s="27"/>
      <c r="D198" s="27"/>
      <c r="E198" s="667"/>
      <c r="F198" s="142">
        <f t="shared" si="13"/>
        <v>152</v>
      </c>
      <c r="G198" s="28" t="s">
        <v>390</v>
      </c>
      <c r="H198" s="28" t="s">
        <v>55</v>
      </c>
      <c r="I198" s="1610" t="s">
        <v>3658</v>
      </c>
      <c r="J198" s="431">
        <v>1</v>
      </c>
      <c r="K198" s="1396">
        <v>4150</v>
      </c>
      <c r="L198" s="1257">
        <f>J198*K198</f>
        <v>4150</v>
      </c>
      <c r="M198" s="31"/>
      <c r="N198" s="38" t="s">
        <v>393</v>
      </c>
      <c r="O198" s="1679" t="s">
        <v>3632</v>
      </c>
      <c r="P198" s="1680" t="s">
        <v>3633</v>
      </c>
      <c r="Q198" s="658">
        <v>45876</v>
      </c>
      <c r="R198" s="50"/>
      <c r="S198" s="835">
        <v>45901</v>
      </c>
      <c r="T198" s="40">
        <v>45902</v>
      </c>
      <c r="U198" s="59">
        <v>45902</v>
      </c>
    </row>
    <row r="199" spans="1:21" s="4" customFormat="1" ht="19.7" customHeight="1">
      <c r="A199" s="431" t="s">
        <v>267</v>
      </c>
      <c r="B199" s="27"/>
      <c r="C199" s="27"/>
      <c r="D199" s="27"/>
      <c r="E199" s="667">
        <v>3</v>
      </c>
      <c r="F199" s="142">
        <f>+F198+1</f>
        <v>153</v>
      </c>
      <c r="G199" s="131" t="s">
        <v>55</v>
      </c>
      <c r="H199" s="131" t="s">
        <v>55</v>
      </c>
      <c r="I199" s="1608" t="s">
        <v>3659</v>
      </c>
      <c r="J199" s="730">
        <v>10</v>
      </c>
      <c r="K199" s="739">
        <v>75</v>
      </c>
      <c r="L199" s="739">
        <f>J199*K199</f>
        <v>750</v>
      </c>
      <c r="M199" s="149"/>
      <c r="N199" s="166" t="s">
        <v>3660</v>
      </c>
      <c r="O199" s="1679" t="s">
        <v>3632</v>
      </c>
      <c r="P199" s="1680" t="s">
        <v>3633</v>
      </c>
      <c r="Q199" s="658">
        <v>45876</v>
      </c>
      <c r="R199" s="50"/>
      <c r="S199" s="835">
        <v>45901</v>
      </c>
      <c r="T199" s="40">
        <v>45902</v>
      </c>
      <c r="U199" s="59">
        <v>45902</v>
      </c>
    </row>
    <row r="200" spans="1:21" s="4" customFormat="1" ht="19.7" customHeight="1">
      <c r="A200" s="431" t="s">
        <v>267</v>
      </c>
      <c r="B200" s="27"/>
      <c r="C200" s="27"/>
      <c r="D200" s="112"/>
      <c r="E200" s="667">
        <v>3</v>
      </c>
      <c r="F200" s="142">
        <f t="shared" si="13"/>
        <v>154</v>
      </c>
      <c r="G200" s="28" t="s">
        <v>55</v>
      </c>
      <c r="H200" s="28" t="s">
        <v>55</v>
      </c>
      <c r="I200" s="421" t="s">
        <v>3661</v>
      </c>
      <c r="J200" s="730">
        <v>1</v>
      </c>
      <c r="K200" s="737">
        <v>6542</v>
      </c>
      <c r="L200" s="737">
        <f t="shared" si="12"/>
        <v>6542</v>
      </c>
      <c r="M200" s="31"/>
      <c r="N200" s="73" t="s">
        <v>283</v>
      </c>
      <c r="O200" s="1679" t="s">
        <v>3632</v>
      </c>
      <c r="P200" s="1680" t="s">
        <v>3633</v>
      </c>
      <c r="Q200" s="658">
        <v>45876</v>
      </c>
      <c r="R200" s="50"/>
      <c r="S200" s="835">
        <v>45901</v>
      </c>
      <c r="T200" s="40">
        <v>45902</v>
      </c>
      <c r="U200" s="59">
        <v>45902</v>
      </c>
    </row>
    <row r="201" spans="1:21" s="4" customFormat="1" ht="19.7" customHeight="1">
      <c r="A201" s="431" t="s">
        <v>267</v>
      </c>
      <c r="B201" s="27"/>
      <c r="C201" s="27"/>
      <c r="D201" s="112"/>
      <c r="E201" s="667">
        <v>3</v>
      </c>
      <c r="F201" s="142">
        <f t="shared" si="13"/>
        <v>155</v>
      </c>
      <c r="G201" s="131" t="s">
        <v>55</v>
      </c>
      <c r="H201" s="131" t="s">
        <v>55</v>
      </c>
      <c r="I201" s="1687" t="s">
        <v>284</v>
      </c>
      <c r="J201" s="730">
        <v>1</v>
      </c>
      <c r="K201" s="1343">
        <v>208</v>
      </c>
      <c r="L201" s="1343">
        <f>J201*K201</f>
        <v>208</v>
      </c>
      <c r="M201" s="159"/>
      <c r="N201" s="166" t="s">
        <v>285</v>
      </c>
      <c r="O201" s="1679" t="s">
        <v>3632</v>
      </c>
      <c r="P201" s="1680" t="s">
        <v>3633</v>
      </c>
      <c r="Q201" s="658">
        <v>45876</v>
      </c>
      <c r="R201" s="50"/>
      <c r="S201" s="835">
        <v>45901</v>
      </c>
      <c r="T201" s="40">
        <v>45902</v>
      </c>
      <c r="U201" s="59">
        <v>45902</v>
      </c>
    </row>
    <row r="202" spans="1:21" s="4" customFormat="1" ht="19.7" customHeight="1">
      <c r="A202" s="431" t="s">
        <v>267</v>
      </c>
      <c r="B202" s="27"/>
      <c r="C202" s="27"/>
      <c r="D202" s="112"/>
      <c r="E202" s="667">
        <v>3</v>
      </c>
      <c r="F202" s="142">
        <f t="shared" si="13"/>
        <v>156</v>
      </c>
      <c r="G202" s="28" t="s">
        <v>55</v>
      </c>
      <c r="H202" s="28" t="s">
        <v>55</v>
      </c>
      <c r="I202" s="1688" t="s">
        <v>3662</v>
      </c>
      <c r="J202" s="730">
        <v>1</v>
      </c>
      <c r="K202" s="737">
        <v>4880</v>
      </c>
      <c r="L202" s="737">
        <f t="shared" ref="L202" si="14">J202*K202</f>
        <v>4880</v>
      </c>
      <c r="M202" s="31"/>
      <c r="N202" s="38" t="s">
        <v>3663</v>
      </c>
      <c r="O202" s="1679" t="s">
        <v>3632</v>
      </c>
      <c r="P202" s="1680" t="s">
        <v>3633</v>
      </c>
      <c r="Q202" s="658">
        <v>45876</v>
      </c>
      <c r="R202" s="50"/>
      <c r="S202" s="835">
        <v>45901</v>
      </c>
      <c r="T202" s="40">
        <v>45902</v>
      </c>
      <c r="U202" s="59">
        <v>45902</v>
      </c>
    </row>
    <row r="203" spans="1:21" s="4" customFormat="1" ht="19.7" customHeight="1">
      <c r="A203" s="431" t="s">
        <v>267</v>
      </c>
      <c r="B203" s="27"/>
      <c r="C203" s="27"/>
      <c r="D203" s="27"/>
      <c r="E203" s="667">
        <v>3</v>
      </c>
      <c r="F203" s="142">
        <f t="shared" si="13"/>
        <v>157</v>
      </c>
      <c r="G203" s="131" t="s">
        <v>55</v>
      </c>
      <c r="H203" s="131" t="s">
        <v>55</v>
      </c>
      <c r="I203" s="1689" t="s">
        <v>3664</v>
      </c>
      <c r="J203" s="730">
        <v>1</v>
      </c>
      <c r="K203" s="739">
        <v>714</v>
      </c>
      <c r="L203" s="739">
        <f t="shared" si="12"/>
        <v>714</v>
      </c>
      <c r="M203" s="159"/>
      <c r="N203" s="156" t="s">
        <v>680</v>
      </c>
      <c r="O203" s="1679" t="s">
        <v>3632</v>
      </c>
      <c r="P203" s="1680" t="s">
        <v>3633</v>
      </c>
      <c r="Q203" s="658">
        <v>45876</v>
      </c>
      <c r="R203" s="50"/>
      <c r="S203" s="835">
        <v>45901</v>
      </c>
      <c r="T203" s="40">
        <v>45902</v>
      </c>
      <c r="U203" s="59">
        <v>45902</v>
      </c>
    </row>
    <row r="204" spans="1:21" s="4" customFormat="1" ht="19.7" customHeight="1">
      <c r="A204" s="431" t="s">
        <v>267</v>
      </c>
      <c r="B204" s="27"/>
      <c r="C204" s="27"/>
      <c r="D204" s="112"/>
      <c r="E204" s="667">
        <v>3</v>
      </c>
      <c r="F204" s="142">
        <f t="shared" si="13"/>
        <v>158</v>
      </c>
      <c r="G204" s="28" t="s">
        <v>55</v>
      </c>
      <c r="H204" s="28" t="s">
        <v>55</v>
      </c>
      <c r="I204" s="1690" t="s">
        <v>3665</v>
      </c>
      <c r="J204" s="431">
        <v>1</v>
      </c>
      <c r="K204" s="737">
        <v>9631</v>
      </c>
      <c r="L204" s="737">
        <f t="shared" si="12"/>
        <v>9631</v>
      </c>
      <c r="M204" s="217"/>
      <c r="N204" s="297" t="s">
        <v>3666</v>
      </c>
      <c r="O204" s="1679" t="s">
        <v>3632</v>
      </c>
      <c r="P204" s="1680" t="s">
        <v>3633</v>
      </c>
      <c r="Q204" s="658">
        <v>45876</v>
      </c>
      <c r="R204" s="50"/>
      <c r="S204" s="835">
        <v>45901</v>
      </c>
      <c r="T204" s="40">
        <v>45902</v>
      </c>
      <c r="U204" s="59">
        <v>45902</v>
      </c>
    </row>
    <row r="205" spans="1:21" s="4" customFormat="1" ht="19.7" customHeight="1">
      <c r="A205" s="431" t="s">
        <v>267</v>
      </c>
      <c r="B205" s="27"/>
      <c r="C205" s="27"/>
      <c r="D205" s="112"/>
      <c r="E205" s="667">
        <v>3</v>
      </c>
      <c r="F205" s="142">
        <f t="shared" si="13"/>
        <v>159</v>
      </c>
      <c r="G205" s="131" t="s">
        <v>55</v>
      </c>
      <c r="H205" s="131" t="s">
        <v>55</v>
      </c>
      <c r="I205" s="1648" t="s">
        <v>290</v>
      </c>
      <c r="J205" s="730">
        <v>1</v>
      </c>
      <c r="K205" s="1396">
        <v>1956</v>
      </c>
      <c r="L205" s="1239">
        <f t="shared" si="12"/>
        <v>1956</v>
      </c>
      <c r="M205" s="31"/>
      <c r="N205" s="38" t="s">
        <v>291</v>
      </c>
      <c r="O205" s="1679" t="s">
        <v>3632</v>
      </c>
      <c r="P205" s="1680" t="s">
        <v>3633</v>
      </c>
      <c r="Q205" s="658">
        <v>45876</v>
      </c>
      <c r="R205" s="50"/>
      <c r="S205" s="835">
        <v>45901</v>
      </c>
      <c r="T205" s="40">
        <v>45902</v>
      </c>
      <c r="U205" s="59">
        <v>45902</v>
      </c>
    </row>
    <row r="206" spans="1:21" s="4" customFormat="1" ht="19.7" customHeight="1">
      <c r="A206" s="431" t="s">
        <v>267</v>
      </c>
      <c r="B206" s="27"/>
      <c r="C206" s="27"/>
      <c r="D206" s="1691"/>
      <c r="E206" s="51">
        <v>8</v>
      </c>
      <c r="F206" s="142">
        <f t="shared" si="13"/>
        <v>160</v>
      </c>
      <c r="G206" s="157" t="s">
        <v>2352</v>
      </c>
      <c r="H206" s="28" t="s">
        <v>196</v>
      </c>
      <c r="I206" s="1613" t="s">
        <v>2394</v>
      </c>
      <c r="J206" s="1614">
        <v>2</v>
      </c>
      <c r="K206" s="1615">
        <v>1406</v>
      </c>
      <c r="L206" s="756">
        <f t="shared" si="12"/>
        <v>2812</v>
      </c>
      <c r="M206" s="278"/>
      <c r="N206" s="279" t="s">
        <v>2395</v>
      </c>
      <c r="O206" s="1679" t="s">
        <v>3632</v>
      </c>
      <c r="P206" s="1680" t="s">
        <v>3633</v>
      </c>
      <c r="Q206" s="658">
        <v>45876</v>
      </c>
      <c r="R206" s="50"/>
      <c r="S206" s="835">
        <v>45901</v>
      </c>
      <c r="T206" s="40">
        <v>45902</v>
      </c>
      <c r="U206" s="59">
        <v>45902</v>
      </c>
    </row>
    <row r="207" spans="1:21" s="4" customFormat="1" ht="19.7" customHeight="1">
      <c r="A207" s="431" t="s">
        <v>267</v>
      </c>
      <c r="B207" s="27"/>
      <c r="C207" s="27"/>
      <c r="D207" s="1691"/>
      <c r="E207" s="51">
        <v>8</v>
      </c>
      <c r="F207" s="142">
        <f t="shared" si="13"/>
        <v>161</v>
      </c>
      <c r="G207" s="157" t="s">
        <v>2352</v>
      </c>
      <c r="H207" s="28" t="s">
        <v>196</v>
      </c>
      <c r="I207" s="1613" t="s">
        <v>2397</v>
      </c>
      <c r="J207" s="1614">
        <v>2</v>
      </c>
      <c r="K207" s="1615">
        <v>396</v>
      </c>
      <c r="L207" s="820">
        <f t="shared" si="12"/>
        <v>792</v>
      </c>
      <c r="M207" s="278"/>
      <c r="N207" s="279" t="s">
        <v>2398</v>
      </c>
      <c r="O207" s="1679" t="s">
        <v>3632</v>
      </c>
      <c r="P207" s="1680" t="s">
        <v>3633</v>
      </c>
      <c r="Q207" s="658">
        <v>45876</v>
      </c>
      <c r="R207" s="50"/>
      <c r="S207" s="835">
        <v>45901</v>
      </c>
      <c r="T207" s="40">
        <v>45902</v>
      </c>
      <c r="U207" s="59">
        <v>45902</v>
      </c>
    </row>
    <row r="208" spans="1:21" s="4" customFormat="1" ht="19.7" customHeight="1">
      <c r="A208" s="431" t="s">
        <v>267</v>
      </c>
      <c r="B208" s="27"/>
      <c r="C208" s="27"/>
      <c r="D208" s="1691"/>
      <c r="E208" s="51">
        <v>8</v>
      </c>
      <c r="F208" s="142">
        <f t="shared" si="13"/>
        <v>162</v>
      </c>
      <c r="G208" s="157" t="s">
        <v>2352</v>
      </c>
      <c r="H208" s="28" t="s">
        <v>196</v>
      </c>
      <c r="I208" s="1613" t="s">
        <v>2399</v>
      </c>
      <c r="J208" s="1614">
        <v>2</v>
      </c>
      <c r="K208" s="1615">
        <v>41</v>
      </c>
      <c r="L208" s="820">
        <f t="shared" si="12"/>
        <v>82</v>
      </c>
      <c r="M208" s="278"/>
      <c r="N208" s="279" t="s">
        <v>2400</v>
      </c>
      <c r="O208" s="1679" t="s">
        <v>3632</v>
      </c>
      <c r="P208" s="1680" t="s">
        <v>3633</v>
      </c>
      <c r="Q208" s="658">
        <v>45876</v>
      </c>
      <c r="R208" s="50"/>
      <c r="S208" s="835">
        <v>45901</v>
      </c>
      <c r="T208" s="40">
        <v>45902</v>
      </c>
      <c r="U208" s="59">
        <v>45902</v>
      </c>
    </row>
    <row r="209" spans="1:21" s="4" customFormat="1" ht="19.7" customHeight="1">
      <c r="A209" s="394" t="s">
        <v>42</v>
      </c>
      <c r="B209" s="27"/>
      <c r="C209" s="27"/>
      <c r="D209" s="27"/>
      <c r="E209" s="93"/>
      <c r="F209" s="142">
        <f>+F208+1</f>
        <v>163</v>
      </c>
      <c r="G209" s="28" t="s">
        <v>640</v>
      </c>
      <c r="H209" s="28" t="s">
        <v>196</v>
      </c>
      <c r="I209" s="1589" t="s">
        <v>663</v>
      </c>
      <c r="J209" s="431">
        <v>8</v>
      </c>
      <c r="K209" s="431">
        <v>138</v>
      </c>
      <c r="L209" s="756">
        <f t="shared" si="12"/>
        <v>1104</v>
      </c>
      <c r="M209" s="27"/>
      <c r="N209" s="73" t="s">
        <v>3667</v>
      </c>
      <c r="O209" s="1679" t="s">
        <v>3632</v>
      </c>
      <c r="P209" s="1680" t="s">
        <v>3633</v>
      </c>
      <c r="Q209" s="658">
        <v>45876</v>
      </c>
      <c r="R209" s="50"/>
      <c r="S209" s="835">
        <v>45901</v>
      </c>
      <c r="T209" s="40">
        <v>45902</v>
      </c>
      <c r="U209" s="59">
        <v>45902</v>
      </c>
    </row>
    <row r="210" spans="1:21" s="4" customFormat="1" ht="19.7" customHeight="1">
      <c r="A210" s="394" t="s">
        <v>42</v>
      </c>
      <c r="B210" s="27"/>
      <c r="C210" s="27"/>
      <c r="D210" s="27"/>
      <c r="E210" s="93"/>
      <c r="F210" s="142">
        <f t="shared" si="13"/>
        <v>164</v>
      </c>
      <c r="G210" s="28" t="s">
        <v>640</v>
      </c>
      <c r="H210" s="28" t="s">
        <v>196</v>
      </c>
      <c r="I210" s="1589" t="s">
        <v>665</v>
      </c>
      <c r="J210" s="431">
        <v>4</v>
      </c>
      <c r="K210" s="431">
        <v>464</v>
      </c>
      <c r="L210" s="756">
        <f t="shared" si="12"/>
        <v>1856</v>
      </c>
      <c r="M210" s="27"/>
      <c r="N210" s="73" t="s">
        <v>3668</v>
      </c>
      <c r="O210" s="1679" t="s">
        <v>3632</v>
      </c>
      <c r="P210" s="1680" t="s">
        <v>3633</v>
      </c>
      <c r="Q210" s="658">
        <v>45876</v>
      </c>
      <c r="R210" s="50"/>
      <c r="S210" s="835">
        <v>45901</v>
      </c>
      <c r="T210" s="40">
        <v>45902</v>
      </c>
      <c r="U210" s="59">
        <v>45902</v>
      </c>
    </row>
    <row r="211" spans="1:21" s="4" customFormat="1" ht="19.7" customHeight="1">
      <c r="A211" s="394" t="s">
        <v>42</v>
      </c>
      <c r="B211" s="27"/>
      <c r="C211" s="27"/>
      <c r="D211" s="27"/>
      <c r="E211" s="93"/>
      <c r="F211" s="142">
        <f t="shared" si="13"/>
        <v>165</v>
      </c>
      <c r="G211" s="28" t="s">
        <v>640</v>
      </c>
      <c r="H211" s="28" t="s">
        <v>196</v>
      </c>
      <c r="I211" s="1589" t="s">
        <v>3669</v>
      </c>
      <c r="J211" s="431">
        <v>5</v>
      </c>
      <c r="K211" s="431">
        <v>223</v>
      </c>
      <c r="L211" s="756">
        <f t="shared" si="12"/>
        <v>1115</v>
      </c>
      <c r="M211" s="27"/>
      <c r="N211" s="73" t="s">
        <v>3670</v>
      </c>
      <c r="O211" s="1679" t="s">
        <v>3632</v>
      </c>
      <c r="P211" s="1680" t="s">
        <v>3633</v>
      </c>
      <c r="Q211" s="658">
        <v>45876</v>
      </c>
      <c r="R211" s="50"/>
      <c r="S211" s="835">
        <v>45901</v>
      </c>
      <c r="T211" s="40">
        <v>45902</v>
      </c>
      <c r="U211" s="59">
        <v>45902</v>
      </c>
    </row>
    <row r="212" spans="1:21" s="4" customFormat="1" ht="19.7" customHeight="1">
      <c r="A212" s="394" t="s">
        <v>42</v>
      </c>
      <c r="B212" s="27"/>
      <c r="C212" s="27"/>
      <c r="D212" s="27"/>
      <c r="E212" s="93"/>
      <c r="F212" s="142">
        <f t="shared" si="13"/>
        <v>166</v>
      </c>
      <c r="G212" s="28" t="s">
        <v>640</v>
      </c>
      <c r="H212" s="28" t="s">
        <v>196</v>
      </c>
      <c r="I212" s="1589" t="s">
        <v>668</v>
      </c>
      <c r="J212" s="431">
        <v>5</v>
      </c>
      <c r="K212" s="431">
        <v>104</v>
      </c>
      <c r="L212" s="756">
        <f t="shared" si="12"/>
        <v>520</v>
      </c>
      <c r="M212" s="27"/>
      <c r="N212" s="73" t="s">
        <v>3671</v>
      </c>
      <c r="O212" s="1679" t="s">
        <v>3632</v>
      </c>
      <c r="P212" s="1680" t="s">
        <v>3633</v>
      </c>
      <c r="Q212" s="658">
        <v>45876</v>
      </c>
      <c r="R212" s="50"/>
      <c r="S212" s="835">
        <v>45901</v>
      </c>
      <c r="T212" s="40">
        <v>45902</v>
      </c>
      <c r="U212" s="59">
        <v>45902</v>
      </c>
    </row>
    <row r="213" spans="1:21" s="4" customFormat="1" ht="19.7" customHeight="1">
      <c r="A213" s="394" t="s">
        <v>42</v>
      </c>
      <c r="B213" s="27"/>
      <c r="C213" s="27"/>
      <c r="D213" s="27"/>
      <c r="E213" s="93"/>
      <c r="F213" s="142">
        <f>+F212+1</f>
        <v>167</v>
      </c>
      <c r="G213" s="28" t="s">
        <v>55</v>
      </c>
      <c r="H213" s="28" t="s">
        <v>55</v>
      </c>
      <c r="I213" s="1692" t="s">
        <v>3672</v>
      </c>
      <c r="J213" s="730">
        <v>1</v>
      </c>
      <c r="K213" s="739">
        <v>1138</v>
      </c>
      <c r="L213" s="1353">
        <f t="shared" si="12"/>
        <v>1138</v>
      </c>
      <c r="M213" s="159"/>
      <c r="N213" s="271" t="s">
        <v>3673</v>
      </c>
      <c r="O213" s="1679" t="s">
        <v>3632</v>
      </c>
      <c r="P213" s="1680" t="s">
        <v>3633</v>
      </c>
      <c r="Q213" s="658">
        <v>45876</v>
      </c>
      <c r="R213" s="50"/>
      <c r="S213" s="835">
        <v>45901</v>
      </c>
      <c r="T213" s="40">
        <v>45902</v>
      </c>
      <c r="U213" s="59">
        <v>45902</v>
      </c>
    </row>
    <row r="214" spans="1:21" s="4" customFormat="1" ht="19.7" customHeight="1">
      <c r="A214" s="394" t="s">
        <v>42</v>
      </c>
      <c r="B214" s="27"/>
      <c r="C214" s="27"/>
      <c r="D214" s="27"/>
      <c r="E214" s="93"/>
      <c r="F214" s="142">
        <f t="shared" si="13"/>
        <v>168</v>
      </c>
      <c r="G214" s="28" t="s">
        <v>55</v>
      </c>
      <c r="H214" s="28" t="s">
        <v>55</v>
      </c>
      <c r="I214" s="1692" t="s">
        <v>3674</v>
      </c>
      <c r="J214" s="730">
        <v>1</v>
      </c>
      <c r="K214" s="739">
        <v>1079</v>
      </c>
      <c r="L214" s="1353">
        <f t="shared" si="12"/>
        <v>1079</v>
      </c>
      <c r="M214" s="159"/>
      <c r="N214" s="271" t="s">
        <v>3673</v>
      </c>
      <c r="O214" s="1679" t="s">
        <v>3632</v>
      </c>
      <c r="P214" s="1680" t="s">
        <v>3633</v>
      </c>
      <c r="Q214" s="658">
        <v>45876</v>
      </c>
      <c r="R214" s="50"/>
      <c r="S214" s="835">
        <v>45901</v>
      </c>
      <c r="T214" s="40">
        <v>45902</v>
      </c>
      <c r="U214" s="59">
        <v>45902</v>
      </c>
    </row>
    <row r="215" spans="1:21" s="4" customFormat="1" ht="19.7" customHeight="1">
      <c r="A215" s="394" t="s">
        <v>42</v>
      </c>
      <c r="B215" s="27"/>
      <c r="C215" s="27"/>
      <c r="D215" s="27"/>
      <c r="E215" s="93"/>
      <c r="F215" s="142">
        <f t="shared" si="13"/>
        <v>169</v>
      </c>
      <c r="G215" s="28" t="s">
        <v>55</v>
      </c>
      <c r="H215" s="28" t="s">
        <v>55</v>
      </c>
      <c r="I215" s="1693" t="s">
        <v>3675</v>
      </c>
      <c r="J215" s="730">
        <v>1</v>
      </c>
      <c r="K215" s="739">
        <v>2888</v>
      </c>
      <c r="L215" s="1353">
        <f t="shared" si="12"/>
        <v>2888</v>
      </c>
      <c r="M215" s="159"/>
      <c r="N215" s="271" t="s">
        <v>3673</v>
      </c>
      <c r="O215" s="1679" t="s">
        <v>3632</v>
      </c>
      <c r="P215" s="1680" t="s">
        <v>3633</v>
      </c>
      <c r="Q215" s="658">
        <v>45876</v>
      </c>
      <c r="R215" s="50"/>
      <c r="S215" s="835">
        <v>45901</v>
      </c>
      <c r="T215" s="40">
        <v>45902</v>
      </c>
      <c r="U215" s="59">
        <v>45902</v>
      </c>
    </row>
    <row r="216" spans="1:21" s="4" customFormat="1" ht="19.7" customHeight="1">
      <c r="A216" s="394" t="s">
        <v>42</v>
      </c>
      <c r="B216" s="27"/>
      <c r="C216" s="27"/>
      <c r="D216" s="27"/>
      <c r="E216" s="93"/>
      <c r="F216" s="142">
        <f t="shared" si="13"/>
        <v>170</v>
      </c>
      <c r="G216" s="28" t="s">
        <v>55</v>
      </c>
      <c r="H216" s="28" t="s">
        <v>55</v>
      </c>
      <c r="I216" s="1694" t="s">
        <v>3676</v>
      </c>
      <c r="J216" s="730">
        <v>1</v>
      </c>
      <c r="K216" s="739">
        <v>1241</v>
      </c>
      <c r="L216" s="1353">
        <f t="shared" si="12"/>
        <v>1241</v>
      </c>
      <c r="M216" s="159"/>
      <c r="N216" s="271" t="s">
        <v>3673</v>
      </c>
      <c r="O216" s="1679" t="s">
        <v>3632</v>
      </c>
      <c r="P216" s="1680" t="s">
        <v>3633</v>
      </c>
      <c r="Q216" s="658">
        <v>45876</v>
      </c>
      <c r="R216" s="50"/>
      <c r="S216" s="835">
        <v>45901</v>
      </c>
      <c r="T216" s="40">
        <v>45902</v>
      </c>
      <c r="U216" s="59">
        <v>45902</v>
      </c>
    </row>
    <row r="217" spans="1:21" s="4" customFormat="1" ht="19.7" customHeight="1">
      <c r="A217" s="394" t="s">
        <v>42</v>
      </c>
      <c r="B217" s="27"/>
      <c r="C217" s="27"/>
      <c r="D217" s="27"/>
      <c r="E217" s="93"/>
      <c r="F217" s="142">
        <f t="shared" si="13"/>
        <v>171</v>
      </c>
      <c r="G217" s="28" t="s">
        <v>55</v>
      </c>
      <c r="H217" s="28" t="s">
        <v>55</v>
      </c>
      <c r="I217" s="1589" t="s">
        <v>3677</v>
      </c>
      <c r="J217" s="1695">
        <v>1</v>
      </c>
      <c r="K217" s="737">
        <v>7262</v>
      </c>
      <c r="L217" s="1353">
        <f t="shared" si="12"/>
        <v>7262</v>
      </c>
      <c r="M217" s="217"/>
      <c r="N217" s="73" t="s">
        <v>3678</v>
      </c>
      <c r="O217" s="1679" t="s">
        <v>3632</v>
      </c>
      <c r="P217" s="1680" t="s">
        <v>3633</v>
      </c>
      <c r="Q217" s="658">
        <v>45876</v>
      </c>
      <c r="R217" s="50"/>
      <c r="S217" s="835">
        <v>45901</v>
      </c>
      <c r="T217" s="40">
        <v>45902</v>
      </c>
      <c r="U217" s="59">
        <v>45902</v>
      </c>
    </row>
    <row r="218" spans="1:21" s="4" customFormat="1" ht="19.7" customHeight="1">
      <c r="A218" s="431" t="s">
        <v>267</v>
      </c>
      <c r="B218" s="27"/>
      <c r="C218" s="27"/>
      <c r="D218" s="112"/>
      <c r="E218" s="667">
        <v>3</v>
      </c>
      <c r="F218" s="142">
        <f t="shared" si="13"/>
        <v>172</v>
      </c>
      <c r="G218" s="200" t="s">
        <v>55</v>
      </c>
      <c r="H218" s="266" t="s">
        <v>55</v>
      </c>
      <c r="I218" s="1648" t="s">
        <v>301</v>
      </c>
      <c r="J218" s="1487">
        <v>8</v>
      </c>
      <c r="K218" s="769">
        <v>91</v>
      </c>
      <c r="L218" s="1696">
        <f t="shared" si="12"/>
        <v>728</v>
      </c>
      <c r="M218" s="269"/>
      <c r="N218" s="166" t="s">
        <v>302</v>
      </c>
      <c r="O218" s="1679" t="s">
        <v>3632</v>
      </c>
      <c r="P218" s="1680" t="s">
        <v>3633</v>
      </c>
      <c r="Q218" s="658">
        <v>45876</v>
      </c>
      <c r="R218" s="50"/>
      <c r="S218" s="835">
        <v>45901</v>
      </c>
      <c r="T218" s="40">
        <v>45902</v>
      </c>
      <c r="U218" s="59">
        <v>45902</v>
      </c>
    </row>
    <row r="219" spans="1:21" s="4" customFormat="1" ht="19.7" customHeight="1">
      <c r="A219" s="431" t="s">
        <v>267</v>
      </c>
      <c r="B219" s="27"/>
      <c r="C219" s="27"/>
      <c r="D219" s="112"/>
      <c r="E219" s="667">
        <v>3</v>
      </c>
      <c r="F219" s="142">
        <f t="shared" si="13"/>
        <v>173</v>
      </c>
      <c r="G219" s="200" t="s">
        <v>629</v>
      </c>
      <c r="H219" s="200" t="s">
        <v>55</v>
      </c>
      <c r="I219" s="411" t="s">
        <v>304</v>
      </c>
      <c r="J219" s="1487">
        <v>1</v>
      </c>
      <c r="K219" s="1612">
        <v>1611</v>
      </c>
      <c r="L219" s="1253">
        <f>J219*K219</f>
        <v>1611</v>
      </c>
      <c r="M219" s="269"/>
      <c r="N219" s="1254" t="s">
        <v>630</v>
      </c>
      <c r="O219" s="1679" t="s">
        <v>3632</v>
      </c>
      <c r="P219" s="1680" t="s">
        <v>3633</v>
      </c>
      <c r="Q219" s="658">
        <v>45876</v>
      </c>
      <c r="R219" s="50"/>
      <c r="S219" s="835">
        <v>45901</v>
      </c>
      <c r="T219" s="40">
        <v>45902</v>
      </c>
      <c r="U219" s="59">
        <v>45902</v>
      </c>
    </row>
    <row r="220" spans="1:21" s="4" customFormat="1" ht="19.7" customHeight="1">
      <c r="A220" s="431" t="s">
        <v>267</v>
      </c>
      <c r="B220" s="27"/>
      <c r="C220" s="27"/>
      <c r="D220" s="112"/>
      <c r="E220" s="667">
        <v>3</v>
      </c>
      <c r="F220" s="142">
        <f t="shared" si="13"/>
        <v>174</v>
      </c>
      <c r="G220" s="28" t="s">
        <v>275</v>
      </c>
      <c r="H220" s="28" t="s">
        <v>55</v>
      </c>
      <c r="I220" s="1589">
        <v>620704006</v>
      </c>
      <c r="J220" s="730">
        <v>10</v>
      </c>
      <c r="K220" s="751">
        <v>36</v>
      </c>
      <c r="L220" s="737">
        <f t="shared" ref="L220:L223" si="15">J220*K220</f>
        <v>360</v>
      </c>
      <c r="M220" s="87"/>
      <c r="N220" s="38" t="s">
        <v>276</v>
      </c>
      <c r="O220" s="1679" t="s">
        <v>3632</v>
      </c>
      <c r="P220" s="1680" t="s">
        <v>3633</v>
      </c>
      <c r="Q220" s="658">
        <v>45876</v>
      </c>
      <c r="R220" s="50"/>
      <c r="S220" s="835">
        <v>45901</v>
      </c>
      <c r="T220" s="40">
        <v>45902</v>
      </c>
      <c r="U220" s="59">
        <v>45902</v>
      </c>
    </row>
    <row r="221" spans="1:21" s="4" customFormat="1" ht="19.7" customHeight="1">
      <c r="A221" s="431" t="s">
        <v>267</v>
      </c>
      <c r="B221" s="165"/>
      <c r="C221" s="165"/>
      <c r="D221" s="165"/>
      <c r="E221" s="1697"/>
      <c r="F221" s="142">
        <f t="shared" si="13"/>
        <v>175</v>
      </c>
      <c r="G221" s="172" t="s">
        <v>399</v>
      </c>
      <c r="H221" s="172" t="s">
        <v>196</v>
      </c>
      <c r="I221" s="1674" t="s">
        <v>3679</v>
      </c>
      <c r="J221" s="1698">
        <v>1</v>
      </c>
      <c r="K221" s="1699">
        <v>31375</v>
      </c>
      <c r="L221" s="1700">
        <f t="shared" si="15"/>
        <v>31375</v>
      </c>
      <c r="M221" s="538"/>
      <c r="N221" s="728" t="s">
        <v>3680</v>
      </c>
      <c r="O221" s="1679" t="s">
        <v>3632</v>
      </c>
      <c r="P221" s="1680" t="s">
        <v>3633</v>
      </c>
      <c r="Q221" s="658">
        <v>45876</v>
      </c>
      <c r="R221" s="50"/>
      <c r="S221" s="835">
        <v>45901</v>
      </c>
      <c r="T221" s="40">
        <v>45902</v>
      </c>
      <c r="U221" s="59">
        <v>45902</v>
      </c>
    </row>
    <row r="222" spans="1:21" s="4" customFormat="1" ht="19.7" customHeight="1">
      <c r="A222" s="394" t="s">
        <v>42</v>
      </c>
      <c r="B222" s="27"/>
      <c r="C222" s="27"/>
      <c r="D222" s="27"/>
      <c r="E222" s="93"/>
      <c r="F222" s="142">
        <f t="shared" si="13"/>
        <v>176</v>
      </c>
      <c r="G222" s="172" t="s">
        <v>3681</v>
      </c>
      <c r="H222" s="172" t="s">
        <v>196</v>
      </c>
      <c r="I222" s="1701" t="s">
        <v>3682</v>
      </c>
      <c r="J222" s="1698">
        <v>1</v>
      </c>
      <c r="K222" s="1699">
        <v>3889</v>
      </c>
      <c r="L222" s="1700">
        <f t="shared" si="15"/>
        <v>3889</v>
      </c>
      <c r="M222" s="538"/>
      <c r="N222" s="728" t="s">
        <v>3683</v>
      </c>
      <c r="O222" s="1679"/>
      <c r="P222" s="1702" t="s">
        <v>3684</v>
      </c>
      <c r="Q222" s="658">
        <v>45909</v>
      </c>
      <c r="R222" s="50"/>
      <c r="S222" s="835">
        <v>45910</v>
      </c>
      <c r="T222" s="40">
        <v>45911</v>
      </c>
      <c r="U222" s="59">
        <v>45911</v>
      </c>
    </row>
    <row r="223" spans="1:21" s="4" customFormat="1" ht="19.7" customHeight="1">
      <c r="A223" s="431" t="s">
        <v>267</v>
      </c>
      <c r="B223" s="165"/>
      <c r="C223" s="165"/>
      <c r="D223" s="165"/>
      <c r="E223" s="1697"/>
      <c r="F223" s="142">
        <f t="shared" si="13"/>
        <v>177</v>
      </c>
      <c r="G223" s="200" t="s">
        <v>55</v>
      </c>
      <c r="H223" s="266" t="s">
        <v>55</v>
      </c>
      <c r="I223" s="1701" t="s">
        <v>3685</v>
      </c>
      <c r="J223" s="1698">
        <v>1</v>
      </c>
      <c r="K223" s="1699">
        <v>1045</v>
      </c>
      <c r="L223" s="1700">
        <f t="shared" si="15"/>
        <v>1045</v>
      </c>
      <c r="M223" s="538"/>
      <c r="N223" s="728" t="s">
        <v>3686</v>
      </c>
      <c r="O223" s="1679"/>
      <c r="P223" s="1703" t="s">
        <v>3687</v>
      </c>
      <c r="Q223" s="658">
        <v>45909</v>
      </c>
      <c r="R223" s="50"/>
      <c r="S223" s="835">
        <v>45910</v>
      </c>
      <c r="T223" s="40">
        <v>45911</v>
      </c>
      <c r="U223" s="59">
        <v>45911</v>
      </c>
    </row>
    <row r="224" spans="1:21" s="4" customFormat="1" ht="19.7" customHeight="1">
      <c r="A224" s="27"/>
      <c r="B224" s="27"/>
      <c r="C224" s="27"/>
      <c r="D224" s="27"/>
      <c r="E224" s="93"/>
      <c r="F224" s="28"/>
      <c r="G224" s="28"/>
      <c r="H224" s="28"/>
      <c r="I224" s="156"/>
      <c r="J224" s="38"/>
      <c r="K224" s="27"/>
      <c r="L224" s="39"/>
      <c r="M224" s="27"/>
      <c r="N224" s="73"/>
      <c r="O224" s="69"/>
      <c r="P224" s="834"/>
      <c r="Q224" s="658"/>
      <c r="R224" s="50"/>
      <c r="S224" s="835"/>
      <c r="T224" s="40"/>
      <c r="U224" s="59"/>
    </row>
    <row r="225" spans="1:21" s="4" customFormat="1" ht="19.7" customHeight="1">
      <c r="A225" s="1"/>
      <c r="B225" s="1"/>
      <c r="C225" s="1"/>
      <c r="D225" s="1"/>
      <c r="E225" s="1"/>
      <c r="F225" s="284"/>
      <c r="G225" s="1431"/>
      <c r="H225" s="1431"/>
      <c r="I225" s="1704">
        <f>SUM(L177:L224)</f>
        <v>157907</v>
      </c>
      <c r="J225" s="1705"/>
      <c r="K225" s="1705"/>
      <c r="L225" s="1706"/>
      <c r="M225" s="1138"/>
      <c r="N225" s="1139"/>
      <c r="O225" s="69"/>
      <c r="P225" s="834"/>
      <c r="Q225" s="658"/>
      <c r="R225" s="50"/>
      <c r="S225" s="835"/>
      <c r="T225" s="40"/>
      <c r="U225" s="59"/>
    </row>
    <row r="226" spans="1:21" s="4" customFormat="1" ht="19.7" customHeight="1">
      <c r="E226" s="93"/>
      <c r="F226" s="131"/>
      <c r="G226" s="132"/>
      <c r="H226" s="133"/>
      <c r="I226" s="134"/>
      <c r="J226" s="71"/>
      <c r="K226" s="76"/>
      <c r="L226" s="76"/>
      <c r="M226" s="135"/>
      <c r="N226" s="136"/>
      <c r="O226" s="69"/>
      <c r="P226" s="834"/>
      <c r="Q226" s="658"/>
      <c r="R226" s="50"/>
      <c r="S226" s="835"/>
      <c r="T226" s="40"/>
      <c r="U226" s="59"/>
    </row>
    <row r="227" spans="1:21" s="4" customFormat="1" ht="19.7" customHeight="1">
      <c r="E227" s="93"/>
      <c r="F227" s="131"/>
      <c r="G227" s="132"/>
      <c r="H227" s="133"/>
      <c r="I227" s="134"/>
      <c r="J227" s="71"/>
      <c r="K227" s="76"/>
      <c r="L227" s="76"/>
      <c r="M227" s="135"/>
      <c r="N227" s="136"/>
      <c r="O227" s="69"/>
      <c r="P227" s="834"/>
      <c r="Q227" s="658"/>
      <c r="R227" s="50"/>
      <c r="S227" s="835"/>
      <c r="T227" s="40"/>
      <c r="U227" s="59"/>
    </row>
    <row r="228" spans="1:21" s="4" customFormat="1" ht="19.7" customHeight="1">
      <c r="E228" s="93"/>
      <c r="F228" s="592"/>
      <c r="G228" s="1633" t="s">
        <v>1702</v>
      </c>
      <c r="H228" s="1634"/>
      <c r="I228" s="1635"/>
      <c r="J228" s="1636"/>
      <c r="K228" s="388"/>
      <c r="L228" s="257"/>
      <c r="M228" s="215"/>
      <c r="N228" s="216"/>
      <c r="O228" s="69"/>
      <c r="P228" s="834"/>
      <c r="Q228" s="658"/>
      <c r="R228" s="50"/>
      <c r="S228" s="835"/>
      <c r="T228" s="40"/>
      <c r="U228" s="59"/>
    </row>
    <row r="229" spans="1:21" s="4" customFormat="1" ht="19.7" customHeight="1">
      <c r="A229" s="431" t="s">
        <v>267</v>
      </c>
      <c r="C229" s="393">
        <f>1.15*J229</f>
        <v>1.1499999999999999</v>
      </c>
      <c r="E229" s="93"/>
      <c r="F229" s="146">
        <f>+F223+1</f>
        <v>178</v>
      </c>
      <c r="G229" s="28" t="s">
        <v>3688</v>
      </c>
      <c r="H229" s="28" t="s">
        <v>38</v>
      </c>
      <c r="I229" s="419" t="s">
        <v>3689</v>
      </c>
      <c r="J229" s="1547">
        <v>1</v>
      </c>
      <c r="K229" s="428">
        <v>14600</v>
      </c>
      <c r="L229" s="1039">
        <f t="shared" ref="L229:L238" si="16">J229*K229</f>
        <v>14600</v>
      </c>
      <c r="M229" s="215"/>
      <c r="N229" s="166" t="s">
        <v>3690</v>
      </c>
      <c r="O229" s="218" t="s">
        <v>3691</v>
      </c>
      <c r="P229" s="1647" t="s">
        <v>3542</v>
      </c>
      <c r="Q229" s="32">
        <v>45876</v>
      </c>
      <c r="R229" s="96"/>
      <c r="S229" s="111">
        <v>45901</v>
      </c>
      <c r="T229" s="48">
        <v>45902</v>
      </c>
      <c r="U229" s="59">
        <v>45902</v>
      </c>
    </row>
    <row r="230" spans="1:21" s="4" customFormat="1" ht="19.7" customHeight="1">
      <c r="A230" s="431" t="s">
        <v>267</v>
      </c>
      <c r="C230" s="393">
        <f>0.003*J230</f>
        <v>2.4E-2</v>
      </c>
      <c r="E230" s="93"/>
      <c r="F230" s="146">
        <f t="shared" ref="F230:F285" si="17">+F229+1</f>
        <v>179</v>
      </c>
      <c r="G230" s="131" t="s">
        <v>55</v>
      </c>
      <c r="H230" s="131" t="s">
        <v>55</v>
      </c>
      <c r="I230" s="1589" t="s">
        <v>484</v>
      </c>
      <c r="J230" s="1547">
        <v>8</v>
      </c>
      <c r="K230" s="428">
        <v>98</v>
      </c>
      <c r="L230" s="1039">
        <f t="shared" si="16"/>
        <v>784</v>
      </c>
      <c r="M230" s="215"/>
      <c r="N230" s="166" t="s">
        <v>3477</v>
      </c>
      <c r="O230" s="218" t="s">
        <v>3691</v>
      </c>
      <c r="P230" s="1647" t="s">
        <v>3542</v>
      </c>
      <c r="Q230" s="32">
        <v>45876</v>
      </c>
      <c r="R230" s="96"/>
      <c r="S230" s="111">
        <v>45901</v>
      </c>
      <c r="T230" s="48">
        <v>45902</v>
      </c>
      <c r="U230" s="59">
        <v>45902</v>
      </c>
    </row>
    <row r="231" spans="1:21" s="4" customFormat="1" ht="19.7" customHeight="1">
      <c r="A231" s="431" t="s">
        <v>267</v>
      </c>
      <c r="C231" s="393">
        <f>0.002*J231</f>
        <v>2.8000000000000001E-2</v>
      </c>
      <c r="E231" s="93"/>
      <c r="F231" s="146">
        <f t="shared" si="17"/>
        <v>180</v>
      </c>
      <c r="G231" s="131" t="s">
        <v>55</v>
      </c>
      <c r="H231" s="131" t="s">
        <v>55</v>
      </c>
      <c r="I231" s="1589" t="s">
        <v>510</v>
      </c>
      <c r="J231" s="1547">
        <v>14</v>
      </c>
      <c r="K231" s="428">
        <v>98</v>
      </c>
      <c r="L231" s="1039">
        <f t="shared" si="16"/>
        <v>1372</v>
      </c>
      <c r="M231" s="215"/>
      <c r="N231" s="166" t="s">
        <v>3477</v>
      </c>
      <c r="O231" s="218" t="s">
        <v>3691</v>
      </c>
      <c r="P231" s="1647" t="s">
        <v>3542</v>
      </c>
      <c r="Q231" s="32">
        <v>45876</v>
      </c>
      <c r="R231" s="96"/>
      <c r="S231" s="111">
        <v>45901</v>
      </c>
      <c r="T231" s="48">
        <v>45902</v>
      </c>
      <c r="U231" s="59">
        <v>45902</v>
      </c>
    </row>
    <row r="232" spans="1:21" s="4" customFormat="1" ht="19.7" customHeight="1">
      <c r="A232" s="431" t="s">
        <v>267</v>
      </c>
      <c r="C232" s="27">
        <f>0.01*J232</f>
        <v>0.02</v>
      </c>
      <c r="E232" s="93"/>
      <c r="F232" s="146">
        <f t="shared" si="17"/>
        <v>181</v>
      </c>
      <c r="G232" s="131" t="s">
        <v>55</v>
      </c>
      <c r="H232" s="131" t="s">
        <v>55</v>
      </c>
      <c r="I232" s="419" t="s">
        <v>1234</v>
      </c>
      <c r="J232" s="1547">
        <v>2</v>
      </c>
      <c r="K232" s="1707">
        <v>47</v>
      </c>
      <c r="L232" s="1042">
        <f t="shared" si="16"/>
        <v>94</v>
      </c>
      <c r="M232" s="215"/>
      <c r="N232" s="166" t="s">
        <v>3346</v>
      </c>
      <c r="O232" s="218" t="s">
        <v>3692</v>
      </c>
      <c r="P232" s="1647" t="s">
        <v>3542</v>
      </c>
      <c r="Q232" s="32">
        <v>45876</v>
      </c>
      <c r="R232" s="96"/>
      <c r="S232" s="111">
        <v>45901</v>
      </c>
      <c r="T232" s="48">
        <v>45902</v>
      </c>
      <c r="U232" s="59">
        <v>45902</v>
      </c>
    </row>
    <row r="233" spans="1:21" s="4" customFormat="1" ht="19.7" customHeight="1">
      <c r="A233" s="431" t="s">
        <v>267</v>
      </c>
      <c r="C233" s="27">
        <f>0.01*J233</f>
        <v>0.06</v>
      </c>
      <c r="E233" s="93"/>
      <c r="F233" s="146">
        <f t="shared" si="17"/>
        <v>182</v>
      </c>
      <c r="G233" s="131" t="s">
        <v>55</v>
      </c>
      <c r="H233" s="131" t="s">
        <v>55</v>
      </c>
      <c r="I233" s="411" t="s">
        <v>3693</v>
      </c>
      <c r="J233" s="1708">
        <v>6</v>
      </c>
      <c r="K233" s="1042">
        <v>116</v>
      </c>
      <c r="L233" s="1042">
        <f t="shared" si="16"/>
        <v>696</v>
      </c>
      <c r="M233" s="257"/>
      <c r="N233" s="38" t="s">
        <v>3694</v>
      </c>
      <c r="O233" s="218" t="s">
        <v>3691</v>
      </c>
      <c r="P233" s="1647" t="s">
        <v>3542</v>
      </c>
      <c r="Q233" s="32">
        <v>45876</v>
      </c>
      <c r="R233" s="96"/>
      <c r="S233" s="111">
        <v>45901</v>
      </c>
      <c r="T233" s="48">
        <v>45902</v>
      </c>
      <c r="U233" s="59">
        <v>45902</v>
      </c>
    </row>
    <row r="234" spans="1:21" s="4" customFormat="1" ht="19.5" customHeight="1">
      <c r="A234" s="431" t="s">
        <v>260</v>
      </c>
      <c r="C234" s="393">
        <v>2.2000000000000002</v>
      </c>
      <c r="E234" s="93"/>
      <c r="F234" s="146">
        <f t="shared" si="17"/>
        <v>183</v>
      </c>
      <c r="G234" s="131" t="s">
        <v>55</v>
      </c>
      <c r="H234" s="131" t="s">
        <v>55</v>
      </c>
      <c r="I234" s="411" t="s">
        <v>3695</v>
      </c>
      <c r="J234" s="1708">
        <v>1</v>
      </c>
      <c r="K234" s="1042">
        <v>1427</v>
      </c>
      <c r="L234" s="1042">
        <f t="shared" si="16"/>
        <v>1427</v>
      </c>
      <c r="M234" s="87"/>
      <c r="N234" s="38" t="s">
        <v>3696</v>
      </c>
      <c r="O234" s="218" t="s">
        <v>3697</v>
      </c>
      <c r="P234" s="1647" t="s">
        <v>3542</v>
      </c>
      <c r="Q234" s="32">
        <v>45876</v>
      </c>
      <c r="R234" s="96"/>
      <c r="S234" s="111">
        <v>45901</v>
      </c>
      <c r="T234" s="48">
        <v>45902</v>
      </c>
      <c r="U234" s="59">
        <v>45902</v>
      </c>
    </row>
    <row r="235" spans="1:21" s="4" customFormat="1" ht="19.5" customHeight="1">
      <c r="A235" s="431" t="s">
        <v>267</v>
      </c>
      <c r="C235" s="393">
        <v>2.2000000000000002</v>
      </c>
      <c r="E235" s="93"/>
      <c r="F235" s="146">
        <f t="shared" si="17"/>
        <v>184</v>
      </c>
      <c r="G235" s="131" t="s">
        <v>55</v>
      </c>
      <c r="H235" s="131" t="s">
        <v>55</v>
      </c>
      <c r="I235" s="411" t="s">
        <v>3698</v>
      </c>
      <c r="J235" s="1708">
        <v>4</v>
      </c>
      <c r="K235" s="1042">
        <v>46</v>
      </c>
      <c r="L235" s="1042">
        <f t="shared" si="16"/>
        <v>184</v>
      </c>
      <c r="M235" s="87"/>
      <c r="N235" s="38" t="s">
        <v>3345</v>
      </c>
      <c r="O235" s="218" t="s">
        <v>3697</v>
      </c>
      <c r="P235" s="1647" t="s">
        <v>3542</v>
      </c>
      <c r="Q235" s="32">
        <v>45876</v>
      </c>
      <c r="R235" s="96"/>
      <c r="S235" s="111">
        <v>45901</v>
      </c>
      <c r="T235" s="48">
        <v>45902</v>
      </c>
      <c r="U235" s="59">
        <v>45902</v>
      </c>
    </row>
    <row r="236" spans="1:21" s="4" customFormat="1" ht="19.5" customHeight="1">
      <c r="A236" s="431" t="s">
        <v>260</v>
      </c>
      <c r="B236" s="27" t="s">
        <v>3699</v>
      </c>
      <c r="C236" s="393">
        <f>+(954/1000)*0.5*J236</f>
        <v>0.95399999999999996</v>
      </c>
      <c r="E236" s="93"/>
      <c r="F236" s="146">
        <f t="shared" si="17"/>
        <v>185</v>
      </c>
      <c r="G236" s="188" t="s">
        <v>196</v>
      </c>
      <c r="H236" s="188" t="s">
        <v>196</v>
      </c>
      <c r="I236" s="419" t="s">
        <v>3700</v>
      </c>
      <c r="J236" s="1547">
        <v>2</v>
      </c>
      <c r="K236" s="1707">
        <v>690</v>
      </c>
      <c r="L236" s="1042">
        <f t="shared" si="16"/>
        <v>1380</v>
      </c>
      <c r="M236" s="31"/>
      <c r="N236" s="166" t="s">
        <v>3701</v>
      </c>
      <c r="O236" s="218" t="s">
        <v>3697</v>
      </c>
      <c r="P236" s="1647" t="s">
        <v>3542</v>
      </c>
      <c r="Q236" s="32">
        <v>45876</v>
      </c>
      <c r="R236" s="96"/>
      <c r="S236" s="111">
        <v>45901</v>
      </c>
      <c r="T236" s="48">
        <v>45902</v>
      </c>
      <c r="U236" s="59">
        <v>45902</v>
      </c>
    </row>
    <row r="237" spans="1:21" s="4" customFormat="1" ht="19.5" customHeight="1">
      <c r="A237" s="431" t="s">
        <v>267</v>
      </c>
      <c r="C237" s="393">
        <v>0.15</v>
      </c>
      <c r="E237" s="27"/>
      <c r="F237" s="146">
        <f t="shared" si="17"/>
        <v>186</v>
      </c>
      <c r="G237" s="188" t="s">
        <v>196</v>
      </c>
      <c r="H237" s="188" t="s">
        <v>196</v>
      </c>
      <c r="I237" s="411" t="s">
        <v>3702</v>
      </c>
      <c r="J237" s="1708">
        <v>1</v>
      </c>
      <c r="K237" s="1042">
        <v>1122</v>
      </c>
      <c r="L237" s="1042">
        <f t="shared" si="16"/>
        <v>1122</v>
      </c>
      <c r="M237" s="87"/>
      <c r="N237" s="38" t="s">
        <v>3703</v>
      </c>
      <c r="O237" s="218" t="s">
        <v>3697</v>
      </c>
      <c r="P237" s="1647" t="s">
        <v>3542</v>
      </c>
      <c r="Q237" s="32">
        <v>45876</v>
      </c>
      <c r="R237" s="96"/>
      <c r="S237" s="111">
        <v>45901</v>
      </c>
      <c r="T237" s="48">
        <v>45902</v>
      </c>
      <c r="U237" s="59">
        <v>45902</v>
      </c>
    </row>
    <row r="238" spans="1:21" s="4" customFormat="1" ht="19.149999999999999" customHeight="1">
      <c r="A238" s="431" t="s">
        <v>267</v>
      </c>
      <c r="C238" s="393">
        <v>0.05</v>
      </c>
      <c r="E238" s="27"/>
      <c r="F238" s="146">
        <f t="shared" si="17"/>
        <v>187</v>
      </c>
      <c r="G238" s="188" t="s">
        <v>196</v>
      </c>
      <c r="H238" s="188" t="s">
        <v>196</v>
      </c>
      <c r="I238" s="411" t="s">
        <v>3704</v>
      </c>
      <c r="J238" s="1708">
        <v>2</v>
      </c>
      <c r="K238" s="1042">
        <v>526</v>
      </c>
      <c r="L238" s="1042">
        <f t="shared" si="16"/>
        <v>1052</v>
      </c>
      <c r="M238" s="87"/>
      <c r="N238" s="38" t="s">
        <v>3705</v>
      </c>
      <c r="O238" s="218" t="s">
        <v>3697</v>
      </c>
      <c r="P238" s="1647" t="s">
        <v>3542</v>
      </c>
      <c r="Q238" s="32">
        <v>45876</v>
      </c>
      <c r="R238" s="96"/>
      <c r="S238" s="111">
        <v>45901</v>
      </c>
      <c r="T238" s="48">
        <v>45902</v>
      </c>
      <c r="U238" s="59">
        <v>45902</v>
      </c>
    </row>
    <row r="239" spans="1:21" s="4" customFormat="1" ht="19.7" customHeight="1">
      <c r="A239" s="431" t="s">
        <v>267</v>
      </c>
      <c r="C239" s="393">
        <v>0.05</v>
      </c>
      <c r="D239" s="140"/>
      <c r="E239" s="27"/>
      <c r="F239" s="146">
        <f t="shared" si="17"/>
        <v>188</v>
      </c>
      <c r="G239" s="131" t="s">
        <v>55</v>
      </c>
      <c r="H239" s="131" t="s">
        <v>55</v>
      </c>
      <c r="I239" s="411" t="s">
        <v>3706</v>
      </c>
      <c r="J239" s="1708">
        <v>2</v>
      </c>
      <c r="K239" s="1042">
        <v>168</v>
      </c>
      <c r="L239" s="1042">
        <f>J239*K239</f>
        <v>336</v>
      </c>
      <c r="M239" s="87"/>
      <c r="N239" s="38" t="s">
        <v>3707</v>
      </c>
      <c r="O239" s="218" t="s">
        <v>3697</v>
      </c>
      <c r="P239" s="1647" t="s">
        <v>3542</v>
      </c>
      <c r="Q239" s="32">
        <v>45876</v>
      </c>
      <c r="R239" s="96"/>
      <c r="S239" s="111">
        <v>45901</v>
      </c>
      <c r="T239" s="48">
        <v>45902</v>
      </c>
      <c r="U239" s="59">
        <v>45902</v>
      </c>
    </row>
    <row r="240" spans="1:21" s="4" customFormat="1" ht="19.7" customHeight="1">
      <c r="A240" s="431" t="s">
        <v>267</v>
      </c>
      <c r="C240" s="393">
        <v>0.05</v>
      </c>
      <c r="D240" s="140"/>
      <c r="E240" s="27"/>
      <c r="F240" s="146">
        <f t="shared" si="17"/>
        <v>189</v>
      </c>
      <c r="G240" s="131" t="s">
        <v>55</v>
      </c>
      <c r="H240" s="131" t="s">
        <v>55</v>
      </c>
      <c r="I240" s="411" t="s">
        <v>3708</v>
      </c>
      <c r="J240" s="1708">
        <v>2</v>
      </c>
      <c r="K240" s="1042">
        <v>465</v>
      </c>
      <c r="L240" s="1042">
        <f>J240*K240</f>
        <v>930</v>
      </c>
      <c r="M240" s="87"/>
      <c r="N240" s="38" t="s">
        <v>3707</v>
      </c>
      <c r="O240" s="218" t="s">
        <v>3697</v>
      </c>
      <c r="P240" s="1647" t="s">
        <v>3542</v>
      </c>
      <c r="Q240" s="32">
        <v>45876</v>
      </c>
      <c r="R240" s="96"/>
      <c r="S240" s="111">
        <v>45901</v>
      </c>
      <c r="T240" s="48">
        <v>45902</v>
      </c>
      <c r="U240" s="59">
        <v>45902</v>
      </c>
    </row>
    <row r="241" spans="1:21" s="4" customFormat="1" ht="19.7" customHeight="1">
      <c r="A241" s="431" t="s">
        <v>182</v>
      </c>
      <c r="C241" s="393">
        <f>+(329/1000)*0.5*J241</f>
        <v>0.32900000000000001</v>
      </c>
      <c r="D241" s="140"/>
      <c r="E241" s="27"/>
      <c r="F241" s="146">
        <f t="shared" si="17"/>
        <v>190</v>
      </c>
      <c r="G241" s="188" t="s">
        <v>196</v>
      </c>
      <c r="H241" s="188" t="s">
        <v>196</v>
      </c>
      <c r="I241" s="419" t="s">
        <v>3709</v>
      </c>
      <c r="J241" s="1547">
        <v>2</v>
      </c>
      <c r="K241" s="1707">
        <v>630</v>
      </c>
      <c r="L241" s="1042">
        <f>J241*K241</f>
        <v>1260</v>
      </c>
      <c r="M241" s="31"/>
      <c r="N241" s="166" t="s">
        <v>3701</v>
      </c>
      <c r="O241" s="218" t="s">
        <v>3697</v>
      </c>
      <c r="P241" s="1647" t="s">
        <v>3542</v>
      </c>
      <c r="Q241" s="32">
        <v>45876</v>
      </c>
      <c r="R241" s="96"/>
      <c r="S241" s="111">
        <v>45901</v>
      </c>
      <c r="T241" s="48">
        <v>45902</v>
      </c>
      <c r="U241" s="59">
        <v>45902</v>
      </c>
    </row>
    <row r="242" spans="1:21" s="4" customFormat="1" ht="19.7" customHeight="1">
      <c r="A242" s="431" t="s">
        <v>267</v>
      </c>
      <c r="C242" s="27">
        <f>0.01*J242</f>
        <v>0.04</v>
      </c>
      <c r="D242" s="140"/>
      <c r="E242" s="27"/>
      <c r="F242" s="146">
        <f t="shared" si="17"/>
        <v>191</v>
      </c>
      <c r="G242" s="131" t="s">
        <v>55</v>
      </c>
      <c r="H242" s="131" t="s">
        <v>55</v>
      </c>
      <c r="I242" s="411" t="s">
        <v>3710</v>
      </c>
      <c r="J242" s="1708">
        <v>4</v>
      </c>
      <c r="K242" s="1042">
        <v>126</v>
      </c>
      <c r="L242" s="1042">
        <f>J242*K242</f>
        <v>504</v>
      </c>
      <c r="M242" s="257"/>
      <c r="N242" s="38" t="s">
        <v>3711</v>
      </c>
      <c r="O242" s="218" t="s">
        <v>3697</v>
      </c>
      <c r="P242" s="1647" t="s">
        <v>3542</v>
      </c>
      <c r="Q242" s="32">
        <v>45876</v>
      </c>
      <c r="R242" s="96"/>
      <c r="S242" s="111">
        <v>45901</v>
      </c>
      <c r="T242" s="48">
        <v>45902</v>
      </c>
      <c r="U242" s="59">
        <v>45902</v>
      </c>
    </row>
    <row r="243" spans="1:21" s="4" customFormat="1" ht="19.7" customHeight="1">
      <c r="A243" s="431" t="s">
        <v>267</v>
      </c>
      <c r="C243" s="393">
        <f>0.03*J243</f>
        <v>1.3199999999999998</v>
      </c>
      <c r="D243" s="140"/>
      <c r="E243" s="27"/>
      <c r="F243" s="146">
        <f t="shared" si="17"/>
        <v>192</v>
      </c>
      <c r="G243" s="188" t="s">
        <v>196</v>
      </c>
      <c r="H243" s="188" t="s">
        <v>196</v>
      </c>
      <c r="I243" s="419" t="s">
        <v>3712</v>
      </c>
      <c r="J243" s="1547">
        <v>44</v>
      </c>
      <c r="K243" s="1707">
        <v>194</v>
      </c>
      <c r="L243" s="1042">
        <f t="shared" ref="L243:L250" si="18">J243*K243</f>
        <v>8536</v>
      </c>
      <c r="M243" s="215"/>
      <c r="N243" s="166" t="s">
        <v>3713</v>
      </c>
      <c r="O243" s="218" t="s">
        <v>3714</v>
      </c>
      <c r="P243" s="1647" t="s">
        <v>3542</v>
      </c>
      <c r="Q243" s="32">
        <v>45876</v>
      </c>
      <c r="R243" s="96"/>
      <c r="S243" s="111">
        <v>45901</v>
      </c>
      <c r="T243" s="48">
        <v>45902</v>
      </c>
      <c r="U243" s="59">
        <v>45902</v>
      </c>
    </row>
    <row r="244" spans="1:21" s="4" customFormat="1" ht="19.7" customHeight="1">
      <c r="A244" s="431" t="s">
        <v>267</v>
      </c>
      <c r="C244" s="393">
        <f>0.007*J244</f>
        <v>8.4000000000000005E-2</v>
      </c>
      <c r="D244" s="140"/>
      <c r="E244" s="27"/>
      <c r="F244" s="146">
        <f t="shared" si="17"/>
        <v>193</v>
      </c>
      <c r="G244" s="188" t="s">
        <v>196</v>
      </c>
      <c r="H244" s="188" t="s">
        <v>196</v>
      </c>
      <c r="I244" s="419" t="s">
        <v>1719</v>
      </c>
      <c r="J244" s="1547">
        <v>12</v>
      </c>
      <c r="K244" s="1707">
        <v>40</v>
      </c>
      <c r="L244" s="1042">
        <f t="shared" si="18"/>
        <v>480</v>
      </c>
      <c r="M244" s="215"/>
      <c r="N244" s="166" t="s">
        <v>1720</v>
      </c>
      <c r="O244" s="218" t="s">
        <v>3714</v>
      </c>
      <c r="P244" s="1647" t="s">
        <v>3542</v>
      </c>
      <c r="Q244" s="32">
        <v>45876</v>
      </c>
      <c r="R244" s="96"/>
      <c r="S244" s="111">
        <v>45901</v>
      </c>
      <c r="T244" s="48">
        <v>45902</v>
      </c>
      <c r="U244" s="59">
        <v>45902</v>
      </c>
    </row>
    <row r="245" spans="1:21" s="4" customFormat="1" ht="19.7" customHeight="1">
      <c r="A245" s="431" t="s">
        <v>267</v>
      </c>
      <c r="C245" s="393">
        <f>0.005*J245</f>
        <v>0.02</v>
      </c>
      <c r="D245" s="140"/>
      <c r="E245" s="27"/>
      <c r="F245" s="146">
        <f t="shared" si="17"/>
        <v>194</v>
      </c>
      <c r="G245" s="188" t="s">
        <v>196</v>
      </c>
      <c r="H245" s="188" t="s">
        <v>196</v>
      </c>
      <c r="I245" s="419" t="s">
        <v>1721</v>
      </c>
      <c r="J245" s="1547">
        <v>4</v>
      </c>
      <c r="K245" s="1707">
        <v>53</v>
      </c>
      <c r="L245" s="1042">
        <f t="shared" si="18"/>
        <v>212</v>
      </c>
      <c r="M245" s="215"/>
      <c r="N245" s="166" t="s">
        <v>3715</v>
      </c>
      <c r="O245" s="218" t="s">
        <v>3714</v>
      </c>
      <c r="P245" s="1647" t="s">
        <v>3542</v>
      </c>
      <c r="Q245" s="32">
        <v>45876</v>
      </c>
      <c r="R245" s="96"/>
      <c r="S245" s="111">
        <v>45901</v>
      </c>
      <c r="T245" s="48">
        <v>45902</v>
      </c>
      <c r="U245" s="59">
        <v>45902</v>
      </c>
    </row>
    <row r="246" spans="1:21" s="4" customFormat="1" ht="19.7" customHeight="1">
      <c r="A246" s="431" t="s">
        <v>267</v>
      </c>
      <c r="C246" s="393">
        <f>+(385/1000)*0.9*J246</f>
        <v>0.69300000000000006</v>
      </c>
      <c r="D246" s="140"/>
      <c r="E246" s="27"/>
      <c r="F246" s="146">
        <f t="shared" si="17"/>
        <v>195</v>
      </c>
      <c r="G246" s="188" t="s">
        <v>196</v>
      </c>
      <c r="H246" s="188" t="s">
        <v>196</v>
      </c>
      <c r="I246" s="419" t="s">
        <v>3716</v>
      </c>
      <c r="J246" s="1547">
        <v>2</v>
      </c>
      <c r="K246" s="1707">
        <v>346</v>
      </c>
      <c r="L246" s="1042">
        <f t="shared" si="18"/>
        <v>692</v>
      </c>
      <c r="M246" s="215"/>
      <c r="N246" s="166" t="s">
        <v>1722</v>
      </c>
      <c r="O246" s="218" t="s">
        <v>3714</v>
      </c>
      <c r="P246" s="1647" t="s">
        <v>3542</v>
      </c>
      <c r="Q246" s="32">
        <v>45876</v>
      </c>
      <c r="R246" s="96"/>
      <c r="S246" s="111">
        <v>45901</v>
      </c>
      <c r="T246" s="48">
        <v>45902</v>
      </c>
      <c r="U246" s="59">
        <v>45902</v>
      </c>
    </row>
    <row r="247" spans="1:21" s="4" customFormat="1" ht="19.7" customHeight="1">
      <c r="A247" s="431" t="s">
        <v>267</v>
      </c>
      <c r="C247" s="393">
        <f>+(800/1000)*0.9*J247</f>
        <v>1.4400000000000002</v>
      </c>
      <c r="D247" s="140"/>
      <c r="E247" s="27"/>
      <c r="F247" s="146">
        <f t="shared" si="17"/>
        <v>196</v>
      </c>
      <c r="G247" s="188" t="s">
        <v>196</v>
      </c>
      <c r="H247" s="188" t="s">
        <v>196</v>
      </c>
      <c r="I247" s="419" t="s">
        <v>3717</v>
      </c>
      <c r="J247" s="1547">
        <v>2</v>
      </c>
      <c r="K247" s="1707">
        <v>970</v>
      </c>
      <c r="L247" s="1042">
        <f t="shared" si="18"/>
        <v>1940</v>
      </c>
      <c r="M247" s="215"/>
      <c r="N247" s="166" t="s">
        <v>1722</v>
      </c>
      <c r="O247" s="218" t="s">
        <v>3714</v>
      </c>
      <c r="P247" s="1647" t="s">
        <v>3542</v>
      </c>
      <c r="Q247" s="32">
        <v>45876</v>
      </c>
      <c r="R247" s="96"/>
      <c r="S247" s="111">
        <v>45901</v>
      </c>
      <c r="T247" s="48">
        <v>45902</v>
      </c>
      <c r="U247" s="59">
        <v>45902</v>
      </c>
    </row>
    <row r="248" spans="1:21" s="4" customFormat="1" ht="19.7" customHeight="1">
      <c r="A248" s="431" t="s">
        <v>267</v>
      </c>
      <c r="C248" s="393">
        <f>+(800/1000)*0.9*J248</f>
        <v>2.16</v>
      </c>
      <c r="D248" s="140"/>
      <c r="E248" s="27"/>
      <c r="F248" s="146">
        <f t="shared" si="17"/>
        <v>197</v>
      </c>
      <c r="G248" s="188" t="s">
        <v>196</v>
      </c>
      <c r="H248" s="188" t="s">
        <v>196</v>
      </c>
      <c r="I248" s="419" t="s">
        <v>3718</v>
      </c>
      <c r="J248" s="1547">
        <v>3</v>
      </c>
      <c r="K248" s="1707">
        <v>732</v>
      </c>
      <c r="L248" s="1042">
        <f t="shared" si="18"/>
        <v>2196</v>
      </c>
      <c r="M248" s="215"/>
      <c r="N248" s="166" t="s">
        <v>1722</v>
      </c>
      <c r="O248" s="218" t="s">
        <v>3714</v>
      </c>
      <c r="P248" s="1647" t="s">
        <v>3542</v>
      </c>
      <c r="Q248" s="32">
        <v>45876</v>
      </c>
      <c r="R248" s="96"/>
      <c r="S248" s="111">
        <v>45901</v>
      </c>
      <c r="T248" s="48">
        <v>45902</v>
      </c>
      <c r="U248" s="59">
        <v>45902</v>
      </c>
    </row>
    <row r="249" spans="1:21" s="4" customFormat="1" ht="19.7" customHeight="1">
      <c r="A249" s="431" t="s">
        <v>267</v>
      </c>
      <c r="C249" s="393">
        <f>+(990/1000)*0.9*J249</f>
        <v>1.782</v>
      </c>
      <c r="D249" s="140"/>
      <c r="E249" s="27"/>
      <c r="F249" s="146">
        <f t="shared" si="17"/>
        <v>198</v>
      </c>
      <c r="G249" s="188" t="s">
        <v>196</v>
      </c>
      <c r="H249" s="188" t="s">
        <v>196</v>
      </c>
      <c r="I249" s="419" t="s">
        <v>3719</v>
      </c>
      <c r="J249" s="1708">
        <v>2</v>
      </c>
      <c r="K249" s="1042">
        <v>910</v>
      </c>
      <c r="L249" s="1042">
        <f t="shared" si="18"/>
        <v>1820</v>
      </c>
      <c r="M249" s="87"/>
      <c r="N249" s="166" t="s">
        <v>1722</v>
      </c>
      <c r="O249" s="218" t="s">
        <v>3714</v>
      </c>
      <c r="P249" s="1647" t="s">
        <v>3542</v>
      </c>
      <c r="Q249" s="32">
        <v>45876</v>
      </c>
      <c r="R249" s="96"/>
      <c r="S249" s="111">
        <v>45901</v>
      </c>
      <c r="T249" s="48">
        <v>45902</v>
      </c>
      <c r="U249" s="59">
        <v>45902</v>
      </c>
    </row>
    <row r="250" spans="1:21" s="4" customFormat="1" ht="19.7" customHeight="1">
      <c r="A250" s="431" t="s">
        <v>182</v>
      </c>
      <c r="C250" s="393">
        <f>+(1040/1000)*0.9*J251</f>
        <v>2.8080000000000003</v>
      </c>
      <c r="D250" s="140"/>
      <c r="E250" s="27"/>
      <c r="F250" s="146">
        <f t="shared" si="17"/>
        <v>199</v>
      </c>
      <c r="G250" s="188" t="s">
        <v>196</v>
      </c>
      <c r="H250" s="188" t="s">
        <v>196</v>
      </c>
      <c r="I250" s="419" t="s">
        <v>3720</v>
      </c>
      <c r="J250" s="1547">
        <v>2</v>
      </c>
      <c r="K250" s="1707">
        <v>1980</v>
      </c>
      <c r="L250" s="1042">
        <f t="shared" si="18"/>
        <v>3960</v>
      </c>
      <c r="M250" s="31"/>
      <c r="N250" s="166" t="s">
        <v>1722</v>
      </c>
      <c r="O250" s="218" t="s">
        <v>3714</v>
      </c>
      <c r="P250" s="1647" t="s">
        <v>3542</v>
      </c>
      <c r="Q250" s="32">
        <v>45876</v>
      </c>
      <c r="R250" s="96"/>
      <c r="S250" s="111">
        <v>45901</v>
      </c>
      <c r="T250" s="48">
        <v>45902</v>
      </c>
      <c r="U250" s="59">
        <v>45902</v>
      </c>
    </row>
    <row r="251" spans="1:21" s="4" customFormat="1" ht="19.7" customHeight="1">
      <c r="A251" s="431" t="s">
        <v>267</v>
      </c>
      <c r="C251" s="393">
        <f>+(1040/1000)*0.9*J251</f>
        <v>2.8080000000000003</v>
      </c>
      <c r="D251" s="140"/>
      <c r="E251" s="27"/>
      <c r="F251" s="146">
        <f t="shared" si="17"/>
        <v>200</v>
      </c>
      <c r="G251" s="188" t="s">
        <v>196</v>
      </c>
      <c r="H251" s="188" t="s">
        <v>196</v>
      </c>
      <c r="I251" s="419" t="s">
        <v>3721</v>
      </c>
      <c r="J251" s="1547">
        <v>3</v>
      </c>
      <c r="K251" s="1707">
        <v>950</v>
      </c>
      <c r="L251" s="1042">
        <f>J251*K251</f>
        <v>2850</v>
      </c>
      <c r="M251" s="215"/>
      <c r="N251" s="166" t="s">
        <v>1722</v>
      </c>
      <c r="O251" s="218" t="s">
        <v>3714</v>
      </c>
      <c r="P251" s="1647" t="s">
        <v>3542</v>
      </c>
      <c r="Q251" s="32">
        <v>45876</v>
      </c>
      <c r="R251" s="96"/>
      <c r="S251" s="111">
        <v>45901</v>
      </c>
      <c r="T251" s="48">
        <v>45902</v>
      </c>
      <c r="U251" s="59">
        <v>45902</v>
      </c>
    </row>
    <row r="252" spans="1:21" s="4" customFormat="1" ht="19.7" customHeight="1">
      <c r="A252" s="431" t="s">
        <v>182</v>
      </c>
      <c r="C252" s="393">
        <f>+(1050/1000)*0.9*J252</f>
        <v>1.8900000000000001</v>
      </c>
      <c r="D252" s="140"/>
      <c r="E252" s="27"/>
      <c r="F252" s="146">
        <f t="shared" si="17"/>
        <v>201</v>
      </c>
      <c r="G252" s="188" t="s">
        <v>196</v>
      </c>
      <c r="H252" s="188" t="s">
        <v>196</v>
      </c>
      <c r="I252" s="411" t="s">
        <v>3722</v>
      </c>
      <c r="J252" s="1708">
        <v>2</v>
      </c>
      <c r="K252" s="1042">
        <v>1197</v>
      </c>
      <c r="L252" s="1042">
        <f>J252*K252</f>
        <v>2394</v>
      </c>
      <c r="M252" s="87"/>
      <c r="N252" s="166" t="s">
        <v>1722</v>
      </c>
      <c r="O252" s="218" t="s">
        <v>3714</v>
      </c>
      <c r="P252" s="1647" t="s">
        <v>3542</v>
      </c>
      <c r="Q252" s="32">
        <v>45876</v>
      </c>
      <c r="R252" s="96"/>
      <c r="S252" s="111">
        <v>45901</v>
      </c>
      <c r="T252" s="48">
        <v>45902</v>
      </c>
      <c r="U252" s="59">
        <v>45902</v>
      </c>
    </row>
    <row r="253" spans="1:21" s="4" customFormat="1" ht="19.7" customHeight="1">
      <c r="A253" s="431" t="s">
        <v>267</v>
      </c>
      <c r="C253" s="393">
        <f>+(1050/1000)*0.9*J253</f>
        <v>1.8900000000000001</v>
      </c>
      <c r="D253" s="140"/>
      <c r="E253" s="27"/>
      <c r="F253" s="146">
        <f t="shared" si="17"/>
        <v>202</v>
      </c>
      <c r="G253" s="188" t="s">
        <v>196</v>
      </c>
      <c r="H253" s="188" t="s">
        <v>196</v>
      </c>
      <c r="I253" s="419" t="s">
        <v>3723</v>
      </c>
      <c r="J253" s="1708">
        <v>2</v>
      </c>
      <c r="K253" s="1042">
        <v>960</v>
      </c>
      <c r="L253" s="1042">
        <f t="shared" ref="L253:L270" si="19">J253*K253</f>
        <v>1920</v>
      </c>
      <c r="M253" s="87"/>
      <c r="N253" s="166" t="s">
        <v>1722</v>
      </c>
      <c r="O253" s="218" t="s">
        <v>3714</v>
      </c>
      <c r="P253" s="1647" t="s">
        <v>3542</v>
      </c>
      <c r="Q253" s="32">
        <v>45876</v>
      </c>
      <c r="R253" s="96"/>
      <c r="S253" s="111">
        <v>45901</v>
      </c>
      <c r="T253" s="48">
        <v>45902</v>
      </c>
      <c r="U253" s="59">
        <v>45902</v>
      </c>
    </row>
    <row r="254" spans="1:21" s="4" customFormat="1" ht="19.7" customHeight="1">
      <c r="A254" s="431" t="s">
        <v>267</v>
      </c>
      <c r="C254" s="393">
        <v>0.1</v>
      </c>
      <c r="D254" s="140"/>
      <c r="E254" s="27"/>
      <c r="F254" s="146">
        <f t="shared" si="17"/>
        <v>203</v>
      </c>
      <c r="G254" s="188" t="s">
        <v>196</v>
      </c>
      <c r="H254" s="188" t="s">
        <v>196</v>
      </c>
      <c r="I254" s="419" t="s">
        <v>1730</v>
      </c>
      <c r="J254" s="1547">
        <v>1</v>
      </c>
      <c r="K254" s="1707">
        <v>834</v>
      </c>
      <c r="L254" s="1042">
        <f t="shared" si="19"/>
        <v>834</v>
      </c>
      <c r="M254" s="31"/>
      <c r="N254" s="166" t="s">
        <v>3724</v>
      </c>
      <c r="O254" s="218" t="s">
        <v>3714</v>
      </c>
      <c r="P254" s="1647" t="s">
        <v>3542</v>
      </c>
      <c r="Q254" s="32">
        <v>45876</v>
      </c>
      <c r="R254" s="96"/>
      <c r="S254" s="111">
        <v>45901</v>
      </c>
      <c r="T254" s="48">
        <v>45902</v>
      </c>
      <c r="U254" s="59">
        <v>45902</v>
      </c>
    </row>
    <row r="255" spans="1:21" s="4" customFormat="1" ht="19.7" customHeight="1">
      <c r="A255" s="431" t="s">
        <v>267</v>
      </c>
      <c r="C255" s="393">
        <v>0.15</v>
      </c>
      <c r="D255" s="140"/>
      <c r="E255" s="27"/>
      <c r="F255" s="146">
        <f t="shared" si="17"/>
        <v>204</v>
      </c>
      <c r="G255" s="188" t="s">
        <v>196</v>
      </c>
      <c r="H255" s="188" t="s">
        <v>196</v>
      </c>
      <c r="I255" s="419" t="s">
        <v>3725</v>
      </c>
      <c r="J255" s="1547">
        <v>1</v>
      </c>
      <c r="K255" s="1707">
        <v>1916</v>
      </c>
      <c r="L255" s="1042">
        <f t="shared" si="19"/>
        <v>1916</v>
      </c>
      <c r="M255" s="31"/>
      <c r="N255" s="166" t="s">
        <v>3724</v>
      </c>
      <c r="O255" s="218" t="s">
        <v>3714</v>
      </c>
      <c r="P255" s="1647" t="s">
        <v>3542</v>
      </c>
      <c r="Q255" s="32">
        <v>45876</v>
      </c>
      <c r="R255" s="96"/>
      <c r="S255" s="111">
        <v>45901</v>
      </c>
      <c r="T255" s="48">
        <v>45902</v>
      </c>
      <c r="U255" s="59">
        <v>45902</v>
      </c>
    </row>
    <row r="256" spans="1:21" s="4" customFormat="1" ht="19.7" customHeight="1">
      <c r="A256" s="431" t="s">
        <v>267</v>
      </c>
      <c r="C256" s="393">
        <f>0.005*J256</f>
        <v>0.02</v>
      </c>
      <c r="D256" s="140"/>
      <c r="E256" s="27"/>
      <c r="F256" s="146">
        <f t="shared" si="17"/>
        <v>205</v>
      </c>
      <c r="G256" s="188" t="s">
        <v>196</v>
      </c>
      <c r="H256" s="188" t="s">
        <v>196</v>
      </c>
      <c r="I256" s="419" t="s">
        <v>3726</v>
      </c>
      <c r="J256" s="1547">
        <v>4</v>
      </c>
      <c r="K256" s="1707">
        <v>242</v>
      </c>
      <c r="L256" s="1042">
        <f t="shared" si="19"/>
        <v>968</v>
      </c>
      <c r="M256" s="215"/>
      <c r="N256" s="166" t="s">
        <v>3727</v>
      </c>
      <c r="O256" s="218" t="s">
        <v>3714</v>
      </c>
      <c r="P256" s="1647" t="s">
        <v>3542</v>
      </c>
      <c r="Q256" s="32">
        <v>45876</v>
      </c>
      <c r="R256" s="96"/>
      <c r="S256" s="111">
        <v>45901</v>
      </c>
      <c r="T256" s="48">
        <v>45902</v>
      </c>
      <c r="U256" s="59">
        <v>45902</v>
      </c>
    </row>
    <row r="257" spans="1:21" s="4" customFormat="1" ht="19.7" customHeight="1">
      <c r="A257" s="431" t="s">
        <v>182</v>
      </c>
      <c r="C257" s="393">
        <f>1.172*J257</f>
        <v>4.6879999999999997</v>
      </c>
      <c r="D257" s="140"/>
      <c r="E257" s="27"/>
      <c r="F257" s="146">
        <f t="shared" si="17"/>
        <v>206</v>
      </c>
      <c r="G257" s="188" t="s">
        <v>196</v>
      </c>
      <c r="H257" s="188" t="s">
        <v>196</v>
      </c>
      <c r="I257" s="419" t="s">
        <v>3728</v>
      </c>
      <c r="J257" s="1547">
        <v>4</v>
      </c>
      <c r="K257" s="1707">
        <v>2484</v>
      </c>
      <c r="L257" s="1042">
        <f t="shared" si="19"/>
        <v>9936</v>
      </c>
      <c r="M257" s="215"/>
      <c r="N257" s="166" t="s">
        <v>3729</v>
      </c>
      <c r="O257" s="218" t="s">
        <v>3714</v>
      </c>
      <c r="P257" s="1647" t="s">
        <v>3542</v>
      </c>
      <c r="Q257" s="32">
        <v>45876</v>
      </c>
      <c r="R257" s="96"/>
      <c r="S257" s="111">
        <v>45901</v>
      </c>
      <c r="T257" s="48">
        <v>45902</v>
      </c>
      <c r="U257" s="59">
        <v>45902</v>
      </c>
    </row>
    <row r="258" spans="1:21" s="4" customFormat="1" ht="19.7" customHeight="1">
      <c r="A258" s="431" t="s">
        <v>182</v>
      </c>
      <c r="C258" s="393">
        <f>2.09*J258</f>
        <v>2.09</v>
      </c>
      <c r="D258" s="140"/>
      <c r="E258" s="27"/>
      <c r="F258" s="146">
        <f t="shared" si="17"/>
        <v>207</v>
      </c>
      <c r="G258" s="188" t="s">
        <v>196</v>
      </c>
      <c r="H258" s="188" t="s">
        <v>196</v>
      </c>
      <c r="I258" s="419" t="s">
        <v>3730</v>
      </c>
      <c r="J258" s="1547">
        <v>1</v>
      </c>
      <c r="K258" s="1707">
        <v>3762</v>
      </c>
      <c r="L258" s="1042">
        <f t="shared" si="19"/>
        <v>3762</v>
      </c>
      <c r="M258" s="215"/>
      <c r="N258" s="166" t="s">
        <v>3729</v>
      </c>
      <c r="O258" s="218" t="s">
        <v>3714</v>
      </c>
      <c r="P258" s="1647" t="s">
        <v>3542</v>
      </c>
      <c r="Q258" s="32">
        <v>45876</v>
      </c>
      <c r="R258" s="96"/>
      <c r="S258" s="111">
        <v>45901</v>
      </c>
      <c r="T258" s="48">
        <v>45902</v>
      </c>
      <c r="U258" s="59">
        <v>45902</v>
      </c>
    </row>
    <row r="259" spans="1:21" s="4" customFormat="1" ht="19.7" customHeight="1">
      <c r="A259" s="431" t="s">
        <v>182</v>
      </c>
      <c r="C259" s="393">
        <f>2.09*J259</f>
        <v>8.36</v>
      </c>
      <c r="D259" s="140"/>
      <c r="E259" s="27"/>
      <c r="F259" s="146">
        <f t="shared" si="17"/>
        <v>208</v>
      </c>
      <c r="G259" s="188" t="s">
        <v>196</v>
      </c>
      <c r="H259" s="188" t="s">
        <v>196</v>
      </c>
      <c r="I259" s="419" t="s">
        <v>3731</v>
      </c>
      <c r="J259" s="1547">
        <v>4</v>
      </c>
      <c r="K259" s="1707">
        <v>5157</v>
      </c>
      <c r="L259" s="1042">
        <f t="shared" si="19"/>
        <v>20628</v>
      </c>
      <c r="M259" s="215"/>
      <c r="N259" s="166" t="s">
        <v>3729</v>
      </c>
      <c r="O259" s="218" t="s">
        <v>3714</v>
      </c>
      <c r="P259" s="1647" t="s">
        <v>3542</v>
      </c>
      <c r="Q259" s="32">
        <v>45876</v>
      </c>
      <c r="R259" s="96"/>
      <c r="S259" s="111">
        <v>45901</v>
      </c>
      <c r="T259" s="48">
        <v>45902</v>
      </c>
      <c r="U259" s="59">
        <v>45902</v>
      </c>
    </row>
    <row r="260" spans="1:21" s="4" customFormat="1" ht="19.7" customHeight="1">
      <c r="A260" s="431" t="s">
        <v>182</v>
      </c>
      <c r="C260" s="393">
        <v>0.2</v>
      </c>
      <c r="D260" s="140"/>
      <c r="E260" s="27"/>
      <c r="F260" s="146">
        <f t="shared" si="17"/>
        <v>209</v>
      </c>
      <c r="G260" s="28" t="s">
        <v>61</v>
      </c>
      <c r="H260" s="188" t="s">
        <v>196</v>
      </c>
      <c r="I260" s="419" t="s">
        <v>3732</v>
      </c>
      <c r="J260" s="1547">
        <v>1</v>
      </c>
      <c r="K260" s="1707">
        <v>3140</v>
      </c>
      <c r="L260" s="1042">
        <f t="shared" si="19"/>
        <v>3140</v>
      </c>
      <c r="M260" s="215"/>
      <c r="N260" s="166" t="s">
        <v>3733</v>
      </c>
      <c r="O260" s="218" t="s">
        <v>3734</v>
      </c>
      <c r="P260" s="1647" t="s">
        <v>3542</v>
      </c>
      <c r="Q260" s="32">
        <v>45876</v>
      </c>
      <c r="R260" s="96"/>
      <c r="S260" s="111">
        <v>45901</v>
      </c>
      <c r="T260" s="48">
        <v>45902</v>
      </c>
      <c r="U260" s="59">
        <v>45902</v>
      </c>
    </row>
    <row r="261" spans="1:21" s="4" customFormat="1" ht="19.7" customHeight="1">
      <c r="A261" s="431" t="s">
        <v>267</v>
      </c>
      <c r="C261" s="393">
        <v>0.05</v>
      </c>
      <c r="D261" s="140"/>
      <c r="E261" s="27"/>
      <c r="F261" s="146">
        <f t="shared" si="17"/>
        <v>210</v>
      </c>
      <c r="G261" s="188" t="s">
        <v>196</v>
      </c>
      <c r="H261" s="188" t="s">
        <v>196</v>
      </c>
      <c r="I261" s="1589" t="s">
        <v>3735</v>
      </c>
      <c r="J261" s="1547">
        <v>4</v>
      </c>
      <c r="K261" s="1685">
        <v>112</v>
      </c>
      <c r="L261" s="1039">
        <f t="shared" si="19"/>
        <v>448</v>
      </c>
      <c r="M261" s="159"/>
      <c r="N261" s="166" t="s">
        <v>3736</v>
      </c>
      <c r="O261" s="218" t="s">
        <v>3734</v>
      </c>
      <c r="P261" s="1647" t="s">
        <v>3542</v>
      </c>
      <c r="Q261" s="32">
        <v>45876</v>
      </c>
      <c r="R261" s="96"/>
      <c r="S261" s="111">
        <v>45901</v>
      </c>
      <c r="T261" s="48">
        <v>45902</v>
      </c>
      <c r="U261" s="59">
        <v>45902</v>
      </c>
    </row>
    <row r="262" spans="1:21" s="4" customFormat="1" ht="19.7" customHeight="1">
      <c r="A262" s="431" t="s">
        <v>267</v>
      </c>
      <c r="C262" s="393">
        <v>0.05</v>
      </c>
      <c r="D262" s="140"/>
      <c r="E262" s="27"/>
      <c r="F262" s="146">
        <f t="shared" si="17"/>
        <v>211</v>
      </c>
      <c r="G262" s="188" t="s">
        <v>196</v>
      </c>
      <c r="H262" s="188" t="s">
        <v>196</v>
      </c>
      <c r="I262" s="1589" t="s">
        <v>3737</v>
      </c>
      <c r="J262" s="1547">
        <v>2</v>
      </c>
      <c r="K262" s="1685">
        <v>113</v>
      </c>
      <c r="L262" s="1039">
        <f t="shared" si="19"/>
        <v>226</v>
      </c>
      <c r="M262" s="159"/>
      <c r="N262" s="166" t="s">
        <v>3738</v>
      </c>
      <c r="O262" s="218" t="s">
        <v>3734</v>
      </c>
      <c r="P262" s="1647" t="s">
        <v>3542</v>
      </c>
      <c r="Q262" s="32">
        <v>45876</v>
      </c>
      <c r="R262" s="96"/>
      <c r="S262" s="111">
        <v>45901</v>
      </c>
      <c r="T262" s="48">
        <v>45902</v>
      </c>
      <c r="U262" s="59">
        <v>45902</v>
      </c>
    </row>
    <row r="263" spans="1:21" s="4" customFormat="1" ht="19.7" customHeight="1">
      <c r="A263" s="431" t="s">
        <v>267</v>
      </c>
      <c r="C263" s="27">
        <f>0.01*J263</f>
        <v>0.02</v>
      </c>
      <c r="D263" s="140"/>
      <c r="E263" s="27"/>
      <c r="F263" s="146">
        <f t="shared" si="17"/>
        <v>212</v>
      </c>
      <c r="G263" s="131" t="s">
        <v>55</v>
      </c>
      <c r="H263" s="131" t="s">
        <v>55</v>
      </c>
      <c r="I263" s="1709" t="s">
        <v>3739</v>
      </c>
      <c r="J263" s="1710">
        <v>2</v>
      </c>
      <c r="K263" s="1698">
        <v>52</v>
      </c>
      <c r="L263" s="1042">
        <f t="shared" si="19"/>
        <v>104</v>
      </c>
      <c r="M263" s="31"/>
      <c r="N263" s="166" t="s">
        <v>3346</v>
      </c>
      <c r="O263" s="218" t="s">
        <v>3734</v>
      </c>
      <c r="P263" s="1647" t="s">
        <v>3542</v>
      </c>
      <c r="Q263" s="32">
        <v>45876</v>
      </c>
      <c r="R263" s="96"/>
      <c r="S263" s="111">
        <v>45901</v>
      </c>
      <c r="T263" s="48">
        <v>45902</v>
      </c>
      <c r="U263" s="59">
        <v>45902</v>
      </c>
    </row>
    <row r="264" spans="1:21" s="4" customFormat="1" ht="19.7" customHeight="1">
      <c r="A264" s="431" t="s">
        <v>182</v>
      </c>
      <c r="C264" s="393">
        <v>3</v>
      </c>
      <c r="D264" s="140"/>
      <c r="E264" s="27"/>
      <c r="F264" s="146">
        <f t="shared" si="17"/>
        <v>213</v>
      </c>
      <c r="G264" s="28" t="s">
        <v>61</v>
      </c>
      <c r="H264" s="188" t="s">
        <v>196</v>
      </c>
      <c r="I264" s="428" t="s">
        <v>3740</v>
      </c>
      <c r="J264" s="1547">
        <v>1</v>
      </c>
      <c r="K264" s="1707">
        <v>16557</v>
      </c>
      <c r="L264" s="1042">
        <f t="shared" si="19"/>
        <v>16557</v>
      </c>
      <c r="M264" s="215"/>
      <c r="N264" s="166" t="s">
        <v>3741</v>
      </c>
      <c r="O264" s="218" t="s">
        <v>3714</v>
      </c>
      <c r="P264" s="1647" t="s">
        <v>3542</v>
      </c>
      <c r="Q264" s="32">
        <v>45876</v>
      </c>
      <c r="R264" s="96"/>
      <c r="S264" s="111">
        <v>45901</v>
      </c>
      <c r="T264" s="48">
        <v>45902</v>
      </c>
      <c r="U264" s="59">
        <v>45902</v>
      </c>
    </row>
    <row r="265" spans="1:21" s="4" customFormat="1" ht="19.7" customHeight="1">
      <c r="A265" s="431" t="s">
        <v>267</v>
      </c>
      <c r="C265" s="27">
        <f>0.01*J265</f>
        <v>0.06</v>
      </c>
      <c r="D265" s="140"/>
      <c r="E265" s="27"/>
      <c r="F265" s="146">
        <f t="shared" si="17"/>
        <v>214</v>
      </c>
      <c r="G265" s="131" t="s">
        <v>55</v>
      </c>
      <c r="H265" s="131" t="s">
        <v>55</v>
      </c>
      <c r="I265" s="411" t="s">
        <v>3742</v>
      </c>
      <c r="J265" s="1708">
        <v>6</v>
      </c>
      <c r="K265" s="1042">
        <v>126</v>
      </c>
      <c r="L265" s="1042">
        <f t="shared" si="19"/>
        <v>756</v>
      </c>
      <c r="M265" s="257"/>
      <c r="N265" s="38" t="s">
        <v>3743</v>
      </c>
      <c r="O265" s="218" t="s">
        <v>3744</v>
      </c>
      <c r="P265" s="1647" t="s">
        <v>3542</v>
      </c>
      <c r="Q265" s="32">
        <v>45876</v>
      </c>
      <c r="R265" s="96"/>
      <c r="S265" s="111">
        <v>45901</v>
      </c>
      <c r="T265" s="48">
        <v>45902</v>
      </c>
      <c r="U265" s="59">
        <v>45902</v>
      </c>
    </row>
    <row r="266" spans="1:21" s="4" customFormat="1" ht="19.7" customHeight="1">
      <c r="A266" s="431" t="s">
        <v>267</v>
      </c>
      <c r="C266" s="393">
        <v>0.2</v>
      </c>
      <c r="D266" s="140"/>
      <c r="E266" s="27"/>
      <c r="F266" s="146">
        <f t="shared" si="17"/>
        <v>215</v>
      </c>
      <c r="G266" s="188" t="s">
        <v>3745</v>
      </c>
      <c r="H266" s="188" t="s">
        <v>196</v>
      </c>
      <c r="I266" s="419" t="s">
        <v>3746</v>
      </c>
      <c r="J266" s="1547">
        <v>1</v>
      </c>
      <c r="K266" s="1707">
        <v>1518</v>
      </c>
      <c r="L266" s="1042">
        <f t="shared" si="19"/>
        <v>1518</v>
      </c>
      <c r="M266" s="215"/>
      <c r="N266" s="166" t="s">
        <v>3747</v>
      </c>
      <c r="O266" s="218" t="s">
        <v>3744</v>
      </c>
      <c r="P266" s="1647" t="s">
        <v>3542</v>
      </c>
      <c r="Q266" s="32">
        <v>45876</v>
      </c>
      <c r="R266" s="96"/>
      <c r="S266" s="111">
        <v>45901</v>
      </c>
      <c r="T266" s="48">
        <v>45902</v>
      </c>
      <c r="U266" s="59">
        <v>45902</v>
      </c>
    </row>
    <row r="267" spans="1:21" s="4" customFormat="1" ht="19.7" customHeight="1">
      <c r="A267" s="431" t="s">
        <v>267</v>
      </c>
      <c r="C267" s="393">
        <v>0.15</v>
      </c>
      <c r="D267" s="140"/>
      <c r="E267" s="27"/>
      <c r="F267" s="146">
        <f t="shared" si="17"/>
        <v>216</v>
      </c>
      <c r="G267" s="188" t="s">
        <v>3745</v>
      </c>
      <c r="H267" s="188" t="s">
        <v>196</v>
      </c>
      <c r="I267" s="419" t="s">
        <v>3748</v>
      </c>
      <c r="J267" s="1547">
        <v>1</v>
      </c>
      <c r="K267" s="1707">
        <v>3004</v>
      </c>
      <c r="L267" s="1042">
        <f t="shared" si="19"/>
        <v>3004</v>
      </c>
      <c r="M267" s="215"/>
      <c r="N267" s="166" t="s">
        <v>3749</v>
      </c>
      <c r="O267" s="218" t="s">
        <v>3744</v>
      </c>
      <c r="P267" s="1647" t="s">
        <v>3542</v>
      </c>
      <c r="Q267" s="32">
        <v>45876</v>
      </c>
      <c r="R267" s="96"/>
      <c r="S267" s="111">
        <v>45901</v>
      </c>
      <c r="T267" s="48">
        <v>45902</v>
      </c>
      <c r="U267" s="59">
        <v>45902</v>
      </c>
    </row>
    <row r="268" spans="1:21" s="4" customFormat="1" ht="19.7" customHeight="1">
      <c r="A268" s="431" t="s">
        <v>267</v>
      </c>
      <c r="C268" s="27">
        <f>0.01*J268</f>
        <v>0.06</v>
      </c>
      <c r="D268" s="140"/>
      <c r="E268" s="27"/>
      <c r="F268" s="146">
        <f t="shared" si="17"/>
        <v>217</v>
      </c>
      <c r="G268" s="188" t="s">
        <v>196</v>
      </c>
      <c r="H268" s="188" t="s">
        <v>196</v>
      </c>
      <c r="I268" s="397" t="s">
        <v>2880</v>
      </c>
      <c r="J268" s="1707">
        <v>6</v>
      </c>
      <c r="K268" s="397">
        <v>89</v>
      </c>
      <c r="L268" s="1042">
        <f t="shared" si="19"/>
        <v>534</v>
      </c>
      <c r="M268" s="31"/>
      <c r="N268" s="166" t="s">
        <v>483</v>
      </c>
      <c r="O268" s="218" t="s">
        <v>3744</v>
      </c>
      <c r="P268" s="1647" t="s">
        <v>3542</v>
      </c>
      <c r="Q268" s="32">
        <v>45876</v>
      </c>
      <c r="R268" s="96"/>
      <c r="S268" s="111">
        <v>45901</v>
      </c>
      <c r="T268" s="48">
        <v>45902</v>
      </c>
      <c r="U268" s="59">
        <v>45902</v>
      </c>
    </row>
    <row r="269" spans="1:21" s="4" customFormat="1" ht="19.7" customHeight="1">
      <c r="A269" s="431" t="s">
        <v>267</v>
      </c>
      <c r="C269" s="393">
        <f>0.002*J269</f>
        <v>2.4E-2</v>
      </c>
      <c r="D269" s="140"/>
      <c r="E269" s="27"/>
      <c r="F269" s="146">
        <f t="shared" si="17"/>
        <v>218</v>
      </c>
      <c r="G269" s="131" t="s">
        <v>55</v>
      </c>
      <c r="H269" s="131" t="s">
        <v>55</v>
      </c>
      <c r="I269" s="1589" t="s">
        <v>510</v>
      </c>
      <c r="J269" s="1547">
        <v>12</v>
      </c>
      <c r="K269" s="428">
        <v>98</v>
      </c>
      <c r="L269" s="1039">
        <f t="shared" si="19"/>
        <v>1176</v>
      </c>
      <c r="M269" s="215"/>
      <c r="N269" s="166" t="s">
        <v>3477</v>
      </c>
      <c r="O269" s="218" t="s">
        <v>3744</v>
      </c>
      <c r="P269" s="1647" t="s">
        <v>3542</v>
      </c>
      <c r="Q269" s="32">
        <v>45876</v>
      </c>
      <c r="R269" s="96"/>
      <c r="S269" s="111">
        <v>45901</v>
      </c>
      <c r="T269" s="48">
        <v>45902</v>
      </c>
      <c r="U269" s="59">
        <v>45902</v>
      </c>
    </row>
    <row r="270" spans="1:21" s="4" customFormat="1" ht="19.7" customHeight="1">
      <c r="A270" s="431" t="s">
        <v>267</v>
      </c>
      <c r="C270" s="393">
        <f>0.003*J270</f>
        <v>1.8000000000000002E-2</v>
      </c>
      <c r="D270" s="140"/>
      <c r="E270" s="27"/>
      <c r="F270" s="146">
        <f t="shared" si="17"/>
        <v>219</v>
      </c>
      <c r="G270" s="131" t="s">
        <v>55</v>
      </c>
      <c r="H270" s="131" t="s">
        <v>55</v>
      </c>
      <c r="I270" s="1589" t="s">
        <v>484</v>
      </c>
      <c r="J270" s="1547">
        <v>6</v>
      </c>
      <c r="K270" s="428">
        <v>98</v>
      </c>
      <c r="L270" s="1039">
        <f t="shared" si="19"/>
        <v>588</v>
      </c>
      <c r="M270" s="215"/>
      <c r="N270" s="166" t="s">
        <v>3477</v>
      </c>
      <c r="O270" s="218" t="s">
        <v>3744</v>
      </c>
      <c r="P270" s="1647" t="s">
        <v>3542</v>
      </c>
      <c r="Q270" s="32">
        <v>45876</v>
      </c>
      <c r="R270" s="96"/>
      <c r="S270" s="111">
        <v>45901</v>
      </c>
      <c r="T270" s="48">
        <v>45902</v>
      </c>
      <c r="U270" s="59">
        <v>45902</v>
      </c>
    </row>
    <row r="271" spans="1:21" s="4" customFormat="1" ht="19.7" customHeight="1">
      <c r="A271" s="431" t="s">
        <v>267</v>
      </c>
      <c r="C271" s="27">
        <f>0.008*J271</f>
        <v>0.32</v>
      </c>
      <c r="D271" s="140"/>
      <c r="E271" s="27"/>
      <c r="F271" s="146">
        <f t="shared" si="17"/>
        <v>220</v>
      </c>
      <c r="G271" s="188" t="s">
        <v>196</v>
      </c>
      <c r="H271" s="188" t="s">
        <v>196</v>
      </c>
      <c r="I271" s="419" t="s">
        <v>3750</v>
      </c>
      <c r="J271" s="1547">
        <v>40</v>
      </c>
      <c r="K271" s="1707">
        <v>35</v>
      </c>
      <c r="L271" s="1042">
        <f>J271*K271</f>
        <v>1400</v>
      </c>
      <c r="M271" s="215"/>
      <c r="N271" s="166" t="s">
        <v>3751</v>
      </c>
      <c r="O271" s="218" t="s">
        <v>3714</v>
      </c>
      <c r="P271" s="1647" t="s">
        <v>3542</v>
      </c>
      <c r="Q271" s="32">
        <v>45876</v>
      </c>
      <c r="R271" s="96"/>
      <c r="S271" s="111">
        <v>45901</v>
      </c>
      <c r="T271" s="48">
        <v>45902</v>
      </c>
      <c r="U271" s="59">
        <v>45902</v>
      </c>
    </row>
    <row r="272" spans="1:21" s="4" customFormat="1" ht="19.7" customHeight="1">
      <c r="A272" s="431" t="s">
        <v>267</v>
      </c>
      <c r="C272" s="27">
        <f>0.008*J272</f>
        <v>9.6000000000000002E-2</v>
      </c>
      <c r="D272" s="140"/>
      <c r="E272" s="27"/>
      <c r="F272" s="146">
        <f t="shared" si="17"/>
        <v>221</v>
      </c>
      <c r="G272" s="188" t="s">
        <v>196</v>
      </c>
      <c r="H272" s="188" t="s">
        <v>196</v>
      </c>
      <c r="I272" s="419" t="s">
        <v>3752</v>
      </c>
      <c r="J272" s="1547">
        <v>12</v>
      </c>
      <c r="K272" s="1707">
        <v>35</v>
      </c>
      <c r="L272" s="1042">
        <f>J272*K272</f>
        <v>420</v>
      </c>
      <c r="M272" s="215"/>
      <c r="N272" s="166" t="s">
        <v>3751</v>
      </c>
      <c r="O272" s="218" t="s">
        <v>3714</v>
      </c>
      <c r="P272" s="1647" t="s">
        <v>3542</v>
      </c>
      <c r="Q272" s="32">
        <v>45876</v>
      </c>
      <c r="R272" s="96"/>
      <c r="S272" s="111">
        <v>45901</v>
      </c>
      <c r="T272" s="48">
        <v>45902</v>
      </c>
      <c r="U272" s="59">
        <v>45902</v>
      </c>
    </row>
    <row r="273" spans="1:21" s="4" customFormat="1" ht="19.7" customHeight="1">
      <c r="A273" s="431" t="s">
        <v>267</v>
      </c>
      <c r="C273" s="27">
        <f>0.01*J273</f>
        <v>0.08</v>
      </c>
      <c r="D273" s="140"/>
      <c r="E273" s="27"/>
      <c r="F273" s="146">
        <f t="shared" si="17"/>
        <v>222</v>
      </c>
      <c r="G273" s="131" t="s">
        <v>55</v>
      </c>
      <c r="H273" s="131" t="s">
        <v>55</v>
      </c>
      <c r="I273" s="1709" t="s">
        <v>1234</v>
      </c>
      <c r="J273" s="1710">
        <v>8</v>
      </c>
      <c r="K273" s="1698">
        <v>47</v>
      </c>
      <c r="L273" s="1042">
        <f>J273*K273</f>
        <v>376</v>
      </c>
      <c r="M273" s="31"/>
      <c r="N273" s="166" t="s">
        <v>3346</v>
      </c>
      <c r="O273" s="218" t="s">
        <v>3753</v>
      </c>
      <c r="P273" s="1647" t="s">
        <v>3542</v>
      </c>
      <c r="Q273" s="32">
        <v>45876</v>
      </c>
      <c r="R273" s="96"/>
      <c r="S273" s="111">
        <v>45901</v>
      </c>
      <c r="T273" s="48">
        <v>45902</v>
      </c>
      <c r="U273" s="59">
        <v>45902</v>
      </c>
    </row>
    <row r="274" spans="1:21" s="4" customFormat="1" ht="19.7" customHeight="1">
      <c r="A274" s="431" t="s">
        <v>267</v>
      </c>
      <c r="C274" s="27">
        <f>0.01*J274</f>
        <v>0.1</v>
      </c>
      <c r="D274" s="140"/>
      <c r="E274" s="27"/>
      <c r="F274" s="146">
        <f t="shared" si="17"/>
        <v>223</v>
      </c>
      <c r="G274" s="131" t="s">
        <v>169</v>
      </c>
      <c r="H274" s="131" t="s">
        <v>55</v>
      </c>
      <c r="I274" s="411" t="s">
        <v>1662</v>
      </c>
      <c r="J274" s="1708">
        <v>10</v>
      </c>
      <c r="K274" s="1042">
        <v>129</v>
      </c>
      <c r="L274" s="1042">
        <f>J274*K274</f>
        <v>1290</v>
      </c>
      <c r="M274" s="257"/>
      <c r="N274" s="38" t="s">
        <v>3754</v>
      </c>
      <c r="O274" s="218" t="s">
        <v>3753</v>
      </c>
      <c r="P274" s="1647" t="s">
        <v>3542</v>
      </c>
      <c r="Q274" s="32">
        <v>45876</v>
      </c>
      <c r="R274" s="96"/>
      <c r="S274" s="111">
        <v>45901</v>
      </c>
      <c r="T274" s="48">
        <v>45902</v>
      </c>
      <c r="U274" s="59">
        <v>45902</v>
      </c>
    </row>
    <row r="275" spans="1:21" s="4" customFormat="1" ht="19.7" customHeight="1">
      <c r="A275" s="431" t="s">
        <v>3755</v>
      </c>
      <c r="C275" s="393">
        <v>0.15</v>
      </c>
      <c r="D275" s="140"/>
      <c r="E275" s="27"/>
      <c r="F275" s="146">
        <f t="shared" si="17"/>
        <v>224</v>
      </c>
      <c r="G275" s="131" t="s">
        <v>55</v>
      </c>
      <c r="H275" s="131" t="s">
        <v>55</v>
      </c>
      <c r="I275" s="428" t="s">
        <v>3756</v>
      </c>
      <c r="J275" s="1547">
        <v>1</v>
      </c>
      <c r="K275" s="1707">
        <v>582</v>
      </c>
      <c r="L275" s="1042">
        <f t="shared" ref="L275:L285" si="20">J275*K275</f>
        <v>582</v>
      </c>
      <c r="M275" s="215"/>
      <c r="N275" s="166" t="s">
        <v>3757</v>
      </c>
      <c r="O275" s="218" t="s">
        <v>3758</v>
      </c>
      <c r="P275" s="1647" t="s">
        <v>3542</v>
      </c>
      <c r="Q275" s="32">
        <v>45876</v>
      </c>
      <c r="R275" s="96"/>
      <c r="S275" s="111">
        <v>45901</v>
      </c>
      <c r="T275" s="48">
        <v>45902</v>
      </c>
      <c r="U275" s="59">
        <v>45902</v>
      </c>
    </row>
    <row r="276" spans="1:21" s="4" customFormat="1" ht="19.7" customHeight="1">
      <c r="A276" s="431" t="s">
        <v>182</v>
      </c>
      <c r="C276" s="393">
        <v>0.2</v>
      </c>
      <c r="D276" s="140"/>
      <c r="E276" s="27"/>
      <c r="F276" s="146">
        <f t="shared" si="17"/>
        <v>225</v>
      </c>
      <c r="G276" s="131" t="s">
        <v>55</v>
      </c>
      <c r="H276" s="131" t="s">
        <v>55</v>
      </c>
      <c r="I276" s="428" t="s">
        <v>3759</v>
      </c>
      <c r="J276" s="1547">
        <v>1</v>
      </c>
      <c r="K276" s="1707">
        <v>990</v>
      </c>
      <c r="L276" s="1042">
        <f t="shared" si="20"/>
        <v>990</v>
      </c>
      <c r="M276" s="215"/>
      <c r="N276" s="166" t="s">
        <v>3760</v>
      </c>
      <c r="O276" s="218" t="s">
        <v>3758</v>
      </c>
      <c r="P276" s="1647" t="s">
        <v>3542</v>
      </c>
      <c r="Q276" s="32">
        <v>45876</v>
      </c>
      <c r="R276" s="96"/>
      <c r="S276" s="111">
        <v>45901</v>
      </c>
      <c r="T276" s="48">
        <v>45902</v>
      </c>
      <c r="U276" s="59">
        <v>45902</v>
      </c>
    </row>
    <row r="277" spans="1:21" s="4" customFormat="1" ht="19.7" customHeight="1">
      <c r="A277" s="431" t="s">
        <v>267</v>
      </c>
      <c r="C277" s="393">
        <v>0.01</v>
      </c>
      <c r="D277" s="140"/>
      <c r="E277" s="27"/>
      <c r="F277" s="146">
        <f t="shared" si="17"/>
        <v>226</v>
      </c>
      <c r="G277" s="131" t="s">
        <v>55</v>
      </c>
      <c r="H277" s="131" t="s">
        <v>55</v>
      </c>
      <c r="I277" s="428" t="s">
        <v>3761</v>
      </c>
      <c r="J277" s="1547">
        <v>1</v>
      </c>
      <c r="K277" s="1707">
        <v>14</v>
      </c>
      <c r="L277" s="1042">
        <f t="shared" si="20"/>
        <v>14</v>
      </c>
      <c r="M277" s="215"/>
      <c r="N277" s="166" t="s">
        <v>3762</v>
      </c>
      <c r="O277" s="218" t="s">
        <v>3758</v>
      </c>
      <c r="P277" s="1647" t="s">
        <v>3542</v>
      </c>
      <c r="Q277" s="32">
        <v>45876</v>
      </c>
      <c r="R277" s="96"/>
      <c r="S277" s="111">
        <v>45901</v>
      </c>
      <c r="T277" s="48">
        <v>45902</v>
      </c>
      <c r="U277" s="59">
        <v>45902</v>
      </c>
    </row>
    <row r="278" spans="1:21" s="4" customFormat="1" ht="19.7" customHeight="1">
      <c r="A278" s="431" t="s">
        <v>267</v>
      </c>
      <c r="C278" s="393">
        <v>0.01</v>
      </c>
      <c r="D278" s="140"/>
      <c r="E278" s="27"/>
      <c r="F278" s="146">
        <f t="shared" si="17"/>
        <v>227</v>
      </c>
      <c r="G278" s="131" t="s">
        <v>55</v>
      </c>
      <c r="H278" s="131" t="s">
        <v>55</v>
      </c>
      <c r="I278" s="428" t="s">
        <v>3763</v>
      </c>
      <c r="J278" s="1547">
        <v>1</v>
      </c>
      <c r="K278" s="1707">
        <v>14</v>
      </c>
      <c r="L278" s="1042">
        <f t="shared" si="20"/>
        <v>14</v>
      </c>
      <c r="M278" s="215"/>
      <c r="N278" s="166" t="s">
        <v>3762</v>
      </c>
      <c r="O278" s="218" t="s">
        <v>3758</v>
      </c>
      <c r="P278" s="1647" t="s">
        <v>3542</v>
      </c>
      <c r="Q278" s="32">
        <v>45876</v>
      </c>
      <c r="R278" s="96"/>
      <c r="S278" s="111">
        <v>45901</v>
      </c>
      <c r="T278" s="48">
        <v>45902</v>
      </c>
      <c r="U278" s="59">
        <v>45902</v>
      </c>
    </row>
    <row r="279" spans="1:21" s="4" customFormat="1" ht="19.7" customHeight="1">
      <c r="A279" s="431" t="s">
        <v>267</v>
      </c>
      <c r="C279" s="393">
        <v>0.01</v>
      </c>
      <c r="D279" s="140"/>
      <c r="E279" s="27"/>
      <c r="F279" s="146">
        <f t="shared" si="17"/>
        <v>228</v>
      </c>
      <c r="G279" s="131" t="s">
        <v>55</v>
      </c>
      <c r="H279" s="131" t="s">
        <v>55</v>
      </c>
      <c r="I279" s="428" t="s">
        <v>3764</v>
      </c>
      <c r="J279" s="1547">
        <v>1</v>
      </c>
      <c r="K279" s="1707">
        <v>53</v>
      </c>
      <c r="L279" s="1042">
        <f t="shared" si="20"/>
        <v>53</v>
      </c>
      <c r="M279" s="215"/>
      <c r="N279" s="166" t="s">
        <v>3765</v>
      </c>
      <c r="O279" s="218" t="s">
        <v>3758</v>
      </c>
      <c r="P279" s="1647" t="s">
        <v>3542</v>
      </c>
      <c r="Q279" s="32">
        <v>45876</v>
      </c>
      <c r="R279" s="96"/>
      <c r="S279" s="111">
        <v>45901</v>
      </c>
      <c r="T279" s="48">
        <v>45902</v>
      </c>
      <c r="U279" s="59">
        <v>45902</v>
      </c>
    </row>
    <row r="280" spans="1:21" s="4" customFormat="1" ht="19.7" customHeight="1">
      <c r="A280" s="431" t="s">
        <v>267</v>
      </c>
      <c r="C280" s="393">
        <v>0.05</v>
      </c>
      <c r="D280" s="140"/>
      <c r="E280" s="27"/>
      <c r="F280" s="146">
        <f t="shared" si="17"/>
        <v>229</v>
      </c>
      <c r="G280" s="131" t="s">
        <v>55</v>
      </c>
      <c r="H280" s="131" t="s">
        <v>55</v>
      </c>
      <c r="I280" s="428" t="s">
        <v>3766</v>
      </c>
      <c r="J280" s="1547">
        <v>1</v>
      </c>
      <c r="K280" s="1707">
        <v>241</v>
      </c>
      <c r="L280" s="1042">
        <f t="shared" si="20"/>
        <v>241</v>
      </c>
      <c r="M280" s="215"/>
      <c r="N280" s="166" t="s">
        <v>3767</v>
      </c>
      <c r="O280" s="218" t="s">
        <v>3758</v>
      </c>
      <c r="P280" s="1647" t="s">
        <v>3542</v>
      </c>
      <c r="Q280" s="32">
        <v>45876</v>
      </c>
      <c r="R280" s="96"/>
      <c r="S280" s="111">
        <v>45901</v>
      </c>
      <c r="T280" s="48">
        <v>45902</v>
      </c>
      <c r="U280" s="59">
        <v>45902</v>
      </c>
    </row>
    <row r="281" spans="1:21" s="4" customFormat="1" ht="19.7" customHeight="1">
      <c r="A281" s="431" t="s">
        <v>267</v>
      </c>
      <c r="C281" s="393">
        <v>0.05</v>
      </c>
      <c r="D281" s="140"/>
      <c r="E281" s="27"/>
      <c r="F281" s="146">
        <f t="shared" si="17"/>
        <v>230</v>
      </c>
      <c r="G281" s="131" t="s">
        <v>55</v>
      </c>
      <c r="H281" s="131" t="s">
        <v>55</v>
      </c>
      <c r="I281" s="428" t="s">
        <v>3768</v>
      </c>
      <c r="J281" s="1547">
        <v>1</v>
      </c>
      <c r="K281" s="1707">
        <v>56</v>
      </c>
      <c r="L281" s="1042">
        <f t="shared" si="20"/>
        <v>56</v>
      </c>
      <c r="M281" s="215"/>
      <c r="N281" s="166" t="s">
        <v>3769</v>
      </c>
      <c r="O281" s="218" t="s">
        <v>3758</v>
      </c>
      <c r="P281" s="1647" t="s">
        <v>3542</v>
      </c>
      <c r="Q281" s="32">
        <v>45876</v>
      </c>
      <c r="R281" s="96"/>
      <c r="S281" s="111">
        <v>45901</v>
      </c>
      <c r="T281" s="48">
        <v>45902</v>
      </c>
      <c r="U281" s="59">
        <v>45902</v>
      </c>
    </row>
    <row r="282" spans="1:21" s="4" customFormat="1" ht="19.7" customHeight="1">
      <c r="A282" s="431" t="s">
        <v>267</v>
      </c>
      <c r="C282" s="27">
        <v>5.0000000000000001E-3</v>
      </c>
      <c r="D282" s="140"/>
      <c r="E282" s="27"/>
      <c r="F282" s="146">
        <f t="shared" si="17"/>
        <v>231</v>
      </c>
      <c r="G282" s="131" t="s">
        <v>55</v>
      </c>
      <c r="H282" s="131" t="s">
        <v>55</v>
      </c>
      <c r="I282" s="1589" t="s">
        <v>484</v>
      </c>
      <c r="J282" s="1547">
        <v>4</v>
      </c>
      <c r="K282" s="730">
        <v>98</v>
      </c>
      <c r="L282" s="739">
        <f t="shared" si="20"/>
        <v>392</v>
      </c>
      <c r="M282" s="215"/>
      <c r="N282" s="216" t="s">
        <v>3477</v>
      </c>
      <c r="O282" s="218"/>
      <c r="P282" s="1647" t="s">
        <v>3542</v>
      </c>
      <c r="Q282" s="32">
        <v>45876</v>
      </c>
      <c r="R282" s="96"/>
      <c r="S282" s="111">
        <v>45901</v>
      </c>
      <c r="T282" s="48">
        <v>45902</v>
      </c>
      <c r="U282" s="59">
        <v>45902</v>
      </c>
    </row>
    <row r="283" spans="1:21" s="4" customFormat="1" ht="19.7" customHeight="1">
      <c r="A283" s="431" t="s">
        <v>267</v>
      </c>
      <c r="C283" s="27">
        <v>5.0000000000000001E-3</v>
      </c>
      <c r="D283" s="140"/>
      <c r="E283" s="27"/>
      <c r="F283" s="146">
        <f t="shared" si="17"/>
        <v>232</v>
      </c>
      <c r="G283" s="131" t="s">
        <v>55</v>
      </c>
      <c r="H283" s="131" t="s">
        <v>55</v>
      </c>
      <c r="I283" s="1589" t="s">
        <v>510</v>
      </c>
      <c r="J283" s="1547">
        <v>4</v>
      </c>
      <c r="K283" s="730">
        <v>98</v>
      </c>
      <c r="L283" s="739">
        <f t="shared" si="20"/>
        <v>392</v>
      </c>
      <c r="M283" s="215"/>
      <c r="N283" s="216" t="s">
        <v>3477</v>
      </c>
      <c r="O283" s="218"/>
      <c r="P283" s="1647" t="s">
        <v>3542</v>
      </c>
      <c r="Q283" s="32">
        <v>45876</v>
      </c>
      <c r="R283" s="96"/>
      <c r="S283" s="111">
        <v>45901</v>
      </c>
      <c r="T283" s="48">
        <v>45902</v>
      </c>
      <c r="U283" s="59">
        <v>45902</v>
      </c>
    </row>
    <row r="284" spans="1:21" s="4" customFormat="1" ht="19.7" customHeight="1">
      <c r="A284" s="431" t="s">
        <v>267</v>
      </c>
      <c r="C284" s="27">
        <v>5.0000000000000001E-3</v>
      </c>
      <c r="D284" s="140"/>
      <c r="E284" s="27"/>
      <c r="F284" s="146">
        <f t="shared" si="17"/>
        <v>233</v>
      </c>
      <c r="G284" s="131" t="s">
        <v>55</v>
      </c>
      <c r="H284" s="131" t="s">
        <v>55</v>
      </c>
      <c r="I284" s="419" t="s">
        <v>1234</v>
      </c>
      <c r="J284" s="1547">
        <v>4</v>
      </c>
      <c r="K284" s="431">
        <v>47</v>
      </c>
      <c r="L284" s="737">
        <f t="shared" si="20"/>
        <v>188</v>
      </c>
      <c r="M284" s="215"/>
      <c r="N284" s="166" t="s">
        <v>3346</v>
      </c>
      <c r="O284" s="218"/>
      <c r="P284" s="1647" t="s">
        <v>3542</v>
      </c>
      <c r="Q284" s="32">
        <v>45876</v>
      </c>
      <c r="R284" s="96"/>
      <c r="S284" s="111">
        <v>45901</v>
      </c>
      <c r="T284" s="48">
        <v>45902</v>
      </c>
      <c r="U284" s="59">
        <v>45902</v>
      </c>
    </row>
    <row r="285" spans="1:21" s="4" customFormat="1" ht="19.7" customHeight="1">
      <c r="A285" s="431" t="s">
        <v>267</v>
      </c>
      <c r="C285" s="27">
        <v>5.0000000000000001E-3</v>
      </c>
      <c r="D285" s="140"/>
      <c r="E285" s="27"/>
      <c r="F285" s="146">
        <f t="shared" si="17"/>
        <v>234</v>
      </c>
      <c r="G285" s="131" t="s">
        <v>55</v>
      </c>
      <c r="H285" s="131" t="s">
        <v>55</v>
      </c>
      <c r="I285" s="411" t="s">
        <v>505</v>
      </c>
      <c r="J285" s="1708">
        <v>10</v>
      </c>
      <c r="K285" s="737">
        <v>14</v>
      </c>
      <c r="L285" s="737">
        <f t="shared" si="20"/>
        <v>140</v>
      </c>
      <c r="M285" s="257"/>
      <c r="N285" s="38" t="s">
        <v>3770</v>
      </c>
      <c r="O285" s="218"/>
      <c r="P285" s="1647" t="s">
        <v>3542</v>
      </c>
      <c r="Q285" s="32">
        <v>45876</v>
      </c>
      <c r="R285" s="96"/>
      <c r="S285" s="111">
        <v>45901</v>
      </c>
      <c r="T285" s="48">
        <v>45902</v>
      </c>
      <c r="U285" s="59">
        <v>45902</v>
      </c>
    </row>
    <row r="286" spans="1:21" s="4" customFormat="1" ht="19.7" customHeight="1">
      <c r="C286" s="393"/>
      <c r="D286" s="140"/>
      <c r="E286" s="27"/>
      <c r="F286" s="28"/>
      <c r="G286" s="188"/>
      <c r="H286" s="188"/>
      <c r="I286" s="73"/>
      <c r="J286" s="391"/>
      <c r="K286" s="29"/>
      <c r="L286" s="257"/>
      <c r="M286" s="31"/>
      <c r="N286" s="166"/>
      <c r="O286" s="73"/>
      <c r="P286" s="28"/>
      <c r="Q286" s="32"/>
      <c r="R286" s="28"/>
      <c r="S286" s="40"/>
      <c r="T286" s="40"/>
      <c r="U286" s="33"/>
    </row>
    <row r="287" spans="1:21" s="4" customFormat="1" ht="19.7" customHeight="1">
      <c r="C287" s="4" t="s">
        <v>3531</v>
      </c>
      <c r="D287" s="140"/>
      <c r="E287" s="27"/>
      <c r="F287" s="220"/>
      <c r="G287" s="220"/>
      <c r="H287" s="220"/>
      <c r="I287" s="73"/>
      <c r="J287" s="387"/>
      <c r="K287" s="388"/>
      <c r="L287" s="257"/>
      <c r="M287" s="215"/>
      <c r="N287" s="216"/>
      <c r="O287" s="218"/>
      <c r="P287" s="28"/>
      <c r="Q287" s="32"/>
      <c r="R287" s="28"/>
      <c r="S287" s="40"/>
      <c r="T287" s="40"/>
      <c r="U287" s="33"/>
    </row>
    <row r="288" spans="1:21" s="4" customFormat="1" ht="19.7" customHeight="1">
      <c r="C288" s="996">
        <f>SUM(C229:C286)</f>
        <v>44.536000000000001</v>
      </c>
      <c r="D288" s="140"/>
      <c r="E288" s="27"/>
      <c r="F288" s="1637"/>
      <c r="G288" s="220"/>
      <c r="H288" s="220"/>
      <c r="I288" s="306">
        <f>SUM(L228:L286)</f>
        <v>125384</v>
      </c>
      <c r="J288" s="387"/>
      <c r="K288" s="388"/>
      <c r="L288" s="257"/>
      <c r="M288" s="215"/>
      <c r="N288" s="216"/>
      <c r="O288" s="218"/>
      <c r="P288" s="28"/>
      <c r="Q288" s="32"/>
      <c r="R288" s="28"/>
      <c r="S288" s="40"/>
      <c r="T288" s="40"/>
      <c r="U288" s="33"/>
    </row>
    <row r="289" spans="1:21" s="4" customFormat="1" ht="19.7" customHeight="1">
      <c r="C289" s="207" t="s">
        <v>3532</v>
      </c>
      <c r="D289" s="140"/>
      <c r="E289" s="27"/>
      <c r="F289" s="220"/>
      <c r="G289" s="220"/>
      <c r="H289" s="220"/>
      <c r="I289" s="73"/>
      <c r="J289" s="387"/>
      <c r="K289" s="388"/>
      <c r="L289" s="257"/>
      <c r="M289" s="215"/>
      <c r="N289" s="216"/>
      <c r="O289" s="218"/>
      <c r="P289" s="28"/>
      <c r="Q289" s="32"/>
      <c r="R289" s="28"/>
      <c r="S289" s="40"/>
      <c r="T289" s="40"/>
      <c r="U289" s="33"/>
    </row>
    <row r="290" spans="1:21" s="4" customFormat="1" ht="19.7" customHeight="1">
      <c r="C290" s="207"/>
      <c r="D290" s="140"/>
      <c r="E290" s="27"/>
      <c r="F290" s="220"/>
      <c r="G290" s="220"/>
      <c r="H290" s="220"/>
      <c r="I290" s="73"/>
      <c r="J290" s="387"/>
      <c r="K290" s="388"/>
      <c r="L290" s="257"/>
      <c r="M290" s="215"/>
      <c r="N290" s="216"/>
      <c r="O290" s="218"/>
      <c r="P290" s="28"/>
      <c r="Q290" s="32"/>
      <c r="R290" s="28"/>
      <c r="S290" s="40"/>
      <c r="T290" s="40"/>
      <c r="U290" s="33"/>
    </row>
    <row r="291" spans="1:21" s="4" customFormat="1" ht="19.7" customHeight="1">
      <c r="C291" s="207"/>
      <c r="D291" s="140"/>
      <c r="E291" s="27"/>
      <c r="F291" s="220"/>
      <c r="G291" s="220"/>
      <c r="H291" s="220"/>
      <c r="I291" s="73"/>
      <c r="J291" s="387"/>
      <c r="K291" s="388"/>
      <c r="L291" s="257"/>
      <c r="M291" s="215"/>
      <c r="N291" s="216"/>
      <c r="O291" s="218"/>
      <c r="P291" s="28"/>
      <c r="Q291" s="32"/>
      <c r="R291" s="28"/>
      <c r="S291" s="40"/>
      <c r="T291" s="40"/>
      <c r="U291" s="33"/>
    </row>
    <row r="292" spans="1:21" s="4" customFormat="1" ht="19.7" customHeight="1">
      <c r="D292" s="140"/>
      <c r="E292" s="27"/>
      <c r="F292" s="482"/>
      <c r="G292" s="161" t="s">
        <v>3533</v>
      </c>
      <c r="H292" s="162"/>
      <c r="I292" s="163"/>
      <c r="J292" s="387"/>
      <c r="K292" s="388"/>
      <c r="L292" s="257"/>
      <c r="M292" s="215"/>
      <c r="N292" s="216"/>
      <c r="O292" s="218"/>
      <c r="P292" s="28"/>
      <c r="Q292" s="32"/>
      <c r="R292" s="28"/>
      <c r="S292" s="40"/>
      <c r="T292" s="40"/>
      <c r="U292" s="33"/>
    </row>
    <row r="293" spans="1:21" s="4" customFormat="1" ht="19.7" customHeight="1">
      <c r="A293" s="431" t="s">
        <v>267</v>
      </c>
      <c r="C293" s="27">
        <f>0.035*J293</f>
        <v>0.31500000000000006</v>
      </c>
      <c r="D293" s="140"/>
      <c r="E293" s="27"/>
      <c r="F293" s="146">
        <f>+F285+1</f>
        <v>235</v>
      </c>
      <c r="G293" s="188" t="s">
        <v>196</v>
      </c>
      <c r="H293" s="188" t="s">
        <v>196</v>
      </c>
      <c r="I293" s="397" t="s">
        <v>3771</v>
      </c>
      <c r="J293" s="1707">
        <v>9</v>
      </c>
      <c r="K293" s="397">
        <v>156</v>
      </c>
      <c r="L293" s="1042">
        <f>J293*K293</f>
        <v>1404</v>
      </c>
      <c r="M293" s="31"/>
      <c r="N293" s="166" t="s">
        <v>1716</v>
      </c>
      <c r="O293" s="156" t="s">
        <v>3772</v>
      </c>
      <c r="P293" s="1647" t="s">
        <v>3542</v>
      </c>
      <c r="Q293" s="32">
        <v>45876</v>
      </c>
      <c r="R293" s="96"/>
      <c r="S293" s="111">
        <v>45901</v>
      </c>
      <c r="T293" s="48">
        <v>45902</v>
      </c>
      <c r="U293" s="59">
        <v>45902</v>
      </c>
    </row>
    <row r="294" spans="1:21" s="4" customFormat="1" ht="19.7" customHeight="1">
      <c r="A294" s="431" t="s">
        <v>267</v>
      </c>
      <c r="C294" s="27">
        <f>0.03*J294</f>
        <v>0.6</v>
      </c>
      <c r="D294" s="140"/>
      <c r="E294" s="27"/>
      <c r="F294" s="146">
        <f>+F293+1</f>
        <v>236</v>
      </c>
      <c r="G294" s="188" t="s">
        <v>196</v>
      </c>
      <c r="H294" s="188" t="s">
        <v>196</v>
      </c>
      <c r="I294" s="397" t="s">
        <v>3773</v>
      </c>
      <c r="J294" s="1707">
        <v>20</v>
      </c>
      <c r="K294" s="397">
        <v>247</v>
      </c>
      <c r="L294" s="1042">
        <f>J294*K294</f>
        <v>4940</v>
      </c>
      <c r="M294" s="31"/>
      <c r="N294" s="166" t="s">
        <v>3774</v>
      </c>
      <c r="O294" s="156" t="s">
        <v>3772</v>
      </c>
      <c r="P294" s="1647" t="s">
        <v>3542</v>
      </c>
      <c r="Q294" s="32">
        <v>45876</v>
      </c>
      <c r="R294" s="96"/>
      <c r="S294" s="111">
        <v>45901</v>
      </c>
      <c r="T294" s="48">
        <v>45902</v>
      </c>
      <c r="U294" s="59">
        <v>45902</v>
      </c>
    </row>
    <row r="295" spans="1:21" s="4" customFormat="1" ht="19.7" customHeight="1">
      <c r="A295" s="431" t="s">
        <v>267</v>
      </c>
      <c r="C295" s="27">
        <f>0.135*J295</f>
        <v>7.5600000000000005</v>
      </c>
      <c r="D295" s="140"/>
      <c r="E295" s="27"/>
      <c r="F295" s="146">
        <f t="shared" ref="F295:F333" si="21">+F294+1</f>
        <v>237</v>
      </c>
      <c r="G295" s="188" t="s">
        <v>196</v>
      </c>
      <c r="H295" s="188" t="s">
        <v>196</v>
      </c>
      <c r="I295" s="397" t="s">
        <v>3775</v>
      </c>
      <c r="J295" s="1707">
        <v>56</v>
      </c>
      <c r="K295" s="397">
        <v>520</v>
      </c>
      <c r="L295" s="1042">
        <f t="shared" ref="L295:L333" si="22">J295*K295</f>
        <v>29120</v>
      </c>
      <c r="M295" s="31"/>
      <c r="N295" s="166" t="s">
        <v>3776</v>
      </c>
      <c r="O295" s="73" t="s">
        <v>3777</v>
      </c>
      <c r="P295" s="1647" t="s">
        <v>3542</v>
      </c>
      <c r="Q295" s="32">
        <v>45876</v>
      </c>
      <c r="R295" s="96"/>
      <c r="S295" s="111">
        <v>45901</v>
      </c>
      <c r="T295" s="48">
        <v>45902</v>
      </c>
      <c r="U295" s="59">
        <v>45902</v>
      </c>
    </row>
    <row r="296" spans="1:21" s="4" customFormat="1" ht="19.7" customHeight="1">
      <c r="A296" s="431" t="s">
        <v>267</v>
      </c>
      <c r="C296" s="27">
        <f>0.007*J296</f>
        <v>0.14000000000000001</v>
      </c>
      <c r="D296" s="140"/>
      <c r="E296" s="27"/>
      <c r="F296" s="146">
        <f t="shared" si="21"/>
        <v>238</v>
      </c>
      <c r="G296" s="1711" t="s">
        <v>55</v>
      </c>
      <c r="H296" s="1711" t="s">
        <v>55</v>
      </c>
      <c r="I296" s="1712" t="s">
        <v>2045</v>
      </c>
      <c r="J296" s="1547">
        <v>20</v>
      </c>
      <c r="K296" s="1707">
        <v>40</v>
      </c>
      <c r="L296" s="1042">
        <f t="shared" si="22"/>
        <v>800</v>
      </c>
      <c r="M296" s="215"/>
      <c r="N296" s="166" t="s">
        <v>3778</v>
      </c>
      <c r="O296" s="73" t="s">
        <v>3779</v>
      </c>
      <c r="P296" s="1647" t="s">
        <v>3542</v>
      </c>
      <c r="Q296" s="32">
        <v>45876</v>
      </c>
      <c r="R296" s="96"/>
      <c r="S296" s="111">
        <v>45901</v>
      </c>
      <c r="T296" s="48">
        <v>45902</v>
      </c>
      <c r="U296" s="59">
        <v>45902</v>
      </c>
    </row>
    <row r="297" spans="1:21" s="4" customFormat="1" ht="19.7" customHeight="1">
      <c r="A297" s="431" t="s">
        <v>267</v>
      </c>
      <c r="C297" s="27">
        <f>1.445*J297</f>
        <v>5.78</v>
      </c>
      <c r="D297" s="140"/>
      <c r="E297" s="27"/>
      <c r="F297" s="146">
        <f t="shared" si="21"/>
        <v>239</v>
      </c>
      <c r="G297" s="188" t="s">
        <v>196</v>
      </c>
      <c r="H297" s="188" t="s">
        <v>196</v>
      </c>
      <c r="I297" s="397" t="s">
        <v>3780</v>
      </c>
      <c r="J297" s="1707">
        <v>4</v>
      </c>
      <c r="K297" s="397">
        <v>7835</v>
      </c>
      <c r="L297" s="1042">
        <f t="shared" si="22"/>
        <v>31340</v>
      </c>
      <c r="M297" s="31"/>
      <c r="N297" s="166" t="s">
        <v>3781</v>
      </c>
      <c r="O297" s="73" t="s">
        <v>3777</v>
      </c>
      <c r="P297" s="1647" t="s">
        <v>3542</v>
      </c>
      <c r="Q297" s="32">
        <v>45876</v>
      </c>
      <c r="R297" s="96"/>
      <c r="S297" s="111">
        <v>45901</v>
      </c>
      <c r="T297" s="48">
        <v>45902</v>
      </c>
      <c r="U297" s="59">
        <v>45902</v>
      </c>
    </row>
    <row r="298" spans="1:21" s="4" customFormat="1" ht="19.7" customHeight="1">
      <c r="A298" s="431" t="s">
        <v>267</v>
      </c>
      <c r="C298" s="27">
        <f>0.005*J298</f>
        <v>0.02</v>
      </c>
      <c r="D298" s="140"/>
      <c r="E298" s="27"/>
      <c r="F298" s="146">
        <f t="shared" si="21"/>
        <v>240</v>
      </c>
      <c r="G298" s="188" t="s">
        <v>196</v>
      </c>
      <c r="H298" s="188" t="s">
        <v>196</v>
      </c>
      <c r="I298" s="397" t="s">
        <v>1721</v>
      </c>
      <c r="J298" s="1707">
        <v>4</v>
      </c>
      <c r="K298" s="397">
        <v>53</v>
      </c>
      <c r="L298" s="1042">
        <f t="shared" si="22"/>
        <v>212</v>
      </c>
      <c r="M298" s="31"/>
      <c r="N298" s="166" t="s">
        <v>3715</v>
      </c>
      <c r="O298" s="156" t="s">
        <v>3772</v>
      </c>
      <c r="P298" s="1647" t="s">
        <v>3542</v>
      </c>
      <c r="Q298" s="32">
        <v>45876</v>
      </c>
      <c r="R298" s="96"/>
      <c r="S298" s="111">
        <v>45901</v>
      </c>
      <c r="T298" s="48">
        <v>45902</v>
      </c>
      <c r="U298" s="59">
        <v>45902</v>
      </c>
    </row>
    <row r="299" spans="1:21" s="4" customFormat="1" ht="19.7" customHeight="1">
      <c r="A299" s="431" t="s">
        <v>267</v>
      </c>
      <c r="C299" s="27">
        <f>0.01*J299</f>
        <v>0.08</v>
      </c>
      <c r="D299" s="140"/>
      <c r="E299" s="27"/>
      <c r="F299" s="146">
        <f t="shared" si="21"/>
        <v>241</v>
      </c>
      <c r="G299" s="188" t="s">
        <v>196</v>
      </c>
      <c r="H299" s="188" t="s">
        <v>196</v>
      </c>
      <c r="I299" s="397" t="s">
        <v>3782</v>
      </c>
      <c r="J299" s="1707">
        <v>8</v>
      </c>
      <c r="K299" s="397">
        <v>118</v>
      </c>
      <c r="L299" s="1042">
        <f t="shared" si="22"/>
        <v>944</v>
      </c>
      <c r="M299" s="31"/>
      <c r="N299" s="166" t="s">
        <v>3715</v>
      </c>
      <c r="O299" s="73" t="s">
        <v>3777</v>
      </c>
      <c r="P299" s="1647" t="s">
        <v>3542</v>
      </c>
      <c r="Q299" s="32">
        <v>45876</v>
      </c>
      <c r="R299" s="96"/>
      <c r="S299" s="111">
        <v>45901</v>
      </c>
      <c r="T299" s="48">
        <v>45902</v>
      </c>
      <c r="U299" s="59">
        <v>45902</v>
      </c>
    </row>
    <row r="300" spans="1:21" s="4" customFormat="1" ht="19.7" customHeight="1">
      <c r="A300" s="431" t="s">
        <v>267</v>
      </c>
      <c r="C300" s="27">
        <f>+(210/1000)*0.9*J300</f>
        <v>0.75600000000000001</v>
      </c>
      <c r="D300" s="140"/>
      <c r="E300" s="27"/>
      <c r="F300" s="146">
        <f t="shared" si="21"/>
        <v>242</v>
      </c>
      <c r="G300" s="188" t="s">
        <v>196</v>
      </c>
      <c r="H300" s="188" t="s">
        <v>196</v>
      </c>
      <c r="I300" s="397" t="s">
        <v>3783</v>
      </c>
      <c r="J300" s="1707">
        <v>4</v>
      </c>
      <c r="K300" s="397">
        <v>407</v>
      </c>
      <c r="L300" s="1042">
        <f t="shared" si="22"/>
        <v>1628</v>
      </c>
      <c r="M300" s="31"/>
      <c r="N300" s="166" t="s">
        <v>1722</v>
      </c>
      <c r="O300" s="156" t="s">
        <v>3772</v>
      </c>
      <c r="P300" s="1647" t="s">
        <v>3542</v>
      </c>
      <c r="Q300" s="32">
        <v>45876</v>
      </c>
      <c r="R300" s="96"/>
      <c r="S300" s="111">
        <v>45901</v>
      </c>
      <c r="T300" s="48">
        <v>45902</v>
      </c>
      <c r="U300" s="59">
        <v>45902</v>
      </c>
    </row>
    <row r="301" spans="1:21" s="4" customFormat="1" ht="19.7" customHeight="1">
      <c r="A301" s="431" t="s">
        <v>267</v>
      </c>
      <c r="C301" s="27">
        <f>+(329/1000)*0.9*J301</f>
        <v>0.59220000000000006</v>
      </c>
      <c r="D301" s="140"/>
      <c r="E301" s="27"/>
      <c r="F301" s="146">
        <f t="shared" si="21"/>
        <v>243</v>
      </c>
      <c r="G301" s="188" t="s">
        <v>196</v>
      </c>
      <c r="H301" s="188" t="s">
        <v>196</v>
      </c>
      <c r="I301" s="397" t="s">
        <v>3784</v>
      </c>
      <c r="J301" s="1707">
        <v>2</v>
      </c>
      <c r="K301" s="397">
        <v>297</v>
      </c>
      <c r="L301" s="1042">
        <f t="shared" si="22"/>
        <v>594</v>
      </c>
      <c r="M301" s="31"/>
      <c r="N301" s="166" t="s">
        <v>1722</v>
      </c>
      <c r="O301" s="156" t="s">
        <v>3772</v>
      </c>
      <c r="P301" s="1647" t="s">
        <v>3542</v>
      </c>
      <c r="Q301" s="32">
        <v>45876</v>
      </c>
      <c r="R301" s="96"/>
      <c r="S301" s="111">
        <v>45901</v>
      </c>
      <c r="T301" s="48">
        <v>45902</v>
      </c>
      <c r="U301" s="59">
        <v>45902</v>
      </c>
    </row>
    <row r="302" spans="1:21" s="4" customFormat="1" ht="19.7" customHeight="1">
      <c r="A302" s="431" t="s">
        <v>267</v>
      </c>
      <c r="C302" s="27">
        <f>+(460/1000)*0.9*J302</f>
        <v>0.82800000000000007</v>
      </c>
      <c r="D302" s="140"/>
      <c r="E302" s="27"/>
      <c r="F302" s="146">
        <f t="shared" si="21"/>
        <v>244</v>
      </c>
      <c r="G302" s="188" t="s">
        <v>196</v>
      </c>
      <c r="H302" s="188" t="s">
        <v>196</v>
      </c>
      <c r="I302" s="397" t="s">
        <v>3785</v>
      </c>
      <c r="J302" s="1707">
        <v>2</v>
      </c>
      <c r="K302" s="397">
        <v>415</v>
      </c>
      <c r="L302" s="1042">
        <f t="shared" si="22"/>
        <v>830</v>
      </c>
      <c r="M302" s="31"/>
      <c r="N302" s="166" t="s">
        <v>1722</v>
      </c>
      <c r="O302" s="156" t="s">
        <v>3772</v>
      </c>
      <c r="P302" s="1647" t="s">
        <v>3542</v>
      </c>
      <c r="Q302" s="32">
        <v>45876</v>
      </c>
      <c r="R302" s="96"/>
      <c r="S302" s="111">
        <v>45901</v>
      </c>
      <c r="T302" s="48">
        <v>45902</v>
      </c>
      <c r="U302" s="59">
        <v>45902</v>
      </c>
    </row>
    <row r="303" spans="1:21" s="4" customFormat="1" ht="19.7" customHeight="1">
      <c r="A303" s="431" t="s">
        <v>267</v>
      </c>
      <c r="C303" s="27">
        <f>+(542/1000)*0.9*J303</f>
        <v>0.97560000000000013</v>
      </c>
      <c r="D303" s="140"/>
      <c r="E303" s="27"/>
      <c r="F303" s="146">
        <f t="shared" si="21"/>
        <v>245</v>
      </c>
      <c r="G303" s="188" t="s">
        <v>196</v>
      </c>
      <c r="H303" s="188" t="s">
        <v>196</v>
      </c>
      <c r="I303" s="397" t="s">
        <v>3786</v>
      </c>
      <c r="J303" s="1707">
        <v>2</v>
      </c>
      <c r="K303" s="397">
        <v>495</v>
      </c>
      <c r="L303" s="1042">
        <f t="shared" si="22"/>
        <v>990</v>
      </c>
      <c r="M303" s="31"/>
      <c r="N303" s="166" t="s">
        <v>1722</v>
      </c>
      <c r="O303" s="73" t="s">
        <v>3777</v>
      </c>
      <c r="P303" s="1647" t="s">
        <v>3542</v>
      </c>
      <c r="Q303" s="32">
        <v>45876</v>
      </c>
      <c r="R303" s="96"/>
      <c r="S303" s="111">
        <v>45901</v>
      </c>
      <c r="T303" s="48">
        <v>45902</v>
      </c>
      <c r="U303" s="59">
        <v>45902</v>
      </c>
    </row>
    <row r="304" spans="1:21" s="4" customFormat="1" ht="19.7" customHeight="1">
      <c r="A304" s="431" t="s">
        <v>267</v>
      </c>
      <c r="C304" s="27">
        <f>+(340/1000)*2.63*J304</f>
        <v>3.5768</v>
      </c>
      <c r="D304" s="140"/>
      <c r="E304" s="27"/>
      <c r="F304" s="146">
        <f t="shared" si="21"/>
        <v>246</v>
      </c>
      <c r="G304" s="188" t="s">
        <v>196</v>
      </c>
      <c r="H304" s="188" t="s">
        <v>196</v>
      </c>
      <c r="I304" s="428" t="s">
        <v>3787</v>
      </c>
      <c r="J304" s="1685">
        <v>4</v>
      </c>
      <c r="K304" s="397">
        <v>891</v>
      </c>
      <c r="L304" s="1042">
        <f t="shared" si="22"/>
        <v>3564</v>
      </c>
      <c r="M304" s="31"/>
      <c r="N304" s="166" t="s">
        <v>3788</v>
      </c>
      <c r="O304" s="73" t="s">
        <v>3777</v>
      </c>
      <c r="P304" s="1647" t="s">
        <v>3542</v>
      </c>
      <c r="Q304" s="32">
        <v>45876</v>
      </c>
      <c r="R304" s="96"/>
      <c r="S304" s="111">
        <v>45901</v>
      </c>
      <c r="T304" s="48">
        <v>45902</v>
      </c>
      <c r="U304" s="59">
        <v>45902</v>
      </c>
    </row>
    <row r="305" spans="1:21" s="4" customFormat="1" ht="19.7" customHeight="1">
      <c r="A305" s="431" t="s">
        <v>267</v>
      </c>
      <c r="C305" s="27">
        <f>+(542/1000)*2.63*J305</f>
        <v>7.1273</v>
      </c>
      <c r="D305" s="140"/>
      <c r="E305" s="27"/>
      <c r="F305" s="146">
        <f t="shared" si="21"/>
        <v>247</v>
      </c>
      <c r="G305" s="188" t="s">
        <v>196</v>
      </c>
      <c r="H305" s="188" t="s">
        <v>196</v>
      </c>
      <c r="I305" s="397" t="s">
        <v>3789</v>
      </c>
      <c r="J305" s="1707">
        <v>5</v>
      </c>
      <c r="K305" s="397">
        <v>1425</v>
      </c>
      <c r="L305" s="1042">
        <f t="shared" si="22"/>
        <v>7125</v>
      </c>
      <c r="M305" s="31"/>
      <c r="N305" s="166" t="s">
        <v>3790</v>
      </c>
      <c r="O305" s="73" t="s">
        <v>3777</v>
      </c>
      <c r="P305" s="1647" t="s">
        <v>3542</v>
      </c>
      <c r="Q305" s="32">
        <v>45876</v>
      </c>
      <c r="R305" s="96"/>
      <c r="S305" s="111">
        <v>45901</v>
      </c>
      <c r="T305" s="48">
        <v>45902</v>
      </c>
      <c r="U305" s="59">
        <v>45902</v>
      </c>
    </row>
    <row r="306" spans="1:21" s="4" customFormat="1" ht="19.7" customHeight="1">
      <c r="A306" s="431" t="s">
        <v>267</v>
      </c>
      <c r="C306" s="27">
        <f>+(854/1000)*2.63*J306</f>
        <v>8.9840799999999987</v>
      </c>
      <c r="D306" s="140"/>
      <c r="E306" s="27"/>
      <c r="F306" s="146">
        <f t="shared" si="21"/>
        <v>248</v>
      </c>
      <c r="G306" s="188" t="s">
        <v>196</v>
      </c>
      <c r="H306" s="188" t="s">
        <v>196</v>
      </c>
      <c r="I306" s="397" t="s">
        <v>3791</v>
      </c>
      <c r="J306" s="1707">
        <v>4</v>
      </c>
      <c r="K306" s="397">
        <v>2257</v>
      </c>
      <c r="L306" s="1042">
        <f t="shared" si="22"/>
        <v>9028</v>
      </c>
      <c r="M306" s="31"/>
      <c r="N306" s="166" t="s">
        <v>3792</v>
      </c>
      <c r="O306" s="73" t="s">
        <v>3777</v>
      </c>
      <c r="P306" s="1647" t="s">
        <v>3542</v>
      </c>
      <c r="Q306" s="32">
        <v>45876</v>
      </c>
      <c r="R306" s="96"/>
      <c r="S306" s="111">
        <v>45901</v>
      </c>
      <c r="T306" s="48">
        <v>45902</v>
      </c>
      <c r="U306" s="59">
        <v>45902</v>
      </c>
    </row>
    <row r="307" spans="1:21" s="4" customFormat="1" ht="19.7" customHeight="1">
      <c r="A307" s="431" t="s">
        <v>267</v>
      </c>
      <c r="C307" s="27">
        <f>+(980/1000)*2.63*J307</f>
        <v>15.464399999999999</v>
      </c>
      <c r="D307" s="140"/>
      <c r="E307" s="27"/>
      <c r="F307" s="146">
        <f t="shared" si="21"/>
        <v>249</v>
      </c>
      <c r="G307" s="188" t="s">
        <v>196</v>
      </c>
      <c r="H307" s="188" t="s">
        <v>196</v>
      </c>
      <c r="I307" s="397" t="s">
        <v>3793</v>
      </c>
      <c r="J307" s="1707">
        <v>6</v>
      </c>
      <c r="K307" s="397">
        <v>2583</v>
      </c>
      <c r="L307" s="1042">
        <f t="shared" si="22"/>
        <v>15498</v>
      </c>
      <c r="M307" s="31"/>
      <c r="N307" s="166" t="s">
        <v>3792</v>
      </c>
      <c r="O307" s="73" t="s">
        <v>3777</v>
      </c>
      <c r="P307" s="1647" t="s">
        <v>3542</v>
      </c>
      <c r="Q307" s="32">
        <v>45876</v>
      </c>
      <c r="R307" s="96"/>
      <c r="S307" s="111">
        <v>45901</v>
      </c>
      <c r="T307" s="48">
        <v>45902</v>
      </c>
      <c r="U307" s="59">
        <v>45902</v>
      </c>
    </row>
    <row r="308" spans="1:21" s="4" customFormat="1" ht="19.7" customHeight="1">
      <c r="A308" s="431" t="s">
        <v>182</v>
      </c>
      <c r="C308" s="1713">
        <f>1.7*J308</f>
        <v>1.7</v>
      </c>
      <c r="D308" s="140"/>
      <c r="E308" s="27"/>
      <c r="F308" s="146">
        <f t="shared" si="21"/>
        <v>250</v>
      </c>
      <c r="G308" s="188" t="s">
        <v>196</v>
      </c>
      <c r="H308" s="188" t="s">
        <v>196</v>
      </c>
      <c r="I308" s="397" t="s">
        <v>3794</v>
      </c>
      <c r="J308" s="1707">
        <v>1</v>
      </c>
      <c r="K308" s="397">
        <v>8197</v>
      </c>
      <c r="L308" s="1042">
        <f t="shared" si="22"/>
        <v>8197</v>
      </c>
      <c r="M308" s="31"/>
      <c r="N308" s="166" t="s">
        <v>3795</v>
      </c>
      <c r="O308" s="156" t="s">
        <v>3796</v>
      </c>
      <c r="P308" s="1647" t="s">
        <v>3542</v>
      </c>
      <c r="Q308" s="32">
        <v>45876</v>
      </c>
      <c r="R308" s="96"/>
      <c r="S308" s="111">
        <v>45901</v>
      </c>
      <c r="T308" s="48">
        <v>45902</v>
      </c>
      <c r="U308" s="59">
        <v>45902</v>
      </c>
    </row>
    <row r="309" spans="1:21" s="4" customFormat="1" ht="19.7" customHeight="1">
      <c r="A309" s="431" t="s">
        <v>182</v>
      </c>
      <c r="C309" s="1713">
        <f>2.1*J309</f>
        <v>8.4</v>
      </c>
      <c r="D309" s="140"/>
      <c r="E309" s="27"/>
      <c r="F309" s="146">
        <f t="shared" si="21"/>
        <v>251</v>
      </c>
      <c r="G309" s="188" t="s">
        <v>196</v>
      </c>
      <c r="H309" s="188" t="s">
        <v>196</v>
      </c>
      <c r="I309" s="397" t="s">
        <v>3797</v>
      </c>
      <c r="J309" s="1707">
        <v>4</v>
      </c>
      <c r="K309" s="397">
        <v>9900</v>
      </c>
      <c r="L309" s="1042">
        <f t="shared" si="22"/>
        <v>39600</v>
      </c>
      <c r="M309" s="31"/>
      <c r="N309" s="166" t="s">
        <v>3798</v>
      </c>
      <c r="O309" s="218" t="s">
        <v>3537</v>
      </c>
      <c r="P309" s="1647" t="s">
        <v>3542</v>
      </c>
      <c r="Q309" s="32">
        <v>45876</v>
      </c>
      <c r="R309" s="96"/>
      <c r="S309" s="111">
        <v>45901</v>
      </c>
      <c r="T309" s="48">
        <v>45902</v>
      </c>
      <c r="U309" s="59">
        <v>45902</v>
      </c>
    </row>
    <row r="310" spans="1:21" s="4" customFormat="1" ht="19.7" customHeight="1">
      <c r="A310" s="431" t="s">
        <v>182</v>
      </c>
      <c r="C310" s="1713">
        <f>1.5*J310</f>
        <v>6</v>
      </c>
      <c r="D310" s="140"/>
      <c r="E310" s="27"/>
      <c r="F310" s="146">
        <f t="shared" si="21"/>
        <v>252</v>
      </c>
      <c r="G310" s="188" t="s">
        <v>196</v>
      </c>
      <c r="H310" s="188" t="s">
        <v>196</v>
      </c>
      <c r="I310" s="397" t="s">
        <v>3799</v>
      </c>
      <c r="J310" s="1710">
        <v>4</v>
      </c>
      <c r="K310" s="1698">
        <v>3227</v>
      </c>
      <c r="L310" s="1042">
        <f t="shared" si="22"/>
        <v>12908</v>
      </c>
      <c r="M310" s="31"/>
      <c r="N310" s="166" t="s">
        <v>3800</v>
      </c>
      <c r="O310" s="218" t="s">
        <v>3801</v>
      </c>
      <c r="P310" s="1647" t="s">
        <v>3542</v>
      </c>
      <c r="Q310" s="32">
        <v>45876</v>
      </c>
      <c r="R310" s="96"/>
      <c r="S310" s="111">
        <v>45901</v>
      </c>
      <c r="T310" s="48">
        <v>45902</v>
      </c>
      <c r="U310" s="59">
        <v>45902</v>
      </c>
    </row>
    <row r="311" spans="1:21" s="4" customFormat="1" ht="19.7" customHeight="1">
      <c r="A311" s="431" t="s">
        <v>182</v>
      </c>
      <c r="C311" s="27">
        <f>13*J311</f>
        <v>13</v>
      </c>
      <c r="D311" s="140"/>
      <c r="E311" s="27"/>
      <c r="F311" s="146">
        <f t="shared" si="21"/>
        <v>253</v>
      </c>
      <c r="G311" s="28" t="s">
        <v>61</v>
      </c>
      <c r="H311" s="188" t="s">
        <v>196</v>
      </c>
      <c r="I311" s="397" t="s">
        <v>3802</v>
      </c>
      <c r="J311" s="1710">
        <v>1</v>
      </c>
      <c r="K311" s="1698">
        <v>49506</v>
      </c>
      <c r="L311" s="1042">
        <f t="shared" si="22"/>
        <v>49506</v>
      </c>
      <c r="M311" s="31"/>
      <c r="N311" s="166" t="s">
        <v>3803</v>
      </c>
      <c r="O311" s="156" t="s">
        <v>3804</v>
      </c>
      <c r="P311" s="1647" t="s">
        <v>3542</v>
      </c>
      <c r="Q311" s="32">
        <v>45876</v>
      </c>
      <c r="R311" s="96"/>
      <c r="S311" s="111">
        <v>45901</v>
      </c>
      <c r="T311" s="48">
        <v>45902</v>
      </c>
      <c r="U311" s="59">
        <v>45902</v>
      </c>
    </row>
    <row r="312" spans="1:21" s="4" customFormat="1" ht="19.7" customHeight="1">
      <c r="A312" s="431" t="s">
        <v>267</v>
      </c>
      <c r="C312" s="27">
        <f>0.005*J312</f>
        <v>0.08</v>
      </c>
      <c r="D312" s="140"/>
      <c r="E312" s="27"/>
      <c r="F312" s="146">
        <f t="shared" si="21"/>
        <v>254</v>
      </c>
      <c r="G312" s="131" t="s">
        <v>55</v>
      </c>
      <c r="H312" s="131" t="s">
        <v>55</v>
      </c>
      <c r="I312" s="1709" t="s">
        <v>240</v>
      </c>
      <c r="J312" s="1710">
        <v>16</v>
      </c>
      <c r="K312" s="1698">
        <v>41</v>
      </c>
      <c r="L312" s="1042">
        <f t="shared" si="22"/>
        <v>656</v>
      </c>
      <c r="M312" s="31"/>
      <c r="N312" s="166" t="s">
        <v>3805</v>
      </c>
      <c r="O312" s="156" t="s">
        <v>3804</v>
      </c>
      <c r="P312" s="1647" t="s">
        <v>3542</v>
      </c>
      <c r="Q312" s="32">
        <v>45876</v>
      </c>
      <c r="R312" s="96"/>
      <c r="S312" s="111">
        <v>45901</v>
      </c>
      <c r="T312" s="48">
        <v>45902</v>
      </c>
      <c r="U312" s="59">
        <v>45902</v>
      </c>
    </row>
    <row r="313" spans="1:21" s="4" customFormat="1" ht="19.7" customHeight="1">
      <c r="A313" s="431" t="s">
        <v>267</v>
      </c>
      <c r="C313" s="27">
        <f>0.01*J313</f>
        <v>0.24</v>
      </c>
      <c r="D313" s="140"/>
      <c r="E313" s="27"/>
      <c r="F313" s="146">
        <f t="shared" si="21"/>
        <v>255</v>
      </c>
      <c r="G313" s="131" t="s">
        <v>55</v>
      </c>
      <c r="H313" s="131" t="s">
        <v>55</v>
      </c>
      <c r="I313" s="1709" t="s">
        <v>1579</v>
      </c>
      <c r="J313" s="1710">
        <v>24</v>
      </c>
      <c r="K313" s="1698">
        <v>54</v>
      </c>
      <c r="L313" s="1042">
        <f t="shared" si="22"/>
        <v>1296</v>
      </c>
      <c r="M313" s="31"/>
      <c r="N313" s="166" t="s">
        <v>447</v>
      </c>
      <c r="O313" s="73" t="s">
        <v>3806</v>
      </c>
      <c r="P313" s="1647" t="s">
        <v>3542</v>
      </c>
      <c r="Q313" s="32">
        <v>45876</v>
      </c>
      <c r="R313" s="96"/>
      <c r="S313" s="111">
        <v>45901</v>
      </c>
      <c r="T313" s="48">
        <v>45902</v>
      </c>
      <c r="U313" s="59">
        <v>45902</v>
      </c>
    </row>
    <row r="314" spans="1:21" s="4" customFormat="1" ht="19.7" customHeight="1">
      <c r="A314" s="431" t="s">
        <v>267</v>
      </c>
      <c r="C314" s="27">
        <f>0.01*J314</f>
        <v>0.24</v>
      </c>
      <c r="D314" s="140"/>
      <c r="E314" s="27"/>
      <c r="F314" s="146">
        <f t="shared" si="21"/>
        <v>256</v>
      </c>
      <c r="G314" s="131" t="s">
        <v>55</v>
      </c>
      <c r="H314" s="131" t="s">
        <v>55</v>
      </c>
      <c r="I314" s="1709" t="s">
        <v>3739</v>
      </c>
      <c r="J314" s="1710">
        <v>24</v>
      </c>
      <c r="K314" s="1698">
        <v>52</v>
      </c>
      <c r="L314" s="1042">
        <f t="shared" si="22"/>
        <v>1248</v>
      </c>
      <c r="M314" s="31"/>
      <c r="N314" s="166" t="s">
        <v>3346</v>
      </c>
      <c r="O314" s="73" t="s">
        <v>3806</v>
      </c>
      <c r="P314" s="1647" t="s">
        <v>3542</v>
      </c>
      <c r="Q314" s="32">
        <v>45876</v>
      </c>
      <c r="R314" s="96"/>
      <c r="S314" s="111">
        <v>45901</v>
      </c>
      <c r="T314" s="48">
        <v>45902</v>
      </c>
      <c r="U314" s="59">
        <v>45902</v>
      </c>
    </row>
    <row r="315" spans="1:21" s="4" customFormat="1" ht="19.7" customHeight="1">
      <c r="A315" s="431" t="s">
        <v>267</v>
      </c>
      <c r="C315" s="27">
        <f>0.086*J315</f>
        <v>0.34399999999999997</v>
      </c>
      <c r="D315" s="140"/>
      <c r="E315" s="27"/>
      <c r="F315" s="146">
        <f t="shared" si="21"/>
        <v>257</v>
      </c>
      <c r="G315" s="188" t="s">
        <v>196</v>
      </c>
      <c r="H315" s="188" t="s">
        <v>196</v>
      </c>
      <c r="I315" s="1709" t="s">
        <v>3807</v>
      </c>
      <c r="J315" s="1710">
        <v>4</v>
      </c>
      <c r="K315" s="1698">
        <v>5329</v>
      </c>
      <c r="L315" s="1042">
        <f t="shared" si="22"/>
        <v>21316</v>
      </c>
      <c r="M315" s="31"/>
      <c r="N315" s="166" t="s">
        <v>3808</v>
      </c>
      <c r="O315" s="156" t="s">
        <v>3804</v>
      </c>
      <c r="P315" s="1647" t="s">
        <v>3542</v>
      </c>
      <c r="Q315" s="32">
        <v>45876</v>
      </c>
      <c r="R315" s="96"/>
      <c r="S315" s="111">
        <v>45901</v>
      </c>
      <c r="T315" s="48">
        <v>45902</v>
      </c>
      <c r="U315" s="59">
        <v>45902</v>
      </c>
    </row>
    <row r="316" spans="1:21" s="4" customFormat="1" ht="19.7" customHeight="1">
      <c r="A316" s="431" t="s">
        <v>267</v>
      </c>
      <c r="C316" s="27">
        <f>0.008*J316</f>
        <v>0.28800000000000003</v>
      </c>
      <c r="D316" s="140"/>
      <c r="E316" s="27"/>
      <c r="F316" s="146">
        <f t="shared" si="21"/>
        <v>258</v>
      </c>
      <c r="G316" s="131" t="s">
        <v>55</v>
      </c>
      <c r="H316" s="131" t="s">
        <v>55</v>
      </c>
      <c r="I316" s="419" t="s">
        <v>3809</v>
      </c>
      <c r="J316" s="1547">
        <v>36</v>
      </c>
      <c r="K316" s="1707">
        <v>35</v>
      </c>
      <c r="L316" s="1042">
        <f t="shared" si="22"/>
        <v>1260</v>
      </c>
      <c r="M316" s="215"/>
      <c r="N316" s="166" t="s">
        <v>3810</v>
      </c>
      <c r="O316" s="218" t="s">
        <v>3811</v>
      </c>
      <c r="P316" s="1647" t="s">
        <v>3542</v>
      </c>
      <c r="Q316" s="32">
        <v>45876</v>
      </c>
      <c r="R316" s="96"/>
      <c r="S316" s="111">
        <v>45901</v>
      </c>
      <c r="T316" s="48">
        <v>45902</v>
      </c>
      <c r="U316" s="59">
        <v>45902</v>
      </c>
    </row>
    <row r="317" spans="1:21" s="4" customFormat="1" ht="19.7" customHeight="1">
      <c r="A317" s="431" t="s">
        <v>267</v>
      </c>
      <c r="C317" s="27">
        <f>0.008*J317</f>
        <v>0.14400000000000002</v>
      </c>
      <c r="D317" s="140"/>
      <c r="E317" s="27"/>
      <c r="F317" s="146">
        <f t="shared" si="21"/>
        <v>259</v>
      </c>
      <c r="G317" s="131" t="s">
        <v>55</v>
      </c>
      <c r="H317" s="131" t="s">
        <v>55</v>
      </c>
      <c r="I317" s="419" t="s">
        <v>3812</v>
      </c>
      <c r="J317" s="1547">
        <v>18</v>
      </c>
      <c r="K317" s="1707">
        <v>35</v>
      </c>
      <c r="L317" s="1042">
        <f t="shared" si="22"/>
        <v>630</v>
      </c>
      <c r="M317" s="215"/>
      <c r="N317" s="166" t="s">
        <v>3813</v>
      </c>
      <c r="O317" s="218" t="s">
        <v>3811</v>
      </c>
      <c r="P317" s="1647" t="s">
        <v>3542</v>
      </c>
      <c r="Q317" s="32">
        <v>45876</v>
      </c>
      <c r="R317" s="96"/>
      <c r="S317" s="111">
        <v>45901</v>
      </c>
      <c r="T317" s="48">
        <v>45902</v>
      </c>
      <c r="U317" s="59">
        <v>45902</v>
      </c>
    </row>
    <row r="318" spans="1:21" s="4" customFormat="1" ht="19.7" customHeight="1">
      <c r="A318" s="431" t="s">
        <v>267</v>
      </c>
      <c r="C318" s="27">
        <v>0.05</v>
      </c>
      <c r="D318" s="140"/>
      <c r="E318" s="27"/>
      <c r="F318" s="146">
        <f t="shared" si="21"/>
        <v>260</v>
      </c>
      <c r="G318" s="131" t="s">
        <v>55</v>
      </c>
      <c r="H318" s="131" t="s">
        <v>55</v>
      </c>
      <c r="I318" s="1692" t="s">
        <v>606</v>
      </c>
      <c r="J318" s="1707">
        <v>3</v>
      </c>
      <c r="K318" s="1239">
        <v>128</v>
      </c>
      <c r="L318" s="1239">
        <f t="shared" si="22"/>
        <v>384</v>
      </c>
      <c r="M318" s="31"/>
      <c r="N318" s="217" t="s">
        <v>607</v>
      </c>
      <c r="O318" s="73" t="s">
        <v>611</v>
      </c>
      <c r="P318" s="1647" t="s">
        <v>3542</v>
      </c>
      <c r="Q318" s="32">
        <v>45876</v>
      </c>
      <c r="R318" s="96"/>
      <c r="S318" s="111">
        <v>45901</v>
      </c>
      <c r="T318" s="48">
        <v>45902</v>
      </c>
      <c r="U318" s="59">
        <v>45902</v>
      </c>
    </row>
    <row r="319" spans="1:21" s="4" customFormat="1" ht="19.7" customHeight="1">
      <c r="A319" s="431" t="s">
        <v>182</v>
      </c>
      <c r="C319" s="27">
        <f>0.025*J319</f>
        <v>2.5000000000000001E-2</v>
      </c>
      <c r="D319" s="140"/>
      <c r="E319" s="27"/>
      <c r="F319" s="146">
        <f t="shared" si="21"/>
        <v>261</v>
      </c>
      <c r="G319" s="131" t="s">
        <v>55</v>
      </c>
      <c r="H319" s="131" t="s">
        <v>55</v>
      </c>
      <c r="I319" s="411" t="s">
        <v>610</v>
      </c>
      <c r="J319" s="1708">
        <v>1</v>
      </c>
      <c r="K319" s="1042">
        <v>851</v>
      </c>
      <c r="L319" s="1042">
        <f t="shared" si="22"/>
        <v>851</v>
      </c>
      <c r="M319" s="87"/>
      <c r="N319" s="38" t="s">
        <v>3814</v>
      </c>
      <c r="O319" s="73" t="s">
        <v>611</v>
      </c>
      <c r="P319" s="1647" t="s">
        <v>3542</v>
      </c>
      <c r="Q319" s="32">
        <v>45876</v>
      </c>
      <c r="R319" s="96"/>
      <c r="S319" s="111">
        <v>45901</v>
      </c>
      <c r="T319" s="48">
        <v>45902</v>
      </c>
      <c r="U319" s="59">
        <v>45902</v>
      </c>
    </row>
    <row r="320" spans="1:21" s="4" customFormat="1" ht="19.7" customHeight="1">
      <c r="A320" s="431" t="s">
        <v>182</v>
      </c>
      <c r="C320" s="27">
        <f>0.185*J320</f>
        <v>0.185</v>
      </c>
      <c r="D320" s="140"/>
      <c r="E320" s="27"/>
      <c r="F320" s="146">
        <f t="shared" si="21"/>
        <v>262</v>
      </c>
      <c r="G320" s="188" t="s">
        <v>196</v>
      </c>
      <c r="H320" s="188" t="s">
        <v>196</v>
      </c>
      <c r="I320" s="397" t="s">
        <v>3815</v>
      </c>
      <c r="J320" s="1707">
        <v>1</v>
      </c>
      <c r="K320" s="397">
        <v>2514</v>
      </c>
      <c r="L320" s="1042">
        <f t="shared" si="22"/>
        <v>2514</v>
      </c>
      <c r="M320" s="31"/>
      <c r="N320" s="166" t="s">
        <v>3816</v>
      </c>
      <c r="O320" s="73" t="s">
        <v>611</v>
      </c>
      <c r="P320" s="1647" t="s">
        <v>3542</v>
      </c>
      <c r="Q320" s="32">
        <v>45876</v>
      </c>
      <c r="R320" s="96"/>
      <c r="S320" s="111">
        <v>45901</v>
      </c>
      <c r="T320" s="48">
        <v>45902</v>
      </c>
      <c r="U320" s="59">
        <v>45902</v>
      </c>
    </row>
    <row r="321" spans="1:21" s="4" customFormat="1" ht="19.7" customHeight="1">
      <c r="A321" s="431" t="s">
        <v>267</v>
      </c>
      <c r="C321" s="27">
        <v>0.04</v>
      </c>
      <c r="D321" s="34"/>
      <c r="E321" s="27"/>
      <c r="F321" s="146">
        <f t="shared" si="21"/>
        <v>263</v>
      </c>
      <c r="G321" s="71" t="s">
        <v>3817</v>
      </c>
      <c r="H321" s="131" t="s">
        <v>55</v>
      </c>
      <c r="I321" s="1692" t="s">
        <v>3818</v>
      </c>
      <c r="J321" s="1707">
        <v>1</v>
      </c>
      <c r="K321" s="1239">
        <v>1022</v>
      </c>
      <c r="L321" s="1239">
        <f t="shared" si="22"/>
        <v>1022</v>
      </c>
      <c r="M321" s="31"/>
      <c r="N321" s="217" t="s">
        <v>600</v>
      </c>
      <c r="O321" s="73" t="s">
        <v>611</v>
      </c>
      <c r="P321" s="1647" t="s">
        <v>3542</v>
      </c>
      <c r="Q321" s="32">
        <v>45876</v>
      </c>
      <c r="R321" s="96"/>
      <c r="S321" s="111">
        <v>45901</v>
      </c>
      <c r="T321" s="48">
        <v>45902</v>
      </c>
      <c r="U321" s="59">
        <v>45902</v>
      </c>
    </row>
    <row r="322" spans="1:21" s="4" customFormat="1" ht="18" customHeight="1">
      <c r="A322" s="431" t="s">
        <v>267</v>
      </c>
      <c r="C322" s="27">
        <v>0.05</v>
      </c>
      <c r="D322" s="34"/>
      <c r="E322" s="27"/>
      <c r="F322" s="146">
        <f t="shared" si="21"/>
        <v>264</v>
      </c>
      <c r="G322" s="131" t="s">
        <v>55</v>
      </c>
      <c r="H322" s="131" t="s">
        <v>55</v>
      </c>
      <c r="I322" s="411" t="s">
        <v>3819</v>
      </c>
      <c r="J322" s="1708">
        <v>2</v>
      </c>
      <c r="K322" s="1039">
        <v>112</v>
      </c>
      <c r="L322" s="1039">
        <f t="shared" si="22"/>
        <v>224</v>
      </c>
      <c r="M322" s="413"/>
      <c r="N322" s="166" t="s">
        <v>3820</v>
      </c>
      <c r="O322" s="73" t="s">
        <v>611</v>
      </c>
      <c r="P322" s="1647" t="s">
        <v>3542</v>
      </c>
      <c r="Q322" s="32">
        <v>45876</v>
      </c>
      <c r="R322" s="96"/>
      <c r="S322" s="111">
        <v>45901</v>
      </c>
      <c r="T322" s="48">
        <v>45902</v>
      </c>
      <c r="U322" s="59">
        <v>45902</v>
      </c>
    </row>
    <row r="323" spans="1:21" s="4" customFormat="1" ht="18" customHeight="1">
      <c r="A323" s="431" t="s">
        <v>267</v>
      </c>
      <c r="C323" s="27">
        <f>0.01*J323</f>
        <v>0.02</v>
      </c>
      <c r="D323" s="34"/>
      <c r="E323" s="27"/>
      <c r="F323" s="146">
        <f t="shared" si="21"/>
        <v>265</v>
      </c>
      <c r="G323" s="131" t="s">
        <v>55</v>
      </c>
      <c r="H323" s="131" t="s">
        <v>55</v>
      </c>
      <c r="I323" s="411" t="s">
        <v>505</v>
      </c>
      <c r="J323" s="1708">
        <v>2</v>
      </c>
      <c r="K323" s="1042">
        <v>113</v>
      </c>
      <c r="L323" s="1042">
        <f t="shared" si="22"/>
        <v>226</v>
      </c>
      <c r="M323" s="257"/>
      <c r="N323" s="38" t="s">
        <v>3821</v>
      </c>
      <c r="O323" s="73" t="s">
        <v>611</v>
      </c>
      <c r="P323" s="1647" t="s">
        <v>3542</v>
      </c>
      <c r="Q323" s="32">
        <v>45876</v>
      </c>
      <c r="R323" s="96"/>
      <c r="S323" s="111">
        <v>45901</v>
      </c>
      <c r="T323" s="48">
        <v>45902</v>
      </c>
      <c r="U323" s="59">
        <v>45902</v>
      </c>
    </row>
    <row r="324" spans="1:21" s="4" customFormat="1" ht="18" customHeight="1">
      <c r="A324" s="431" t="s">
        <v>267</v>
      </c>
      <c r="C324" s="27">
        <f>0.01*J324</f>
        <v>0.02</v>
      </c>
      <c r="D324" s="34"/>
      <c r="E324" s="27"/>
      <c r="F324" s="146">
        <f t="shared" si="21"/>
        <v>266</v>
      </c>
      <c r="G324" s="131" t="s">
        <v>55</v>
      </c>
      <c r="H324" s="131" t="s">
        <v>55</v>
      </c>
      <c r="I324" s="419" t="s">
        <v>1234</v>
      </c>
      <c r="J324" s="1547">
        <v>2</v>
      </c>
      <c r="K324" s="1707">
        <v>47</v>
      </c>
      <c r="L324" s="1042">
        <f t="shared" si="22"/>
        <v>94</v>
      </c>
      <c r="M324" s="215"/>
      <c r="N324" s="166" t="s">
        <v>3346</v>
      </c>
      <c r="O324" s="73" t="s">
        <v>611</v>
      </c>
      <c r="P324" s="1647" t="s">
        <v>3542</v>
      </c>
      <c r="Q324" s="32">
        <v>45876</v>
      </c>
      <c r="R324" s="96"/>
      <c r="S324" s="111">
        <v>45901</v>
      </c>
      <c r="T324" s="48">
        <v>45902</v>
      </c>
      <c r="U324" s="59">
        <v>45902</v>
      </c>
    </row>
    <row r="325" spans="1:21" s="4" customFormat="1" ht="18" customHeight="1">
      <c r="A325" s="431" t="s">
        <v>267</v>
      </c>
      <c r="C325" s="27">
        <f>0.005*J325</f>
        <v>0.01</v>
      </c>
      <c r="D325" s="34"/>
      <c r="E325" s="27"/>
      <c r="F325" s="146">
        <f t="shared" si="21"/>
        <v>267</v>
      </c>
      <c r="G325" s="188" t="s">
        <v>196</v>
      </c>
      <c r="H325" s="188" t="s">
        <v>196</v>
      </c>
      <c r="I325" s="397" t="s">
        <v>616</v>
      </c>
      <c r="J325" s="1707">
        <v>2</v>
      </c>
      <c r="K325" s="397">
        <v>75</v>
      </c>
      <c r="L325" s="1042">
        <f t="shared" si="22"/>
        <v>150</v>
      </c>
      <c r="M325" s="31"/>
      <c r="N325" s="166" t="s">
        <v>483</v>
      </c>
      <c r="O325" s="73" t="s">
        <v>611</v>
      </c>
      <c r="P325" s="1647" t="s">
        <v>3542</v>
      </c>
      <c r="Q325" s="32">
        <v>45876</v>
      </c>
      <c r="R325" s="96"/>
      <c r="S325" s="111">
        <v>45901</v>
      </c>
      <c r="T325" s="48">
        <v>45902</v>
      </c>
      <c r="U325" s="59">
        <v>45902</v>
      </c>
    </row>
    <row r="326" spans="1:21" ht="19.7" customHeight="1">
      <c r="A326" s="431" t="s">
        <v>267</v>
      </c>
      <c r="C326" s="27">
        <v>4</v>
      </c>
      <c r="D326" s="34"/>
      <c r="E326" s="27"/>
      <c r="F326" s="146">
        <f t="shared" si="21"/>
        <v>268</v>
      </c>
      <c r="G326" s="1714" t="s">
        <v>524</v>
      </c>
      <c r="H326" s="1714" t="s">
        <v>55</v>
      </c>
      <c r="I326" s="1648" t="s">
        <v>3822</v>
      </c>
      <c r="J326" s="1685">
        <v>1</v>
      </c>
      <c r="K326" s="1396">
        <v>24900</v>
      </c>
      <c r="L326" s="1042">
        <f t="shared" si="22"/>
        <v>24900</v>
      </c>
      <c r="M326" s="1715"/>
      <c r="N326" s="1716" t="s">
        <v>3823</v>
      </c>
      <c r="O326" s="73" t="s">
        <v>3824</v>
      </c>
      <c r="P326" s="1647" t="s">
        <v>3542</v>
      </c>
      <c r="Q326" s="32">
        <v>45876</v>
      </c>
      <c r="R326" s="96"/>
      <c r="S326" s="111">
        <v>45901</v>
      </c>
      <c r="T326" s="48">
        <v>45902</v>
      </c>
      <c r="U326" s="59">
        <v>45902</v>
      </c>
    </row>
    <row r="327" spans="1:21" ht="19.7" customHeight="1">
      <c r="A327" s="431" t="s">
        <v>267</v>
      </c>
      <c r="C327" s="27">
        <f>+(150/1000)*2.63*J327</f>
        <v>0.39449999999999996</v>
      </c>
      <c r="D327" s="34"/>
      <c r="E327" s="27"/>
      <c r="F327" s="146">
        <f t="shared" si="21"/>
        <v>269</v>
      </c>
      <c r="G327" s="188" t="s">
        <v>196</v>
      </c>
      <c r="H327" s="188" t="s">
        <v>196</v>
      </c>
      <c r="I327" s="428" t="s">
        <v>3825</v>
      </c>
      <c r="J327" s="1685">
        <v>1</v>
      </c>
      <c r="K327" s="397">
        <v>792</v>
      </c>
      <c r="L327" s="1042">
        <f t="shared" si="22"/>
        <v>792</v>
      </c>
      <c r="M327" s="31"/>
      <c r="N327" s="166" t="s">
        <v>3792</v>
      </c>
      <c r="O327" s="73" t="s">
        <v>3824</v>
      </c>
      <c r="P327" s="1647" t="s">
        <v>3542</v>
      </c>
      <c r="Q327" s="32">
        <v>45876</v>
      </c>
      <c r="R327" s="96"/>
      <c r="S327" s="111">
        <v>45901</v>
      </c>
      <c r="T327" s="48">
        <v>45902</v>
      </c>
      <c r="U327" s="59">
        <v>45902</v>
      </c>
    </row>
    <row r="328" spans="1:21" ht="19.7" customHeight="1">
      <c r="A328" s="431" t="s">
        <v>267</v>
      </c>
      <c r="C328" s="27">
        <f>0.01*J328</f>
        <v>0.01</v>
      </c>
      <c r="D328" s="34"/>
      <c r="E328" s="27"/>
      <c r="F328" s="146">
        <f t="shared" si="21"/>
        <v>270</v>
      </c>
      <c r="G328" s="188" t="s">
        <v>196</v>
      </c>
      <c r="H328" s="188" t="s">
        <v>196</v>
      </c>
      <c r="I328" s="397" t="s">
        <v>3782</v>
      </c>
      <c r="J328" s="1707">
        <v>1</v>
      </c>
      <c r="K328" s="397">
        <v>118</v>
      </c>
      <c r="L328" s="1042">
        <f t="shared" si="22"/>
        <v>118</v>
      </c>
      <c r="M328" s="31"/>
      <c r="N328" s="166" t="s">
        <v>3715</v>
      </c>
      <c r="O328" s="73" t="s">
        <v>3826</v>
      </c>
      <c r="P328" s="1647" t="s">
        <v>3542</v>
      </c>
      <c r="Q328" s="32">
        <v>45876</v>
      </c>
      <c r="R328" s="96"/>
      <c r="S328" s="111">
        <v>45901</v>
      </c>
      <c r="T328" s="48">
        <v>45902</v>
      </c>
      <c r="U328" s="59">
        <v>45902</v>
      </c>
    </row>
    <row r="329" spans="1:21" ht="19.7" customHeight="1">
      <c r="A329" s="431" t="s">
        <v>267</v>
      </c>
      <c r="C329" s="27">
        <f>0.135*J329</f>
        <v>0.27</v>
      </c>
      <c r="D329" s="34"/>
      <c r="E329" s="27"/>
      <c r="F329" s="146">
        <f t="shared" si="21"/>
        <v>271</v>
      </c>
      <c r="G329" s="188" t="s">
        <v>196</v>
      </c>
      <c r="H329" s="188" t="s">
        <v>196</v>
      </c>
      <c r="I329" s="397" t="s">
        <v>3775</v>
      </c>
      <c r="J329" s="1707">
        <v>2</v>
      </c>
      <c r="K329" s="397">
        <v>520</v>
      </c>
      <c r="L329" s="1042">
        <f t="shared" si="22"/>
        <v>1040</v>
      </c>
      <c r="M329" s="31"/>
      <c r="N329" s="166" t="s">
        <v>3776</v>
      </c>
      <c r="O329" s="73" t="s">
        <v>3826</v>
      </c>
      <c r="P329" s="1647" t="s">
        <v>3542</v>
      </c>
      <c r="Q329" s="32">
        <v>45876</v>
      </c>
      <c r="R329" s="96"/>
      <c r="S329" s="111">
        <v>45901</v>
      </c>
      <c r="T329" s="48">
        <v>45902</v>
      </c>
      <c r="U329" s="59">
        <v>45902</v>
      </c>
    </row>
    <row r="330" spans="1:21" s="4" customFormat="1" ht="19.7" customHeight="1">
      <c r="A330" s="431" t="s">
        <v>267</v>
      </c>
      <c r="B330" s="27"/>
      <c r="C330" s="27"/>
      <c r="D330" s="112"/>
      <c r="E330" s="667">
        <v>3</v>
      </c>
      <c r="F330" s="146">
        <f t="shared" si="21"/>
        <v>272</v>
      </c>
      <c r="G330" s="200" t="s">
        <v>629</v>
      </c>
      <c r="H330" s="200" t="s">
        <v>55</v>
      </c>
      <c r="I330" s="411" t="s">
        <v>304</v>
      </c>
      <c r="J330" s="1487">
        <v>2</v>
      </c>
      <c r="K330" s="1612">
        <v>1611</v>
      </c>
      <c r="L330" s="1253">
        <f t="shared" si="22"/>
        <v>3222</v>
      </c>
      <c r="M330" s="269"/>
      <c r="N330" s="1254" t="s">
        <v>630</v>
      </c>
      <c r="O330" s="69"/>
      <c r="P330" s="1647" t="s">
        <v>3542</v>
      </c>
      <c r="Q330" s="32">
        <v>45876</v>
      </c>
      <c r="R330" s="96"/>
      <c r="S330" s="111">
        <v>45901</v>
      </c>
      <c r="T330" s="48">
        <v>45902</v>
      </c>
      <c r="U330" s="59">
        <v>45902</v>
      </c>
    </row>
    <row r="331" spans="1:21" s="4" customFormat="1" ht="19.7" customHeight="1">
      <c r="A331" s="431" t="s">
        <v>267</v>
      </c>
      <c r="C331" s="27">
        <f>0.01*J331</f>
        <v>0.2</v>
      </c>
      <c r="D331" s="34"/>
      <c r="E331" s="27"/>
      <c r="F331" s="146">
        <f t="shared" si="21"/>
        <v>273</v>
      </c>
      <c r="G331" s="131" t="s">
        <v>55</v>
      </c>
      <c r="H331" s="131" t="s">
        <v>55</v>
      </c>
      <c r="I331" s="419" t="s">
        <v>3424</v>
      </c>
      <c r="J331" s="1547">
        <v>20</v>
      </c>
      <c r="K331" s="1707">
        <v>53</v>
      </c>
      <c r="L331" s="1042">
        <f t="shared" si="22"/>
        <v>1060</v>
      </c>
      <c r="M331" s="215"/>
      <c r="N331" s="166" t="s">
        <v>3346</v>
      </c>
      <c r="O331" s="73" t="s">
        <v>3827</v>
      </c>
      <c r="P331" s="1647" t="s">
        <v>3542</v>
      </c>
      <c r="Q331" s="32">
        <v>45876</v>
      </c>
      <c r="R331" s="96"/>
      <c r="S331" s="111">
        <v>45901</v>
      </c>
      <c r="T331" s="48">
        <v>45902</v>
      </c>
      <c r="U331" s="59">
        <v>45902</v>
      </c>
    </row>
    <row r="332" spans="1:21" s="4" customFormat="1" ht="19.7" customHeight="1">
      <c r="A332" s="431" t="s">
        <v>267</v>
      </c>
      <c r="B332" s="27"/>
      <c r="C332" s="27"/>
      <c r="D332" s="112"/>
      <c r="E332" s="667">
        <v>3</v>
      </c>
      <c r="F332" s="146">
        <f t="shared" si="21"/>
        <v>274</v>
      </c>
      <c r="G332" s="28" t="s">
        <v>275</v>
      </c>
      <c r="H332" s="28" t="s">
        <v>55</v>
      </c>
      <c r="I332" s="1589">
        <v>620704006</v>
      </c>
      <c r="J332" s="730">
        <v>20</v>
      </c>
      <c r="K332" s="751">
        <v>36</v>
      </c>
      <c r="L332" s="737">
        <f t="shared" si="22"/>
        <v>720</v>
      </c>
      <c r="M332" s="87"/>
      <c r="N332" s="38" t="s">
        <v>276</v>
      </c>
      <c r="O332" s="73" t="s">
        <v>3827</v>
      </c>
      <c r="P332" s="1647" t="s">
        <v>3542</v>
      </c>
      <c r="Q332" s="32">
        <v>45876</v>
      </c>
      <c r="R332" s="96"/>
      <c r="S332" s="111">
        <v>45901</v>
      </c>
      <c r="T332" s="48">
        <v>45902</v>
      </c>
      <c r="U332" s="59">
        <v>45902</v>
      </c>
    </row>
    <row r="333" spans="1:21" ht="19.7" customHeight="1">
      <c r="A333" s="431" t="s">
        <v>267</v>
      </c>
      <c r="B333" s="4"/>
      <c r="C333" s="27">
        <f>0.01*J333</f>
        <v>0.01</v>
      </c>
      <c r="D333" s="34"/>
      <c r="E333" s="27"/>
      <c r="F333" s="146">
        <f t="shared" si="21"/>
        <v>275</v>
      </c>
      <c r="G333" s="131" t="s">
        <v>55</v>
      </c>
      <c r="H333" s="131" t="s">
        <v>55</v>
      </c>
      <c r="I333" s="1610" t="s">
        <v>3828</v>
      </c>
      <c r="J333" s="1707">
        <v>1</v>
      </c>
      <c r="K333" s="1257">
        <v>1280</v>
      </c>
      <c r="L333" s="737">
        <f t="shared" si="22"/>
        <v>1280</v>
      </c>
      <c r="M333" s="31"/>
      <c r="N333" s="136" t="s">
        <v>3829</v>
      </c>
      <c r="O333" s="218"/>
      <c r="P333" s="1647" t="s">
        <v>3542</v>
      </c>
      <c r="Q333" s="32">
        <v>45876</v>
      </c>
      <c r="R333" s="96"/>
      <c r="S333" s="111">
        <v>45901</v>
      </c>
      <c r="T333" s="48">
        <v>45902</v>
      </c>
      <c r="U333" s="59">
        <v>45902</v>
      </c>
    </row>
    <row r="334" spans="1:21" ht="19.7" customHeight="1">
      <c r="C334" s="27"/>
      <c r="D334" s="34"/>
      <c r="E334" s="90"/>
      <c r="F334" s="28"/>
      <c r="G334" s="28"/>
      <c r="H334" s="28"/>
      <c r="I334" s="1566"/>
      <c r="J334" s="391"/>
      <c r="K334" s="29"/>
      <c r="L334" s="257"/>
      <c r="M334" s="215"/>
      <c r="N334" s="136"/>
      <c r="O334" s="218"/>
      <c r="P334" s="28"/>
      <c r="Q334" s="32"/>
      <c r="R334" s="28"/>
      <c r="S334" s="40"/>
      <c r="T334" s="40"/>
      <c r="U334" s="33"/>
    </row>
    <row r="335" spans="1:21" ht="19.7" customHeight="1">
      <c r="C335" s="27"/>
      <c r="D335" s="34"/>
      <c r="E335" s="90"/>
      <c r="F335" s="28"/>
      <c r="G335" s="131"/>
      <c r="H335" s="131"/>
      <c r="I335" s="306">
        <f>SUM(L293:L330)</f>
        <v>280171</v>
      </c>
      <c r="J335" s="391"/>
      <c r="K335" s="29"/>
      <c r="L335" s="257"/>
      <c r="M335" s="31"/>
      <c r="N335" s="166"/>
      <c r="O335" s="73"/>
      <c r="P335" s="28"/>
      <c r="Q335" s="32"/>
      <c r="R335" s="28"/>
      <c r="S335" s="40"/>
      <c r="T335" s="40"/>
      <c r="U335" s="33"/>
    </row>
    <row r="336" spans="1:21" ht="19.7" customHeight="1">
      <c r="C336" s="27"/>
      <c r="D336" s="34"/>
      <c r="E336" s="90"/>
      <c r="F336" s="28"/>
      <c r="G336" s="131"/>
      <c r="H336" s="131"/>
      <c r="I336" s="73"/>
      <c r="J336" s="391"/>
      <c r="K336" s="29"/>
      <c r="L336" s="257"/>
      <c r="M336" s="31"/>
      <c r="N336" s="166"/>
      <c r="O336" s="73"/>
      <c r="P336" s="28"/>
      <c r="Q336" s="32"/>
      <c r="R336" s="28"/>
      <c r="S336" s="40"/>
      <c r="T336" s="40"/>
      <c r="U336" s="33"/>
    </row>
    <row r="337" spans="1:21">
      <c r="C337" s="27"/>
      <c r="F337" s="28"/>
      <c r="G337" s="131"/>
      <c r="H337" s="131"/>
      <c r="I337" s="73"/>
      <c r="J337" s="391"/>
      <c r="K337" s="29"/>
      <c r="L337" s="257"/>
      <c r="M337" s="215"/>
      <c r="N337" s="166"/>
      <c r="O337" s="218"/>
    </row>
    <row r="338" spans="1:21">
      <c r="C338" s="27"/>
      <c r="F338" s="28"/>
      <c r="G338" s="28"/>
      <c r="H338" s="28"/>
      <c r="I338" s="1566"/>
      <c r="J338" s="391"/>
      <c r="K338" s="29"/>
      <c r="L338" s="257"/>
      <c r="M338" s="215"/>
      <c r="N338" s="136"/>
      <c r="O338" s="218"/>
    </row>
    <row r="339" spans="1:21" ht="25.5">
      <c r="C339" s="4" t="s">
        <v>3537</v>
      </c>
      <c r="F339" s="220"/>
      <c r="G339" s="220"/>
      <c r="H339" s="220"/>
      <c r="I339" s="306">
        <f>SUM(L338:L339)</f>
        <v>0</v>
      </c>
      <c r="J339" s="387"/>
      <c r="K339" s="388"/>
      <c r="L339" s="257"/>
      <c r="M339" s="215"/>
      <c r="N339" s="216"/>
      <c r="O339" s="218"/>
    </row>
    <row r="340" spans="1:21">
      <c r="C340" s="996">
        <f>SUM(C293:C339)</f>
        <v>88.519880000000001</v>
      </c>
      <c r="F340" s="1637"/>
      <c r="G340" s="220"/>
      <c r="H340" s="220"/>
      <c r="I340" s="223"/>
      <c r="J340" s="387"/>
      <c r="K340" s="388"/>
      <c r="L340" s="257"/>
      <c r="M340" s="215"/>
      <c r="N340" s="216"/>
      <c r="O340" s="218"/>
    </row>
    <row r="341" spans="1:21" s="4" customFormat="1">
      <c r="A341" s="1"/>
      <c r="B341" s="1"/>
      <c r="C341" s="207" t="s">
        <v>3532</v>
      </c>
      <c r="D341" s="1"/>
      <c r="E341" s="1"/>
      <c r="F341" s="220"/>
      <c r="G341" s="220"/>
      <c r="H341" s="220"/>
      <c r="I341" s="1566"/>
      <c r="J341" s="387"/>
      <c r="K341" s="388"/>
      <c r="L341" s="257"/>
      <c r="M341" s="215"/>
      <c r="N341" s="216"/>
      <c r="O341" s="218"/>
      <c r="Q341" s="9"/>
      <c r="R341" s="1"/>
      <c r="S341" s="10"/>
      <c r="T341" s="11"/>
      <c r="U341" s="12"/>
    </row>
    <row r="342" spans="1:21" s="4" customFormat="1">
      <c r="A342" s="1"/>
      <c r="B342" s="1"/>
      <c r="D342" s="1"/>
      <c r="E342" s="1"/>
      <c r="F342" s="220"/>
      <c r="G342" s="220"/>
      <c r="H342" s="220"/>
      <c r="I342" s="1566"/>
      <c r="J342" s="387"/>
      <c r="K342" s="388"/>
      <c r="L342" s="257"/>
      <c r="M342" s="215"/>
      <c r="N342" s="216"/>
      <c r="O342" s="218"/>
      <c r="Q342" s="9"/>
      <c r="R342" s="1"/>
      <c r="S342" s="10"/>
      <c r="T342" s="11"/>
      <c r="U342" s="12"/>
    </row>
    <row r="343" spans="1:21" s="4" customFormat="1">
      <c r="A343" s="1"/>
      <c r="B343" s="1"/>
      <c r="D343" s="1"/>
      <c r="E343" s="1"/>
      <c r="F343" s="220"/>
      <c r="G343" s="220"/>
      <c r="H343" s="220"/>
      <c r="I343" s="1566"/>
      <c r="J343" s="387"/>
      <c r="K343" s="388"/>
      <c r="L343" s="257"/>
      <c r="M343" s="215"/>
      <c r="N343" s="216"/>
      <c r="O343" s="218"/>
      <c r="Q343" s="9"/>
      <c r="R343" s="1"/>
      <c r="S343" s="10"/>
      <c r="T343" s="11"/>
      <c r="U343" s="12"/>
    </row>
    <row r="344" spans="1:21" s="4" customFormat="1">
      <c r="A344" s="1"/>
      <c r="B344" s="1"/>
      <c r="D344" s="1"/>
      <c r="E344" s="1"/>
      <c r="F344" s="220"/>
      <c r="G344" s="220"/>
      <c r="H344" s="220"/>
      <c r="I344" s="1566"/>
      <c r="J344" s="387"/>
      <c r="K344" s="388"/>
      <c r="L344" s="257"/>
      <c r="M344" s="215"/>
      <c r="N344" s="216"/>
      <c r="O344" s="218"/>
      <c r="Q344" s="9"/>
      <c r="R344" s="1"/>
      <c r="S344" s="10"/>
      <c r="T344" s="11"/>
      <c r="U344" s="12"/>
    </row>
    <row r="345" spans="1:21" s="4" customFormat="1" ht="19.5" thickBot="1">
      <c r="A345" s="1"/>
      <c r="B345" s="1"/>
      <c r="C345" s="4" t="s">
        <v>3538</v>
      </c>
      <c r="D345" s="1"/>
      <c r="E345" s="1"/>
      <c r="F345" s="220"/>
      <c r="G345" s="220"/>
      <c r="H345" s="220"/>
      <c r="I345" s="1566"/>
      <c r="J345" s="387"/>
      <c r="K345" s="388"/>
      <c r="L345" s="257"/>
      <c r="M345" s="215"/>
      <c r="N345" s="216"/>
      <c r="O345" s="218"/>
      <c r="Q345" s="9"/>
      <c r="R345" s="1"/>
      <c r="S345" s="10"/>
      <c r="T345" s="11"/>
      <c r="U345" s="12"/>
    </row>
    <row r="346" spans="1:21" s="4" customFormat="1" ht="19.5" thickBot="1">
      <c r="A346" s="1"/>
      <c r="B346" s="1"/>
      <c r="C346" s="1641" t="e">
        <f>+C340+C288+#REF!</f>
        <v>#REF!</v>
      </c>
      <c r="D346" s="1"/>
      <c r="E346" s="1"/>
      <c r="F346" s="1637"/>
      <c r="G346" s="220"/>
      <c r="H346" s="220"/>
      <c r="I346" s="1566"/>
      <c r="J346" s="387"/>
      <c r="K346" s="388"/>
      <c r="L346" s="257"/>
      <c r="M346" s="215"/>
      <c r="N346" s="216"/>
      <c r="O346" s="218"/>
      <c r="Q346" s="9"/>
      <c r="R346" s="1"/>
      <c r="S346" s="10"/>
      <c r="T346" s="11"/>
      <c r="U346" s="12"/>
    </row>
    <row r="347" spans="1:21" s="4" customFormat="1">
      <c r="A347" s="1"/>
      <c r="B347" s="1"/>
      <c r="C347" s="207" t="s">
        <v>3532</v>
      </c>
      <c r="D347" s="1"/>
      <c r="E347" s="1"/>
      <c r="F347" s="220"/>
      <c r="G347" s="220"/>
      <c r="H347" s="220"/>
      <c r="I347" s="1566"/>
      <c r="J347" s="387"/>
      <c r="K347" s="388"/>
      <c r="L347" s="257"/>
      <c r="M347" s="215"/>
      <c r="N347" s="216"/>
      <c r="O347" s="218"/>
      <c r="Q347" s="9"/>
      <c r="R347" s="1"/>
      <c r="S347" s="10"/>
      <c r="T347" s="11"/>
      <c r="U347" s="12"/>
    </row>
    <row r="348" spans="1:21" s="4" customFormat="1">
      <c r="A348" s="1"/>
      <c r="B348" s="1"/>
      <c r="D348" s="1"/>
      <c r="E348" s="1"/>
      <c r="F348" s="220"/>
      <c r="G348" s="220"/>
      <c r="H348" s="220"/>
      <c r="I348" s="1566"/>
      <c r="J348" s="387"/>
      <c r="K348" s="388"/>
      <c r="L348" s="257"/>
      <c r="M348" s="215"/>
      <c r="N348" s="216"/>
      <c r="O348" s="218"/>
      <c r="Q348" s="9"/>
      <c r="R348" s="1"/>
      <c r="S348" s="10"/>
      <c r="T348" s="11"/>
      <c r="U348" s="12"/>
    </row>
    <row r="349" spans="1:21" s="4" customFormat="1">
      <c r="A349" s="1"/>
      <c r="B349" s="1"/>
      <c r="D349" s="1"/>
      <c r="E349" s="1"/>
      <c r="F349" s="220"/>
      <c r="G349" s="220"/>
      <c r="H349" s="220"/>
      <c r="I349" s="1566"/>
      <c r="J349" s="387"/>
      <c r="K349" s="388"/>
      <c r="L349" s="257"/>
      <c r="M349" s="215"/>
      <c r="N349" s="216"/>
      <c r="O349" s="218"/>
      <c r="Q349" s="9"/>
      <c r="R349" s="1"/>
      <c r="S349" s="10"/>
      <c r="T349" s="11"/>
      <c r="U349" s="12"/>
    </row>
  </sheetData>
  <autoFilter ref="F9:S321" xr:uid="{00000000-0009-0000-0000-000000000000}"/>
  <mergeCells count="21">
    <mergeCell ref="G292:I292"/>
    <mergeCell ref="G112:I112"/>
    <mergeCell ref="I141:L141"/>
    <mergeCell ref="G145:I145"/>
    <mergeCell ref="F176:I176"/>
    <mergeCell ref="I225:L225"/>
    <mergeCell ref="G228:I228"/>
    <mergeCell ref="F12:I12"/>
    <mergeCell ref="I29:L29"/>
    <mergeCell ref="F33:I33"/>
    <mergeCell ref="I90:L90"/>
    <mergeCell ref="G97:I97"/>
    <mergeCell ref="I108:L108"/>
    <mergeCell ref="F2:H2"/>
    <mergeCell ref="K2:M2"/>
    <mergeCell ref="F3:H3"/>
    <mergeCell ref="F4:H4"/>
    <mergeCell ref="N4:O5"/>
    <mergeCell ref="F5:H5"/>
    <mergeCell ref="K5:L6"/>
    <mergeCell ref="F6:H6"/>
  </mergeCells>
  <phoneticPr fontId="2"/>
  <dataValidations count="2">
    <dataValidation imeMode="hiragana" allowBlank="1" showInputMessage="1" showErrorMessage="1" sqref="N129" xr:uid="{52912E5E-B8C8-4816-9A8A-01C7ACD6CE83}"/>
    <dataValidation allowBlank="1" showInputMessage="1" showErrorMessage="1" sqref="N89:N90" xr:uid="{DB0AE0D6-7895-4D88-89B5-AC6C4CD12512}"/>
  </dataValidations>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58BA-988E-4190-A1D8-7FFA82F1E63E}">
  <sheetPr>
    <tabColor rgb="FF92D050"/>
  </sheetPr>
  <dimension ref="B2:R25"/>
  <sheetViews>
    <sheetView zoomScale="85" zoomScaleNormal="85" workbookViewId="0">
      <pane xSplit="11" ySplit="8" topLeftCell="O9" activePane="bottomRight" state="frozen"/>
      <selection activeCell="D26" sqref="D26"/>
      <selection pane="topRight" activeCell="D26" sqref="D26"/>
      <selection pane="bottomLeft" activeCell="D26" sqref="D26"/>
      <selection pane="bottomRight" activeCell="R12" sqref="R12:R13"/>
    </sheetView>
  </sheetViews>
  <sheetFormatPr defaultColWidth="11.875" defaultRowHeight="13.5" customHeight="1"/>
  <cols>
    <col min="1" max="1" width="18.625" style="1" customWidth="1"/>
    <col min="2" max="2" width="17" style="1" customWidth="1"/>
    <col min="3" max="3" width="6.125" style="4" customWidth="1"/>
    <col min="4" max="4" width="15.125" style="1" customWidth="1"/>
    <col min="5" max="5" width="15.5" style="1" customWidth="1"/>
    <col min="6" max="6" width="55.625" style="1" customWidth="1"/>
    <col min="7" max="7" width="10.875" style="4" customWidth="1"/>
    <col min="8" max="9" width="12.125" style="4" customWidth="1"/>
    <col min="10" max="10" width="7.125" style="10" customWidth="1"/>
    <col min="11" max="11" width="38.875" style="1" customWidth="1"/>
    <col min="12" max="12" width="45.1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875" style="1"/>
  </cols>
  <sheetData>
    <row r="2" spans="2:18" ht="20.100000000000001" customHeight="1">
      <c r="C2" s="638" t="s">
        <v>1056</v>
      </c>
      <c r="D2" s="638"/>
      <c r="E2" s="638"/>
      <c r="F2" s="639" t="s">
        <v>3830</v>
      </c>
      <c r="H2" s="640" t="s">
        <v>1058</v>
      </c>
      <c r="I2" s="641"/>
      <c r="J2" s="642"/>
      <c r="K2" s="643">
        <f>SUM(I:I)</f>
        <v>0</v>
      </c>
    </row>
    <row r="3" spans="2:18" ht="20.100000000000001" customHeight="1">
      <c r="C3" s="638" t="s">
        <v>1059</v>
      </c>
      <c r="D3" s="638"/>
      <c r="E3" s="638"/>
      <c r="F3" s="645" t="s">
        <v>3831</v>
      </c>
    </row>
    <row r="4" spans="2:18" ht="20.100000000000001" customHeight="1">
      <c r="C4" s="638" t="s">
        <v>1061</v>
      </c>
      <c r="D4" s="638"/>
      <c r="E4" s="638"/>
      <c r="F4" s="645" t="s">
        <v>3832</v>
      </c>
      <c r="H4" s="977" t="s">
        <v>1288</v>
      </c>
      <c r="I4" s="978"/>
      <c r="J4" s="1424" t="s">
        <v>3833</v>
      </c>
      <c r="K4" s="1424"/>
      <c r="L4" s="1424"/>
    </row>
    <row r="5" spans="2:18" ht="20.100000000000001" customHeight="1">
      <c r="C5" s="638" t="s">
        <v>1064</v>
      </c>
      <c r="D5" s="638"/>
      <c r="E5" s="638"/>
      <c r="F5" s="647">
        <v>45910</v>
      </c>
      <c r="H5" s="981"/>
      <c r="I5" s="982"/>
      <c r="J5" s="1424"/>
      <c r="K5" s="1424"/>
      <c r="L5" s="1424"/>
    </row>
    <row r="6" spans="2:18" ht="20.100000000000001" customHeight="1">
      <c r="C6" s="638" t="s">
        <v>1065</v>
      </c>
      <c r="D6" s="638"/>
      <c r="E6" s="638"/>
      <c r="F6" s="647">
        <v>45911</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3509</v>
      </c>
      <c r="G11" s="58">
        <v>1</v>
      </c>
      <c r="H11" s="53">
        <v>0</v>
      </c>
      <c r="I11" s="56">
        <v>0</v>
      </c>
      <c r="J11" s="57"/>
      <c r="K11" s="54" t="s">
        <v>31</v>
      </c>
      <c r="L11" s="47"/>
      <c r="M11" s="47"/>
      <c r="N11" s="48">
        <v>45853</v>
      </c>
      <c r="O11" s="49"/>
      <c r="P11" s="111">
        <v>45910</v>
      </c>
      <c r="Q11" s="48"/>
      <c r="R11" s="59">
        <v>45895</v>
      </c>
    </row>
    <row r="12" spans="2:18" s="4" customFormat="1" ht="19.5" customHeight="1">
      <c r="C12" s="1428">
        <f t="shared" ref="C12:C13" si="0">C11+1</f>
        <v>2</v>
      </c>
      <c r="D12" s="794" t="s">
        <v>29</v>
      </c>
      <c r="E12" s="794" t="s">
        <v>29</v>
      </c>
      <c r="F12" s="798" t="s">
        <v>32</v>
      </c>
      <c r="G12" s="58">
        <v>1</v>
      </c>
      <c r="H12" s="53">
        <v>0</v>
      </c>
      <c r="I12" s="53">
        <v>0</v>
      </c>
      <c r="J12" s="57"/>
      <c r="K12" s="54"/>
      <c r="L12" s="47"/>
      <c r="M12" s="47"/>
      <c r="N12" s="48">
        <v>45853</v>
      </c>
      <c r="O12" s="49"/>
      <c r="P12" s="111">
        <v>45910</v>
      </c>
      <c r="Q12" s="48"/>
      <c r="R12" s="59">
        <v>45895</v>
      </c>
    </row>
    <row r="13" spans="2:18" s="4" customFormat="1" ht="19.5" customHeight="1">
      <c r="C13" s="1428">
        <f t="shared" si="0"/>
        <v>3</v>
      </c>
      <c r="D13" s="799" t="s">
        <v>29</v>
      </c>
      <c r="E13" s="799" t="s">
        <v>29</v>
      </c>
      <c r="F13" s="800" t="s">
        <v>33</v>
      </c>
      <c r="G13" s="657">
        <v>1</v>
      </c>
      <c r="H13" s="66">
        <v>0</v>
      </c>
      <c r="I13" s="66">
        <v>0</v>
      </c>
      <c r="J13" s="67"/>
      <c r="K13" s="68"/>
      <c r="L13" s="47"/>
      <c r="M13" s="47"/>
      <c r="N13" s="48">
        <v>45853</v>
      </c>
      <c r="O13" s="49"/>
      <c r="P13" s="111">
        <v>45910</v>
      </c>
      <c r="Q13" s="48"/>
      <c r="R13" s="59">
        <v>45895</v>
      </c>
    </row>
    <row r="14" spans="2:18" s="4" customFormat="1" ht="19.5" customHeight="1">
      <c r="C14" s="53"/>
      <c r="D14" s="53"/>
      <c r="E14" s="53"/>
      <c r="F14" s="61"/>
      <c r="G14" s="58"/>
      <c r="H14" s="1425"/>
      <c r="I14" s="1426"/>
      <c r="J14" s="57"/>
      <c r="K14" s="68"/>
      <c r="L14" s="47"/>
      <c r="M14" s="47"/>
      <c r="N14" s="48"/>
      <c r="O14" s="49"/>
      <c r="P14" s="47"/>
      <c r="Q14" s="48"/>
      <c r="R14" s="50"/>
    </row>
    <row r="15" spans="2:18" s="4" customFormat="1" ht="19.5" customHeight="1">
      <c r="C15" s="53"/>
      <c r="D15" s="53"/>
      <c r="E15" s="1429"/>
      <c r="F15" s="1430">
        <v>0</v>
      </c>
      <c r="G15" s="58"/>
      <c r="H15" s="1425"/>
      <c r="I15" s="1426"/>
      <c r="J15" s="57"/>
      <c r="K15" s="68"/>
      <c r="L15" s="47"/>
      <c r="M15" s="47"/>
      <c r="N15" s="48"/>
      <c r="O15" s="49"/>
      <c r="P15" s="47"/>
      <c r="Q15" s="48"/>
      <c r="R15" s="50"/>
    </row>
    <row r="16" spans="2: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A763-46DD-4785-AF0D-FF0864AB2E78}">
  <sheetPr>
    <tabColor rgb="FFFFC000"/>
  </sheetPr>
  <dimension ref="A2:R61"/>
  <sheetViews>
    <sheetView topLeftCell="B1" zoomScale="70" zoomScaleNormal="70" workbookViewId="0">
      <pane ySplit="10" topLeftCell="A11" activePane="bottomLeft" state="frozen"/>
      <selection activeCell="B1" sqref="B1"/>
      <selection pane="bottomLeft" activeCell="Q25" sqref="Q25"/>
    </sheetView>
  </sheetViews>
  <sheetFormatPr defaultColWidth="11.875" defaultRowHeight="13.5" customHeight="1"/>
  <cols>
    <col min="1" max="1" width="18.625" style="1" customWidth="1"/>
    <col min="2" max="2" width="17" style="1" customWidth="1"/>
    <col min="3" max="3" width="6.125" style="4" customWidth="1"/>
    <col min="4" max="4" width="15.125" style="1" customWidth="1"/>
    <col min="5" max="5" width="15.5" style="1" customWidth="1"/>
    <col min="6" max="6" width="71.5" style="1" customWidth="1"/>
    <col min="7" max="7" width="10.875" style="4" customWidth="1"/>
    <col min="8" max="9" width="12.125" style="4" customWidth="1"/>
    <col min="10" max="10" width="7.125" style="10" customWidth="1"/>
    <col min="11" max="11" width="50.5" style="1" customWidth="1"/>
    <col min="12" max="12" width="24.875" style="1" customWidth="1"/>
    <col min="13" max="13" width="23" style="4" customWidth="1"/>
    <col min="14" max="14" width="17" style="4" customWidth="1"/>
    <col min="15" max="15" width="9.125" style="1" customWidth="1"/>
    <col min="16" max="16" width="16.375" style="4" customWidth="1"/>
    <col min="17" max="17" width="17.875" style="644" customWidth="1"/>
    <col min="18" max="18" width="19.375" style="644" customWidth="1"/>
    <col min="19" max="16384" width="11.875" style="1"/>
  </cols>
  <sheetData>
    <row r="2" spans="1:18" ht="20.100000000000001" customHeight="1">
      <c r="C2" s="638" t="s">
        <v>1056</v>
      </c>
      <c r="D2" s="638"/>
      <c r="E2" s="638"/>
      <c r="F2" s="639" t="s">
        <v>3834</v>
      </c>
      <c r="H2" s="640" t="s">
        <v>1058</v>
      </c>
      <c r="I2" s="641"/>
      <c r="J2" s="642"/>
      <c r="K2" s="643">
        <f>SUM(I:I)</f>
        <v>206470</v>
      </c>
    </row>
    <row r="3" spans="1:18" ht="20.100000000000001" customHeight="1">
      <c r="C3" s="638" t="s">
        <v>1059</v>
      </c>
      <c r="D3" s="638"/>
      <c r="E3" s="638"/>
      <c r="F3" s="645" t="s">
        <v>3831</v>
      </c>
    </row>
    <row r="4" spans="1:18" ht="20.100000000000001" customHeight="1">
      <c r="C4" s="638" t="s">
        <v>1061</v>
      </c>
      <c r="D4" s="638"/>
      <c r="E4" s="638"/>
      <c r="F4" s="645" t="s">
        <v>3832</v>
      </c>
      <c r="H4" s="1717" t="s">
        <v>1360</v>
      </c>
      <c r="I4" s="1718" t="s">
        <v>3835</v>
      </c>
      <c r="J4" s="1718"/>
      <c r="K4" s="1718"/>
    </row>
    <row r="5" spans="1:18" ht="20.100000000000001" customHeight="1">
      <c r="C5" s="638" t="s">
        <v>1064</v>
      </c>
      <c r="D5" s="638"/>
      <c r="E5" s="638"/>
      <c r="F5" s="647">
        <v>45908</v>
      </c>
      <c r="H5" s="1717"/>
      <c r="I5" s="1718"/>
      <c r="J5" s="1718"/>
      <c r="K5" s="1718"/>
    </row>
    <row r="6" spans="1:18" ht="20.100000000000001" customHeight="1">
      <c r="C6" s="638" t="s">
        <v>1065</v>
      </c>
      <c r="D6" s="638"/>
      <c r="E6" s="638"/>
      <c r="F6" s="647">
        <v>45909</v>
      </c>
      <c r="H6" s="648" t="s">
        <v>3836</v>
      </c>
      <c r="I6" s="648"/>
      <c r="J6" s="648"/>
      <c r="K6" s="648"/>
    </row>
    <row r="8" spans="1:18" ht="29.1" customHeight="1">
      <c r="H8" s="550"/>
      <c r="I8" s="1719" t="s">
        <v>3837</v>
      </c>
    </row>
    <row r="10" spans="1:18" s="4" customFormat="1" ht="19.5" customHeight="1">
      <c r="A10" s="773" t="s">
        <v>3838</v>
      </c>
      <c r="B10" s="93" t="s">
        <v>1067</v>
      </c>
      <c r="C10" s="96" t="s">
        <v>1068</v>
      </c>
      <c r="D10" s="49" t="s">
        <v>1069</v>
      </c>
      <c r="E10" s="49" t="s">
        <v>1070</v>
      </c>
      <c r="F10" s="47" t="s">
        <v>1071</v>
      </c>
      <c r="G10" s="47" t="s">
        <v>16</v>
      </c>
      <c r="H10" s="47" t="s">
        <v>17</v>
      </c>
      <c r="I10" s="649" t="s">
        <v>18</v>
      </c>
      <c r="J10" s="649" t="s">
        <v>1072</v>
      </c>
      <c r="K10" s="47" t="s">
        <v>1073</v>
      </c>
      <c r="L10" s="47" t="s">
        <v>1074</v>
      </c>
      <c r="M10" s="47" t="s">
        <v>1075</v>
      </c>
      <c r="N10" s="48" t="s">
        <v>1076</v>
      </c>
      <c r="O10" s="49" t="s">
        <v>1077</v>
      </c>
      <c r="P10" s="47" t="s">
        <v>1078</v>
      </c>
      <c r="Q10" s="48" t="s">
        <v>1079</v>
      </c>
      <c r="R10" s="50" t="s">
        <v>1080</v>
      </c>
    </row>
    <row r="11" spans="1:18" ht="18" customHeight="1">
      <c r="A11" s="38"/>
      <c r="B11" s="38"/>
      <c r="C11" s="239"/>
      <c r="D11" s="28"/>
      <c r="E11" s="257"/>
      <c r="F11" s="851"/>
      <c r="G11" s="852"/>
      <c r="H11" s="852"/>
      <c r="I11" s="852"/>
      <c r="J11" s="135"/>
      <c r="K11" s="73"/>
      <c r="L11" s="69"/>
      <c r="M11" s="177"/>
      <c r="N11" s="48"/>
      <c r="O11" s="50"/>
      <c r="P11" s="50"/>
      <c r="Q11" s="48"/>
      <c r="R11" s="59"/>
    </row>
    <row r="12" spans="1:18" ht="18" customHeight="1">
      <c r="A12" s="38"/>
      <c r="B12" s="38"/>
      <c r="C12" s="239"/>
      <c r="D12" s="1720"/>
      <c r="E12" s="1721"/>
      <c r="F12" s="851"/>
      <c r="G12" s="852"/>
      <c r="H12" s="852"/>
      <c r="I12" s="852"/>
      <c r="J12" s="135"/>
      <c r="K12" s="73"/>
      <c r="L12" s="69"/>
      <c r="M12" s="177"/>
      <c r="N12" s="48"/>
      <c r="O12" s="50"/>
      <c r="P12" s="50"/>
      <c r="Q12" s="48"/>
      <c r="R12" s="59"/>
    </row>
    <row r="13" spans="1:18" ht="18" customHeight="1">
      <c r="A13" s="38"/>
      <c r="B13" s="102"/>
      <c r="C13" s="239"/>
      <c r="D13" s="1722" t="s">
        <v>3839</v>
      </c>
      <c r="E13" s="1723"/>
      <c r="F13" s="1120"/>
      <c r="G13" s="852"/>
      <c r="H13" s="852"/>
      <c r="I13" s="852"/>
      <c r="J13" s="135"/>
      <c r="K13" s="73"/>
      <c r="L13" s="69"/>
      <c r="M13" s="177"/>
      <c r="N13" s="48"/>
      <c r="O13" s="50"/>
      <c r="P13" s="50"/>
      <c r="Q13" s="48"/>
      <c r="R13" s="59"/>
    </row>
    <row r="14" spans="1:18" ht="18" customHeight="1">
      <c r="A14" s="112" t="s">
        <v>3840</v>
      </c>
      <c r="B14" s="38"/>
      <c r="C14" s="146">
        <v>1</v>
      </c>
      <c r="D14" s="165" t="s">
        <v>3841</v>
      </c>
      <c r="E14" s="165" t="s">
        <v>3841</v>
      </c>
      <c r="F14" s="723" t="s">
        <v>3842</v>
      </c>
      <c r="G14" s="1724">
        <v>1</v>
      </c>
      <c r="H14" s="29">
        <v>81000</v>
      </c>
      <c r="I14" s="76">
        <f t="shared" ref="I14:I16" si="0">G14*H14</f>
        <v>81000</v>
      </c>
      <c r="J14" s="217"/>
      <c r="K14" s="723" t="s">
        <v>3843</v>
      </c>
      <c r="L14" s="1725" t="s">
        <v>3844</v>
      </c>
      <c r="M14" s="1726" t="s">
        <v>3845</v>
      </c>
      <c r="N14" s="48">
        <v>45876</v>
      </c>
      <c r="O14" s="50"/>
      <c r="P14" s="50" t="s">
        <v>3846</v>
      </c>
      <c r="Q14" s="50" t="s">
        <v>3847</v>
      </c>
      <c r="R14" s="59"/>
    </row>
    <row r="15" spans="1:18" ht="18" customHeight="1">
      <c r="A15" s="952" t="s">
        <v>3840</v>
      </c>
      <c r="B15" s="38"/>
      <c r="C15" s="1727">
        <f>+C14+1</f>
        <v>2</v>
      </c>
      <c r="D15" s="165" t="s">
        <v>3841</v>
      </c>
      <c r="E15" s="165" t="s">
        <v>3841</v>
      </c>
      <c r="F15" s="102" t="s">
        <v>3848</v>
      </c>
      <c r="G15" s="1728"/>
      <c r="H15" s="29"/>
      <c r="I15" s="37"/>
      <c r="J15" s="73"/>
      <c r="K15" s="102" t="s">
        <v>3849</v>
      </c>
      <c r="L15" s="1725" t="s">
        <v>3844</v>
      </c>
      <c r="M15" s="1726" t="s">
        <v>3845</v>
      </c>
      <c r="N15" s="48">
        <v>45876</v>
      </c>
      <c r="O15" s="50"/>
      <c r="P15" s="50" t="s">
        <v>3846</v>
      </c>
      <c r="Q15" s="50" t="s">
        <v>3847</v>
      </c>
      <c r="R15" s="59"/>
    </row>
    <row r="16" spans="1:18" ht="18" customHeight="1">
      <c r="A16" s="952" t="s">
        <v>3840</v>
      </c>
      <c r="B16" s="38"/>
      <c r="C16" s="1727">
        <f t="shared" ref="C16" si="1">+C15+1</f>
        <v>3</v>
      </c>
      <c r="D16" s="165" t="s">
        <v>3841</v>
      </c>
      <c r="E16" s="165" t="s">
        <v>3841</v>
      </c>
      <c r="F16" s="102" t="s">
        <v>3850</v>
      </c>
      <c r="G16" s="112">
        <v>1</v>
      </c>
      <c r="H16" s="29">
        <v>2000</v>
      </c>
      <c r="I16" s="76">
        <f t="shared" si="0"/>
        <v>2000</v>
      </c>
      <c r="J16" s="217"/>
      <c r="K16" s="102" t="s">
        <v>2183</v>
      </c>
      <c r="L16" s="1725" t="s">
        <v>3844</v>
      </c>
      <c r="M16" s="1726" t="s">
        <v>3845</v>
      </c>
      <c r="N16" s="48">
        <v>45876</v>
      </c>
      <c r="O16" s="50"/>
      <c r="P16" s="50" t="s">
        <v>3846</v>
      </c>
      <c r="Q16" s="50" t="s">
        <v>3847</v>
      </c>
      <c r="R16" s="59"/>
    </row>
    <row r="17" spans="1:18" ht="18" customHeight="1">
      <c r="A17" s="38"/>
      <c r="B17" s="38"/>
      <c r="C17" s="239"/>
      <c r="D17" s="28"/>
      <c r="E17" s="257"/>
      <c r="F17" s="851"/>
      <c r="G17" s="852"/>
      <c r="H17" s="852"/>
      <c r="I17" s="852"/>
      <c r="J17" s="135"/>
      <c r="K17" s="73"/>
      <c r="L17" s="69"/>
      <c r="M17" s="177"/>
      <c r="N17" s="48"/>
      <c r="O17" s="50"/>
      <c r="P17" s="50"/>
      <c r="Q17" s="48"/>
      <c r="R17" s="59"/>
    </row>
    <row r="18" spans="1:18" ht="18" customHeight="1">
      <c r="A18" s="38"/>
      <c r="B18" s="38"/>
      <c r="C18" s="239"/>
      <c r="D18" s="28"/>
      <c r="E18" s="257"/>
      <c r="F18" s="1729">
        <f>SUM(I14:I17)</f>
        <v>83000</v>
      </c>
      <c r="G18" s="852"/>
      <c r="H18" s="852"/>
      <c r="I18" s="852"/>
      <c r="J18" s="135"/>
      <c r="K18" s="73"/>
      <c r="L18" s="69"/>
      <c r="M18" s="177"/>
      <c r="N18" s="48"/>
      <c r="O18" s="50"/>
      <c r="P18" s="50"/>
      <c r="Q18" s="48"/>
      <c r="R18" s="59"/>
    </row>
    <row r="19" spans="1:18" ht="18" customHeight="1">
      <c r="A19" s="38"/>
      <c r="B19" s="38"/>
      <c r="C19" s="239"/>
      <c r="D19" s="28"/>
      <c r="E19" s="257"/>
      <c r="F19" s="851"/>
      <c r="G19" s="852"/>
      <c r="H19" s="852"/>
      <c r="I19" s="852"/>
      <c r="J19" s="135"/>
      <c r="K19" s="73"/>
      <c r="L19" s="69"/>
      <c r="M19" s="177"/>
      <c r="N19" s="48"/>
      <c r="O19" s="50"/>
      <c r="P19" s="50"/>
      <c r="Q19" s="48"/>
      <c r="R19" s="59"/>
    </row>
    <row r="20" spans="1:18" ht="18" customHeight="1">
      <c r="A20" s="38"/>
      <c r="B20" s="38"/>
      <c r="C20" s="239"/>
      <c r="D20" s="28"/>
      <c r="E20" s="257"/>
      <c r="F20" s="851"/>
      <c r="G20" s="852"/>
      <c r="H20" s="852"/>
      <c r="I20" s="852"/>
      <c r="J20" s="135"/>
      <c r="K20" s="73"/>
      <c r="L20" s="69"/>
      <c r="M20" s="177"/>
      <c r="N20" s="48"/>
      <c r="O20" s="50"/>
      <c r="P20" s="50"/>
      <c r="Q20" s="48"/>
      <c r="R20" s="59"/>
    </row>
    <row r="21" spans="1:18" ht="18" customHeight="1">
      <c r="A21" s="38"/>
      <c r="B21" s="38"/>
      <c r="C21" s="239"/>
      <c r="D21" s="28"/>
      <c r="E21" s="257"/>
      <c r="F21" s="851"/>
      <c r="G21" s="852"/>
      <c r="H21" s="852"/>
      <c r="I21" s="852"/>
      <c r="J21" s="135"/>
      <c r="K21" s="73"/>
      <c r="L21" s="69"/>
      <c r="M21" s="177"/>
      <c r="N21" s="48"/>
      <c r="O21" s="50"/>
      <c r="P21" s="50"/>
      <c r="Q21" s="48"/>
      <c r="R21" s="59"/>
    </row>
    <row r="22" spans="1:18" ht="18" customHeight="1">
      <c r="A22" s="38"/>
      <c r="B22" s="38"/>
      <c r="C22" s="28"/>
      <c r="D22" s="1377" t="s">
        <v>3851</v>
      </c>
      <c r="E22" s="1378"/>
      <c r="F22" s="1378"/>
      <c r="G22" s="1379"/>
      <c r="H22" s="257"/>
      <c r="I22" s="257"/>
      <c r="J22" s="147"/>
      <c r="K22" s="73"/>
      <c r="L22" s="69"/>
      <c r="M22" s="177"/>
      <c r="N22" s="48"/>
      <c r="O22" s="50"/>
      <c r="P22" s="50"/>
      <c r="Q22" s="48"/>
      <c r="R22" s="59"/>
    </row>
    <row r="23" spans="1:18" ht="18" customHeight="1">
      <c r="A23" s="355" t="s">
        <v>42</v>
      </c>
      <c r="B23" s="38"/>
      <c r="C23" s="347">
        <f>+C16+1</f>
        <v>4</v>
      </c>
      <c r="D23" s="105" t="s">
        <v>3852</v>
      </c>
      <c r="E23" s="105" t="s">
        <v>2173</v>
      </c>
      <c r="F23" s="1486" t="s">
        <v>3853</v>
      </c>
      <c r="G23" s="107">
        <v>2</v>
      </c>
      <c r="H23" s="339">
        <v>39900</v>
      </c>
      <c r="I23" s="1730">
        <f>G23*H23</f>
        <v>79800</v>
      </c>
      <c r="J23" s="1731"/>
      <c r="K23" s="547" t="s">
        <v>3854</v>
      </c>
      <c r="L23" s="69" t="s">
        <v>3855</v>
      </c>
      <c r="M23" s="1726" t="s">
        <v>3845</v>
      </c>
      <c r="N23" s="48">
        <v>45887</v>
      </c>
      <c r="O23" s="50"/>
      <c r="P23" s="50" t="s">
        <v>3846</v>
      </c>
      <c r="Q23" s="50" t="s">
        <v>3856</v>
      </c>
      <c r="R23" s="59"/>
    </row>
    <row r="24" spans="1:18" ht="18" customHeight="1">
      <c r="A24" s="355"/>
      <c r="B24" s="38"/>
      <c r="C24" s="347">
        <f>+C23+1</f>
        <v>5</v>
      </c>
      <c r="D24" s="105"/>
      <c r="E24" s="105"/>
      <c r="F24" s="1486" t="s">
        <v>2183</v>
      </c>
      <c r="G24" s="107">
        <v>1</v>
      </c>
      <c r="H24" s="339">
        <v>1000</v>
      </c>
      <c r="I24" s="1730">
        <f>G24*H24</f>
        <v>1000</v>
      </c>
      <c r="J24" s="1731"/>
      <c r="K24" s="547"/>
      <c r="L24" s="69"/>
      <c r="M24" s="1726"/>
      <c r="N24" s="48"/>
      <c r="O24" s="50"/>
      <c r="P24" s="50"/>
      <c r="Q24" s="48"/>
      <c r="R24" s="59"/>
    </row>
    <row r="25" spans="1:18" ht="18" customHeight="1">
      <c r="A25" s="38"/>
      <c r="B25" s="38"/>
      <c r="C25" s="28"/>
      <c r="D25" s="28"/>
      <c r="E25" s="28"/>
      <c r="F25" s="201"/>
      <c r="G25" s="77"/>
      <c r="H25" s="257"/>
      <c r="I25" s="257"/>
      <c r="J25" s="147"/>
      <c r="K25" s="73"/>
      <c r="L25" s="69"/>
      <c r="M25" s="177"/>
      <c r="N25" s="48"/>
      <c r="O25" s="50"/>
      <c r="P25" s="50"/>
      <c r="Q25" s="48"/>
      <c r="R25" s="59"/>
    </row>
    <row r="26" spans="1:18" ht="18" customHeight="1">
      <c r="A26" s="38"/>
      <c r="B26" s="38"/>
      <c r="C26" s="28"/>
      <c r="D26" s="27"/>
      <c r="E26" s="27"/>
      <c r="F26" s="1732">
        <f>SUM(I23:I25)</f>
        <v>80800</v>
      </c>
      <c r="G26" s="77"/>
      <c r="H26" s="257"/>
      <c r="I26" s="257"/>
      <c r="J26" s="147"/>
      <c r="K26" s="136"/>
      <c r="L26" s="69"/>
      <c r="M26" s="177"/>
      <c r="N26" s="48"/>
      <c r="O26" s="50"/>
      <c r="P26" s="50"/>
      <c r="Q26" s="48"/>
      <c r="R26" s="59"/>
    </row>
    <row r="27" spans="1:18" ht="18" customHeight="1">
      <c r="A27" s="38"/>
      <c r="B27" s="38"/>
      <c r="C27" s="239"/>
      <c r="D27" s="28"/>
      <c r="E27" s="257"/>
      <c r="F27" s="851"/>
      <c r="G27" s="852"/>
      <c r="H27" s="852"/>
      <c r="I27" s="852"/>
      <c r="J27" s="135"/>
      <c r="K27" s="73"/>
      <c r="L27" s="69"/>
      <c r="M27" s="177"/>
      <c r="N27" s="48"/>
      <c r="O27" s="50"/>
      <c r="P27" s="50"/>
      <c r="Q27" s="48"/>
      <c r="R27" s="59"/>
    </row>
    <row r="28" spans="1:18" ht="18" customHeight="1">
      <c r="A28" s="38"/>
      <c r="B28" s="38"/>
      <c r="C28" s="239"/>
      <c r="D28" s="28"/>
      <c r="E28" s="257"/>
      <c r="F28" s="851"/>
      <c r="G28" s="852"/>
      <c r="H28" s="852"/>
      <c r="I28" s="852"/>
      <c r="J28" s="135"/>
      <c r="K28" s="73"/>
      <c r="L28" s="69"/>
      <c r="M28" s="177"/>
      <c r="N28" s="48"/>
      <c r="O28" s="50"/>
      <c r="P28" s="50"/>
      <c r="Q28" s="48"/>
      <c r="R28" s="59"/>
    </row>
    <row r="29" spans="1:18" ht="18" customHeight="1">
      <c r="A29" s="38"/>
      <c r="B29" s="38"/>
      <c r="C29" s="239"/>
      <c r="D29" s="28"/>
      <c r="E29" s="257"/>
      <c r="F29" s="851"/>
      <c r="G29" s="852"/>
      <c r="H29" s="852"/>
      <c r="I29" s="852"/>
      <c r="J29" s="135"/>
      <c r="K29" s="73"/>
      <c r="L29" s="69"/>
      <c r="M29" s="177"/>
      <c r="N29" s="48"/>
      <c r="O29" s="50"/>
      <c r="P29" s="50"/>
      <c r="Q29" s="48"/>
      <c r="R29" s="59"/>
    </row>
    <row r="30" spans="1:18" ht="18" customHeight="1">
      <c r="A30" s="38"/>
      <c r="B30" s="102"/>
      <c r="C30" s="239"/>
      <c r="D30" s="1118" t="s">
        <v>3857</v>
      </c>
      <c r="E30" s="1119"/>
      <c r="F30" s="1120"/>
      <c r="G30" s="852"/>
      <c r="H30" s="852"/>
      <c r="I30" s="852"/>
      <c r="J30" s="135"/>
      <c r="K30" s="73"/>
      <c r="L30" s="69"/>
      <c r="M30" s="177"/>
      <c r="N30" s="48"/>
      <c r="O30" s="50"/>
      <c r="P30" s="50"/>
      <c r="Q30" s="48"/>
      <c r="R30" s="59"/>
    </row>
    <row r="31" spans="1:18" ht="18" customHeight="1">
      <c r="A31" s="398" t="s">
        <v>355</v>
      </c>
      <c r="B31" s="38"/>
      <c r="C31" s="146">
        <f>+C24+1</f>
        <v>6</v>
      </c>
      <c r="D31" s="1516" t="s">
        <v>376</v>
      </c>
      <c r="E31" s="336" t="s">
        <v>377</v>
      </c>
      <c r="F31" s="1733" t="s">
        <v>2452</v>
      </c>
      <c r="G31" s="1516">
        <v>1</v>
      </c>
      <c r="H31" s="1734">
        <v>10610</v>
      </c>
      <c r="I31" s="1735">
        <f>G31*H31</f>
        <v>10610</v>
      </c>
      <c r="J31" s="1736"/>
      <c r="K31" s="1733" t="s">
        <v>379</v>
      </c>
      <c r="L31" s="69"/>
      <c r="M31" s="1726" t="s">
        <v>3845</v>
      </c>
      <c r="N31" s="48">
        <v>45877</v>
      </c>
      <c r="O31" s="50"/>
      <c r="P31" s="50" t="s">
        <v>3846</v>
      </c>
      <c r="Q31" s="50" t="s">
        <v>3858</v>
      </c>
      <c r="R31" s="59"/>
    </row>
    <row r="32" spans="1:18" ht="18" customHeight="1">
      <c r="A32" s="38"/>
      <c r="B32" s="38"/>
      <c r="C32" s="239"/>
      <c r="D32" s="28"/>
      <c r="E32" s="257"/>
      <c r="F32" s="852"/>
      <c r="G32" s="852"/>
      <c r="H32" s="852"/>
      <c r="I32" s="852"/>
      <c r="J32" s="135"/>
      <c r="K32" s="73"/>
      <c r="L32" s="69"/>
      <c r="M32" s="177"/>
      <c r="N32" s="48"/>
      <c r="O32" s="50"/>
      <c r="P32" s="50"/>
      <c r="Q32" s="48"/>
      <c r="R32" s="59"/>
    </row>
    <row r="33" spans="1:18" ht="18" customHeight="1">
      <c r="A33" s="38"/>
      <c r="B33" s="38"/>
      <c r="C33" s="239"/>
      <c r="D33" s="28"/>
      <c r="E33" s="257"/>
      <c r="F33" s="1729">
        <f>SUM(I31:I33)</f>
        <v>10610</v>
      </c>
      <c r="G33" s="852"/>
      <c r="H33" s="852"/>
      <c r="I33" s="852"/>
      <c r="J33" s="135"/>
      <c r="K33" s="73"/>
      <c r="L33" s="69"/>
      <c r="M33" s="177"/>
      <c r="N33" s="48"/>
      <c r="O33" s="50"/>
      <c r="P33" s="50"/>
      <c r="Q33" s="48"/>
      <c r="R33" s="59"/>
    </row>
    <row r="34" spans="1:18" ht="18" customHeight="1">
      <c r="A34" s="38"/>
      <c r="B34" s="38"/>
      <c r="C34" s="239"/>
      <c r="D34" s="28"/>
      <c r="E34" s="257"/>
      <c r="F34" s="852"/>
      <c r="G34" s="852"/>
      <c r="H34" s="852"/>
      <c r="I34" s="852"/>
      <c r="J34" s="135"/>
      <c r="K34" s="73"/>
      <c r="L34" s="69"/>
      <c r="M34" s="177"/>
      <c r="N34" s="48"/>
      <c r="O34" s="50"/>
      <c r="P34" s="50"/>
      <c r="Q34" s="48"/>
      <c r="R34" s="59"/>
    </row>
    <row r="35" spans="1:18" ht="18" customHeight="1">
      <c r="A35" s="38"/>
      <c r="B35" s="38"/>
      <c r="C35" s="239"/>
      <c r="D35" s="28"/>
      <c r="E35" s="257"/>
      <c r="F35" s="833"/>
      <c r="G35" s="164"/>
      <c r="H35" s="165"/>
      <c r="I35" s="77"/>
      <c r="J35" s="27"/>
      <c r="K35" s="166"/>
      <c r="L35" s="69"/>
      <c r="M35" s="177"/>
      <c r="N35" s="48"/>
      <c r="O35" s="50"/>
      <c r="P35" s="50"/>
      <c r="Q35" s="48"/>
      <c r="R35" s="59"/>
    </row>
    <row r="36" spans="1:18" ht="18" customHeight="1">
      <c r="A36" s="38"/>
      <c r="B36" s="38"/>
      <c r="C36" s="239"/>
      <c r="D36" s="28"/>
      <c r="E36" s="257"/>
      <c r="F36" s="1737"/>
      <c r="G36" s="164"/>
      <c r="H36" s="165"/>
      <c r="I36" s="77"/>
      <c r="J36" s="27"/>
      <c r="K36" s="166"/>
      <c r="L36" s="69"/>
      <c r="M36" s="177"/>
      <c r="N36" s="48"/>
      <c r="O36" s="50"/>
      <c r="P36" s="50"/>
      <c r="Q36" s="48"/>
      <c r="R36" s="59"/>
    </row>
    <row r="37" spans="1:18" ht="18" customHeight="1">
      <c r="A37" s="38"/>
      <c r="B37" s="102"/>
      <c r="C37" s="239"/>
      <c r="D37" s="1722" t="s">
        <v>3859</v>
      </c>
      <c r="E37" s="1723"/>
      <c r="F37" s="1120"/>
      <c r="G37" s="852"/>
      <c r="H37" s="852"/>
      <c r="I37" s="852"/>
      <c r="J37" s="135"/>
      <c r="K37" s="73"/>
      <c r="L37" s="69"/>
      <c r="M37" s="177"/>
      <c r="N37" s="48"/>
      <c r="O37" s="50"/>
      <c r="P37" s="50"/>
      <c r="Q37" s="48"/>
      <c r="R37" s="59"/>
    </row>
    <row r="38" spans="1:18" ht="18" customHeight="1">
      <c r="A38" s="398" t="s">
        <v>355</v>
      </c>
      <c r="B38" s="38"/>
      <c r="C38" s="146">
        <f>+C31+1</f>
        <v>7</v>
      </c>
      <c r="D38" s="1516" t="s">
        <v>376</v>
      </c>
      <c r="E38" s="336" t="s">
        <v>377</v>
      </c>
      <c r="F38" s="1733" t="s">
        <v>3860</v>
      </c>
      <c r="G38" s="1516">
        <v>2</v>
      </c>
      <c r="H38" s="1734">
        <v>10500</v>
      </c>
      <c r="I38" s="1735">
        <f>G38*H38</f>
        <v>21000</v>
      </c>
      <c r="J38" s="1736"/>
      <c r="K38" s="1733" t="s">
        <v>379</v>
      </c>
      <c r="L38" s="69"/>
      <c r="M38" s="1726" t="s">
        <v>3845</v>
      </c>
      <c r="N38" s="48">
        <v>45877</v>
      </c>
      <c r="O38" s="50"/>
      <c r="P38" s="50" t="s">
        <v>3846</v>
      </c>
      <c r="Q38" s="50" t="s">
        <v>3858</v>
      </c>
      <c r="R38" s="59"/>
    </row>
    <row r="39" spans="1:18" ht="18" customHeight="1">
      <c r="A39" s="38"/>
      <c r="B39" s="38"/>
      <c r="C39" s="239"/>
      <c r="D39" s="28"/>
      <c r="E39" s="257"/>
      <c r="F39" s="852"/>
      <c r="G39" s="852"/>
      <c r="H39" s="852"/>
      <c r="I39" s="852"/>
      <c r="J39" s="135"/>
      <c r="K39" s="73"/>
      <c r="L39" s="69"/>
      <c r="M39" s="177"/>
      <c r="N39" s="48"/>
      <c r="O39" s="50"/>
      <c r="P39" s="50"/>
      <c r="Q39" s="48"/>
      <c r="R39" s="59"/>
    </row>
    <row r="40" spans="1:18" ht="18" customHeight="1">
      <c r="A40" s="38"/>
      <c r="B40" s="38"/>
      <c r="C40" s="239"/>
      <c r="D40" s="28"/>
      <c r="E40" s="257"/>
      <c r="F40" s="1729">
        <f>SUM(I38:I40)</f>
        <v>21000</v>
      </c>
      <c r="G40" s="852"/>
      <c r="H40" s="852"/>
      <c r="I40" s="852"/>
      <c r="J40" s="135"/>
      <c r="K40" s="73"/>
      <c r="L40" s="69"/>
      <c r="M40" s="177"/>
      <c r="N40" s="48"/>
      <c r="O40" s="50"/>
      <c r="P40" s="50"/>
      <c r="Q40" s="48"/>
      <c r="R40" s="59"/>
    </row>
    <row r="41" spans="1:18" ht="18" customHeight="1">
      <c r="A41" s="38"/>
      <c r="B41" s="38"/>
      <c r="C41" s="239"/>
      <c r="D41" s="28"/>
      <c r="E41" s="257"/>
      <c r="F41" s="1737"/>
      <c r="G41" s="164"/>
      <c r="H41" s="165"/>
      <c r="I41" s="77"/>
      <c r="J41" s="27"/>
      <c r="K41" s="166"/>
      <c r="L41" s="69"/>
      <c r="M41" s="177"/>
      <c r="N41" s="48"/>
      <c r="O41" s="50"/>
      <c r="P41" s="50"/>
      <c r="Q41" s="48"/>
      <c r="R41" s="59"/>
    </row>
    <row r="42" spans="1:18" ht="18" customHeight="1">
      <c r="A42" s="38"/>
      <c r="B42" s="38"/>
      <c r="C42" s="239"/>
      <c r="D42" s="28"/>
      <c r="E42" s="257"/>
      <c r="F42" s="1737"/>
      <c r="G42" s="164"/>
      <c r="H42" s="165"/>
      <c r="I42" s="77"/>
      <c r="J42" s="27"/>
      <c r="K42" s="166"/>
      <c r="L42" s="69"/>
      <c r="M42" s="177"/>
      <c r="N42" s="48"/>
      <c r="O42" s="50"/>
      <c r="P42" s="50"/>
      <c r="Q42" s="48"/>
      <c r="R42" s="59"/>
    </row>
    <row r="43" spans="1:18" ht="18" customHeight="1">
      <c r="C43" s="27"/>
      <c r="D43" s="172"/>
      <c r="E43" s="172"/>
      <c r="F43" s="833"/>
      <c r="G43" s="164"/>
      <c r="H43" s="165"/>
      <c r="I43" s="77"/>
      <c r="J43" s="27"/>
      <c r="K43" s="166"/>
      <c r="L43" s="69"/>
      <c r="M43" s="177"/>
      <c r="N43" s="48"/>
      <c r="O43" s="50"/>
      <c r="P43" s="1738"/>
      <c r="Q43" s="32"/>
      <c r="R43" s="33"/>
    </row>
    <row r="44" spans="1:18" ht="18" customHeight="1">
      <c r="C44" s="27"/>
      <c r="D44" s="172"/>
      <c r="E44" s="172"/>
      <c r="F44" s="833"/>
      <c r="G44" s="164"/>
      <c r="H44" s="165"/>
      <c r="I44" s="77"/>
      <c r="J44" s="27"/>
      <c r="K44" s="166"/>
      <c r="L44" s="69"/>
      <c r="M44" s="177"/>
      <c r="N44" s="48"/>
      <c r="O44" s="50"/>
      <c r="P44" s="1738"/>
      <c r="Q44" s="32"/>
      <c r="R44" s="33"/>
    </row>
    <row r="45" spans="1:18" ht="18" customHeight="1">
      <c r="C45" s="27"/>
      <c r="D45" s="28"/>
      <c r="E45" s="28"/>
      <c r="F45" s="1134"/>
      <c r="G45" s="77"/>
      <c r="H45" s="77"/>
      <c r="I45" s="77"/>
      <c r="J45" s="135"/>
      <c r="K45" s="136"/>
      <c r="L45" s="69"/>
      <c r="M45" s="177"/>
      <c r="N45" s="48"/>
      <c r="O45" s="50"/>
      <c r="P45" s="1738"/>
      <c r="Q45" s="32"/>
      <c r="R45" s="33"/>
    </row>
    <row r="46" spans="1:18" ht="18" customHeight="1">
      <c r="B46" s="1739"/>
      <c r="C46" s="239"/>
      <c r="D46" s="1241" t="s">
        <v>2192</v>
      </c>
      <c r="E46" s="1241"/>
      <c r="F46" s="1241"/>
      <c r="G46" s="1137"/>
      <c r="H46" s="98"/>
      <c r="I46" s="98"/>
      <c r="J46" s="1138"/>
      <c r="K46" s="1139"/>
      <c r="L46" s="101"/>
      <c r="M46" s="177"/>
      <c r="N46" s="48"/>
      <c r="O46" s="50"/>
      <c r="P46" s="1738"/>
      <c r="Q46" s="32"/>
      <c r="R46" s="33"/>
    </row>
    <row r="47" spans="1:18" ht="18" customHeight="1">
      <c r="A47" s="398" t="s">
        <v>255</v>
      </c>
      <c r="B47" s="777">
        <v>2</v>
      </c>
      <c r="C47" s="146">
        <f>+C38+1</f>
        <v>8</v>
      </c>
      <c r="D47" s="114" t="s">
        <v>381</v>
      </c>
      <c r="E47" s="114" t="s">
        <v>377</v>
      </c>
      <c r="F47" s="1142" t="s">
        <v>43</v>
      </c>
      <c r="G47" s="114">
        <v>1</v>
      </c>
      <c r="H47" s="1143">
        <v>3040</v>
      </c>
      <c r="I47" s="1144">
        <f t="shared" ref="I47:I51" si="2">G47*H47</f>
        <v>3040</v>
      </c>
      <c r="J47" s="116"/>
      <c r="K47" s="297" t="s">
        <v>1790</v>
      </c>
      <c r="L47" s="39"/>
      <c r="M47" s="1726" t="s">
        <v>3845</v>
      </c>
      <c r="N47" s="48">
        <v>45877</v>
      </c>
      <c r="O47" s="50"/>
      <c r="P47" s="50" t="s">
        <v>3846</v>
      </c>
      <c r="Q47" s="50" t="s">
        <v>3858</v>
      </c>
      <c r="R47" s="33"/>
    </row>
    <row r="48" spans="1:18" ht="18" customHeight="1">
      <c r="A48" s="399" t="s">
        <v>45</v>
      </c>
      <c r="B48" s="777">
        <v>2</v>
      </c>
      <c r="C48" s="142">
        <f>C47+1</f>
        <v>9</v>
      </c>
      <c r="D48" s="114" t="s">
        <v>381</v>
      </c>
      <c r="E48" s="114" t="s">
        <v>377</v>
      </c>
      <c r="F48" s="1740" t="s">
        <v>1879</v>
      </c>
      <c r="G48" s="1741">
        <v>1</v>
      </c>
      <c r="H48" s="1742">
        <v>2340</v>
      </c>
      <c r="I48" s="1743">
        <f t="shared" si="2"/>
        <v>2340</v>
      </c>
      <c r="J48" s="430"/>
      <c r="K48" s="300" t="s">
        <v>3861</v>
      </c>
      <c r="L48" s="101"/>
      <c r="M48" s="1726" t="s">
        <v>3845</v>
      </c>
      <c r="N48" s="48">
        <v>45877</v>
      </c>
      <c r="O48" s="50"/>
      <c r="P48" s="50" t="s">
        <v>3846</v>
      </c>
      <c r="Q48" s="50" t="s">
        <v>3858</v>
      </c>
      <c r="R48" s="139"/>
    </row>
    <row r="49" spans="1:18" ht="18" customHeight="1">
      <c r="A49" s="399"/>
      <c r="B49" s="777">
        <v>2</v>
      </c>
      <c r="C49" s="142">
        <f t="shared" ref="C49:C51" si="3">C48+1</f>
        <v>10</v>
      </c>
      <c r="D49" s="114" t="s">
        <v>381</v>
      </c>
      <c r="E49" s="114" t="s">
        <v>377</v>
      </c>
      <c r="F49" s="1740" t="s">
        <v>3862</v>
      </c>
      <c r="G49" s="1741">
        <v>1</v>
      </c>
      <c r="H49" s="1742">
        <v>4740</v>
      </c>
      <c r="I49" s="1743">
        <f t="shared" si="2"/>
        <v>4740</v>
      </c>
      <c r="J49" s="430"/>
      <c r="K49" s="300" t="s">
        <v>3863</v>
      </c>
      <c r="L49" s="101"/>
      <c r="M49" s="1726" t="s">
        <v>3845</v>
      </c>
      <c r="N49" s="48">
        <v>45877</v>
      </c>
      <c r="O49" s="50"/>
      <c r="P49" s="50" t="s">
        <v>3846</v>
      </c>
      <c r="Q49" s="50" t="s">
        <v>3858</v>
      </c>
      <c r="R49" s="139"/>
    </row>
    <row r="50" spans="1:18" ht="18" customHeight="1">
      <c r="A50" s="399"/>
      <c r="B50" s="777">
        <v>2</v>
      </c>
      <c r="C50" s="142">
        <f t="shared" si="3"/>
        <v>11</v>
      </c>
      <c r="D50" s="114" t="s">
        <v>381</v>
      </c>
      <c r="E50" s="114" t="s">
        <v>377</v>
      </c>
      <c r="F50" s="1740" t="s">
        <v>3864</v>
      </c>
      <c r="G50" s="1741">
        <v>2</v>
      </c>
      <c r="H50" s="1742">
        <v>210</v>
      </c>
      <c r="I50" s="1743">
        <f t="shared" si="2"/>
        <v>420</v>
      </c>
      <c r="J50" s="430"/>
      <c r="K50" s="300" t="s">
        <v>3865</v>
      </c>
      <c r="L50" s="101"/>
      <c r="M50" s="1726" t="s">
        <v>3845</v>
      </c>
      <c r="N50" s="48">
        <v>45877</v>
      </c>
      <c r="O50" s="50"/>
      <c r="P50" s="50" t="s">
        <v>3846</v>
      </c>
      <c r="Q50" s="50" t="s">
        <v>3858</v>
      </c>
      <c r="R50" s="139"/>
    </row>
    <row r="51" spans="1:18" ht="18" customHeight="1">
      <c r="A51" s="399"/>
      <c r="B51" s="777">
        <v>2</v>
      </c>
      <c r="C51" s="142">
        <f t="shared" si="3"/>
        <v>12</v>
      </c>
      <c r="D51" s="114" t="s">
        <v>381</v>
      </c>
      <c r="E51" s="114" t="s">
        <v>377</v>
      </c>
      <c r="F51" s="1740" t="s">
        <v>3866</v>
      </c>
      <c r="G51" s="1741">
        <v>2</v>
      </c>
      <c r="H51" s="1742">
        <v>260</v>
      </c>
      <c r="I51" s="1743">
        <f t="shared" si="2"/>
        <v>520</v>
      </c>
      <c r="J51" s="430"/>
      <c r="K51" s="300" t="s">
        <v>3867</v>
      </c>
      <c r="L51" s="101"/>
      <c r="M51" s="1726" t="s">
        <v>3845</v>
      </c>
      <c r="N51" s="48">
        <v>45877</v>
      </c>
      <c r="O51" s="50"/>
      <c r="P51" s="50" t="s">
        <v>3846</v>
      </c>
      <c r="Q51" s="50" t="s">
        <v>3858</v>
      </c>
      <c r="R51" s="139"/>
    </row>
    <row r="52" spans="1:18" ht="18" customHeight="1">
      <c r="A52" s="27"/>
      <c r="B52" s="93"/>
      <c r="C52" s="241"/>
      <c r="D52" s="28"/>
      <c r="E52" s="28"/>
      <c r="F52" s="166"/>
      <c r="G52" s="157"/>
      <c r="H52" s="168"/>
      <c r="I52" s="154"/>
      <c r="J52" s="27"/>
      <c r="K52" s="38"/>
      <c r="L52" s="69"/>
      <c r="M52" s="177"/>
      <c r="N52" s="658"/>
      <c r="O52" s="50"/>
      <c r="P52" s="835"/>
      <c r="Q52" s="285"/>
      <c r="R52" s="139"/>
    </row>
    <row r="53" spans="1:18" ht="18" customHeight="1">
      <c r="C53" s="284"/>
      <c r="D53" s="1431"/>
      <c r="E53" s="1431"/>
      <c r="F53" s="1744">
        <f>SUM(I47:I52)</f>
        <v>11060</v>
      </c>
      <c r="G53" s="1745"/>
      <c r="H53" s="1745"/>
      <c r="I53" s="1745"/>
      <c r="J53" s="1746"/>
      <c r="K53" s="1139"/>
      <c r="L53" s="101"/>
      <c r="M53" s="177"/>
      <c r="N53" s="658"/>
      <c r="O53" s="50"/>
      <c r="P53" s="50"/>
      <c r="Q53" s="48"/>
      <c r="R53" s="59"/>
    </row>
    <row r="54" spans="1:18" ht="18" customHeight="1">
      <c r="C54" s="47"/>
      <c r="D54" s="49"/>
      <c r="E54" s="49"/>
      <c r="F54" s="100"/>
      <c r="G54" s="97"/>
      <c r="H54" s="97"/>
      <c r="I54" s="98"/>
      <c r="J54" s="649"/>
      <c r="K54" s="100"/>
      <c r="L54" s="101"/>
      <c r="M54" s="177"/>
      <c r="N54" s="48"/>
      <c r="O54" s="50"/>
      <c r="P54" s="50"/>
      <c r="Q54" s="48"/>
      <c r="R54" s="59"/>
    </row>
    <row r="55" spans="1:18" ht="18" customHeight="1">
      <c r="C55" s="47"/>
      <c r="D55" s="47"/>
      <c r="E55" s="47"/>
      <c r="F55" s="101" t="s">
        <v>1089</v>
      </c>
      <c r="G55" s="44"/>
      <c r="H55" s="44"/>
      <c r="I55" s="44">
        <f>G55*H55</f>
        <v>0</v>
      </c>
      <c r="J55" s="45"/>
      <c r="K55" s="100" t="s">
        <v>1090</v>
      </c>
      <c r="L55" s="666"/>
      <c r="M55" s="47"/>
      <c r="N55" s="48"/>
      <c r="O55" s="666"/>
      <c r="P55" s="47"/>
      <c r="Q55" s="48"/>
      <c r="R55" s="59"/>
    </row>
    <row r="56" spans="1:18" ht="18" customHeight="1">
      <c r="B56" s="667">
        <v>4</v>
      </c>
      <c r="C56" s="668"/>
      <c r="D56" s="49"/>
      <c r="E56" s="49"/>
      <c r="F56" s="101" t="s">
        <v>1090</v>
      </c>
      <c r="G56" s="44"/>
      <c r="H56" s="44">
        <v>5000</v>
      </c>
      <c r="I56" s="44">
        <f>G56*H56</f>
        <v>0</v>
      </c>
      <c r="J56" s="45"/>
      <c r="K56" s="100" t="s">
        <v>1091</v>
      </c>
      <c r="L56" s="666"/>
      <c r="M56" s="47"/>
      <c r="N56" s="48"/>
      <c r="O56" s="666"/>
      <c r="P56" s="47"/>
      <c r="Q56" s="48"/>
      <c r="R56" s="50"/>
    </row>
    <row r="57" spans="1:18" ht="18" customHeight="1">
      <c r="C57" s="47"/>
      <c r="D57" s="49"/>
      <c r="E57" s="49"/>
      <c r="F57" s="101" t="s">
        <v>1091</v>
      </c>
      <c r="G57" s="44"/>
      <c r="H57" s="44"/>
      <c r="I57" s="44">
        <f>G57*H57</f>
        <v>0</v>
      </c>
      <c r="J57" s="45"/>
      <c r="K57" s="177"/>
      <c r="L57" s="666"/>
      <c r="M57" s="47"/>
      <c r="N57" s="47"/>
      <c r="O57" s="666"/>
      <c r="P57" s="47"/>
      <c r="Q57" s="50"/>
      <c r="R57" s="50"/>
    </row>
    <row r="58" spans="1:18" ht="18" customHeight="1">
      <c r="C58" s="47"/>
      <c r="D58" s="49"/>
      <c r="E58" s="49"/>
      <c r="F58" s="669"/>
      <c r="G58" s="670"/>
      <c r="H58" s="670"/>
      <c r="I58" s="671"/>
      <c r="J58" s="126"/>
      <c r="K58" s="124"/>
    </row>
    <row r="59" spans="1:18" ht="18" customHeight="1"/>
    <row r="60" spans="1:18" ht="18" customHeight="1"/>
    <row r="61" spans="1:18" ht="18" customHeight="1"/>
  </sheetData>
  <autoFilter ref="C10:P61" xr:uid="{00000000-0009-0000-0000-000003000000}"/>
  <mergeCells count="16">
    <mergeCell ref="D37:F37"/>
    <mergeCell ref="D46:F46"/>
    <mergeCell ref="F58:I58"/>
    <mergeCell ref="C6:E6"/>
    <mergeCell ref="H6:K6"/>
    <mergeCell ref="D13:F13"/>
    <mergeCell ref="G14:G15"/>
    <mergeCell ref="D22:G22"/>
    <mergeCell ref="D30:F30"/>
    <mergeCell ref="C2:E2"/>
    <mergeCell ref="H2:J2"/>
    <mergeCell ref="C3:E3"/>
    <mergeCell ref="C4:E4"/>
    <mergeCell ref="H4:H5"/>
    <mergeCell ref="I4:K5"/>
    <mergeCell ref="C5:E5"/>
  </mergeCells>
  <phoneticPr fontId="2"/>
  <dataValidations count="2">
    <dataValidation allowBlank="1" showInputMessage="1" showErrorMessage="1" sqref="K32:K34 K37 K39:K40 K17:K21 K27:K30 K11:K13" xr:uid="{BECDEEDA-13DD-462F-9AFF-EA0D7BA85C58}"/>
    <dataValidation imeMode="hiragana" allowBlank="1" showInputMessage="1" showErrorMessage="1" sqref="K22:K25" xr:uid="{5E6CB092-5E24-45B0-9EF6-20F5E98BA2C5}"/>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7226-6C32-43C8-BEFF-ADCC1C5E52EC}">
  <sheetPr>
    <tabColor rgb="FF0070C0"/>
  </sheetPr>
  <dimension ref="A2:R261"/>
  <sheetViews>
    <sheetView zoomScale="70" zoomScaleNormal="70" workbookViewId="0">
      <pane ySplit="8" topLeftCell="A37" activePane="bottomLeft" state="frozen"/>
      <selection activeCell="B1" sqref="B1"/>
      <selection pane="bottomLeft" activeCell="R46" sqref="R46:R48"/>
    </sheetView>
  </sheetViews>
  <sheetFormatPr defaultColWidth="11.75" defaultRowHeight="13.5" customHeight="1"/>
  <cols>
    <col min="1" max="1" width="12.5" style="1" customWidth="1"/>
    <col min="2" max="2" width="10.5" style="1" customWidth="1"/>
    <col min="3" max="3" width="6.25" style="4" customWidth="1"/>
    <col min="4" max="4" width="15.25" style="1" customWidth="1"/>
    <col min="5" max="5" width="15.5" style="1" customWidth="1"/>
    <col min="6" max="6" width="52.5" style="1" customWidth="1"/>
    <col min="7" max="7" width="10.75" style="4" customWidth="1"/>
    <col min="8" max="9" width="12.125" style="4" customWidth="1"/>
    <col min="10" max="10" width="7.125" style="10" customWidth="1"/>
    <col min="11" max="11" width="50.5" style="1" customWidth="1"/>
    <col min="12" max="12" width="18.125" style="1" customWidth="1"/>
    <col min="13" max="13" width="25.875" style="4" customWidth="1"/>
    <col min="14" max="14" width="17" style="4" customWidth="1"/>
    <col min="15" max="15" width="9.2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3834</v>
      </c>
      <c r="H2" s="640" t="s">
        <v>1058</v>
      </c>
      <c r="I2" s="641"/>
      <c r="J2" s="642"/>
      <c r="K2" s="643">
        <f>SUM(I:I)</f>
        <v>619291</v>
      </c>
    </row>
    <row r="3" spans="1:18" ht="20.100000000000001" customHeight="1">
      <c r="C3" s="638" t="s">
        <v>1059</v>
      </c>
      <c r="D3" s="638"/>
      <c r="E3" s="638"/>
      <c r="F3" s="645" t="s">
        <v>3831</v>
      </c>
    </row>
    <row r="4" spans="1:18" ht="20.100000000000001" customHeight="1">
      <c r="C4" s="638" t="s">
        <v>1061</v>
      </c>
      <c r="D4" s="638"/>
      <c r="E4" s="638"/>
      <c r="F4" s="645" t="s">
        <v>3832</v>
      </c>
      <c r="H4" s="1747" t="s">
        <v>1375</v>
      </c>
      <c r="I4" s="1748"/>
      <c r="J4" s="1749" t="s">
        <v>3835</v>
      </c>
      <c r="K4" s="1749"/>
      <c r="L4" s="1749"/>
    </row>
    <row r="5" spans="1:18" ht="20.100000000000001" customHeight="1">
      <c r="C5" s="638" t="s">
        <v>1064</v>
      </c>
      <c r="D5" s="638"/>
      <c r="E5" s="638"/>
      <c r="F5" s="647">
        <v>45896</v>
      </c>
      <c r="H5" s="1747"/>
      <c r="I5" s="1748"/>
      <c r="J5" s="1749"/>
      <c r="K5" s="1749"/>
      <c r="L5" s="1749"/>
    </row>
    <row r="6" spans="1:18" ht="20.100000000000001" customHeight="1">
      <c r="C6" s="638" t="s">
        <v>1065</v>
      </c>
      <c r="D6" s="638"/>
      <c r="E6" s="638"/>
      <c r="F6" s="647">
        <v>45897</v>
      </c>
      <c r="H6" s="648" t="s">
        <v>3868</v>
      </c>
      <c r="I6" s="648"/>
      <c r="J6" s="648"/>
      <c r="K6" s="648"/>
    </row>
    <row r="8" spans="1:18" s="4" customFormat="1" ht="19.5" customHeight="1">
      <c r="A8" s="773" t="s">
        <v>3838</v>
      </c>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664"/>
      <c r="D9" s="665"/>
      <c r="E9" s="665"/>
      <c r="F9" s="69"/>
      <c r="G9" s="44"/>
      <c r="H9" s="44"/>
      <c r="I9" s="44"/>
      <c r="J9" s="45"/>
      <c r="K9" s="46"/>
      <c r="L9" s="47"/>
      <c r="M9" s="47"/>
      <c r="N9" s="48"/>
      <c r="O9" s="49"/>
      <c r="P9" s="47"/>
      <c r="Q9" s="48"/>
      <c r="R9" s="50"/>
    </row>
    <row r="10" spans="1:18" s="4" customFormat="1" ht="19.5" customHeight="1">
      <c r="C10" s="664"/>
      <c r="D10" s="665"/>
      <c r="E10" s="665"/>
      <c r="F10" s="69"/>
      <c r="G10" s="44"/>
      <c r="H10" s="44"/>
      <c r="I10" s="44"/>
      <c r="J10" s="45"/>
      <c r="K10" s="46"/>
      <c r="L10" s="47"/>
      <c r="M10" s="47"/>
      <c r="N10" s="48"/>
      <c r="O10" s="49"/>
      <c r="P10" s="47"/>
      <c r="Q10" s="48"/>
      <c r="R10" s="50"/>
    </row>
    <row r="11" spans="1:18" ht="18" customHeight="1">
      <c r="B11" s="1629"/>
      <c r="C11" s="1750" t="s">
        <v>35</v>
      </c>
      <c r="D11" s="1751"/>
      <c r="E11" s="1751"/>
      <c r="F11" s="1752"/>
      <c r="G11" s="841"/>
      <c r="H11" s="841"/>
      <c r="I11" s="44"/>
      <c r="J11" s="45"/>
      <c r="K11" s="100"/>
      <c r="L11" s="101"/>
      <c r="M11" s="177"/>
      <c r="N11" s="48"/>
      <c r="O11" s="50"/>
      <c r="P11" s="50"/>
      <c r="Q11" s="48"/>
      <c r="R11" s="59"/>
    </row>
    <row r="12" spans="1:18" ht="18" customHeight="1">
      <c r="A12" s="398" t="s">
        <v>77</v>
      </c>
      <c r="B12" s="777">
        <v>2</v>
      </c>
      <c r="C12" s="142">
        <v>1</v>
      </c>
      <c r="D12" s="28" t="s">
        <v>55</v>
      </c>
      <c r="E12" s="28" t="s">
        <v>55</v>
      </c>
      <c r="F12" s="1610" t="s">
        <v>56</v>
      </c>
      <c r="G12" s="737">
        <v>2</v>
      </c>
      <c r="H12" s="1214">
        <v>1032</v>
      </c>
      <c r="I12" s="1214">
        <f t="shared" ref="I12:I38" si="0">G12*H12</f>
        <v>2064</v>
      </c>
      <c r="J12" s="135"/>
      <c r="K12" s="136" t="s">
        <v>3757</v>
      </c>
      <c r="L12" s="1753" t="s">
        <v>3869</v>
      </c>
      <c r="M12" s="1753" t="s">
        <v>3870</v>
      </c>
      <c r="N12" s="40">
        <v>45875</v>
      </c>
      <c r="O12" s="38"/>
      <c r="P12" s="40">
        <v>45896</v>
      </c>
      <c r="Q12" s="40">
        <v>45897</v>
      </c>
      <c r="R12" s="33"/>
    </row>
    <row r="13" spans="1:18" ht="18" customHeight="1">
      <c r="A13" s="398" t="s">
        <v>77</v>
      </c>
      <c r="B13" s="777">
        <v>2</v>
      </c>
      <c r="C13" s="145">
        <f>C12+1</f>
        <v>2</v>
      </c>
      <c r="D13" s="28" t="s">
        <v>55</v>
      </c>
      <c r="E13" s="28" t="s">
        <v>55</v>
      </c>
      <c r="F13" s="1610" t="s">
        <v>3871</v>
      </c>
      <c r="G13" s="737">
        <v>1</v>
      </c>
      <c r="H13" s="1214">
        <v>920</v>
      </c>
      <c r="I13" s="1214">
        <f t="shared" si="0"/>
        <v>920</v>
      </c>
      <c r="J13" s="135"/>
      <c r="K13" s="136" t="s">
        <v>3757</v>
      </c>
      <c r="L13" s="1753" t="s">
        <v>3872</v>
      </c>
      <c r="M13" s="1753" t="s">
        <v>3870</v>
      </c>
      <c r="N13" s="40">
        <v>45875</v>
      </c>
      <c r="O13" s="38"/>
      <c r="P13" s="40">
        <v>45896</v>
      </c>
      <c r="Q13" s="40">
        <v>45897</v>
      </c>
      <c r="R13" s="33"/>
    </row>
    <row r="14" spans="1:18" ht="18" customHeight="1">
      <c r="A14" s="398" t="s">
        <v>54</v>
      </c>
      <c r="B14" s="777">
        <v>2</v>
      </c>
      <c r="C14" s="142">
        <f>C13+1</f>
        <v>3</v>
      </c>
      <c r="D14" s="396" t="s">
        <v>61</v>
      </c>
      <c r="E14" s="396" t="s">
        <v>55</v>
      </c>
      <c r="F14" s="404" t="s">
        <v>2207</v>
      </c>
      <c r="G14" s="1529">
        <v>1</v>
      </c>
      <c r="H14" s="743">
        <v>3803</v>
      </c>
      <c r="I14" s="1214">
        <f t="shared" si="0"/>
        <v>3803</v>
      </c>
      <c r="J14" s="31"/>
      <c r="K14" s="406" t="s">
        <v>2208</v>
      </c>
      <c r="L14" s="1753"/>
      <c r="M14" s="1753" t="s">
        <v>3870</v>
      </c>
      <c r="N14" s="40">
        <v>45875</v>
      </c>
      <c r="O14" s="38"/>
      <c r="P14" s="40">
        <v>45896</v>
      </c>
      <c r="Q14" s="40">
        <v>45897</v>
      </c>
      <c r="R14" s="33"/>
    </row>
    <row r="15" spans="1:18" ht="18" customHeight="1">
      <c r="A15" s="431" t="s">
        <v>42</v>
      </c>
      <c r="B15" s="777">
        <v>2</v>
      </c>
      <c r="C15" s="145">
        <f t="shared" ref="C15:C17" si="1">C14+1</f>
        <v>4</v>
      </c>
      <c r="D15" s="28" t="s">
        <v>55</v>
      </c>
      <c r="E15" s="28" t="s">
        <v>55</v>
      </c>
      <c r="F15" s="1610" t="s">
        <v>2209</v>
      </c>
      <c r="G15" s="737">
        <v>11</v>
      </c>
      <c r="H15" s="1214">
        <v>41</v>
      </c>
      <c r="I15" s="1214">
        <f t="shared" si="0"/>
        <v>451</v>
      </c>
      <c r="J15" s="147"/>
      <c r="K15" s="136" t="s">
        <v>3873</v>
      </c>
      <c r="L15" s="1753"/>
      <c r="M15" s="1753" t="s">
        <v>3870</v>
      </c>
      <c r="N15" s="40">
        <v>45875</v>
      </c>
      <c r="O15" s="38"/>
      <c r="P15" s="40">
        <v>45896</v>
      </c>
      <c r="Q15" s="40">
        <v>45897</v>
      </c>
      <c r="R15" s="33"/>
    </row>
    <row r="16" spans="1:18" ht="18" customHeight="1">
      <c r="A16" s="431" t="s">
        <v>255</v>
      </c>
      <c r="B16" s="777">
        <v>2</v>
      </c>
      <c r="C16" s="145">
        <f t="shared" si="1"/>
        <v>5</v>
      </c>
      <c r="D16" s="200" t="s">
        <v>55</v>
      </c>
      <c r="E16" s="200" t="s">
        <v>55</v>
      </c>
      <c r="F16" s="1610" t="s">
        <v>608</v>
      </c>
      <c r="G16" s="431">
        <v>4</v>
      </c>
      <c r="H16" s="1257">
        <v>112</v>
      </c>
      <c r="I16" s="1244">
        <f t="shared" si="0"/>
        <v>448</v>
      </c>
      <c r="J16" s="31"/>
      <c r="K16" s="1246" t="s">
        <v>1784</v>
      </c>
      <c r="L16" s="1753"/>
      <c r="M16" s="1753" t="s">
        <v>3870</v>
      </c>
      <c r="N16" s="40">
        <v>45875</v>
      </c>
      <c r="O16" s="38"/>
      <c r="P16" s="40">
        <v>45896</v>
      </c>
      <c r="Q16" s="40">
        <v>45897</v>
      </c>
      <c r="R16" s="33"/>
    </row>
    <row r="17" spans="1:18" ht="18" customHeight="1">
      <c r="A17" s="398" t="s">
        <v>54</v>
      </c>
      <c r="B17" s="777">
        <v>2</v>
      </c>
      <c r="C17" s="145">
        <f t="shared" si="1"/>
        <v>6</v>
      </c>
      <c r="D17" s="396" t="s">
        <v>61</v>
      </c>
      <c r="E17" s="396" t="s">
        <v>55</v>
      </c>
      <c r="F17" s="1610" t="s">
        <v>3874</v>
      </c>
      <c r="G17" s="431">
        <v>1</v>
      </c>
      <c r="H17" s="1396">
        <v>20216</v>
      </c>
      <c r="I17" s="1214">
        <f t="shared" si="0"/>
        <v>20216</v>
      </c>
      <c r="J17" s="31"/>
      <c r="K17" s="136" t="s">
        <v>3875</v>
      </c>
      <c r="L17" s="1753"/>
      <c r="M17" s="1753" t="s">
        <v>3870</v>
      </c>
      <c r="N17" s="40">
        <v>45875</v>
      </c>
      <c r="O17" s="38"/>
      <c r="P17" s="40">
        <v>45896</v>
      </c>
      <c r="Q17" s="40">
        <v>45897</v>
      </c>
      <c r="R17" s="33"/>
    </row>
    <row r="18" spans="1:18" ht="18" customHeight="1">
      <c r="A18" s="431" t="s">
        <v>42</v>
      </c>
      <c r="B18" s="777">
        <v>2</v>
      </c>
      <c r="C18" s="145">
        <f>C17+1</f>
        <v>7</v>
      </c>
      <c r="D18" s="28" t="s">
        <v>55</v>
      </c>
      <c r="E18" s="28" t="s">
        <v>55</v>
      </c>
      <c r="F18" s="1610" t="s">
        <v>3876</v>
      </c>
      <c r="G18" s="737">
        <v>3</v>
      </c>
      <c r="H18" s="1214">
        <v>232</v>
      </c>
      <c r="I18" s="1214">
        <f t="shared" si="0"/>
        <v>696</v>
      </c>
      <c r="J18" s="147"/>
      <c r="K18" s="150" t="s">
        <v>3877</v>
      </c>
      <c r="L18" s="1753"/>
      <c r="M18" s="1753" t="s">
        <v>3870</v>
      </c>
      <c r="N18" s="40">
        <v>45875</v>
      </c>
      <c r="O18" s="38"/>
      <c r="P18" s="40">
        <v>45896</v>
      </c>
      <c r="Q18" s="40">
        <v>45897</v>
      </c>
      <c r="R18" s="33"/>
    </row>
    <row r="19" spans="1:18" ht="18" customHeight="1">
      <c r="A19" s="431" t="s">
        <v>42</v>
      </c>
      <c r="B19" s="777">
        <v>2</v>
      </c>
      <c r="C19" s="145">
        <f t="shared" ref="C19:C38" si="2">C18+1</f>
        <v>8</v>
      </c>
      <c r="D19" s="28" t="s">
        <v>55</v>
      </c>
      <c r="E19" s="28" t="s">
        <v>55</v>
      </c>
      <c r="F19" s="1610" t="s">
        <v>67</v>
      </c>
      <c r="G19" s="737">
        <v>5</v>
      </c>
      <c r="H19" s="1214">
        <v>24</v>
      </c>
      <c r="I19" s="1214">
        <f t="shared" si="0"/>
        <v>120</v>
      </c>
      <c r="J19" s="147"/>
      <c r="K19" s="150" t="s">
        <v>3878</v>
      </c>
      <c r="L19" s="1753"/>
      <c r="M19" s="1753" t="s">
        <v>3870</v>
      </c>
      <c r="N19" s="40">
        <v>45875</v>
      </c>
      <c r="O19" s="38"/>
      <c r="P19" s="40">
        <v>45896</v>
      </c>
      <c r="Q19" s="40">
        <v>45897</v>
      </c>
      <c r="R19" s="33"/>
    </row>
    <row r="20" spans="1:18" ht="18" customHeight="1">
      <c r="A20" s="431" t="s">
        <v>64</v>
      </c>
      <c r="B20" s="777">
        <v>2</v>
      </c>
      <c r="C20" s="145">
        <f t="shared" si="2"/>
        <v>9</v>
      </c>
      <c r="D20" s="28" t="s">
        <v>55</v>
      </c>
      <c r="E20" s="28" t="s">
        <v>55</v>
      </c>
      <c r="F20" s="1610" t="s">
        <v>65</v>
      </c>
      <c r="G20" s="431">
        <v>2</v>
      </c>
      <c r="H20" s="1257">
        <v>739</v>
      </c>
      <c r="I20" s="1214">
        <f t="shared" si="0"/>
        <v>1478</v>
      </c>
      <c r="J20" s="31"/>
      <c r="K20" s="136" t="s">
        <v>3879</v>
      </c>
      <c r="L20" s="1753"/>
      <c r="M20" s="1753" t="s">
        <v>3870</v>
      </c>
      <c r="N20" s="40">
        <v>45875</v>
      </c>
      <c r="O20" s="38"/>
      <c r="P20" s="40">
        <v>45896</v>
      </c>
      <c r="Q20" s="40">
        <v>45897</v>
      </c>
      <c r="R20" s="33"/>
    </row>
    <row r="21" spans="1:18" ht="18" customHeight="1">
      <c r="A21" s="398" t="s">
        <v>42</v>
      </c>
      <c r="B21" s="777">
        <v>2</v>
      </c>
      <c r="C21" s="145">
        <f t="shared" si="2"/>
        <v>10</v>
      </c>
      <c r="D21" s="28" t="s">
        <v>55</v>
      </c>
      <c r="E21" s="28" t="s">
        <v>55</v>
      </c>
      <c r="F21" s="1610" t="s">
        <v>90</v>
      </c>
      <c r="G21" s="737">
        <v>12</v>
      </c>
      <c r="H21" s="1214">
        <v>41</v>
      </c>
      <c r="I21" s="1214">
        <f t="shared" si="0"/>
        <v>492</v>
      </c>
      <c r="J21" s="147"/>
      <c r="K21" s="136" t="s">
        <v>3880</v>
      </c>
      <c r="L21" s="1753"/>
      <c r="M21" s="1753" t="s">
        <v>3870</v>
      </c>
      <c r="N21" s="40">
        <v>45875</v>
      </c>
      <c r="O21" s="38"/>
      <c r="P21" s="40">
        <v>45896</v>
      </c>
      <c r="Q21" s="40">
        <v>45897</v>
      </c>
      <c r="R21" s="33"/>
    </row>
    <row r="22" spans="1:18" ht="18" customHeight="1">
      <c r="A22" s="730" t="s">
        <v>109</v>
      </c>
      <c r="B22" s="38"/>
      <c r="C22" s="145">
        <f t="shared" si="2"/>
        <v>11</v>
      </c>
      <c r="D22" s="146" t="s">
        <v>61</v>
      </c>
      <c r="E22" s="28" t="s">
        <v>55</v>
      </c>
      <c r="F22" s="1610" t="s">
        <v>3881</v>
      </c>
      <c r="G22" s="431">
        <v>1</v>
      </c>
      <c r="H22" s="756">
        <v>2746</v>
      </c>
      <c r="I22" s="1214">
        <f t="shared" si="0"/>
        <v>2746</v>
      </c>
      <c r="J22" s="31"/>
      <c r="K22" s="136" t="s">
        <v>3882</v>
      </c>
      <c r="L22" s="1753"/>
      <c r="M22" s="1753" t="s">
        <v>3870</v>
      </c>
      <c r="N22" s="40">
        <v>45875</v>
      </c>
      <c r="O22" s="38"/>
      <c r="P22" s="40">
        <v>45896</v>
      </c>
      <c r="Q22" s="40">
        <v>45897</v>
      </c>
      <c r="R22" s="33"/>
    </row>
    <row r="23" spans="1:18" ht="18" customHeight="1">
      <c r="A23" s="431" t="s">
        <v>42</v>
      </c>
      <c r="B23" s="777">
        <v>2</v>
      </c>
      <c r="C23" s="145">
        <f t="shared" si="2"/>
        <v>12</v>
      </c>
      <c r="D23" s="28" t="s">
        <v>55</v>
      </c>
      <c r="E23" s="28" t="s">
        <v>55</v>
      </c>
      <c r="F23" s="1610" t="s">
        <v>2209</v>
      </c>
      <c r="G23" s="737">
        <v>5</v>
      </c>
      <c r="H23" s="1214">
        <v>77</v>
      </c>
      <c r="I23" s="1214">
        <f t="shared" si="0"/>
        <v>385</v>
      </c>
      <c r="J23" s="147"/>
      <c r="K23" s="136" t="s">
        <v>3883</v>
      </c>
      <c r="L23" s="1753"/>
      <c r="M23" s="1753" t="s">
        <v>3870</v>
      </c>
      <c r="N23" s="40">
        <v>45875</v>
      </c>
      <c r="O23" s="38"/>
      <c r="P23" s="40">
        <v>45896</v>
      </c>
      <c r="Q23" s="40">
        <v>45897</v>
      </c>
      <c r="R23" s="33"/>
    </row>
    <row r="24" spans="1:18" ht="18" customHeight="1">
      <c r="A24" s="431" t="s">
        <v>42</v>
      </c>
      <c r="B24" s="93"/>
      <c r="C24" s="145">
        <f t="shared" si="2"/>
        <v>13</v>
      </c>
      <c r="D24" s="28" t="s">
        <v>55</v>
      </c>
      <c r="E24" s="28" t="s">
        <v>55</v>
      </c>
      <c r="F24" s="1610" t="s">
        <v>3884</v>
      </c>
      <c r="G24" s="431">
        <v>3</v>
      </c>
      <c r="H24" s="756">
        <v>120</v>
      </c>
      <c r="I24" s="1214">
        <f t="shared" si="0"/>
        <v>360</v>
      </c>
      <c r="J24" s="31"/>
      <c r="K24" s="136" t="s">
        <v>2328</v>
      </c>
      <c r="L24" s="1753"/>
      <c r="M24" s="1753" t="s">
        <v>3870</v>
      </c>
      <c r="N24" s="40">
        <v>45875</v>
      </c>
      <c r="O24" s="38"/>
      <c r="P24" s="40">
        <v>45896</v>
      </c>
      <c r="Q24" s="40">
        <v>45897</v>
      </c>
      <c r="R24" s="33"/>
    </row>
    <row r="25" spans="1:18" ht="18" customHeight="1">
      <c r="A25" s="398" t="s">
        <v>54</v>
      </c>
      <c r="B25" s="777">
        <v>2</v>
      </c>
      <c r="C25" s="145">
        <f t="shared" si="2"/>
        <v>14</v>
      </c>
      <c r="D25" s="396" t="s">
        <v>61</v>
      </c>
      <c r="E25" s="396" t="s">
        <v>55</v>
      </c>
      <c r="F25" s="1610" t="s">
        <v>99</v>
      </c>
      <c r="G25" s="737">
        <v>2</v>
      </c>
      <c r="H25" s="1214">
        <v>4896</v>
      </c>
      <c r="I25" s="1754">
        <f t="shared" si="0"/>
        <v>9792</v>
      </c>
      <c r="J25" s="135"/>
      <c r="K25" s="136" t="s">
        <v>100</v>
      </c>
      <c r="L25" s="1753"/>
      <c r="M25" s="1753" t="s">
        <v>3870</v>
      </c>
      <c r="N25" s="40">
        <v>45875</v>
      </c>
      <c r="O25" s="38"/>
      <c r="P25" s="40">
        <v>45896</v>
      </c>
      <c r="Q25" s="40">
        <v>45897</v>
      </c>
      <c r="R25" s="33"/>
    </row>
    <row r="26" spans="1:18" ht="18" customHeight="1">
      <c r="A26" s="398" t="s">
        <v>42</v>
      </c>
      <c r="B26" s="777">
        <v>2</v>
      </c>
      <c r="C26" s="145">
        <f t="shared" si="2"/>
        <v>15</v>
      </c>
      <c r="D26" s="28" t="s">
        <v>55</v>
      </c>
      <c r="E26" s="28" t="s">
        <v>55</v>
      </c>
      <c r="F26" s="1610" t="s">
        <v>101</v>
      </c>
      <c r="G26" s="737">
        <v>2</v>
      </c>
      <c r="H26" s="1214">
        <v>870</v>
      </c>
      <c r="I26" s="1754">
        <f t="shared" si="0"/>
        <v>1740</v>
      </c>
      <c r="J26" s="135"/>
      <c r="K26" s="136" t="s">
        <v>3885</v>
      </c>
      <c r="L26" s="1753"/>
      <c r="M26" s="1753" t="s">
        <v>3870</v>
      </c>
      <c r="N26" s="40">
        <v>45875</v>
      </c>
      <c r="O26" s="38"/>
      <c r="P26" s="40">
        <v>45896</v>
      </c>
      <c r="Q26" s="40">
        <v>45897</v>
      </c>
      <c r="R26" s="33"/>
    </row>
    <row r="27" spans="1:18" ht="18" customHeight="1">
      <c r="A27" s="398" t="s">
        <v>77</v>
      </c>
      <c r="B27" s="777">
        <v>2</v>
      </c>
      <c r="C27" s="145">
        <f t="shared" si="2"/>
        <v>16</v>
      </c>
      <c r="D27" s="28" t="s">
        <v>55</v>
      </c>
      <c r="E27" s="28" t="s">
        <v>55</v>
      </c>
      <c r="F27" s="1610" t="s">
        <v>103</v>
      </c>
      <c r="G27" s="737">
        <v>2</v>
      </c>
      <c r="H27" s="1214">
        <v>3643</v>
      </c>
      <c r="I27" s="1754">
        <f t="shared" si="0"/>
        <v>7286</v>
      </c>
      <c r="J27" s="135"/>
      <c r="K27" s="136" t="s">
        <v>3886</v>
      </c>
      <c r="L27" s="1753"/>
      <c r="M27" s="1753" t="s">
        <v>3870</v>
      </c>
      <c r="N27" s="40">
        <v>45875</v>
      </c>
      <c r="O27" s="38"/>
      <c r="P27" s="40">
        <v>45896</v>
      </c>
      <c r="Q27" s="40">
        <v>45897</v>
      </c>
      <c r="R27" s="33"/>
    </row>
    <row r="28" spans="1:18" ht="18" customHeight="1">
      <c r="A28" s="398" t="s">
        <v>42</v>
      </c>
      <c r="B28" s="777">
        <v>2</v>
      </c>
      <c r="C28" s="145">
        <f t="shared" si="2"/>
        <v>17</v>
      </c>
      <c r="D28" s="28" t="s">
        <v>55</v>
      </c>
      <c r="E28" s="28" t="s">
        <v>55</v>
      </c>
      <c r="F28" s="1610" t="s">
        <v>105</v>
      </c>
      <c r="G28" s="737">
        <v>4</v>
      </c>
      <c r="H28" s="1214">
        <v>18</v>
      </c>
      <c r="I28" s="1754">
        <f t="shared" si="0"/>
        <v>72</v>
      </c>
      <c r="J28" s="135"/>
      <c r="K28" s="136" t="s">
        <v>3887</v>
      </c>
      <c r="L28" s="1753"/>
      <c r="M28" s="1753" t="s">
        <v>3870</v>
      </c>
      <c r="N28" s="40">
        <v>45875</v>
      </c>
      <c r="O28" s="38"/>
      <c r="P28" s="40">
        <v>45896</v>
      </c>
      <c r="Q28" s="40">
        <v>45897</v>
      </c>
      <c r="R28" s="33"/>
    </row>
    <row r="29" spans="1:18" ht="18" customHeight="1">
      <c r="A29" s="398" t="s">
        <v>42</v>
      </c>
      <c r="B29" s="777">
        <v>2</v>
      </c>
      <c r="C29" s="145">
        <f t="shared" si="2"/>
        <v>18</v>
      </c>
      <c r="D29" s="28" t="s">
        <v>55</v>
      </c>
      <c r="E29" s="28" t="s">
        <v>55</v>
      </c>
      <c r="F29" s="1648" t="s">
        <v>3574</v>
      </c>
      <c r="G29" s="739">
        <v>4</v>
      </c>
      <c r="H29" s="1214">
        <v>112</v>
      </c>
      <c r="I29" s="1754">
        <f t="shared" si="0"/>
        <v>448</v>
      </c>
      <c r="J29" s="135"/>
      <c r="K29" s="136" t="s">
        <v>3888</v>
      </c>
      <c r="L29" s="1753"/>
      <c r="M29" s="1753" t="s">
        <v>3870</v>
      </c>
      <c r="N29" s="40">
        <v>45875</v>
      </c>
      <c r="O29" s="38"/>
      <c r="P29" s="40">
        <v>45896</v>
      </c>
      <c r="Q29" s="40">
        <v>45897</v>
      </c>
      <c r="R29" s="33"/>
    </row>
    <row r="30" spans="1:18" ht="18" customHeight="1">
      <c r="A30" s="398" t="s">
        <v>54</v>
      </c>
      <c r="B30" s="777">
        <v>2</v>
      </c>
      <c r="C30" s="145">
        <f t="shared" si="2"/>
        <v>19</v>
      </c>
      <c r="D30" s="396" t="s">
        <v>61</v>
      </c>
      <c r="E30" s="396" t="s">
        <v>55</v>
      </c>
      <c r="F30" s="1660" t="s">
        <v>3889</v>
      </c>
      <c r="G30" s="737">
        <v>4</v>
      </c>
      <c r="H30" s="1609">
        <v>6488</v>
      </c>
      <c r="I30" s="1754">
        <f t="shared" si="0"/>
        <v>25952</v>
      </c>
      <c r="J30" s="135"/>
      <c r="K30" s="35" t="s">
        <v>3890</v>
      </c>
      <c r="L30" s="1753"/>
      <c r="M30" s="1753" t="s">
        <v>3870</v>
      </c>
      <c r="N30" s="40">
        <v>45875</v>
      </c>
      <c r="O30" s="38"/>
      <c r="P30" s="40">
        <v>45896</v>
      </c>
      <c r="Q30" s="40">
        <v>45897</v>
      </c>
      <c r="R30" s="33"/>
    </row>
    <row r="31" spans="1:18" ht="18" customHeight="1">
      <c r="A31" s="398" t="s">
        <v>54</v>
      </c>
      <c r="B31" s="777">
        <v>2</v>
      </c>
      <c r="C31" s="145">
        <f t="shared" si="2"/>
        <v>20</v>
      </c>
      <c r="D31" s="396" t="s">
        <v>61</v>
      </c>
      <c r="E31" s="396" t="s">
        <v>55</v>
      </c>
      <c r="F31" s="1610" t="s">
        <v>3891</v>
      </c>
      <c r="G31" s="737">
        <v>1</v>
      </c>
      <c r="H31" s="1609">
        <v>6296</v>
      </c>
      <c r="I31" s="1214">
        <f t="shared" si="0"/>
        <v>6296</v>
      </c>
      <c r="J31" s="135"/>
      <c r="K31" s="35" t="s">
        <v>3892</v>
      </c>
      <c r="L31" s="1753"/>
      <c r="M31" s="1753" t="s">
        <v>3870</v>
      </c>
      <c r="N31" s="40">
        <v>45875</v>
      </c>
      <c r="O31" s="38"/>
      <c r="P31" s="40">
        <v>45896</v>
      </c>
      <c r="Q31" s="40">
        <v>45897</v>
      </c>
      <c r="R31" s="33"/>
    </row>
    <row r="32" spans="1:18" ht="18" customHeight="1">
      <c r="A32" s="398" t="s">
        <v>54</v>
      </c>
      <c r="B32" s="777">
        <v>2</v>
      </c>
      <c r="C32" s="145">
        <f>C31+1</f>
        <v>21</v>
      </c>
      <c r="D32" s="396" t="s">
        <v>61</v>
      </c>
      <c r="E32" s="396" t="s">
        <v>55</v>
      </c>
      <c r="F32" s="1610" t="s">
        <v>3893</v>
      </c>
      <c r="G32" s="737">
        <v>1</v>
      </c>
      <c r="H32" s="1609">
        <v>5637</v>
      </c>
      <c r="I32" s="1214">
        <f t="shared" si="0"/>
        <v>5637</v>
      </c>
      <c r="J32" s="135"/>
      <c r="K32" s="136" t="s">
        <v>3894</v>
      </c>
      <c r="L32" s="1753"/>
      <c r="M32" s="1753" t="s">
        <v>3870</v>
      </c>
      <c r="N32" s="40">
        <v>45875</v>
      </c>
      <c r="O32" s="38"/>
      <c r="P32" s="40">
        <v>45896</v>
      </c>
      <c r="Q32" s="40">
        <v>45897</v>
      </c>
      <c r="R32" s="33"/>
    </row>
    <row r="33" spans="1:18" ht="18" customHeight="1">
      <c r="A33" s="398" t="s">
        <v>42</v>
      </c>
      <c r="B33" s="777">
        <v>2</v>
      </c>
      <c r="C33" s="145">
        <f t="shared" si="2"/>
        <v>22</v>
      </c>
      <c r="D33" s="28" t="s">
        <v>114</v>
      </c>
      <c r="E33" s="28" t="s">
        <v>55</v>
      </c>
      <c r="F33" s="1610" t="s">
        <v>115</v>
      </c>
      <c r="G33" s="737">
        <v>6</v>
      </c>
      <c r="H33" s="1214">
        <v>50</v>
      </c>
      <c r="I33" s="1214">
        <f t="shared" si="0"/>
        <v>300</v>
      </c>
      <c r="J33" s="135"/>
      <c r="K33" s="136" t="s">
        <v>116</v>
      </c>
      <c r="L33" s="1753"/>
      <c r="M33" s="1753" t="s">
        <v>3870</v>
      </c>
      <c r="N33" s="40">
        <v>45875</v>
      </c>
      <c r="O33" s="38"/>
      <c r="P33" s="40">
        <v>45896</v>
      </c>
      <c r="Q33" s="40">
        <v>45897</v>
      </c>
      <c r="R33" s="33"/>
    </row>
    <row r="34" spans="1:18" ht="18" customHeight="1">
      <c r="A34" s="398" t="s">
        <v>42</v>
      </c>
      <c r="B34" s="777">
        <v>2</v>
      </c>
      <c r="C34" s="145">
        <f t="shared" si="2"/>
        <v>23</v>
      </c>
      <c r="D34" s="28" t="s">
        <v>55</v>
      </c>
      <c r="E34" s="28" t="s">
        <v>55</v>
      </c>
      <c r="F34" s="1648" t="s">
        <v>90</v>
      </c>
      <c r="G34" s="739">
        <v>8</v>
      </c>
      <c r="H34" s="1214">
        <v>47</v>
      </c>
      <c r="I34" s="1214">
        <f t="shared" si="0"/>
        <v>376</v>
      </c>
      <c r="J34" s="147"/>
      <c r="K34" s="136" t="s">
        <v>3895</v>
      </c>
      <c r="L34" s="1753"/>
      <c r="M34" s="1753" t="s">
        <v>3870</v>
      </c>
      <c r="N34" s="40">
        <v>45875</v>
      </c>
      <c r="O34" s="38"/>
      <c r="P34" s="40">
        <v>45896</v>
      </c>
      <c r="Q34" s="40">
        <v>45897</v>
      </c>
      <c r="R34" s="33"/>
    </row>
    <row r="35" spans="1:18" ht="18" customHeight="1">
      <c r="A35" s="398" t="s">
        <v>42</v>
      </c>
      <c r="B35" s="777">
        <v>2</v>
      </c>
      <c r="C35" s="145">
        <f t="shared" si="2"/>
        <v>24</v>
      </c>
      <c r="D35" s="28" t="s">
        <v>55</v>
      </c>
      <c r="E35" s="28" t="s">
        <v>55</v>
      </c>
      <c r="F35" s="1610" t="s">
        <v>117</v>
      </c>
      <c r="G35" s="737">
        <v>18</v>
      </c>
      <c r="H35" s="1214">
        <v>52</v>
      </c>
      <c r="I35" s="1214">
        <f t="shared" si="0"/>
        <v>936</v>
      </c>
      <c r="J35" s="135"/>
      <c r="K35" s="136" t="s">
        <v>118</v>
      </c>
      <c r="L35" s="1753"/>
      <c r="M35" s="1753" t="s">
        <v>3870</v>
      </c>
      <c r="N35" s="40">
        <v>45875</v>
      </c>
      <c r="O35" s="38"/>
      <c r="P35" s="40">
        <v>45896</v>
      </c>
      <c r="Q35" s="40">
        <v>45897</v>
      </c>
      <c r="R35" s="33"/>
    </row>
    <row r="36" spans="1:18" ht="18" customHeight="1">
      <c r="A36" s="398" t="s">
        <v>42</v>
      </c>
      <c r="B36" s="777">
        <v>2</v>
      </c>
      <c r="C36" s="145">
        <f t="shared" si="2"/>
        <v>25</v>
      </c>
      <c r="D36" s="28" t="s">
        <v>55</v>
      </c>
      <c r="E36" s="28" t="s">
        <v>55</v>
      </c>
      <c r="F36" s="1648" t="s">
        <v>119</v>
      </c>
      <c r="G36" s="739">
        <v>2</v>
      </c>
      <c r="H36" s="1214">
        <v>120</v>
      </c>
      <c r="I36" s="1214">
        <f t="shared" si="0"/>
        <v>240</v>
      </c>
      <c r="J36" s="135"/>
      <c r="K36" s="136" t="s">
        <v>3896</v>
      </c>
      <c r="L36" s="1753"/>
      <c r="M36" s="1753" t="s">
        <v>3870</v>
      </c>
      <c r="N36" s="40">
        <v>45875</v>
      </c>
      <c r="O36" s="38"/>
      <c r="P36" s="40">
        <v>45896</v>
      </c>
      <c r="Q36" s="40">
        <v>45897</v>
      </c>
      <c r="R36" s="33"/>
    </row>
    <row r="37" spans="1:18" ht="18" customHeight="1">
      <c r="A37" s="398" t="s">
        <v>54</v>
      </c>
      <c r="B37" s="777">
        <v>2</v>
      </c>
      <c r="C37" s="145">
        <f t="shared" si="2"/>
        <v>26</v>
      </c>
      <c r="D37" s="396" t="s">
        <v>61</v>
      </c>
      <c r="E37" s="396" t="s">
        <v>55</v>
      </c>
      <c r="F37" s="1610" t="s">
        <v>3897</v>
      </c>
      <c r="G37" s="737">
        <v>1</v>
      </c>
      <c r="H37" s="1609">
        <v>3294</v>
      </c>
      <c r="I37" s="1214">
        <f t="shared" si="0"/>
        <v>3294</v>
      </c>
      <c r="J37" s="135"/>
      <c r="K37" s="35" t="s">
        <v>3898</v>
      </c>
      <c r="L37" s="1753"/>
      <c r="M37" s="1753" t="s">
        <v>3870</v>
      </c>
      <c r="N37" s="40">
        <v>45875</v>
      </c>
      <c r="O37" s="38"/>
      <c r="P37" s="40">
        <v>45896</v>
      </c>
      <c r="Q37" s="40">
        <v>45897</v>
      </c>
      <c r="R37" s="33"/>
    </row>
    <row r="38" spans="1:18" ht="18" customHeight="1">
      <c r="A38" s="398" t="s">
        <v>42</v>
      </c>
      <c r="B38" s="777">
        <v>2</v>
      </c>
      <c r="C38" s="145">
        <f t="shared" si="2"/>
        <v>27</v>
      </c>
      <c r="D38" s="28" t="s">
        <v>3182</v>
      </c>
      <c r="E38" s="28" t="s">
        <v>55</v>
      </c>
      <c r="F38" s="1610" t="s">
        <v>3183</v>
      </c>
      <c r="G38" s="431">
        <v>10</v>
      </c>
      <c r="H38" s="1257">
        <v>364</v>
      </c>
      <c r="I38" s="1214">
        <f t="shared" si="0"/>
        <v>3640</v>
      </c>
      <c r="J38" s="31"/>
      <c r="K38" s="136" t="s">
        <v>3184</v>
      </c>
      <c r="L38" s="1753"/>
      <c r="M38" s="1753" t="s">
        <v>3870</v>
      </c>
      <c r="N38" s="40">
        <v>45875</v>
      </c>
      <c r="O38" s="38"/>
      <c r="P38" s="40">
        <v>45896</v>
      </c>
      <c r="Q38" s="40">
        <v>45897</v>
      </c>
      <c r="R38" s="33"/>
    </row>
    <row r="39" spans="1:18" ht="17.45" customHeight="1">
      <c r="A39" s="165"/>
      <c r="B39" s="1697"/>
      <c r="C39" s="241"/>
      <c r="D39" s="165"/>
      <c r="E39" s="165"/>
      <c r="F39" s="35"/>
      <c r="G39" s="27"/>
      <c r="H39" s="154"/>
      <c r="I39" s="77"/>
      <c r="J39" s="135"/>
      <c r="K39" s="136"/>
      <c r="L39" s="117"/>
      <c r="M39" s="312"/>
      <c r="N39" s="40"/>
      <c r="O39" s="576"/>
      <c r="P39" s="40"/>
      <c r="Q39" s="40"/>
      <c r="R39" s="33"/>
    </row>
    <row r="40" spans="1:18" ht="17.45" customHeight="1">
      <c r="A40" s="398" t="s">
        <v>109</v>
      </c>
      <c r="B40" s="777">
        <v>2</v>
      </c>
      <c r="C40" s="145">
        <f>C38+1</f>
        <v>28</v>
      </c>
      <c r="D40" s="396" t="s">
        <v>61</v>
      </c>
      <c r="E40" s="396" t="s">
        <v>55</v>
      </c>
      <c r="F40" s="473" t="s">
        <v>3899</v>
      </c>
      <c r="G40" s="487">
        <v>2</v>
      </c>
      <c r="H40" s="154">
        <v>3313</v>
      </c>
      <c r="I40" s="1214">
        <f t="shared" ref="I40:I48" si="3">G40*H40</f>
        <v>6626</v>
      </c>
      <c r="J40" s="135"/>
      <c r="K40" s="136" t="s">
        <v>3900</v>
      </c>
      <c r="L40" s="117"/>
      <c r="M40" s="1755" t="s">
        <v>3901</v>
      </c>
      <c r="N40" s="40">
        <v>45924</v>
      </c>
      <c r="O40" s="576"/>
      <c r="P40" s="40">
        <v>45927</v>
      </c>
      <c r="Q40" s="40">
        <v>45929</v>
      </c>
      <c r="R40" s="33">
        <v>45929</v>
      </c>
    </row>
    <row r="41" spans="1:18" ht="17.45" customHeight="1">
      <c r="A41" s="398" t="s">
        <v>42</v>
      </c>
      <c r="B41" s="777">
        <v>2</v>
      </c>
      <c r="C41" s="145">
        <f>C40+1</f>
        <v>29</v>
      </c>
      <c r="D41" s="28" t="s">
        <v>55</v>
      </c>
      <c r="E41" s="28" t="s">
        <v>55</v>
      </c>
      <c r="F41" s="473" t="s">
        <v>3902</v>
      </c>
      <c r="G41" s="487">
        <v>4</v>
      </c>
      <c r="H41" s="154">
        <v>240</v>
      </c>
      <c r="I41" s="1214">
        <f t="shared" si="3"/>
        <v>960</v>
      </c>
      <c r="J41" s="135"/>
      <c r="K41" s="136" t="s">
        <v>2314</v>
      </c>
      <c r="L41" s="117"/>
      <c r="M41" s="1755" t="s">
        <v>3901</v>
      </c>
      <c r="N41" s="40">
        <v>45924</v>
      </c>
      <c r="O41" s="576"/>
      <c r="P41" s="40">
        <v>45927</v>
      </c>
      <c r="Q41" s="40">
        <v>45929</v>
      </c>
      <c r="R41" s="33">
        <v>45929</v>
      </c>
    </row>
    <row r="42" spans="1:18" ht="17.45" customHeight="1">
      <c r="A42" s="398" t="s">
        <v>64</v>
      </c>
      <c r="B42" s="777">
        <v>2</v>
      </c>
      <c r="C42" s="145">
        <f t="shared" ref="C42:C48" si="4">C41+1</f>
        <v>30</v>
      </c>
      <c r="D42" s="28" t="s">
        <v>55</v>
      </c>
      <c r="E42" s="28" t="s">
        <v>55</v>
      </c>
      <c r="F42" s="473" t="s">
        <v>3903</v>
      </c>
      <c r="G42" s="487">
        <v>4</v>
      </c>
      <c r="H42" s="154">
        <v>460</v>
      </c>
      <c r="I42" s="1214">
        <f t="shared" si="3"/>
        <v>1840</v>
      </c>
      <c r="J42" s="135"/>
      <c r="K42" s="136" t="s">
        <v>3904</v>
      </c>
      <c r="L42" s="117"/>
      <c r="M42" s="1755" t="s">
        <v>3901</v>
      </c>
      <c r="N42" s="40">
        <v>45924</v>
      </c>
      <c r="O42" s="576"/>
      <c r="P42" s="40">
        <v>45927</v>
      </c>
      <c r="Q42" s="40">
        <v>45929</v>
      </c>
      <c r="R42" s="33">
        <v>45929</v>
      </c>
    </row>
    <row r="43" spans="1:18" ht="17.45" customHeight="1">
      <c r="A43" s="398" t="s">
        <v>42</v>
      </c>
      <c r="B43" s="777">
        <v>2</v>
      </c>
      <c r="C43" s="145">
        <f t="shared" si="4"/>
        <v>31</v>
      </c>
      <c r="D43" s="28" t="s">
        <v>55</v>
      </c>
      <c r="E43" s="28" t="s">
        <v>55</v>
      </c>
      <c r="F43" s="473" t="s">
        <v>3905</v>
      </c>
      <c r="G43" s="487">
        <v>2</v>
      </c>
      <c r="H43" s="154">
        <v>257</v>
      </c>
      <c r="I43" s="1214">
        <f t="shared" si="3"/>
        <v>514</v>
      </c>
      <c r="J43" s="135"/>
      <c r="K43" s="136" t="s">
        <v>3906</v>
      </c>
      <c r="L43" s="117"/>
      <c r="M43" s="1755" t="s">
        <v>3901</v>
      </c>
      <c r="N43" s="40">
        <v>45924</v>
      </c>
      <c r="O43" s="576"/>
      <c r="P43" s="40">
        <v>45927</v>
      </c>
      <c r="Q43" s="40">
        <v>45929</v>
      </c>
      <c r="R43" s="33">
        <v>45929</v>
      </c>
    </row>
    <row r="44" spans="1:18" ht="17.45" customHeight="1">
      <c r="A44" s="398" t="s">
        <v>42</v>
      </c>
      <c r="B44" s="777">
        <v>2</v>
      </c>
      <c r="C44" s="145">
        <f t="shared" si="4"/>
        <v>32</v>
      </c>
      <c r="D44" s="165" t="s">
        <v>3907</v>
      </c>
      <c r="E44" s="28" t="s">
        <v>55</v>
      </c>
      <c r="F44" s="473" t="s">
        <v>3908</v>
      </c>
      <c r="G44" s="487">
        <v>1</v>
      </c>
      <c r="H44" s="154">
        <v>2956</v>
      </c>
      <c r="I44" s="1214">
        <f t="shared" si="3"/>
        <v>2956</v>
      </c>
      <c r="J44" s="135"/>
      <c r="K44" s="136" t="s">
        <v>3909</v>
      </c>
      <c r="L44" s="117"/>
      <c r="M44" s="1755" t="s">
        <v>3901</v>
      </c>
      <c r="N44" s="40">
        <v>45924</v>
      </c>
      <c r="O44" s="576"/>
      <c r="P44" s="40">
        <v>45927</v>
      </c>
      <c r="Q44" s="40">
        <v>45929</v>
      </c>
      <c r="R44" s="33">
        <v>45929</v>
      </c>
    </row>
    <row r="45" spans="1:18" ht="17.45" customHeight="1">
      <c r="A45" s="398" t="s">
        <v>42</v>
      </c>
      <c r="B45" s="777">
        <v>2</v>
      </c>
      <c r="C45" s="145">
        <f t="shared" si="4"/>
        <v>33</v>
      </c>
      <c r="D45" s="165" t="s">
        <v>3907</v>
      </c>
      <c r="E45" s="28" t="s">
        <v>55</v>
      </c>
      <c r="F45" s="473" t="s">
        <v>3910</v>
      </c>
      <c r="G45" s="487">
        <v>1</v>
      </c>
      <c r="H45" s="154">
        <v>2956</v>
      </c>
      <c r="I45" s="1214">
        <f t="shared" si="3"/>
        <v>2956</v>
      </c>
      <c r="J45" s="135"/>
      <c r="K45" s="136" t="s">
        <v>3909</v>
      </c>
      <c r="L45" s="117"/>
      <c r="M45" s="1755" t="s">
        <v>3901</v>
      </c>
      <c r="N45" s="40">
        <v>45924</v>
      </c>
      <c r="O45" s="576"/>
      <c r="P45" s="40">
        <v>45927</v>
      </c>
      <c r="Q45" s="40">
        <v>45929</v>
      </c>
      <c r="R45" s="33" t="s">
        <v>3911</v>
      </c>
    </row>
    <row r="46" spans="1:18" ht="17.45" customHeight="1">
      <c r="A46" s="398" t="s">
        <v>42</v>
      </c>
      <c r="B46" s="777">
        <v>2</v>
      </c>
      <c r="C46" s="145">
        <f t="shared" si="4"/>
        <v>34</v>
      </c>
      <c r="D46" s="28" t="s">
        <v>55</v>
      </c>
      <c r="E46" s="28" t="s">
        <v>55</v>
      </c>
      <c r="F46" s="473" t="s">
        <v>3912</v>
      </c>
      <c r="G46" s="487">
        <v>2</v>
      </c>
      <c r="H46" s="154">
        <v>770</v>
      </c>
      <c r="I46" s="1214">
        <f t="shared" si="3"/>
        <v>1540</v>
      </c>
      <c r="J46" s="135"/>
      <c r="K46" s="136" t="s">
        <v>3913</v>
      </c>
      <c r="L46" s="117"/>
      <c r="M46" s="1755" t="s">
        <v>3901</v>
      </c>
      <c r="N46" s="40">
        <v>45924</v>
      </c>
      <c r="O46" s="576"/>
      <c r="P46" s="40">
        <v>45927</v>
      </c>
      <c r="Q46" s="40">
        <v>45929</v>
      </c>
      <c r="R46" s="33">
        <v>45929</v>
      </c>
    </row>
    <row r="47" spans="1:18" ht="17.45" customHeight="1">
      <c r="A47" s="398" t="s">
        <v>42</v>
      </c>
      <c r="B47" s="777">
        <v>2</v>
      </c>
      <c r="C47" s="145">
        <f t="shared" si="4"/>
        <v>35</v>
      </c>
      <c r="D47" s="28" t="s">
        <v>55</v>
      </c>
      <c r="E47" s="28" t="s">
        <v>55</v>
      </c>
      <c r="F47" s="473" t="s">
        <v>3914</v>
      </c>
      <c r="G47" s="487">
        <v>2</v>
      </c>
      <c r="H47" s="154">
        <v>210</v>
      </c>
      <c r="I47" s="1214">
        <f t="shared" si="3"/>
        <v>420</v>
      </c>
      <c r="J47" s="135"/>
      <c r="K47" s="136" t="s">
        <v>2804</v>
      </c>
      <c r="L47" s="117"/>
      <c r="M47" s="1755" t="s">
        <v>3901</v>
      </c>
      <c r="N47" s="40">
        <v>45924</v>
      </c>
      <c r="O47" s="576"/>
      <c r="P47" s="40">
        <v>45927</v>
      </c>
      <c r="Q47" s="40">
        <v>45929</v>
      </c>
      <c r="R47" s="33">
        <v>45929</v>
      </c>
    </row>
    <row r="48" spans="1:18" ht="17.45" customHeight="1">
      <c r="A48" s="398" t="s">
        <v>42</v>
      </c>
      <c r="B48" s="777">
        <v>2</v>
      </c>
      <c r="C48" s="1756">
        <f t="shared" si="4"/>
        <v>36</v>
      </c>
      <c r="D48" s="172" t="s">
        <v>55</v>
      </c>
      <c r="E48" s="172" t="s">
        <v>55</v>
      </c>
      <c r="F48" s="1757" t="s">
        <v>3915</v>
      </c>
      <c r="G48" s="1758">
        <v>2</v>
      </c>
      <c r="H48" s="1759">
        <v>460</v>
      </c>
      <c r="I48" s="1760">
        <f t="shared" si="3"/>
        <v>920</v>
      </c>
      <c r="J48" s="1761"/>
      <c r="K48" s="1762" t="s">
        <v>3916</v>
      </c>
      <c r="L48" s="1763"/>
      <c r="M48" s="1764" t="s">
        <v>3901</v>
      </c>
      <c r="N48" s="1765">
        <v>45924</v>
      </c>
      <c r="O48" s="1766"/>
      <c r="P48" s="1765">
        <v>45927</v>
      </c>
      <c r="Q48" s="1765">
        <v>45929</v>
      </c>
      <c r="R48" s="33">
        <v>45929</v>
      </c>
    </row>
    <row r="49" spans="1:18" ht="17.45" customHeight="1">
      <c r="A49" s="165"/>
      <c r="B49" s="1697"/>
      <c r="C49" s="241"/>
      <c r="D49" s="27"/>
      <c r="E49" s="27"/>
      <c r="F49" s="35"/>
      <c r="G49" s="27"/>
      <c r="H49" s="154"/>
      <c r="I49" s="77"/>
      <c r="J49" s="135"/>
      <c r="K49" s="136"/>
      <c r="L49" s="117"/>
      <c r="M49" s="312"/>
      <c r="N49" s="40"/>
      <c r="O49" s="576"/>
      <c r="P49" s="40"/>
      <c r="Q49" s="40"/>
      <c r="R49" s="139"/>
    </row>
    <row r="50" spans="1:18" ht="18" customHeight="1">
      <c r="A50" s="38"/>
      <c r="B50" s="38"/>
      <c r="C50" s="1767"/>
      <c r="D50" s="592"/>
      <c r="E50" s="594"/>
      <c r="F50" s="1768">
        <f>SUM(I12:I49)</f>
        <v>118920</v>
      </c>
      <c r="G50" s="1745"/>
      <c r="H50" s="1745"/>
      <c r="I50" s="1745"/>
      <c r="J50" s="1769"/>
      <c r="K50" s="1770"/>
      <c r="L50" s="752"/>
      <c r="M50" s="1180"/>
      <c r="N50" s="285"/>
      <c r="O50" s="286"/>
      <c r="P50" s="286"/>
      <c r="Q50" s="285"/>
      <c r="R50" s="1453"/>
    </row>
    <row r="51" spans="1:18" ht="18" customHeight="1">
      <c r="A51" s="38"/>
      <c r="B51" s="38"/>
      <c r="C51" s="239"/>
      <c r="D51" s="28"/>
      <c r="E51" s="257"/>
      <c r="F51" s="851"/>
      <c r="G51" s="852"/>
      <c r="H51" s="852"/>
      <c r="I51" s="852"/>
      <c r="J51" s="135"/>
      <c r="K51" s="73"/>
      <c r="L51" s="69"/>
      <c r="M51" s="177"/>
      <c r="N51" s="48"/>
      <c r="O51" s="50"/>
      <c r="P51" s="50"/>
      <c r="Q51" s="48"/>
      <c r="R51" s="59"/>
    </row>
    <row r="52" spans="1:18" ht="18" customHeight="1">
      <c r="A52" s="38"/>
      <c r="B52" s="38"/>
      <c r="C52" s="239"/>
      <c r="D52" s="1720"/>
      <c r="E52" s="1721"/>
      <c r="F52" s="851"/>
      <c r="G52" s="852"/>
      <c r="H52" s="852"/>
      <c r="I52" s="852"/>
      <c r="J52" s="135"/>
      <c r="K52" s="73"/>
      <c r="L52" s="69"/>
      <c r="M52" s="177"/>
      <c r="N52" s="48"/>
      <c r="O52" s="50"/>
      <c r="P52" s="50"/>
      <c r="Q52" s="48"/>
      <c r="R52" s="59"/>
    </row>
    <row r="53" spans="1:18" ht="18" customHeight="1">
      <c r="A53" s="38"/>
      <c r="B53" s="38"/>
      <c r="C53" s="239"/>
      <c r="D53" s="1720"/>
      <c r="E53" s="1721"/>
      <c r="F53" s="851"/>
      <c r="G53" s="852"/>
      <c r="H53" s="852"/>
      <c r="I53" s="852"/>
      <c r="J53" s="135"/>
      <c r="K53" s="73"/>
      <c r="L53" s="69"/>
      <c r="M53" s="177"/>
      <c r="N53" s="48"/>
      <c r="O53" s="50"/>
      <c r="P53" s="50"/>
      <c r="Q53" s="48"/>
      <c r="R53" s="59"/>
    </row>
    <row r="54" spans="1:18" ht="18" customHeight="1">
      <c r="A54" s="38"/>
      <c r="B54" s="397"/>
      <c r="C54" s="239"/>
      <c r="D54" s="1722" t="s">
        <v>3917</v>
      </c>
      <c r="E54" s="1723"/>
      <c r="F54" s="1120"/>
      <c r="G54" s="852"/>
      <c r="H54" s="852"/>
      <c r="I54" s="852"/>
      <c r="J54" s="135"/>
      <c r="K54" s="73"/>
      <c r="L54" s="69"/>
      <c r="M54" s="177"/>
      <c r="N54" s="48"/>
      <c r="O54" s="50"/>
      <c r="P54" s="50"/>
      <c r="Q54" s="48"/>
      <c r="R54" s="59"/>
    </row>
    <row r="55" spans="1:18" ht="18" customHeight="1">
      <c r="A55" s="431" t="s">
        <v>42</v>
      </c>
      <c r="B55" s="38"/>
      <c r="C55" s="1727">
        <f>+C48+1</f>
        <v>37</v>
      </c>
      <c r="D55" s="165" t="s">
        <v>3841</v>
      </c>
      <c r="E55" s="28" t="s">
        <v>55</v>
      </c>
      <c r="F55" s="397" t="s">
        <v>3918</v>
      </c>
      <c r="G55" s="431">
        <v>1</v>
      </c>
      <c r="H55" s="1707">
        <v>10544</v>
      </c>
      <c r="I55" s="1257">
        <f t="shared" ref="I55:I125" si="5">G55*H55</f>
        <v>10544</v>
      </c>
      <c r="J55" s="217"/>
      <c r="K55" s="102" t="s">
        <v>3919</v>
      </c>
      <c r="L55" s="1725"/>
      <c r="M55" s="1753" t="s">
        <v>3870</v>
      </c>
      <c r="N55" s="40">
        <v>45875</v>
      </c>
      <c r="O55" s="38"/>
      <c r="P55" s="40">
        <v>45896</v>
      </c>
      <c r="Q55" s="40">
        <v>45897</v>
      </c>
      <c r="R55" s="59"/>
    </row>
    <row r="56" spans="1:18" ht="18" customHeight="1">
      <c r="A56" s="431" t="s">
        <v>42</v>
      </c>
      <c r="B56" s="38"/>
      <c r="C56" s="1727">
        <f>+C55+1</f>
        <v>38</v>
      </c>
      <c r="D56" s="131" t="s">
        <v>55</v>
      </c>
      <c r="E56" s="131" t="s">
        <v>55</v>
      </c>
      <c r="F56" s="1648" t="s">
        <v>3920</v>
      </c>
      <c r="G56" s="730">
        <v>1</v>
      </c>
      <c r="H56" s="1396">
        <v>13794</v>
      </c>
      <c r="I56" s="1257">
        <f t="shared" si="5"/>
        <v>13794</v>
      </c>
      <c r="J56" s="31"/>
      <c r="K56" s="134" t="s">
        <v>2931</v>
      </c>
      <c r="L56" s="69" t="s">
        <v>3921</v>
      </c>
      <c r="M56" s="1753" t="s">
        <v>3870</v>
      </c>
      <c r="N56" s="40">
        <v>45875</v>
      </c>
      <c r="O56" s="38"/>
      <c r="P56" s="40">
        <v>45896</v>
      </c>
      <c r="Q56" s="40">
        <v>45897</v>
      </c>
      <c r="R56" s="59"/>
    </row>
    <row r="57" spans="1:18" ht="18" customHeight="1">
      <c r="A57" s="431" t="s">
        <v>42</v>
      </c>
      <c r="B57" s="38"/>
      <c r="C57" s="1727">
        <f t="shared" ref="C57:C95" si="6">+C56+1</f>
        <v>39</v>
      </c>
      <c r="D57" s="131" t="s">
        <v>55</v>
      </c>
      <c r="E57" s="131" t="s">
        <v>55</v>
      </c>
      <c r="F57" s="1648" t="s">
        <v>3922</v>
      </c>
      <c r="G57" s="730">
        <v>1</v>
      </c>
      <c r="H57" s="1396">
        <v>7319</v>
      </c>
      <c r="I57" s="1257">
        <f t="shared" si="5"/>
        <v>7319</v>
      </c>
      <c r="J57" s="31"/>
      <c r="K57" s="134" t="s">
        <v>3923</v>
      </c>
      <c r="L57" s="69" t="s">
        <v>3924</v>
      </c>
      <c r="M57" s="1753" t="s">
        <v>3870</v>
      </c>
      <c r="N57" s="40">
        <v>45875</v>
      </c>
      <c r="O57" s="38"/>
      <c r="P57" s="40">
        <v>45896</v>
      </c>
      <c r="Q57" s="40">
        <v>45897</v>
      </c>
      <c r="R57" s="59"/>
    </row>
    <row r="58" spans="1:18" ht="18" customHeight="1">
      <c r="A58" s="431" t="s">
        <v>42</v>
      </c>
      <c r="B58" s="38"/>
      <c r="C58" s="1727">
        <f t="shared" si="6"/>
        <v>40</v>
      </c>
      <c r="D58" s="131" t="s">
        <v>55</v>
      </c>
      <c r="E58" s="131" t="s">
        <v>55</v>
      </c>
      <c r="F58" s="1771" t="s">
        <v>2142</v>
      </c>
      <c r="G58" s="730">
        <v>2</v>
      </c>
      <c r="H58" s="1772">
        <v>667</v>
      </c>
      <c r="I58" s="1257">
        <f t="shared" si="5"/>
        <v>1334</v>
      </c>
      <c r="J58" s="31"/>
      <c r="K58" s="134" t="s">
        <v>2935</v>
      </c>
      <c r="L58" s="69" t="s">
        <v>3925</v>
      </c>
      <c r="M58" s="1753" t="s">
        <v>3870</v>
      </c>
      <c r="N58" s="40">
        <v>45875</v>
      </c>
      <c r="O58" s="38"/>
      <c r="P58" s="40">
        <v>45896</v>
      </c>
      <c r="Q58" s="40">
        <v>45897</v>
      </c>
      <c r="R58" s="59"/>
    </row>
    <row r="59" spans="1:18" ht="18" customHeight="1">
      <c r="A59" s="431" t="s">
        <v>42</v>
      </c>
      <c r="B59" s="38"/>
      <c r="C59" s="1727">
        <f t="shared" si="6"/>
        <v>41</v>
      </c>
      <c r="D59" s="1773" t="s">
        <v>3926</v>
      </c>
      <c r="E59" s="1774" t="s">
        <v>55</v>
      </c>
      <c r="F59" s="1775" t="s">
        <v>3927</v>
      </c>
      <c r="G59" s="1776">
        <v>1</v>
      </c>
      <c r="H59" s="1777">
        <v>306</v>
      </c>
      <c r="I59" s="1778">
        <f t="shared" si="5"/>
        <v>306</v>
      </c>
      <c r="J59" s="1779"/>
      <c r="K59" s="1780" t="s">
        <v>3928</v>
      </c>
      <c r="L59" s="69" t="s">
        <v>3929</v>
      </c>
      <c r="M59" s="1753" t="s">
        <v>3870</v>
      </c>
      <c r="N59" s="40">
        <v>45875</v>
      </c>
      <c r="O59" s="38"/>
      <c r="P59" s="40">
        <v>45896</v>
      </c>
      <c r="Q59" s="40">
        <v>45897</v>
      </c>
      <c r="R59" s="59"/>
    </row>
    <row r="60" spans="1:18" ht="18" customHeight="1">
      <c r="A60" s="431" t="s">
        <v>42</v>
      </c>
      <c r="B60" s="38"/>
      <c r="C60" s="1727">
        <f t="shared" si="6"/>
        <v>42</v>
      </c>
      <c r="D60" s="28" t="s">
        <v>55</v>
      </c>
      <c r="E60" s="28" t="s">
        <v>55</v>
      </c>
      <c r="F60" s="1589" t="s">
        <v>2923</v>
      </c>
      <c r="G60" s="431">
        <v>4</v>
      </c>
      <c r="H60" s="1387">
        <v>2575</v>
      </c>
      <c r="I60" s="1781">
        <f t="shared" si="5"/>
        <v>10300</v>
      </c>
      <c r="J60" s="31"/>
      <c r="K60" s="73" t="s">
        <v>2924</v>
      </c>
      <c r="L60" s="69" t="s">
        <v>3930</v>
      </c>
      <c r="M60" s="1753" t="s">
        <v>3870</v>
      </c>
      <c r="N60" s="40">
        <v>45875</v>
      </c>
      <c r="O60" s="38"/>
      <c r="P60" s="40">
        <v>45896</v>
      </c>
      <c r="Q60" s="40">
        <v>45897</v>
      </c>
      <c r="R60" s="59"/>
    </row>
    <row r="61" spans="1:18" ht="18" customHeight="1">
      <c r="A61" s="730" t="s">
        <v>109</v>
      </c>
      <c r="B61" s="38"/>
      <c r="C61" s="1727">
        <f>+C60+1</f>
        <v>43</v>
      </c>
      <c r="D61" s="146" t="s">
        <v>61</v>
      </c>
      <c r="E61" s="28" t="s">
        <v>55</v>
      </c>
      <c r="F61" s="1648" t="s">
        <v>3931</v>
      </c>
      <c r="G61" s="730">
        <v>1</v>
      </c>
      <c r="H61" s="1396">
        <v>3691</v>
      </c>
      <c r="I61" s="1781">
        <f t="shared" si="5"/>
        <v>3691</v>
      </c>
      <c r="J61" s="31"/>
      <c r="K61" s="134" t="s">
        <v>3932</v>
      </c>
      <c r="L61" s="69" t="s">
        <v>3933</v>
      </c>
      <c r="M61" s="1753" t="s">
        <v>3870</v>
      </c>
      <c r="N61" s="40">
        <v>45875</v>
      </c>
      <c r="O61" s="38"/>
      <c r="P61" s="40">
        <v>45896</v>
      </c>
      <c r="Q61" s="40">
        <v>45897</v>
      </c>
      <c r="R61" s="59"/>
    </row>
    <row r="62" spans="1:18" ht="18" customHeight="1">
      <c r="A62" s="730" t="s">
        <v>109</v>
      </c>
      <c r="B62" s="38"/>
      <c r="C62" s="1727">
        <f t="shared" ref="C62:C63" si="7">+C61+1</f>
        <v>44</v>
      </c>
      <c r="D62" s="146" t="s">
        <v>61</v>
      </c>
      <c r="E62" s="28" t="s">
        <v>55</v>
      </c>
      <c r="F62" s="1782" t="s">
        <v>3934</v>
      </c>
      <c r="G62" s="821">
        <v>1</v>
      </c>
      <c r="H62" s="1783">
        <v>3747</v>
      </c>
      <c r="I62" s="1781">
        <f t="shared" si="5"/>
        <v>3747</v>
      </c>
      <c r="J62" s="31"/>
      <c r="K62" s="134" t="s">
        <v>3935</v>
      </c>
      <c r="L62" s="69"/>
      <c r="M62" s="1784" t="s">
        <v>3936</v>
      </c>
      <c r="N62" s="40">
        <v>45903</v>
      </c>
      <c r="O62" s="38"/>
      <c r="P62" s="40">
        <v>45911</v>
      </c>
      <c r="Q62" s="40">
        <v>45912</v>
      </c>
      <c r="R62" s="59"/>
    </row>
    <row r="63" spans="1:18" ht="18" customHeight="1">
      <c r="A63" s="730" t="s">
        <v>123</v>
      </c>
      <c r="B63" s="38"/>
      <c r="C63" s="1727">
        <f t="shared" si="7"/>
        <v>45</v>
      </c>
      <c r="D63" s="146" t="s">
        <v>61</v>
      </c>
      <c r="E63" s="28" t="s">
        <v>55</v>
      </c>
      <c r="F63" s="1782" t="s">
        <v>3937</v>
      </c>
      <c r="G63" s="821">
        <v>1</v>
      </c>
      <c r="H63" s="1783">
        <v>6153</v>
      </c>
      <c r="I63" s="1781">
        <f t="shared" si="5"/>
        <v>6153</v>
      </c>
      <c r="J63" s="31"/>
      <c r="K63" s="134" t="s">
        <v>3938</v>
      </c>
      <c r="L63" s="69"/>
      <c r="M63" s="1784" t="s">
        <v>3936</v>
      </c>
      <c r="N63" s="40">
        <v>45903</v>
      </c>
      <c r="O63" s="38"/>
      <c r="P63" s="40">
        <v>45911</v>
      </c>
      <c r="Q63" s="40">
        <v>45912</v>
      </c>
      <c r="R63" s="59"/>
    </row>
    <row r="64" spans="1:18" ht="18" customHeight="1">
      <c r="A64" s="398" t="s">
        <v>42</v>
      </c>
      <c r="B64" s="38"/>
      <c r="C64" s="145">
        <f>C61+1</f>
        <v>44</v>
      </c>
      <c r="D64" s="28" t="s">
        <v>55</v>
      </c>
      <c r="E64" s="28" t="s">
        <v>55</v>
      </c>
      <c r="F64" s="1648" t="s">
        <v>3939</v>
      </c>
      <c r="G64" s="730">
        <v>1</v>
      </c>
      <c r="H64" s="1396">
        <v>1326</v>
      </c>
      <c r="I64" s="1781">
        <f t="shared" si="5"/>
        <v>1326</v>
      </c>
      <c r="J64" s="31"/>
      <c r="K64" s="134" t="s">
        <v>3940</v>
      </c>
      <c r="L64" s="69" t="s">
        <v>3941</v>
      </c>
      <c r="M64" s="1753" t="s">
        <v>3870</v>
      </c>
      <c r="N64" s="40">
        <v>45875</v>
      </c>
      <c r="O64" s="38"/>
      <c r="P64" s="40">
        <v>45896</v>
      </c>
      <c r="Q64" s="40">
        <v>45897</v>
      </c>
      <c r="R64" s="59"/>
    </row>
    <row r="65" spans="1:18" ht="18" customHeight="1">
      <c r="A65" s="398" t="s">
        <v>42</v>
      </c>
      <c r="B65" s="38"/>
      <c r="C65" s="145">
        <f t="shared" ref="C65:C92" si="8">C64+1</f>
        <v>45</v>
      </c>
      <c r="D65" s="28" t="s">
        <v>55</v>
      </c>
      <c r="E65" s="28" t="s">
        <v>55</v>
      </c>
      <c r="F65" s="1648" t="s">
        <v>3942</v>
      </c>
      <c r="G65" s="730">
        <v>4</v>
      </c>
      <c r="H65" s="1396">
        <v>465</v>
      </c>
      <c r="I65" s="1781">
        <f t="shared" si="5"/>
        <v>1860</v>
      </c>
      <c r="J65" s="31"/>
      <c r="K65" s="134" t="s">
        <v>3943</v>
      </c>
      <c r="L65" s="69" t="s">
        <v>3944</v>
      </c>
      <c r="M65" s="1753" t="s">
        <v>3870</v>
      </c>
      <c r="N65" s="40">
        <v>45875</v>
      </c>
      <c r="O65" s="38"/>
      <c r="P65" s="40">
        <v>45896</v>
      </c>
      <c r="Q65" s="40">
        <v>45897</v>
      </c>
      <c r="R65" s="59"/>
    </row>
    <row r="66" spans="1:18" ht="18" customHeight="1">
      <c r="A66" s="398" t="s">
        <v>42</v>
      </c>
      <c r="B66" s="38"/>
      <c r="C66" s="145">
        <f t="shared" si="8"/>
        <v>46</v>
      </c>
      <c r="D66" s="28" t="s">
        <v>55</v>
      </c>
      <c r="E66" s="28" t="s">
        <v>55</v>
      </c>
      <c r="F66" s="1648" t="s">
        <v>3945</v>
      </c>
      <c r="G66" s="730">
        <v>1</v>
      </c>
      <c r="H66" s="1396">
        <v>1326</v>
      </c>
      <c r="I66" s="1781">
        <f t="shared" si="5"/>
        <v>1326</v>
      </c>
      <c r="J66" s="31"/>
      <c r="K66" s="134" t="s">
        <v>3940</v>
      </c>
      <c r="L66" s="69" t="s">
        <v>3946</v>
      </c>
      <c r="M66" s="1753" t="s">
        <v>3870</v>
      </c>
      <c r="N66" s="40">
        <v>45875</v>
      </c>
      <c r="O66" s="38"/>
      <c r="P66" s="40">
        <v>45896</v>
      </c>
      <c r="Q66" s="40">
        <v>45897</v>
      </c>
      <c r="R66" s="59"/>
    </row>
    <row r="67" spans="1:18" ht="18" customHeight="1">
      <c r="A67" s="431" t="s">
        <v>42</v>
      </c>
      <c r="B67" s="777">
        <v>2</v>
      </c>
      <c r="C67" s="145">
        <f t="shared" si="8"/>
        <v>47</v>
      </c>
      <c r="D67" s="28" t="s">
        <v>55</v>
      </c>
      <c r="E67" s="28" t="s">
        <v>55</v>
      </c>
      <c r="F67" s="1610" t="s">
        <v>90</v>
      </c>
      <c r="G67" s="737">
        <v>6</v>
      </c>
      <c r="H67" s="1214">
        <v>77</v>
      </c>
      <c r="I67" s="1214">
        <f t="shared" si="5"/>
        <v>462</v>
      </c>
      <c r="J67" s="147"/>
      <c r="K67" s="136" t="s">
        <v>3947</v>
      </c>
      <c r="L67" s="69" t="s">
        <v>3948</v>
      </c>
      <c r="M67" s="1753" t="s">
        <v>3870</v>
      </c>
      <c r="N67" s="40">
        <v>45875</v>
      </c>
      <c r="O67" s="38"/>
      <c r="P67" s="40">
        <v>45896</v>
      </c>
      <c r="Q67" s="40">
        <v>45897</v>
      </c>
      <c r="R67" s="59"/>
    </row>
    <row r="68" spans="1:18" ht="18" customHeight="1">
      <c r="A68" s="398" t="s">
        <v>42</v>
      </c>
      <c r="B68" s="38"/>
      <c r="C68" s="145">
        <f t="shared" si="8"/>
        <v>48</v>
      </c>
      <c r="D68" s="28" t="s">
        <v>55</v>
      </c>
      <c r="E68" s="28" t="s">
        <v>55</v>
      </c>
      <c r="F68" s="1648" t="s">
        <v>3949</v>
      </c>
      <c r="G68" s="730">
        <v>2</v>
      </c>
      <c r="H68" s="1396">
        <v>128</v>
      </c>
      <c r="I68" s="1214">
        <f t="shared" si="5"/>
        <v>256</v>
      </c>
      <c r="J68" s="31"/>
      <c r="K68" s="134" t="s">
        <v>3950</v>
      </c>
      <c r="L68" s="69" t="s">
        <v>3951</v>
      </c>
      <c r="M68" s="1753" t="s">
        <v>3870</v>
      </c>
      <c r="N68" s="40">
        <v>45875</v>
      </c>
      <c r="O68" s="38"/>
      <c r="P68" s="40">
        <v>45896</v>
      </c>
      <c r="Q68" s="40">
        <v>45897</v>
      </c>
      <c r="R68" s="59"/>
    </row>
    <row r="69" spans="1:18" ht="18" customHeight="1">
      <c r="A69" s="398" t="s">
        <v>42</v>
      </c>
      <c r="B69" s="38"/>
      <c r="C69" s="145">
        <f t="shared" si="8"/>
        <v>49</v>
      </c>
      <c r="D69" s="28" t="s">
        <v>55</v>
      </c>
      <c r="E69" s="28" t="s">
        <v>55</v>
      </c>
      <c r="F69" s="1648" t="s">
        <v>2866</v>
      </c>
      <c r="G69" s="730">
        <v>6</v>
      </c>
      <c r="H69" s="1396">
        <v>80</v>
      </c>
      <c r="I69" s="1214">
        <f t="shared" si="5"/>
        <v>480</v>
      </c>
      <c r="J69" s="31"/>
      <c r="K69" s="134" t="s">
        <v>2328</v>
      </c>
      <c r="L69" s="69" t="s">
        <v>3952</v>
      </c>
      <c r="M69" s="1753" t="s">
        <v>3870</v>
      </c>
      <c r="N69" s="40">
        <v>45875</v>
      </c>
      <c r="O69" s="38"/>
      <c r="P69" s="40">
        <v>45896</v>
      </c>
      <c r="Q69" s="40">
        <v>45897</v>
      </c>
      <c r="R69" s="59"/>
    </row>
    <row r="70" spans="1:18" ht="18" customHeight="1">
      <c r="A70" s="398" t="s">
        <v>42</v>
      </c>
      <c r="B70" s="38"/>
      <c r="C70" s="145">
        <f t="shared" si="8"/>
        <v>50</v>
      </c>
      <c r="D70" s="28" t="s">
        <v>55</v>
      </c>
      <c r="E70" s="28" t="s">
        <v>55</v>
      </c>
      <c r="F70" s="1648" t="s">
        <v>3953</v>
      </c>
      <c r="G70" s="730">
        <v>1</v>
      </c>
      <c r="H70" s="1396">
        <v>2425</v>
      </c>
      <c r="I70" s="1214">
        <f t="shared" si="5"/>
        <v>2425</v>
      </c>
      <c r="J70" s="31"/>
      <c r="K70" s="134" t="s">
        <v>3954</v>
      </c>
      <c r="L70" s="69" t="s">
        <v>3955</v>
      </c>
      <c r="M70" s="1753" t="s">
        <v>3870</v>
      </c>
      <c r="N70" s="40">
        <v>45875</v>
      </c>
      <c r="O70" s="38"/>
      <c r="P70" s="40">
        <v>45896</v>
      </c>
      <c r="Q70" s="40">
        <v>45897</v>
      </c>
      <c r="R70" s="59"/>
    </row>
    <row r="71" spans="1:18" ht="18" customHeight="1">
      <c r="A71" s="730" t="s">
        <v>54</v>
      </c>
      <c r="B71" s="38"/>
      <c r="C71" s="145">
        <f t="shared" si="8"/>
        <v>51</v>
      </c>
      <c r="D71" s="146" t="s">
        <v>61</v>
      </c>
      <c r="E71" s="28" t="s">
        <v>55</v>
      </c>
      <c r="F71" s="1648" t="s">
        <v>3956</v>
      </c>
      <c r="G71" s="730">
        <v>1</v>
      </c>
      <c r="H71" s="1396">
        <v>11294</v>
      </c>
      <c r="I71" s="1214">
        <f t="shared" si="5"/>
        <v>11294</v>
      </c>
      <c r="J71" s="31"/>
      <c r="K71" s="134" t="s">
        <v>3957</v>
      </c>
      <c r="L71" s="69" t="s">
        <v>3958</v>
      </c>
      <c r="M71" s="1753" t="s">
        <v>3870</v>
      </c>
      <c r="N71" s="40">
        <v>45875</v>
      </c>
      <c r="O71" s="38"/>
      <c r="P71" s="40">
        <v>45896</v>
      </c>
      <c r="Q71" s="40">
        <v>45897</v>
      </c>
      <c r="R71" s="59"/>
    </row>
    <row r="72" spans="1:18" ht="18" customHeight="1">
      <c r="A72" s="431" t="s">
        <v>42</v>
      </c>
      <c r="B72" s="777">
        <v>2</v>
      </c>
      <c r="C72" s="145">
        <f t="shared" si="8"/>
        <v>52</v>
      </c>
      <c r="D72" s="28" t="s">
        <v>55</v>
      </c>
      <c r="E72" s="28" t="s">
        <v>55</v>
      </c>
      <c r="F72" s="1610" t="s">
        <v>90</v>
      </c>
      <c r="G72" s="737">
        <v>6</v>
      </c>
      <c r="H72" s="1214">
        <v>77</v>
      </c>
      <c r="I72" s="1214">
        <f t="shared" si="5"/>
        <v>462</v>
      </c>
      <c r="J72" s="147"/>
      <c r="K72" s="136" t="s">
        <v>3947</v>
      </c>
      <c r="L72" s="69" t="s">
        <v>3959</v>
      </c>
      <c r="M72" s="1753" t="s">
        <v>3870</v>
      </c>
      <c r="N72" s="40">
        <v>45875</v>
      </c>
      <c r="O72" s="38"/>
      <c r="P72" s="40">
        <v>45896</v>
      </c>
      <c r="Q72" s="40">
        <v>45897</v>
      </c>
      <c r="R72" s="59"/>
    </row>
    <row r="73" spans="1:18" ht="18" customHeight="1">
      <c r="A73" s="431" t="s">
        <v>109</v>
      </c>
      <c r="B73" s="38"/>
      <c r="C73" s="145">
        <f t="shared" si="8"/>
        <v>53</v>
      </c>
      <c r="D73" s="239" t="s">
        <v>196</v>
      </c>
      <c r="E73" s="239" t="s">
        <v>196</v>
      </c>
      <c r="F73" s="1589" t="s">
        <v>3960</v>
      </c>
      <c r="G73" s="431">
        <v>2</v>
      </c>
      <c r="H73" s="1396">
        <v>1811</v>
      </c>
      <c r="I73" s="1214">
        <f t="shared" si="5"/>
        <v>3622</v>
      </c>
      <c r="J73" s="31"/>
      <c r="K73" s="134" t="s">
        <v>3961</v>
      </c>
      <c r="L73" s="69" t="s">
        <v>3962</v>
      </c>
      <c r="M73" s="1753" t="s">
        <v>3870</v>
      </c>
      <c r="N73" s="40">
        <v>45875</v>
      </c>
      <c r="O73" s="38"/>
      <c r="P73" s="40">
        <v>45896</v>
      </c>
      <c r="Q73" s="40">
        <v>45897</v>
      </c>
      <c r="R73" s="59"/>
    </row>
    <row r="74" spans="1:18" ht="18" customHeight="1">
      <c r="A74" s="431" t="s">
        <v>255</v>
      </c>
      <c r="B74" s="777">
        <v>2</v>
      </c>
      <c r="C74" s="145">
        <f t="shared" si="8"/>
        <v>54</v>
      </c>
      <c r="D74" s="200" t="s">
        <v>55</v>
      </c>
      <c r="E74" s="200" t="s">
        <v>55</v>
      </c>
      <c r="F74" s="1610" t="s">
        <v>608</v>
      </c>
      <c r="G74" s="431">
        <v>2</v>
      </c>
      <c r="H74" s="1257">
        <v>112</v>
      </c>
      <c r="I74" s="1244">
        <f t="shared" si="5"/>
        <v>224</v>
      </c>
      <c r="J74" s="31"/>
      <c r="K74" s="1246" t="s">
        <v>615</v>
      </c>
      <c r="L74" s="69" t="s">
        <v>3963</v>
      </c>
      <c r="M74" s="1753" t="s">
        <v>3870</v>
      </c>
      <c r="N74" s="40">
        <v>45875</v>
      </c>
      <c r="O74" s="38"/>
      <c r="P74" s="40">
        <v>45896</v>
      </c>
      <c r="Q74" s="40">
        <v>45897</v>
      </c>
      <c r="R74" s="59"/>
    </row>
    <row r="75" spans="1:18" ht="18" customHeight="1">
      <c r="A75" s="431" t="s">
        <v>255</v>
      </c>
      <c r="B75" s="777">
        <v>2</v>
      </c>
      <c r="C75" s="145">
        <f t="shared" si="8"/>
        <v>55</v>
      </c>
      <c r="D75" s="200" t="s">
        <v>55</v>
      </c>
      <c r="E75" s="200" t="s">
        <v>55</v>
      </c>
      <c r="F75" s="1610" t="s">
        <v>614</v>
      </c>
      <c r="G75" s="431">
        <v>2</v>
      </c>
      <c r="H75" s="1257">
        <v>112</v>
      </c>
      <c r="I75" s="1244">
        <f t="shared" si="5"/>
        <v>224</v>
      </c>
      <c r="J75" s="31"/>
      <c r="K75" s="1246" t="s">
        <v>615</v>
      </c>
      <c r="L75" s="69" t="s">
        <v>3964</v>
      </c>
      <c r="M75" s="1753" t="s">
        <v>3870</v>
      </c>
      <c r="N75" s="40">
        <v>45875</v>
      </c>
      <c r="O75" s="38"/>
      <c r="P75" s="40">
        <v>45896</v>
      </c>
      <c r="Q75" s="40">
        <v>45897</v>
      </c>
      <c r="R75" s="59"/>
    </row>
    <row r="76" spans="1:18" ht="18" customHeight="1">
      <c r="A76" s="730" t="s">
        <v>54</v>
      </c>
      <c r="B76" s="38"/>
      <c r="C76" s="145">
        <f t="shared" si="8"/>
        <v>56</v>
      </c>
      <c r="D76" s="146" t="s">
        <v>61</v>
      </c>
      <c r="E76" s="28" t="s">
        <v>55</v>
      </c>
      <c r="F76" s="1648" t="s">
        <v>3965</v>
      </c>
      <c r="G76" s="730">
        <v>1</v>
      </c>
      <c r="H76" s="1396">
        <v>13259</v>
      </c>
      <c r="I76" s="1244">
        <f t="shared" si="5"/>
        <v>13259</v>
      </c>
      <c r="J76" s="31"/>
      <c r="K76" s="134" t="s">
        <v>3966</v>
      </c>
      <c r="L76" s="69" t="s">
        <v>3967</v>
      </c>
      <c r="M76" s="1753" t="s">
        <v>3870</v>
      </c>
      <c r="N76" s="40">
        <v>45875</v>
      </c>
      <c r="O76" s="38"/>
      <c r="P76" s="40">
        <v>45896</v>
      </c>
      <c r="Q76" s="40">
        <v>45897</v>
      </c>
      <c r="R76" s="59"/>
    </row>
    <row r="77" spans="1:18" ht="18" customHeight="1">
      <c r="A77" s="431" t="s">
        <v>42</v>
      </c>
      <c r="B77" s="777">
        <v>2</v>
      </c>
      <c r="C77" s="145">
        <f t="shared" si="8"/>
        <v>57</v>
      </c>
      <c r="D77" s="28" t="s">
        <v>55</v>
      </c>
      <c r="E77" s="28" t="s">
        <v>55</v>
      </c>
      <c r="F77" s="1610" t="s">
        <v>90</v>
      </c>
      <c r="G77" s="737">
        <v>6</v>
      </c>
      <c r="H77" s="1214">
        <v>77</v>
      </c>
      <c r="I77" s="1244">
        <f t="shared" si="5"/>
        <v>462</v>
      </c>
      <c r="J77" s="147"/>
      <c r="K77" s="136" t="s">
        <v>3947</v>
      </c>
      <c r="L77" s="69" t="s">
        <v>3968</v>
      </c>
      <c r="M77" s="1753" t="s">
        <v>3870</v>
      </c>
      <c r="N77" s="40">
        <v>45875</v>
      </c>
      <c r="O77" s="38"/>
      <c r="P77" s="40">
        <v>45896</v>
      </c>
      <c r="Q77" s="40">
        <v>45897</v>
      </c>
      <c r="R77" s="59"/>
    </row>
    <row r="78" spans="1:18" ht="18" customHeight="1">
      <c r="A78" s="431" t="s">
        <v>109</v>
      </c>
      <c r="B78" s="38"/>
      <c r="C78" s="145">
        <f t="shared" si="8"/>
        <v>58</v>
      </c>
      <c r="D78" s="239" t="s">
        <v>196</v>
      </c>
      <c r="E78" s="239" t="s">
        <v>196</v>
      </c>
      <c r="F78" s="1589" t="s">
        <v>3960</v>
      </c>
      <c r="G78" s="431">
        <v>2</v>
      </c>
      <c r="H78" s="1396">
        <v>1811</v>
      </c>
      <c r="I78" s="1244">
        <f t="shared" si="5"/>
        <v>3622</v>
      </c>
      <c r="J78" s="31"/>
      <c r="K78" s="134" t="s">
        <v>3961</v>
      </c>
      <c r="L78" s="69" t="s">
        <v>3969</v>
      </c>
      <c r="M78" s="1753" t="s">
        <v>3870</v>
      </c>
      <c r="N78" s="40">
        <v>45875</v>
      </c>
      <c r="O78" s="38"/>
      <c r="P78" s="40">
        <v>45896</v>
      </c>
      <c r="Q78" s="40">
        <v>45897</v>
      </c>
      <c r="R78" s="59"/>
    </row>
    <row r="79" spans="1:18" ht="18" customHeight="1">
      <c r="A79" s="398" t="s">
        <v>42</v>
      </c>
      <c r="B79" s="38"/>
      <c r="C79" s="145">
        <f t="shared" si="8"/>
        <v>59</v>
      </c>
      <c r="D79" s="239" t="s">
        <v>196</v>
      </c>
      <c r="E79" s="239" t="s">
        <v>196</v>
      </c>
      <c r="F79" s="1648" t="s">
        <v>3970</v>
      </c>
      <c r="G79" s="730">
        <v>1</v>
      </c>
      <c r="H79" s="1396">
        <v>100</v>
      </c>
      <c r="I79" s="1244">
        <f t="shared" si="5"/>
        <v>100</v>
      </c>
      <c r="J79" s="31"/>
      <c r="K79" s="134" t="s">
        <v>2761</v>
      </c>
      <c r="L79" s="69" t="s">
        <v>3971</v>
      </c>
      <c r="M79" s="1753" t="s">
        <v>3870</v>
      </c>
      <c r="N79" s="40">
        <v>45875</v>
      </c>
      <c r="O79" s="38"/>
      <c r="P79" s="40">
        <v>45896</v>
      </c>
      <c r="Q79" s="40">
        <v>45897</v>
      </c>
      <c r="R79" s="59"/>
    </row>
    <row r="80" spans="1:18" ht="18" customHeight="1">
      <c r="A80" s="431" t="s">
        <v>255</v>
      </c>
      <c r="B80" s="777">
        <v>2</v>
      </c>
      <c r="C80" s="145">
        <f t="shared" si="8"/>
        <v>60</v>
      </c>
      <c r="D80" s="200" t="s">
        <v>55</v>
      </c>
      <c r="E80" s="200" t="s">
        <v>55</v>
      </c>
      <c r="F80" s="1610" t="s">
        <v>608</v>
      </c>
      <c r="G80" s="431">
        <v>2</v>
      </c>
      <c r="H80" s="1257">
        <v>112</v>
      </c>
      <c r="I80" s="1244">
        <f t="shared" si="5"/>
        <v>224</v>
      </c>
      <c r="J80" s="31"/>
      <c r="K80" s="1246" t="s">
        <v>615</v>
      </c>
      <c r="L80" s="69" t="s">
        <v>3972</v>
      </c>
      <c r="M80" s="1753" t="s">
        <v>3870</v>
      </c>
      <c r="N80" s="40">
        <v>45875</v>
      </c>
      <c r="O80" s="38"/>
      <c r="P80" s="40">
        <v>45896</v>
      </c>
      <c r="Q80" s="40">
        <v>45897</v>
      </c>
      <c r="R80" s="59"/>
    </row>
    <row r="81" spans="1:18" ht="18" customHeight="1">
      <c r="A81" s="431" t="s">
        <v>255</v>
      </c>
      <c r="B81" s="777">
        <v>2</v>
      </c>
      <c r="C81" s="145">
        <f t="shared" si="8"/>
        <v>61</v>
      </c>
      <c r="D81" s="200" t="s">
        <v>55</v>
      </c>
      <c r="E81" s="200" t="s">
        <v>55</v>
      </c>
      <c r="F81" s="1610" t="s">
        <v>614</v>
      </c>
      <c r="G81" s="431">
        <v>2</v>
      </c>
      <c r="H81" s="1257">
        <v>112</v>
      </c>
      <c r="I81" s="1244">
        <f t="shared" si="5"/>
        <v>224</v>
      </c>
      <c r="J81" s="31"/>
      <c r="K81" s="1246" t="s">
        <v>615</v>
      </c>
      <c r="L81" s="69" t="s">
        <v>3973</v>
      </c>
      <c r="M81" s="1753" t="s">
        <v>3870</v>
      </c>
      <c r="N81" s="40">
        <v>45875</v>
      </c>
      <c r="O81" s="38"/>
      <c r="P81" s="40">
        <v>45896</v>
      </c>
      <c r="Q81" s="40">
        <v>45897</v>
      </c>
      <c r="R81" s="59"/>
    </row>
    <row r="82" spans="1:18" ht="18" customHeight="1">
      <c r="A82" s="730" t="s">
        <v>109</v>
      </c>
      <c r="B82" s="38"/>
      <c r="C82" s="145">
        <f t="shared" si="8"/>
        <v>62</v>
      </c>
      <c r="D82" s="146" t="s">
        <v>61</v>
      </c>
      <c r="E82" s="28" t="s">
        <v>55</v>
      </c>
      <c r="F82" s="1648" t="s">
        <v>3974</v>
      </c>
      <c r="G82" s="730">
        <v>1</v>
      </c>
      <c r="H82" s="1396">
        <v>6783</v>
      </c>
      <c r="I82" s="1244">
        <f t="shared" si="5"/>
        <v>6783</v>
      </c>
      <c r="J82" s="31"/>
      <c r="K82" s="134" t="s">
        <v>3975</v>
      </c>
      <c r="L82" s="69" t="s">
        <v>3921</v>
      </c>
      <c r="M82" s="1753" t="s">
        <v>3870</v>
      </c>
      <c r="N82" s="40">
        <v>45875</v>
      </c>
      <c r="O82" s="38"/>
      <c r="P82" s="40">
        <v>45896</v>
      </c>
      <c r="Q82" s="40">
        <v>45897</v>
      </c>
      <c r="R82" s="59"/>
    </row>
    <row r="83" spans="1:18" ht="18" customHeight="1">
      <c r="A83" s="730" t="s">
        <v>109</v>
      </c>
      <c r="B83" s="38"/>
      <c r="C83" s="145">
        <f t="shared" si="8"/>
        <v>63</v>
      </c>
      <c r="D83" s="146" t="s">
        <v>61</v>
      </c>
      <c r="E83" s="28" t="s">
        <v>55</v>
      </c>
      <c r="F83" s="1782" t="s">
        <v>3976</v>
      </c>
      <c r="G83" s="730">
        <v>1</v>
      </c>
      <c r="H83" s="1396">
        <v>3925</v>
      </c>
      <c r="I83" s="1244">
        <f t="shared" si="5"/>
        <v>3925</v>
      </c>
      <c r="J83" s="31"/>
      <c r="K83" s="134" t="s">
        <v>3977</v>
      </c>
      <c r="L83" s="69" t="s">
        <v>3921</v>
      </c>
      <c r="M83" s="1785" t="s">
        <v>3978</v>
      </c>
      <c r="N83" s="40">
        <v>45915</v>
      </c>
      <c r="O83" s="38"/>
      <c r="P83" s="40">
        <v>45919</v>
      </c>
      <c r="Q83" s="40">
        <v>45922</v>
      </c>
      <c r="R83" s="59"/>
    </row>
    <row r="84" spans="1:18" ht="18" customHeight="1">
      <c r="A84" s="431" t="s">
        <v>255</v>
      </c>
      <c r="B84" s="38"/>
      <c r="C84" s="145">
        <f t="shared" si="8"/>
        <v>64</v>
      </c>
      <c r="D84" s="200" t="s">
        <v>55</v>
      </c>
      <c r="E84" s="200" t="s">
        <v>55</v>
      </c>
      <c r="F84" s="1782" t="s">
        <v>3979</v>
      </c>
      <c r="G84" s="730">
        <v>3</v>
      </c>
      <c r="H84" s="1396">
        <v>350</v>
      </c>
      <c r="I84" s="1244">
        <f t="shared" si="5"/>
        <v>1050</v>
      </c>
      <c r="J84" s="31"/>
      <c r="K84" s="134" t="s">
        <v>2356</v>
      </c>
      <c r="L84" s="69" t="s">
        <v>3921</v>
      </c>
      <c r="M84" s="1785" t="s">
        <v>3978</v>
      </c>
      <c r="N84" s="40">
        <v>45915</v>
      </c>
      <c r="O84" s="38"/>
      <c r="P84" s="40">
        <v>45919</v>
      </c>
      <c r="Q84" s="40">
        <v>45922</v>
      </c>
      <c r="R84" s="59"/>
    </row>
    <row r="85" spans="1:18" ht="18" customHeight="1">
      <c r="A85" s="431" t="s">
        <v>255</v>
      </c>
      <c r="B85" s="38"/>
      <c r="C85" s="145">
        <f t="shared" si="8"/>
        <v>65</v>
      </c>
      <c r="D85" s="200" t="s">
        <v>55</v>
      </c>
      <c r="E85" s="200" t="s">
        <v>55</v>
      </c>
      <c r="F85" s="1782" t="s">
        <v>3980</v>
      </c>
      <c r="G85" s="730">
        <v>1</v>
      </c>
      <c r="H85" s="1396">
        <v>289</v>
      </c>
      <c r="I85" s="1244">
        <f t="shared" si="5"/>
        <v>289</v>
      </c>
      <c r="J85" s="31"/>
      <c r="K85" s="134" t="s">
        <v>2297</v>
      </c>
      <c r="L85" s="69" t="s">
        <v>3921</v>
      </c>
      <c r="M85" s="1785" t="s">
        <v>3978</v>
      </c>
      <c r="N85" s="40">
        <v>45915</v>
      </c>
      <c r="O85" s="38"/>
      <c r="P85" s="40">
        <v>45919</v>
      </c>
      <c r="Q85" s="40">
        <v>45922</v>
      </c>
      <c r="R85" s="59"/>
    </row>
    <row r="86" spans="1:18" ht="18" customHeight="1">
      <c r="A86" s="431" t="s">
        <v>255</v>
      </c>
      <c r="B86" s="38"/>
      <c r="C86" s="145">
        <f t="shared" si="8"/>
        <v>66</v>
      </c>
      <c r="D86" s="200" t="s">
        <v>55</v>
      </c>
      <c r="E86" s="200" t="s">
        <v>55</v>
      </c>
      <c r="F86" s="1782" t="s">
        <v>3579</v>
      </c>
      <c r="G86" s="730">
        <v>10</v>
      </c>
      <c r="H86" s="1396">
        <v>58</v>
      </c>
      <c r="I86" s="1244">
        <f t="shared" si="5"/>
        <v>580</v>
      </c>
      <c r="J86" s="31"/>
      <c r="K86" s="134" t="s">
        <v>2314</v>
      </c>
      <c r="L86" s="69" t="s">
        <v>3921</v>
      </c>
      <c r="M86" s="1785" t="s">
        <v>3978</v>
      </c>
      <c r="N86" s="40">
        <v>45915</v>
      </c>
      <c r="O86" s="38"/>
      <c r="P86" s="40">
        <v>45919</v>
      </c>
      <c r="Q86" s="40">
        <v>45922</v>
      </c>
      <c r="R86" s="59"/>
    </row>
    <row r="87" spans="1:18" ht="18" customHeight="1">
      <c r="A87" s="730" t="s">
        <v>109</v>
      </c>
      <c r="B87" s="38"/>
      <c r="C87" s="145">
        <f t="shared" si="8"/>
        <v>67</v>
      </c>
      <c r="D87" s="146" t="s">
        <v>61</v>
      </c>
      <c r="E87" s="28" t="s">
        <v>55</v>
      </c>
      <c r="F87" s="1782" t="s">
        <v>3981</v>
      </c>
      <c r="G87" s="730">
        <v>1</v>
      </c>
      <c r="H87" s="1396">
        <v>2646</v>
      </c>
      <c r="I87" s="1244">
        <f t="shared" si="5"/>
        <v>2646</v>
      </c>
      <c r="J87" s="31"/>
      <c r="K87" s="134" t="s">
        <v>3982</v>
      </c>
      <c r="L87" s="69" t="s">
        <v>3921</v>
      </c>
      <c r="M87" s="1785" t="s">
        <v>3978</v>
      </c>
      <c r="N87" s="40">
        <v>45915</v>
      </c>
      <c r="O87" s="38"/>
      <c r="P87" s="40">
        <v>45919</v>
      </c>
      <c r="Q87" s="40">
        <v>45922</v>
      </c>
      <c r="R87" s="59"/>
    </row>
    <row r="88" spans="1:18" ht="18" customHeight="1">
      <c r="A88" s="431" t="s">
        <v>255</v>
      </c>
      <c r="B88" s="38"/>
      <c r="C88" s="145">
        <f t="shared" si="8"/>
        <v>68</v>
      </c>
      <c r="D88" s="200" t="s">
        <v>55</v>
      </c>
      <c r="E88" s="200" t="s">
        <v>55</v>
      </c>
      <c r="F88" s="1782" t="s">
        <v>3983</v>
      </c>
      <c r="G88" s="730">
        <v>3</v>
      </c>
      <c r="H88" s="1396">
        <v>1183</v>
      </c>
      <c r="I88" s="1244">
        <f t="shared" si="5"/>
        <v>3549</v>
      </c>
      <c r="J88" s="31"/>
      <c r="K88" s="134" t="s">
        <v>3984</v>
      </c>
      <c r="L88" s="69" t="s">
        <v>3921</v>
      </c>
      <c r="M88" s="1785" t="s">
        <v>3978</v>
      </c>
      <c r="N88" s="40">
        <v>45915</v>
      </c>
      <c r="O88" s="38"/>
      <c r="P88" s="40">
        <v>45919</v>
      </c>
      <c r="Q88" s="40">
        <v>45922</v>
      </c>
      <c r="R88" s="59"/>
    </row>
    <row r="89" spans="1:18" ht="18" customHeight="1">
      <c r="A89" s="431" t="s">
        <v>255</v>
      </c>
      <c r="B89" s="38"/>
      <c r="C89" s="145">
        <f t="shared" si="8"/>
        <v>69</v>
      </c>
      <c r="D89" s="200" t="s">
        <v>55</v>
      </c>
      <c r="E89" s="200" t="s">
        <v>55</v>
      </c>
      <c r="F89" s="1782" t="s">
        <v>3914</v>
      </c>
      <c r="G89" s="730">
        <v>3</v>
      </c>
      <c r="H89" s="1396">
        <v>210</v>
      </c>
      <c r="I89" s="1244">
        <f t="shared" si="5"/>
        <v>630</v>
      </c>
      <c r="J89" s="31"/>
      <c r="K89" s="134" t="s">
        <v>2804</v>
      </c>
      <c r="L89" s="69" t="s">
        <v>3921</v>
      </c>
      <c r="M89" s="1785" t="s">
        <v>3978</v>
      </c>
      <c r="N89" s="40">
        <v>45915</v>
      </c>
      <c r="O89" s="38"/>
      <c r="P89" s="40">
        <v>45919</v>
      </c>
      <c r="Q89" s="40">
        <v>45922</v>
      </c>
      <c r="R89" s="59"/>
    </row>
    <row r="90" spans="1:18" ht="18" customHeight="1">
      <c r="A90" s="730" t="s">
        <v>109</v>
      </c>
      <c r="B90" s="38"/>
      <c r="C90" s="145">
        <f t="shared" si="8"/>
        <v>70</v>
      </c>
      <c r="D90" s="146" t="s">
        <v>61</v>
      </c>
      <c r="E90" s="28" t="s">
        <v>55</v>
      </c>
      <c r="F90" s="1782" t="s">
        <v>3985</v>
      </c>
      <c r="G90" s="730">
        <v>1</v>
      </c>
      <c r="H90" s="1396">
        <v>4092</v>
      </c>
      <c r="I90" s="1244">
        <f t="shared" si="5"/>
        <v>4092</v>
      </c>
      <c r="J90" s="31"/>
      <c r="K90" s="134" t="s">
        <v>3986</v>
      </c>
      <c r="L90" s="69" t="s">
        <v>3921</v>
      </c>
      <c r="M90" s="1785" t="s">
        <v>3978</v>
      </c>
      <c r="N90" s="40">
        <v>45915</v>
      </c>
      <c r="O90" s="38"/>
      <c r="P90" s="40">
        <v>45919</v>
      </c>
      <c r="Q90" s="40">
        <v>45922</v>
      </c>
      <c r="R90" s="59"/>
    </row>
    <row r="91" spans="1:18" ht="18" customHeight="1">
      <c r="A91" s="431" t="s">
        <v>42</v>
      </c>
      <c r="B91" s="777">
        <v>2</v>
      </c>
      <c r="C91" s="145">
        <f t="shared" si="8"/>
        <v>71</v>
      </c>
      <c r="D91" s="28" t="s">
        <v>55</v>
      </c>
      <c r="E91" s="28" t="s">
        <v>55</v>
      </c>
      <c r="F91" s="1648" t="s">
        <v>3987</v>
      </c>
      <c r="G91" s="730">
        <v>2</v>
      </c>
      <c r="H91" s="1396">
        <v>53</v>
      </c>
      <c r="I91" s="1244">
        <f t="shared" si="5"/>
        <v>106</v>
      </c>
      <c r="J91" s="31"/>
      <c r="K91" s="134" t="s">
        <v>2295</v>
      </c>
      <c r="L91" s="69" t="s">
        <v>3921</v>
      </c>
      <c r="M91" s="1753" t="s">
        <v>3870</v>
      </c>
      <c r="N91" s="40">
        <v>45875</v>
      </c>
      <c r="O91" s="38"/>
      <c r="P91" s="40">
        <v>45896</v>
      </c>
      <c r="Q91" s="40">
        <v>45897</v>
      </c>
      <c r="R91" s="59"/>
    </row>
    <row r="92" spans="1:18" ht="18" customHeight="1">
      <c r="A92" s="431" t="s">
        <v>42</v>
      </c>
      <c r="B92" s="777">
        <v>2</v>
      </c>
      <c r="C92" s="145">
        <f t="shared" si="8"/>
        <v>72</v>
      </c>
      <c r="D92" s="28" t="s">
        <v>55</v>
      </c>
      <c r="E92" s="28" t="s">
        <v>55</v>
      </c>
      <c r="F92" s="1648" t="s">
        <v>3988</v>
      </c>
      <c r="G92" s="730">
        <v>1</v>
      </c>
      <c r="H92" s="1396">
        <v>270</v>
      </c>
      <c r="I92" s="1244">
        <f t="shared" si="5"/>
        <v>270</v>
      </c>
      <c r="J92" s="31"/>
      <c r="K92" s="134" t="s">
        <v>2297</v>
      </c>
      <c r="L92" s="69" t="s">
        <v>3921</v>
      </c>
      <c r="M92" s="1753" t="s">
        <v>3870</v>
      </c>
      <c r="N92" s="40">
        <v>45875</v>
      </c>
      <c r="O92" s="38"/>
      <c r="P92" s="40">
        <v>45896</v>
      </c>
      <c r="Q92" s="40">
        <v>45897</v>
      </c>
      <c r="R92" s="59"/>
    </row>
    <row r="93" spans="1:18" ht="18" customHeight="1">
      <c r="A93" s="431" t="s">
        <v>42</v>
      </c>
      <c r="B93" s="777">
        <v>2</v>
      </c>
      <c r="C93" s="1727">
        <f t="shared" si="6"/>
        <v>73</v>
      </c>
      <c r="D93" s="28" t="s">
        <v>55</v>
      </c>
      <c r="E93" s="28" t="s">
        <v>55</v>
      </c>
      <c r="F93" s="1610" t="s">
        <v>75</v>
      </c>
      <c r="G93" s="737">
        <v>22</v>
      </c>
      <c r="H93" s="1214">
        <v>37</v>
      </c>
      <c r="I93" s="1244">
        <f t="shared" si="5"/>
        <v>814</v>
      </c>
      <c r="J93" s="147"/>
      <c r="K93" s="136" t="s">
        <v>3989</v>
      </c>
      <c r="L93" s="69" t="s">
        <v>3990</v>
      </c>
      <c r="M93" s="1753" t="s">
        <v>3870</v>
      </c>
      <c r="N93" s="40">
        <v>45875</v>
      </c>
      <c r="O93" s="38"/>
      <c r="P93" s="40">
        <v>45896</v>
      </c>
      <c r="Q93" s="40">
        <v>45897</v>
      </c>
      <c r="R93" s="59"/>
    </row>
    <row r="94" spans="1:18" ht="18" customHeight="1">
      <c r="A94" s="431" t="s">
        <v>109</v>
      </c>
      <c r="B94" s="38"/>
      <c r="C94" s="1727">
        <f t="shared" si="6"/>
        <v>74</v>
      </c>
      <c r="D94" s="239" t="s">
        <v>196</v>
      </c>
      <c r="E94" s="239" t="s">
        <v>196</v>
      </c>
      <c r="F94" s="1589" t="s">
        <v>3960</v>
      </c>
      <c r="G94" s="431">
        <v>3</v>
      </c>
      <c r="H94" s="1396">
        <v>1811</v>
      </c>
      <c r="I94" s="1244">
        <f t="shared" si="5"/>
        <v>5433</v>
      </c>
      <c r="J94" s="31"/>
      <c r="K94" s="134" t="s">
        <v>3961</v>
      </c>
      <c r="L94" s="69" t="s">
        <v>3991</v>
      </c>
      <c r="M94" s="1753" t="s">
        <v>3870</v>
      </c>
      <c r="N94" s="40">
        <v>45875</v>
      </c>
      <c r="O94" s="38"/>
      <c r="P94" s="40">
        <v>45896</v>
      </c>
      <c r="Q94" s="40">
        <v>45897</v>
      </c>
      <c r="R94" s="59"/>
    </row>
    <row r="95" spans="1:18" ht="18" customHeight="1">
      <c r="A95" s="431" t="s">
        <v>42</v>
      </c>
      <c r="B95" s="777">
        <v>2</v>
      </c>
      <c r="C95" s="1727">
        <f t="shared" si="6"/>
        <v>75</v>
      </c>
      <c r="D95" s="28" t="s">
        <v>55</v>
      </c>
      <c r="E95" s="28" t="s">
        <v>55</v>
      </c>
      <c r="F95" s="1648" t="s">
        <v>3992</v>
      </c>
      <c r="G95" s="730">
        <v>6</v>
      </c>
      <c r="H95" s="1396">
        <v>14</v>
      </c>
      <c r="I95" s="1244">
        <f t="shared" si="5"/>
        <v>84</v>
      </c>
      <c r="J95" s="31"/>
      <c r="K95" s="134" t="s">
        <v>3993</v>
      </c>
      <c r="L95" s="69" t="s">
        <v>3994</v>
      </c>
      <c r="M95" s="1753" t="s">
        <v>3870</v>
      </c>
      <c r="N95" s="40">
        <v>45875</v>
      </c>
      <c r="O95" s="38"/>
      <c r="P95" s="40">
        <v>45896</v>
      </c>
      <c r="Q95" s="40">
        <v>45897</v>
      </c>
      <c r="R95" s="59"/>
    </row>
    <row r="96" spans="1:18" ht="18" customHeight="1">
      <c r="A96" s="431" t="s">
        <v>255</v>
      </c>
      <c r="B96" s="777">
        <v>2</v>
      </c>
      <c r="C96" s="146">
        <f>+C95+1</f>
        <v>76</v>
      </c>
      <c r="D96" s="200" t="s">
        <v>55</v>
      </c>
      <c r="E96" s="200" t="s">
        <v>55</v>
      </c>
      <c r="F96" s="1610" t="s">
        <v>608</v>
      </c>
      <c r="G96" s="431">
        <v>3</v>
      </c>
      <c r="H96" s="1257">
        <v>112</v>
      </c>
      <c r="I96" s="1244">
        <f t="shared" si="5"/>
        <v>336</v>
      </c>
      <c r="J96" s="31"/>
      <c r="K96" s="1246" t="s">
        <v>3995</v>
      </c>
      <c r="L96" s="69" t="s">
        <v>3996</v>
      </c>
      <c r="M96" s="1753" t="s">
        <v>3870</v>
      </c>
      <c r="N96" s="40">
        <v>45875</v>
      </c>
      <c r="O96" s="38"/>
      <c r="P96" s="40">
        <v>45896</v>
      </c>
      <c r="Q96" s="40">
        <v>45897</v>
      </c>
      <c r="R96" s="59"/>
    </row>
    <row r="97" spans="1:18" ht="18" customHeight="1">
      <c r="A97" s="431" t="s">
        <v>255</v>
      </c>
      <c r="B97" s="777">
        <v>2</v>
      </c>
      <c r="C97" s="146">
        <f t="shared" ref="C97:C99" si="9">+C96+1</f>
        <v>77</v>
      </c>
      <c r="D97" s="200" t="s">
        <v>55</v>
      </c>
      <c r="E97" s="200" t="s">
        <v>55</v>
      </c>
      <c r="F97" s="1610" t="s">
        <v>413</v>
      </c>
      <c r="G97" s="431">
        <v>3</v>
      </c>
      <c r="H97" s="1257">
        <v>112</v>
      </c>
      <c r="I97" s="1244">
        <f t="shared" si="5"/>
        <v>336</v>
      </c>
      <c r="J97" s="31"/>
      <c r="K97" s="1246" t="s">
        <v>3995</v>
      </c>
      <c r="L97" s="69" t="s">
        <v>3997</v>
      </c>
      <c r="M97" s="1753" t="s">
        <v>3870</v>
      </c>
      <c r="N97" s="40">
        <v>45875</v>
      </c>
      <c r="O97" s="38"/>
      <c r="P97" s="40">
        <v>45896</v>
      </c>
      <c r="Q97" s="40">
        <v>45897</v>
      </c>
      <c r="R97" s="59"/>
    </row>
    <row r="98" spans="1:18" ht="18" customHeight="1">
      <c r="A98" s="431" t="s">
        <v>255</v>
      </c>
      <c r="B98" s="777">
        <v>2</v>
      </c>
      <c r="C98" s="146">
        <f t="shared" si="9"/>
        <v>78</v>
      </c>
      <c r="D98" s="200" t="s">
        <v>55</v>
      </c>
      <c r="E98" s="200" t="s">
        <v>55</v>
      </c>
      <c r="F98" s="1610" t="s">
        <v>614</v>
      </c>
      <c r="G98" s="431">
        <v>8</v>
      </c>
      <c r="H98" s="1257">
        <v>112</v>
      </c>
      <c r="I98" s="1244">
        <f t="shared" si="5"/>
        <v>896</v>
      </c>
      <c r="J98" s="31"/>
      <c r="K98" s="1246" t="s">
        <v>3998</v>
      </c>
      <c r="L98" s="69" t="s">
        <v>3999</v>
      </c>
      <c r="M98" s="1753" t="s">
        <v>3870</v>
      </c>
      <c r="N98" s="40">
        <v>45875</v>
      </c>
      <c r="O98" s="38"/>
      <c r="P98" s="40">
        <v>45896</v>
      </c>
      <c r="Q98" s="40">
        <v>45897</v>
      </c>
      <c r="R98" s="59"/>
    </row>
    <row r="99" spans="1:18" ht="18" customHeight="1">
      <c r="A99" s="431" t="s">
        <v>255</v>
      </c>
      <c r="B99" s="777">
        <v>2</v>
      </c>
      <c r="C99" s="146">
        <f t="shared" si="9"/>
        <v>79</v>
      </c>
      <c r="D99" s="200" t="s">
        <v>55</v>
      </c>
      <c r="E99" s="200" t="s">
        <v>55</v>
      </c>
      <c r="F99" s="1648" t="s">
        <v>4000</v>
      </c>
      <c r="G99" s="730">
        <v>10</v>
      </c>
      <c r="H99" s="1396">
        <v>50</v>
      </c>
      <c r="I99" s="1244">
        <f t="shared" si="5"/>
        <v>500</v>
      </c>
      <c r="J99" s="31"/>
      <c r="K99" s="134" t="s">
        <v>2340</v>
      </c>
      <c r="L99" s="69" t="s">
        <v>4001</v>
      </c>
      <c r="M99" s="1753" t="s">
        <v>3870</v>
      </c>
      <c r="N99" s="40">
        <v>45875</v>
      </c>
      <c r="O99" s="38"/>
      <c r="P99" s="40">
        <v>45896</v>
      </c>
      <c r="Q99" s="40">
        <v>45897</v>
      </c>
      <c r="R99" s="59"/>
    </row>
    <row r="100" spans="1:18" ht="18" customHeight="1">
      <c r="A100" s="730" t="s">
        <v>54</v>
      </c>
      <c r="B100" s="38"/>
      <c r="C100" s="142">
        <f>C99+1</f>
        <v>80</v>
      </c>
      <c r="D100" s="146" t="s">
        <v>61</v>
      </c>
      <c r="E100" s="28" t="s">
        <v>55</v>
      </c>
      <c r="F100" s="1648" t="s">
        <v>4002</v>
      </c>
      <c r="G100" s="730">
        <v>1</v>
      </c>
      <c r="H100" s="1396">
        <v>8783</v>
      </c>
      <c r="I100" s="1244">
        <f t="shared" si="5"/>
        <v>8783</v>
      </c>
      <c r="J100" s="31"/>
      <c r="K100" s="134" t="s">
        <v>4003</v>
      </c>
      <c r="L100" s="69" t="s">
        <v>4004</v>
      </c>
      <c r="M100" s="1753" t="s">
        <v>3870</v>
      </c>
      <c r="N100" s="40">
        <v>45875</v>
      </c>
      <c r="O100" s="38"/>
      <c r="P100" s="40">
        <v>45896</v>
      </c>
      <c r="Q100" s="40">
        <v>45897</v>
      </c>
      <c r="R100" s="59"/>
    </row>
    <row r="101" spans="1:18" ht="18" customHeight="1">
      <c r="A101" s="431" t="s">
        <v>255</v>
      </c>
      <c r="B101" s="38"/>
      <c r="C101" s="145">
        <f t="shared" ref="C101:C131" si="10">C100+1</f>
        <v>81</v>
      </c>
      <c r="D101" s="131"/>
      <c r="E101" s="131"/>
      <c r="F101" s="1648" t="s">
        <v>4005</v>
      </c>
      <c r="G101" s="730">
        <v>4</v>
      </c>
      <c r="H101" s="1396">
        <v>55</v>
      </c>
      <c r="I101" s="1244">
        <f t="shared" si="5"/>
        <v>220</v>
      </c>
      <c r="J101" s="31"/>
      <c r="K101" s="134" t="s">
        <v>4006</v>
      </c>
      <c r="L101" s="69" t="s">
        <v>4004</v>
      </c>
      <c r="M101" s="1753" t="s">
        <v>3870</v>
      </c>
      <c r="N101" s="40">
        <v>45875</v>
      </c>
      <c r="O101" s="38"/>
      <c r="P101" s="40">
        <v>45896</v>
      </c>
      <c r="Q101" s="40">
        <v>45897</v>
      </c>
      <c r="R101" s="59"/>
    </row>
    <row r="102" spans="1:18" ht="18" customHeight="1">
      <c r="A102" s="431" t="s">
        <v>255</v>
      </c>
      <c r="B102" s="38"/>
      <c r="C102" s="145">
        <f t="shared" si="10"/>
        <v>82</v>
      </c>
      <c r="D102" s="131"/>
      <c r="E102" s="131"/>
      <c r="F102" s="1648" t="s">
        <v>4007</v>
      </c>
      <c r="G102" s="730">
        <v>4</v>
      </c>
      <c r="H102" s="1396">
        <v>762</v>
      </c>
      <c r="I102" s="1244">
        <f t="shared" si="5"/>
        <v>3048</v>
      </c>
      <c r="J102" s="31"/>
      <c r="K102" s="134" t="s">
        <v>4008</v>
      </c>
      <c r="L102" s="69" t="s">
        <v>4004</v>
      </c>
      <c r="M102" s="1753" t="s">
        <v>3870</v>
      </c>
      <c r="N102" s="40">
        <v>45875</v>
      </c>
      <c r="O102" s="38"/>
      <c r="P102" s="40">
        <v>45896</v>
      </c>
      <c r="Q102" s="40">
        <v>45897</v>
      </c>
      <c r="R102" s="59"/>
    </row>
    <row r="103" spans="1:18" ht="18" customHeight="1">
      <c r="A103" s="431" t="s">
        <v>255</v>
      </c>
      <c r="B103" s="777">
        <v>2</v>
      </c>
      <c r="C103" s="145">
        <f t="shared" si="10"/>
        <v>83</v>
      </c>
      <c r="D103" s="200" t="s">
        <v>55</v>
      </c>
      <c r="E103" s="200" t="s">
        <v>55</v>
      </c>
      <c r="F103" s="1610" t="s">
        <v>614</v>
      </c>
      <c r="G103" s="431">
        <v>4</v>
      </c>
      <c r="H103" s="1257">
        <v>112</v>
      </c>
      <c r="I103" s="1244">
        <f t="shared" si="5"/>
        <v>448</v>
      </c>
      <c r="J103" s="31"/>
      <c r="K103" s="1246" t="s">
        <v>1784</v>
      </c>
      <c r="L103" s="69" t="s">
        <v>4004</v>
      </c>
      <c r="M103" s="1753" t="s">
        <v>3870</v>
      </c>
      <c r="N103" s="40">
        <v>45875</v>
      </c>
      <c r="O103" s="38"/>
      <c r="P103" s="40">
        <v>45896</v>
      </c>
      <c r="Q103" s="40">
        <v>45897</v>
      </c>
      <c r="R103" s="59"/>
    </row>
    <row r="104" spans="1:18" ht="18" customHeight="1">
      <c r="A104" s="730" t="s">
        <v>54</v>
      </c>
      <c r="B104" s="38"/>
      <c r="C104" s="145">
        <f t="shared" si="10"/>
        <v>84</v>
      </c>
      <c r="D104" s="146" t="s">
        <v>61</v>
      </c>
      <c r="E104" s="28" t="s">
        <v>55</v>
      </c>
      <c r="F104" s="1648" t="s">
        <v>4009</v>
      </c>
      <c r="G104" s="730">
        <v>1</v>
      </c>
      <c r="H104" s="1396">
        <v>10548</v>
      </c>
      <c r="I104" s="1244">
        <f t="shared" si="5"/>
        <v>10548</v>
      </c>
      <c r="J104" s="31"/>
      <c r="K104" s="134" t="s">
        <v>4010</v>
      </c>
      <c r="L104" s="69" t="s">
        <v>4004</v>
      </c>
      <c r="M104" s="1753" t="s">
        <v>3870</v>
      </c>
      <c r="N104" s="40">
        <v>45875</v>
      </c>
      <c r="O104" s="38"/>
      <c r="P104" s="40">
        <v>45896</v>
      </c>
      <c r="Q104" s="40">
        <v>45897</v>
      </c>
      <c r="R104" s="59"/>
    </row>
    <row r="105" spans="1:18" ht="18" customHeight="1">
      <c r="A105" s="730" t="s">
        <v>54</v>
      </c>
      <c r="B105" s="38"/>
      <c r="C105" s="145">
        <f t="shared" si="10"/>
        <v>85</v>
      </c>
      <c r="D105" s="146" t="s">
        <v>61</v>
      </c>
      <c r="E105" s="28" t="s">
        <v>55</v>
      </c>
      <c r="F105" s="1648" t="s">
        <v>4011</v>
      </c>
      <c r="G105" s="730">
        <v>1</v>
      </c>
      <c r="H105" s="1396">
        <v>27646</v>
      </c>
      <c r="I105" s="1244">
        <f t="shared" si="5"/>
        <v>27646</v>
      </c>
      <c r="J105" s="31"/>
      <c r="K105" s="134" t="s">
        <v>4012</v>
      </c>
      <c r="L105" s="69" t="s">
        <v>4004</v>
      </c>
      <c r="M105" s="1753" t="s">
        <v>3870</v>
      </c>
      <c r="N105" s="40">
        <v>45875</v>
      </c>
      <c r="O105" s="38"/>
      <c r="P105" s="40">
        <v>45896</v>
      </c>
      <c r="Q105" s="40">
        <v>45897</v>
      </c>
      <c r="R105" s="59"/>
    </row>
    <row r="106" spans="1:18" ht="18" customHeight="1">
      <c r="A106" s="1569"/>
      <c r="B106" s="38"/>
      <c r="C106" s="145">
        <f t="shared" si="10"/>
        <v>86</v>
      </c>
      <c r="D106" s="131"/>
      <c r="E106" s="131"/>
      <c r="F106" s="1648" t="s">
        <v>4013</v>
      </c>
      <c r="G106" s="730">
        <v>1</v>
      </c>
      <c r="H106" s="1396">
        <v>2148</v>
      </c>
      <c r="I106" s="1244">
        <f t="shared" si="5"/>
        <v>2148</v>
      </c>
      <c r="J106" s="31"/>
      <c r="K106" s="1684" t="s">
        <v>4014</v>
      </c>
      <c r="L106" s="69" t="s">
        <v>4004</v>
      </c>
      <c r="M106" s="1753" t="s">
        <v>3870</v>
      </c>
      <c r="N106" s="40">
        <v>45875</v>
      </c>
      <c r="O106" s="38"/>
      <c r="P106" s="40">
        <v>45896</v>
      </c>
      <c r="Q106" s="40">
        <v>45897</v>
      </c>
      <c r="R106" s="59"/>
    </row>
    <row r="107" spans="1:18" ht="18" customHeight="1">
      <c r="A107" s="1569"/>
      <c r="B107" s="38"/>
      <c r="C107" s="145">
        <f t="shared" si="10"/>
        <v>87</v>
      </c>
      <c r="D107" s="131"/>
      <c r="E107" s="131"/>
      <c r="F107" s="1648" t="s">
        <v>4015</v>
      </c>
      <c r="G107" s="730">
        <v>1</v>
      </c>
      <c r="H107" s="1396">
        <v>2970</v>
      </c>
      <c r="I107" s="1244">
        <f t="shared" si="5"/>
        <v>2970</v>
      </c>
      <c r="J107" s="31"/>
      <c r="K107" s="134" t="s">
        <v>4016</v>
      </c>
      <c r="L107" s="69" t="s">
        <v>4004</v>
      </c>
      <c r="M107" s="1753" t="s">
        <v>3870</v>
      </c>
      <c r="N107" s="40">
        <v>45875</v>
      </c>
      <c r="O107" s="38"/>
      <c r="P107" s="40">
        <v>45896</v>
      </c>
      <c r="Q107" s="40">
        <v>45897</v>
      </c>
      <c r="R107" s="59"/>
    </row>
    <row r="108" spans="1:18" ht="18" customHeight="1">
      <c r="A108" s="431" t="s">
        <v>42</v>
      </c>
      <c r="B108" s="777">
        <v>2</v>
      </c>
      <c r="C108" s="145">
        <f t="shared" si="10"/>
        <v>88</v>
      </c>
      <c r="D108" s="28" t="s">
        <v>55</v>
      </c>
      <c r="E108" s="28" t="s">
        <v>55</v>
      </c>
      <c r="F108" s="1610" t="s">
        <v>1302</v>
      </c>
      <c r="G108" s="737">
        <v>4</v>
      </c>
      <c r="H108" s="1214">
        <v>77</v>
      </c>
      <c r="I108" s="1244">
        <f t="shared" si="5"/>
        <v>308</v>
      </c>
      <c r="J108" s="147"/>
      <c r="K108" s="136" t="s">
        <v>4017</v>
      </c>
      <c r="L108" s="69" t="s">
        <v>4004</v>
      </c>
      <c r="M108" s="1753" t="s">
        <v>3870</v>
      </c>
      <c r="N108" s="40">
        <v>45875</v>
      </c>
      <c r="O108" s="38"/>
      <c r="P108" s="40">
        <v>45896</v>
      </c>
      <c r="Q108" s="40">
        <v>45897</v>
      </c>
      <c r="R108" s="59"/>
    </row>
    <row r="109" spans="1:18" ht="18" customHeight="1">
      <c r="A109" s="1569"/>
      <c r="B109" s="38"/>
      <c r="C109" s="145">
        <f t="shared" si="10"/>
        <v>89</v>
      </c>
      <c r="D109" s="131"/>
      <c r="E109" s="131"/>
      <c r="F109" s="1648" t="s">
        <v>4018</v>
      </c>
      <c r="G109" s="730">
        <v>1</v>
      </c>
      <c r="H109" s="1396">
        <v>4722</v>
      </c>
      <c r="I109" s="1244">
        <f t="shared" si="5"/>
        <v>4722</v>
      </c>
      <c r="J109" s="31"/>
      <c r="K109" s="134" t="s">
        <v>4019</v>
      </c>
      <c r="L109" s="69" t="s">
        <v>4004</v>
      </c>
      <c r="M109" s="1753" t="s">
        <v>3870</v>
      </c>
      <c r="N109" s="40">
        <v>45875</v>
      </c>
      <c r="O109" s="38"/>
      <c r="P109" s="40">
        <v>45896</v>
      </c>
      <c r="Q109" s="40">
        <v>45897</v>
      </c>
      <c r="R109" s="59"/>
    </row>
    <row r="110" spans="1:18" ht="18" customHeight="1">
      <c r="A110" s="1569"/>
      <c r="B110" s="38"/>
      <c r="C110" s="145">
        <f t="shared" si="10"/>
        <v>90</v>
      </c>
      <c r="D110" s="131"/>
      <c r="E110" s="131"/>
      <c r="F110" s="1648" t="s">
        <v>4020</v>
      </c>
      <c r="G110" s="730">
        <v>1</v>
      </c>
      <c r="H110" s="1396">
        <v>3583</v>
      </c>
      <c r="I110" s="1244">
        <f t="shared" si="5"/>
        <v>3583</v>
      </c>
      <c r="J110" s="31"/>
      <c r="K110" s="134" t="s">
        <v>4021</v>
      </c>
      <c r="L110" s="69" t="s">
        <v>4004</v>
      </c>
      <c r="M110" s="1753" t="s">
        <v>3870</v>
      </c>
      <c r="N110" s="40">
        <v>45875</v>
      </c>
      <c r="O110" s="38"/>
      <c r="P110" s="40">
        <v>45896</v>
      </c>
      <c r="Q110" s="40">
        <v>45897</v>
      </c>
      <c r="R110" s="59"/>
    </row>
    <row r="111" spans="1:18" ht="18" customHeight="1">
      <c r="A111" s="1569"/>
      <c r="B111" s="38"/>
      <c r="C111" s="145">
        <f t="shared" si="10"/>
        <v>91</v>
      </c>
      <c r="D111" s="131"/>
      <c r="E111" s="131"/>
      <c r="F111" s="1648" t="s">
        <v>4022</v>
      </c>
      <c r="G111" s="730">
        <v>2</v>
      </c>
      <c r="H111" s="1396">
        <v>82</v>
      </c>
      <c r="I111" s="1244">
        <f t="shared" si="5"/>
        <v>164</v>
      </c>
      <c r="J111" s="31"/>
      <c r="K111" s="134" t="s">
        <v>4023</v>
      </c>
      <c r="L111" s="69" t="s">
        <v>4004</v>
      </c>
      <c r="M111" s="1753" t="s">
        <v>3870</v>
      </c>
      <c r="N111" s="40">
        <v>45875</v>
      </c>
      <c r="O111" s="38"/>
      <c r="P111" s="40">
        <v>45896</v>
      </c>
      <c r="Q111" s="40">
        <v>45897</v>
      </c>
      <c r="R111" s="59"/>
    </row>
    <row r="112" spans="1:18" ht="18" customHeight="1">
      <c r="A112" s="1569"/>
      <c r="B112" s="38"/>
      <c r="C112" s="145">
        <f t="shared" si="10"/>
        <v>92</v>
      </c>
      <c r="D112" s="131"/>
      <c r="E112" s="131"/>
      <c r="F112" s="1648" t="s">
        <v>4024</v>
      </c>
      <c r="G112" s="730">
        <v>4</v>
      </c>
      <c r="H112" s="1396">
        <v>77</v>
      </c>
      <c r="I112" s="1244">
        <f t="shared" si="5"/>
        <v>308</v>
      </c>
      <c r="J112" s="31"/>
      <c r="K112" s="134" t="s">
        <v>4023</v>
      </c>
      <c r="L112" s="69" t="s">
        <v>4004</v>
      </c>
      <c r="M112" s="1753" t="s">
        <v>3870</v>
      </c>
      <c r="N112" s="40">
        <v>45875</v>
      </c>
      <c r="O112" s="38"/>
      <c r="P112" s="40">
        <v>45896</v>
      </c>
      <c r="Q112" s="40">
        <v>45897</v>
      </c>
      <c r="R112" s="59"/>
    </row>
    <row r="113" spans="1:18" ht="18" customHeight="1">
      <c r="A113" s="431" t="s">
        <v>109</v>
      </c>
      <c r="B113" s="38"/>
      <c r="C113" s="145">
        <f t="shared" si="10"/>
        <v>93</v>
      </c>
      <c r="D113" s="239" t="s">
        <v>196</v>
      </c>
      <c r="E113" s="239" t="s">
        <v>196</v>
      </c>
      <c r="F113" s="1589" t="s">
        <v>3960</v>
      </c>
      <c r="G113" s="431">
        <v>1</v>
      </c>
      <c r="H113" s="1396">
        <v>1811</v>
      </c>
      <c r="I113" s="1244">
        <f t="shared" si="5"/>
        <v>1811</v>
      </c>
      <c r="J113" s="31"/>
      <c r="K113" s="134" t="s">
        <v>3961</v>
      </c>
      <c r="L113" s="69" t="s">
        <v>4004</v>
      </c>
      <c r="M113" s="1753" t="s">
        <v>3870</v>
      </c>
      <c r="N113" s="40">
        <v>45875</v>
      </c>
      <c r="O113" s="38"/>
      <c r="P113" s="40">
        <v>45896</v>
      </c>
      <c r="Q113" s="40">
        <v>45897</v>
      </c>
      <c r="R113" s="59"/>
    </row>
    <row r="114" spans="1:18" ht="18" customHeight="1">
      <c r="A114" s="431" t="s">
        <v>255</v>
      </c>
      <c r="B114" s="777">
        <v>2</v>
      </c>
      <c r="C114" s="145">
        <f t="shared" si="10"/>
        <v>94</v>
      </c>
      <c r="D114" s="200" t="s">
        <v>55</v>
      </c>
      <c r="E114" s="200" t="s">
        <v>55</v>
      </c>
      <c r="F114" s="1610" t="s">
        <v>413</v>
      </c>
      <c r="G114" s="431">
        <v>2</v>
      </c>
      <c r="H114" s="1257">
        <v>112</v>
      </c>
      <c r="I114" s="1244">
        <f t="shared" si="5"/>
        <v>224</v>
      </c>
      <c r="J114" s="31"/>
      <c r="K114" s="1246" t="s">
        <v>3995</v>
      </c>
      <c r="L114" s="69" t="s">
        <v>4004</v>
      </c>
      <c r="M114" s="1753" t="s">
        <v>3870</v>
      </c>
      <c r="N114" s="40">
        <v>45875</v>
      </c>
      <c r="O114" s="38"/>
      <c r="P114" s="40">
        <v>45896</v>
      </c>
      <c r="Q114" s="40">
        <v>45897</v>
      </c>
      <c r="R114" s="59"/>
    </row>
    <row r="115" spans="1:18" ht="18" customHeight="1">
      <c r="A115" s="431" t="s">
        <v>255</v>
      </c>
      <c r="B115" s="777">
        <v>2</v>
      </c>
      <c r="C115" s="145">
        <f t="shared" si="10"/>
        <v>95</v>
      </c>
      <c r="D115" s="131" t="s">
        <v>114</v>
      </c>
      <c r="E115" s="200" t="s">
        <v>55</v>
      </c>
      <c r="F115" s="1648" t="s">
        <v>4025</v>
      </c>
      <c r="G115" s="730">
        <v>1</v>
      </c>
      <c r="H115" s="1396">
        <v>442</v>
      </c>
      <c r="I115" s="1244">
        <f t="shared" si="5"/>
        <v>442</v>
      </c>
      <c r="J115" s="31"/>
      <c r="K115" s="134" t="s">
        <v>4026</v>
      </c>
      <c r="L115" s="69" t="s">
        <v>4004</v>
      </c>
      <c r="M115" s="1753" t="s">
        <v>3870</v>
      </c>
      <c r="N115" s="40">
        <v>45875</v>
      </c>
      <c r="O115" s="38"/>
      <c r="P115" s="40">
        <v>45896</v>
      </c>
      <c r="Q115" s="40">
        <v>45897</v>
      </c>
      <c r="R115" s="59"/>
    </row>
    <row r="116" spans="1:18" ht="18" customHeight="1">
      <c r="A116" s="431" t="s">
        <v>255</v>
      </c>
      <c r="B116" s="777">
        <v>2</v>
      </c>
      <c r="C116" s="145">
        <f t="shared" si="10"/>
        <v>96</v>
      </c>
      <c r="D116" s="131" t="s">
        <v>114</v>
      </c>
      <c r="E116" s="200" t="s">
        <v>55</v>
      </c>
      <c r="F116" s="1648" t="s">
        <v>4027</v>
      </c>
      <c r="G116" s="730">
        <v>1</v>
      </c>
      <c r="H116" s="1396">
        <v>382</v>
      </c>
      <c r="I116" s="1244">
        <f t="shared" si="5"/>
        <v>382</v>
      </c>
      <c r="J116" s="31"/>
      <c r="K116" s="134" t="s">
        <v>4026</v>
      </c>
      <c r="L116" s="69" t="s">
        <v>4004</v>
      </c>
      <c r="M116" s="1753" t="s">
        <v>3870</v>
      </c>
      <c r="N116" s="40">
        <v>45875</v>
      </c>
      <c r="O116" s="38"/>
      <c r="P116" s="40">
        <v>45896</v>
      </c>
      <c r="Q116" s="40">
        <v>45897</v>
      </c>
      <c r="R116" s="59"/>
    </row>
    <row r="117" spans="1:18" ht="18" customHeight="1">
      <c r="A117" s="431" t="s">
        <v>2779</v>
      </c>
      <c r="B117" s="38"/>
      <c r="C117" s="145">
        <f t="shared" si="10"/>
        <v>97</v>
      </c>
      <c r="D117" s="131" t="s">
        <v>2213</v>
      </c>
      <c r="E117" s="200" t="s">
        <v>55</v>
      </c>
      <c r="F117" s="1648" t="s">
        <v>4028</v>
      </c>
      <c r="G117" s="730">
        <v>1</v>
      </c>
      <c r="H117" s="1396">
        <v>1924</v>
      </c>
      <c r="I117" s="1244">
        <f t="shared" si="5"/>
        <v>1924</v>
      </c>
      <c r="J117" s="31"/>
      <c r="K117" s="134" t="s">
        <v>4029</v>
      </c>
      <c r="L117" s="69" t="s">
        <v>4004</v>
      </c>
      <c r="M117" s="1753" t="s">
        <v>3870</v>
      </c>
      <c r="N117" s="40">
        <v>45875</v>
      </c>
      <c r="O117" s="38"/>
      <c r="P117" s="40">
        <v>45896</v>
      </c>
      <c r="Q117" s="40">
        <v>45897</v>
      </c>
      <c r="R117" s="59"/>
    </row>
    <row r="118" spans="1:18" ht="18" customHeight="1">
      <c r="A118" s="730" t="s">
        <v>54</v>
      </c>
      <c r="B118" s="38"/>
      <c r="C118" s="145">
        <f t="shared" si="10"/>
        <v>98</v>
      </c>
      <c r="D118" s="146" t="s">
        <v>61</v>
      </c>
      <c r="E118" s="28" t="s">
        <v>55</v>
      </c>
      <c r="F118" s="1648" t="s">
        <v>4030</v>
      </c>
      <c r="G118" s="730">
        <v>1</v>
      </c>
      <c r="H118" s="1396">
        <v>33362</v>
      </c>
      <c r="I118" s="1244">
        <f t="shared" si="5"/>
        <v>33362</v>
      </c>
      <c r="J118" s="31"/>
      <c r="K118" s="134" t="s">
        <v>4031</v>
      </c>
      <c r="L118" s="69" t="s">
        <v>4004</v>
      </c>
      <c r="M118" s="1753" t="s">
        <v>3870</v>
      </c>
      <c r="N118" s="40">
        <v>45875</v>
      </c>
      <c r="O118" s="38"/>
      <c r="P118" s="40">
        <v>45896</v>
      </c>
      <c r="Q118" s="40">
        <v>45897</v>
      </c>
      <c r="R118" s="59"/>
    </row>
    <row r="119" spans="1:18" ht="18" customHeight="1">
      <c r="A119" s="431" t="s">
        <v>42</v>
      </c>
      <c r="B119" s="777">
        <v>2</v>
      </c>
      <c r="C119" s="145">
        <f t="shared" si="10"/>
        <v>99</v>
      </c>
      <c r="D119" s="28" t="s">
        <v>55</v>
      </c>
      <c r="E119" s="28" t="s">
        <v>55</v>
      </c>
      <c r="F119" s="1610" t="s">
        <v>1302</v>
      </c>
      <c r="G119" s="737">
        <v>4</v>
      </c>
      <c r="H119" s="1214">
        <v>77</v>
      </c>
      <c r="I119" s="1244">
        <f t="shared" si="5"/>
        <v>308</v>
      </c>
      <c r="J119" s="147"/>
      <c r="K119" s="136" t="s">
        <v>4032</v>
      </c>
      <c r="L119" s="69" t="s">
        <v>4004</v>
      </c>
      <c r="M119" s="1753" t="s">
        <v>3870</v>
      </c>
      <c r="N119" s="40">
        <v>45875</v>
      </c>
      <c r="O119" s="38"/>
      <c r="P119" s="40">
        <v>45896</v>
      </c>
      <c r="Q119" s="40">
        <v>45897</v>
      </c>
      <c r="R119" s="59"/>
    </row>
    <row r="120" spans="1:18" ht="18" customHeight="1">
      <c r="A120" s="431" t="s">
        <v>42</v>
      </c>
      <c r="B120" s="777">
        <v>2</v>
      </c>
      <c r="C120" s="145">
        <f t="shared" si="10"/>
        <v>100</v>
      </c>
      <c r="D120" s="28" t="s">
        <v>55</v>
      </c>
      <c r="E120" s="28" t="s">
        <v>55</v>
      </c>
      <c r="F120" s="1610" t="s">
        <v>90</v>
      </c>
      <c r="G120" s="737">
        <v>4</v>
      </c>
      <c r="H120" s="1214">
        <v>77</v>
      </c>
      <c r="I120" s="1244">
        <f t="shared" si="5"/>
        <v>308</v>
      </c>
      <c r="J120" s="147"/>
      <c r="K120" s="136" t="s">
        <v>4033</v>
      </c>
      <c r="L120" s="69" t="s">
        <v>4004</v>
      </c>
      <c r="M120" s="1753" t="s">
        <v>3870</v>
      </c>
      <c r="N120" s="40">
        <v>45875</v>
      </c>
      <c r="O120" s="38"/>
      <c r="P120" s="40">
        <v>45896</v>
      </c>
      <c r="Q120" s="40">
        <v>45897</v>
      </c>
      <c r="R120" s="59"/>
    </row>
    <row r="121" spans="1:18" ht="18" customHeight="1">
      <c r="A121" s="431" t="s">
        <v>255</v>
      </c>
      <c r="B121" s="777">
        <v>2</v>
      </c>
      <c r="C121" s="145">
        <f t="shared" si="10"/>
        <v>101</v>
      </c>
      <c r="D121" s="200" t="s">
        <v>55</v>
      </c>
      <c r="E121" s="200" t="s">
        <v>55</v>
      </c>
      <c r="F121" s="1610" t="s">
        <v>3246</v>
      </c>
      <c r="G121" s="431">
        <v>2</v>
      </c>
      <c r="H121" s="1257">
        <v>121</v>
      </c>
      <c r="I121" s="1244">
        <f t="shared" si="5"/>
        <v>242</v>
      </c>
      <c r="J121" s="31"/>
      <c r="K121" s="1246" t="s">
        <v>615</v>
      </c>
      <c r="L121" s="69" t="s">
        <v>4004</v>
      </c>
      <c r="M121" s="1753" t="s">
        <v>3870</v>
      </c>
      <c r="N121" s="40">
        <v>45875</v>
      </c>
      <c r="O121" s="38"/>
      <c r="P121" s="40">
        <v>45896</v>
      </c>
      <c r="Q121" s="40">
        <v>45897</v>
      </c>
      <c r="R121" s="59"/>
    </row>
    <row r="122" spans="1:18" ht="18" customHeight="1">
      <c r="A122" s="730" t="s">
        <v>54</v>
      </c>
      <c r="B122" s="38"/>
      <c r="C122" s="145">
        <f t="shared" si="10"/>
        <v>102</v>
      </c>
      <c r="D122" s="146" t="s">
        <v>61</v>
      </c>
      <c r="E122" s="28" t="s">
        <v>55</v>
      </c>
      <c r="F122" s="1648" t="s">
        <v>4034</v>
      </c>
      <c r="G122" s="730">
        <v>1</v>
      </c>
      <c r="H122" s="1396">
        <v>6231</v>
      </c>
      <c r="I122" s="1244">
        <f t="shared" si="5"/>
        <v>6231</v>
      </c>
      <c r="J122" s="31"/>
      <c r="K122" s="134" t="s">
        <v>4035</v>
      </c>
      <c r="L122" s="69" t="s">
        <v>4004</v>
      </c>
      <c r="M122" s="1753" t="s">
        <v>3870</v>
      </c>
      <c r="N122" s="40">
        <v>45875</v>
      </c>
      <c r="O122" s="38"/>
      <c r="P122" s="40">
        <v>45896</v>
      </c>
      <c r="Q122" s="40">
        <v>45897</v>
      </c>
      <c r="R122" s="59"/>
    </row>
    <row r="123" spans="1:18" ht="18" customHeight="1">
      <c r="A123" s="398" t="s">
        <v>42</v>
      </c>
      <c r="B123" s="38"/>
      <c r="C123" s="145">
        <f t="shared" si="10"/>
        <v>103</v>
      </c>
      <c r="D123" s="28" t="s">
        <v>55</v>
      </c>
      <c r="E123" s="28" t="s">
        <v>55</v>
      </c>
      <c r="F123" s="1648" t="s">
        <v>2866</v>
      </c>
      <c r="G123" s="730">
        <v>4</v>
      </c>
      <c r="H123" s="1396">
        <v>93</v>
      </c>
      <c r="I123" s="1244">
        <f t="shared" si="5"/>
        <v>372</v>
      </c>
      <c r="J123" s="31"/>
      <c r="K123" s="134" t="s">
        <v>4036</v>
      </c>
      <c r="L123" s="69" t="s">
        <v>4004</v>
      </c>
      <c r="M123" s="1753" t="s">
        <v>3870</v>
      </c>
      <c r="N123" s="40">
        <v>45875</v>
      </c>
      <c r="O123" s="38"/>
      <c r="P123" s="40">
        <v>45896</v>
      </c>
      <c r="Q123" s="40">
        <v>45897</v>
      </c>
      <c r="R123" s="59"/>
    </row>
    <row r="124" spans="1:18" ht="18" customHeight="1">
      <c r="A124" s="730" t="s">
        <v>54</v>
      </c>
      <c r="B124" s="38"/>
      <c r="C124" s="145">
        <f t="shared" si="10"/>
        <v>104</v>
      </c>
      <c r="D124" s="146" t="s">
        <v>61</v>
      </c>
      <c r="E124" s="28" t="s">
        <v>55</v>
      </c>
      <c r="F124" s="1648" t="s">
        <v>4037</v>
      </c>
      <c r="G124" s="730">
        <v>1</v>
      </c>
      <c r="H124" s="1396">
        <v>7000</v>
      </c>
      <c r="I124" s="1244">
        <f t="shared" si="5"/>
        <v>7000</v>
      </c>
      <c r="J124" s="31"/>
      <c r="K124" s="134" t="s">
        <v>4038</v>
      </c>
      <c r="L124" s="69" t="s">
        <v>4004</v>
      </c>
      <c r="M124" s="1753" t="s">
        <v>3870</v>
      </c>
      <c r="N124" s="40">
        <v>45875</v>
      </c>
      <c r="O124" s="38"/>
      <c r="P124" s="40">
        <v>45896</v>
      </c>
      <c r="Q124" s="40">
        <v>45897</v>
      </c>
      <c r="R124" s="59"/>
    </row>
    <row r="125" spans="1:18" ht="18" customHeight="1">
      <c r="A125" s="398" t="s">
        <v>42</v>
      </c>
      <c r="B125" s="38"/>
      <c r="C125" s="145">
        <f t="shared" si="10"/>
        <v>105</v>
      </c>
      <c r="D125" s="28" t="s">
        <v>55</v>
      </c>
      <c r="E125" s="28" t="s">
        <v>55</v>
      </c>
      <c r="F125" s="1648" t="s">
        <v>2866</v>
      </c>
      <c r="G125" s="730">
        <v>4</v>
      </c>
      <c r="H125" s="1396">
        <v>93</v>
      </c>
      <c r="I125" s="1244">
        <f t="shared" si="5"/>
        <v>372</v>
      </c>
      <c r="J125" s="31"/>
      <c r="K125" s="134" t="s">
        <v>4036</v>
      </c>
      <c r="L125" s="69" t="s">
        <v>4004</v>
      </c>
      <c r="M125" s="1753" t="s">
        <v>3870</v>
      </c>
      <c r="N125" s="40">
        <v>45875</v>
      </c>
      <c r="O125" s="38"/>
      <c r="P125" s="40">
        <v>45896</v>
      </c>
      <c r="Q125" s="40">
        <v>45897</v>
      </c>
      <c r="R125" s="59"/>
    </row>
    <row r="126" spans="1:18" ht="18" customHeight="1">
      <c r="A126" s="730" t="s">
        <v>54</v>
      </c>
      <c r="B126" s="38"/>
      <c r="C126" s="145">
        <f t="shared" si="10"/>
        <v>106</v>
      </c>
      <c r="D126" s="146" t="s">
        <v>61</v>
      </c>
      <c r="E126" s="28" t="s">
        <v>55</v>
      </c>
      <c r="F126" s="1648" t="s">
        <v>4039</v>
      </c>
      <c r="G126" s="730">
        <v>1</v>
      </c>
      <c r="H126" s="1396">
        <v>6615</v>
      </c>
      <c r="I126" s="1244">
        <f t="shared" ref="I126:I131" si="11">G126*H126</f>
        <v>6615</v>
      </c>
      <c r="J126" s="31"/>
      <c r="K126" s="134" t="s">
        <v>4040</v>
      </c>
      <c r="L126" s="69" t="s">
        <v>4004</v>
      </c>
      <c r="M126" s="1753" t="s">
        <v>3870</v>
      </c>
      <c r="N126" s="40">
        <v>45875</v>
      </c>
      <c r="O126" s="38"/>
      <c r="P126" s="40">
        <v>45896</v>
      </c>
      <c r="Q126" s="40">
        <v>45897</v>
      </c>
      <c r="R126" s="59"/>
    </row>
    <row r="127" spans="1:18" ht="18" customHeight="1">
      <c r="A127" s="398" t="s">
        <v>42</v>
      </c>
      <c r="B127" s="38"/>
      <c r="C127" s="145">
        <f t="shared" si="10"/>
        <v>107</v>
      </c>
      <c r="D127" s="28" t="s">
        <v>55</v>
      </c>
      <c r="E127" s="28" t="s">
        <v>55</v>
      </c>
      <c r="F127" s="1648" t="s">
        <v>2866</v>
      </c>
      <c r="G127" s="730">
        <v>4</v>
      </c>
      <c r="H127" s="1396">
        <v>93</v>
      </c>
      <c r="I127" s="1244">
        <f t="shared" si="11"/>
        <v>372</v>
      </c>
      <c r="J127" s="31"/>
      <c r="K127" s="134" t="s">
        <v>4036</v>
      </c>
      <c r="L127" s="69" t="s">
        <v>4004</v>
      </c>
      <c r="M127" s="1753" t="s">
        <v>3870</v>
      </c>
      <c r="N127" s="40">
        <v>45875</v>
      </c>
      <c r="O127" s="38"/>
      <c r="P127" s="40">
        <v>45896</v>
      </c>
      <c r="Q127" s="40">
        <v>45897</v>
      </c>
      <c r="R127" s="59"/>
    </row>
    <row r="128" spans="1:18" ht="18" customHeight="1">
      <c r="A128" s="730" t="s">
        <v>54</v>
      </c>
      <c r="B128" s="38"/>
      <c r="C128" s="145">
        <f t="shared" si="10"/>
        <v>108</v>
      </c>
      <c r="D128" s="146" t="s">
        <v>61</v>
      </c>
      <c r="E128" s="28" t="s">
        <v>55</v>
      </c>
      <c r="F128" s="1648" t="s">
        <v>4041</v>
      </c>
      <c r="G128" s="730">
        <v>1</v>
      </c>
      <c r="H128" s="1396">
        <v>6079</v>
      </c>
      <c r="I128" s="1244">
        <f t="shared" si="11"/>
        <v>6079</v>
      </c>
      <c r="J128" s="31"/>
      <c r="K128" s="134" t="s">
        <v>4042</v>
      </c>
      <c r="L128" s="69" t="s">
        <v>4004</v>
      </c>
      <c r="M128" s="1753" t="s">
        <v>3870</v>
      </c>
      <c r="N128" s="40">
        <v>45875</v>
      </c>
      <c r="O128" s="38"/>
      <c r="P128" s="40">
        <v>45896</v>
      </c>
      <c r="Q128" s="40">
        <v>45897</v>
      </c>
      <c r="R128" s="59"/>
    </row>
    <row r="129" spans="1:18" ht="18" customHeight="1">
      <c r="A129" s="398" t="s">
        <v>42</v>
      </c>
      <c r="B129" s="38"/>
      <c r="C129" s="145">
        <f t="shared" si="10"/>
        <v>109</v>
      </c>
      <c r="D129" s="28" t="s">
        <v>55</v>
      </c>
      <c r="E129" s="28" t="s">
        <v>55</v>
      </c>
      <c r="F129" s="1648" t="s">
        <v>2866</v>
      </c>
      <c r="G129" s="730">
        <v>4</v>
      </c>
      <c r="H129" s="1396">
        <v>93</v>
      </c>
      <c r="I129" s="1244">
        <f t="shared" si="11"/>
        <v>372</v>
      </c>
      <c r="J129" s="31"/>
      <c r="K129" s="134" t="s">
        <v>4036</v>
      </c>
      <c r="L129" s="69" t="s">
        <v>4004</v>
      </c>
      <c r="M129" s="1753" t="s">
        <v>3870</v>
      </c>
      <c r="N129" s="40">
        <v>45875</v>
      </c>
      <c r="O129" s="38"/>
      <c r="P129" s="40">
        <v>45896</v>
      </c>
      <c r="Q129" s="40">
        <v>45897</v>
      </c>
      <c r="R129" s="59"/>
    </row>
    <row r="130" spans="1:18" ht="18" customHeight="1">
      <c r="A130" s="730" t="s">
        <v>54</v>
      </c>
      <c r="B130" s="38"/>
      <c r="C130" s="145">
        <f t="shared" si="10"/>
        <v>110</v>
      </c>
      <c r="D130" s="146" t="s">
        <v>61</v>
      </c>
      <c r="E130" s="28" t="s">
        <v>55</v>
      </c>
      <c r="F130" s="1648" t="s">
        <v>4043</v>
      </c>
      <c r="G130" s="730">
        <v>1</v>
      </c>
      <c r="H130" s="1396">
        <v>6767</v>
      </c>
      <c r="I130" s="1244">
        <f t="shared" si="11"/>
        <v>6767</v>
      </c>
      <c r="J130" s="31"/>
      <c r="K130" s="134" t="s">
        <v>4044</v>
      </c>
      <c r="L130" s="69" t="s">
        <v>4004</v>
      </c>
      <c r="M130" s="1753" t="s">
        <v>3870</v>
      </c>
      <c r="N130" s="40">
        <v>45875</v>
      </c>
      <c r="O130" s="38"/>
      <c r="P130" s="40">
        <v>45896</v>
      </c>
      <c r="Q130" s="40">
        <v>45897</v>
      </c>
      <c r="R130" s="59"/>
    </row>
    <row r="131" spans="1:18" ht="18" customHeight="1">
      <c r="A131" s="398" t="s">
        <v>42</v>
      </c>
      <c r="B131" s="38"/>
      <c r="C131" s="145">
        <f t="shared" si="10"/>
        <v>111</v>
      </c>
      <c r="D131" s="28" t="s">
        <v>55</v>
      </c>
      <c r="E131" s="28" t="s">
        <v>55</v>
      </c>
      <c r="F131" s="1648" t="s">
        <v>2866</v>
      </c>
      <c r="G131" s="730">
        <v>4</v>
      </c>
      <c r="H131" s="1396">
        <v>93</v>
      </c>
      <c r="I131" s="1244">
        <f t="shared" si="11"/>
        <v>372</v>
      </c>
      <c r="J131" s="31"/>
      <c r="K131" s="134" t="s">
        <v>4036</v>
      </c>
      <c r="L131" s="69" t="s">
        <v>4004</v>
      </c>
      <c r="M131" s="1753" t="s">
        <v>3870</v>
      </c>
      <c r="N131" s="40">
        <v>45875</v>
      </c>
      <c r="O131" s="38"/>
      <c r="P131" s="40">
        <v>45896</v>
      </c>
      <c r="Q131" s="40">
        <v>45897</v>
      </c>
      <c r="R131" s="59"/>
    </row>
    <row r="132" spans="1:18" ht="18" customHeight="1">
      <c r="A132" s="38"/>
      <c r="B132" s="38"/>
      <c r="C132" s="239"/>
      <c r="D132" s="28"/>
      <c r="E132" s="257"/>
      <c r="F132" s="851"/>
      <c r="G132" s="852"/>
      <c r="H132" s="852"/>
      <c r="I132" s="852"/>
      <c r="J132" s="135"/>
      <c r="K132" s="73"/>
      <c r="L132" s="69"/>
      <c r="M132" s="177"/>
      <c r="N132" s="48"/>
      <c r="O132" s="50"/>
      <c r="P132" s="50"/>
      <c r="Q132" s="48"/>
      <c r="R132" s="59"/>
    </row>
    <row r="133" spans="1:18" ht="18" customHeight="1">
      <c r="A133" s="38"/>
      <c r="B133" s="38"/>
      <c r="C133" s="239"/>
      <c r="D133" s="28"/>
      <c r="E133" s="257"/>
      <c r="F133" s="1729">
        <f>SUM(I55:I132)</f>
        <v>269810</v>
      </c>
      <c r="G133" s="852"/>
      <c r="H133" s="852"/>
      <c r="I133" s="852"/>
      <c r="J133" s="135"/>
      <c r="K133" s="73"/>
      <c r="L133" s="69"/>
      <c r="M133" s="177"/>
      <c r="N133" s="48"/>
      <c r="O133" s="50"/>
      <c r="P133" s="50"/>
      <c r="Q133" s="48"/>
      <c r="R133" s="59"/>
    </row>
    <row r="134" spans="1:18" ht="18" customHeight="1">
      <c r="A134" s="38"/>
      <c r="B134" s="38"/>
      <c r="C134" s="239"/>
      <c r="D134" s="28"/>
      <c r="E134" s="257"/>
      <c r="F134" s="851"/>
      <c r="G134" s="852"/>
      <c r="H134" s="852"/>
      <c r="I134" s="852"/>
      <c r="J134" s="135"/>
      <c r="K134" s="73"/>
      <c r="L134" s="69"/>
      <c r="M134" s="177"/>
      <c r="N134" s="48"/>
      <c r="O134" s="50"/>
      <c r="P134" s="50"/>
      <c r="Q134" s="48"/>
      <c r="R134" s="59"/>
    </row>
    <row r="135" spans="1:18" ht="18" customHeight="1">
      <c r="A135" s="38"/>
      <c r="B135" s="38"/>
      <c r="C135" s="239"/>
      <c r="D135" s="28"/>
      <c r="E135" s="257"/>
      <c r="F135" s="851"/>
      <c r="G135" s="852"/>
      <c r="H135" s="852"/>
      <c r="I135" s="852"/>
      <c r="J135" s="135"/>
      <c r="K135" s="73"/>
      <c r="L135" s="69"/>
      <c r="M135" s="177"/>
      <c r="N135" s="48"/>
      <c r="O135" s="50"/>
      <c r="P135" s="50"/>
      <c r="Q135" s="48"/>
      <c r="R135" s="59"/>
    </row>
    <row r="136" spans="1:18" ht="18" customHeight="1">
      <c r="A136" s="38"/>
      <c r="B136" s="38"/>
      <c r="C136" s="239"/>
      <c r="D136" s="28"/>
      <c r="E136" s="257"/>
      <c r="F136" s="851"/>
      <c r="G136" s="852"/>
      <c r="H136" s="852"/>
      <c r="I136" s="852"/>
      <c r="J136" s="135"/>
      <c r="K136" s="73"/>
      <c r="L136" s="69"/>
      <c r="M136" s="177"/>
      <c r="N136" s="48"/>
      <c r="O136" s="50"/>
      <c r="P136" s="50"/>
      <c r="Q136" s="48"/>
      <c r="R136" s="59"/>
    </row>
    <row r="137" spans="1:18" ht="18" customHeight="1">
      <c r="A137" s="38"/>
      <c r="B137" s="38"/>
      <c r="C137" s="239"/>
      <c r="D137" s="28"/>
      <c r="E137" s="257"/>
      <c r="F137" s="851"/>
      <c r="G137" s="852"/>
      <c r="H137" s="852"/>
      <c r="I137" s="852"/>
      <c r="J137" s="135"/>
      <c r="K137" s="73"/>
      <c r="L137" s="69"/>
      <c r="M137" s="177"/>
      <c r="N137" s="48"/>
      <c r="O137" s="50"/>
      <c r="P137" s="50"/>
      <c r="Q137" s="48"/>
      <c r="R137" s="59"/>
    </row>
    <row r="138" spans="1:18" ht="18" customHeight="1">
      <c r="A138" s="38"/>
      <c r="B138" s="38"/>
      <c r="C138" s="239"/>
      <c r="D138" s="28"/>
      <c r="E138" s="257"/>
      <c r="F138" s="851"/>
      <c r="G138" s="852"/>
      <c r="H138" s="852"/>
      <c r="I138" s="852"/>
      <c r="J138" s="135"/>
      <c r="K138" s="73"/>
      <c r="L138" s="69"/>
      <c r="M138" s="177"/>
      <c r="N138" s="48"/>
      <c r="O138" s="50"/>
      <c r="P138" s="50"/>
      <c r="Q138" s="48"/>
      <c r="R138" s="59"/>
    </row>
    <row r="139" spans="1:18" ht="18" customHeight="1">
      <c r="A139" s="38"/>
      <c r="B139" s="397"/>
      <c r="C139" s="239"/>
      <c r="D139" s="1118" t="s">
        <v>3857</v>
      </c>
      <c r="E139" s="1119"/>
      <c r="F139" s="1120"/>
      <c r="G139" s="852"/>
      <c r="H139" s="852"/>
      <c r="I139" s="852"/>
      <c r="J139" s="135"/>
      <c r="K139" s="73"/>
      <c r="L139" s="69"/>
      <c r="M139" s="177"/>
      <c r="N139" s="48"/>
      <c r="O139" s="50"/>
      <c r="P139" s="50"/>
      <c r="Q139" s="48"/>
      <c r="R139" s="59"/>
    </row>
    <row r="140" spans="1:18" ht="18" customHeight="1">
      <c r="A140" s="431" t="s">
        <v>109</v>
      </c>
      <c r="B140" s="38"/>
      <c r="C140" s="146">
        <f>+C131+1</f>
        <v>112</v>
      </c>
      <c r="D140" s="146" t="s">
        <v>61</v>
      </c>
      <c r="E140" s="28" t="s">
        <v>55</v>
      </c>
      <c r="F140" s="419" t="s">
        <v>4045</v>
      </c>
      <c r="G140" s="431">
        <v>1</v>
      </c>
      <c r="H140" s="1707">
        <v>3235</v>
      </c>
      <c r="I140" s="1214">
        <f t="shared" ref="I140:I147" si="12">G140*H140</f>
        <v>3235</v>
      </c>
      <c r="J140" s="1786"/>
      <c r="K140" s="723" t="s">
        <v>4046</v>
      </c>
      <c r="L140" s="1753"/>
      <c r="M140" s="1753" t="s">
        <v>3870</v>
      </c>
      <c r="N140" s="40">
        <v>45875</v>
      </c>
      <c r="O140" s="38"/>
      <c r="P140" s="40">
        <v>45896</v>
      </c>
      <c r="Q140" s="40">
        <v>45897</v>
      </c>
      <c r="R140" s="59"/>
    </row>
    <row r="141" spans="1:18" ht="18" customHeight="1">
      <c r="A141" s="1527" t="s">
        <v>42</v>
      </c>
      <c r="B141" s="38"/>
      <c r="C141" s="1727">
        <f>+C140+1</f>
        <v>113</v>
      </c>
      <c r="D141" s="27" t="s">
        <v>55</v>
      </c>
      <c r="E141" s="27" t="s">
        <v>55</v>
      </c>
      <c r="F141" s="397" t="s">
        <v>596</v>
      </c>
      <c r="G141" s="431">
        <v>1</v>
      </c>
      <c r="H141" s="1707">
        <v>980</v>
      </c>
      <c r="I141" s="1787">
        <f>G141*H141</f>
        <v>980</v>
      </c>
      <c r="J141" s="73"/>
      <c r="K141" s="399" t="s">
        <v>597</v>
      </c>
      <c r="L141" s="1753"/>
      <c r="M141" s="1753" t="s">
        <v>3870</v>
      </c>
      <c r="N141" s="40">
        <v>45875</v>
      </c>
      <c r="O141" s="38"/>
      <c r="P141" s="40">
        <v>45896</v>
      </c>
      <c r="Q141" s="40">
        <v>45897</v>
      </c>
      <c r="R141" s="59"/>
    </row>
    <row r="142" spans="1:18" ht="18" customHeight="1">
      <c r="A142" s="431" t="s">
        <v>42</v>
      </c>
      <c r="B142" s="38"/>
      <c r="C142" s="146">
        <f t="shared" ref="C142:C148" si="13">+C141+1</f>
        <v>114</v>
      </c>
      <c r="D142" s="28" t="s">
        <v>55</v>
      </c>
      <c r="E142" s="28" t="s">
        <v>55</v>
      </c>
      <c r="F142" s="1610" t="s">
        <v>165</v>
      </c>
      <c r="G142" s="431">
        <v>2</v>
      </c>
      <c r="H142" s="1395">
        <v>71</v>
      </c>
      <c r="I142" s="1257">
        <f t="shared" si="12"/>
        <v>142</v>
      </c>
      <c r="J142" s="217"/>
      <c r="K142" s="399" t="s">
        <v>531</v>
      </c>
      <c r="L142" s="1753"/>
      <c r="M142" s="1753" t="s">
        <v>3870</v>
      </c>
      <c r="N142" s="40">
        <v>45875</v>
      </c>
      <c r="O142" s="38"/>
      <c r="P142" s="40">
        <v>45896</v>
      </c>
      <c r="Q142" s="40">
        <v>45897</v>
      </c>
      <c r="R142" s="59"/>
    </row>
    <row r="143" spans="1:18" ht="18" customHeight="1">
      <c r="A143" s="431" t="s">
        <v>42</v>
      </c>
      <c r="B143" s="38"/>
      <c r="C143" s="146">
        <f>+C142+1</f>
        <v>115</v>
      </c>
      <c r="D143" s="302" t="s">
        <v>2456</v>
      </c>
      <c r="E143" s="28" t="s">
        <v>55</v>
      </c>
      <c r="F143" s="1788" t="s">
        <v>4047</v>
      </c>
      <c r="G143" s="1664">
        <v>1</v>
      </c>
      <c r="H143" s="1262">
        <v>145</v>
      </c>
      <c r="I143" s="1789">
        <f>G143*H143</f>
        <v>145</v>
      </c>
      <c r="J143" s="374"/>
      <c r="K143" s="1790" t="s">
        <v>4048</v>
      </c>
      <c r="L143" s="1753"/>
      <c r="M143" s="1753" t="s">
        <v>3870</v>
      </c>
      <c r="N143" s="40">
        <v>45875</v>
      </c>
      <c r="O143" s="38"/>
      <c r="P143" s="40">
        <v>45896</v>
      </c>
      <c r="Q143" s="40">
        <v>45897</v>
      </c>
      <c r="R143" s="59"/>
    </row>
    <row r="144" spans="1:18" ht="18" customHeight="1">
      <c r="A144" s="431" t="s">
        <v>42</v>
      </c>
      <c r="B144" s="38"/>
      <c r="C144" s="146">
        <f t="shared" si="13"/>
        <v>116</v>
      </c>
      <c r="D144" s="28" t="s">
        <v>55</v>
      </c>
      <c r="E144" s="28" t="s">
        <v>55</v>
      </c>
      <c r="F144" s="1610" t="s">
        <v>177</v>
      </c>
      <c r="G144" s="431">
        <v>2</v>
      </c>
      <c r="H144" s="1395">
        <v>30</v>
      </c>
      <c r="I144" s="1257">
        <f t="shared" si="12"/>
        <v>60</v>
      </c>
      <c r="J144" s="217"/>
      <c r="K144" s="399" t="s">
        <v>532</v>
      </c>
      <c r="L144" s="1753"/>
      <c r="M144" s="1753" t="s">
        <v>3870</v>
      </c>
      <c r="N144" s="40">
        <v>45875</v>
      </c>
      <c r="O144" s="38"/>
      <c r="P144" s="40">
        <v>45896</v>
      </c>
      <c r="Q144" s="40">
        <v>45897</v>
      </c>
      <c r="R144" s="59"/>
    </row>
    <row r="145" spans="1:18" ht="18" customHeight="1">
      <c r="A145" s="431" t="s">
        <v>42</v>
      </c>
      <c r="B145" s="38"/>
      <c r="C145" s="146">
        <f>+C144+1</f>
        <v>117</v>
      </c>
      <c r="D145" s="71" t="s">
        <v>55</v>
      </c>
      <c r="E145" s="71" t="s">
        <v>55</v>
      </c>
      <c r="F145" s="397" t="s">
        <v>603</v>
      </c>
      <c r="G145" s="431">
        <v>2</v>
      </c>
      <c r="H145" s="1707">
        <v>287</v>
      </c>
      <c r="I145" s="1262">
        <f t="shared" si="12"/>
        <v>574</v>
      </c>
      <c r="J145" s="218"/>
      <c r="K145" s="399" t="s">
        <v>604</v>
      </c>
      <c r="L145" s="1753"/>
      <c r="M145" s="1753" t="s">
        <v>3870</v>
      </c>
      <c r="N145" s="40">
        <v>45875</v>
      </c>
      <c r="O145" s="38"/>
      <c r="P145" s="40">
        <v>45896</v>
      </c>
      <c r="Q145" s="40">
        <v>45897</v>
      </c>
      <c r="R145" s="59"/>
    </row>
    <row r="146" spans="1:18" ht="18" customHeight="1">
      <c r="A146" s="431" t="s">
        <v>42</v>
      </c>
      <c r="B146" s="38"/>
      <c r="C146" s="146">
        <f>+C145+1</f>
        <v>118</v>
      </c>
      <c r="D146" s="133" t="s">
        <v>2810</v>
      </c>
      <c r="E146" s="133" t="s">
        <v>55</v>
      </c>
      <c r="F146" s="1689" t="s">
        <v>4049</v>
      </c>
      <c r="G146" s="751">
        <v>1</v>
      </c>
      <c r="H146" s="743">
        <v>388</v>
      </c>
      <c r="I146" s="1214">
        <f t="shared" si="12"/>
        <v>388</v>
      </c>
      <c r="J146" s="476"/>
      <c r="K146" s="496" t="s">
        <v>4050</v>
      </c>
      <c r="L146" s="1753"/>
      <c r="M146" s="1753" t="s">
        <v>3870</v>
      </c>
      <c r="N146" s="40">
        <v>45875</v>
      </c>
      <c r="O146" s="38"/>
      <c r="P146" s="40">
        <v>45896</v>
      </c>
      <c r="Q146" s="40">
        <v>45897</v>
      </c>
      <c r="R146" s="59"/>
    </row>
    <row r="147" spans="1:18" ht="18" customHeight="1">
      <c r="A147" s="431" t="s">
        <v>42</v>
      </c>
      <c r="B147" s="38"/>
      <c r="C147" s="146">
        <f t="shared" si="13"/>
        <v>119</v>
      </c>
      <c r="D147" s="133" t="s">
        <v>55</v>
      </c>
      <c r="E147" s="131" t="s">
        <v>55</v>
      </c>
      <c r="F147" s="1692" t="s">
        <v>606</v>
      </c>
      <c r="G147" s="1529">
        <v>2</v>
      </c>
      <c r="H147" s="1262">
        <v>128</v>
      </c>
      <c r="I147" s="1787">
        <f t="shared" si="12"/>
        <v>256</v>
      </c>
      <c r="J147" s="374"/>
      <c r="K147" s="443" t="s">
        <v>4051</v>
      </c>
      <c r="L147" s="1753"/>
      <c r="M147" s="1753" t="s">
        <v>3870</v>
      </c>
      <c r="N147" s="40">
        <v>45875</v>
      </c>
      <c r="O147" s="38"/>
      <c r="P147" s="40">
        <v>45896</v>
      </c>
      <c r="Q147" s="40">
        <v>45897</v>
      </c>
      <c r="R147" s="59"/>
    </row>
    <row r="148" spans="1:18" ht="18" customHeight="1">
      <c r="A148" s="431" t="s">
        <v>42</v>
      </c>
      <c r="B148" s="38"/>
      <c r="C148" s="146">
        <f t="shared" si="13"/>
        <v>120</v>
      </c>
      <c r="D148" s="131" t="s">
        <v>55</v>
      </c>
      <c r="E148" s="131" t="s">
        <v>55</v>
      </c>
      <c r="F148" s="428" t="s">
        <v>158</v>
      </c>
      <c r="G148" s="1353">
        <v>2</v>
      </c>
      <c r="H148" s="1396">
        <v>127</v>
      </c>
      <c r="I148" s="1396">
        <f>G148*H148</f>
        <v>254</v>
      </c>
      <c r="J148" s="159"/>
      <c r="K148" s="429" t="s">
        <v>4052</v>
      </c>
      <c r="L148" s="1753"/>
      <c r="M148" s="1753" t="s">
        <v>3870</v>
      </c>
      <c r="N148" s="40">
        <v>45875</v>
      </c>
      <c r="O148" s="38"/>
      <c r="P148" s="40">
        <v>45896</v>
      </c>
      <c r="Q148" s="40">
        <v>45897</v>
      </c>
      <c r="R148" s="59"/>
    </row>
    <row r="149" spans="1:18" ht="18" customHeight="1">
      <c r="A149" s="38"/>
      <c r="B149" s="38"/>
      <c r="C149" s="239"/>
      <c r="D149" s="28"/>
      <c r="E149" s="257"/>
      <c r="F149" s="852"/>
      <c r="G149" s="852"/>
      <c r="H149" s="852"/>
      <c r="I149" s="852"/>
      <c r="J149" s="135"/>
      <c r="K149" s="73"/>
      <c r="L149" s="69"/>
      <c r="M149" s="177"/>
      <c r="N149" s="48"/>
      <c r="O149" s="50"/>
      <c r="P149" s="50"/>
      <c r="Q149" s="48"/>
      <c r="R149" s="59"/>
    </row>
    <row r="150" spans="1:18" ht="18" customHeight="1">
      <c r="A150" s="38"/>
      <c r="B150" s="38"/>
      <c r="C150" s="239"/>
      <c r="D150" s="28"/>
      <c r="E150" s="257"/>
      <c r="F150" s="1729">
        <f>SUM(I140:I150)</f>
        <v>6034</v>
      </c>
      <c r="G150" s="852"/>
      <c r="H150" s="852"/>
      <c r="I150" s="852"/>
      <c r="J150" s="135"/>
      <c r="K150" s="73"/>
      <c r="L150" s="69"/>
      <c r="M150" s="177"/>
      <c r="N150" s="48"/>
      <c r="O150" s="50"/>
      <c r="P150" s="50"/>
      <c r="Q150" s="48"/>
      <c r="R150" s="59"/>
    </row>
    <row r="151" spans="1:18" ht="18" customHeight="1">
      <c r="A151" s="38"/>
      <c r="B151" s="38"/>
      <c r="C151" s="239"/>
      <c r="D151" s="28"/>
      <c r="E151" s="257"/>
      <c r="F151" s="852"/>
      <c r="G151" s="852"/>
      <c r="H151" s="852"/>
      <c r="I151" s="852"/>
      <c r="J151" s="135"/>
      <c r="K151" s="73"/>
      <c r="L151" s="69"/>
      <c r="M151" s="177"/>
      <c r="N151" s="48"/>
      <c r="O151" s="50"/>
      <c r="P151" s="50"/>
      <c r="Q151" s="48"/>
      <c r="R151" s="59"/>
    </row>
    <row r="152" spans="1:18" ht="18" customHeight="1">
      <c r="A152" s="38"/>
      <c r="B152" s="38"/>
      <c r="C152" s="239"/>
      <c r="D152" s="28"/>
      <c r="E152" s="257"/>
      <c r="F152" s="833"/>
      <c r="G152" s="164"/>
      <c r="H152" s="165"/>
      <c r="I152" s="77"/>
      <c r="J152" s="27"/>
      <c r="K152" s="166"/>
      <c r="L152" s="69"/>
      <c r="M152" s="177"/>
      <c r="N152" s="48"/>
      <c r="O152" s="50"/>
      <c r="P152" s="50"/>
      <c r="Q152" s="48"/>
      <c r="R152" s="59"/>
    </row>
    <row r="153" spans="1:18" ht="18" customHeight="1">
      <c r="A153" s="38"/>
      <c r="B153" s="38"/>
      <c r="C153" s="239"/>
      <c r="D153" s="28"/>
      <c r="E153" s="257"/>
      <c r="F153" s="1737"/>
      <c r="G153" s="164"/>
      <c r="H153" s="165"/>
      <c r="I153" s="77"/>
      <c r="J153" s="27"/>
      <c r="K153" s="166"/>
      <c r="L153" s="69"/>
      <c r="M153" s="177"/>
      <c r="N153" s="48"/>
      <c r="O153" s="50"/>
      <c r="P153" s="50"/>
      <c r="Q153" s="48"/>
      <c r="R153" s="59"/>
    </row>
    <row r="154" spans="1:18" ht="18" customHeight="1">
      <c r="A154" s="38"/>
      <c r="B154" s="397"/>
      <c r="C154" s="239"/>
      <c r="D154" s="1722" t="s">
        <v>3859</v>
      </c>
      <c r="E154" s="1723"/>
      <c r="F154" s="1120"/>
      <c r="G154" s="852"/>
      <c r="H154" s="852"/>
      <c r="I154" s="852"/>
      <c r="J154" s="135"/>
      <c r="K154" s="73"/>
      <c r="L154" s="69"/>
      <c r="M154" s="177"/>
      <c r="N154" s="48"/>
      <c r="O154" s="50"/>
      <c r="P154" s="50"/>
      <c r="Q154" s="48"/>
      <c r="R154" s="59"/>
    </row>
    <row r="155" spans="1:18" ht="18" customHeight="1">
      <c r="A155" s="431" t="s">
        <v>109</v>
      </c>
      <c r="B155" s="38"/>
      <c r="C155" s="146">
        <f>+C148+1</f>
        <v>121</v>
      </c>
      <c r="D155" s="146" t="s">
        <v>61</v>
      </c>
      <c r="E155" s="28" t="s">
        <v>55</v>
      </c>
      <c r="F155" s="419" t="s">
        <v>4053</v>
      </c>
      <c r="G155" s="431">
        <v>1</v>
      </c>
      <c r="H155" s="1707">
        <v>3625</v>
      </c>
      <c r="I155" s="1214">
        <f t="shared" ref="I155:I159" si="14">G155*H155</f>
        <v>3625</v>
      </c>
      <c r="J155" s="1786"/>
      <c r="K155" s="723" t="s">
        <v>4054</v>
      </c>
      <c r="L155" s="1753"/>
      <c r="M155" s="1753" t="s">
        <v>3870</v>
      </c>
      <c r="N155" s="40">
        <v>45875</v>
      </c>
      <c r="O155" s="38"/>
      <c r="P155" s="40">
        <v>45896</v>
      </c>
      <c r="Q155" s="40">
        <v>45897</v>
      </c>
      <c r="R155" s="59"/>
    </row>
    <row r="156" spans="1:18" ht="18" customHeight="1">
      <c r="A156" s="431" t="s">
        <v>42</v>
      </c>
      <c r="B156" s="38"/>
      <c r="C156" s="146">
        <f>+C155+1</f>
        <v>122</v>
      </c>
      <c r="D156" s="28" t="s">
        <v>55</v>
      </c>
      <c r="E156" s="28" t="s">
        <v>55</v>
      </c>
      <c r="F156" s="1610" t="s">
        <v>165</v>
      </c>
      <c r="G156" s="431">
        <v>2</v>
      </c>
      <c r="H156" s="1395">
        <v>71</v>
      </c>
      <c r="I156" s="1257">
        <f t="shared" si="14"/>
        <v>142</v>
      </c>
      <c r="J156" s="217"/>
      <c r="K156" s="399" t="s">
        <v>531</v>
      </c>
      <c r="L156" s="1753"/>
      <c r="M156" s="1753" t="s">
        <v>3870</v>
      </c>
      <c r="N156" s="40">
        <v>45875</v>
      </c>
      <c r="O156" s="38"/>
      <c r="P156" s="40">
        <v>45896</v>
      </c>
      <c r="Q156" s="40">
        <v>45897</v>
      </c>
      <c r="R156" s="59"/>
    </row>
    <row r="157" spans="1:18" ht="18" customHeight="1">
      <c r="A157" s="431" t="s">
        <v>42</v>
      </c>
      <c r="B157" s="38"/>
      <c r="C157" s="146">
        <f>+C156+1</f>
        <v>123</v>
      </c>
      <c r="D157" s="28" t="s">
        <v>55</v>
      </c>
      <c r="E157" s="28" t="s">
        <v>55</v>
      </c>
      <c r="F157" s="1610" t="s">
        <v>177</v>
      </c>
      <c r="G157" s="431">
        <v>2</v>
      </c>
      <c r="H157" s="1395">
        <v>30</v>
      </c>
      <c r="I157" s="1257">
        <f t="shared" si="14"/>
        <v>60</v>
      </c>
      <c r="J157" s="217"/>
      <c r="K157" s="399" t="s">
        <v>532</v>
      </c>
      <c r="L157" s="1753"/>
      <c r="M157" s="1753" t="s">
        <v>3870</v>
      </c>
      <c r="N157" s="40">
        <v>45875</v>
      </c>
      <c r="O157" s="38"/>
      <c r="P157" s="40">
        <v>45896</v>
      </c>
      <c r="Q157" s="40">
        <v>45897</v>
      </c>
      <c r="R157" s="59"/>
    </row>
    <row r="158" spans="1:18" ht="18" customHeight="1">
      <c r="A158" s="431" t="s">
        <v>42</v>
      </c>
      <c r="B158" s="38"/>
      <c r="C158" s="146">
        <f>+C157+1</f>
        <v>124</v>
      </c>
      <c r="D158" s="28" t="s">
        <v>55</v>
      </c>
      <c r="E158" s="28" t="s">
        <v>55</v>
      </c>
      <c r="F158" s="419" t="s">
        <v>4055</v>
      </c>
      <c r="G158" s="431">
        <v>4</v>
      </c>
      <c r="H158" s="1707">
        <v>247</v>
      </c>
      <c r="I158" s="1244">
        <f t="shared" si="14"/>
        <v>988</v>
      </c>
      <c r="J158" s="31"/>
      <c r="K158" s="297" t="s">
        <v>1193</v>
      </c>
      <c r="L158" s="1753"/>
      <c r="M158" s="1753" t="s">
        <v>3870</v>
      </c>
      <c r="N158" s="40">
        <v>45875</v>
      </c>
      <c r="O158" s="38"/>
      <c r="P158" s="40">
        <v>45896</v>
      </c>
      <c r="Q158" s="40">
        <v>45897</v>
      </c>
      <c r="R158" s="59"/>
    </row>
    <row r="159" spans="1:18" ht="18" customHeight="1">
      <c r="A159" s="431" t="s">
        <v>42</v>
      </c>
      <c r="B159" s="38"/>
      <c r="C159" s="146">
        <f t="shared" ref="C159" si="15">+C158+1</f>
        <v>125</v>
      </c>
      <c r="D159" s="133" t="s">
        <v>55</v>
      </c>
      <c r="E159" s="133" t="s">
        <v>55</v>
      </c>
      <c r="F159" s="421" t="s">
        <v>299</v>
      </c>
      <c r="G159" s="751">
        <v>3</v>
      </c>
      <c r="H159" s="743">
        <v>207</v>
      </c>
      <c r="I159" s="1214">
        <f t="shared" si="14"/>
        <v>621</v>
      </c>
      <c r="J159" s="476"/>
      <c r="K159" s="496" t="s">
        <v>605</v>
      </c>
      <c r="L159" s="1753"/>
      <c r="M159" s="1753" t="s">
        <v>3870</v>
      </c>
      <c r="N159" s="40">
        <v>45875</v>
      </c>
      <c r="O159" s="38"/>
      <c r="P159" s="40">
        <v>45896</v>
      </c>
      <c r="Q159" s="40">
        <v>45897</v>
      </c>
      <c r="R159" s="59"/>
    </row>
    <row r="160" spans="1:18" ht="18" customHeight="1">
      <c r="A160" s="431" t="s">
        <v>42</v>
      </c>
      <c r="B160" s="38"/>
      <c r="C160" s="146">
        <f>+C159+1</f>
        <v>126</v>
      </c>
      <c r="D160" s="131" t="s">
        <v>55</v>
      </c>
      <c r="E160" s="131" t="s">
        <v>55</v>
      </c>
      <c r="F160" s="428" t="s">
        <v>158</v>
      </c>
      <c r="G160" s="1353">
        <v>4</v>
      </c>
      <c r="H160" s="1396">
        <v>127</v>
      </c>
      <c r="I160" s="1396">
        <f>G160*H160</f>
        <v>508</v>
      </c>
      <c r="J160" s="159"/>
      <c r="K160" s="429" t="s">
        <v>4056</v>
      </c>
      <c r="L160" s="1753"/>
      <c r="M160" s="1753" t="s">
        <v>3870</v>
      </c>
      <c r="N160" s="40">
        <v>45875</v>
      </c>
      <c r="O160" s="38"/>
      <c r="P160" s="40">
        <v>45896</v>
      </c>
      <c r="Q160" s="40">
        <v>45897</v>
      </c>
      <c r="R160" s="59"/>
    </row>
    <row r="161" spans="1:18" ht="18" customHeight="1">
      <c r="A161" s="38"/>
      <c r="B161" s="38"/>
      <c r="C161" s="239"/>
      <c r="D161" s="28"/>
      <c r="E161" s="257"/>
      <c r="F161" s="852"/>
      <c r="G161" s="852"/>
      <c r="H161" s="852"/>
      <c r="I161" s="852"/>
      <c r="J161" s="135"/>
      <c r="K161" s="73"/>
      <c r="L161" s="69"/>
      <c r="M161" s="177"/>
      <c r="N161" s="48"/>
      <c r="O161" s="50"/>
      <c r="P161" s="50"/>
      <c r="Q161" s="48"/>
      <c r="R161" s="59"/>
    </row>
    <row r="162" spans="1:18" ht="18" customHeight="1">
      <c r="A162" s="38"/>
      <c r="B162" s="38"/>
      <c r="C162" s="239"/>
      <c r="D162" s="28"/>
      <c r="E162" s="257"/>
      <c r="F162" s="1729">
        <f>SUM(I155:I162)</f>
        <v>5944</v>
      </c>
      <c r="G162" s="852"/>
      <c r="H162" s="852"/>
      <c r="I162" s="852"/>
      <c r="J162" s="135"/>
      <c r="K162" s="73"/>
      <c r="L162" s="69"/>
      <c r="M162" s="177"/>
      <c r="N162" s="48"/>
      <c r="O162" s="50"/>
      <c r="P162" s="50"/>
      <c r="Q162" s="48"/>
      <c r="R162" s="59"/>
    </row>
    <row r="163" spans="1:18" ht="18" customHeight="1">
      <c r="A163" s="38"/>
      <c r="B163" s="38"/>
      <c r="C163" s="239"/>
      <c r="D163" s="28"/>
      <c r="E163" s="257"/>
      <c r="F163" s="1737"/>
      <c r="G163" s="164"/>
      <c r="H163" s="165"/>
      <c r="I163" s="77"/>
      <c r="J163" s="27"/>
      <c r="K163" s="166"/>
      <c r="L163" s="69"/>
      <c r="M163" s="177"/>
      <c r="N163" s="48"/>
      <c r="O163" s="50"/>
      <c r="P163" s="50"/>
      <c r="Q163" s="48"/>
      <c r="R163" s="59"/>
    </row>
    <row r="164" spans="1:18" ht="18" customHeight="1">
      <c r="A164" s="38"/>
      <c r="B164" s="38"/>
      <c r="C164" s="239"/>
      <c r="D164" s="28"/>
      <c r="E164" s="257"/>
      <c r="F164" s="1737"/>
      <c r="G164" s="164"/>
      <c r="H164" s="165"/>
      <c r="I164" s="77"/>
      <c r="J164" s="27"/>
      <c r="K164" s="166"/>
      <c r="L164" s="69"/>
      <c r="M164" s="177"/>
      <c r="N164" s="48"/>
      <c r="O164" s="50"/>
      <c r="P164" s="50"/>
      <c r="Q164" s="48"/>
      <c r="R164" s="59"/>
    </row>
    <row r="165" spans="1:18" ht="18" customHeight="1">
      <c r="A165" s="38"/>
      <c r="B165" s="38"/>
      <c r="C165" s="239"/>
      <c r="D165" s="28"/>
      <c r="E165" s="257"/>
      <c r="F165" s="1737"/>
      <c r="G165" s="164"/>
      <c r="H165" s="165"/>
      <c r="I165" s="77"/>
      <c r="J165" s="27"/>
      <c r="K165" s="166"/>
      <c r="L165" s="69"/>
      <c r="M165" s="177"/>
      <c r="N165" s="48"/>
      <c r="O165" s="50"/>
      <c r="P165" s="50"/>
      <c r="Q165" s="48"/>
      <c r="R165" s="59"/>
    </row>
    <row r="166" spans="1:18" ht="18" customHeight="1">
      <c r="A166" s="38"/>
      <c r="B166" s="38"/>
      <c r="C166" s="239"/>
      <c r="D166" s="28"/>
      <c r="E166" s="257"/>
      <c r="F166" s="1737"/>
      <c r="G166" s="164"/>
      <c r="H166" s="165"/>
      <c r="I166" s="77"/>
      <c r="J166" s="27"/>
      <c r="K166" s="166"/>
      <c r="L166" s="69"/>
      <c r="M166" s="177"/>
      <c r="N166" s="48"/>
      <c r="O166" s="50"/>
      <c r="P166" s="50"/>
      <c r="Q166" s="48"/>
      <c r="R166" s="59"/>
    </row>
    <row r="167" spans="1:18" ht="18" customHeight="1">
      <c r="A167" s="38"/>
      <c r="B167" s="38"/>
      <c r="C167" s="239"/>
      <c r="D167" s="28"/>
      <c r="E167" s="257"/>
      <c r="F167" s="1737"/>
      <c r="G167" s="164"/>
      <c r="H167" s="165"/>
      <c r="I167" s="77"/>
      <c r="J167" s="27"/>
      <c r="K167" s="166"/>
      <c r="L167" s="69"/>
      <c r="M167" s="177"/>
      <c r="N167" s="48"/>
      <c r="O167" s="50"/>
      <c r="P167" s="50"/>
      <c r="Q167" s="48"/>
      <c r="R167" s="59"/>
    </row>
    <row r="168" spans="1:18" ht="18" customHeight="1">
      <c r="B168" s="1629"/>
      <c r="C168" s="27"/>
      <c r="D168" s="161" t="s">
        <v>2255</v>
      </c>
      <c r="E168" s="162"/>
      <c r="F168" s="163"/>
      <c r="G168" s="199"/>
      <c r="H168" s="27"/>
      <c r="I168" s="77"/>
      <c r="J168" s="27"/>
      <c r="K168" s="166"/>
      <c r="L168" s="69"/>
      <c r="M168" s="177"/>
      <c r="N168" s="48"/>
      <c r="O168" s="50"/>
      <c r="P168" s="50"/>
      <c r="Q168" s="48"/>
      <c r="R168" s="59"/>
    </row>
    <row r="169" spans="1:18" ht="18" customHeight="1">
      <c r="A169" s="431" t="s">
        <v>195</v>
      </c>
      <c r="C169" s="146">
        <f>+C160+1</f>
        <v>127</v>
      </c>
      <c r="D169" s="224" t="s">
        <v>196</v>
      </c>
      <c r="E169" s="224" t="s">
        <v>196</v>
      </c>
      <c r="F169" s="1599" t="s">
        <v>197</v>
      </c>
      <c r="G169" s="1673">
        <v>4</v>
      </c>
      <c r="H169" s="1791">
        <v>3370</v>
      </c>
      <c r="I169" s="1202">
        <f t="shared" ref="I169:I193" si="16">G169*H169</f>
        <v>13480</v>
      </c>
      <c r="J169" s="31"/>
      <c r="K169" s="218" t="s">
        <v>4057</v>
      </c>
      <c r="L169" s="1753"/>
      <c r="M169" s="1753" t="s">
        <v>3870</v>
      </c>
      <c r="N169" s="40">
        <v>45875</v>
      </c>
      <c r="O169" s="38"/>
      <c r="P169" s="40">
        <v>45896</v>
      </c>
      <c r="Q169" s="40">
        <v>45897</v>
      </c>
      <c r="R169" s="59"/>
    </row>
    <row r="170" spans="1:18" ht="18" customHeight="1">
      <c r="A170" s="431" t="s">
        <v>199</v>
      </c>
      <c r="C170" s="146">
        <f t="shared" ref="C170:C193" si="17">+C169+1</f>
        <v>128</v>
      </c>
      <c r="D170" s="200" t="s">
        <v>196</v>
      </c>
      <c r="E170" s="200" t="s">
        <v>196</v>
      </c>
      <c r="F170" s="1589" t="s">
        <v>4058</v>
      </c>
      <c r="G170" s="1107">
        <v>4</v>
      </c>
      <c r="H170" s="1685">
        <v>674</v>
      </c>
      <c r="I170" s="1042">
        <f t="shared" si="16"/>
        <v>2696</v>
      </c>
      <c r="J170" s="31"/>
      <c r="K170" s="73" t="s">
        <v>201</v>
      </c>
      <c r="L170" s="1753"/>
      <c r="M170" s="1753" t="s">
        <v>3870</v>
      </c>
      <c r="N170" s="40">
        <v>45875</v>
      </c>
      <c r="O170" s="38"/>
      <c r="P170" s="40">
        <v>45896</v>
      </c>
      <c r="Q170" s="40">
        <v>45897</v>
      </c>
      <c r="R170" s="59"/>
    </row>
    <row r="171" spans="1:18" ht="18" customHeight="1">
      <c r="A171" s="431" t="s">
        <v>199</v>
      </c>
      <c r="C171" s="146">
        <f t="shared" si="17"/>
        <v>129</v>
      </c>
      <c r="D171" s="200" t="s">
        <v>114</v>
      </c>
      <c r="E171" s="200" t="s">
        <v>196</v>
      </c>
      <c r="F171" s="419" t="s">
        <v>4059</v>
      </c>
      <c r="G171" s="1107">
        <v>4</v>
      </c>
      <c r="H171" s="1707">
        <v>178</v>
      </c>
      <c r="I171" s="1042">
        <f t="shared" si="16"/>
        <v>712</v>
      </c>
      <c r="J171" s="31"/>
      <c r="K171" s="73" t="s">
        <v>1757</v>
      </c>
      <c r="L171" s="1753"/>
      <c r="M171" s="1753" t="s">
        <v>3870</v>
      </c>
      <c r="N171" s="40">
        <v>45875</v>
      </c>
      <c r="O171" s="38"/>
      <c r="P171" s="40">
        <v>45896</v>
      </c>
      <c r="Q171" s="40">
        <v>45897</v>
      </c>
      <c r="R171" s="59"/>
    </row>
    <row r="172" spans="1:18" ht="18" customHeight="1">
      <c r="A172" s="431" t="s">
        <v>42</v>
      </c>
      <c r="C172" s="146">
        <f>+C171+1</f>
        <v>130</v>
      </c>
      <c r="D172" s="200" t="s">
        <v>196</v>
      </c>
      <c r="E172" s="200" t="s">
        <v>196</v>
      </c>
      <c r="F172" s="419" t="s">
        <v>205</v>
      </c>
      <c r="G172" s="1107">
        <v>4</v>
      </c>
      <c r="H172" s="1707">
        <v>186</v>
      </c>
      <c r="I172" s="1042">
        <f t="shared" si="16"/>
        <v>744</v>
      </c>
      <c r="J172" s="31"/>
      <c r="K172" s="73" t="s">
        <v>206</v>
      </c>
      <c r="L172" s="1753"/>
      <c r="M172" s="1753" t="s">
        <v>3870</v>
      </c>
      <c r="N172" s="40">
        <v>45875</v>
      </c>
      <c r="O172" s="38"/>
      <c r="P172" s="40">
        <v>45896</v>
      </c>
      <c r="Q172" s="40">
        <v>45897</v>
      </c>
      <c r="R172" s="59"/>
    </row>
    <row r="173" spans="1:18" ht="18" customHeight="1">
      <c r="A173" s="431" t="s">
        <v>42</v>
      </c>
      <c r="C173" s="146">
        <f t="shared" si="17"/>
        <v>131</v>
      </c>
      <c r="D173" s="200" t="s">
        <v>196</v>
      </c>
      <c r="E173" s="200" t="s">
        <v>196</v>
      </c>
      <c r="F173" s="419" t="s">
        <v>207</v>
      </c>
      <c r="G173" s="1107">
        <v>4</v>
      </c>
      <c r="H173" s="1707">
        <v>64</v>
      </c>
      <c r="I173" s="1042">
        <f t="shared" si="16"/>
        <v>256</v>
      </c>
      <c r="J173" s="31"/>
      <c r="K173" s="218" t="s">
        <v>4060</v>
      </c>
      <c r="L173" s="1753"/>
      <c r="M173" s="1753" t="s">
        <v>3870</v>
      </c>
      <c r="N173" s="40">
        <v>45875</v>
      </c>
      <c r="O173" s="38"/>
      <c r="P173" s="40">
        <v>45896</v>
      </c>
      <c r="Q173" s="40">
        <v>45897</v>
      </c>
      <c r="R173" s="59"/>
    </row>
    <row r="174" spans="1:18" ht="18" customHeight="1">
      <c r="A174" s="431" t="s">
        <v>42</v>
      </c>
      <c r="C174" s="146">
        <f t="shared" si="17"/>
        <v>132</v>
      </c>
      <c r="D174" s="200" t="s">
        <v>196</v>
      </c>
      <c r="E174" s="200" t="s">
        <v>196</v>
      </c>
      <c r="F174" s="419" t="s">
        <v>209</v>
      </c>
      <c r="G174" s="1107">
        <v>8</v>
      </c>
      <c r="H174" s="1707">
        <v>53</v>
      </c>
      <c r="I174" s="1042">
        <f t="shared" si="16"/>
        <v>424</v>
      </c>
      <c r="J174" s="31"/>
      <c r="K174" s="218" t="s">
        <v>210</v>
      </c>
      <c r="L174" s="1753"/>
      <c r="M174" s="1753" t="s">
        <v>3870</v>
      </c>
      <c r="N174" s="40">
        <v>45875</v>
      </c>
      <c r="O174" s="38"/>
      <c r="P174" s="40">
        <v>45896</v>
      </c>
      <c r="Q174" s="40">
        <v>45897</v>
      </c>
      <c r="R174" s="59"/>
    </row>
    <row r="175" spans="1:18" ht="18" customHeight="1">
      <c r="A175" s="431" t="s">
        <v>212</v>
      </c>
      <c r="C175" s="146">
        <f>+C174+1</f>
        <v>133</v>
      </c>
      <c r="D175" s="200" t="s">
        <v>196</v>
      </c>
      <c r="E175" s="200" t="s">
        <v>196</v>
      </c>
      <c r="F175" s="419" t="s">
        <v>4061</v>
      </c>
      <c r="G175" s="1107">
        <v>4</v>
      </c>
      <c r="H175" s="1707">
        <v>1150</v>
      </c>
      <c r="I175" s="1042">
        <f t="shared" si="16"/>
        <v>4600</v>
      </c>
      <c r="J175" s="31"/>
      <c r="K175" s="218" t="s">
        <v>1760</v>
      </c>
      <c r="L175" s="1753"/>
      <c r="M175" s="1753" t="s">
        <v>3870</v>
      </c>
      <c r="N175" s="40">
        <v>45875</v>
      </c>
      <c r="O175" s="38"/>
      <c r="P175" s="40">
        <v>45896</v>
      </c>
      <c r="Q175" s="40">
        <v>45897</v>
      </c>
      <c r="R175" s="59"/>
    </row>
    <row r="176" spans="1:18" ht="18" customHeight="1">
      <c r="A176" s="1121" t="s">
        <v>42</v>
      </c>
      <c r="C176" s="146">
        <f t="shared" si="17"/>
        <v>134</v>
      </c>
      <c r="D176" s="200" t="s">
        <v>196</v>
      </c>
      <c r="E176" s="200" t="s">
        <v>196</v>
      </c>
      <c r="F176" s="419" t="s">
        <v>215</v>
      </c>
      <c r="G176" s="1107">
        <v>6</v>
      </c>
      <c r="H176" s="1707">
        <v>19</v>
      </c>
      <c r="I176" s="1042">
        <f t="shared" si="16"/>
        <v>114</v>
      </c>
      <c r="J176" s="31"/>
      <c r="K176" s="73" t="s">
        <v>216</v>
      </c>
      <c r="L176" s="1753"/>
      <c r="M176" s="1753" t="s">
        <v>3870</v>
      </c>
      <c r="N176" s="40">
        <v>45875</v>
      </c>
      <c r="O176" s="38"/>
      <c r="P176" s="40">
        <v>45896</v>
      </c>
      <c r="Q176" s="40">
        <v>45897</v>
      </c>
      <c r="R176" s="59"/>
    </row>
    <row r="177" spans="1:18" ht="18" customHeight="1">
      <c r="A177" s="431" t="s">
        <v>42</v>
      </c>
      <c r="C177" s="146">
        <f t="shared" si="17"/>
        <v>135</v>
      </c>
      <c r="D177" s="200" t="s">
        <v>196</v>
      </c>
      <c r="E177" s="200" t="s">
        <v>196</v>
      </c>
      <c r="F177" s="419" t="s">
        <v>217</v>
      </c>
      <c r="G177" s="1107">
        <v>8</v>
      </c>
      <c r="H177" s="1707">
        <v>19</v>
      </c>
      <c r="I177" s="1042">
        <f t="shared" si="16"/>
        <v>152</v>
      </c>
      <c r="J177" s="31"/>
      <c r="K177" s="73" t="s">
        <v>2261</v>
      </c>
      <c r="L177" s="1753"/>
      <c r="M177" s="1753" t="s">
        <v>3870</v>
      </c>
      <c r="N177" s="40">
        <v>45875</v>
      </c>
      <c r="O177" s="38"/>
      <c r="P177" s="40">
        <v>45896</v>
      </c>
      <c r="Q177" s="40">
        <v>45897</v>
      </c>
      <c r="R177" s="59"/>
    </row>
    <row r="178" spans="1:18" ht="18" customHeight="1">
      <c r="A178" s="431" t="s">
        <v>212</v>
      </c>
      <c r="C178" s="146">
        <f t="shared" si="17"/>
        <v>136</v>
      </c>
      <c r="D178" s="200" t="s">
        <v>196</v>
      </c>
      <c r="E178" s="200" t="s">
        <v>196</v>
      </c>
      <c r="F178" s="419" t="s">
        <v>4062</v>
      </c>
      <c r="G178" s="1107">
        <v>2</v>
      </c>
      <c r="H178" s="1707">
        <v>801</v>
      </c>
      <c r="I178" s="1042">
        <f t="shared" si="16"/>
        <v>1602</v>
      </c>
      <c r="J178" s="31"/>
      <c r="K178" s="218" t="s">
        <v>1760</v>
      </c>
      <c r="L178" s="1753"/>
      <c r="M178" s="1753" t="s">
        <v>3870</v>
      </c>
      <c r="N178" s="40">
        <v>45875</v>
      </c>
      <c r="O178" s="38"/>
      <c r="P178" s="40">
        <v>45896</v>
      </c>
      <c r="Q178" s="40">
        <v>45897</v>
      </c>
      <c r="R178" s="59"/>
    </row>
    <row r="179" spans="1:18" ht="18" customHeight="1">
      <c r="A179" s="431" t="s">
        <v>221</v>
      </c>
      <c r="C179" s="146">
        <f>+C178+1</f>
        <v>137</v>
      </c>
      <c r="D179" s="200" t="s">
        <v>196</v>
      </c>
      <c r="E179" s="200" t="s">
        <v>196</v>
      </c>
      <c r="F179" s="419" t="s">
        <v>222</v>
      </c>
      <c r="G179" s="1107">
        <v>6</v>
      </c>
      <c r="H179" s="1707">
        <v>748</v>
      </c>
      <c r="I179" s="1042">
        <f t="shared" si="16"/>
        <v>4488</v>
      </c>
      <c r="J179" s="31"/>
      <c r="K179" s="73" t="s">
        <v>223</v>
      </c>
      <c r="L179" s="1753"/>
      <c r="M179" s="1753" t="s">
        <v>3870</v>
      </c>
      <c r="N179" s="40">
        <v>45875</v>
      </c>
      <c r="O179" s="38"/>
      <c r="P179" s="40">
        <v>45896</v>
      </c>
      <c r="Q179" s="40">
        <v>45897</v>
      </c>
      <c r="R179" s="59"/>
    </row>
    <row r="180" spans="1:18" ht="18" customHeight="1">
      <c r="A180" s="1121" t="s">
        <v>42</v>
      </c>
      <c r="C180" s="146">
        <f t="shared" si="17"/>
        <v>138</v>
      </c>
      <c r="D180" s="200" t="s">
        <v>196</v>
      </c>
      <c r="E180" s="200" t="s">
        <v>196</v>
      </c>
      <c r="F180" s="419" t="s">
        <v>224</v>
      </c>
      <c r="G180" s="1107">
        <v>10</v>
      </c>
      <c r="H180" s="1707">
        <v>14</v>
      </c>
      <c r="I180" s="1042">
        <f t="shared" si="16"/>
        <v>140</v>
      </c>
      <c r="J180" s="31"/>
      <c r="K180" s="218" t="s">
        <v>225</v>
      </c>
      <c r="L180" s="1753"/>
      <c r="M180" s="1753" t="s">
        <v>3870</v>
      </c>
      <c r="N180" s="40">
        <v>45875</v>
      </c>
      <c r="O180" s="38"/>
      <c r="P180" s="40">
        <v>45896</v>
      </c>
      <c r="Q180" s="40">
        <v>45897</v>
      </c>
      <c r="R180" s="59"/>
    </row>
    <row r="181" spans="1:18" ht="18" customHeight="1">
      <c r="A181" s="1121" t="s">
        <v>42</v>
      </c>
      <c r="C181" s="146">
        <f t="shared" si="17"/>
        <v>139</v>
      </c>
      <c r="D181" s="79" t="s">
        <v>196</v>
      </c>
      <c r="E181" s="79" t="s">
        <v>196</v>
      </c>
      <c r="F181" s="1674" t="s">
        <v>226</v>
      </c>
      <c r="G181" s="1675">
        <v>10</v>
      </c>
      <c r="H181" s="1792">
        <v>14</v>
      </c>
      <c r="I181" s="1209">
        <f t="shared" si="16"/>
        <v>140</v>
      </c>
      <c r="J181" s="235"/>
      <c r="K181" s="231" t="s">
        <v>227</v>
      </c>
      <c r="L181" s="1753"/>
      <c r="M181" s="1753" t="s">
        <v>3870</v>
      </c>
      <c r="N181" s="40">
        <v>45875</v>
      </c>
      <c r="O181" s="38"/>
      <c r="P181" s="40">
        <v>45896</v>
      </c>
      <c r="Q181" s="40">
        <v>45897</v>
      </c>
      <c r="R181" s="59"/>
    </row>
    <row r="182" spans="1:18" ht="18" customHeight="1">
      <c r="A182" s="1121" t="s">
        <v>42</v>
      </c>
      <c r="C182" s="146">
        <f t="shared" si="17"/>
        <v>140</v>
      </c>
      <c r="D182" s="200" t="s">
        <v>196</v>
      </c>
      <c r="E182" s="200" t="s">
        <v>196</v>
      </c>
      <c r="F182" s="1589" t="s">
        <v>228</v>
      </c>
      <c r="G182" s="1543">
        <v>16</v>
      </c>
      <c r="H182" s="1685">
        <v>15</v>
      </c>
      <c r="I182" s="1039">
        <f t="shared" si="16"/>
        <v>240</v>
      </c>
      <c r="J182" s="159"/>
      <c r="K182" s="156" t="s">
        <v>229</v>
      </c>
      <c r="L182" s="1753"/>
      <c r="M182" s="1753" t="s">
        <v>3870</v>
      </c>
      <c r="N182" s="40">
        <v>45875</v>
      </c>
      <c r="O182" s="38"/>
      <c r="P182" s="40">
        <v>45896</v>
      </c>
      <c r="Q182" s="40">
        <v>45897</v>
      </c>
      <c r="R182" s="59"/>
    </row>
    <row r="183" spans="1:18" ht="18" customHeight="1">
      <c r="A183" s="1121" t="s">
        <v>212</v>
      </c>
      <c r="C183" s="146">
        <f>+C182+1</f>
        <v>141</v>
      </c>
      <c r="D183" s="200" t="s">
        <v>196</v>
      </c>
      <c r="E183" s="200" t="s">
        <v>196</v>
      </c>
      <c r="F183" s="419" t="s">
        <v>230</v>
      </c>
      <c r="G183" s="1107">
        <v>4</v>
      </c>
      <c r="H183" s="1707">
        <v>3775</v>
      </c>
      <c r="I183" s="1042">
        <f t="shared" si="16"/>
        <v>15100</v>
      </c>
      <c r="J183" s="31"/>
      <c r="K183" s="73" t="s">
        <v>231</v>
      </c>
      <c r="L183" s="1753"/>
      <c r="M183" s="1753" t="s">
        <v>3870</v>
      </c>
      <c r="N183" s="40">
        <v>45875</v>
      </c>
      <c r="O183" s="38"/>
      <c r="P183" s="40">
        <v>45896</v>
      </c>
      <c r="Q183" s="40">
        <v>45897</v>
      </c>
      <c r="R183" s="59"/>
    </row>
    <row r="184" spans="1:18" ht="18" customHeight="1">
      <c r="A184" s="1121" t="s">
        <v>212</v>
      </c>
      <c r="C184" s="146">
        <f t="shared" si="17"/>
        <v>142</v>
      </c>
      <c r="D184" s="200" t="s">
        <v>196</v>
      </c>
      <c r="E184" s="200" t="s">
        <v>196</v>
      </c>
      <c r="F184" s="419" t="s">
        <v>232</v>
      </c>
      <c r="G184" s="1107">
        <v>2</v>
      </c>
      <c r="H184" s="1707">
        <v>2606</v>
      </c>
      <c r="I184" s="1042">
        <f t="shared" si="16"/>
        <v>5212</v>
      </c>
      <c r="J184" s="31"/>
      <c r="K184" s="73" t="s">
        <v>233</v>
      </c>
      <c r="L184" s="1753"/>
      <c r="M184" s="1753" t="s">
        <v>3870</v>
      </c>
      <c r="N184" s="40">
        <v>45875</v>
      </c>
      <c r="O184" s="38"/>
      <c r="P184" s="40">
        <v>45896</v>
      </c>
      <c r="Q184" s="40">
        <v>45897</v>
      </c>
      <c r="R184" s="59"/>
    </row>
    <row r="185" spans="1:18" ht="18" customHeight="1">
      <c r="A185" s="730" t="s">
        <v>54</v>
      </c>
      <c r="C185" s="146">
        <f t="shared" si="17"/>
        <v>143</v>
      </c>
      <c r="D185" s="146" t="s">
        <v>61</v>
      </c>
      <c r="E185" s="28" t="s">
        <v>55</v>
      </c>
      <c r="F185" s="419" t="s">
        <v>4063</v>
      </c>
      <c r="G185" s="1107">
        <v>2</v>
      </c>
      <c r="H185" s="1685">
        <v>7527</v>
      </c>
      <c r="I185" s="1042">
        <f t="shared" si="16"/>
        <v>15054</v>
      </c>
      <c r="J185" s="27"/>
      <c r="K185" s="238" t="s">
        <v>236</v>
      </c>
      <c r="L185" s="1753"/>
      <c r="M185" s="1753" t="s">
        <v>3870</v>
      </c>
      <c r="N185" s="40">
        <v>45875</v>
      </c>
      <c r="O185" s="38"/>
      <c r="P185" s="40">
        <v>45896</v>
      </c>
      <c r="Q185" s="40">
        <v>45897</v>
      </c>
      <c r="R185" s="59"/>
    </row>
    <row r="186" spans="1:18" ht="18" customHeight="1">
      <c r="A186" s="730" t="s">
        <v>54</v>
      </c>
      <c r="C186" s="146">
        <f t="shared" si="17"/>
        <v>144</v>
      </c>
      <c r="D186" s="146" t="s">
        <v>61</v>
      </c>
      <c r="E186" s="28" t="s">
        <v>55</v>
      </c>
      <c r="F186" s="419" t="s">
        <v>4064</v>
      </c>
      <c r="G186" s="1107">
        <v>1</v>
      </c>
      <c r="H186" s="1685">
        <v>45638</v>
      </c>
      <c r="I186" s="1042">
        <f t="shared" si="16"/>
        <v>45638</v>
      </c>
      <c r="J186" s="27"/>
      <c r="K186" s="73" t="s">
        <v>4065</v>
      </c>
      <c r="L186" s="1753"/>
      <c r="M186" s="1753" t="s">
        <v>3870</v>
      </c>
      <c r="N186" s="40">
        <v>45875</v>
      </c>
      <c r="O186" s="38"/>
      <c r="P186" s="40">
        <v>45896</v>
      </c>
      <c r="Q186" s="40">
        <v>45897</v>
      </c>
      <c r="R186" s="59"/>
    </row>
    <row r="187" spans="1:18" ht="18" customHeight="1">
      <c r="A187" s="1121" t="s">
        <v>42</v>
      </c>
      <c r="C187" s="146">
        <f>+C186+1</f>
        <v>145</v>
      </c>
      <c r="D187" s="239" t="s">
        <v>196</v>
      </c>
      <c r="E187" s="239" t="s">
        <v>196</v>
      </c>
      <c r="F187" s="1109" t="s">
        <v>240</v>
      </c>
      <c r="G187" s="1109">
        <v>8</v>
      </c>
      <c r="H187" s="1793">
        <v>47</v>
      </c>
      <c r="I187" s="1214">
        <f t="shared" si="16"/>
        <v>376</v>
      </c>
      <c r="J187" s="135"/>
      <c r="K187" s="243" t="s">
        <v>241</v>
      </c>
      <c r="L187" s="1753"/>
      <c r="M187" s="1753" t="s">
        <v>3870</v>
      </c>
      <c r="N187" s="40">
        <v>45875</v>
      </c>
      <c r="O187" s="38"/>
      <c r="P187" s="40">
        <v>45896</v>
      </c>
      <c r="Q187" s="40">
        <v>45897</v>
      </c>
      <c r="R187" s="59"/>
    </row>
    <row r="188" spans="1:18" ht="18" customHeight="1">
      <c r="A188" s="1121" t="s">
        <v>42</v>
      </c>
      <c r="C188" s="146">
        <f t="shared" si="17"/>
        <v>146</v>
      </c>
      <c r="D188" s="239" t="s">
        <v>196</v>
      </c>
      <c r="E188" s="239" t="s">
        <v>196</v>
      </c>
      <c r="F188" s="1109" t="s">
        <v>242</v>
      </c>
      <c r="G188" s="1109">
        <v>4</v>
      </c>
      <c r="H188" s="1793">
        <v>77</v>
      </c>
      <c r="I188" s="1214">
        <f t="shared" si="16"/>
        <v>308</v>
      </c>
      <c r="J188" s="135"/>
      <c r="K188" s="243" t="s">
        <v>243</v>
      </c>
      <c r="L188" s="1753"/>
      <c r="M188" s="1753" t="s">
        <v>3870</v>
      </c>
      <c r="N188" s="40">
        <v>45875</v>
      </c>
      <c r="O188" s="38"/>
      <c r="P188" s="40">
        <v>45896</v>
      </c>
      <c r="Q188" s="40">
        <v>45897</v>
      </c>
      <c r="R188" s="59"/>
    </row>
    <row r="189" spans="1:18" ht="18" customHeight="1">
      <c r="A189" s="1121" t="s">
        <v>42</v>
      </c>
      <c r="C189" s="146">
        <f t="shared" si="17"/>
        <v>147</v>
      </c>
      <c r="D189" s="224" t="s">
        <v>196</v>
      </c>
      <c r="E189" s="224" t="s">
        <v>196</v>
      </c>
      <c r="F189" s="1676" t="s">
        <v>244</v>
      </c>
      <c r="G189" s="1677">
        <v>6</v>
      </c>
      <c r="H189" s="1794">
        <v>112</v>
      </c>
      <c r="I189" s="1218">
        <f t="shared" si="16"/>
        <v>672</v>
      </c>
      <c r="J189" s="248"/>
      <c r="K189" s="244" t="s">
        <v>245</v>
      </c>
      <c r="L189" s="1753"/>
      <c r="M189" s="1753" t="s">
        <v>3870</v>
      </c>
      <c r="N189" s="40">
        <v>45875</v>
      </c>
      <c r="O189" s="38"/>
      <c r="P189" s="40">
        <v>45896</v>
      </c>
      <c r="Q189" s="40">
        <v>45897</v>
      </c>
      <c r="R189" s="59"/>
    </row>
    <row r="190" spans="1:18" ht="18" customHeight="1">
      <c r="A190" s="1121" t="s">
        <v>42</v>
      </c>
      <c r="C190" s="146">
        <f>+C189+1</f>
        <v>148</v>
      </c>
      <c r="D190" s="200" t="s">
        <v>196</v>
      </c>
      <c r="E190" s="200" t="s">
        <v>196</v>
      </c>
      <c r="F190" s="419" t="s">
        <v>246</v>
      </c>
      <c r="G190" s="1107">
        <v>6</v>
      </c>
      <c r="H190" s="1707">
        <v>50</v>
      </c>
      <c r="I190" s="1042">
        <f t="shared" si="16"/>
        <v>300</v>
      </c>
      <c r="J190" s="31"/>
      <c r="K190" s="73" t="s">
        <v>247</v>
      </c>
      <c r="L190" s="1753"/>
      <c r="M190" s="1753" t="s">
        <v>3870</v>
      </c>
      <c r="N190" s="40">
        <v>45875</v>
      </c>
      <c r="O190" s="38"/>
      <c r="P190" s="40">
        <v>45896</v>
      </c>
      <c r="Q190" s="40">
        <v>45897</v>
      </c>
      <c r="R190" s="59"/>
    </row>
    <row r="191" spans="1:18" ht="18" customHeight="1">
      <c r="A191" s="1121" t="s">
        <v>42</v>
      </c>
      <c r="C191" s="146">
        <f t="shared" si="17"/>
        <v>149</v>
      </c>
      <c r="D191" s="200" t="s">
        <v>196</v>
      </c>
      <c r="E191" s="200" t="s">
        <v>196</v>
      </c>
      <c r="F191" s="419" t="s">
        <v>248</v>
      </c>
      <c r="G191" s="1107">
        <v>12</v>
      </c>
      <c r="H191" s="1707">
        <v>56</v>
      </c>
      <c r="I191" s="1042">
        <f t="shared" si="16"/>
        <v>672</v>
      </c>
      <c r="J191" s="31"/>
      <c r="K191" s="73" t="s">
        <v>4066</v>
      </c>
      <c r="L191" s="1753"/>
      <c r="M191" s="1753" t="s">
        <v>3870</v>
      </c>
      <c r="N191" s="40">
        <v>45875</v>
      </c>
      <c r="O191" s="38"/>
      <c r="P191" s="40">
        <v>45896</v>
      </c>
      <c r="Q191" s="40">
        <v>45897</v>
      </c>
      <c r="R191" s="59"/>
    </row>
    <row r="192" spans="1:18" ht="18" customHeight="1">
      <c r="A192" s="1121" t="s">
        <v>42</v>
      </c>
      <c r="C192" s="146">
        <f>+C191+1</f>
        <v>150</v>
      </c>
      <c r="D192" s="200" t="s">
        <v>196</v>
      </c>
      <c r="E192" s="200" t="s">
        <v>196</v>
      </c>
      <c r="F192" s="419" t="s">
        <v>250</v>
      </c>
      <c r="G192" s="1107">
        <v>4</v>
      </c>
      <c r="H192" s="1707">
        <v>56</v>
      </c>
      <c r="I192" s="1042">
        <f t="shared" si="16"/>
        <v>224</v>
      </c>
      <c r="J192" s="31"/>
      <c r="K192" s="73" t="s">
        <v>251</v>
      </c>
      <c r="L192" s="1753"/>
      <c r="M192" s="1753" t="s">
        <v>3870</v>
      </c>
      <c r="N192" s="40">
        <v>45875</v>
      </c>
      <c r="O192" s="38"/>
      <c r="P192" s="40">
        <v>45896</v>
      </c>
      <c r="Q192" s="40">
        <v>45897</v>
      </c>
      <c r="R192" s="59"/>
    </row>
    <row r="193" spans="1:18" ht="18" customHeight="1">
      <c r="A193" s="1121" t="s">
        <v>42</v>
      </c>
      <c r="C193" s="146">
        <f t="shared" si="17"/>
        <v>151</v>
      </c>
      <c r="D193" s="200" t="s">
        <v>196</v>
      </c>
      <c r="E193" s="200" t="s">
        <v>196</v>
      </c>
      <c r="F193" s="419" t="s">
        <v>252</v>
      </c>
      <c r="G193" s="1107">
        <v>4</v>
      </c>
      <c r="H193" s="1707">
        <v>56</v>
      </c>
      <c r="I193" s="1042">
        <f t="shared" si="16"/>
        <v>224</v>
      </c>
      <c r="J193" s="31"/>
      <c r="K193" s="217" t="s">
        <v>253</v>
      </c>
      <c r="L193" s="1753"/>
      <c r="M193" s="1753" t="s">
        <v>3870</v>
      </c>
      <c r="N193" s="40">
        <v>45875</v>
      </c>
      <c r="O193" s="38"/>
      <c r="P193" s="40">
        <v>45896</v>
      </c>
      <c r="Q193" s="40">
        <v>45897</v>
      </c>
      <c r="R193" s="59"/>
    </row>
    <row r="194" spans="1:18" ht="18" customHeight="1">
      <c r="C194" s="28"/>
      <c r="D194" s="28"/>
      <c r="E194" s="28"/>
      <c r="F194" s="27"/>
      <c r="G194" s="38"/>
      <c r="H194" s="27"/>
      <c r="I194" s="31"/>
      <c r="J194" s="217"/>
      <c r="K194" s="27"/>
      <c r="L194" s="69"/>
      <c r="M194" s="177"/>
      <c r="N194" s="48"/>
      <c r="O194" s="50"/>
      <c r="P194" s="50"/>
      <c r="Q194" s="48"/>
      <c r="R194" s="59"/>
    </row>
    <row r="195" spans="1:18" ht="18" customHeight="1">
      <c r="C195" s="28"/>
      <c r="D195" s="28"/>
      <c r="E195" s="28"/>
      <c r="F195" s="306">
        <f>SUM(I169:I194)</f>
        <v>113568</v>
      </c>
      <c r="G195" s="38"/>
      <c r="H195" s="27"/>
      <c r="I195" s="31"/>
      <c r="J195" s="217"/>
      <c r="K195" s="27"/>
      <c r="L195" s="69"/>
      <c r="M195" s="177"/>
      <c r="N195" s="48"/>
      <c r="O195" s="50"/>
      <c r="P195" s="50"/>
      <c r="Q195" s="48"/>
      <c r="R195" s="59"/>
    </row>
    <row r="196" spans="1:18" ht="18" customHeight="1">
      <c r="C196" s="28"/>
      <c r="D196" s="28"/>
      <c r="E196" s="28"/>
      <c r="F196" s="27"/>
      <c r="G196" s="38"/>
      <c r="H196" s="27"/>
      <c r="I196" s="31"/>
      <c r="J196" s="217"/>
      <c r="K196" s="27"/>
      <c r="L196" s="69"/>
      <c r="M196" s="177"/>
      <c r="N196" s="48"/>
      <c r="O196" s="50"/>
      <c r="P196" s="50"/>
      <c r="Q196" s="48"/>
      <c r="R196" s="59"/>
    </row>
    <row r="197" spans="1:18" ht="18" customHeight="1">
      <c r="C197" s="27"/>
      <c r="D197" s="172"/>
      <c r="E197" s="172"/>
      <c r="F197" s="833"/>
      <c r="G197" s="164"/>
      <c r="H197" s="165"/>
      <c r="I197" s="77"/>
      <c r="J197" s="27"/>
      <c r="K197" s="166"/>
      <c r="L197" s="69"/>
      <c r="M197" s="177"/>
      <c r="N197" s="48"/>
      <c r="O197" s="50"/>
      <c r="P197" s="50"/>
      <c r="Q197" s="48"/>
      <c r="R197" s="59"/>
    </row>
    <row r="198" spans="1:18" ht="18" customHeight="1">
      <c r="C198" s="27"/>
      <c r="D198" s="172"/>
      <c r="E198" s="172"/>
      <c r="F198" s="833"/>
      <c r="G198" s="164"/>
      <c r="H198" s="165"/>
      <c r="I198" s="77"/>
      <c r="J198" s="27"/>
      <c r="K198" s="166"/>
      <c r="L198" s="69"/>
      <c r="M198" s="177"/>
      <c r="N198" s="48"/>
      <c r="O198" s="50"/>
      <c r="P198" s="50"/>
      <c r="Q198" s="48"/>
      <c r="R198" s="59"/>
    </row>
    <row r="199" spans="1:18" ht="18" customHeight="1">
      <c r="B199" s="1629"/>
      <c r="C199" s="27"/>
      <c r="D199" s="161" t="s">
        <v>4067</v>
      </c>
      <c r="E199" s="162"/>
      <c r="F199" s="163"/>
      <c r="G199" s="164"/>
      <c r="H199" s="165"/>
      <c r="I199" s="77"/>
      <c r="J199" s="27"/>
      <c r="K199" s="166"/>
      <c r="L199" s="69"/>
      <c r="M199" s="177"/>
      <c r="N199" s="48"/>
      <c r="O199" s="50"/>
      <c r="P199" s="50"/>
      <c r="Q199" s="48"/>
      <c r="R199" s="59"/>
    </row>
    <row r="200" spans="1:18" ht="18" customHeight="1">
      <c r="A200" s="730" t="s">
        <v>54</v>
      </c>
      <c r="B200" s="777">
        <v>2</v>
      </c>
      <c r="C200" s="142">
        <f>C193+1</f>
        <v>152</v>
      </c>
      <c r="D200" s="146" t="s">
        <v>61</v>
      </c>
      <c r="E200" s="146" t="s">
        <v>55</v>
      </c>
      <c r="F200" s="1795" t="s">
        <v>4068</v>
      </c>
      <c r="G200" s="1796">
        <v>1</v>
      </c>
      <c r="H200" s="1792">
        <v>10487</v>
      </c>
      <c r="I200" s="1214">
        <f t="shared" ref="I200:I214" si="18">G200*H200</f>
        <v>10487</v>
      </c>
      <c r="J200" s="27"/>
      <c r="K200" s="166" t="s">
        <v>4069</v>
      </c>
      <c r="L200" s="1753"/>
      <c r="M200" s="1753" t="s">
        <v>3870</v>
      </c>
      <c r="N200" s="40">
        <v>45875</v>
      </c>
      <c r="O200" s="38"/>
      <c r="P200" s="40">
        <v>45896</v>
      </c>
      <c r="Q200" s="40">
        <v>45897</v>
      </c>
      <c r="R200" s="59"/>
    </row>
    <row r="201" spans="1:18" ht="18" customHeight="1">
      <c r="A201" s="431" t="s">
        <v>42</v>
      </c>
      <c r="B201" s="777">
        <v>2</v>
      </c>
      <c r="C201" s="146">
        <f t="shared" ref="C201:C214" si="19">+C200+1</f>
        <v>153</v>
      </c>
      <c r="D201" s="239" t="s">
        <v>196</v>
      </c>
      <c r="E201" s="239" t="s">
        <v>196</v>
      </c>
      <c r="F201" s="1109" t="s">
        <v>240</v>
      </c>
      <c r="G201" s="1605">
        <v>8</v>
      </c>
      <c r="H201" s="1708">
        <v>47</v>
      </c>
      <c r="I201" s="1214">
        <f t="shared" si="18"/>
        <v>376</v>
      </c>
      <c r="J201" s="135"/>
      <c r="K201" s="243" t="s">
        <v>4070</v>
      </c>
      <c r="L201" s="1753"/>
      <c r="M201" s="1753" t="s">
        <v>3870</v>
      </c>
      <c r="N201" s="40">
        <v>45875</v>
      </c>
      <c r="O201" s="38"/>
      <c r="P201" s="40">
        <v>45896</v>
      </c>
      <c r="Q201" s="40">
        <v>45897</v>
      </c>
      <c r="R201" s="59"/>
    </row>
    <row r="202" spans="1:18" ht="18" customHeight="1">
      <c r="A202" s="431" t="s">
        <v>42</v>
      </c>
      <c r="B202" s="777">
        <v>2</v>
      </c>
      <c r="C202" s="146">
        <f t="shared" si="19"/>
        <v>154</v>
      </c>
      <c r="D202" s="239" t="s">
        <v>196</v>
      </c>
      <c r="E202" s="239" t="s">
        <v>196</v>
      </c>
      <c r="F202" s="1797" t="s">
        <v>4071</v>
      </c>
      <c r="G202" s="1616">
        <v>1</v>
      </c>
      <c r="H202" s="1685">
        <v>871</v>
      </c>
      <c r="I202" s="1214">
        <f t="shared" si="18"/>
        <v>871</v>
      </c>
      <c r="J202" s="27"/>
      <c r="K202" s="166" t="s">
        <v>4072</v>
      </c>
      <c r="L202" s="1753"/>
      <c r="M202" s="1753" t="s">
        <v>3870</v>
      </c>
      <c r="N202" s="40">
        <v>45875</v>
      </c>
      <c r="O202" s="38"/>
      <c r="P202" s="40">
        <v>45896</v>
      </c>
      <c r="Q202" s="40">
        <v>45897</v>
      </c>
      <c r="R202" s="59"/>
    </row>
    <row r="203" spans="1:18" ht="18" customHeight="1">
      <c r="A203" s="1527" t="s">
        <v>42</v>
      </c>
      <c r="B203" s="777">
        <v>2</v>
      </c>
      <c r="C203" s="146">
        <f t="shared" si="19"/>
        <v>155</v>
      </c>
      <c r="D203" s="224" t="s">
        <v>196</v>
      </c>
      <c r="E203" s="224" t="s">
        <v>196</v>
      </c>
      <c r="F203" s="1676" t="s">
        <v>4073</v>
      </c>
      <c r="G203" s="1798">
        <v>4</v>
      </c>
      <c r="H203" s="1794">
        <v>120</v>
      </c>
      <c r="I203" s="1214">
        <f t="shared" si="18"/>
        <v>480</v>
      </c>
      <c r="J203" s="248"/>
      <c r="K203" s="244" t="s">
        <v>4074</v>
      </c>
      <c r="L203" s="1753"/>
      <c r="M203" s="1753" t="s">
        <v>3870</v>
      </c>
      <c r="N203" s="40">
        <v>45875</v>
      </c>
      <c r="O203" s="38"/>
      <c r="P203" s="40">
        <v>45896</v>
      </c>
      <c r="Q203" s="40">
        <v>45897</v>
      </c>
      <c r="R203" s="59"/>
    </row>
    <row r="204" spans="1:18" ht="18" customHeight="1">
      <c r="A204" s="1527" t="s">
        <v>42</v>
      </c>
      <c r="B204" s="777">
        <v>2</v>
      </c>
      <c r="C204" s="146">
        <f t="shared" si="19"/>
        <v>156</v>
      </c>
      <c r="D204" s="224" t="s">
        <v>196</v>
      </c>
      <c r="E204" s="224" t="s">
        <v>196</v>
      </c>
      <c r="F204" s="1676" t="s">
        <v>3291</v>
      </c>
      <c r="G204" s="1798">
        <v>4</v>
      </c>
      <c r="H204" s="1794">
        <v>118</v>
      </c>
      <c r="I204" s="1214">
        <f t="shared" si="18"/>
        <v>472</v>
      </c>
      <c r="J204" s="248"/>
      <c r="K204" s="244" t="s">
        <v>4074</v>
      </c>
      <c r="L204" s="1753"/>
      <c r="M204" s="1753" t="s">
        <v>3870</v>
      </c>
      <c r="N204" s="40">
        <v>45875</v>
      </c>
      <c r="O204" s="38"/>
      <c r="P204" s="40">
        <v>45896</v>
      </c>
      <c r="Q204" s="40">
        <v>45897</v>
      </c>
      <c r="R204" s="59"/>
    </row>
    <row r="205" spans="1:18" ht="18" customHeight="1">
      <c r="A205" s="730" t="s">
        <v>54</v>
      </c>
      <c r="B205" s="777">
        <v>2</v>
      </c>
      <c r="C205" s="146">
        <f t="shared" si="19"/>
        <v>157</v>
      </c>
      <c r="D205" s="146" t="s">
        <v>61</v>
      </c>
      <c r="E205" s="146" t="s">
        <v>55</v>
      </c>
      <c r="F205" s="1795" t="s">
        <v>4075</v>
      </c>
      <c r="G205" s="1796">
        <v>2</v>
      </c>
      <c r="H205" s="1792">
        <v>8300</v>
      </c>
      <c r="I205" s="1214">
        <f t="shared" si="18"/>
        <v>16600</v>
      </c>
      <c r="J205" s="27"/>
      <c r="K205" s="166" t="s">
        <v>4076</v>
      </c>
      <c r="L205" s="1753"/>
      <c r="M205" s="1753" t="s">
        <v>3870</v>
      </c>
      <c r="N205" s="40">
        <v>45875</v>
      </c>
      <c r="O205" s="38"/>
      <c r="P205" s="40">
        <v>45896</v>
      </c>
      <c r="Q205" s="40">
        <v>45897</v>
      </c>
      <c r="R205" s="1799"/>
    </row>
    <row r="206" spans="1:18" ht="18" customHeight="1">
      <c r="A206" s="431" t="s">
        <v>64</v>
      </c>
      <c r="B206" s="777">
        <v>2</v>
      </c>
      <c r="C206" s="146">
        <f t="shared" si="19"/>
        <v>158</v>
      </c>
      <c r="D206" s="224" t="s">
        <v>196</v>
      </c>
      <c r="E206" s="224" t="s">
        <v>196</v>
      </c>
      <c r="F206" s="1795" t="s">
        <v>4077</v>
      </c>
      <c r="G206" s="1796">
        <v>4</v>
      </c>
      <c r="H206" s="1792">
        <v>292</v>
      </c>
      <c r="I206" s="1214">
        <f t="shared" si="18"/>
        <v>1168</v>
      </c>
      <c r="J206" s="27"/>
      <c r="K206" s="38" t="s">
        <v>2729</v>
      </c>
      <c r="L206" s="1753"/>
      <c r="M206" s="1753" t="s">
        <v>3870</v>
      </c>
      <c r="N206" s="40">
        <v>45875</v>
      </c>
      <c r="O206" s="38"/>
      <c r="P206" s="40">
        <v>45896</v>
      </c>
      <c r="Q206" s="40">
        <v>45897</v>
      </c>
      <c r="R206" s="33"/>
    </row>
    <row r="207" spans="1:18" ht="18" customHeight="1">
      <c r="A207" s="431" t="s">
        <v>42</v>
      </c>
      <c r="B207" s="777">
        <v>2</v>
      </c>
      <c r="C207" s="146">
        <f t="shared" si="19"/>
        <v>159</v>
      </c>
      <c r="D207" s="239" t="s">
        <v>196</v>
      </c>
      <c r="E207" s="239" t="s">
        <v>196</v>
      </c>
      <c r="F207" s="1109" t="s">
        <v>240</v>
      </c>
      <c r="G207" s="1605">
        <v>6</v>
      </c>
      <c r="H207" s="1708">
        <v>77</v>
      </c>
      <c r="I207" s="1214">
        <f t="shared" si="18"/>
        <v>462</v>
      </c>
      <c r="J207" s="135"/>
      <c r="K207" s="243" t="s">
        <v>4078</v>
      </c>
      <c r="L207" s="1753"/>
      <c r="M207" s="1753" t="s">
        <v>3870</v>
      </c>
      <c r="N207" s="40">
        <v>45875</v>
      </c>
      <c r="O207" s="38"/>
      <c r="P207" s="40">
        <v>45896</v>
      </c>
      <c r="Q207" s="40">
        <v>45897</v>
      </c>
      <c r="R207" s="33"/>
    </row>
    <row r="208" spans="1:18" ht="18" customHeight="1">
      <c r="A208" s="1527" t="s">
        <v>42</v>
      </c>
      <c r="B208" s="777">
        <v>2</v>
      </c>
      <c r="C208" s="146">
        <f t="shared" si="19"/>
        <v>160</v>
      </c>
      <c r="D208" s="224" t="s">
        <v>196</v>
      </c>
      <c r="E208" s="224" t="s">
        <v>196</v>
      </c>
      <c r="F208" s="1676" t="s">
        <v>438</v>
      </c>
      <c r="G208" s="1798">
        <v>4</v>
      </c>
      <c r="H208" s="1794">
        <v>120</v>
      </c>
      <c r="I208" s="1214">
        <f t="shared" si="18"/>
        <v>480</v>
      </c>
      <c r="J208" s="248"/>
      <c r="K208" s="244" t="s">
        <v>4074</v>
      </c>
      <c r="L208" s="1753"/>
      <c r="M208" s="1753" t="s">
        <v>3870</v>
      </c>
      <c r="N208" s="40">
        <v>45875</v>
      </c>
      <c r="O208" s="38"/>
      <c r="P208" s="40">
        <v>45896</v>
      </c>
      <c r="Q208" s="40">
        <v>45897</v>
      </c>
      <c r="R208" s="33"/>
    </row>
    <row r="209" spans="1:18" ht="18" customHeight="1">
      <c r="A209" s="730" t="s">
        <v>54</v>
      </c>
      <c r="B209" s="777">
        <v>2</v>
      </c>
      <c r="C209" s="146">
        <f t="shared" si="19"/>
        <v>161</v>
      </c>
      <c r="D209" s="146" t="s">
        <v>61</v>
      </c>
      <c r="E209" s="146" t="s">
        <v>55</v>
      </c>
      <c r="F209" s="1795" t="s">
        <v>4079</v>
      </c>
      <c r="G209" s="1796">
        <v>1</v>
      </c>
      <c r="H209" s="1792">
        <v>5842</v>
      </c>
      <c r="I209" s="1214">
        <f t="shared" si="18"/>
        <v>5842</v>
      </c>
      <c r="J209" s="27"/>
      <c r="K209" s="166" t="s">
        <v>4080</v>
      </c>
      <c r="L209" s="1753"/>
      <c r="M209" s="1753" t="s">
        <v>3870</v>
      </c>
      <c r="N209" s="40">
        <v>45875</v>
      </c>
      <c r="O209" s="38"/>
      <c r="P209" s="40">
        <v>45896</v>
      </c>
      <c r="Q209" s="40">
        <v>45897</v>
      </c>
      <c r="R209" s="33"/>
    </row>
    <row r="210" spans="1:18" ht="18" customHeight="1">
      <c r="A210" s="431" t="s">
        <v>42</v>
      </c>
      <c r="B210" s="777">
        <v>2</v>
      </c>
      <c r="C210" s="146">
        <f t="shared" si="19"/>
        <v>162</v>
      </c>
      <c r="D210" s="239" t="s">
        <v>196</v>
      </c>
      <c r="E210" s="239" t="s">
        <v>196</v>
      </c>
      <c r="F210" s="1109" t="s">
        <v>4081</v>
      </c>
      <c r="G210" s="1605">
        <v>4</v>
      </c>
      <c r="H210" s="1708">
        <v>77</v>
      </c>
      <c r="I210" s="1214">
        <f t="shared" si="18"/>
        <v>308</v>
      </c>
      <c r="J210" s="135"/>
      <c r="K210" s="243" t="s">
        <v>4082</v>
      </c>
      <c r="L210" s="1753"/>
      <c r="M210" s="1753" t="s">
        <v>3870</v>
      </c>
      <c r="N210" s="40">
        <v>45875</v>
      </c>
      <c r="O210" s="38"/>
      <c r="P210" s="40">
        <v>45896</v>
      </c>
      <c r="Q210" s="40">
        <v>45897</v>
      </c>
      <c r="R210" s="33"/>
    </row>
    <row r="211" spans="1:18" ht="18" customHeight="1">
      <c r="A211" s="431" t="s">
        <v>42</v>
      </c>
      <c r="B211" s="777">
        <v>2</v>
      </c>
      <c r="C211" s="146">
        <f t="shared" si="19"/>
        <v>163</v>
      </c>
      <c r="D211" s="200" t="s">
        <v>196</v>
      </c>
      <c r="E211" s="200" t="s">
        <v>196</v>
      </c>
      <c r="F211" s="1589" t="s">
        <v>4073</v>
      </c>
      <c r="G211" s="1616">
        <v>4</v>
      </c>
      <c r="H211" s="1685">
        <v>120</v>
      </c>
      <c r="I211" s="1214">
        <f t="shared" si="18"/>
        <v>480</v>
      </c>
      <c r="J211" s="157"/>
      <c r="K211" s="156" t="s">
        <v>4074</v>
      </c>
      <c r="L211" s="1753"/>
      <c r="M211" s="1753" t="s">
        <v>3870</v>
      </c>
      <c r="N211" s="40">
        <v>45875</v>
      </c>
      <c r="O211" s="38"/>
      <c r="P211" s="40">
        <v>45896</v>
      </c>
      <c r="Q211" s="40">
        <v>45897</v>
      </c>
      <c r="R211" s="33"/>
    </row>
    <row r="212" spans="1:18" ht="18" customHeight="1">
      <c r="A212" s="431" t="s">
        <v>109</v>
      </c>
      <c r="B212" s="777">
        <v>2</v>
      </c>
      <c r="C212" s="146">
        <f t="shared" si="19"/>
        <v>164</v>
      </c>
      <c r="D212" s="200" t="s">
        <v>196</v>
      </c>
      <c r="E212" s="200" t="s">
        <v>196</v>
      </c>
      <c r="F212" s="1589" t="s">
        <v>4083</v>
      </c>
      <c r="G212" s="1616">
        <v>1</v>
      </c>
      <c r="H212" s="1685">
        <v>6826</v>
      </c>
      <c r="I212" s="1214">
        <f t="shared" si="18"/>
        <v>6826</v>
      </c>
      <c r="J212" s="157"/>
      <c r="K212" s="156" t="s">
        <v>4084</v>
      </c>
      <c r="L212" s="1753"/>
      <c r="M212" s="1753" t="s">
        <v>3870</v>
      </c>
      <c r="N212" s="40">
        <v>45875</v>
      </c>
      <c r="O212" s="38"/>
      <c r="P212" s="40">
        <v>45896</v>
      </c>
      <c r="Q212" s="40">
        <v>45897</v>
      </c>
      <c r="R212" s="33"/>
    </row>
    <row r="213" spans="1:18" ht="18" customHeight="1">
      <c r="A213" s="431" t="s">
        <v>42</v>
      </c>
      <c r="B213" s="777">
        <v>2</v>
      </c>
      <c r="C213" s="146">
        <f t="shared" si="19"/>
        <v>165</v>
      </c>
      <c r="D213" s="200" t="s">
        <v>196</v>
      </c>
      <c r="E213" s="200" t="s">
        <v>196</v>
      </c>
      <c r="F213" s="1589" t="s">
        <v>411</v>
      </c>
      <c r="G213" s="1616">
        <v>13</v>
      </c>
      <c r="H213" s="1685">
        <v>13</v>
      </c>
      <c r="I213" s="1214">
        <f t="shared" si="18"/>
        <v>169</v>
      </c>
      <c r="J213" s="248"/>
      <c r="K213" s="244" t="s">
        <v>4085</v>
      </c>
      <c r="L213" s="1753"/>
      <c r="M213" s="1753" t="s">
        <v>3870</v>
      </c>
      <c r="N213" s="40">
        <v>45875</v>
      </c>
      <c r="O213" s="38"/>
      <c r="P213" s="40">
        <v>45896</v>
      </c>
      <c r="Q213" s="40">
        <v>45897</v>
      </c>
      <c r="R213" s="33"/>
    </row>
    <row r="214" spans="1:18" ht="18" customHeight="1">
      <c r="A214" s="431" t="s">
        <v>42</v>
      </c>
      <c r="B214" s="777">
        <v>2</v>
      </c>
      <c r="C214" s="146">
        <f t="shared" si="19"/>
        <v>166</v>
      </c>
      <c r="D214" s="200" t="s">
        <v>114</v>
      </c>
      <c r="E214" s="200" t="s">
        <v>196</v>
      </c>
      <c r="F214" s="1589" t="s">
        <v>4086</v>
      </c>
      <c r="G214" s="1616">
        <v>13</v>
      </c>
      <c r="H214" s="1685">
        <v>18</v>
      </c>
      <c r="I214" s="1214">
        <f t="shared" si="18"/>
        <v>234</v>
      </c>
      <c r="J214" s="248"/>
      <c r="K214" s="244" t="s">
        <v>4087</v>
      </c>
      <c r="L214" s="1753"/>
      <c r="M214" s="1753" t="s">
        <v>3870</v>
      </c>
      <c r="N214" s="40">
        <v>45875</v>
      </c>
      <c r="O214" s="38"/>
      <c r="P214" s="40">
        <v>45896</v>
      </c>
      <c r="Q214" s="40">
        <v>45897</v>
      </c>
      <c r="R214" s="33"/>
    </row>
    <row r="215" spans="1:18" ht="18" customHeight="1">
      <c r="A215" s="4"/>
      <c r="B215" s="207"/>
      <c r="C215" s="28"/>
      <c r="D215" s="79"/>
      <c r="E215" s="79"/>
      <c r="F215" s="156"/>
      <c r="G215" s="232"/>
      <c r="H215" s="233"/>
      <c r="I215" s="149"/>
      <c r="J215" s="248"/>
      <c r="K215" s="244"/>
      <c r="L215" s="69"/>
      <c r="M215" s="177"/>
      <c r="N215" s="48"/>
      <c r="O215" s="50"/>
      <c r="P215" s="1738"/>
      <c r="Q215" s="32"/>
      <c r="R215" s="33"/>
    </row>
    <row r="216" spans="1:18" ht="18" customHeight="1">
      <c r="C216" s="27"/>
      <c r="D216" s="172"/>
      <c r="E216" s="172"/>
      <c r="F216" s="306">
        <f>SUM(I200:I214)</f>
        <v>45255</v>
      </c>
      <c r="G216" s="164"/>
      <c r="H216" s="165"/>
      <c r="I216" s="77"/>
      <c r="J216" s="27"/>
      <c r="K216" s="166"/>
      <c r="L216" s="69"/>
      <c r="M216" s="177"/>
      <c r="N216" s="48"/>
      <c r="O216" s="50"/>
      <c r="P216" s="1738"/>
      <c r="Q216" s="32"/>
      <c r="R216" s="33"/>
    </row>
    <row r="217" spans="1:18" ht="18" customHeight="1">
      <c r="C217" s="27"/>
      <c r="D217" s="172"/>
      <c r="E217" s="172"/>
      <c r="F217" s="833"/>
      <c r="G217" s="164"/>
      <c r="H217" s="165"/>
      <c r="I217" s="77"/>
      <c r="J217" s="27"/>
      <c r="K217" s="166"/>
      <c r="L217" s="69"/>
      <c r="M217" s="177"/>
      <c r="N217" s="48"/>
      <c r="O217" s="50"/>
      <c r="P217" s="1738"/>
      <c r="Q217" s="32"/>
      <c r="R217" s="33"/>
    </row>
    <row r="218" spans="1:18" ht="18" customHeight="1">
      <c r="C218" s="27"/>
      <c r="D218" s="172"/>
      <c r="E218" s="172"/>
      <c r="F218" s="833"/>
      <c r="G218" s="164"/>
      <c r="H218" s="165"/>
      <c r="I218" s="77"/>
      <c r="J218" s="27"/>
      <c r="K218" s="166"/>
      <c r="L218" s="69"/>
      <c r="M218" s="177"/>
      <c r="N218" s="48"/>
      <c r="O218" s="50"/>
      <c r="P218" s="1738"/>
      <c r="Q218" s="32"/>
      <c r="R218" s="33"/>
    </row>
    <row r="219" spans="1:18" ht="18" customHeight="1">
      <c r="C219" s="27"/>
      <c r="D219" s="28"/>
      <c r="E219" s="28"/>
      <c r="F219" s="1134"/>
      <c r="G219" s="77"/>
      <c r="H219" s="77"/>
      <c r="I219" s="77"/>
      <c r="J219" s="135"/>
      <c r="K219" s="136"/>
      <c r="L219" s="69"/>
      <c r="M219" s="177"/>
      <c r="N219" s="48"/>
      <c r="O219" s="50"/>
      <c r="P219" s="1738"/>
      <c r="Q219" s="32"/>
      <c r="R219" s="33"/>
    </row>
    <row r="220" spans="1:18" ht="18" customHeight="1">
      <c r="B220" s="1800"/>
      <c r="C220" s="239"/>
      <c r="D220" s="1241" t="s">
        <v>2192</v>
      </c>
      <c r="E220" s="1241"/>
      <c r="F220" s="1241"/>
      <c r="G220" s="1137"/>
      <c r="H220" s="98"/>
      <c r="I220" s="98"/>
      <c r="J220" s="1138"/>
      <c r="K220" s="1139"/>
      <c r="L220" s="101"/>
      <c r="M220" s="177"/>
      <c r="N220" s="48"/>
      <c r="O220" s="50"/>
      <c r="P220" s="1738"/>
      <c r="Q220" s="32"/>
      <c r="R220" s="33"/>
    </row>
    <row r="221" spans="1:18" ht="18" customHeight="1">
      <c r="A221" s="730" t="s">
        <v>109</v>
      </c>
      <c r="B221" s="777">
        <v>2</v>
      </c>
      <c r="C221" s="146">
        <f>+C214+1</f>
        <v>167</v>
      </c>
      <c r="D221" s="146" t="s">
        <v>61</v>
      </c>
      <c r="E221" s="28" t="s">
        <v>55</v>
      </c>
      <c r="F221" s="1610" t="s">
        <v>4088</v>
      </c>
      <c r="G221" s="431">
        <v>1</v>
      </c>
      <c r="H221" s="1396">
        <v>8940</v>
      </c>
      <c r="I221" s="1244">
        <f t="shared" ref="I221:I249" si="20">G221*H221</f>
        <v>8940</v>
      </c>
      <c r="J221" s="31"/>
      <c r="K221" s="102" t="s">
        <v>4089</v>
      </c>
      <c r="L221" s="1753"/>
      <c r="M221" s="1753" t="s">
        <v>3870</v>
      </c>
      <c r="N221" s="40">
        <v>45875</v>
      </c>
      <c r="O221" s="38"/>
      <c r="P221" s="40">
        <v>45896</v>
      </c>
      <c r="Q221" s="40">
        <v>45897</v>
      </c>
      <c r="R221" s="33"/>
    </row>
    <row r="222" spans="1:18" ht="18" customHeight="1">
      <c r="A222" s="431" t="s">
        <v>255</v>
      </c>
      <c r="B222" s="777">
        <v>2</v>
      </c>
      <c r="C222" s="146">
        <f>+C221+1</f>
        <v>168</v>
      </c>
      <c r="D222" s="200" t="s">
        <v>55</v>
      </c>
      <c r="E222" s="200" t="s">
        <v>55</v>
      </c>
      <c r="F222" s="1610" t="s">
        <v>4090</v>
      </c>
      <c r="G222" s="431">
        <v>6</v>
      </c>
      <c r="H222" s="1396">
        <v>245</v>
      </c>
      <c r="I222" s="1244">
        <f t="shared" si="20"/>
        <v>1470</v>
      </c>
      <c r="J222" s="31"/>
      <c r="K222" s="38" t="s">
        <v>2729</v>
      </c>
      <c r="L222" s="1753"/>
      <c r="M222" s="1753" t="s">
        <v>3870</v>
      </c>
      <c r="N222" s="40">
        <v>45875</v>
      </c>
      <c r="O222" s="38"/>
      <c r="P222" s="40">
        <v>45896</v>
      </c>
      <c r="Q222" s="40">
        <v>45897</v>
      </c>
      <c r="R222" s="33"/>
    </row>
    <row r="223" spans="1:18" ht="18" customHeight="1">
      <c r="A223" s="431" t="s">
        <v>255</v>
      </c>
      <c r="B223" s="777">
        <v>2</v>
      </c>
      <c r="C223" s="146">
        <f>+C222+1</f>
        <v>169</v>
      </c>
      <c r="D223" s="200" t="s">
        <v>55</v>
      </c>
      <c r="E223" s="200" t="s">
        <v>55</v>
      </c>
      <c r="F223" s="1610" t="s">
        <v>158</v>
      </c>
      <c r="G223" s="431">
        <v>5</v>
      </c>
      <c r="H223" s="1257">
        <v>127</v>
      </c>
      <c r="I223" s="1244">
        <f t="shared" si="20"/>
        <v>635</v>
      </c>
      <c r="J223" s="31"/>
      <c r="K223" s="1246" t="s">
        <v>4091</v>
      </c>
      <c r="L223" s="1753"/>
      <c r="M223" s="1753" t="s">
        <v>3870</v>
      </c>
      <c r="N223" s="40">
        <v>45875</v>
      </c>
      <c r="O223" s="38"/>
      <c r="P223" s="40">
        <v>45896</v>
      </c>
      <c r="Q223" s="40">
        <v>45897</v>
      </c>
      <c r="R223" s="33"/>
    </row>
    <row r="224" spans="1:18" ht="18" customHeight="1">
      <c r="A224" s="431" t="s">
        <v>255</v>
      </c>
      <c r="B224" s="777">
        <v>2</v>
      </c>
      <c r="C224" s="146">
        <f>+C223+1</f>
        <v>170</v>
      </c>
      <c r="D224" s="200" t="s">
        <v>55</v>
      </c>
      <c r="E224" s="200" t="s">
        <v>55</v>
      </c>
      <c r="F224" s="1610" t="s">
        <v>608</v>
      </c>
      <c r="G224" s="431">
        <v>2</v>
      </c>
      <c r="H224" s="1257">
        <v>112</v>
      </c>
      <c r="I224" s="1244">
        <f t="shared" si="20"/>
        <v>224</v>
      </c>
      <c r="J224" s="31"/>
      <c r="K224" s="1246" t="s">
        <v>615</v>
      </c>
      <c r="L224" s="1753"/>
      <c r="M224" s="1753" t="s">
        <v>3870</v>
      </c>
      <c r="N224" s="40">
        <v>45875</v>
      </c>
      <c r="O224" s="38"/>
      <c r="P224" s="40">
        <v>45896</v>
      </c>
      <c r="Q224" s="40">
        <v>45897</v>
      </c>
      <c r="R224" s="33"/>
    </row>
    <row r="225" spans="1:18" ht="18" customHeight="1">
      <c r="A225" s="431" t="s">
        <v>255</v>
      </c>
      <c r="B225" s="777">
        <v>2</v>
      </c>
      <c r="C225" s="146">
        <f>+C224+1</f>
        <v>171</v>
      </c>
      <c r="D225" s="200" t="s">
        <v>55</v>
      </c>
      <c r="E225" s="200" t="s">
        <v>55</v>
      </c>
      <c r="F225" s="1610" t="s">
        <v>4092</v>
      </c>
      <c r="G225" s="431">
        <v>10</v>
      </c>
      <c r="H225" s="1396">
        <v>15</v>
      </c>
      <c r="I225" s="1244">
        <f t="shared" si="20"/>
        <v>150</v>
      </c>
      <c r="J225" s="31"/>
      <c r="K225" s="1246" t="s">
        <v>2385</v>
      </c>
      <c r="L225" s="1753"/>
      <c r="M225" s="1753" t="s">
        <v>3870</v>
      </c>
      <c r="N225" s="40">
        <v>45875</v>
      </c>
      <c r="O225" s="38"/>
      <c r="P225" s="40">
        <v>45896</v>
      </c>
      <c r="Q225" s="40">
        <v>45897</v>
      </c>
      <c r="R225" s="33"/>
    </row>
    <row r="226" spans="1:18" ht="18" customHeight="1">
      <c r="A226" s="1645" t="s">
        <v>64</v>
      </c>
      <c r="B226" s="777">
        <v>2</v>
      </c>
      <c r="C226" s="146">
        <f>+C225+1</f>
        <v>172</v>
      </c>
      <c r="D226" s="200" t="s">
        <v>55</v>
      </c>
      <c r="E226" s="200" t="s">
        <v>55</v>
      </c>
      <c r="F226" s="1610" t="s">
        <v>1778</v>
      </c>
      <c r="G226" s="431">
        <v>16</v>
      </c>
      <c r="H226" s="1257">
        <v>94</v>
      </c>
      <c r="I226" s="1244">
        <f t="shared" si="20"/>
        <v>1504</v>
      </c>
      <c r="J226" s="31"/>
      <c r="K226" s="399" t="s">
        <v>1779</v>
      </c>
      <c r="L226" s="1753"/>
      <c r="M226" s="1753" t="s">
        <v>3870</v>
      </c>
      <c r="N226" s="40">
        <v>45875</v>
      </c>
      <c r="O226" s="38"/>
      <c r="P226" s="40">
        <v>45896</v>
      </c>
      <c r="Q226" s="40">
        <v>45897</v>
      </c>
      <c r="R226" s="33"/>
    </row>
    <row r="227" spans="1:18" ht="18" customHeight="1">
      <c r="A227" s="1645" t="s">
        <v>109</v>
      </c>
      <c r="B227" s="777">
        <v>2</v>
      </c>
      <c r="C227" s="146">
        <f t="shared" ref="C227:C237" si="21">+C226+1</f>
        <v>173</v>
      </c>
      <c r="D227" s="131" t="s">
        <v>55</v>
      </c>
      <c r="E227" s="131" t="s">
        <v>55</v>
      </c>
      <c r="F227" s="411" t="s">
        <v>160</v>
      </c>
      <c r="G227" s="1487">
        <v>10</v>
      </c>
      <c r="H227" s="1039">
        <v>91</v>
      </c>
      <c r="I227" s="1039">
        <f t="shared" si="20"/>
        <v>910</v>
      </c>
      <c r="J227" s="464"/>
      <c r="K227" s="1082" t="s">
        <v>2383</v>
      </c>
      <c r="L227" s="1753"/>
      <c r="M227" s="1753" t="s">
        <v>3870</v>
      </c>
      <c r="N227" s="40">
        <v>45875</v>
      </c>
      <c r="O227" s="38"/>
      <c r="P227" s="40">
        <v>45896</v>
      </c>
      <c r="Q227" s="40">
        <v>45897</v>
      </c>
      <c r="R227" s="33"/>
    </row>
    <row r="228" spans="1:18" ht="18" customHeight="1">
      <c r="A228" s="431" t="s">
        <v>255</v>
      </c>
      <c r="B228" s="777">
        <v>2</v>
      </c>
      <c r="C228" s="146">
        <f>+C227+1</f>
        <v>174</v>
      </c>
      <c r="D228" s="200" t="s">
        <v>55</v>
      </c>
      <c r="E228" s="200" t="s">
        <v>55</v>
      </c>
      <c r="F228" s="1610" t="s">
        <v>158</v>
      </c>
      <c r="G228" s="431">
        <v>2</v>
      </c>
      <c r="H228" s="1257">
        <v>127</v>
      </c>
      <c r="I228" s="1244">
        <f t="shared" si="20"/>
        <v>254</v>
      </c>
      <c r="J228" s="31"/>
      <c r="K228" s="1246" t="s">
        <v>615</v>
      </c>
      <c r="L228" s="1753"/>
      <c r="M228" s="1753" t="s">
        <v>3870</v>
      </c>
      <c r="N228" s="40">
        <v>45875</v>
      </c>
      <c r="O228" s="38"/>
      <c r="P228" s="40">
        <v>45896</v>
      </c>
      <c r="Q228" s="40">
        <v>45897</v>
      </c>
      <c r="R228" s="33"/>
    </row>
    <row r="229" spans="1:18" ht="18" customHeight="1">
      <c r="A229" s="431" t="s">
        <v>4093</v>
      </c>
      <c r="B229" s="777">
        <v>2</v>
      </c>
      <c r="C229" s="146">
        <f>+C228+1</f>
        <v>175</v>
      </c>
      <c r="D229" s="28" t="s">
        <v>55</v>
      </c>
      <c r="E229" s="28" t="s">
        <v>55</v>
      </c>
      <c r="F229" s="1607" t="s">
        <v>2386</v>
      </c>
      <c r="G229" s="730">
        <v>1</v>
      </c>
      <c r="H229" s="743">
        <v>2256</v>
      </c>
      <c r="I229" s="1214">
        <f>G229*H229</f>
        <v>2256</v>
      </c>
      <c r="J229" s="257"/>
      <c r="K229" s="744" t="s">
        <v>262</v>
      </c>
      <c r="L229" s="1753"/>
      <c r="M229" s="1753" t="s">
        <v>3870</v>
      </c>
      <c r="N229" s="40">
        <v>45875</v>
      </c>
      <c r="O229" s="38"/>
      <c r="P229" s="40">
        <v>45896</v>
      </c>
      <c r="Q229" s="40">
        <v>45897</v>
      </c>
      <c r="R229" s="33"/>
    </row>
    <row r="230" spans="1:18" ht="18" customHeight="1">
      <c r="A230" s="431" t="s">
        <v>4093</v>
      </c>
      <c r="B230" s="777">
        <v>2</v>
      </c>
      <c r="C230" s="146">
        <f t="shared" si="21"/>
        <v>176</v>
      </c>
      <c r="D230" s="28" t="s">
        <v>55</v>
      </c>
      <c r="E230" s="28" t="s">
        <v>55</v>
      </c>
      <c r="F230" s="1607" t="s">
        <v>1149</v>
      </c>
      <c r="G230" s="730">
        <v>1</v>
      </c>
      <c r="H230" s="743">
        <v>4936</v>
      </c>
      <c r="I230" s="1214">
        <f t="shared" si="20"/>
        <v>4936</v>
      </c>
      <c r="J230" s="257"/>
      <c r="K230" s="399" t="s">
        <v>1019</v>
      </c>
      <c r="L230" s="1753"/>
      <c r="M230" s="1753" t="s">
        <v>3870</v>
      </c>
      <c r="N230" s="40">
        <v>45875</v>
      </c>
      <c r="O230" s="38"/>
      <c r="P230" s="40">
        <v>45896</v>
      </c>
      <c r="Q230" s="40">
        <v>45897</v>
      </c>
      <c r="R230" s="33"/>
    </row>
    <row r="231" spans="1:18" ht="18" customHeight="1">
      <c r="A231" s="431" t="s">
        <v>1202</v>
      </c>
      <c r="B231" s="777">
        <v>2</v>
      </c>
      <c r="C231" s="146">
        <f t="shared" si="21"/>
        <v>177</v>
      </c>
      <c r="D231" s="28" t="s">
        <v>55</v>
      </c>
      <c r="E231" s="28" t="s">
        <v>55</v>
      </c>
      <c r="F231" s="1589" t="s">
        <v>268</v>
      </c>
      <c r="G231" s="730">
        <v>1</v>
      </c>
      <c r="H231" s="743">
        <v>5373</v>
      </c>
      <c r="I231" s="1214">
        <f t="shared" si="20"/>
        <v>5373</v>
      </c>
      <c r="J231" s="257"/>
      <c r="K231" s="399" t="s">
        <v>269</v>
      </c>
      <c r="L231" s="1753"/>
      <c r="M231" s="1753" t="s">
        <v>3870</v>
      </c>
      <c r="N231" s="40">
        <v>45875</v>
      </c>
      <c r="O231" s="38"/>
      <c r="P231" s="40">
        <v>45896</v>
      </c>
      <c r="Q231" s="40">
        <v>45897</v>
      </c>
      <c r="R231" s="33"/>
    </row>
    <row r="232" spans="1:18" ht="18" customHeight="1">
      <c r="A232" s="431" t="s">
        <v>255</v>
      </c>
      <c r="B232" s="777">
        <v>2</v>
      </c>
      <c r="C232" s="146">
        <f t="shared" si="21"/>
        <v>178</v>
      </c>
      <c r="D232" s="28" t="s">
        <v>55</v>
      </c>
      <c r="E232" s="28" t="s">
        <v>55</v>
      </c>
      <c r="F232" s="1589" t="s">
        <v>3652</v>
      </c>
      <c r="G232" s="730">
        <v>1</v>
      </c>
      <c r="H232" s="743">
        <v>1638</v>
      </c>
      <c r="I232" s="1214">
        <f t="shared" si="20"/>
        <v>1638</v>
      </c>
      <c r="J232" s="682"/>
      <c r="K232" s="399" t="s">
        <v>639</v>
      </c>
      <c r="L232" s="1753"/>
      <c r="M232" s="1753" t="s">
        <v>3870</v>
      </c>
      <c r="N232" s="40">
        <v>45875</v>
      </c>
      <c r="O232" s="38"/>
      <c r="P232" s="40">
        <v>45896</v>
      </c>
      <c r="Q232" s="40">
        <v>45897</v>
      </c>
      <c r="R232" s="33"/>
    </row>
    <row r="233" spans="1:18" ht="18" customHeight="1">
      <c r="A233" s="431" t="s">
        <v>255</v>
      </c>
      <c r="B233" s="777">
        <v>2</v>
      </c>
      <c r="C233" s="146">
        <f t="shared" si="21"/>
        <v>179</v>
      </c>
      <c r="D233" s="28" t="s">
        <v>55</v>
      </c>
      <c r="E233" s="28" t="s">
        <v>55</v>
      </c>
      <c r="F233" s="1589" t="s">
        <v>274</v>
      </c>
      <c r="G233" s="730">
        <v>1</v>
      </c>
      <c r="H233" s="743">
        <v>1258</v>
      </c>
      <c r="I233" s="1214">
        <f t="shared" si="20"/>
        <v>1258</v>
      </c>
      <c r="J233" s="87"/>
      <c r="K233" s="399" t="s">
        <v>273</v>
      </c>
      <c r="L233" s="1753"/>
      <c r="M233" s="1753" t="s">
        <v>3870</v>
      </c>
      <c r="N233" s="40">
        <v>45875</v>
      </c>
      <c r="O233" s="38"/>
      <c r="P233" s="40">
        <v>45896</v>
      </c>
      <c r="Q233" s="40">
        <v>45897</v>
      </c>
      <c r="R233" s="33"/>
    </row>
    <row r="234" spans="1:18" ht="18" customHeight="1">
      <c r="A234" s="431" t="s">
        <v>255</v>
      </c>
      <c r="B234" s="777">
        <v>2</v>
      </c>
      <c r="C234" s="146">
        <f t="shared" si="21"/>
        <v>180</v>
      </c>
      <c r="D234" s="28" t="s">
        <v>55</v>
      </c>
      <c r="E234" s="28" t="s">
        <v>55</v>
      </c>
      <c r="F234" s="1589" t="s">
        <v>1191</v>
      </c>
      <c r="G234" s="730">
        <v>1</v>
      </c>
      <c r="H234" s="743">
        <v>1323</v>
      </c>
      <c r="I234" s="1214">
        <f t="shared" si="20"/>
        <v>1323</v>
      </c>
      <c r="J234" s="87"/>
      <c r="K234" s="399" t="s">
        <v>273</v>
      </c>
      <c r="L234" s="1753"/>
      <c r="M234" s="1753" t="s">
        <v>3870</v>
      </c>
      <c r="N234" s="40">
        <v>45875</v>
      </c>
      <c r="O234" s="38"/>
      <c r="P234" s="40">
        <v>45896</v>
      </c>
      <c r="Q234" s="40">
        <v>45897</v>
      </c>
      <c r="R234" s="33"/>
    </row>
    <row r="235" spans="1:18" ht="18" customHeight="1">
      <c r="A235" s="431" t="s">
        <v>255</v>
      </c>
      <c r="B235" s="777">
        <v>2</v>
      </c>
      <c r="C235" s="146">
        <f t="shared" si="21"/>
        <v>181</v>
      </c>
      <c r="D235" s="200" t="s">
        <v>55</v>
      </c>
      <c r="E235" s="200" t="s">
        <v>55</v>
      </c>
      <c r="F235" s="411" t="s">
        <v>292</v>
      </c>
      <c r="G235" s="1671">
        <v>1</v>
      </c>
      <c r="H235" s="1612">
        <v>851</v>
      </c>
      <c r="I235" s="1251">
        <f>G235*H235</f>
        <v>851</v>
      </c>
      <c r="J235" s="205"/>
      <c r="K235" s="1252" t="s">
        <v>1155</v>
      </c>
      <c r="L235" s="1753"/>
      <c r="M235" s="1753" t="s">
        <v>3870</v>
      </c>
      <c r="N235" s="40">
        <v>45875</v>
      </c>
      <c r="O235" s="38"/>
      <c r="P235" s="40">
        <v>45896</v>
      </c>
      <c r="Q235" s="40">
        <v>45897</v>
      </c>
      <c r="R235" s="33"/>
    </row>
    <row r="236" spans="1:18" ht="18" customHeight="1">
      <c r="A236" s="431" t="s">
        <v>255</v>
      </c>
      <c r="B236" s="777">
        <v>2</v>
      </c>
      <c r="C236" s="146">
        <f t="shared" si="21"/>
        <v>182</v>
      </c>
      <c r="D236" s="200" t="s">
        <v>629</v>
      </c>
      <c r="E236" s="200" t="s">
        <v>55</v>
      </c>
      <c r="F236" s="411" t="s">
        <v>304</v>
      </c>
      <c r="G236" s="1487">
        <v>1</v>
      </c>
      <c r="H236" s="1612">
        <v>1611</v>
      </c>
      <c r="I236" s="1253">
        <f>G236*H236</f>
        <v>1611</v>
      </c>
      <c r="J236" s="269"/>
      <c r="K236" s="1254" t="s">
        <v>630</v>
      </c>
      <c r="L236" s="1753"/>
      <c r="M236" s="1753" t="s">
        <v>3870</v>
      </c>
      <c r="N236" s="40">
        <v>45875</v>
      </c>
      <c r="O236" s="38"/>
      <c r="P236" s="40">
        <v>45896</v>
      </c>
      <c r="Q236" s="40">
        <v>45897</v>
      </c>
      <c r="R236" s="33"/>
    </row>
    <row r="237" spans="1:18" ht="18" customHeight="1">
      <c r="A237" s="431" t="s">
        <v>255</v>
      </c>
      <c r="B237" s="777">
        <v>2</v>
      </c>
      <c r="C237" s="146">
        <f t="shared" si="21"/>
        <v>183</v>
      </c>
      <c r="D237" s="28" t="s">
        <v>55</v>
      </c>
      <c r="E237" s="28" t="s">
        <v>55</v>
      </c>
      <c r="F237" s="1608" t="s">
        <v>637</v>
      </c>
      <c r="G237" s="730">
        <v>1</v>
      </c>
      <c r="H237" s="1609">
        <v>951</v>
      </c>
      <c r="I237" s="1257">
        <f>G237*H237</f>
        <v>951</v>
      </c>
      <c r="J237" s="501"/>
      <c r="K237" s="429" t="s">
        <v>638</v>
      </c>
      <c r="L237" s="1753"/>
      <c r="M237" s="1753" t="s">
        <v>3870</v>
      </c>
      <c r="N237" s="40">
        <v>45875</v>
      </c>
      <c r="O237" s="38"/>
      <c r="P237" s="40">
        <v>45896</v>
      </c>
      <c r="Q237" s="40">
        <v>45897</v>
      </c>
      <c r="R237" s="33"/>
    </row>
    <row r="238" spans="1:18" ht="18" customHeight="1">
      <c r="A238" s="431" t="s">
        <v>4093</v>
      </c>
      <c r="B238" s="777">
        <v>2</v>
      </c>
      <c r="C238" s="146">
        <f>+C237+1</f>
        <v>184</v>
      </c>
      <c r="D238" s="28" t="s">
        <v>55</v>
      </c>
      <c r="E238" s="28" t="s">
        <v>55</v>
      </c>
      <c r="F238" s="419" t="s">
        <v>137</v>
      </c>
      <c r="G238" s="431">
        <v>2</v>
      </c>
      <c r="H238" s="1707">
        <v>287</v>
      </c>
      <c r="I238" s="1244">
        <f t="shared" si="20"/>
        <v>574</v>
      </c>
      <c r="J238" s="31"/>
      <c r="K238" s="297" t="s">
        <v>1193</v>
      </c>
      <c r="L238" s="1753"/>
      <c r="M238" s="1753" t="s">
        <v>3870</v>
      </c>
      <c r="N238" s="40">
        <v>45875</v>
      </c>
      <c r="O238" s="38"/>
      <c r="P238" s="40">
        <v>45896</v>
      </c>
      <c r="Q238" s="40">
        <v>45897</v>
      </c>
      <c r="R238" s="33"/>
    </row>
    <row r="239" spans="1:18" ht="18" customHeight="1">
      <c r="A239" s="431" t="s">
        <v>42</v>
      </c>
      <c r="B239" s="777">
        <v>2</v>
      </c>
      <c r="C239" s="142">
        <f>C238+1</f>
        <v>185</v>
      </c>
      <c r="D239" s="71" t="s">
        <v>2388</v>
      </c>
      <c r="E239" s="200" t="s">
        <v>55</v>
      </c>
      <c r="F239" s="1607" t="s">
        <v>2389</v>
      </c>
      <c r="G239" s="1529">
        <v>1</v>
      </c>
      <c r="H239" s="1801">
        <v>622</v>
      </c>
      <c r="I239" s="1251">
        <f t="shared" si="20"/>
        <v>622</v>
      </c>
      <c r="J239" s="31"/>
      <c r="K239" s="1259" t="s">
        <v>2390</v>
      </c>
      <c r="L239" s="1753"/>
      <c r="M239" s="1753" t="s">
        <v>3870</v>
      </c>
      <c r="N239" s="40">
        <v>45875</v>
      </c>
      <c r="O239" s="38"/>
      <c r="P239" s="40">
        <v>45896</v>
      </c>
      <c r="Q239" s="40">
        <v>45897</v>
      </c>
      <c r="R239" s="33"/>
    </row>
    <row r="240" spans="1:18" ht="18" customHeight="1">
      <c r="A240" s="431" t="s">
        <v>109</v>
      </c>
      <c r="B240" s="777">
        <v>2</v>
      </c>
      <c r="C240" s="142">
        <f t="shared" ref="C240:C251" si="22">C239+1</f>
        <v>186</v>
      </c>
      <c r="D240" s="200" t="s">
        <v>55</v>
      </c>
      <c r="E240" s="200" t="s">
        <v>55</v>
      </c>
      <c r="F240" s="397" t="s">
        <v>606</v>
      </c>
      <c r="G240" s="431">
        <v>2</v>
      </c>
      <c r="H240" s="1707">
        <v>128</v>
      </c>
      <c r="I240" s="1251">
        <f t="shared" si="20"/>
        <v>256</v>
      </c>
      <c r="J240" s="29"/>
      <c r="K240" s="399" t="s">
        <v>607</v>
      </c>
      <c r="L240" s="1753"/>
      <c r="M240" s="1753" t="s">
        <v>3870</v>
      </c>
      <c r="N240" s="40">
        <v>45875</v>
      </c>
      <c r="O240" s="38"/>
      <c r="P240" s="40">
        <v>45896</v>
      </c>
      <c r="Q240" s="40">
        <v>45897</v>
      </c>
      <c r="R240" s="33"/>
    </row>
    <row r="241" spans="1:18" ht="18" customHeight="1">
      <c r="A241" s="431" t="s">
        <v>255</v>
      </c>
      <c r="B241" s="777">
        <v>2</v>
      </c>
      <c r="C241" s="142">
        <f>C240+1</f>
        <v>187</v>
      </c>
      <c r="D241" s="71" t="s">
        <v>55</v>
      </c>
      <c r="E241" s="71" t="s">
        <v>55</v>
      </c>
      <c r="F241" s="404" t="s">
        <v>1156</v>
      </c>
      <c r="G241" s="748">
        <v>1</v>
      </c>
      <c r="H241" s="743">
        <v>287</v>
      </c>
      <c r="I241" s="1262">
        <f t="shared" si="20"/>
        <v>287</v>
      </c>
      <c r="J241" s="466"/>
      <c r="K241" s="1385" t="s">
        <v>604</v>
      </c>
      <c r="L241" s="1753"/>
      <c r="M241" s="1753" t="s">
        <v>3870</v>
      </c>
      <c r="N241" s="40">
        <v>45875</v>
      </c>
      <c r="O241" s="38"/>
      <c r="P241" s="40">
        <v>45896</v>
      </c>
      <c r="Q241" s="40">
        <v>45897</v>
      </c>
      <c r="R241" s="33"/>
    </row>
    <row r="242" spans="1:18" ht="18" customHeight="1">
      <c r="A242" s="431" t="s">
        <v>255</v>
      </c>
      <c r="B242" s="777">
        <v>2</v>
      </c>
      <c r="C242" s="142">
        <f>C241+1</f>
        <v>188</v>
      </c>
      <c r="D242" s="28" t="s">
        <v>55</v>
      </c>
      <c r="E242" s="28" t="s">
        <v>55</v>
      </c>
      <c r="F242" s="1545" t="s">
        <v>4094</v>
      </c>
      <c r="G242" s="431">
        <v>1</v>
      </c>
      <c r="H242" s="1214">
        <v>11529</v>
      </c>
      <c r="I242" s="1214">
        <f t="shared" si="20"/>
        <v>11529</v>
      </c>
      <c r="J242" s="217"/>
      <c r="K242" s="297" t="s">
        <v>2393</v>
      </c>
      <c r="L242" s="1753"/>
      <c r="M242" s="1753" t="s">
        <v>3870</v>
      </c>
      <c r="N242" s="40">
        <v>45875</v>
      </c>
      <c r="O242" s="38"/>
      <c r="P242" s="40">
        <v>45896</v>
      </c>
      <c r="Q242" s="40">
        <v>45897</v>
      </c>
      <c r="R242" s="33"/>
    </row>
    <row r="243" spans="1:18" ht="18" customHeight="1">
      <c r="A243" s="431" t="s">
        <v>255</v>
      </c>
      <c r="B243" s="777">
        <v>2</v>
      </c>
      <c r="C243" s="142">
        <f t="shared" si="22"/>
        <v>189</v>
      </c>
      <c r="D243" s="157" t="s">
        <v>2352</v>
      </c>
      <c r="E243" s="28" t="s">
        <v>196</v>
      </c>
      <c r="F243" s="1613" t="s">
        <v>2394</v>
      </c>
      <c r="G243" s="1614">
        <v>2</v>
      </c>
      <c r="H243" s="1802">
        <v>1406</v>
      </c>
      <c r="I243" s="1257">
        <f t="shared" si="20"/>
        <v>2812</v>
      </c>
      <c r="J243" s="278"/>
      <c r="K243" s="1803" t="s">
        <v>2395</v>
      </c>
      <c r="L243" s="1753"/>
      <c r="M243" s="1753" t="s">
        <v>3870</v>
      </c>
      <c r="N243" s="40">
        <v>45875</v>
      </c>
      <c r="O243" s="38"/>
      <c r="P243" s="40">
        <v>45896</v>
      </c>
      <c r="Q243" s="40">
        <v>45897</v>
      </c>
      <c r="R243" s="33"/>
    </row>
    <row r="244" spans="1:18" ht="18" customHeight="1">
      <c r="A244" s="431" t="s">
        <v>255</v>
      </c>
      <c r="B244" s="777">
        <v>2</v>
      </c>
      <c r="C244" s="142">
        <f t="shared" si="22"/>
        <v>190</v>
      </c>
      <c r="D244" s="157" t="s">
        <v>2352</v>
      </c>
      <c r="E244" s="28" t="s">
        <v>196</v>
      </c>
      <c r="F244" s="1613" t="s">
        <v>2397</v>
      </c>
      <c r="G244" s="1614">
        <v>2</v>
      </c>
      <c r="H244" s="1802">
        <v>396</v>
      </c>
      <c r="I244" s="1804">
        <f t="shared" si="20"/>
        <v>792</v>
      </c>
      <c r="J244" s="278"/>
      <c r="K244" s="1803" t="s">
        <v>2398</v>
      </c>
      <c r="L244" s="1753"/>
      <c r="M244" s="1753" t="s">
        <v>3870</v>
      </c>
      <c r="N244" s="40">
        <v>45875</v>
      </c>
      <c r="O244" s="38"/>
      <c r="P244" s="40">
        <v>45896</v>
      </c>
      <c r="Q244" s="40">
        <v>45897</v>
      </c>
      <c r="R244" s="33"/>
    </row>
    <row r="245" spans="1:18" ht="18" customHeight="1">
      <c r="A245" s="431" t="s">
        <v>255</v>
      </c>
      <c r="B245" s="777">
        <v>2</v>
      </c>
      <c r="C245" s="142">
        <f t="shared" si="22"/>
        <v>191</v>
      </c>
      <c r="D245" s="157" t="s">
        <v>2352</v>
      </c>
      <c r="E245" s="28" t="s">
        <v>196</v>
      </c>
      <c r="F245" s="1613" t="s">
        <v>2399</v>
      </c>
      <c r="G245" s="1614">
        <v>2</v>
      </c>
      <c r="H245" s="1802">
        <v>41</v>
      </c>
      <c r="I245" s="1804">
        <f t="shared" si="20"/>
        <v>82</v>
      </c>
      <c r="J245" s="278"/>
      <c r="K245" s="1803" t="s">
        <v>2400</v>
      </c>
      <c r="L245" s="1753"/>
      <c r="M245" s="1753" t="s">
        <v>3870</v>
      </c>
      <c r="N245" s="40">
        <v>45875</v>
      </c>
      <c r="O245" s="38"/>
      <c r="P245" s="40">
        <v>45896</v>
      </c>
      <c r="Q245" s="40">
        <v>45897</v>
      </c>
      <c r="R245" s="33"/>
    </row>
    <row r="246" spans="1:18" ht="18" customHeight="1">
      <c r="A246" s="431" t="s">
        <v>573</v>
      </c>
      <c r="B246" s="777">
        <v>2</v>
      </c>
      <c r="C246" s="142">
        <f>C245+1</f>
        <v>192</v>
      </c>
      <c r="D246" s="133" t="s">
        <v>55</v>
      </c>
      <c r="E246" s="133" t="s">
        <v>55</v>
      </c>
      <c r="F246" s="415" t="s">
        <v>256</v>
      </c>
      <c r="G246" s="737">
        <v>1</v>
      </c>
      <c r="H246" s="1214">
        <v>5451</v>
      </c>
      <c r="I246" s="1214">
        <f t="shared" si="20"/>
        <v>5451</v>
      </c>
      <c r="J246" s="135"/>
      <c r="K246" s="1259" t="s">
        <v>257</v>
      </c>
      <c r="L246" s="1753"/>
      <c r="M246" s="1753" t="s">
        <v>3870</v>
      </c>
      <c r="N246" s="40">
        <v>45875</v>
      </c>
      <c r="O246" s="38"/>
      <c r="P246" s="40">
        <v>45896</v>
      </c>
      <c r="Q246" s="40">
        <v>45897</v>
      </c>
      <c r="R246" s="33"/>
    </row>
    <row r="247" spans="1:18" ht="18" customHeight="1">
      <c r="A247" s="431" t="s">
        <v>255</v>
      </c>
      <c r="B247" s="777">
        <v>2</v>
      </c>
      <c r="C247" s="142">
        <f t="shared" si="22"/>
        <v>193</v>
      </c>
      <c r="D247" s="398" t="s">
        <v>2401</v>
      </c>
      <c r="E247" s="27" t="s">
        <v>196</v>
      </c>
      <c r="F247" s="1805" t="s">
        <v>2402</v>
      </c>
      <c r="G247" s="1806">
        <v>10</v>
      </c>
      <c r="H247" s="1609">
        <v>81</v>
      </c>
      <c r="I247" s="1807">
        <f t="shared" si="20"/>
        <v>810</v>
      </c>
      <c r="J247" s="147"/>
      <c r="K247" s="1259" t="s">
        <v>1779</v>
      </c>
      <c r="L247" s="1753"/>
      <c r="M247" s="1753" t="s">
        <v>3870</v>
      </c>
      <c r="N247" s="40">
        <v>45875</v>
      </c>
      <c r="O247" s="38"/>
      <c r="P247" s="40">
        <v>45896</v>
      </c>
      <c r="Q247" s="40">
        <v>45897</v>
      </c>
      <c r="R247" s="33"/>
    </row>
    <row r="248" spans="1:18" ht="18" customHeight="1">
      <c r="A248" s="431" t="s">
        <v>255</v>
      </c>
      <c r="B248" s="777">
        <v>2</v>
      </c>
      <c r="C248" s="142">
        <f>C247+1</f>
        <v>194</v>
      </c>
      <c r="D248" s="1808" t="s">
        <v>196</v>
      </c>
      <c r="E248" s="1808" t="s">
        <v>196</v>
      </c>
      <c r="F248" s="1809" t="s">
        <v>4095</v>
      </c>
      <c r="G248" s="1810">
        <v>4</v>
      </c>
      <c r="H248" s="1811">
        <v>120</v>
      </c>
      <c r="I248" s="1812">
        <f t="shared" si="20"/>
        <v>480</v>
      </c>
      <c r="J248" s="1813"/>
      <c r="K248" s="1814" t="s">
        <v>4096</v>
      </c>
      <c r="L248" s="1753"/>
      <c r="M248" s="1753" t="s">
        <v>3870</v>
      </c>
      <c r="N248" s="40">
        <v>45875</v>
      </c>
      <c r="O248" s="38"/>
      <c r="P248" s="40">
        <v>45896</v>
      </c>
      <c r="Q248" s="40">
        <v>45897</v>
      </c>
      <c r="R248" s="33"/>
    </row>
    <row r="249" spans="1:18" ht="18" customHeight="1">
      <c r="A249" s="431" t="s">
        <v>255</v>
      </c>
      <c r="B249" s="777">
        <v>2</v>
      </c>
      <c r="C249" s="142">
        <f t="shared" si="22"/>
        <v>195</v>
      </c>
      <c r="D249" s="227" t="s">
        <v>196</v>
      </c>
      <c r="E249" s="227" t="s">
        <v>196</v>
      </c>
      <c r="F249" s="1613" t="s">
        <v>4097</v>
      </c>
      <c r="G249" s="1815">
        <v>5</v>
      </c>
      <c r="H249" s="1802">
        <v>148</v>
      </c>
      <c r="I249" s="1816">
        <f t="shared" si="20"/>
        <v>740</v>
      </c>
      <c r="J249" s="790"/>
      <c r="K249" s="1803" t="s">
        <v>4098</v>
      </c>
      <c r="L249" s="1753"/>
      <c r="M249" s="1753" t="s">
        <v>3870</v>
      </c>
      <c r="N249" s="40">
        <v>45875</v>
      </c>
      <c r="O249" s="38"/>
      <c r="P249" s="40">
        <v>45896</v>
      </c>
      <c r="Q249" s="40">
        <v>45897</v>
      </c>
      <c r="R249" s="33"/>
    </row>
    <row r="250" spans="1:18" ht="18" customHeight="1">
      <c r="A250" s="431" t="s">
        <v>255</v>
      </c>
      <c r="B250" s="777">
        <v>2</v>
      </c>
      <c r="C250" s="142">
        <f t="shared" si="22"/>
        <v>196</v>
      </c>
      <c r="D250" s="71" t="s">
        <v>55</v>
      </c>
      <c r="E250" s="71" t="s">
        <v>55</v>
      </c>
      <c r="F250" s="404" t="s">
        <v>4099</v>
      </c>
      <c r="G250" s="748">
        <v>1</v>
      </c>
      <c r="H250" s="743">
        <v>237</v>
      </c>
      <c r="I250" s="1262">
        <f>G250*H250</f>
        <v>237</v>
      </c>
      <c r="J250" s="466"/>
      <c r="K250" s="1385" t="s">
        <v>4100</v>
      </c>
      <c r="L250" s="1753"/>
      <c r="M250" s="1753" t="s">
        <v>3870</v>
      </c>
      <c r="N250" s="40">
        <v>45875</v>
      </c>
      <c r="O250" s="38"/>
      <c r="P250" s="40">
        <v>45896</v>
      </c>
      <c r="Q250" s="40">
        <v>45897</v>
      </c>
      <c r="R250" s="33"/>
    </row>
    <row r="251" spans="1:18" ht="18" customHeight="1">
      <c r="A251" s="431" t="s">
        <v>255</v>
      </c>
      <c r="B251" s="777">
        <v>2</v>
      </c>
      <c r="C251" s="142">
        <f t="shared" si="22"/>
        <v>197</v>
      </c>
      <c r="D251" s="487" t="s">
        <v>381</v>
      </c>
      <c r="E251" s="487" t="s">
        <v>377</v>
      </c>
      <c r="F251" s="1817" t="s">
        <v>3866</v>
      </c>
      <c r="G251" s="811">
        <v>2</v>
      </c>
      <c r="H251" s="1818">
        <v>402</v>
      </c>
      <c r="I251" s="1819">
        <f t="shared" ref="I251" si="23">G251*H251</f>
        <v>804</v>
      </c>
      <c r="J251" s="430"/>
      <c r="K251" s="300" t="s">
        <v>3867</v>
      </c>
      <c r="L251" s="69"/>
      <c r="M251" s="1820" t="s">
        <v>4101</v>
      </c>
      <c r="N251" s="40">
        <v>45910</v>
      </c>
      <c r="O251" s="38"/>
      <c r="P251" s="40">
        <v>45911</v>
      </c>
      <c r="Q251" s="40">
        <v>45912</v>
      </c>
      <c r="R251" s="33"/>
    </row>
    <row r="252" spans="1:18" ht="18" customHeight="1">
      <c r="A252" s="27"/>
      <c r="B252" s="93"/>
      <c r="C252" s="241"/>
      <c r="D252" s="28"/>
      <c r="E252" s="28"/>
      <c r="F252" s="166"/>
      <c r="G252" s="157"/>
      <c r="H252" s="168"/>
      <c r="I252" s="154"/>
      <c r="J252" s="27"/>
      <c r="K252" s="38"/>
      <c r="L252" s="69"/>
      <c r="M252" s="177"/>
      <c r="N252" s="658"/>
      <c r="O252" s="50"/>
      <c r="P252" s="835"/>
      <c r="Q252" s="285"/>
      <c r="R252" s="33"/>
    </row>
    <row r="253" spans="1:18" ht="18" customHeight="1">
      <c r="C253" s="284"/>
      <c r="D253" s="1431"/>
      <c r="E253" s="1431"/>
      <c r="F253" s="1744">
        <f>SUM(I221:I252)</f>
        <v>59760</v>
      </c>
      <c r="G253" s="1745"/>
      <c r="H253" s="1745"/>
      <c r="I253" s="1745"/>
      <c r="J253" s="1746"/>
      <c r="K253" s="1139"/>
      <c r="L253" s="101"/>
      <c r="M253" s="177"/>
      <c r="N253" s="658"/>
      <c r="O253" s="50"/>
      <c r="P253" s="50"/>
      <c r="Q253" s="48"/>
      <c r="R253" s="33"/>
    </row>
    <row r="254" spans="1:18" ht="18" customHeight="1">
      <c r="C254" s="47"/>
      <c r="D254" s="49"/>
      <c r="E254" s="49"/>
      <c r="F254" s="100"/>
      <c r="G254" s="97"/>
      <c r="H254" s="97"/>
      <c r="I254" s="98"/>
      <c r="J254" s="649"/>
      <c r="K254" s="100"/>
      <c r="L254" s="101"/>
      <c r="M254" s="177"/>
      <c r="N254" s="48"/>
      <c r="O254" s="50"/>
      <c r="P254" s="50"/>
      <c r="Q254" s="48"/>
      <c r="R254" s="33"/>
    </row>
    <row r="255" spans="1:18" ht="18" customHeight="1">
      <c r="C255" s="47"/>
      <c r="D255" s="47"/>
      <c r="E255" s="47"/>
      <c r="F255" s="101" t="s">
        <v>1089</v>
      </c>
      <c r="G255" s="44"/>
      <c r="H255" s="44"/>
      <c r="I255" s="44">
        <f>G255*H255</f>
        <v>0</v>
      </c>
      <c r="J255" s="45"/>
      <c r="K255" s="100" t="s">
        <v>1090</v>
      </c>
      <c r="L255" s="666"/>
      <c r="M255" s="47"/>
      <c r="N255" s="48"/>
      <c r="O255" s="666"/>
      <c r="P255" s="47"/>
      <c r="Q255" s="48"/>
      <c r="R255" s="59"/>
    </row>
    <row r="256" spans="1:18" ht="18" customHeight="1">
      <c r="B256" s="667">
        <v>4</v>
      </c>
      <c r="C256" s="668"/>
      <c r="D256" s="49"/>
      <c r="E256" s="49"/>
      <c r="F256" s="101" t="s">
        <v>1090</v>
      </c>
      <c r="G256" s="44"/>
      <c r="H256" s="44">
        <v>5000</v>
      </c>
      <c r="I256" s="44">
        <f>G256*H256</f>
        <v>0</v>
      </c>
      <c r="J256" s="45"/>
      <c r="K256" s="100" t="s">
        <v>1091</v>
      </c>
      <c r="L256" s="666"/>
      <c r="M256" s="47"/>
      <c r="N256" s="48"/>
      <c r="O256" s="666"/>
      <c r="P256" s="47"/>
      <c r="Q256" s="48"/>
      <c r="R256" s="50"/>
    </row>
    <row r="257" spans="3:18" ht="18" customHeight="1">
      <c r="C257" s="47"/>
      <c r="D257" s="49"/>
      <c r="E257" s="49"/>
      <c r="F257" s="101" t="s">
        <v>1091</v>
      </c>
      <c r="G257" s="44"/>
      <c r="H257" s="44"/>
      <c r="I257" s="44">
        <f>G257*H257</f>
        <v>0</v>
      </c>
      <c r="J257" s="45"/>
      <c r="K257" s="177"/>
      <c r="L257" s="666"/>
      <c r="M257" s="47"/>
      <c r="N257" s="47"/>
      <c r="O257" s="666"/>
      <c r="P257" s="47"/>
      <c r="Q257" s="50"/>
      <c r="R257" s="50"/>
    </row>
    <row r="258" spans="3:18" ht="18" customHeight="1">
      <c r="C258" s="47"/>
      <c r="D258" s="49"/>
      <c r="E258" s="49"/>
      <c r="F258" s="669"/>
      <c r="G258" s="670"/>
      <c r="H258" s="670"/>
      <c r="I258" s="671"/>
      <c r="J258" s="126"/>
      <c r="K258" s="124"/>
    </row>
    <row r="259" spans="3:18" ht="18" customHeight="1"/>
    <row r="260" spans="3:18" ht="18" customHeight="1"/>
    <row r="261" spans="3:18" ht="18" customHeight="1"/>
  </sheetData>
  <autoFilter ref="C8:P261" xr:uid="{00000000-0009-0000-0000-000003000000}"/>
  <mergeCells count="17">
    <mergeCell ref="D168:F168"/>
    <mergeCell ref="D199:F199"/>
    <mergeCell ref="D220:F220"/>
    <mergeCell ref="F258:I258"/>
    <mergeCell ref="C6:E6"/>
    <mergeCell ref="H6:K6"/>
    <mergeCell ref="C11:F11"/>
    <mergeCell ref="D54:F54"/>
    <mergeCell ref="D139:F139"/>
    <mergeCell ref="D154:F154"/>
    <mergeCell ref="C2:E2"/>
    <mergeCell ref="H2:J2"/>
    <mergeCell ref="C3:E3"/>
    <mergeCell ref="C4:E4"/>
    <mergeCell ref="H4:H5"/>
    <mergeCell ref="J4:L5"/>
    <mergeCell ref="C5:E5"/>
  </mergeCells>
  <phoneticPr fontId="2"/>
  <dataValidations count="2">
    <dataValidation allowBlank="1" showInputMessage="1" showErrorMessage="1" sqref="K149:K151 K50:K54 K154 K248 K161:K162 K132:K139" xr:uid="{5D5C9D09-E8D5-4832-861E-70BCE48005D8}"/>
    <dataValidation imeMode="hiragana" allowBlank="1" showInputMessage="1" showErrorMessage="1" sqref="K227" xr:uid="{8F5F2507-AE7C-40BF-8EF1-7086E2B1296C}"/>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B975-C934-4CCD-AA27-C686FCDE76A8}">
  <sheetPr>
    <tabColor theme="7" tint="0.39997558519241921"/>
    <pageSetUpPr fitToPage="1"/>
  </sheetPr>
  <dimension ref="A2:R172"/>
  <sheetViews>
    <sheetView zoomScale="70" zoomScaleNormal="70" workbookViewId="0">
      <pane xSplit="11" ySplit="11" topLeftCell="L12" activePane="bottomRight" state="frozen"/>
      <selection pane="topRight" activeCell="K1" sqref="K1"/>
      <selection pane="bottomLeft" activeCell="A9" sqref="A9"/>
      <selection pane="bottomRight" activeCell="Q16" sqref="Q16"/>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125" style="4" customWidth="1"/>
    <col min="8" max="8" width="8.375" style="1" customWidth="1"/>
    <col min="9" max="9" width="8.125" style="1" customWidth="1"/>
    <col min="10" max="10" width="5.875" style="10" customWidth="1"/>
    <col min="11" max="11" width="44.875" style="1" customWidth="1"/>
    <col min="12" max="12" width="27" style="1" customWidth="1"/>
    <col min="13" max="13" width="23.625" style="4" customWidth="1"/>
    <col min="14" max="14" width="13.875" style="4" customWidth="1"/>
    <col min="15" max="15" width="11.625" style="1" customWidth="1"/>
    <col min="16" max="16" width="18.625" style="10" bestFit="1" customWidth="1"/>
    <col min="17" max="17" width="18.625" style="572" bestFit="1"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125" style="1" customWidth="1"/>
    <col min="264" max="264" width="8.375" style="1" customWidth="1"/>
    <col min="265" max="265" width="8.125" style="1" customWidth="1"/>
    <col min="266" max="266" width="5.875" style="1" customWidth="1"/>
    <col min="267" max="267" width="44.875" style="1" customWidth="1"/>
    <col min="268" max="268" width="27" style="1" customWidth="1"/>
    <col min="269" max="269" width="23.625" style="1" customWidth="1"/>
    <col min="270" max="270" width="13.875" style="1" customWidth="1"/>
    <col min="271" max="271" width="11.625" style="1" customWidth="1"/>
    <col min="272" max="273" width="18.625" style="1" bestFit="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125" style="1" customWidth="1"/>
    <col min="520" max="520" width="8.375" style="1" customWidth="1"/>
    <col min="521" max="521" width="8.125" style="1" customWidth="1"/>
    <col min="522" max="522" width="5.875" style="1" customWidth="1"/>
    <col min="523" max="523" width="44.875" style="1" customWidth="1"/>
    <col min="524" max="524" width="27" style="1" customWidth="1"/>
    <col min="525" max="525" width="23.625" style="1" customWidth="1"/>
    <col min="526" max="526" width="13.875" style="1" customWidth="1"/>
    <col min="527" max="527" width="11.625" style="1" customWidth="1"/>
    <col min="528" max="529" width="18.625" style="1" bestFit="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125" style="1" customWidth="1"/>
    <col min="776" max="776" width="8.375" style="1" customWidth="1"/>
    <col min="777" max="777" width="8.125" style="1" customWidth="1"/>
    <col min="778" max="778" width="5.875" style="1" customWidth="1"/>
    <col min="779" max="779" width="44.875" style="1" customWidth="1"/>
    <col min="780" max="780" width="27" style="1" customWidth="1"/>
    <col min="781" max="781" width="23.625" style="1" customWidth="1"/>
    <col min="782" max="782" width="13.875" style="1" customWidth="1"/>
    <col min="783" max="783" width="11.625" style="1" customWidth="1"/>
    <col min="784" max="785" width="18.625" style="1" bestFit="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125" style="1" customWidth="1"/>
    <col min="1032" max="1032" width="8.375" style="1" customWidth="1"/>
    <col min="1033" max="1033" width="8.125" style="1" customWidth="1"/>
    <col min="1034" max="1034" width="5.875" style="1" customWidth="1"/>
    <col min="1035" max="1035" width="44.875" style="1" customWidth="1"/>
    <col min="1036" max="1036" width="27" style="1" customWidth="1"/>
    <col min="1037" max="1037" width="23.625" style="1" customWidth="1"/>
    <col min="1038" max="1038" width="13.875" style="1" customWidth="1"/>
    <col min="1039" max="1039" width="11.625" style="1" customWidth="1"/>
    <col min="1040" max="1041" width="18.625" style="1" bestFit="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125" style="1" customWidth="1"/>
    <col min="1288" max="1288" width="8.375" style="1" customWidth="1"/>
    <col min="1289" max="1289" width="8.125" style="1" customWidth="1"/>
    <col min="1290" max="1290" width="5.875" style="1" customWidth="1"/>
    <col min="1291" max="1291" width="44.875" style="1" customWidth="1"/>
    <col min="1292" max="1292" width="27" style="1" customWidth="1"/>
    <col min="1293" max="1293" width="23.625" style="1" customWidth="1"/>
    <col min="1294" max="1294" width="13.875" style="1" customWidth="1"/>
    <col min="1295" max="1295" width="11.625" style="1" customWidth="1"/>
    <col min="1296" max="1297" width="18.625" style="1" bestFit="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125" style="1" customWidth="1"/>
    <col min="1544" max="1544" width="8.375" style="1" customWidth="1"/>
    <col min="1545" max="1545" width="8.125" style="1" customWidth="1"/>
    <col min="1546" max="1546" width="5.875" style="1" customWidth="1"/>
    <col min="1547" max="1547" width="44.875" style="1" customWidth="1"/>
    <col min="1548" max="1548" width="27" style="1" customWidth="1"/>
    <col min="1549" max="1549" width="23.625" style="1" customWidth="1"/>
    <col min="1550" max="1550" width="13.875" style="1" customWidth="1"/>
    <col min="1551" max="1551" width="11.625" style="1" customWidth="1"/>
    <col min="1552" max="1553" width="18.625" style="1" bestFit="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125" style="1" customWidth="1"/>
    <col min="1800" max="1800" width="8.375" style="1" customWidth="1"/>
    <col min="1801" max="1801" width="8.125" style="1" customWidth="1"/>
    <col min="1802" max="1802" width="5.875" style="1" customWidth="1"/>
    <col min="1803" max="1803" width="44.875" style="1" customWidth="1"/>
    <col min="1804" max="1804" width="27" style="1" customWidth="1"/>
    <col min="1805" max="1805" width="23.625" style="1" customWidth="1"/>
    <col min="1806" max="1806" width="13.875" style="1" customWidth="1"/>
    <col min="1807" max="1807" width="11.625" style="1" customWidth="1"/>
    <col min="1808" max="1809" width="18.625" style="1" bestFit="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125" style="1" customWidth="1"/>
    <col min="2056" max="2056" width="8.375" style="1" customWidth="1"/>
    <col min="2057" max="2057" width="8.125" style="1" customWidth="1"/>
    <col min="2058" max="2058" width="5.875" style="1" customWidth="1"/>
    <col min="2059" max="2059" width="44.875" style="1" customWidth="1"/>
    <col min="2060" max="2060" width="27" style="1" customWidth="1"/>
    <col min="2061" max="2061" width="23.625" style="1" customWidth="1"/>
    <col min="2062" max="2062" width="13.875" style="1" customWidth="1"/>
    <col min="2063" max="2063" width="11.625" style="1" customWidth="1"/>
    <col min="2064" max="2065" width="18.625" style="1" bestFit="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125" style="1" customWidth="1"/>
    <col min="2312" max="2312" width="8.375" style="1" customWidth="1"/>
    <col min="2313" max="2313" width="8.125" style="1" customWidth="1"/>
    <col min="2314" max="2314" width="5.875" style="1" customWidth="1"/>
    <col min="2315" max="2315" width="44.875" style="1" customWidth="1"/>
    <col min="2316" max="2316" width="27" style="1" customWidth="1"/>
    <col min="2317" max="2317" width="23.625" style="1" customWidth="1"/>
    <col min="2318" max="2318" width="13.875" style="1" customWidth="1"/>
    <col min="2319" max="2319" width="11.625" style="1" customWidth="1"/>
    <col min="2320" max="2321" width="18.625" style="1" bestFit="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125" style="1" customWidth="1"/>
    <col min="2568" max="2568" width="8.375" style="1" customWidth="1"/>
    <col min="2569" max="2569" width="8.125" style="1" customWidth="1"/>
    <col min="2570" max="2570" width="5.875" style="1" customWidth="1"/>
    <col min="2571" max="2571" width="44.875" style="1" customWidth="1"/>
    <col min="2572" max="2572" width="27" style="1" customWidth="1"/>
    <col min="2573" max="2573" width="23.625" style="1" customWidth="1"/>
    <col min="2574" max="2574" width="13.875" style="1" customWidth="1"/>
    <col min="2575" max="2575" width="11.625" style="1" customWidth="1"/>
    <col min="2576" max="2577" width="18.625" style="1" bestFit="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125" style="1" customWidth="1"/>
    <col min="2824" max="2824" width="8.375" style="1" customWidth="1"/>
    <col min="2825" max="2825" width="8.125" style="1" customWidth="1"/>
    <col min="2826" max="2826" width="5.875" style="1" customWidth="1"/>
    <col min="2827" max="2827" width="44.875" style="1" customWidth="1"/>
    <col min="2828" max="2828" width="27" style="1" customWidth="1"/>
    <col min="2829" max="2829" width="23.625" style="1" customWidth="1"/>
    <col min="2830" max="2830" width="13.875" style="1" customWidth="1"/>
    <col min="2831" max="2831" width="11.625" style="1" customWidth="1"/>
    <col min="2832" max="2833" width="18.625" style="1" bestFit="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125" style="1" customWidth="1"/>
    <col min="3080" max="3080" width="8.375" style="1" customWidth="1"/>
    <col min="3081" max="3081" width="8.125" style="1" customWidth="1"/>
    <col min="3082" max="3082" width="5.875" style="1" customWidth="1"/>
    <col min="3083" max="3083" width="44.875" style="1" customWidth="1"/>
    <col min="3084" max="3084" width="27" style="1" customWidth="1"/>
    <col min="3085" max="3085" width="23.625" style="1" customWidth="1"/>
    <col min="3086" max="3086" width="13.875" style="1" customWidth="1"/>
    <col min="3087" max="3087" width="11.625" style="1" customWidth="1"/>
    <col min="3088" max="3089" width="18.625" style="1" bestFit="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125" style="1" customWidth="1"/>
    <col min="3336" max="3336" width="8.375" style="1" customWidth="1"/>
    <col min="3337" max="3337" width="8.125" style="1" customWidth="1"/>
    <col min="3338" max="3338" width="5.875" style="1" customWidth="1"/>
    <col min="3339" max="3339" width="44.875" style="1" customWidth="1"/>
    <col min="3340" max="3340" width="27" style="1" customWidth="1"/>
    <col min="3341" max="3341" width="23.625" style="1" customWidth="1"/>
    <col min="3342" max="3342" width="13.875" style="1" customWidth="1"/>
    <col min="3343" max="3343" width="11.625" style="1" customWidth="1"/>
    <col min="3344" max="3345" width="18.625" style="1" bestFit="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125" style="1" customWidth="1"/>
    <col min="3592" max="3592" width="8.375" style="1" customWidth="1"/>
    <col min="3593" max="3593" width="8.125" style="1" customWidth="1"/>
    <col min="3594" max="3594" width="5.875" style="1" customWidth="1"/>
    <col min="3595" max="3595" width="44.875" style="1" customWidth="1"/>
    <col min="3596" max="3596" width="27" style="1" customWidth="1"/>
    <col min="3597" max="3597" width="23.625" style="1" customWidth="1"/>
    <col min="3598" max="3598" width="13.875" style="1" customWidth="1"/>
    <col min="3599" max="3599" width="11.625" style="1" customWidth="1"/>
    <col min="3600" max="3601" width="18.625" style="1" bestFit="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125" style="1" customWidth="1"/>
    <col min="3848" max="3848" width="8.375" style="1" customWidth="1"/>
    <col min="3849" max="3849" width="8.125" style="1" customWidth="1"/>
    <col min="3850" max="3850" width="5.875" style="1" customWidth="1"/>
    <col min="3851" max="3851" width="44.875" style="1" customWidth="1"/>
    <col min="3852" max="3852" width="27" style="1" customWidth="1"/>
    <col min="3853" max="3853" width="23.625" style="1" customWidth="1"/>
    <col min="3854" max="3854" width="13.875" style="1" customWidth="1"/>
    <col min="3855" max="3855" width="11.625" style="1" customWidth="1"/>
    <col min="3856" max="3857" width="18.625" style="1" bestFit="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125" style="1" customWidth="1"/>
    <col min="4104" max="4104" width="8.375" style="1" customWidth="1"/>
    <col min="4105" max="4105" width="8.125" style="1" customWidth="1"/>
    <col min="4106" max="4106" width="5.875" style="1" customWidth="1"/>
    <col min="4107" max="4107" width="44.875" style="1" customWidth="1"/>
    <col min="4108" max="4108" width="27" style="1" customWidth="1"/>
    <col min="4109" max="4109" width="23.625" style="1" customWidth="1"/>
    <col min="4110" max="4110" width="13.875" style="1" customWidth="1"/>
    <col min="4111" max="4111" width="11.625" style="1" customWidth="1"/>
    <col min="4112" max="4113" width="18.625" style="1" bestFit="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125" style="1" customWidth="1"/>
    <col min="4360" max="4360" width="8.375" style="1" customWidth="1"/>
    <col min="4361" max="4361" width="8.125" style="1" customWidth="1"/>
    <col min="4362" max="4362" width="5.875" style="1" customWidth="1"/>
    <col min="4363" max="4363" width="44.875" style="1" customWidth="1"/>
    <col min="4364" max="4364" width="27" style="1" customWidth="1"/>
    <col min="4365" max="4365" width="23.625" style="1" customWidth="1"/>
    <col min="4366" max="4366" width="13.875" style="1" customWidth="1"/>
    <col min="4367" max="4367" width="11.625" style="1" customWidth="1"/>
    <col min="4368" max="4369" width="18.625" style="1" bestFit="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125" style="1" customWidth="1"/>
    <col min="4616" max="4616" width="8.375" style="1" customWidth="1"/>
    <col min="4617" max="4617" width="8.125" style="1" customWidth="1"/>
    <col min="4618" max="4618" width="5.875" style="1" customWidth="1"/>
    <col min="4619" max="4619" width="44.875" style="1" customWidth="1"/>
    <col min="4620" max="4620" width="27" style="1" customWidth="1"/>
    <col min="4621" max="4621" width="23.625" style="1" customWidth="1"/>
    <col min="4622" max="4622" width="13.875" style="1" customWidth="1"/>
    <col min="4623" max="4623" width="11.625" style="1" customWidth="1"/>
    <col min="4624" max="4625" width="18.625" style="1" bestFit="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125" style="1" customWidth="1"/>
    <col min="4872" max="4872" width="8.375" style="1" customWidth="1"/>
    <col min="4873" max="4873" width="8.125" style="1" customWidth="1"/>
    <col min="4874" max="4874" width="5.875" style="1" customWidth="1"/>
    <col min="4875" max="4875" width="44.875" style="1" customWidth="1"/>
    <col min="4876" max="4876" width="27" style="1" customWidth="1"/>
    <col min="4877" max="4877" width="23.625" style="1" customWidth="1"/>
    <col min="4878" max="4878" width="13.875" style="1" customWidth="1"/>
    <col min="4879" max="4879" width="11.625" style="1" customWidth="1"/>
    <col min="4880" max="4881" width="18.625" style="1" bestFit="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125" style="1" customWidth="1"/>
    <col min="5128" max="5128" width="8.375" style="1" customWidth="1"/>
    <col min="5129" max="5129" width="8.125" style="1" customWidth="1"/>
    <col min="5130" max="5130" width="5.875" style="1" customWidth="1"/>
    <col min="5131" max="5131" width="44.875" style="1" customWidth="1"/>
    <col min="5132" max="5132" width="27" style="1" customWidth="1"/>
    <col min="5133" max="5133" width="23.625" style="1" customWidth="1"/>
    <col min="5134" max="5134" width="13.875" style="1" customWidth="1"/>
    <col min="5135" max="5135" width="11.625" style="1" customWidth="1"/>
    <col min="5136" max="5137" width="18.625" style="1" bestFit="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125" style="1" customWidth="1"/>
    <col min="5384" max="5384" width="8.375" style="1" customWidth="1"/>
    <col min="5385" max="5385" width="8.125" style="1" customWidth="1"/>
    <col min="5386" max="5386" width="5.875" style="1" customWidth="1"/>
    <col min="5387" max="5387" width="44.875" style="1" customWidth="1"/>
    <col min="5388" max="5388" width="27" style="1" customWidth="1"/>
    <col min="5389" max="5389" width="23.625" style="1" customWidth="1"/>
    <col min="5390" max="5390" width="13.875" style="1" customWidth="1"/>
    <col min="5391" max="5391" width="11.625" style="1" customWidth="1"/>
    <col min="5392" max="5393" width="18.625" style="1" bestFit="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125" style="1" customWidth="1"/>
    <col min="5640" max="5640" width="8.375" style="1" customWidth="1"/>
    <col min="5641" max="5641" width="8.125" style="1" customWidth="1"/>
    <col min="5642" max="5642" width="5.875" style="1" customWidth="1"/>
    <col min="5643" max="5643" width="44.875" style="1" customWidth="1"/>
    <col min="5644" max="5644" width="27" style="1" customWidth="1"/>
    <col min="5645" max="5645" width="23.625" style="1" customWidth="1"/>
    <col min="5646" max="5646" width="13.875" style="1" customWidth="1"/>
    <col min="5647" max="5647" width="11.625" style="1" customWidth="1"/>
    <col min="5648" max="5649" width="18.625" style="1" bestFit="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125" style="1" customWidth="1"/>
    <col min="5896" max="5896" width="8.375" style="1" customWidth="1"/>
    <col min="5897" max="5897" width="8.125" style="1" customWidth="1"/>
    <col min="5898" max="5898" width="5.875" style="1" customWidth="1"/>
    <col min="5899" max="5899" width="44.875" style="1" customWidth="1"/>
    <col min="5900" max="5900" width="27" style="1" customWidth="1"/>
    <col min="5901" max="5901" width="23.625" style="1" customWidth="1"/>
    <col min="5902" max="5902" width="13.875" style="1" customWidth="1"/>
    <col min="5903" max="5903" width="11.625" style="1" customWidth="1"/>
    <col min="5904" max="5905" width="18.625" style="1" bestFit="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125" style="1" customWidth="1"/>
    <col min="6152" max="6152" width="8.375" style="1" customWidth="1"/>
    <col min="6153" max="6153" width="8.125" style="1" customWidth="1"/>
    <col min="6154" max="6154" width="5.875" style="1" customWidth="1"/>
    <col min="6155" max="6155" width="44.875" style="1" customWidth="1"/>
    <col min="6156" max="6156" width="27" style="1" customWidth="1"/>
    <col min="6157" max="6157" width="23.625" style="1" customWidth="1"/>
    <col min="6158" max="6158" width="13.875" style="1" customWidth="1"/>
    <col min="6159" max="6159" width="11.625" style="1" customWidth="1"/>
    <col min="6160" max="6161" width="18.625" style="1" bestFit="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125" style="1" customWidth="1"/>
    <col min="6408" max="6408" width="8.375" style="1" customWidth="1"/>
    <col min="6409" max="6409" width="8.125" style="1" customWidth="1"/>
    <col min="6410" max="6410" width="5.875" style="1" customWidth="1"/>
    <col min="6411" max="6411" width="44.875" style="1" customWidth="1"/>
    <col min="6412" max="6412" width="27" style="1" customWidth="1"/>
    <col min="6413" max="6413" width="23.625" style="1" customWidth="1"/>
    <col min="6414" max="6414" width="13.875" style="1" customWidth="1"/>
    <col min="6415" max="6415" width="11.625" style="1" customWidth="1"/>
    <col min="6416" max="6417" width="18.625" style="1" bestFit="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125" style="1" customWidth="1"/>
    <col min="6664" max="6664" width="8.375" style="1" customWidth="1"/>
    <col min="6665" max="6665" width="8.125" style="1" customWidth="1"/>
    <col min="6666" max="6666" width="5.875" style="1" customWidth="1"/>
    <col min="6667" max="6667" width="44.875" style="1" customWidth="1"/>
    <col min="6668" max="6668" width="27" style="1" customWidth="1"/>
    <col min="6669" max="6669" width="23.625" style="1" customWidth="1"/>
    <col min="6670" max="6670" width="13.875" style="1" customWidth="1"/>
    <col min="6671" max="6671" width="11.625" style="1" customWidth="1"/>
    <col min="6672" max="6673" width="18.625" style="1" bestFit="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125" style="1" customWidth="1"/>
    <col min="6920" max="6920" width="8.375" style="1" customWidth="1"/>
    <col min="6921" max="6921" width="8.125" style="1" customWidth="1"/>
    <col min="6922" max="6922" width="5.875" style="1" customWidth="1"/>
    <col min="6923" max="6923" width="44.875" style="1" customWidth="1"/>
    <col min="6924" max="6924" width="27" style="1" customWidth="1"/>
    <col min="6925" max="6925" width="23.625" style="1" customWidth="1"/>
    <col min="6926" max="6926" width="13.875" style="1" customWidth="1"/>
    <col min="6927" max="6927" width="11.625" style="1" customWidth="1"/>
    <col min="6928" max="6929" width="18.625" style="1" bestFit="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125" style="1" customWidth="1"/>
    <col min="7176" max="7176" width="8.375" style="1" customWidth="1"/>
    <col min="7177" max="7177" width="8.125" style="1" customWidth="1"/>
    <col min="7178" max="7178" width="5.875" style="1" customWidth="1"/>
    <col min="7179" max="7179" width="44.875" style="1" customWidth="1"/>
    <col min="7180" max="7180" width="27" style="1" customWidth="1"/>
    <col min="7181" max="7181" width="23.625" style="1" customWidth="1"/>
    <col min="7182" max="7182" width="13.875" style="1" customWidth="1"/>
    <col min="7183" max="7183" width="11.625" style="1" customWidth="1"/>
    <col min="7184" max="7185" width="18.625" style="1" bestFit="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125" style="1" customWidth="1"/>
    <col min="7432" max="7432" width="8.375" style="1" customWidth="1"/>
    <col min="7433" max="7433" width="8.125" style="1" customWidth="1"/>
    <col min="7434" max="7434" width="5.875" style="1" customWidth="1"/>
    <col min="7435" max="7435" width="44.875" style="1" customWidth="1"/>
    <col min="7436" max="7436" width="27" style="1" customWidth="1"/>
    <col min="7437" max="7437" width="23.625" style="1" customWidth="1"/>
    <col min="7438" max="7438" width="13.875" style="1" customWidth="1"/>
    <col min="7439" max="7439" width="11.625" style="1" customWidth="1"/>
    <col min="7440" max="7441" width="18.625" style="1" bestFit="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125" style="1" customWidth="1"/>
    <col min="7688" max="7688" width="8.375" style="1" customWidth="1"/>
    <col min="7689" max="7689" width="8.125" style="1" customWidth="1"/>
    <col min="7690" max="7690" width="5.875" style="1" customWidth="1"/>
    <col min="7691" max="7691" width="44.875" style="1" customWidth="1"/>
    <col min="7692" max="7692" width="27" style="1" customWidth="1"/>
    <col min="7693" max="7693" width="23.625" style="1" customWidth="1"/>
    <col min="7694" max="7694" width="13.875" style="1" customWidth="1"/>
    <col min="7695" max="7695" width="11.625" style="1" customWidth="1"/>
    <col min="7696" max="7697" width="18.625" style="1" bestFit="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125" style="1" customWidth="1"/>
    <col min="7944" max="7944" width="8.375" style="1" customWidth="1"/>
    <col min="7945" max="7945" width="8.125" style="1" customWidth="1"/>
    <col min="7946" max="7946" width="5.875" style="1" customWidth="1"/>
    <col min="7947" max="7947" width="44.875" style="1" customWidth="1"/>
    <col min="7948" max="7948" width="27" style="1" customWidth="1"/>
    <col min="7949" max="7949" width="23.625" style="1" customWidth="1"/>
    <col min="7950" max="7950" width="13.875" style="1" customWidth="1"/>
    <col min="7951" max="7951" width="11.625" style="1" customWidth="1"/>
    <col min="7952" max="7953" width="18.625" style="1" bestFit="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125" style="1" customWidth="1"/>
    <col min="8200" max="8200" width="8.375" style="1" customWidth="1"/>
    <col min="8201" max="8201" width="8.125" style="1" customWidth="1"/>
    <col min="8202" max="8202" width="5.875" style="1" customWidth="1"/>
    <col min="8203" max="8203" width="44.875" style="1" customWidth="1"/>
    <col min="8204" max="8204" width="27" style="1" customWidth="1"/>
    <col min="8205" max="8205" width="23.625" style="1" customWidth="1"/>
    <col min="8206" max="8206" width="13.875" style="1" customWidth="1"/>
    <col min="8207" max="8207" width="11.625" style="1" customWidth="1"/>
    <col min="8208" max="8209" width="18.625" style="1" bestFit="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125" style="1" customWidth="1"/>
    <col min="8456" max="8456" width="8.375" style="1" customWidth="1"/>
    <col min="8457" max="8457" width="8.125" style="1" customWidth="1"/>
    <col min="8458" max="8458" width="5.875" style="1" customWidth="1"/>
    <col min="8459" max="8459" width="44.875" style="1" customWidth="1"/>
    <col min="8460" max="8460" width="27" style="1" customWidth="1"/>
    <col min="8461" max="8461" width="23.625" style="1" customWidth="1"/>
    <col min="8462" max="8462" width="13.875" style="1" customWidth="1"/>
    <col min="8463" max="8463" width="11.625" style="1" customWidth="1"/>
    <col min="8464" max="8465" width="18.625" style="1" bestFit="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125" style="1" customWidth="1"/>
    <col min="8712" max="8712" width="8.375" style="1" customWidth="1"/>
    <col min="8713" max="8713" width="8.125" style="1" customWidth="1"/>
    <col min="8714" max="8714" width="5.875" style="1" customWidth="1"/>
    <col min="8715" max="8715" width="44.875" style="1" customWidth="1"/>
    <col min="8716" max="8716" width="27" style="1" customWidth="1"/>
    <col min="8717" max="8717" width="23.625" style="1" customWidth="1"/>
    <col min="8718" max="8718" width="13.875" style="1" customWidth="1"/>
    <col min="8719" max="8719" width="11.625" style="1" customWidth="1"/>
    <col min="8720" max="8721" width="18.625" style="1" bestFit="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125" style="1" customWidth="1"/>
    <col min="8968" max="8968" width="8.375" style="1" customWidth="1"/>
    <col min="8969" max="8969" width="8.125" style="1" customWidth="1"/>
    <col min="8970" max="8970" width="5.875" style="1" customWidth="1"/>
    <col min="8971" max="8971" width="44.875" style="1" customWidth="1"/>
    <col min="8972" max="8972" width="27" style="1" customWidth="1"/>
    <col min="8973" max="8973" width="23.625" style="1" customWidth="1"/>
    <col min="8974" max="8974" width="13.875" style="1" customWidth="1"/>
    <col min="8975" max="8975" width="11.625" style="1" customWidth="1"/>
    <col min="8976" max="8977" width="18.625" style="1" bestFit="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125" style="1" customWidth="1"/>
    <col min="9224" max="9224" width="8.375" style="1" customWidth="1"/>
    <col min="9225" max="9225" width="8.125" style="1" customWidth="1"/>
    <col min="9226" max="9226" width="5.875" style="1" customWidth="1"/>
    <col min="9227" max="9227" width="44.875" style="1" customWidth="1"/>
    <col min="9228" max="9228" width="27" style="1" customWidth="1"/>
    <col min="9229" max="9229" width="23.625" style="1" customWidth="1"/>
    <col min="9230" max="9230" width="13.875" style="1" customWidth="1"/>
    <col min="9231" max="9231" width="11.625" style="1" customWidth="1"/>
    <col min="9232" max="9233" width="18.625" style="1" bestFit="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125" style="1" customWidth="1"/>
    <col min="9480" max="9480" width="8.375" style="1" customWidth="1"/>
    <col min="9481" max="9481" width="8.125" style="1" customWidth="1"/>
    <col min="9482" max="9482" width="5.875" style="1" customWidth="1"/>
    <col min="9483" max="9483" width="44.875" style="1" customWidth="1"/>
    <col min="9484" max="9484" width="27" style="1" customWidth="1"/>
    <col min="9485" max="9485" width="23.625" style="1" customWidth="1"/>
    <col min="9486" max="9486" width="13.875" style="1" customWidth="1"/>
    <col min="9487" max="9487" width="11.625" style="1" customWidth="1"/>
    <col min="9488" max="9489" width="18.625" style="1" bestFit="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125" style="1" customWidth="1"/>
    <col min="9736" max="9736" width="8.375" style="1" customWidth="1"/>
    <col min="9737" max="9737" width="8.125" style="1" customWidth="1"/>
    <col min="9738" max="9738" width="5.875" style="1" customWidth="1"/>
    <col min="9739" max="9739" width="44.875" style="1" customWidth="1"/>
    <col min="9740" max="9740" width="27" style="1" customWidth="1"/>
    <col min="9741" max="9741" width="23.625" style="1" customWidth="1"/>
    <col min="9742" max="9742" width="13.875" style="1" customWidth="1"/>
    <col min="9743" max="9743" width="11.625" style="1" customWidth="1"/>
    <col min="9744" max="9745" width="18.625" style="1" bestFit="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125" style="1" customWidth="1"/>
    <col min="9992" max="9992" width="8.375" style="1" customWidth="1"/>
    <col min="9993" max="9993" width="8.125" style="1" customWidth="1"/>
    <col min="9994" max="9994" width="5.875" style="1" customWidth="1"/>
    <col min="9995" max="9995" width="44.875" style="1" customWidth="1"/>
    <col min="9996" max="9996" width="27" style="1" customWidth="1"/>
    <col min="9997" max="9997" width="23.625" style="1" customWidth="1"/>
    <col min="9998" max="9998" width="13.875" style="1" customWidth="1"/>
    <col min="9999" max="9999" width="11.625" style="1" customWidth="1"/>
    <col min="10000" max="10001" width="18.625" style="1" bestFit="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125" style="1" customWidth="1"/>
    <col min="10248" max="10248" width="8.375" style="1" customWidth="1"/>
    <col min="10249" max="10249" width="8.125" style="1" customWidth="1"/>
    <col min="10250" max="10250" width="5.875" style="1" customWidth="1"/>
    <col min="10251" max="10251" width="44.875" style="1" customWidth="1"/>
    <col min="10252" max="10252" width="27" style="1" customWidth="1"/>
    <col min="10253" max="10253" width="23.625" style="1" customWidth="1"/>
    <col min="10254" max="10254" width="13.875" style="1" customWidth="1"/>
    <col min="10255" max="10255" width="11.625" style="1" customWidth="1"/>
    <col min="10256" max="10257" width="18.625" style="1" bestFit="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125" style="1" customWidth="1"/>
    <col min="10504" max="10504" width="8.375" style="1" customWidth="1"/>
    <col min="10505" max="10505" width="8.125" style="1" customWidth="1"/>
    <col min="10506" max="10506" width="5.875" style="1" customWidth="1"/>
    <col min="10507" max="10507" width="44.875" style="1" customWidth="1"/>
    <col min="10508" max="10508" width="27" style="1" customWidth="1"/>
    <col min="10509" max="10509" width="23.625" style="1" customWidth="1"/>
    <col min="10510" max="10510" width="13.875" style="1" customWidth="1"/>
    <col min="10511" max="10511" width="11.625" style="1" customWidth="1"/>
    <col min="10512" max="10513" width="18.625" style="1" bestFit="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125" style="1" customWidth="1"/>
    <col min="10760" max="10760" width="8.375" style="1" customWidth="1"/>
    <col min="10761" max="10761" width="8.125" style="1" customWidth="1"/>
    <col min="10762" max="10762" width="5.875" style="1" customWidth="1"/>
    <col min="10763" max="10763" width="44.875" style="1" customWidth="1"/>
    <col min="10764" max="10764" width="27" style="1" customWidth="1"/>
    <col min="10765" max="10765" width="23.625" style="1" customWidth="1"/>
    <col min="10766" max="10766" width="13.875" style="1" customWidth="1"/>
    <col min="10767" max="10767" width="11.625" style="1" customWidth="1"/>
    <col min="10768" max="10769" width="18.625" style="1" bestFit="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125" style="1" customWidth="1"/>
    <col min="11016" max="11016" width="8.375" style="1" customWidth="1"/>
    <col min="11017" max="11017" width="8.125" style="1" customWidth="1"/>
    <col min="11018" max="11018" width="5.875" style="1" customWidth="1"/>
    <col min="11019" max="11019" width="44.875" style="1" customWidth="1"/>
    <col min="11020" max="11020" width="27" style="1" customWidth="1"/>
    <col min="11021" max="11021" width="23.625" style="1" customWidth="1"/>
    <col min="11022" max="11022" width="13.875" style="1" customWidth="1"/>
    <col min="11023" max="11023" width="11.625" style="1" customWidth="1"/>
    <col min="11024" max="11025" width="18.625" style="1" bestFit="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125" style="1" customWidth="1"/>
    <col min="11272" max="11272" width="8.375" style="1" customWidth="1"/>
    <col min="11273" max="11273" width="8.125" style="1" customWidth="1"/>
    <col min="11274" max="11274" width="5.875" style="1" customWidth="1"/>
    <col min="11275" max="11275" width="44.875" style="1" customWidth="1"/>
    <col min="11276" max="11276" width="27" style="1" customWidth="1"/>
    <col min="11277" max="11277" width="23.625" style="1" customWidth="1"/>
    <col min="11278" max="11278" width="13.875" style="1" customWidth="1"/>
    <col min="11279" max="11279" width="11.625" style="1" customWidth="1"/>
    <col min="11280" max="11281" width="18.625" style="1" bestFit="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125" style="1" customWidth="1"/>
    <col min="11528" max="11528" width="8.375" style="1" customWidth="1"/>
    <col min="11529" max="11529" width="8.125" style="1" customWidth="1"/>
    <col min="11530" max="11530" width="5.875" style="1" customWidth="1"/>
    <col min="11531" max="11531" width="44.875" style="1" customWidth="1"/>
    <col min="11532" max="11532" width="27" style="1" customWidth="1"/>
    <col min="11533" max="11533" width="23.625" style="1" customWidth="1"/>
    <col min="11534" max="11534" width="13.875" style="1" customWidth="1"/>
    <col min="11535" max="11535" width="11.625" style="1" customWidth="1"/>
    <col min="11536" max="11537" width="18.625" style="1" bestFit="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125" style="1" customWidth="1"/>
    <col min="11784" max="11784" width="8.375" style="1" customWidth="1"/>
    <col min="11785" max="11785" width="8.125" style="1" customWidth="1"/>
    <col min="11786" max="11786" width="5.875" style="1" customWidth="1"/>
    <col min="11787" max="11787" width="44.875" style="1" customWidth="1"/>
    <col min="11788" max="11788" width="27" style="1" customWidth="1"/>
    <col min="11789" max="11789" width="23.625" style="1" customWidth="1"/>
    <col min="11790" max="11790" width="13.875" style="1" customWidth="1"/>
    <col min="11791" max="11791" width="11.625" style="1" customWidth="1"/>
    <col min="11792" max="11793" width="18.625" style="1" bestFit="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125" style="1" customWidth="1"/>
    <col min="12040" max="12040" width="8.375" style="1" customWidth="1"/>
    <col min="12041" max="12041" width="8.125" style="1" customWidth="1"/>
    <col min="12042" max="12042" width="5.875" style="1" customWidth="1"/>
    <col min="12043" max="12043" width="44.875" style="1" customWidth="1"/>
    <col min="12044" max="12044" width="27" style="1" customWidth="1"/>
    <col min="12045" max="12045" width="23.625" style="1" customWidth="1"/>
    <col min="12046" max="12046" width="13.875" style="1" customWidth="1"/>
    <col min="12047" max="12047" width="11.625" style="1" customWidth="1"/>
    <col min="12048" max="12049" width="18.625" style="1" bestFit="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125" style="1" customWidth="1"/>
    <col min="12296" max="12296" width="8.375" style="1" customWidth="1"/>
    <col min="12297" max="12297" width="8.125" style="1" customWidth="1"/>
    <col min="12298" max="12298" width="5.875" style="1" customWidth="1"/>
    <col min="12299" max="12299" width="44.875" style="1" customWidth="1"/>
    <col min="12300" max="12300" width="27" style="1" customWidth="1"/>
    <col min="12301" max="12301" width="23.625" style="1" customWidth="1"/>
    <col min="12302" max="12302" width="13.875" style="1" customWidth="1"/>
    <col min="12303" max="12303" width="11.625" style="1" customWidth="1"/>
    <col min="12304" max="12305" width="18.625" style="1" bestFit="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125" style="1" customWidth="1"/>
    <col min="12552" max="12552" width="8.375" style="1" customWidth="1"/>
    <col min="12553" max="12553" width="8.125" style="1" customWidth="1"/>
    <col min="12554" max="12554" width="5.875" style="1" customWidth="1"/>
    <col min="12555" max="12555" width="44.875" style="1" customWidth="1"/>
    <col min="12556" max="12556" width="27" style="1" customWidth="1"/>
    <col min="12557" max="12557" width="23.625" style="1" customWidth="1"/>
    <col min="12558" max="12558" width="13.875" style="1" customWidth="1"/>
    <col min="12559" max="12559" width="11.625" style="1" customWidth="1"/>
    <col min="12560" max="12561" width="18.625" style="1" bestFit="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125" style="1" customWidth="1"/>
    <col min="12808" max="12808" width="8.375" style="1" customWidth="1"/>
    <col min="12809" max="12809" width="8.125" style="1" customWidth="1"/>
    <col min="12810" max="12810" width="5.875" style="1" customWidth="1"/>
    <col min="12811" max="12811" width="44.875" style="1" customWidth="1"/>
    <col min="12812" max="12812" width="27" style="1" customWidth="1"/>
    <col min="12813" max="12813" width="23.625" style="1" customWidth="1"/>
    <col min="12814" max="12814" width="13.875" style="1" customWidth="1"/>
    <col min="12815" max="12815" width="11.625" style="1" customWidth="1"/>
    <col min="12816" max="12817" width="18.625" style="1" bestFit="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125" style="1" customWidth="1"/>
    <col min="13064" max="13064" width="8.375" style="1" customWidth="1"/>
    <col min="13065" max="13065" width="8.125" style="1" customWidth="1"/>
    <col min="13066" max="13066" width="5.875" style="1" customWidth="1"/>
    <col min="13067" max="13067" width="44.875" style="1" customWidth="1"/>
    <col min="13068" max="13068" width="27" style="1" customWidth="1"/>
    <col min="13069" max="13069" width="23.625" style="1" customWidth="1"/>
    <col min="13070" max="13070" width="13.875" style="1" customWidth="1"/>
    <col min="13071" max="13071" width="11.625" style="1" customWidth="1"/>
    <col min="13072" max="13073" width="18.625" style="1" bestFit="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125" style="1" customWidth="1"/>
    <col min="13320" max="13320" width="8.375" style="1" customWidth="1"/>
    <col min="13321" max="13321" width="8.125" style="1" customWidth="1"/>
    <col min="13322" max="13322" width="5.875" style="1" customWidth="1"/>
    <col min="13323" max="13323" width="44.875" style="1" customWidth="1"/>
    <col min="13324" max="13324" width="27" style="1" customWidth="1"/>
    <col min="13325" max="13325" width="23.625" style="1" customWidth="1"/>
    <col min="13326" max="13326" width="13.875" style="1" customWidth="1"/>
    <col min="13327" max="13327" width="11.625" style="1" customWidth="1"/>
    <col min="13328" max="13329" width="18.625" style="1" bestFit="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125" style="1" customWidth="1"/>
    <col min="13576" max="13576" width="8.375" style="1" customWidth="1"/>
    <col min="13577" max="13577" width="8.125" style="1" customWidth="1"/>
    <col min="13578" max="13578" width="5.875" style="1" customWidth="1"/>
    <col min="13579" max="13579" width="44.875" style="1" customWidth="1"/>
    <col min="13580" max="13580" width="27" style="1" customWidth="1"/>
    <col min="13581" max="13581" width="23.625" style="1" customWidth="1"/>
    <col min="13582" max="13582" width="13.875" style="1" customWidth="1"/>
    <col min="13583" max="13583" width="11.625" style="1" customWidth="1"/>
    <col min="13584" max="13585" width="18.625" style="1" bestFit="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125" style="1" customWidth="1"/>
    <col min="13832" max="13832" width="8.375" style="1" customWidth="1"/>
    <col min="13833" max="13833" width="8.125" style="1" customWidth="1"/>
    <col min="13834" max="13834" width="5.875" style="1" customWidth="1"/>
    <col min="13835" max="13835" width="44.875" style="1" customWidth="1"/>
    <col min="13836" max="13836" width="27" style="1" customWidth="1"/>
    <col min="13837" max="13837" width="23.625" style="1" customWidth="1"/>
    <col min="13838" max="13838" width="13.875" style="1" customWidth="1"/>
    <col min="13839" max="13839" width="11.625" style="1" customWidth="1"/>
    <col min="13840" max="13841" width="18.625" style="1" bestFit="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125" style="1" customWidth="1"/>
    <col min="14088" max="14088" width="8.375" style="1" customWidth="1"/>
    <col min="14089" max="14089" width="8.125" style="1" customWidth="1"/>
    <col min="14090" max="14090" width="5.875" style="1" customWidth="1"/>
    <col min="14091" max="14091" width="44.875" style="1" customWidth="1"/>
    <col min="14092" max="14092" width="27" style="1" customWidth="1"/>
    <col min="14093" max="14093" width="23.625" style="1" customWidth="1"/>
    <col min="14094" max="14094" width="13.875" style="1" customWidth="1"/>
    <col min="14095" max="14095" width="11.625" style="1" customWidth="1"/>
    <col min="14096" max="14097" width="18.625" style="1" bestFit="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125" style="1" customWidth="1"/>
    <col min="14344" max="14344" width="8.375" style="1" customWidth="1"/>
    <col min="14345" max="14345" width="8.125" style="1" customWidth="1"/>
    <col min="14346" max="14346" width="5.875" style="1" customWidth="1"/>
    <col min="14347" max="14347" width="44.875" style="1" customWidth="1"/>
    <col min="14348" max="14348" width="27" style="1" customWidth="1"/>
    <col min="14349" max="14349" width="23.625" style="1" customWidth="1"/>
    <col min="14350" max="14350" width="13.875" style="1" customWidth="1"/>
    <col min="14351" max="14351" width="11.625" style="1" customWidth="1"/>
    <col min="14352" max="14353" width="18.625" style="1" bestFit="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125" style="1" customWidth="1"/>
    <col min="14600" max="14600" width="8.375" style="1" customWidth="1"/>
    <col min="14601" max="14601" width="8.125" style="1" customWidth="1"/>
    <col min="14602" max="14602" width="5.875" style="1" customWidth="1"/>
    <col min="14603" max="14603" width="44.875" style="1" customWidth="1"/>
    <col min="14604" max="14604" width="27" style="1" customWidth="1"/>
    <col min="14605" max="14605" width="23.625" style="1" customWidth="1"/>
    <col min="14606" max="14606" width="13.875" style="1" customWidth="1"/>
    <col min="14607" max="14607" width="11.625" style="1" customWidth="1"/>
    <col min="14608" max="14609" width="18.625" style="1" bestFit="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125" style="1" customWidth="1"/>
    <col min="14856" max="14856" width="8.375" style="1" customWidth="1"/>
    <col min="14857" max="14857" width="8.125" style="1" customWidth="1"/>
    <col min="14858" max="14858" width="5.875" style="1" customWidth="1"/>
    <col min="14859" max="14859" width="44.875" style="1" customWidth="1"/>
    <col min="14860" max="14860" width="27" style="1" customWidth="1"/>
    <col min="14861" max="14861" width="23.625" style="1" customWidth="1"/>
    <col min="14862" max="14862" width="13.875" style="1" customWidth="1"/>
    <col min="14863" max="14863" width="11.625" style="1" customWidth="1"/>
    <col min="14864" max="14865" width="18.625" style="1" bestFit="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125" style="1" customWidth="1"/>
    <col min="15112" max="15112" width="8.375" style="1" customWidth="1"/>
    <col min="15113" max="15113" width="8.125" style="1" customWidth="1"/>
    <col min="15114" max="15114" width="5.875" style="1" customWidth="1"/>
    <col min="15115" max="15115" width="44.875" style="1" customWidth="1"/>
    <col min="15116" max="15116" width="27" style="1" customWidth="1"/>
    <col min="15117" max="15117" width="23.625" style="1" customWidth="1"/>
    <col min="15118" max="15118" width="13.875" style="1" customWidth="1"/>
    <col min="15119" max="15119" width="11.625" style="1" customWidth="1"/>
    <col min="15120" max="15121" width="18.625" style="1" bestFit="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125" style="1" customWidth="1"/>
    <col min="15368" max="15368" width="8.375" style="1" customWidth="1"/>
    <col min="15369" max="15369" width="8.125" style="1" customWidth="1"/>
    <col min="15370" max="15370" width="5.875" style="1" customWidth="1"/>
    <col min="15371" max="15371" width="44.875" style="1" customWidth="1"/>
    <col min="15372" max="15372" width="27" style="1" customWidth="1"/>
    <col min="15373" max="15373" width="23.625" style="1" customWidth="1"/>
    <col min="15374" max="15374" width="13.875" style="1" customWidth="1"/>
    <col min="15375" max="15375" width="11.625" style="1" customWidth="1"/>
    <col min="15376" max="15377" width="18.625" style="1" bestFit="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125" style="1" customWidth="1"/>
    <col min="15624" max="15624" width="8.375" style="1" customWidth="1"/>
    <col min="15625" max="15625" width="8.125" style="1" customWidth="1"/>
    <col min="15626" max="15626" width="5.875" style="1" customWidth="1"/>
    <col min="15627" max="15627" width="44.875" style="1" customWidth="1"/>
    <col min="15628" max="15628" width="27" style="1" customWidth="1"/>
    <col min="15629" max="15629" width="23.625" style="1" customWidth="1"/>
    <col min="15630" max="15630" width="13.875" style="1" customWidth="1"/>
    <col min="15631" max="15631" width="11.625" style="1" customWidth="1"/>
    <col min="15632" max="15633" width="18.625" style="1" bestFit="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125" style="1" customWidth="1"/>
    <col min="15880" max="15880" width="8.375" style="1" customWidth="1"/>
    <col min="15881" max="15881" width="8.125" style="1" customWidth="1"/>
    <col min="15882" max="15882" width="5.875" style="1" customWidth="1"/>
    <col min="15883" max="15883" width="44.875" style="1" customWidth="1"/>
    <col min="15884" max="15884" width="27" style="1" customWidth="1"/>
    <col min="15885" max="15885" width="23.625" style="1" customWidth="1"/>
    <col min="15886" max="15886" width="13.875" style="1" customWidth="1"/>
    <col min="15887" max="15887" width="11.625" style="1" customWidth="1"/>
    <col min="15888" max="15889" width="18.625" style="1" bestFit="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125" style="1" customWidth="1"/>
    <col min="16136" max="16136" width="8.375" style="1" customWidth="1"/>
    <col min="16137" max="16137" width="8.125" style="1" customWidth="1"/>
    <col min="16138" max="16138" width="5.875" style="1" customWidth="1"/>
    <col min="16139" max="16139" width="44.875" style="1" customWidth="1"/>
    <col min="16140" max="16140" width="27" style="1" customWidth="1"/>
    <col min="16141" max="16141" width="23.625" style="1" customWidth="1"/>
    <col min="16142" max="16142" width="13.875" style="1" customWidth="1"/>
    <col min="16143" max="16143" width="11.625" style="1" customWidth="1"/>
    <col min="16144" max="16145" width="18.625" style="1" bestFit="1" customWidth="1"/>
    <col min="16146" max="16146" width="15.625" style="1" customWidth="1"/>
    <col min="16147" max="16384" width="9" style="1"/>
  </cols>
  <sheetData>
    <row r="2" spans="1:18" ht="20.100000000000001" customHeight="1">
      <c r="C2" s="2" t="s">
        <v>0</v>
      </c>
      <c r="D2" s="2"/>
      <c r="E2" s="2"/>
      <c r="F2" s="3" t="s">
        <v>1598</v>
      </c>
      <c r="H2" s="5" t="s">
        <v>2</v>
      </c>
      <c r="I2" s="6"/>
      <c r="J2" s="7"/>
      <c r="K2" s="8">
        <f>SUM(I$12:I$65536)</f>
        <v>531160</v>
      </c>
    </row>
    <row r="3" spans="1:18" ht="20.100000000000001" customHeight="1">
      <c r="C3" s="2" t="s">
        <v>3</v>
      </c>
      <c r="D3" s="2"/>
      <c r="E3" s="2"/>
      <c r="F3" s="13" t="s">
        <v>1599</v>
      </c>
    </row>
    <row r="4" spans="1:18" ht="20.100000000000001" customHeight="1">
      <c r="C4" s="2" t="s">
        <v>5</v>
      </c>
      <c r="D4" s="2"/>
      <c r="E4" s="2"/>
      <c r="F4" s="14" t="s">
        <v>4102</v>
      </c>
      <c r="K4" s="975" t="s">
        <v>1600</v>
      </c>
      <c r="L4" s="976"/>
    </row>
    <row r="5" spans="1:18" ht="20.100000000000001" customHeight="1">
      <c r="C5" s="2" t="s">
        <v>8</v>
      </c>
      <c r="D5" s="2"/>
      <c r="E5" s="2"/>
      <c r="F5" s="18">
        <v>45916</v>
      </c>
      <c r="H5" s="977" t="s">
        <v>9</v>
      </c>
      <c r="I5" s="978"/>
      <c r="K5" s="979" t="s">
        <v>4103</v>
      </c>
      <c r="L5" s="980"/>
    </row>
    <row r="6" spans="1:18" ht="20.100000000000001" customHeight="1">
      <c r="C6" s="2" t="s">
        <v>10</v>
      </c>
      <c r="D6" s="2"/>
      <c r="E6" s="2"/>
      <c r="F6" s="18">
        <v>45917</v>
      </c>
      <c r="H6" s="981"/>
      <c r="I6" s="982"/>
    </row>
    <row r="7" spans="1:18">
      <c r="J7" s="983"/>
      <c r="K7" s="984" t="s">
        <v>1602</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350000000000001" customHeight="1">
      <c r="A15" s="994" t="s">
        <v>109</v>
      </c>
      <c r="B15" s="995">
        <v>4</v>
      </c>
      <c r="C15" s="28">
        <v>1</v>
      </c>
      <c r="D15" s="1821" t="s">
        <v>376</v>
      </c>
      <c r="E15" s="1085" t="s">
        <v>391</v>
      </c>
      <c r="F15" s="1001" t="s">
        <v>1033</v>
      </c>
      <c r="G15" s="1002">
        <v>4</v>
      </c>
      <c r="H15" s="230">
        <v>5790</v>
      </c>
      <c r="I15" s="257">
        <f t="shared" ref="I15:I24" si="0">G15*H15</f>
        <v>23160</v>
      </c>
      <c r="J15" s="87"/>
      <c r="K15" s="78" t="s">
        <v>896</v>
      </c>
      <c r="L15" s="38" t="s">
        <v>4104</v>
      </c>
      <c r="M15" s="997" t="s">
        <v>1607</v>
      </c>
      <c r="N15" s="989">
        <v>45889</v>
      </c>
      <c r="O15" s="28"/>
      <c r="P15" s="40">
        <v>45916</v>
      </c>
      <c r="Q15" s="40" t="s">
        <v>4105</v>
      </c>
      <c r="R15" s="990"/>
    </row>
    <row r="16" spans="1:18" s="4" customFormat="1" ht="19.350000000000001" customHeight="1">
      <c r="A16" s="27"/>
      <c r="B16" s="893"/>
      <c r="C16" s="28"/>
      <c r="D16" s="581"/>
      <c r="E16" s="79"/>
      <c r="F16" s="88"/>
      <c r="G16" s="93"/>
      <c r="H16" s="257"/>
      <c r="I16" s="257"/>
      <c r="J16" s="87"/>
      <c r="K16" s="78"/>
      <c r="L16" s="38"/>
      <c r="M16" s="997"/>
      <c r="N16" s="989"/>
      <c r="O16" s="28"/>
      <c r="P16" s="40"/>
      <c r="Q16" s="989"/>
      <c r="R16" s="990"/>
    </row>
    <row r="17" spans="1:18" s="4" customFormat="1" ht="19.5" customHeight="1">
      <c r="A17" s="994" t="s">
        <v>325</v>
      </c>
      <c r="B17" s="995">
        <v>4</v>
      </c>
      <c r="C17" s="28">
        <f>+C15+1</f>
        <v>2</v>
      </c>
      <c r="D17" s="998" t="s">
        <v>1038</v>
      </c>
      <c r="E17" s="998" t="s">
        <v>1038</v>
      </c>
      <c r="F17" s="723" t="s">
        <v>911</v>
      </c>
      <c r="G17" s="999">
        <v>4</v>
      </c>
      <c r="H17" s="1000">
        <v>7500</v>
      </c>
      <c r="I17" s="577">
        <f t="shared" si="0"/>
        <v>30000</v>
      </c>
      <c r="J17" s="591"/>
      <c r="K17" s="136" t="s">
        <v>912</v>
      </c>
      <c r="L17" s="630"/>
      <c r="M17" s="997" t="s">
        <v>1607</v>
      </c>
      <c r="N17" s="989">
        <v>45889</v>
      </c>
      <c r="O17" s="28"/>
      <c r="P17" s="40">
        <v>45916</v>
      </c>
      <c r="Q17" s="40"/>
      <c r="R17" s="990"/>
    </row>
    <row r="18" spans="1:18" s="4" customFormat="1" ht="19.5" customHeight="1">
      <c r="A18" s="994" t="s">
        <v>1037</v>
      </c>
      <c r="B18" s="995">
        <v>4</v>
      </c>
      <c r="C18" s="28">
        <f t="shared" ref="C18:C24" si="1">+C17+1</f>
        <v>3</v>
      </c>
      <c r="D18" s="998" t="s">
        <v>1038</v>
      </c>
      <c r="E18" s="998" t="s">
        <v>1038</v>
      </c>
      <c r="F18" s="1001" t="s">
        <v>1040</v>
      </c>
      <c r="G18" s="1002">
        <v>4</v>
      </c>
      <c r="H18" s="230">
        <v>9000</v>
      </c>
      <c r="I18" s="257">
        <f t="shared" si="0"/>
        <v>36000</v>
      </c>
      <c r="J18" s="87"/>
      <c r="K18" s="73" t="s">
        <v>1041</v>
      </c>
      <c r="L18" s="630"/>
      <c r="M18" s="997" t="s">
        <v>1607</v>
      </c>
      <c r="N18" s="989">
        <v>45889</v>
      </c>
      <c r="O18" s="28"/>
      <c r="P18" s="40">
        <v>45916</v>
      </c>
      <c r="Q18" s="40"/>
      <c r="R18" s="990"/>
    </row>
    <row r="19" spans="1:18" s="4" customFormat="1" ht="19.5" customHeight="1">
      <c r="A19" s="994" t="s">
        <v>1037</v>
      </c>
      <c r="B19" s="995">
        <v>4</v>
      </c>
      <c r="C19" s="28">
        <f t="shared" si="1"/>
        <v>4</v>
      </c>
      <c r="D19" s="998" t="s">
        <v>1038</v>
      </c>
      <c r="E19" s="998" t="s">
        <v>1038</v>
      </c>
      <c r="F19" s="1001" t="s">
        <v>1043</v>
      </c>
      <c r="G19" s="1002">
        <v>4</v>
      </c>
      <c r="H19" s="230">
        <v>18500</v>
      </c>
      <c r="I19" s="257">
        <f t="shared" si="0"/>
        <v>74000</v>
      </c>
      <c r="J19" s="87"/>
      <c r="K19" s="73" t="s">
        <v>1044</v>
      </c>
      <c r="L19" s="633" t="s">
        <v>1045</v>
      </c>
      <c r="M19" s="997" t="s">
        <v>1607</v>
      </c>
      <c r="N19" s="989">
        <v>45889</v>
      </c>
      <c r="O19" s="28"/>
      <c r="P19" s="40">
        <v>45916</v>
      </c>
      <c r="Q19" s="40"/>
      <c r="R19" s="990"/>
    </row>
    <row r="20" spans="1:18" s="4" customFormat="1" ht="19.5" customHeight="1">
      <c r="A20" s="994" t="s">
        <v>1037</v>
      </c>
      <c r="B20" s="995">
        <v>4</v>
      </c>
      <c r="C20" s="28">
        <f t="shared" si="1"/>
        <v>5</v>
      </c>
      <c r="D20" s="998" t="s">
        <v>1038</v>
      </c>
      <c r="E20" s="998" t="s">
        <v>1038</v>
      </c>
      <c r="F20" s="1001" t="s">
        <v>1046</v>
      </c>
      <c r="G20" s="1002">
        <v>4</v>
      </c>
      <c r="H20" s="230">
        <v>13500</v>
      </c>
      <c r="I20" s="257">
        <f t="shared" si="0"/>
        <v>54000</v>
      </c>
      <c r="J20" s="87"/>
      <c r="K20" s="73" t="s">
        <v>1047</v>
      </c>
      <c r="L20" s="634" t="s">
        <v>1048</v>
      </c>
      <c r="M20" s="997" t="s">
        <v>1607</v>
      </c>
      <c r="N20" s="989">
        <v>45889</v>
      </c>
      <c r="O20" s="28"/>
      <c r="P20" s="40">
        <v>45916</v>
      </c>
      <c r="Q20" s="40"/>
      <c r="R20" s="990"/>
    </row>
    <row r="21" spans="1:18" s="4" customFormat="1" ht="19.5" customHeight="1">
      <c r="A21" s="994" t="s">
        <v>1037</v>
      </c>
      <c r="B21" s="995">
        <v>4</v>
      </c>
      <c r="C21" s="28">
        <f t="shared" si="1"/>
        <v>6</v>
      </c>
      <c r="D21" s="998" t="s">
        <v>1038</v>
      </c>
      <c r="E21" s="998" t="s">
        <v>1038</v>
      </c>
      <c r="F21" s="1001" t="s">
        <v>1049</v>
      </c>
      <c r="G21" s="1002">
        <v>4</v>
      </c>
      <c r="H21" s="230">
        <v>23000</v>
      </c>
      <c r="I21" s="257">
        <f t="shared" si="0"/>
        <v>92000</v>
      </c>
      <c r="J21" s="87"/>
      <c r="K21" s="73" t="s">
        <v>1050</v>
      </c>
      <c r="L21" s="635" t="s">
        <v>1051</v>
      </c>
      <c r="M21" s="997" t="s">
        <v>1607</v>
      </c>
      <c r="N21" s="989">
        <v>45889</v>
      </c>
      <c r="O21" s="28"/>
      <c r="P21" s="40">
        <v>45916</v>
      </c>
      <c r="Q21" s="40"/>
      <c r="R21" s="990"/>
    </row>
    <row r="22" spans="1:18" s="4" customFormat="1" ht="19.5" customHeight="1">
      <c r="A22" s="994" t="s">
        <v>1037</v>
      </c>
      <c r="B22" s="995">
        <v>4</v>
      </c>
      <c r="C22" s="28">
        <f t="shared" si="1"/>
        <v>7</v>
      </c>
      <c r="D22" s="998" t="s">
        <v>1038</v>
      </c>
      <c r="E22" s="998" t="s">
        <v>1038</v>
      </c>
      <c r="F22" s="1001" t="s">
        <v>1052</v>
      </c>
      <c r="G22" s="1002">
        <v>4</v>
      </c>
      <c r="H22" s="230">
        <v>23000</v>
      </c>
      <c r="I22" s="257">
        <f t="shared" si="0"/>
        <v>92000</v>
      </c>
      <c r="J22" s="87"/>
      <c r="K22" s="73" t="s">
        <v>1053</v>
      </c>
      <c r="L22" s="635" t="s">
        <v>1051</v>
      </c>
      <c r="M22" s="997" t="s">
        <v>1607</v>
      </c>
      <c r="N22" s="989">
        <v>45889</v>
      </c>
      <c r="O22" s="28"/>
      <c r="P22" s="40">
        <v>45916</v>
      </c>
      <c r="Q22" s="40"/>
      <c r="R22" s="990"/>
    </row>
    <row r="23" spans="1:18" s="4" customFormat="1" ht="19.5" customHeight="1">
      <c r="A23" s="994" t="s">
        <v>1037</v>
      </c>
      <c r="B23" s="995">
        <v>4</v>
      </c>
      <c r="C23" s="28">
        <f t="shared" si="1"/>
        <v>8</v>
      </c>
      <c r="D23" s="998" t="s">
        <v>1038</v>
      </c>
      <c r="E23" s="998" t="s">
        <v>1038</v>
      </c>
      <c r="F23" s="1001" t="s">
        <v>1054</v>
      </c>
      <c r="G23" s="1002">
        <v>4</v>
      </c>
      <c r="H23" s="230">
        <v>22000</v>
      </c>
      <c r="I23" s="257">
        <f t="shared" si="0"/>
        <v>88000</v>
      </c>
      <c r="J23" s="87"/>
      <c r="K23" s="73" t="s">
        <v>1055</v>
      </c>
      <c r="L23" s="634" t="s">
        <v>1048</v>
      </c>
      <c r="M23" s="997" t="s">
        <v>1607</v>
      </c>
      <c r="N23" s="989">
        <v>45889</v>
      </c>
      <c r="O23" s="28"/>
      <c r="P23" s="40">
        <v>45916</v>
      </c>
      <c r="Q23" s="40"/>
      <c r="R23" s="990"/>
    </row>
    <row r="24" spans="1:18" s="4" customFormat="1" ht="19.5" customHeight="1">
      <c r="A24" s="994" t="s">
        <v>54</v>
      </c>
      <c r="B24" s="995">
        <v>4</v>
      </c>
      <c r="C24" s="28">
        <f t="shared" si="1"/>
        <v>9</v>
      </c>
      <c r="D24" s="998" t="s">
        <v>1038</v>
      </c>
      <c r="E24" s="998" t="s">
        <v>1038</v>
      </c>
      <c r="F24" s="1001" t="s">
        <v>3443</v>
      </c>
      <c r="G24" s="1002">
        <v>4</v>
      </c>
      <c r="H24" s="230">
        <v>10500</v>
      </c>
      <c r="I24" s="257">
        <f t="shared" si="0"/>
        <v>42000</v>
      </c>
      <c r="J24" s="87"/>
      <c r="K24" s="73" t="s">
        <v>3444</v>
      </c>
      <c r="L24" s="634" t="s">
        <v>1048</v>
      </c>
      <c r="M24" s="997" t="s">
        <v>1607</v>
      </c>
      <c r="N24" s="989">
        <v>45889</v>
      </c>
      <c r="O24" s="28"/>
      <c r="P24" s="40">
        <v>45916</v>
      </c>
      <c r="Q24" s="40"/>
      <c r="R24" s="990"/>
    </row>
    <row r="25" spans="1:18" s="4" customFormat="1" ht="19.5" customHeight="1">
      <c r="B25" s="988"/>
      <c r="C25" s="28"/>
      <c r="D25" s="28"/>
      <c r="E25" s="28"/>
      <c r="F25" s="88"/>
      <c r="G25" s="27"/>
      <c r="H25" s="257"/>
      <c r="I25" s="257"/>
      <c r="J25" s="87"/>
      <c r="K25" s="73"/>
      <c r="L25" s="1003"/>
      <c r="M25" s="27"/>
      <c r="N25" s="989"/>
      <c r="O25" s="28"/>
      <c r="P25" s="27"/>
      <c r="Q25" s="989"/>
      <c r="R25" s="990"/>
    </row>
    <row r="26" spans="1:18" s="4" customFormat="1" ht="19.5" customHeight="1">
      <c r="B26" s="988"/>
      <c r="C26" s="28"/>
      <c r="D26" s="28"/>
      <c r="E26" s="28"/>
      <c r="F26" s="1004">
        <f>SUM(I15:I24)</f>
        <v>531160</v>
      </c>
      <c r="G26" s="27"/>
      <c r="H26" s="257"/>
      <c r="I26" s="27"/>
      <c r="J26" s="87"/>
      <c r="K26" s="38"/>
      <c r="L26" s="38"/>
      <c r="M26" s="27"/>
      <c r="N26" s="989"/>
      <c r="O26" s="28"/>
      <c r="P26" s="27"/>
      <c r="Q26" s="989"/>
      <c r="R26" s="990"/>
    </row>
    <row r="27" spans="1:18" s="4" customFormat="1" ht="19.5" customHeight="1">
      <c r="B27" s="988"/>
      <c r="C27" s="28"/>
      <c r="D27" s="28"/>
      <c r="E27" s="28"/>
      <c r="F27" s="201"/>
      <c r="G27" s="77"/>
      <c r="H27" s="257"/>
      <c r="I27" s="257"/>
      <c r="J27" s="147"/>
      <c r="K27" s="73"/>
      <c r="L27" s="38"/>
      <c r="M27" s="27"/>
      <c r="N27" s="989"/>
      <c r="O27" s="28"/>
      <c r="P27" s="27"/>
      <c r="Q27" s="989"/>
      <c r="R27" s="990"/>
    </row>
    <row r="28" spans="1:18" s="4" customFormat="1" ht="19.5" customHeight="1">
      <c r="B28" s="988"/>
      <c r="C28" s="28"/>
      <c r="D28" s="28"/>
      <c r="E28" s="28"/>
      <c r="F28" s="201"/>
      <c r="G28" s="77"/>
      <c r="H28" s="257"/>
      <c r="I28" s="257"/>
      <c r="J28" s="147"/>
      <c r="K28" s="73"/>
      <c r="L28" s="38"/>
      <c r="M28" s="27"/>
      <c r="N28" s="989"/>
      <c r="O28" s="28"/>
      <c r="P28" s="27"/>
      <c r="Q28" s="989"/>
      <c r="R28" s="990"/>
    </row>
    <row r="29" spans="1:18" s="4" customFormat="1" ht="19.5" customHeight="1">
      <c r="B29" s="988"/>
      <c r="C29" s="28"/>
      <c r="D29" s="1005"/>
      <c r="E29" s="1005"/>
      <c r="F29" s="1005"/>
      <c r="G29" s="1005"/>
      <c r="H29" s="257"/>
      <c r="I29" s="257"/>
      <c r="J29" s="147"/>
      <c r="K29" s="73"/>
      <c r="L29" s="38"/>
      <c r="M29" s="27"/>
      <c r="N29" s="989"/>
      <c r="O29" s="28"/>
      <c r="P29" s="27"/>
      <c r="Q29" s="989"/>
      <c r="R29" s="990"/>
    </row>
    <row r="30" spans="1:18" s="4" customFormat="1" ht="19.5" customHeight="1">
      <c r="A30" s="27"/>
      <c r="B30" s="893"/>
      <c r="C30" s="131"/>
      <c r="D30" s="131"/>
      <c r="E30" s="131"/>
      <c r="F30" s="166"/>
      <c r="G30" s="184"/>
      <c r="H30" s="1006"/>
      <c r="I30" s="39"/>
      <c r="J30" s="159"/>
      <c r="K30" s="166"/>
      <c r="L30" s="38"/>
      <c r="M30" s="27"/>
      <c r="N30" s="989"/>
      <c r="O30" s="28"/>
      <c r="P30" s="27"/>
      <c r="Q30" s="989"/>
      <c r="R30" s="990"/>
    </row>
    <row r="31" spans="1:18" s="4" customFormat="1" ht="19.5" customHeight="1">
      <c r="A31" s="27"/>
      <c r="B31" s="893"/>
      <c r="C31" s="131"/>
      <c r="D31" s="28"/>
      <c r="E31" s="28"/>
      <c r="F31" s="166"/>
      <c r="G31" s="184"/>
      <c r="H31" s="1006"/>
      <c r="I31" s="39"/>
      <c r="J31" s="159"/>
      <c r="K31" s="166"/>
      <c r="L31" s="38"/>
      <c r="M31" s="27"/>
      <c r="N31" s="989"/>
      <c r="O31" s="28"/>
      <c r="P31" s="27"/>
      <c r="Q31" s="989"/>
      <c r="R31" s="990"/>
    </row>
    <row r="32" spans="1:18" s="4" customFormat="1" ht="19.5" customHeight="1">
      <c r="A32" s="27"/>
      <c r="B32" s="893"/>
      <c r="C32" s="131"/>
      <c r="D32" s="28"/>
      <c r="E32" s="28"/>
      <c r="F32" s="35"/>
      <c r="G32" s="27"/>
      <c r="H32" s="1006"/>
      <c r="I32" s="39"/>
      <c r="J32" s="31"/>
      <c r="K32" s="38"/>
      <c r="L32" s="38"/>
      <c r="M32" s="27"/>
      <c r="N32" s="989"/>
      <c r="O32" s="28"/>
      <c r="P32" s="27"/>
      <c r="Q32" s="989"/>
      <c r="R32" s="990"/>
    </row>
    <row r="33" spans="1:18" s="4" customFormat="1" ht="19.5" customHeight="1">
      <c r="A33" s="27"/>
      <c r="B33" s="893"/>
      <c r="C33" s="131"/>
      <c r="D33" s="131"/>
      <c r="E33" s="157"/>
      <c r="F33" s="166"/>
      <c r="G33" s="184"/>
      <c r="H33" s="1006"/>
      <c r="I33" s="39"/>
      <c r="J33" s="159"/>
      <c r="K33" s="78"/>
      <c r="L33" s="38"/>
      <c r="M33" s="27"/>
      <c r="N33" s="989"/>
      <c r="O33" s="28"/>
      <c r="P33" s="27"/>
      <c r="Q33" s="989"/>
      <c r="R33" s="990"/>
    </row>
    <row r="34" spans="1:18" s="4" customFormat="1" ht="19.5" customHeight="1">
      <c r="A34" s="27"/>
      <c r="B34" s="893"/>
      <c r="C34" s="131"/>
      <c r="D34" s="131"/>
      <c r="E34" s="157"/>
      <c r="F34" s="166"/>
      <c r="G34" s="184"/>
      <c r="H34" s="1006"/>
      <c r="I34" s="39"/>
      <c r="J34" s="159"/>
      <c r="K34" s="78"/>
      <c r="L34" s="38"/>
      <c r="M34" s="27"/>
      <c r="N34" s="989"/>
      <c r="O34" s="28"/>
      <c r="P34" s="27"/>
      <c r="Q34" s="989"/>
      <c r="R34" s="990"/>
    </row>
    <row r="35" spans="1:18" s="4" customFormat="1" ht="19.5" customHeight="1">
      <c r="A35" s="27"/>
      <c r="B35" s="893"/>
      <c r="C35" s="131"/>
      <c r="D35" s="131"/>
      <c r="E35" s="131"/>
      <c r="F35" s="166"/>
      <c r="G35" s="184"/>
      <c r="H35" s="554"/>
      <c r="I35" s="601"/>
      <c r="J35" s="159"/>
      <c r="K35" s="156"/>
      <c r="L35" s="38"/>
      <c r="M35" s="27"/>
      <c r="N35" s="989"/>
      <c r="O35" s="28"/>
      <c r="P35" s="27"/>
      <c r="Q35" s="989"/>
      <c r="R35" s="990"/>
    </row>
    <row r="36" spans="1:18" s="4" customFormat="1" ht="19.5" customHeight="1">
      <c r="A36" s="27"/>
      <c r="B36" s="893"/>
      <c r="C36" s="131"/>
      <c r="D36" s="28"/>
      <c r="E36" s="28"/>
      <c r="F36" s="35"/>
      <c r="G36" s="27"/>
      <c r="H36" s="1006"/>
      <c r="I36" s="39"/>
      <c r="J36" s="31"/>
      <c r="K36" s="38"/>
      <c r="L36" s="38"/>
      <c r="M36" s="27"/>
      <c r="N36" s="989"/>
      <c r="O36" s="28"/>
      <c r="P36" s="27"/>
      <c r="Q36" s="989"/>
      <c r="R36" s="990"/>
    </row>
    <row r="37" spans="1:18" s="4" customFormat="1" ht="19.5" customHeight="1">
      <c r="A37" s="27"/>
      <c r="B37" s="893"/>
      <c r="C37" s="131"/>
      <c r="D37" s="131"/>
      <c r="E37" s="131"/>
      <c r="F37" s="166"/>
      <c r="G37" s="157"/>
      <c r="H37" s="166"/>
      <c r="I37" s="1007"/>
      <c r="J37" s="205"/>
      <c r="K37" s="156"/>
      <c r="L37" s="38"/>
      <c r="M37" s="27"/>
      <c r="N37" s="989"/>
      <c r="O37" s="28"/>
      <c r="P37" s="27"/>
      <c r="Q37" s="989"/>
      <c r="R37" s="990"/>
    </row>
    <row r="38" spans="1:18" s="4" customFormat="1" ht="19.5" customHeight="1">
      <c r="A38" s="27"/>
      <c r="B38" s="893"/>
      <c r="C38" s="131"/>
      <c r="D38" s="131"/>
      <c r="E38" s="131"/>
      <c r="F38" s="166"/>
      <c r="G38" s="184"/>
      <c r="H38" s="554"/>
      <c r="I38" s="601"/>
      <c r="J38" s="159"/>
      <c r="K38" s="166"/>
      <c r="L38" s="38"/>
      <c r="M38" s="27"/>
      <c r="N38" s="989"/>
      <c r="O38" s="28"/>
      <c r="P38" s="27"/>
      <c r="Q38" s="989"/>
      <c r="R38" s="990"/>
    </row>
    <row r="39" spans="1:18" s="4" customFormat="1" ht="19.5" customHeight="1">
      <c r="B39" s="988"/>
      <c r="C39" s="28"/>
      <c r="D39" s="28"/>
      <c r="E39" s="28"/>
      <c r="F39" s="88"/>
      <c r="G39" s="27"/>
      <c r="H39" s="257"/>
      <c r="I39" s="39"/>
      <c r="J39" s="87"/>
      <c r="K39" s="38"/>
      <c r="L39" s="38"/>
      <c r="M39" s="27"/>
      <c r="N39" s="989"/>
      <c r="O39" s="28"/>
      <c r="P39" s="27"/>
      <c r="Q39" s="989"/>
      <c r="R39" s="990"/>
    </row>
    <row r="40" spans="1:18" s="4" customFormat="1" ht="19.5" customHeight="1">
      <c r="B40" s="988"/>
      <c r="C40" s="28"/>
      <c r="D40" s="28"/>
      <c r="E40" s="579"/>
      <c r="F40" s="1008"/>
      <c r="G40" s="27"/>
      <c r="H40" s="257"/>
      <c r="I40" s="39"/>
      <c r="J40" s="87"/>
      <c r="K40" s="38"/>
      <c r="L40" s="38"/>
      <c r="M40" s="27"/>
      <c r="N40" s="989"/>
      <c r="O40" s="28"/>
      <c r="P40" s="27"/>
      <c r="Q40" s="989"/>
      <c r="R40" s="990"/>
    </row>
    <row r="41" spans="1:18" s="4" customFormat="1" ht="19.5" customHeight="1">
      <c r="B41" s="988"/>
      <c r="C41" s="28"/>
      <c r="D41" s="28"/>
      <c r="E41" s="28"/>
      <c r="F41" s="201"/>
      <c r="G41" s="77"/>
      <c r="H41" s="257"/>
      <c r="I41" s="257"/>
      <c r="J41" s="147"/>
      <c r="K41" s="73"/>
      <c r="L41" s="38"/>
      <c r="M41" s="27"/>
      <c r="N41" s="989"/>
      <c r="O41" s="28"/>
      <c r="P41" s="27"/>
      <c r="Q41" s="989"/>
      <c r="R41" s="990"/>
    </row>
    <row r="42" spans="1:18" s="4" customFormat="1" ht="19.5" customHeight="1">
      <c r="B42" s="988"/>
      <c r="C42" s="28"/>
      <c r="D42" s="28"/>
      <c r="E42" s="28"/>
      <c r="F42" s="201"/>
      <c r="G42" s="77"/>
      <c r="H42" s="257"/>
      <c r="I42" s="257"/>
      <c r="J42" s="147"/>
      <c r="K42" s="73"/>
      <c r="L42" s="38"/>
      <c r="M42" s="27"/>
      <c r="N42" s="989"/>
      <c r="O42" s="28"/>
      <c r="P42" s="27"/>
      <c r="Q42" s="989"/>
      <c r="R42" s="990"/>
    </row>
    <row r="43" spans="1:18" s="4" customFormat="1" ht="19.5" customHeight="1">
      <c r="B43" s="988"/>
      <c r="C43" s="28"/>
      <c r="D43" s="28"/>
      <c r="E43" s="28"/>
      <c r="F43" s="201"/>
      <c r="G43" s="77"/>
      <c r="H43" s="257"/>
      <c r="I43" s="257"/>
      <c r="J43" s="147"/>
      <c r="K43" s="73"/>
      <c r="L43" s="38"/>
      <c r="M43" s="27"/>
      <c r="N43" s="989"/>
      <c r="O43" s="28"/>
      <c r="P43" s="27"/>
      <c r="Q43" s="989"/>
      <c r="R43" s="990"/>
    </row>
    <row r="44" spans="1:18" s="4" customFormat="1" ht="19.5" customHeight="1">
      <c r="B44" s="988"/>
      <c r="C44" s="28"/>
      <c r="D44" s="28"/>
      <c r="E44" s="28"/>
      <c r="F44" s="201"/>
      <c r="G44" s="77"/>
      <c r="H44" s="257"/>
      <c r="I44" s="257"/>
      <c r="J44" s="147"/>
      <c r="K44" s="73"/>
      <c r="L44" s="38"/>
      <c r="M44" s="27"/>
      <c r="N44" s="989"/>
      <c r="O44" s="28"/>
      <c r="P44" s="27"/>
      <c r="Q44" s="989"/>
      <c r="R44" s="990"/>
    </row>
    <row r="45" spans="1:18" s="4" customFormat="1" ht="19.5" customHeight="1">
      <c r="C45" s="28"/>
      <c r="D45" s="27"/>
      <c r="E45" s="27"/>
      <c r="F45" s="746"/>
      <c r="G45" s="77"/>
      <c r="H45" s="257"/>
      <c r="I45" s="257"/>
      <c r="J45" s="147"/>
      <c r="K45" s="136"/>
      <c r="L45" s="38"/>
      <c r="M45" s="27"/>
      <c r="N45" s="32"/>
      <c r="O45" s="28"/>
      <c r="P45" s="27"/>
      <c r="Q45" s="32"/>
      <c r="R45" s="576"/>
    </row>
    <row r="46" spans="1:18" s="4" customFormat="1" ht="19.5" customHeight="1">
      <c r="C46" s="28"/>
      <c r="D46" s="27"/>
      <c r="E46" s="27"/>
      <c r="F46" s="746"/>
      <c r="G46" s="77"/>
      <c r="H46" s="257"/>
      <c r="I46" s="257"/>
      <c r="J46" s="147"/>
      <c r="K46" s="136"/>
      <c r="L46" s="38"/>
      <c r="M46" s="27"/>
      <c r="N46" s="32"/>
      <c r="O46" s="28"/>
      <c r="P46" s="27"/>
      <c r="Q46" s="32"/>
      <c r="R46" s="576"/>
    </row>
    <row r="47" spans="1:18" s="4" customFormat="1" ht="19.5" customHeight="1">
      <c r="C47" s="28"/>
      <c r="D47" s="27"/>
      <c r="E47" s="27"/>
      <c r="F47" s="746"/>
      <c r="G47" s="77"/>
      <c r="H47" s="257"/>
      <c r="I47" s="257"/>
      <c r="J47" s="147"/>
      <c r="K47" s="136"/>
      <c r="L47" s="38"/>
      <c r="M47" s="27"/>
      <c r="N47" s="32"/>
      <c r="O47" s="28"/>
      <c r="P47" s="27"/>
      <c r="Q47" s="32"/>
      <c r="R47" s="576"/>
    </row>
    <row r="48" spans="1:18" s="4" customFormat="1" ht="19.5" customHeight="1">
      <c r="C48" s="28"/>
      <c r="D48" s="27"/>
      <c r="E48" s="27"/>
      <c r="F48" s="117"/>
      <c r="G48" s="1009"/>
      <c r="H48" s="77"/>
      <c r="I48" s="257"/>
      <c r="J48" s="76"/>
      <c r="K48" s="136"/>
      <c r="L48" s="38"/>
      <c r="M48" s="27"/>
      <c r="N48" s="32"/>
      <c r="O48" s="28"/>
      <c r="P48" s="27"/>
      <c r="Q48" s="32"/>
      <c r="R48" s="576"/>
    </row>
    <row r="49" spans="3:18" s="4" customFormat="1" ht="19.5" customHeight="1">
      <c r="C49" s="28"/>
      <c r="D49" s="27"/>
      <c r="E49" s="27"/>
      <c r="F49" s="117"/>
      <c r="G49" s="1009"/>
      <c r="H49" s="77"/>
      <c r="I49" s="257"/>
      <c r="J49" s="76"/>
      <c r="K49" s="136"/>
      <c r="L49" s="38"/>
      <c r="M49" s="27"/>
      <c r="N49" s="32"/>
      <c r="O49" s="28"/>
      <c r="P49" s="27"/>
      <c r="Q49" s="32"/>
      <c r="R49" s="576"/>
    </row>
    <row r="50" spans="3:18" s="4" customFormat="1" ht="19.5" customHeight="1">
      <c r="C50" s="28"/>
      <c r="D50" s="27"/>
      <c r="E50" s="27"/>
      <c r="F50" s="117"/>
      <c r="G50" s="1009"/>
      <c r="H50" s="77"/>
      <c r="I50" s="257"/>
      <c r="J50" s="76"/>
      <c r="K50" s="136"/>
      <c r="L50" s="38"/>
      <c r="M50" s="27"/>
      <c r="N50" s="32"/>
      <c r="O50" s="28"/>
      <c r="P50" s="27"/>
      <c r="Q50" s="32"/>
      <c r="R50" s="576"/>
    </row>
    <row r="51" spans="3:18" s="4" customFormat="1" ht="19.5" customHeight="1">
      <c r="C51" s="28"/>
      <c r="D51" s="27"/>
      <c r="E51" s="27"/>
      <c r="F51" s="1010"/>
      <c r="G51" s="1011"/>
      <c r="H51" s="27"/>
      <c r="I51" s="257"/>
      <c r="J51" s="38"/>
      <c r="K51" s="1010"/>
      <c r="L51" s="38"/>
      <c r="M51" s="27"/>
      <c r="N51" s="32"/>
      <c r="O51" s="28"/>
      <c r="P51" s="27"/>
      <c r="Q51" s="32"/>
      <c r="R51" s="576"/>
    </row>
    <row r="52" spans="3:18" s="4" customFormat="1" ht="19.5" customHeight="1">
      <c r="C52" s="28"/>
      <c r="D52" s="27"/>
      <c r="E52" s="27"/>
      <c r="F52" s="1010"/>
      <c r="G52" s="1011"/>
      <c r="H52" s="27"/>
      <c r="I52" s="257"/>
      <c r="J52" s="38"/>
      <c r="K52" s="1010"/>
      <c r="L52" s="38"/>
      <c r="M52" s="27"/>
      <c r="N52" s="32"/>
      <c r="O52" s="28"/>
      <c r="P52" s="27"/>
      <c r="Q52" s="32"/>
      <c r="R52" s="576"/>
    </row>
    <row r="53" spans="3:18" s="4" customFormat="1" ht="19.5" customHeight="1">
      <c r="C53" s="28"/>
      <c r="D53" s="27"/>
      <c r="E53" s="27"/>
      <c r="F53" s="1010"/>
      <c r="G53" s="1011"/>
      <c r="H53" s="27"/>
      <c r="I53" s="257"/>
      <c r="J53" s="38"/>
      <c r="K53" s="1010"/>
      <c r="L53" s="38"/>
      <c r="M53" s="27"/>
      <c r="N53" s="32"/>
      <c r="O53" s="28"/>
      <c r="P53" s="27"/>
      <c r="Q53" s="32"/>
      <c r="R53" s="576"/>
    </row>
    <row r="54" spans="3:18" s="4" customFormat="1" ht="19.5" customHeight="1">
      <c r="C54" s="28"/>
      <c r="D54" s="27"/>
      <c r="E54" s="27"/>
      <c r="F54" s="1010"/>
      <c r="G54" s="1011"/>
      <c r="H54" s="27"/>
      <c r="I54" s="257"/>
      <c r="J54" s="38"/>
      <c r="K54" s="1010"/>
      <c r="L54" s="38"/>
      <c r="M54" s="27"/>
      <c r="N54" s="32"/>
      <c r="O54" s="28"/>
      <c r="P54" s="27"/>
      <c r="Q54" s="32"/>
      <c r="R54" s="576"/>
    </row>
    <row r="55" spans="3:18" s="4" customFormat="1" ht="19.5" customHeight="1">
      <c r="C55" s="28"/>
      <c r="D55" s="27"/>
      <c r="E55" s="27"/>
      <c r="F55" s="746"/>
      <c r="G55" s="77"/>
      <c r="H55" s="77"/>
      <c r="I55" s="257"/>
      <c r="J55" s="147"/>
      <c r="K55" s="136"/>
      <c r="L55" s="38"/>
      <c r="M55" s="27"/>
      <c r="N55" s="32"/>
      <c r="O55" s="28"/>
      <c r="P55" s="27"/>
      <c r="Q55" s="32"/>
      <c r="R55" s="576"/>
    </row>
    <row r="56" spans="3:18" s="4" customFormat="1" ht="19.5" customHeight="1">
      <c r="C56" s="28"/>
      <c r="D56" s="27"/>
      <c r="E56" s="27"/>
      <c r="F56" s="746"/>
      <c r="G56" s="77"/>
      <c r="H56" s="77"/>
      <c r="I56" s="257"/>
      <c r="J56" s="147"/>
      <c r="K56" s="136"/>
      <c r="L56" s="38"/>
      <c r="M56" s="27"/>
      <c r="N56" s="32"/>
      <c r="O56" s="28"/>
      <c r="P56" s="27"/>
      <c r="Q56" s="32"/>
      <c r="R56" s="576"/>
    </row>
    <row r="57" spans="3:18" s="4" customFormat="1" ht="19.5" customHeight="1">
      <c r="C57" s="28"/>
      <c r="D57" s="27"/>
      <c r="E57" s="27"/>
      <c r="F57" s="746"/>
      <c r="G57" s="77"/>
      <c r="H57" s="257"/>
      <c r="I57" s="257"/>
      <c r="J57" s="147"/>
      <c r="K57" s="136"/>
      <c r="L57" s="38"/>
      <c r="M57" s="27"/>
      <c r="N57" s="32"/>
      <c r="O57" s="28"/>
      <c r="P57" s="27"/>
      <c r="Q57" s="32"/>
      <c r="R57" s="576"/>
    </row>
    <row r="58" spans="3:18" s="4" customFormat="1" ht="19.5" customHeight="1">
      <c r="C58" s="28"/>
      <c r="D58" s="27"/>
      <c r="E58" s="27"/>
      <c r="F58" s="971"/>
      <c r="G58" s="77"/>
      <c r="H58" s="257"/>
      <c r="I58" s="257"/>
      <c r="J58" s="147"/>
      <c r="K58" s="136"/>
      <c r="L58" s="38"/>
      <c r="M58" s="27"/>
      <c r="N58" s="32"/>
      <c r="O58" s="28"/>
      <c r="P58" s="27"/>
      <c r="Q58" s="32"/>
      <c r="R58" s="576"/>
    </row>
    <row r="59" spans="3:18" s="4" customFormat="1" ht="19.5" customHeight="1">
      <c r="C59" s="28"/>
      <c r="D59" s="27"/>
      <c r="E59" s="27"/>
      <c r="F59" s="971"/>
      <c r="G59" s="77"/>
      <c r="H59" s="257"/>
      <c r="I59" s="257"/>
      <c r="J59" s="147"/>
      <c r="K59" s="136"/>
      <c r="L59" s="38"/>
      <c r="M59" s="27"/>
      <c r="N59" s="32"/>
      <c r="O59" s="28"/>
      <c r="P59" s="27"/>
      <c r="Q59" s="32"/>
      <c r="R59" s="576"/>
    </row>
    <row r="60" spans="3:18" s="4" customFormat="1" ht="19.5" customHeight="1">
      <c r="C60" s="28"/>
      <c r="D60" s="27"/>
      <c r="E60" s="27"/>
      <c r="F60" s="971"/>
      <c r="G60" s="77"/>
      <c r="H60" s="257"/>
      <c r="I60" s="257"/>
      <c r="J60" s="147"/>
      <c r="K60" s="136"/>
      <c r="L60" s="38"/>
      <c r="M60" s="27"/>
      <c r="N60" s="32"/>
      <c r="O60" s="28"/>
      <c r="P60" s="27"/>
      <c r="Q60" s="32"/>
      <c r="R60" s="576"/>
    </row>
    <row r="61" spans="3:18" s="4" customFormat="1" ht="19.5" customHeight="1">
      <c r="C61" s="28"/>
      <c r="D61" s="27"/>
      <c r="E61" s="27"/>
      <c r="F61" s="971"/>
      <c r="G61" s="77"/>
      <c r="H61" s="257"/>
      <c r="I61" s="257"/>
      <c r="J61" s="147"/>
      <c r="K61" s="136"/>
      <c r="L61" s="38"/>
      <c r="M61" s="27"/>
      <c r="N61" s="32"/>
      <c r="O61" s="28"/>
      <c r="P61" s="27"/>
      <c r="Q61" s="32"/>
      <c r="R61" s="576"/>
    </row>
    <row r="62" spans="3:18" s="4" customFormat="1" ht="19.5" customHeight="1">
      <c r="C62" s="28"/>
      <c r="D62" s="27"/>
      <c r="E62" s="27"/>
      <c r="F62" s="971"/>
      <c r="G62" s="77"/>
      <c r="H62" s="257"/>
      <c r="I62" s="257"/>
      <c r="J62" s="147"/>
      <c r="K62" s="136"/>
      <c r="L62" s="38"/>
      <c r="M62" s="27"/>
      <c r="N62" s="32"/>
      <c r="O62" s="28"/>
      <c r="P62" s="27"/>
      <c r="Q62" s="32"/>
      <c r="R62" s="576"/>
    </row>
    <row r="63" spans="3:18" s="4" customFormat="1" ht="19.5" customHeight="1">
      <c r="C63" s="28"/>
      <c r="D63" s="27"/>
      <c r="E63" s="27"/>
      <c r="F63" s="971"/>
      <c r="G63" s="77"/>
      <c r="H63" s="257"/>
      <c r="I63" s="257"/>
      <c r="J63" s="147"/>
      <c r="K63" s="136"/>
      <c r="L63" s="38"/>
      <c r="M63" s="27"/>
      <c r="N63" s="32"/>
      <c r="O63" s="28"/>
      <c r="P63" s="27"/>
      <c r="Q63" s="32"/>
      <c r="R63" s="576"/>
    </row>
    <row r="64" spans="3: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22.5" customHeight="1">
      <c r="C95" s="28"/>
      <c r="D95" s="605"/>
      <c r="E95" s="605"/>
      <c r="F95" s="406"/>
      <c r="G95" s="256"/>
      <c r="H95" s="187"/>
      <c r="I95" s="77"/>
      <c r="J95" s="31"/>
      <c r="K95" s="406"/>
      <c r="L95" s="38"/>
      <c r="M95" s="27"/>
      <c r="N95" s="32"/>
      <c r="O95" s="28"/>
      <c r="P95" s="27"/>
      <c r="Q95" s="32"/>
      <c r="R95" s="576"/>
    </row>
    <row r="96" spans="3:18" s="4" customFormat="1" ht="18.75" customHeight="1">
      <c r="C96" s="28"/>
      <c r="D96" s="605"/>
      <c r="E96" s="605"/>
      <c r="F96" s="406"/>
      <c r="G96" s="256"/>
      <c r="H96" s="187"/>
      <c r="I96" s="77"/>
      <c r="J96" s="31"/>
      <c r="K96" s="406"/>
      <c r="L96" s="38"/>
      <c r="M96" s="27"/>
      <c r="N96" s="32"/>
      <c r="O96" s="28"/>
      <c r="P96" s="27"/>
      <c r="Q96" s="32"/>
      <c r="R96" s="576"/>
    </row>
    <row r="97" spans="3:18" s="4" customFormat="1" ht="18.75" customHeight="1">
      <c r="C97" s="28"/>
      <c r="D97" s="27"/>
      <c r="E97" s="27"/>
      <c r="F97" s="117"/>
      <c r="G97" s="1009"/>
      <c r="H97" s="257"/>
      <c r="I97" s="257"/>
      <c r="J97" s="76"/>
      <c r="K97" s="136"/>
      <c r="L97" s="38"/>
      <c r="M97" s="27"/>
      <c r="N97" s="32"/>
      <c r="O97" s="28"/>
      <c r="P97" s="27"/>
      <c r="Q97" s="32"/>
      <c r="R97" s="576"/>
    </row>
    <row r="98" spans="3:18" s="4" customFormat="1" ht="19.5" customHeight="1">
      <c r="C98" s="28"/>
      <c r="D98" s="27"/>
      <c r="E98" s="27"/>
      <c r="F98" s="117"/>
      <c r="G98" s="1009"/>
      <c r="H98" s="257"/>
      <c r="I98" s="257"/>
      <c r="J98" s="76"/>
      <c r="K98" s="136"/>
      <c r="L98" s="38"/>
      <c r="M98" s="27"/>
      <c r="N98" s="32"/>
      <c r="O98" s="28"/>
      <c r="P98" s="27"/>
      <c r="Q98" s="32"/>
      <c r="R98" s="576"/>
    </row>
    <row r="99" spans="3:18" s="4" customFormat="1" ht="19.5" customHeight="1">
      <c r="C99" s="28"/>
      <c r="D99" s="27"/>
      <c r="E99" s="27"/>
      <c r="F99" s="1010"/>
      <c r="G99" s="1011"/>
      <c r="H99" s="38"/>
      <c r="I99" s="257"/>
      <c r="J99" s="38"/>
      <c r="K99" s="1010"/>
      <c r="L99" s="38"/>
      <c r="M99" s="27"/>
      <c r="N99" s="32"/>
      <c r="O99" s="28"/>
      <c r="P99" s="27"/>
      <c r="Q99" s="32"/>
      <c r="R99" s="576"/>
    </row>
    <row r="100" spans="3:18" s="4" customFormat="1" ht="19.5" customHeight="1">
      <c r="C100" s="28"/>
      <c r="D100" s="27"/>
      <c r="E100" s="27"/>
      <c r="F100" s="1010"/>
      <c r="G100" s="1011"/>
      <c r="H100" s="38"/>
      <c r="I100" s="257"/>
      <c r="J100" s="38"/>
      <c r="K100" s="1010"/>
      <c r="L100" s="38"/>
      <c r="M100" s="27"/>
      <c r="N100" s="32"/>
      <c r="O100" s="28"/>
      <c r="P100" s="27"/>
      <c r="Q100" s="32"/>
      <c r="R100" s="576"/>
    </row>
    <row r="101" spans="3:18" s="4" customFormat="1" ht="19.5" customHeight="1">
      <c r="C101" s="28"/>
      <c r="D101" s="605"/>
      <c r="E101" s="605"/>
      <c r="F101" s="38"/>
      <c r="G101" s="256"/>
      <c r="H101" s="187"/>
      <c r="I101" s="77"/>
      <c r="J101" s="31"/>
      <c r="K101" s="117"/>
      <c r="L101" s="38"/>
      <c r="M101" s="27"/>
      <c r="N101" s="32"/>
      <c r="O101" s="28"/>
      <c r="P101" s="27"/>
      <c r="Q101" s="32"/>
      <c r="R101" s="576"/>
    </row>
    <row r="102" spans="3:18" s="4" customFormat="1" ht="19.5" customHeight="1">
      <c r="C102" s="28"/>
      <c r="D102" s="605"/>
      <c r="E102" s="605"/>
      <c r="F102" s="78"/>
      <c r="G102" s="256"/>
      <c r="H102" s="187"/>
      <c r="I102" s="77"/>
      <c r="J102" s="31"/>
      <c r="K102" s="38"/>
      <c r="L102" s="38"/>
      <c r="M102" s="27"/>
      <c r="N102" s="32"/>
      <c r="O102" s="28"/>
      <c r="P102" s="27"/>
      <c r="Q102" s="32"/>
      <c r="R102" s="576"/>
    </row>
    <row r="103" spans="3:18" s="4" customFormat="1" ht="19.5" customHeight="1">
      <c r="C103" s="28"/>
      <c r="D103" s="605"/>
      <c r="E103" s="605"/>
      <c r="F103" s="78"/>
      <c r="G103" s="256"/>
      <c r="H103" s="187"/>
      <c r="I103" s="77"/>
      <c r="J103" s="31"/>
      <c r="K103" s="38"/>
      <c r="L103" s="38"/>
      <c r="M103" s="27"/>
      <c r="N103" s="32"/>
      <c r="O103" s="28"/>
      <c r="P103" s="27"/>
      <c r="Q103" s="32"/>
      <c r="R103" s="576"/>
    </row>
    <row r="104" spans="3:18" s="4" customFormat="1" ht="19.5" customHeight="1">
      <c r="C104" s="28"/>
      <c r="D104" s="605"/>
      <c r="E104" s="605"/>
      <c r="F104" s="78"/>
      <c r="G104" s="256"/>
      <c r="H104" s="187"/>
      <c r="I104" s="77"/>
      <c r="J104" s="31"/>
      <c r="K104" s="38"/>
      <c r="L104" s="38"/>
      <c r="M104" s="27"/>
      <c r="N104" s="32"/>
      <c r="O104" s="28"/>
      <c r="P104" s="27"/>
      <c r="Q104" s="32"/>
      <c r="R104" s="576"/>
    </row>
    <row r="105" spans="3:18" s="4" customFormat="1" ht="19.5" customHeight="1">
      <c r="C105" s="28"/>
      <c r="D105" s="605"/>
      <c r="E105" s="605"/>
      <c r="F105" s="78"/>
      <c r="G105" s="256"/>
      <c r="H105" s="187"/>
      <c r="I105" s="77"/>
      <c r="J105" s="31"/>
      <c r="K105" s="38"/>
      <c r="L105" s="38"/>
      <c r="M105" s="27"/>
      <c r="N105" s="32"/>
      <c r="O105" s="28"/>
      <c r="P105" s="27"/>
      <c r="Q105" s="32"/>
      <c r="R105" s="576"/>
    </row>
    <row r="106" spans="3:18" s="4" customFormat="1" ht="19.5" customHeight="1">
      <c r="C106" s="28"/>
      <c r="D106" s="605"/>
      <c r="E106" s="605"/>
      <c r="F106" s="78"/>
      <c r="G106" s="256"/>
      <c r="H106" s="187"/>
      <c r="I106" s="77"/>
      <c r="J106" s="31"/>
      <c r="K106" s="38"/>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85"/>
      <c r="G114" s="27"/>
      <c r="H114" s="187"/>
      <c r="I114" s="77"/>
      <c r="J114" s="31"/>
      <c r="K114" s="38"/>
      <c r="L114" s="38"/>
      <c r="M114" s="27"/>
      <c r="N114" s="32"/>
      <c r="O114" s="28"/>
      <c r="P114" s="27"/>
      <c r="Q114" s="32"/>
      <c r="R114" s="576"/>
    </row>
    <row r="115" spans="3:18" s="4" customFormat="1" ht="19.5" customHeight="1">
      <c r="C115" s="28"/>
      <c r="D115" s="605"/>
      <c r="E115" s="605"/>
      <c r="F115" s="201"/>
      <c r="G115" s="267"/>
      <c r="H115" s="187"/>
      <c r="I115" s="77"/>
      <c r="J115" s="31"/>
      <c r="K115" s="38"/>
      <c r="L115" s="38"/>
      <c r="M115" s="27"/>
      <c r="N115" s="32"/>
      <c r="O115" s="28"/>
      <c r="P115" s="27"/>
      <c r="Q115" s="32"/>
      <c r="R115" s="576"/>
    </row>
    <row r="116" spans="3:18" s="4" customFormat="1" ht="19.5" customHeight="1">
      <c r="C116" s="28"/>
      <c r="D116" s="605"/>
      <c r="E116" s="605"/>
      <c r="F116" s="201"/>
      <c r="G116" s="267"/>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78"/>
      <c r="G119" s="256"/>
      <c r="H119" s="187"/>
      <c r="I119" s="77"/>
      <c r="J119" s="31"/>
      <c r="K119" s="38"/>
      <c r="L119" s="38"/>
      <c r="M119" s="27"/>
      <c r="N119" s="32"/>
      <c r="O119" s="28"/>
      <c r="P119" s="27"/>
      <c r="Q119" s="32"/>
      <c r="R119" s="576"/>
    </row>
    <row r="120" spans="3:18" s="4" customFormat="1" ht="18" customHeight="1">
      <c r="C120" s="28"/>
      <c r="D120" s="605"/>
      <c r="E120" s="605"/>
      <c r="F120" s="78"/>
      <c r="G120" s="256"/>
      <c r="H120" s="187"/>
      <c r="I120" s="77"/>
      <c r="J120" s="31"/>
      <c r="K120" s="38"/>
      <c r="L120" s="117"/>
      <c r="M120" s="312"/>
      <c r="N120" s="32"/>
      <c r="O120" s="576"/>
      <c r="P120" s="1012"/>
      <c r="Q120" s="32"/>
      <c r="R120" s="33"/>
    </row>
    <row r="121" spans="3:18" s="4" customFormat="1" ht="18" customHeight="1">
      <c r="C121" s="28"/>
      <c r="D121" s="1013"/>
      <c r="E121" s="38"/>
      <c r="F121" s="38"/>
      <c r="G121" s="256"/>
      <c r="H121" s="187"/>
      <c r="I121" s="77"/>
      <c r="J121" s="87"/>
      <c r="K121" s="187"/>
      <c r="L121" s="117"/>
      <c r="M121" s="312"/>
      <c r="N121" s="32"/>
      <c r="O121" s="576"/>
      <c r="P121" s="1012"/>
      <c r="Q121" s="32"/>
      <c r="R121" s="33"/>
    </row>
    <row r="122" spans="3:18" s="4" customFormat="1" ht="18" customHeight="1">
      <c r="C122" s="28"/>
      <c r="D122" s="28"/>
      <c r="E122" s="28"/>
      <c r="F122" s="1014"/>
      <c r="G122" s="1015"/>
      <c r="H122" s="1014"/>
      <c r="I122" s="257"/>
      <c r="J122" s="257"/>
      <c r="K122" s="1014"/>
      <c r="L122" s="117"/>
      <c r="M122" s="312"/>
      <c r="N122" s="32"/>
      <c r="O122" s="576"/>
      <c r="P122" s="1012"/>
      <c r="Q122" s="32"/>
      <c r="R122" s="33"/>
    </row>
    <row r="123" spans="3:18" s="4" customFormat="1" ht="18" customHeight="1">
      <c r="C123" s="28"/>
      <c r="D123" s="28"/>
      <c r="E123" s="28"/>
      <c r="F123" s="1014"/>
      <c r="G123" s="1015"/>
      <c r="H123" s="1014"/>
      <c r="I123" s="257"/>
      <c r="J123" s="257"/>
      <c r="K123" s="1014"/>
      <c r="L123" s="117"/>
      <c r="M123" s="312"/>
      <c r="N123" s="1016"/>
      <c r="O123" s="576"/>
      <c r="P123" s="1012"/>
      <c r="Q123" s="32"/>
      <c r="R123" s="33"/>
    </row>
    <row r="124" spans="3:18" s="4" customFormat="1" ht="18" customHeight="1">
      <c r="C124" s="28"/>
      <c r="D124" s="28"/>
      <c r="E124" s="28"/>
      <c r="F124" s="1014"/>
      <c r="G124" s="1015"/>
      <c r="H124" s="1014"/>
      <c r="I124" s="257"/>
      <c r="J124" s="257"/>
      <c r="K124" s="1014"/>
      <c r="L124" s="117"/>
      <c r="M124" s="312"/>
      <c r="N124" s="32"/>
      <c r="O124" s="576"/>
      <c r="P124" s="32"/>
      <c r="Q124" s="32"/>
      <c r="R124" s="33"/>
    </row>
    <row r="125" spans="3:18" s="4" customFormat="1" ht="18" customHeight="1">
      <c r="C125" s="28"/>
      <c r="D125" s="28"/>
      <c r="E125" s="28"/>
      <c r="F125" s="1014"/>
      <c r="G125" s="1015"/>
      <c r="H125" s="1014"/>
      <c r="I125" s="257"/>
      <c r="J125" s="257"/>
      <c r="K125" s="1014"/>
      <c r="L125" s="117"/>
      <c r="M125" s="312"/>
      <c r="N125" s="32"/>
      <c r="O125" s="576"/>
      <c r="P125" s="1012"/>
      <c r="Q125" s="32"/>
      <c r="R125" s="33"/>
    </row>
    <row r="126" spans="3:18" s="4" customFormat="1" ht="18" customHeight="1">
      <c r="C126" s="28"/>
      <c r="D126" s="28"/>
      <c r="E126" s="28"/>
      <c r="F126" s="1014"/>
      <c r="G126" s="1015"/>
      <c r="H126" s="1014"/>
      <c r="I126" s="257"/>
      <c r="J126" s="257"/>
      <c r="K126" s="1014"/>
      <c r="L126" s="117"/>
      <c r="M126" s="312"/>
      <c r="N126" s="32"/>
      <c r="O126" s="576"/>
      <c r="P126" s="1012"/>
      <c r="Q126" s="32"/>
      <c r="R126" s="33"/>
    </row>
    <row r="127" spans="3:18" s="4" customFormat="1" ht="18" customHeight="1">
      <c r="C127" s="28"/>
      <c r="D127" s="1013"/>
      <c r="E127" s="28"/>
      <c r="F127" s="1014"/>
      <c r="G127" s="1015"/>
      <c r="H127" s="1014"/>
      <c r="I127" s="257"/>
      <c r="J127" s="257"/>
      <c r="K127" s="1014"/>
      <c r="L127" s="117"/>
      <c r="M127" s="312"/>
      <c r="N127" s="32"/>
      <c r="O127" s="576"/>
      <c r="P127" s="1012"/>
      <c r="Q127" s="32"/>
      <c r="R127" s="33"/>
    </row>
    <row r="128" spans="3:18" s="4" customFormat="1" ht="18" customHeight="1">
      <c r="C128" s="27"/>
      <c r="D128" s="28"/>
      <c r="E128" s="28"/>
      <c r="F128" s="1014"/>
      <c r="G128" s="1015"/>
      <c r="H128" s="1014"/>
      <c r="I128" s="257"/>
      <c r="J128" s="257"/>
      <c r="K128" s="1014"/>
      <c r="L128" s="117"/>
      <c r="M128" s="312"/>
      <c r="N128" s="32"/>
      <c r="O128" s="576"/>
      <c r="P128" s="1012"/>
      <c r="Q128" s="32"/>
      <c r="R128" s="33"/>
    </row>
    <row r="129" spans="3:18" s="4" customFormat="1" ht="18" customHeight="1">
      <c r="C129" s="27"/>
      <c r="D129" s="28"/>
      <c r="E129" s="28"/>
      <c r="F129" s="1014"/>
      <c r="G129" s="1015"/>
      <c r="H129" s="1014"/>
      <c r="I129" s="257"/>
      <c r="J129" s="257"/>
      <c r="K129" s="1014"/>
      <c r="L129" s="117"/>
      <c r="M129" s="312"/>
      <c r="N129" s="32"/>
      <c r="O129" s="576"/>
      <c r="P129" s="1012"/>
      <c r="Q129" s="32"/>
      <c r="R129" s="33"/>
    </row>
    <row r="130" spans="3:18" s="4" customFormat="1" ht="18" customHeight="1">
      <c r="C130" s="27"/>
      <c r="D130" s="28"/>
      <c r="E130" s="28"/>
      <c r="F130" s="1014"/>
      <c r="G130" s="1015"/>
      <c r="H130" s="1014"/>
      <c r="I130" s="257"/>
      <c r="J130" s="257"/>
      <c r="K130" s="1014"/>
      <c r="L130" s="117"/>
      <c r="M130" s="312"/>
      <c r="N130" s="32"/>
      <c r="O130" s="576"/>
      <c r="P130" s="1012"/>
      <c r="Q130" s="32"/>
      <c r="R130" s="33"/>
    </row>
    <row r="131" spans="3:18" s="4" customFormat="1" ht="18" customHeight="1">
      <c r="C131" s="27"/>
      <c r="D131" s="28"/>
      <c r="E131" s="28"/>
      <c r="F131" s="1014"/>
      <c r="G131" s="1015"/>
      <c r="H131" s="1014"/>
      <c r="I131" s="257"/>
      <c r="J131" s="257"/>
      <c r="K131" s="1014"/>
      <c r="L131" s="117"/>
      <c r="M131" s="312"/>
      <c r="N131" s="32"/>
      <c r="O131" s="576"/>
      <c r="P131" s="1012"/>
      <c r="Q131" s="32"/>
      <c r="R131" s="33"/>
    </row>
    <row r="132" spans="3:18" s="4" customFormat="1" ht="18" customHeight="1">
      <c r="C132" s="27"/>
      <c r="D132" s="28"/>
      <c r="E132" s="28"/>
      <c r="F132" s="85"/>
      <c r="G132" s="27"/>
      <c r="H132" s="257"/>
      <c r="I132" s="257"/>
      <c r="J132" s="257"/>
      <c r="K132" s="38"/>
      <c r="L132" s="117"/>
      <c r="M132" s="312"/>
      <c r="N132" s="32"/>
      <c r="O132" s="576"/>
      <c r="P132" s="1012"/>
      <c r="Q132" s="32"/>
      <c r="R132" s="33"/>
    </row>
    <row r="133" spans="3:18" s="4" customFormat="1" ht="18" customHeight="1">
      <c r="C133" s="27"/>
      <c r="D133" s="28"/>
      <c r="E133" s="28"/>
      <c r="F133" s="85"/>
      <c r="G133" s="27"/>
      <c r="H133" s="257"/>
      <c r="I133" s="257"/>
      <c r="J133" s="257"/>
      <c r="K133" s="38"/>
      <c r="L133" s="117"/>
      <c r="M133" s="312"/>
      <c r="N133" s="32"/>
      <c r="O133" s="576"/>
      <c r="P133" s="1012"/>
      <c r="Q133" s="32"/>
      <c r="R133" s="33"/>
    </row>
    <row r="134" spans="3:18" s="4" customFormat="1" ht="18" customHeight="1">
      <c r="C134" s="27"/>
      <c r="D134" s="28"/>
      <c r="E134" s="28"/>
      <c r="F134" s="85"/>
      <c r="G134" s="27"/>
      <c r="H134" s="257"/>
      <c r="I134" s="257"/>
      <c r="J134" s="257"/>
      <c r="K134" s="38"/>
      <c r="L134" s="117"/>
      <c r="M134" s="312"/>
      <c r="N134" s="32"/>
      <c r="O134" s="576"/>
      <c r="P134" s="1012"/>
      <c r="Q134" s="32"/>
      <c r="R134" s="33"/>
    </row>
    <row r="135" spans="3:18" s="4" customFormat="1" ht="18" customHeight="1">
      <c r="C135" s="27"/>
      <c r="D135" s="28"/>
      <c r="E135" s="28"/>
      <c r="F135" s="117"/>
      <c r="G135" s="77"/>
      <c r="H135" s="257"/>
      <c r="I135" s="257"/>
      <c r="J135" s="257"/>
      <c r="K135" s="136"/>
      <c r="L135" s="117"/>
      <c r="M135" s="312"/>
      <c r="N135" s="32"/>
      <c r="O135" s="576"/>
      <c r="P135" s="1012"/>
      <c r="Q135" s="32"/>
      <c r="R135" s="33"/>
    </row>
    <row r="136" spans="3:18" s="4" customFormat="1" ht="18" customHeight="1">
      <c r="C136" s="27"/>
      <c r="D136" s="28"/>
      <c r="E136" s="27"/>
      <c r="F136" s="117"/>
      <c r="G136" s="77"/>
      <c r="H136" s="257"/>
      <c r="I136" s="257"/>
      <c r="J136" s="257"/>
      <c r="K136" s="312"/>
      <c r="L136" s="117"/>
      <c r="M136" s="312"/>
      <c r="N136" s="32"/>
      <c r="O136" s="576"/>
      <c r="P136" s="1012"/>
      <c r="Q136" s="32"/>
      <c r="R136" s="33"/>
    </row>
    <row r="137" spans="3:18" s="4" customFormat="1" ht="18" customHeight="1">
      <c r="C137" s="27"/>
      <c r="D137" s="28"/>
      <c r="E137" s="28"/>
      <c r="F137" s="201"/>
      <c r="G137" s="267"/>
      <c r="H137" s="257"/>
      <c r="I137" s="257"/>
      <c r="J137" s="257"/>
      <c r="K137" s="38"/>
      <c r="L137" s="117"/>
      <c r="M137" s="312"/>
      <c r="N137" s="32"/>
      <c r="O137" s="576"/>
      <c r="P137" s="1012"/>
      <c r="Q137" s="32"/>
      <c r="R137" s="33"/>
    </row>
    <row r="138" spans="3:18" s="4" customFormat="1" ht="18" customHeight="1">
      <c r="C138" s="27"/>
      <c r="D138" s="28"/>
      <c r="E138" s="28"/>
      <c r="F138" s="201"/>
      <c r="G138" s="267"/>
      <c r="H138" s="1014"/>
      <c r="I138" s="257"/>
      <c r="J138" s="257"/>
      <c r="K138" s="1014"/>
      <c r="L138" s="117"/>
      <c r="M138" s="312"/>
      <c r="N138" s="32"/>
      <c r="O138" s="576"/>
      <c r="P138" s="1012"/>
      <c r="Q138" s="32"/>
      <c r="R138" s="33"/>
    </row>
    <row r="139" spans="3:18" s="4" customFormat="1" ht="18" customHeight="1">
      <c r="C139" s="27"/>
      <c r="D139" s="28"/>
      <c r="E139" s="28"/>
      <c r="F139" s="1014"/>
      <c r="G139" s="1015"/>
      <c r="H139" s="1014"/>
      <c r="I139" s="257"/>
      <c r="J139" s="257"/>
      <c r="K139" s="1014"/>
      <c r="L139" s="117"/>
      <c r="M139" s="312"/>
      <c r="N139" s="32"/>
      <c r="O139" s="576"/>
      <c r="P139" s="1012"/>
      <c r="Q139" s="32"/>
      <c r="R139" s="33"/>
    </row>
    <row r="140" spans="3:18" s="4" customFormat="1" ht="18" customHeight="1">
      <c r="C140" s="27"/>
      <c r="D140" s="28"/>
      <c r="E140" s="28"/>
      <c r="F140" s="1014"/>
      <c r="G140" s="1015"/>
      <c r="H140" s="1014"/>
      <c r="I140" s="257"/>
      <c r="J140" s="257"/>
      <c r="K140" s="1014"/>
      <c r="L140" s="117"/>
      <c r="M140" s="312"/>
      <c r="N140" s="32"/>
      <c r="O140" s="576"/>
      <c r="P140" s="1012"/>
      <c r="Q140" s="32"/>
      <c r="R140" s="33"/>
    </row>
    <row r="141" spans="3:18" s="4" customFormat="1" ht="18" customHeight="1">
      <c r="C141" s="27"/>
      <c r="D141" s="28"/>
      <c r="E141" s="28"/>
      <c r="F141" s="1014"/>
      <c r="G141" s="1015"/>
      <c r="H141" s="1014"/>
      <c r="I141" s="257"/>
      <c r="J141" s="257"/>
      <c r="K141" s="1014"/>
      <c r="L141" s="117"/>
      <c r="M141" s="312"/>
      <c r="N141" s="32"/>
      <c r="O141" s="576"/>
      <c r="P141" s="1012"/>
      <c r="Q141" s="32"/>
      <c r="R141" s="33"/>
    </row>
    <row r="142" spans="3:18" s="4" customFormat="1" ht="18" customHeight="1">
      <c r="C142" s="27"/>
      <c r="D142" s="28"/>
      <c r="E142" s="28"/>
      <c r="F142" s="1014"/>
      <c r="G142" s="1015"/>
      <c r="H142" s="1014"/>
      <c r="I142" s="257"/>
      <c r="J142" s="257"/>
      <c r="K142" s="1014"/>
      <c r="L142" s="117"/>
      <c r="M142" s="312"/>
      <c r="N142" s="32"/>
      <c r="O142" s="576"/>
      <c r="P142" s="1012"/>
      <c r="Q142" s="32"/>
      <c r="R142" s="33"/>
    </row>
    <row r="143" spans="3:18" s="4" customFormat="1" ht="18" customHeight="1">
      <c r="C143" s="27"/>
      <c r="D143" s="28"/>
      <c r="E143" s="28"/>
      <c r="F143" s="1014"/>
      <c r="G143" s="1015"/>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32"/>
      <c r="P149" s="1017"/>
      <c r="Q149" s="32"/>
      <c r="R149" s="33"/>
    </row>
    <row r="150" spans="3:18" s="4" customFormat="1" ht="18" customHeight="1">
      <c r="C150" s="27"/>
      <c r="D150" s="28"/>
      <c r="E150" s="28"/>
      <c r="F150" s="85"/>
      <c r="G150" s="27"/>
      <c r="H150" s="257"/>
      <c r="I150" s="257"/>
      <c r="J150" s="257"/>
      <c r="K150" s="38"/>
      <c r="L150" s="117"/>
      <c r="M150" s="312"/>
      <c r="N150" s="32"/>
      <c r="O150" s="576"/>
      <c r="P150" s="1012"/>
      <c r="Q150" s="32"/>
      <c r="R150" s="33"/>
    </row>
    <row r="151" spans="3:18" s="4" customFormat="1" ht="18" customHeight="1">
      <c r="C151" s="27"/>
      <c r="D151" s="28"/>
      <c r="E151" s="28"/>
      <c r="F151" s="85"/>
      <c r="G151" s="27"/>
      <c r="H151" s="257"/>
      <c r="I151" s="257"/>
      <c r="J151" s="257"/>
      <c r="K151" s="38"/>
      <c r="L151" s="117"/>
      <c r="M151" s="312"/>
      <c r="N151" s="32"/>
      <c r="O151" s="576"/>
      <c r="P151" s="1012"/>
      <c r="Q151" s="32"/>
      <c r="R151" s="33"/>
    </row>
    <row r="152" spans="3:18" s="4" customFormat="1" ht="18" customHeight="1">
      <c r="C152" s="27"/>
      <c r="D152" s="28"/>
      <c r="E152" s="28"/>
      <c r="F152" s="85"/>
      <c r="G152" s="27"/>
      <c r="H152" s="257"/>
      <c r="I152" s="257"/>
      <c r="J152" s="257"/>
      <c r="K152" s="38"/>
      <c r="L152" s="117"/>
      <c r="M152" s="312"/>
      <c r="N152" s="32"/>
      <c r="O152" s="576"/>
      <c r="P152" s="1012"/>
      <c r="Q152" s="32"/>
      <c r="R152" s="33"/>
    </row>
    <row r="153" spans="3:18" s="4" customFormat="1" ht="18" customHeight="1">
      <c r="C153" s="27"/>
      <c r="D153" s="28"/>
      <c r="E153" s="28"/>
      <c r="F153" s="117"/>
      <c r="G153" s="77"/>
      <c r="H153" s="257"/>
      <c r="I153" s="257"/>
      <c r="J153" s="257"/>
      <c r="K153" s="136"/>
      <c r="L153" s="117"/>
      <c r="M153" s="312"/>
      <c r="N153" s="32"/>
      <c r="O153" s="576"/>
      <c r="P153" s="1012"/>
      <c r="Q153" s="576"/>
      <c r="R153" s="33"/>
    </row>
    <row r="154" spans="3:18" s="4" customFormat="1" ht="18" customHeight="1">
      <c r="C154" s="27"/>
      <c r="D154" s="27"/>
      <c r="E154" s="27"/>
      <c r="F154" s="117"/>
      <c r="G154" s="77"/>
      <c r="H154" s="257"/>
      <c r="I154" s="257"/>
      <c r="J154" s="257"/>
      <c r="K154" s="312"/>
      <c r="L154" s="117"/>
      <c r="M154" s="312"/>
      <c r="N154" s="32"/>
      <c r="O154" s="576"/>
      <c r="P154" s="1012"/>
      <c r="Q154" s="576"/>
      <c r="R154" s="33"/>
    </row>
    <row r="155" spans="3:18" ht="18" customHeight="1">
      <c r="C155" s="27"/>
      <c r="D155" s="27"/>
      <c r="E155" s="27"/>
      <c r="F155" s="117"/>
      <c r="G155" s="77"/>
      <c r="H155" s="257"/>
      <c r="I155" s="257"/>
      <c r="J155" s="257"/>
      <c r="K155" s="312"/>
      <c r="L155" s="117"/>
      <c r="M155" s="312"/>
      <c r="N155" s="32"/>
      <c r="O155" s="576"/>
      <c r="P155" s="1012"/>
      <c r="Q155" s="1018"/>
      <c r="R155" s="1019"/>
    </row>
    <row r="156" spans="3:18">
      <c r="D156" s="27"/>
      <c r="E156" s="27"/>
      <c r="F156" s="117"/>
      <c r="G156" s="77"/>
      <c r="H156" s="257"/>
      <c r="I156" s="257"/>
      <c r="J156" s="257"/>
      <c r="K156" s="312"/>
      <c r="R156" s="12"/>
    </row>
    <row r="157" spans="3:18">
      <c r="R157" s="12"/>
    </row>
    <row r="158" spans="3:18">
      <c r="R158" s="12"/>
    </row>
    <row r="159" spans="3:18">
      <c r="N159" s="644"/>
      <c r="R159" s="12"/>
    </row>
    <row r="160" spans="3:18">
      <c r="C160" s="1"/>
      <c r="R160" s="12"/>
    </row>
    <row r="161" spans="1:18">
      <c r="D161" s="4"/>
      <c r="F161" s="1020"/>
      <c r="G161" s="1021"/>
      <c r="H161" s="4"/>
      <c r="N161" s="644"/>
      <c r="R161" s="12"/>
    </row>
    <row r="163" spans="1:18" s="4" customFormat="1">
      <c r="A163" s="1"/>
      <c r="B163" s="1"/>
      <c r="D163" s="1"/>
      <c r="E163" s="1"/>
      <c r="F163" s="1022"/>
      <c r="H163" s="1"/>
      <c r="I163" s="1"/>
      <c r="J163" s="10"/>
      <c r="K163" s="1"/>
      <c r="L163" s="1"/>
      <c r="O163" s="1"/>
      <c r="P163" s="10"/>
      <c r="Q163" s="572"/>
      <c r="R163" s="572"/>
    </row>
    <row r="164" spans="1:18" s="4" customFormat="1">
      <c r="A164" s="1"/>
      <c r="B164" s="1"/>
      <c r="D164" s="1"/>
      <c r="E164" s="1"/>
      <c r="F164" s="1022"/>
      <c r="H164" s="1"/>
      <c r="I164" s="1"/>
      <c r="J164" s="10"/>
      <c r="K164" s="1"/>
      <c r="L164" s="1"/>
      <c r="O164" s="1"/>
      <c r="P164" s="10"/>
      <c r="Q164" s="572"/>
      <c r="R164" s="572"/>
    </row>
    <row r="165" spans="1:18" s="4" customFormat="1">
      <c r="A165" s="1"/>
      <c r="B165" s="1"/>
      <c r="D165" s="1"/>
      <c r="E165" s="1"/>
      <c r="F165" s="1022"/>
      <c r="H165" s="1"/>
      <c r="I165" s="1"/>
      <c r="J165" s="10"/>
      <c r="K165" s="1"/>
      <c r="L165" s="1"/>
      <c r="O165" s="1"/>
      <c r="P165" s="10"/>
      <c r="Q165" s="572"/>
      <c r="R165" s="572"/>
    </row>
    <row r="166" spans="1:18" s="4" customFormat="1">
      <c r="A166" s="1"/>
      <c r="B166" s="1"/>
      <c r="D166" s="1"/>
      <c r="E166" s="1"/>
      <c r="F166" s="1022"/>
      <c r="H166" s="1"/>
      <c r="I166" s="1"/>
      <c r="J166" s="10"/>
      <c r="K166" s="1"/>
      <c r="L166" s="1"/>
      <c r="O166" s="1"/>
      <c r="P166" s="10"/>
      <c r="Q166" s="572"/>
      <c r="R166" s="572"/>
    </row>
    <row r="167" spans="1:18" s="4" customFormat="1">
      <c r="A167" s="1"/>
      <c r="B167" s="1"/>
      <c r="D167" s="1"/>
      <c r="E167" s="1"/>
      <c r="F167" s="1022"/>
      <c r="H167" s="1"/>
      <c r="I167" s="1"/>
      <c r="J167" s="10"/>
      <c r="K167" s="1"/>
      <c r="L167" s="1"/>
      <c r="O167" s="1"/>
      <c r="P167" s="10"/>
      <c r="Q167" s="572"/>
      <c r="R167" s="57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3"/>
      <c r="H169" s="1"/>
      <c r="I169" s="1"/>
      <c r="J169" s="10"/>
      <c r="K169" s="1"/>
      <c r="L169" s="1"/>
      <c r="O169" s="1"/>
      <c r="P169" s="10"/>
      <c r="Q169" s="572"/>
      <c r="R169" s="572"/>
    </row>
    <row r="170" spans="1:18" s="4" customFormat="1">
      <c r="A170" s="1"/>
      <c r="B170" s="1"/>
      <c r="D170" s="1"/>
      <c r="E170" s="1"/>
      <c r="F170" s="1023"/>
      <c r="H170" s="1"/>
      <c r="I170" s="1"/>
      <c r="J170" s="10"/>
      <c r="K170" s="1"/>
      <c r="L170" s="1"/>
      <c r="O170" s="1"/>
      <c r="P170" s="10"/>
      <c r="Q170" s="572"/>
      <c r="R170" s="572"/>
    </row>
    <row r="171" spans="1:18" s="4" customFormat="1">
      <c r="A171" s="1"/>
      <c r="B171" s="1"/>
      <c r="D171" s="1"/>
      <c r="E171" s="1"/>
      <c r="F171" s="1023"/>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sheetData>
  <autoFilter ref="C11:P125" xr:uid="{92955A57-3571-4F71-A5E3-48E9E712071C}"/>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99:K100 JG99:JG100 TC99:TC100 ACY99:ACY100 AMU99:AMU100 AWQ99:AWQ100 BGM99:BGM100 BQI99:BQI100 CAE99:CAE100 CKA99:CKA100 CTW99:CTW100 DDS99:DDS100 DNO99:DNO100 DXK99:DXK100 EHG99:EHG100 ERC99:ERC100 FAY99:FAY100 FKU99:FKU100 FUQ99:FUQ100 GEM99:GEM100 GOI99:GOI100 GYE99:GYE100 HIA99:HIA100 HRW99:HRW100 IBS99:IBS100 ILO99:ILO100 IVK99:IVK100 JFG99:JFG100 JPC99:JPC100 JYY99:JYY100 KIU99:KIU100 KSQ99:KSQ100 LCM99:LCM100 LMI99:LMI100 LWE99:LWE100 MGA99:MGA100 MPW99:MPW100 MZS99:MZS100 NJO99:NJO100 NTK99:NTK100 ODG99:ODG100 ONC99:ONC100 OWY99:OWY100 PGU99:PGU100 PQQ99:PQQ100 QAM99:QAM100 QKI99:QKI100 QUE99:QUE100 REA99:REA100 RNW99:RNW100 RXS99:RXS100 SHO99:SHO100 SRK99:SRK100 TBG99:TBG100 TLC99:TLC100 TUY99:TUY100 UEU99:UEU100 UOQ99:UOQ100 UYM99:UYM100 VII99:VII100 VSE99:VSE100 WCA99:WCA100 WLW99:WLW100 WVS99:WVS100 K65635:K65636 JG65635:JG65636 TC65635:TC65636 ACY65635:ACY65636 AMU65635:AMU65636 AWQ65635:AWQ65636 BGM65635:BGM65636 BQI65635:BQI65636 CAE65635:CAE65636 CKA65635:CKA65636 CTW65635:CTW65636 DDS65635:DDS65636 DNO65635:DNO65636 DXK65635:DXK65636 EHG65635:EHG65636 ERC65635:ERC65636 FAY65635:FAY65636 FKU65635:FKU65636 FUQ65635:FUQ65636 GEM65635:GEM65636 GOI65635:GOI65636 GYE65635:GYE65636 HIA65635:HIA65636 HRW65635:HRW65636 IBS65635:IBS65636 ILO65635:ILO65636 IVK65635:IVK65636 JFG65635:JFG65636 JPC65635:JPC65636 JYY65635:JYY65636 KIU65635:KIU65636 KSQ65635:KSQ65636 LCM65635:LCM65636 LMI65635:LMI65636 LWE65635:LWE65636 MGA65635:MGA65636 MPW65635:MPW65636 MZS65635:MZS65636 NJO65635:NJO65636 NTK65635:NTK65636 ODG65635:ODG65636 ONC65635:ONC65636 OWY65635:OWY65636 PGU65635:PGU65636 PQQ65635:PQQ65636 QAM65635:QAM65636 QKI65635:QKI65636 QUE65635:QUE65636 REA65635:REA65636 RNW65635:RNW65636 RXS65635:RXS65636 SHO65635:SHO65636 SRK65635:SRK65636 TBG65635:TBG65636 TLC65635:TLC65636 TUY65635:TUY65636 UEU65635:UEU65636 UOQ65635:UOQ65636 UYM65635:UYM65636 VII65635:VII65636 VSE65635:VSE65636 WCA65635:WCA65636 WLW65635:WLW65636 WVS65635:WVS65636 K131171:K131172 JG131171:JG131172 TC131171:TC131172 ACY131171:ACY131172 AMU131171:AMU131172 AWQ131171:AWQ131172 BGM131171:BGM131172 BQI131171:BQI131172 CAE131171:CAE131172 CKA131171:CKA131172 CTW131171:CTW131172 DDS131171:DDS131172 DNO131171:DNO131172 DXK131171:DXK131172 EHG131171:EHG131172 ERC131171:ERC131172 FAY131171:FAY131172 FKU131171:FKU131172 FUQ131171:FUQ131172 GEM131171:GEM131172 GOI131171:GOI131172 GYE131171:GYE131172 HIA131171:HIA131172 HRW131171:HRW131172 IBS131171:IBS131172 ILO131171:ILO131172 IVK131171:IVK131172 JFG131171:JFG131172 JPC131171:JPC131172 JYY131171:JYY131172 KIU131171:KIU131172 KSQ131171:KSQ131172 LCM131171:LCM131172 LMI131171:LMI131172 LWE131171:LWE131172 MGA131171:MGA131172 MPW131171:MPW131172 MZS131171:MZS131172 NJO131171:NJO131172 NTK131171:NTK131172 ODG131171:ODG131172 ONC131171:ONC131172 OWY131171:OWY131172 PGU131171:PGU131172 PQQ131171:PQQ131172 QAM131171:QAM131172 QKI131171:QKI131172 QUE131171:QUE131172 REA131171:REA131172 RNW131171:RNW131172 RXS131171:RXS131172 SHO131171:SHO131172 SRK131171:SRK131172 TBG131171:TBG131172 TLC131171:TLC131172 TUY131171:TUY131172 UEU131171:UEU131172 UOQ131171:UOQ131172 UYM131171:UYM131172 VII131171:VII131172 VSE131171:VSE131172 WCA131171:WCA131172 WLW131171:WLW131172 WVS131171:WVS131172 K196707:K196708 JG196707:JG196708 TC196707:TC196708 ACY196707:ACY196708 AMU196707:AMU196708 AWQ196707:AWQ196708 BGM196707:BGM196708 BQI196707:BQI196708 CAE196707:CAE196708 CKA196707:CKA196708 CTW196707:CTW196708 DDS196707:DDS196708 DNO196707:DNO196708 DXK196707:DXK196708 EHG196707:EHG196708 ERC196707:ERC196708 FAY196707:FAY196708 FKU196707:FKU196708 FUQ196707:FUQ196708 GEM196707:GEM196708 GOI196707:GOI196708 GYE196707:GYE196708 HIA196707:HIA196708 HRW196707:HRW196708 IBS196707:IBS196708 ILO196707:ILO196708 IVK196707:IVK196708 JFG196707:JFG196708 JPC196707:JPC196708 JYY196707:JYY196708 KIU196707:KIU196708 KSQ196707:KSQ196708 LCM196707:LCM196708 LMI196707:LMI196708 LWE196707:LWE196708 MGA196707:MGA196708 MPW196707:MPW196708 MZS196707:MZS196708 NJO196707:NJO196708 NTK196707:NTK196708 ODG196707:ODG196708 ONC196707:ONC196708 OWY196707:OWY196708 PGU196707:PGU196708 PQQ196707:PQQ196708 QAM196707:QAM196708 QKI196707:QKI196708 QUE196707:QUE196708 REA196707:REA196708 RNW196707:RNW196708 RXS196707:RXS196708 SHO196707:SHO196708 SRK196707:SRK196708 TBG196707:TBG196708 TLC196707:TLC196708 TUY196707:TUY196708 UEU196707:UEU196708 UOQ196707:UOQ196708 UYM196707:UYM196708 VII196707:VII196708 VSE196707:VSE196708 WCA196707:WCA196708 WLW196707:WLW196708 WVS196707:WVS196708 K262243:K262244 JG262243:JG262244 TC262243:TC262244 ACY262243:ACY262244 AMU262243:AMU262244 AWQ262243:AWQ262244 BGM262243:BGM262244 BQI262243:BQI262244 CAE262243:CAE262244 CKA262243:CKA262244 CTW262243:CTW262244 DDS262243:DDS262244 DNO262243:DNO262244 DXK262243:DXK262244 EHG262243:EHG262244 ERC262243:ERC262244 FAY262243:FAY262244 FKU262243:FKU262244 FUQ262243:FUQ262244 GEM262243:GEM262244 GOI262243:GOI262244 GYE262243:GYE262244 HIA262243:HIA262244 HRW262243:HRW262244 IBS262243:IBS262244 ILO262243:ILO262244 IVK262243:IVK262244 JFG262243:JFG262244 JPC262243:JPC262244 JYY262243:JYY262244 KIU262243:KIU262244 KSQ262243:KSQ262244 LCM262243:LCM262244 LMI262243:LMI262244 LWE262243:LWE262244 MGA262243:MGA262244 MPW262243:MPW262244 MZS262243:MZS262244 NJO262243:NJO262244 NTK262243:NTK262244 ODG262243:ODG262244 ONC262243:ONC262244 OWY262243:OWY262244 PGU262243:PGU262244 PQQ262243:PQQ262244 QAM262243:QAM262244 QKI262243:QKI262244 QUE262243:QUE262244 REA262243:REA262244 RNW262243:RNW262244 RXS262243:RXS262244 SHO262243:SHO262244 SRK262243:SRK262244 TBG262243:TBG262244 TLC262243:TLC262244 TUY262243:TUY262244 UEU262243:UEU262244 UOQ262243:UOQ262244 UYM262243:UYM262244 VII262243:VII262244 VSE262243:VSE262244 WCA262243:WCA262244 WLW262243:WLW262244 WVS262243:WVS262244 K327779:K327780 JG327779:JG327780 TC327779:TC327780 ACY327779:ACY327780 AMU327779:AMU327780 AWQ327779:AWQ327780 BGM327779:BGM327780 BQI327779:BQI327780 CAE327779:CAE327780 CKA327779:CKA327780 CTW327779:CTW327780 DDS327779:DDS327780 DNO327779:DNO327780 DXK327779:DXK327780 EHG327779:EHG327780 ERC327779:ERC327780 FAY327779:FAY327780 FKU327779:FKU327780 FUQ327779:FUQ327780 GEM327779:GEM327780 GOI327779:GOI327780 GYE327779:GYE327780 HIA327779:HIA327780 HRW327779:HRW327780 IBS327779:IBS327780 ILO327779:ILO327780 IVK327779:IVK327780 JFG327779:JFG327780 JPC327779:JPC327780 JYY327779:JYY327780 KIU327779:KIU327780 KSQ327779:KSQ327780 LCM327779:LCM327780 LMI327779:LMI327780 LWE327779:LWE327780 MGA327779:MGA327780 MPW327779:MPW327780 MZS327779:MZS327780 NJO327779:NJO327780 NTK327779:NTK327780 ODG327779:ODG327780 ONC327779:ONC327780 OWY327779:OWY327780 PGU327779:PGU327780 PQQ327779:PQQ327780 QAM327779:QAM327780 QKI327779:QKI327780 QUE327779:QUE327780 REA327779:REA327780 RNW327779:RNW327780 RXS327779:RXS327780 SHO327779:SHO327780 SRK327779:SRK327780 TBG327779:TBG327780 TLC327779:TLC327780 TUY327779:TUY327780 UEU327779:UEU327780 UOQ327779:UOQ327780 UYM327779:UYM327780 VII327779:VII327780 VSE327779:VSE327780 WCA327779:WCA327780 WLW327779:WLW327780 WVS327779:WVS327780 K393315:K393316 JG393315:JG393316 TC393315:TC393316 ACY393315:ACY393316 AMU393315:AMU393316 AWQ393315:AWQ393316 BGM393315:BGM393316 BQI393315:BQI393316 CAE393315:CAE393316 CKA393315:CKA393316 CTW393315:CTW393316 DDS393315:DDS393316 DNO393315:DNO393316 DXK393315:DXK393316 EHG393315:EHG393316 ERC393315:ERC393316 FAY393315:FAY393316 FKU393315:FKU393316 FUQ393315:FUQ393316 GEM393315:GEM393316 GOI393315:GOI393316 GYE393315:GYE393316 HIA393315:HIA393316 HRW393315:HRW393316 IBS393315:IBS393316 ILO393315:ILO393316 IVK393315:IVK393316 JFG393315:JFG393316 JPC393315:JPC393316 JYY393315:JYY393316 KIU393315:KIU393316 KSQ393315:KSQ393316 LCM393315:LCM393316 LMI393315:LMI393316 LWE393315:LWE393316 MGA393315:MGA393316 MPW393315:MPW393316 MZS393315:MZS393316 NJO393315:NJO393316 NTK393315:NTK393316 ODG393315:ODG393316 ONC393315:ONC393316 OWY393315:OWY393316 PGU393315:PGU393316 PQQ393315:PQQ393316 QAM393315:QAM393316 QKI393315:QKI393316 QUE393315:QUE393316 REA393315:REA393316 RNW393315:RNW393316 RXS393315:RXS393316 SHO393315:SHO393316 SRK393315:SRK393316 TBG393315:TBG393316 TLC393315:TLC393316 TUY393315:TUY393316 UEU393315:UEU393316 UOQ393315:UOQ393316 UYM393315:UYM393316 VII393315:VII393316 VSE393315:VSE393316 WCA393315:WCA393316 WLW393315:WLW393316 WVS393315:WVS393316 K458851:K458852 JG458851:JG458852 TC458851:TC458852 ACY458851:ACY458852 AMU458851:AMU458852 AWQ458851:AWQ458852 BGM458851:BGM458852 BQI458851:BQI458852 CAE458851:CAE458852 CKA458851:CKA458852 CTW458851:CTW458852 DDS458851:DDS458852 DNO458851:DNO458852 DXK458851:DXK458852 EHG458851:EHG458852 ERC458851:ERC458852 FAY458851:FAY458852 FKU458851:FKU458852 FUQ458851:FUQ458852 GEM458851:GEM458852 GOI458851:GOI458852 GYE458851:GYE458852 HIA458851:HIA458852 HRW458851:HRW458852 IBS458851:IBS458852 ILO458851:ILO458852 IVK458851:IVK458852 JFG458851:JFG458852 JPC458851:JPC458852 JYY458851:JYY458852 KIU458851:KIU458852 KSQ458851:KSQ458852 LCM458851:LCM458852 LMI458851:LMI458852 LWE458851:LWE458852 MGA458851:MGA458852 MPW458851:MPW458852 MZS458851:MZS458852 NJO458851:NJO458852 NTK458851:NTK458852 ODG458851:ODG458852 ONC458851:ONC458852 OWY458851:OWY458852 PGU458851:PGU458852 PQQ458851:PQQ458852 QAM458851:QAM458852 QKI458851:QKI458852 QUE458851:QUE458852 REA458851:REA458852 RNW458851:RNW458852 RXS458851:RXS458852 SHO458851:SHO458852 SRK458851:SRK458852 TBG458851:TBG458852 TLC458851:TLC458852 TUY458851:TUY458852 UEU458851:UEU458852 UOQ458851:UOQ458852 UYM458851:UYM458852 VII458851:VII458852 VSE458851:VSE458852 WCA458851:WCA458852 WLW458851:WLW458852 WVS458851:WVS458852 K524387:K524388 JG524387:JG524388 TC524387:TC524388 ACY524387:ACY524388 AMU524387:AMU524388 AWQ524387:AWQ524388 BGM524387:BGM524388 BQI524387:BQI524388 CAE524387:CAE524388 CKA524387:CKA524388 CTW524387:CTW524388 DDS524387:DDS524388 DNO524387:DNO524388 DXK524387:DXK524388 EHG524387:EHG524388 ERC524387:ERC524388 FAY524387:FAY524388 FKU524387:FKU524388 FUQ524387:FUQ524388 GEM524387:GEM524388 GOI524387:GOI524388 GYE524387:GYE524388 HIA524387:HIA524388 HRW524387:HRW524388 IBS524387:IBS524388 ILO524387:ILO524388 IVK524387:IVK524388 JFG524387:JFG524388 JPC524387:JPC524388 JYY524387:JYY524388 KIU524387:KIU524388 KSQ524387:KSQ524388 LCM524387:LCM524388 LMI524387:LMI524388 LWE524387:LWE524388 MGA524387:MGA524388 MPW524387:MPW524388 MZS524387:MZS524388 NJO524387:NJO524388 NTK524387:NTK524388 ODG524387:ODG524388 ONC524387:ONC524388 OWY524387:OWY524388 PGU524387:PGU524388 PQQ524387:PQQ524388 QAM524387:QAM524388 QKI524387:QKI524388 QUE524387:QUE524388 REA524387:REA524388 RNW524387:RNW524388 RXS524387:RXS524388 SHO524387:SHO524388 SRK524387:SRK524388 TBG524387:TBG524388 TLC524387:TLC524388 TUY524387:TUY524388 UEU524387:UEU524388 UOQ524387:UOQ524388 UYM524387:UYM524388 VII524387:VII524388 VSE524387:VSE524388 WCA524387:WCA524388 WLW524387:WLW524388 WVS524387:WVS524388 K589923:K589924 JG589923:JG589924 TC589923:TC589924 ACY589923:ACY589924 AMU589923:AMU589924 AWQ589923:AWQ589924 BGM589923:BGM589924 BQI589923:BQI589924 CAE589923:CAE589924 CKA589923:CKA589924 CTW589923:CTW589924 DDS589923:DDS589924 DNO589923:DNO589924 DXK589923:DXK589924 EHG589923:EHG589924 ERC589923:ERC589924 FAY589923:FAY589924 FKU589923:FKU589924 FUQ589923:FUQ589924 GEM589923:GEM589924 GOI589923:GOI589924 GYE589923:GYE589924 HIA589923:HIA589924 HRW589923:HRW589924 IBS589923:IBS589924 ILO589923:ILO589924 IVK589923:IVK589924 JFG589923:JFG589924 JPC589923:JPC589924 JYY589923:JYY589924 KIU589923:KIU589924 KSQ589923:KSQ589924 LCM589923:LCM589924 LMI589923:LMI589924 LWE589923:LWE589924 MGA589923:MGA589924 MPW589923:MPW589924 MZS589923:MZS589924 NJO589923:NJO589924 NTK589923:NTK589924 ODG589923:ODG589924 ONC589923:ONC589924 OWY589923:OWY589924 PGU589923:PGU589924 PQQ589923:PQQ589924 QAM589923:QAM589924 QKI589923:QKI589924 QUE589923:QUE589924 REA589923:REA589924 RNW589923:RNW589924 RXS589923:RXS589924 SHO589923:SHO589924 SRK589923:SRK589924 TBG589923:TBG589924 TLC589923:TLC589924 TUY589923:TUY589924 UEU589923:UEU589924 UOQ589923:UOQ589924 UYM589923:UYM589924 VII589923:VII589924 VSE589923:VSE589924 WCA589923:WCA589924 WLW589923:WLW589924 WVS589923:WVS589924 K655459:K655460 JG655459:JG655460 TC655459:TC655460 ACY655459:ACY655460 AMU655459:AMU655460 AWQ655459:AWQ655460 BGM655459:BGM655460 BQI655459:BQI655460 CAE655459:CAE655460 CKA655459:CKA655460 CTW655459:CTW655460 DDS655459:DDS655460 DNO655459:DNO655460 DXK655459:DXK655460 EHG655459:EHG655460 ERC655459:ERC655460 FAY655459:FAY655460 FKU655459:FKU655460 FUQ655459:FUQ655460 GEM655459:GEM655460 GOI655459:GOI655460 GYE655459:GYE655460 HIA655459:HIA655460 HRW655459:HRW655460 IBS655459:IBS655460 ILO655459:ILO655460 IVK655459:IVK655460 JFG655459:JFG655460 JPC655459:JPC655460 JYY655459:JYY655460 KIU655459:KIU655460 KSQ655459:KSQ655460 LCM655459:LCM655460 LMI655459:LMI655460 LWE655459:LWE655460 MGA655459:MGA655460 MPW655459:MPW655460 MZS655459:MZS655460 NJO655459:NJO655460 NTK655459:NTK655460 ODG655459:ODG655460 ONC655459:ONC655460 OWY655459:OWY655460 PGU655459:PGU655460 PQQ655459:PQQ655460 QAM655459:QAM655460 QKI655459:QKI655460 QUE655459:QUE655460 REA655459:REA655460 RNW655459:RNW655460 RXS655459:RXS655460 SHO655459:SHO655460 SRK655459:SRK655460 TBG655459:TBG655460 TLC655459:TLC655460 TUY655459:TUY655460 UEU655459:UEU655460 UOQ655459:UOQ655460 UYM655459:UYM655460 VII655459:VII655460 VSE655459:VSE655460 WCA655459:WCA655460 WLW655459:WLW655460 WVS655459:WVS655460 K720995:K720996 JG720995:JG720996 TC720995:TC720996 ACY720995:ACY720996 AMU720995:AMU720996 AWQ720995:AWQ720996 BGM720995:BGM720996 BQI720995:BQI720996 CAE720995:CAE720996 CKA720995:CKA720996 CTW720995:CTW720996 DDS720995:DDS720996 DNO720995:DNO720996 DXK720995:DXK720996 EHG720995:EHG720996 ERC720995:ERC720996 FAY720995:FAY720996 FKU720995:FKU720996 FUQ720995:FUQ720996 GEM720995:GEM720996 GOI720995:GOI720996 GYE720995:GYE720996 HIA720995:HIA720996 HRW720995:HRW720996 IBS720995:IBS720996 ILO720995:ILO720996 IVK720995:IVK720996 JFG720995:JFG720996 JPC720995:JPC720996 JYY720995:JYY720996 KIU720995:KIU720996 KSQ720995:KSQ720996 LCM720995:LCM720996 LMI720995:LMI720996 LWE720995:LWE720996 MGA720995:MGA720996 MPW720995:MPW720996 MZS720995:MZS720996 NJO720995:NJO720996 NTK720995:NTK720996 ODG720995:ODG720996 ONC720995:ONC720996 OWY720995:OWY720996 PGU720995:PGU720996 PQQ720995:PQQ720996 QAM720995:QAM720996 QKI720995:QKI720996 QUE720995:QUE720996 REA720995:REA720996 RNW720995:RNW720996 RXS720995:RXS720996 SHO720995:SHO720996 SRK720995:SRK720996 TBG720995:TBG720996 TLC720995:TLC720996 TUY720995:TUY720996 UEU720995:UEU720996 UOQ720995:UOQ720996 UYM720995:UYM720996 VII720995:VII720996 VSE720995:VSE720996 WCA720995:WCA720996 WLW720995:WLW720996 WVS720995:WVS720996 K786531:K786532 JG786531:JG786532 TC786531:TC786532 ACY786531:ACY786532 AMU786531:AMU786532 AWQ786531:AWQ786532 BGM786531:BGM786532 BQI786531:BQI786532 CAE786531:CAE786532 CKA786531:CKA786532 CTW786531:CTW786532 DDS786531:DDS786532 DNO786531:DNO786532 DXK786531:DXK786532 EHG786531:EHG786532 ERC786531:ERC786532 FAY786531:FAY786532 FKU786531:FKU786532 FUQ786531:FUQ786532 GEM786531:GEM786532 GOI786531:GOI786532 GYE786531:GYE786532 HIA786531:HIA786532 HRW786531:HRW786532 IBS786531:IBS786532 ILO786531:ILO786532 IVK786531:IVK786532 JFG786531:JFG786532 JPC786531:JPC786532 JYY786531:JYY786532 KIU786531:KIU786532 KSQ786531:KSQ786532 LCM786531:LCM786532 LMI786531:LMI786532 LWE786531:LWE786532 MGA786531:MGA786532 MPW786531:MPW786532 MZS786531:MZS786532 NJO786531:NJO786532 NTK786531:NTK786532 ODG786531:ODG786532 ONC786531:ONC786532 OWY786531:OWY786532 PGU786531:PGU786532 PQQ786531:PQQ786532 QAM786531:QAM786532 QKI786531:QKI786532 QUE786531:QUE786532 REA786531:REA786532 RNW786531:RNW786532 RXS786531:RXS786532 SHO786531:SHO786532 SRK786531:SRK786532 TBG786531:TBG786532 TLC786531:TLC786532 TUY786531:TUY786532 UEU786531:UEU786532 UOQ786531:UOQ786532 UYM786531:UYM786532 VII786531:VII786532 VSE786531:VSE786532 WCA786531:WCA786532 WLW786531:WLW786532 WVS786531:WVS786532 K852067:K852068 JG852067:JG852068 TC852067:TC852068 ACY852067:ACY852068 AMU852067:AMU852068 AWQ852067:AWQ852068 BGM852067:BGM852068 BQI852067:BQI852068 CAE852067:CAE852068 CKA852067:CKA852068 CTW852067:CTW852068 DDS852067:DDS852068 DNO852067:DNO852068 DXK852067:DXK852068 EHG852067:EHG852068 ERC852067:ERC852068 FAY852067:FAY852068 FKU852067:FKU852068 FUQ852067:FUQ852068 GEM852067:GEM852068 GOI852067:GOI852068 GYE852067:GYE852068 HIA852067:HIA852068 HRW852067:HRW852068 IBS852067:IBS852068 ILO852067:ILO852068 IVK852067:IVK852068 JFG852067:JFG852068 JPC852067:JPC852068 JYY852067:JYY852068 KIU852067:KIU852068 KSQ852067:KSQ852068 LCM852067:LCM852068 LMI852067:LMI852068 LWE852067:LWE852068 MGA852067:MGA852068 MPW852067:MPW852068 MZS852067:MZS852068 NJO852067:NJO852068 NTK852067:NTK852068 ODG852067:ODG852068 ONC852067:ONC852068 OWY852067:OWY852068 PGU852067:PGU852068 PQQ852067:PQQ852068 QAM852067:QAM852068 QKI852067:QKI852068 QUE852067:QUE852068 REA852067:REA852068 RNW852067:RNW852068 RXS852067:RXS852068 SHO852067:SHO852068 SRK852067:SRK852068 TBG852067:TBG852068 TLC852067:TLC852068 TUY852067:TUY852068 UEU852067:UEU852068 UOQ852067:UOQ852068 UYM852067:UYM852068 VII852067:VII852068 VSE852067:VSE852068 WCA852067:WCA852068 WLW852067:WLW852068 WVS852067:WVS852068 K917603:K917604 JG917603:JG917604 TC917603:TC917604 ACY917603:ACY917604 AMU917603:AMU917604 AWQ917603:AWQ917604 BGM917603:BGM917604 BQI917603:BQI917604 CAE917603:CAE917604 CKA917603:CKA917604 CTW917603:CTW917604 DDS917603:DDS917604 DNO917603:DNO917604 DXK917603:DXK917604 EHG917603:EHG917604 ERC917603:ERC917604 FAY917603:FAY917604 FKU917603:FKU917604 FUQ917603:FUQ917604 GEM917603:GEM917604 GOI917603:GOI917604 GYE917603:GYE917604 HIA917603:HIA917604 HRW917603:HRW917604 IBS917603:IBS917604 ILO917603:ILO917604 IVK917603:IVK917604 JFG917603:JFG917604 JPC917603:JPC917604 JYY917603:JYY917604 KIU917603:KIU917604 KSQ917603:KSQ917604 LCM917603:LCM917604 LMI917603:LMI917604 LWE917603:LWE917604 MGA917603:MGA917604 MPW917603:MPW917604 MZS917603:MZS917604 NJO917603:NJO917604 NTK917603:NTK917604 ODG917603:ODG917604 ONC917603:ONC917604 OWY917603:OWY917604 PGU917603:PGU917604 PQQ917603:PQQ917604 QAM917603:QAM917604 QKI917603:QKI917604 QUE917603:QUE917604 REA917603:REA917604 RNW917603:RNW917604 RXS917603:RXS917604 SHO917603:SHO917604 SRK917603:SRK917604 TBG917603:TBG917604 TLC917603:TLC917604 TUY917603:TUY917604 UEU917603:UEU917604 UOQ917603:UOQ917604 UYM917603:UYM917604 VII917603:VII917604 VSE917603:VSE917604 WCA917603:WCA917604 WLW917603:WLW917604 WVS917603:WVS917604 K983139:K983140 JG983139:JG983140 TC983139:TC983140 ACY983139:ACY983140 AMU983139:AMU983140 AWQ983139:AWQ983140 BGM983139:BGM983140 BQI983139:BQI983140 CAE983139:CAE983140 CKA983139:CKA983140 CTW983139:CTW983140 DDS983139:DDS983140 DNO983139:DNO983140 DXK983139:DXK983140 EHG983139:EHG983140 ERC983139:ERC983140 FAY983139:FAY983140 FKU983139:FKU983140 FUQ983139:FUQ983140 GEM983139:GEM983140 GOI983139:GOI983140 GYE983139:GYE983140 HIA983139:HIA983140 HRW983139:HRW983140 IBS983139:IBS983140 ILO983139:ILO983140 IVK983139:IVK983140 JFG983139:JFG983140 JPC983139:JPC983140 JYY983139:JYY983140 KIU983139:KIU983140 KSQ983139:KSQ983140 LCM983139:LCM983140 LMI983139:LMI983140 LWE983139:LWE983140 MGA983139:MGA983140 MPW983139:MPW983140 MZS983139:MZS983140 NJO983139:NJO983140 NTK983139:NTK983140 ODG983139:ODG983140 ONC983139:ONC983140 OWY983139:OWY983140 PGU983139:PGU983140 PQQ983139:PQQ983140 QAM983139:QAM983140 QKI983139:QKI983140 QUE983139:QUE983140 REA983139:REA983140 RNW983139:RNW983140 RXS983139:RXS983140 SHO983139:SHO983140 SRK983139:SRK983140 TBG983139:TBG983140 TLC983139:TLC983140 TUY983139:TUY983140 UEU983139:UEU983140 UOQ983139:UOQ983140 UYM983139:UYM983140 VII983139:VII983140 VSE983139:VSE983140 WCA983139:WCA983140 WLW983139:WLW983140 WVS983139:WVS983140 K51:K54 JG51:JG54 TC51:TC54 ACY51:ACY54 AMU51:AMU54 AWQ51:AWQ54 BGM51:BGM54 BQI51:BQI54 CAE51:CAE54 CKA51:CKA54 CTW51:CTW54 DDS51:DDS54 DNO51:DNO54 DXK51:DXK54 EHG51:EHG54 ERC51:ERC54 FAY51:FAY54 FKU51:FKU54 FUQ51:FUQ54 GEM51:GEM54 GOI51:GOI54 GYE51:GYE54 HIA51:HIA54 HRW51:HRW54 IBS51:IBS54 ILO51:ILO54 IVK51:IVK54 JFG51:JFG54 JPC51:JPC54 JYY51:JYY54 KIU51:KIU54 KSQ51:KSQ54 LCM51:LCM54 LMI51:LMI54 LWE51:LWE54 MGA51:MGA54 MPW51:MPW54 MZS51:MZS54 NJO51:NJO54 NTK51:NTK54 ODG51:ODG54 ONC51:ONC54 OWY51:OWY54 PGU51:PGU54 PQQ51:PQQ54 QAM51:QAM54 QKI51:QKI54 QUE51:QUE54 REA51:REA54 RNW51:RNW54 RXS51:RXS54 SHO51:SHO54 SRK51:SRK54 TBG51:TBG54 TLC51:TLC54 TUY51:TUY54 UEU51:UEU54 UOQ51:UOQ54 UYM51:UYM54 VII51:VII54 VSE51:VSE54 WCA51:WCA54 WLW51:WLW54 WVS51:WVS54 K65587:K65590 JG65587:JG65590 TC65587:TC65590 ACY65587:ACY65590 AMU65587:AMU65590 AWQ65587:AWQ65590 BGM65587:BGM65590 BQI65587:BQI65590 CAE65587:CAE65590 CKA65587:CKA65590 CTW65587:CTW65590 DDS65587:DDS65590 DNO65587:DNO65590 DXK65587:DXK65590 EHG65587:EHG65590 ERC65587:ERC65590 FAY65587:FAY65590 FKU65587:FKU65590 FUQ65587:FUQ65590 GEM65587:GEM65590 GOI65587:GOI65590 GYE65587:GYE65590 HIA65587:HIA65590 HRW65587:HRW65590 IBS65587:IBS65590 ILO65587:ILO65590 IVK65587:IVK65590 JFG65587:JFG65590 JPC65587:JPC65590 JYY65587:JYY65590 KIU65587:KIU65590 KSQ65587:KSQ65590 LCM65587:LCM65590 LMI65587:LMI65590 LWE65587:LWE65590 MGA65587:MGA65590 MPW65587:MPW65590 MZS65587:MZS65590 NJO65587:NJO65590 NTK65587:NTK65590 ODG65587:ODG65590 ONC65587:ONC65590 OWY65587:OWY65590 PGU65587:PGU65590 PQQ65587:PQQ65590 QAM65587:QAM65590 QKI65587:QKI65590 QUE65587:QUE65590 REA65587:REA65590 RNW65587:RNW65590 RXS65587:RXS65590 SHO65587:SHO65590 SRK65587:SRK65590 TBG65587:TBG65590 TLC65587:TLC65590 TUY65587:TUY65590 UEU65587:UEU65590 UOQ65587:UOQ65590 UYM65587:UYM65590 VII65587:VII65590 VSE65587:VSE65590 WCA65587:WCA65590 WLW65587:WLW65590 WVS65587:WVS65590 K131123:K131126 JG131123:JG131126 TC131123:TC131126 ACY131123:ACY131126 AMU131123:AMU131126 AWQ131123:AWQ131126 BGM131123:BGM131126 BQI131123:BQI131126 CAE131123:CAE131126 CKA131123:CKA131126 CTW131123:CTW131126 DDS131123:DDS131126 DNO131123:DNO131126 DXK131123:DXK131126 EHG131123:EHG131126 ERC131123:ERC131126 FAY131123:FAY131126 FKU131123:FKU131126 FUQ131123:FUQ131126 GEM131123:GEM131126 GOI131123:GOI131126 GYE131123:GYE131126 HIA131123:HIA131126 HRW131123:HRW131126 IBS131123:IBS131126 ILO131123:ILO131126 IVK131123:IVK131126 JFG131123:JFG131126 JPC131123:JPC131126 JYY131123:JYY131126 KIU131123:KIU131126 KSQ131123:KSQ131126 LCM131123:LCM131126 LMI131123:LMI131126 LWE131123:LWE131126 MGA131123:MGA131126 MPW131123:MPW131126 MZS131123:MZS131126 NJO131123:NJO131126 NTK131123:NTK131126 ODG131123:ODG131126 ONC131123:ONC131126 OWY131123:OWY131126 PGU131123:PGU131126 PQQ131123:PQQ131126 QAM131123:QAM131126 QKI131123:QKI131126 QUE131123:QUE131126 REA131123:REA131126 RNW131123:RNW131126 RXS131123:RXS131126 SHO131123:SHO131126 SRK131123:SRK131126 TBG131123:TBG131126 TLC131123:TLC131126 TUY131123:TUY131126 UEU131123:UEU131126 UOQ131123:UOQ131126 UYM131123:UYM131126 VII131123:VII131126 VSE131123:VSE131126 WCA131123:WCA131126 WLW131123:WLW131126 WVS131123:WVS131126 K196659:K196662 JG196659:JG196662 TC196659:TC196662 ACY196659:ACY196662 AMU196659:AMU196662 AWQ196659:AWQ196662 BGM196659:BGM196662 BQI196659:BQI196662 CAE196659:CAE196662 CKA196659:CKA196662 CTW196659:CTW196662 DDS196659:DDS196662 DNO196659:DNO196662 DXK196659:DXK196662 EHG196659:EHG196662 ERC196659:ERC196662 FAY196659:FAY196662 FKU196659:FKU196662 FUQ196659:FUQ196662 GEM196659:GEM196662 GOI196659:GOI196662 GYE196659:GYE196662 HIA196659:HIA196662 HRW196659:HRW196662 IBS196659:IBS196662 ILO196659:ILO196662 IVK196659:IVK196662 JFG196659:JFG196662 JPC196659:JPC196662 JYY196659:JYY196662 KIU196659:KIU196662 KSQ196659:KSQ196662 LCM196659:LCM196662 LMI196659:LMI196662 LWE196659:LWE196662 MGA196659:MGA196662 MPW196659:MPW196662 MZS196659:MZS196662 NJO196659:NJO196662 NTK196659:NTK196662 ODG196659:ODG196662 ONC196659:ONC196662 OWY196659:OWY196662 PGU196659:PGU196662 PQQ196659:PQQ196662 QAM196659:QAM196662 QKI196659:QKI196662 QUE196659:QUE196662 REA196659:REA196662 RNW196659:RNW196662 RXS196659:RXS196662 SHO196659:SHO196662 SRK196659:SRK196662 TBG196659:TBG196662 TLC196659:TLC196662 TUY196659:TUY196662 UEU196659:UEU196662 UOQ196659:UOQ196662 UYM196659:UYM196662 VII196659:VII196662 VSE196659:VSE196662 WCA196659:WCA196662 WLW196659:WLW196662 WVS196659:WVS196662 K262195:K262198 JG262195:JG262198 TC262195:TC262198 ACY262195:ACY262198 AMU262195:AMU262198 AWQ262195:AWQ262198 BGM262195:BGM262198 BQI262195:BQI262198 CAE262195:CAE262198 CKA262195:CKA262198 CTW262195:CTW262198 DDS262195:DDS262198 DNO262195:DNO262198 DXK262195:DXK262198 EHG262195:EHG262198 ERC262195:ERC262198 FAY262195:FAY262198 FKU262195:FKU262198 FUQ262195:FUQ262198 GEM262195:GEM262198 GOI262195:GOI262198 GYE262195:GYE262198 HIA262195:HIA262198 HRW262195:HRW262198 IBS262195:IBS262198 ILO262195:ILO262198 IVK262195:IVK262198 JFG262195:JFG262198 JPC262195:JPC262198 JYY262195:JYY262198 KIU262195:KIU262198 KSQ262195:KSQ262198 LCM262195:LCM262198 LMI262195:LMI262198 LWE262195:LWE262198 MGA262195:MGA262198 MPW262195:MPW262198 MZS262195:MZS262198 NJO262195:NJO262198 NTK262195:NTK262198 ODG262195:ODG262198 ONC262195:ONC262198 OWY262195:OWY262198 PGU262195:PGU262198 PQQ262195:PQQ262198 QAM262195:QAM262198 QKI262195:QKI262198 QUE262195:QUE262198 REA262195:REA262198 RNW262195:RNW262198 RXS262195:RXS262198 SHO262195:SHO262198 SRK262195:SRK262198 TBG262195:TBG262198 TLC262195:TLC262198 TUY262195:TUY262198 UEU262195:UEU262198 UOQ262195:UOQ262198 UYM262195:UYM262198 VII262195:VII262198 VSE262195:VSE262198 WCA262195:WCA262198 WLW262195:WLW262198 WVS262195:WVS262198 K327731:K327734 JG327731:JG327734 TC327731:TC327734 ACY327731:ACY327734 AMU327731:AMU327734 AWQ327731:AWQ327734 BGM327731:BGM327734 BQI327731:BQI327734 CAE327731:CAE327734 CKA327731:CKA327734 CTW327731:CTW327734 DDS327731:DDS327734 DNO327731:DNO327734 DXK327731:DXK327734 EHG327731:EHG327734 ERC327731:ERC327734 FAY327731:FAY327734 FKU327731:FKU327734 FUQ327731:FUQ327734 GEM327731:GEM327734 GOI327731:GOI327734 GYE327731:GYE327734 HIA327731:HIA327734 HRW327731:HRW327734 IBS327731:IBS327734 ILO327731:ILO327734 IVK327731:IVK327734 JFG327731:JFG327734 JPC327731:JPC327734 JYY327731:JYY327734 KIU327731:KIU327734 KSQ327731:KSQ327734 LCM327731:LCM327734 LMI327731:LMI327734 LWE327731:LWE327734 MGA327731:MGA327734 MPW327731:MPW327734 MZS327731:MZS327734 NJO327731:NJO327734 NTK327731:NTK327734 ODG327731:ODG327734 ONC327731:ONC327734 OWY327731:OWY327734 PGU327731:PGU327734 PQQ327731:PQQ327734 QAM327731:QAM327734 QKI327731:QKI327734 QUE327731:QUE327734 REA327731:REA327734 RNW327731:RNW327734 RXS327731:RXS327734 SHO327731:SHO327734 SRK327731:SRK327734 TBG327731:TBG327734 TLC327731:TLC327734 TUY327731:TUY327734 UEU327731:UEU327734 UOQ327731:UOQ327734 UYM327731:UYM327734 VII327731:VII327734 VSE327731:VSE327734 WCA327731:WCA327734 WLW327731:WLW327734 WVS327731:WVS327734 K393267:K393270 JG393267:JG393270 TC393267:TC393270 ACY393267:ACY393270 AMU393267:AMU393270 AWQ393267:AWQ393270 BGM393267:BGM393270 BQI393267:BQI393270 CAE393267:CAE393270 CKA393267:CKA393270 CTW393267:CTW393270 DDS393267:DDS393270 DNO393267:DNO393270 DXK393267:DXK393270 EHG393267:EHG393270 ERC393267:ERC393270 FAY393267:FAY393270 FKU393267:FKU393270 FUQ393267:FUQ393270 GEM393267:GEM393270 GOI393267:GOI393270 GYE393267:GYE393270 HIA393267:HIA393270 HRW393267:HRW393270 IBS393267:IBS393270 ILO393267:ILO393270 IVK393267:IVK393270 JFG393267:JFG393270 JPC393267:JPC393270 JYY393267:JYY393270 KIU393267:KIU393270 KSQ393267:KSQ393270 LCM393267:LCM393270 LMI393267:LMI393270 LWE393267:LWE393270 MGA393267:MGA393270 MPW393267:MPW393270 MZS393267:MZS393270 NJO393267:NJO393270 NTK393267:NTK393270 ODG393267:ODG393270 ONC393267:ONC393270 OWY393267:OWY393270 PGU393267:PGU393270 PQQ393267:PQQ393270 QAM393267:QAM393270 QKI393267:QKI393270 QUE393267:QUE393270 REA393267:REA393270 RNW393267:RNW393270 RXS393267:RXS393270 SHO393267:SHO393270 SRK393267:SRK393270 TBG393267:TBG393270 TLC393267:TLC393270 TUY393267:TUY393270 UEU393267:UEU393270 UOQ393267:UOQ393270 UYM393267:UYM393270 VII393267:VII393270 VSE393267:VSE393270 WCA393267:WCA393270 WLW393267:WLW393270 WVS393267:WVS393270 K458803:K458806 JG458803:JG458806 TC458803:TC458806 ACY458803:ACY458806 AMU458803:AMU458806 AWQ458803:AWQ458806 BGM458803:BGM458806 BQI458803:BQI458806 CAE458803:CAE458806 CKA458803:CKA458806 CTW458803:CTW458806 DDS458803:DDS458806 DNO458803:DNO458806 DXK458803:DXK458806 EHG458803:EHG458806 ERC458803:ERC458806 FAY458803:FAY458806 FKU458803:FKU458806 FUQ458803:FUQ458806 GEM458803:GEM458806 GOI458803:GOI458806 GYE458803:GYE458806 HIA458803:HIA458806 HRW458803:HRW458806 IBS458803:IBS458806 ILO458803:ILO458806 IVK458803:IVK458806 JFG458803:JFG458806 JPC458803:JPC458806 JYY458803:JYY458806 KIU458803:KIU458806 KSQ458803:KSQ458806 LCM458803:LCM458806 LMI458803:LMI458806 LWE458803:LWE458806 MGA458803:MGA458806 MPW458803:MPW458806 MZS458803:MZS458806 NJO458803:NJO458806 NTK458803:NTK458806 ODG458803:ODG458806 ONC458803:ONC458806 OWY458803:OWY458806 PGU458803:PGU458806 PQQ458803:PQQ458806 QAM458803:QAM458806 QKI458803:QKI458806 QUE458803:QUE458806 REA458803:REA458806 RNW458803:RNW458806 RXS458803:RXS458806 SHO458803:SHO458806 SRK458803:SRK458806 TBG458803:TBG458806 TLC458803:TLC458806 TUY458803:TUY458806 UEU458803:UEU458806 UOQ458803:UOQ458806 UYM458803:UYM458806 VII458803:VII458806 VSE458803:VSE458806 WCA458803:WCA458806 WLW458803:WLW458806 WVS458803:WVS458806 K524339:K524342 JG524339:JG524342 TC524339:TC524342 ACY524339:ACY524342 AMU524339:AMU524342 AWQ524339:AWQ524342 BGM524339:BGM524342 BQI524339:BQI524342 CAE524339:CAE524342 CKA524339:CKA524342 CTW524339:CTW524342 DDS524339:DDS524342 DNO524339:DNO524342 DXK524339:DXK524342 EHG524339:EHG524342 ERC524339:ERC524342 FAY524339:FAY524342 FKU524339:FKU524342 FUQ524339:FUQ524342 GEM524339:GEM524342 GOI524339:GOI524342 GYE524339:GYE524342 HIA524339:HIA524342 HRW524339:HRW524342 IBS524339:IBS524342 ILO524339:ILO524342 IVK524339:IVK524342 JFG524339:JFG524342 JPC524339:JPC524342 JYY524339:JYY524342 KIU524339:KIU524342 KSQ524339:KSQ524342 LCM524339:LCM524342 LMI524339:LMI524342 LWE524339:LWE524342 MGA524339:MGA524342 MPW524339:MPW524342 MZS524339:MZS524342 NJO524339:NJO524342 NTK524339:NTK524342 ODG524339:ODG524342 ONC524339:ONC524342 OWY524339:OWY524342 PGU524339:PGU524342 PQQ524339:PQQ524342 QAM524339:QAM524342 QKI524339:QKI524342 QUE524339:QUE524342 REA524339:REA524342 RNW524339:RNW524342 RXS524339:RXS524342 SHO524339:SHO524342 SRK524339:SRK524342 TBG524339:TBG524342 TLC524339:TLC524342 TUY524339:TUY524342 UEU524339:UEU524342 UOQ524339:UOQ524342 UYM524339:UYM524342 VII524339:VII524342 VSE524339:VSE524342 WCA524339:WCA524342 WLW524339:WLW524342 WVS524339:WVS524342 K589875:K589878 JG589875:JG589878 TC589875:TC589878 ACY589875:ACY589878 AMU589875:AMU589878 AWQ589875:AWQ589878 BGM589875:BGM589878 BQI589875:BQI589878 CAE589875:CAE589878 CKA589875:CKA589878 CTW589875:CTW589878 DDS589875:DDS589878 DNO589875:DNO589878 DXK589875:DXK589878 EHG589875:EHG589878 ERC589875:ERC589878 FAY589875:FAY589878 FKU589875:FKU589878 FUQ589875:FUQ589878 GEM589875:GEM589878 GOI589875:GOI589878 GYE589875:GYE589878 HIA589875:HIA589878 HRW589875:HRW589878 IBS589875:IBS589878 ILO589875:ILO589878 IVK589875:IVK589878 JFG589875:JFG589878 JPC589875:JPC589878 JYY589875:JYY589878 KIU589875:KIU589878 KSQ589875:KSQ589878 LCM589875:LCM589878 LMI589875:LMI589878 LWE589875:LWE589878 MGA589875:MGA589878 MPW589875:MPW589878 MZS589875:MZS589878 NJO589875:NJO589878 NTK589875:NTK589878 ODG589875:ODG589878 ONC589875:ONC589878 OWY589875:OWY589878 PGU589875:PGU589878 PQQ589875:PQQ589878 QAM589875:QAM589878 QKI589875:QKI589878 QUE589875:QUE589878 REA589875:REA589878 RNW589875:RNW589878 RXS589875:RXS589878 SHO589875:SHO589878 SRK589875:SRK589878 TBG589875:TBG589878 TLC589875:TLC589878 TUY589875:TUY589878 UEU589875:UEU589878 UOQ589875:UOQ589878 UYM589875:UYM589878 VII589875:VII589878 VSE589875:VSE589878 WCA589875:WCA589878 WLW589875:WLW589878 WVS589875:WVS589878 K655411:K655414 JG655411:JG655414 TC655411:TC655414 ACY655411:ACY655414 AMU655411:AMU655414 AWQ655411:AWQ655414 BGM655411:BGM655414 BQI655411:BQI655414 CAE655411:CAE655414 CKA655411:CKA655414 CTW655411:CTW655414 DDS655411:DDS655414 DNO655411:DNO655414 DXK655411:DXK655414 EHG655411:EHG655414 ERC655411:ERC655414 FAY655411:FAY655414 FKU655411:FKU655414 FUQ655411:FUQ655414 GEM655411:GEM655414 GOI655411:GOI655414 GYE655411:GYE655414 HIA655411:HIA655414 HRW655411:HRW655414 IBS655411:IBS655414 ILO655411:ILO655414 IVK655411:IVK655414 JFG655411:JFG655414 JPC655411:JPC655414 JYY655411:JYY655414 KIU655411:KIU655414 KSQ655411:KSQ655414 LCM655411:LCM655414 LMI655411:LMI655414 LWE655411:LWE655414 MGA655411:MGA655414 MPW655411:MPW655414 MZS655411:MZS655414 NJO655411:NJO655414 NTK655411:NTK655414 ODG655411:ODG655414 ONC655411:ONC655414 OWY655411:OWY655414 PGU655411:PGU655414 PQQ655411:PQQ655414 QAM655411:QAM655414 QKI655411:QKI655414 QUE655411:QUE655414 REA655411:REA655414 RNW655411:RNW655414 RXS655411:RXS655414 SHO655411:SHO655414 SRK655411:SRK655414 TBG655411:TBG655414 TLC655411:TLC655414 TUY655411:TUY655414 UEU655411:UEU655414 UOQ655411:UOQ655414 UYM655411:UYM655414 VII655411:VII655414 VSE655411:VSE655414 WCA655411:WCA655414 WLW655411:WLW655414 WVS655411:WVS655414 K720947:K720950 JG720947:JG720950 TC720947:TC720950 ACY720947:ACY720950 AMU720947:AMU720950 AWQ720947:AWQ720950 BGM720947:BGM720950 BQI720947:BQI720950 CAE720947:CAE720950 CKA720947:CKA720950 CTW720947:CTW720950 DDS720947:DDS720950 DNO720947:DNO720950 DXK720947:DXK720950 EHG720947:EHG720950 ERC720947:ERC720950 FAY720947:FAY720950 FKU720947:FKU720950 FUQ720947:FUQ720950 GEM720947:GEM720950 GOI720947:GOI720950 GYE720947:GYE720950 HIA720947:HIA720950 HRW720947:HRW720950 IBS720947:IBS720950 ILO720947:ILO720950 IVK720947:IVK720950 JFG720947:JFG720950 JPC720947:JPC720950 JYY720947:JYY720950 KIU720947:KIU720950 KSQ720947:KSQ720950 LCM720947:LCM720950 LMI720947:LMI720950 LWE720947:LWE720950 MGA720947:MGA720950 MPW720947:MPW720950 MZS720947:MZS720950 NJO720947:NJO720950 NTK720947:NTK720950 ODG720947:ODG720950 ONC720947:ONC720950 OWY720947:OWY720950 PGU720947:PGU720950 PQQ720947:PQQ720950 QAM720947:QAM720950 QKI720947:QKI720950 QUE720947:QUE720950 REA720947:REA720950 RNW720947:RNW720950 RXS720947:RXS720950 SHO720947:SHO720950 SRK720947:SRK720950 TBG720947:TBG720950 TLC720947:TLC720950 TUY720947:TUY720950 UEU720947:UEU720950 UOQ720947:UOQ720950 UYM720947:UYM720950 VII720947:VII720950 VSE720947:VSE720950 WCA720947:WCA720950 WLW720947:WLW720950 WVS720947:WVS720950 K786483:K786486 JG786483:JG786486 TC786483:TC786486 ACY786483:ACY786486 AMU786483:AMU786486 AWQ786483:AWQ786486 BGM786483:BGM786486 BQI786483:BQI786486 CAE786483:CAE786486 CKA786483:CKA786486 CTW786483:CTW786486 DDS786483:DDS786486 DNO786483:DNO786486 DXK786483:DXK786486 EHG786483:EHG786486 ERC786483:ERC786486 FAY786483:FAY786486 FKU786483:FKU786486 FUQ786483:FUQ786486 GEM786483:GEM786486 GOI786483:GOI786486 GYE786483:GYE786486 HIA786483:HIA786486 HRW786483:HRW786486 IBS786483:IBS786486 ILO786483:ILO786486 IVK786483:IVK786486 JFG786483:JFG786486 JPC786483:JPC786486 JYY786483:JYY786486 KIU786483:KIU786486 KSQ786483:KSQ786486 LCM786483:LCM786486 LMI786483:LMI786486 LWE786483:LWE786486 MGA786483:MGA786486 MPW786483:MPW786486 MZS786483:MZS786486 NJO786483:NJO786486 NTK786483:NTK786486 ODG786483:ODG786486 ONC786483:ONC786486 OWY786483:OWY786486 PGU786483:PGU786486 PQQ786483:PQQ786486 QAM786483:QAM786486 QKI786483:QKI786486 QUE786483:QUE786486 REA786483:REA786486 RNW786483:RNW786486 RXS786483:RXS786486 SHO786483:SHO786486 SRK786483:SRK786486 TBG786483:TBG786486 TLC786483:TLC786486 TUY786483:TUY786486 UEU786483:UEU786486 UOQ786483:UOQ786486 UYM786483:UYM786486 VII786483:VII786486 VSE786483:VSE786486 WCA786483:WCA786486 WLW786483:WLW786486 WVS786483:WVS786486 K852019:K852022 JG852019:JG852022 TC852019:TC852022 ACY852019:ACY852022 AMU852019:AMU852022 AWQ852019:AWQ852022 BGM852019:BGM852022 BQI852019:BQI852022 CAE852019:CAE852022 CKA852019:CKA852022 CTW852019:CTW852022 DDS852019:DDS852022 DNO852019:DNO852022 DXK852019:DXK852022 EHG852019:EHG852022 ERC852019:ERC852022 FAY852019:FAY852022 FKU852019:FKU852022 FUQ852019:FUQ852022 GEM852019:GEM852022 GOI852019:GOI852022 GYE852019:GYE852022 HIA852019:HIA852022 HRW852019:HRW852022 IBS852019:IBS852022 ILO852019:ILO852022 IVK852019:IVK852022 JFG852019:JFG852022 JPC852019:JPC852022 JYY852019:JYY852022 KIU852019:KIU852022 KSQ852019:KSQ852022 LCM852019:LCM852022 LMI852019:LMI852022 LWE852019:LWE852022 MGA852019:MGA852022 MPW852019:MPW852022 MZS852019:MZS852022 NJO852019:NJO852022 NTK852019:NTK852022 ODG852019:ODG852022 ONC852019:ONC852022 OWY852019:OWY852022 PGU852019:PGU852022 PQQ852019:PQQ852022 QAM852019:QAM852022 QKI852019:QKI852022 QUE852019:QUE852022 REA852019:REA852022 RNW852019:RNW852022 RXS852019:RXS852022 SHO852019:SHO852022 SRK852019:SRK852022 TBG852019:TBG852022 TLC852019:TLC852022 TUY852019:TUY852022 UEU852019:UEU852022 UOQ852019:UOQ852022 UYM852019:UYM852022 VII852019:VII852022 VSE852019:VSE852022 WCA852019:WCA852022 WLW852019:WLW852022 WVS852019:WVS852022 K917555:K917558 JG917555:JG917558 TC917555:TC917558 ACY917555:ACY917558 AMU917555:AMU917558 AWQ917555:AWQ917558 BGM917555:BGM917558 BQI917555:BQI917558 CAE917555:CAE917558 CKA917555:CKA917558 CTW917555:CTW917558 DDS917555:DDS917558 DNO917555:DNO917558 DXK917555:DXK917558 EHG917555:EHG917558 ERC917555:ERC917558 FAY917555:FAY917558 FKU917555:FKU917558 FUQ917555:FUQ917558 GEM917555:GEM917558 GOI917555:GOI917558 GYE917555:GYE917558 HIA917555:HIA917558 HRW917555:HRW917558 IBS917555:IBS917558 ILO917555:ILO917558 IVK917555:IVK917558 JFG917555:JFG917558 JPC917555:JPC917558 JYY917555:JYY917558 KIU917555:KIU917558 KSQ917555:KSQ917558 LCM917555:LCM917558 LMI917555:LMI917558 LWE917555:LWE917558 MGA917555:MGA917558 MPW917555:MPW917558 MZS917555:MZS917558 NJO917555:NJO917558 NTK917555:NTK917558 ODG917555:ODG917558 ONC917555:ONC917558 OWY917555:OWY917558 PGU917555:PGU917558 PQQ917555:PQQ917558 QAM917555:QAM917558 QKI917555:QKI917558 QUE917555:QUE917558 REA917555:REA917558 RNW917555:RNW917558 RXS917555:RXS917558 SHO917555:SHO917558 SRK917555:SRK917558 TBG917555:TBG917558 TLC917555:TLC917558 TUY917555:TUY917558 UEU917555:UEU917558 UOQ917555:UOQ917558 UYM917555:UYM917558 VII917555:VII917558 VSE917555:VSE917558 WCA917555:WCA917558 WLW917555:WLW917558 WVS917555:WVS917558 K983091:K983094 JG983091:JG983094 TC983091:TC983094 ACY983091:ACY983094 AMU983091:AMU983094 AWQ983091:AWQ983094 BGM983091:BGM983094 BQI983091:BQI983094 CAE983091:CAE983094 CKA983091:CKA983094 CTW983091:CTW983094 DDS983091:DDS983094 DNO983091:DNO983094 DXK983091:DXK983094 EHG983091:EHG983094 ERC983091:ERC983094 FAY983091:FAY983094 FKU983091:FKU983094 FUQ983091:FUQ983094 GEM983091:GEM983094 GOI983091:GOI983094 GYE983091:GYE983094 HIA983091:HIA983094 HRW983091:HRW983094 IBS983091:IBS983094 ILO983091:ILO983094 IVK983091:IVK983094 JFG983091:JFG983094 JPC983091:JPC983094 JYY983091:JYY983094 KIU983091:KIU983094 KSQ983091:KSQ983094 LCM983091:LCM983094 LMI983091:LMI983094 LWE983091:LWE983094 MGA983091:MGA983094 MPW983091:MPW983094 MZS983091:MZS983094 NJO983091:NJO983094 NTK983091:NTK983094 ODG983091:ODG983094 ONC983091:ONC983094 OWY983091:OWY983094 PGU983091:PGU983094 PQQ983091:PQQ983094 QAM983091:QAM983094 QKI983091:QKI983094 QUE983091:QUE983094 REA983091:REA983094 RNW983091:RNW983094 RXS983091:RXS983094 SHO983091:SHO983094 SRK983091:SRK983094 TBG983091:TBG983094 TLC983091:TLC983094 TUY983091:TUY983094 UEU983091:UEU983094 UOQ983091:UOQ983094 UYM983091:UYM983094 VII983091:VII983094 VSE983091:VSE983094 WCA983091:WCA983094 WLW983091:WLW983094 WVS983091:WVS983094 K27:K29 JG27:JG29 TC27:TC29 ACY27:ACY29 AMU27:AMU29 AWQ27:AWQ29 BGM27:BGM29 BQI27:BQI29 CAE27:CAE29 CKA27:CKA29 CTW27:CTW29 DDS27:DDS29 DNO27:DNO29 DXK27:DXK29 EHG27:EHG29 ERC27:ERC29 FAY27:FAY29 FKU27:FKU29 FUQ27:FUQ29 GEM27:GEM29 GOI27:GOI29 GYE27:GYE29 HIA27:HIA29 HRW27:HRW29 IBS27:IBS29 ILO27:ILO29 IVK27:IVK29 JFG27:JFG29 JPC27:JPC29 JYY27:JYY29 KIU27:KIU29 KSQ27:KSQ29 LCM27:LCM29 LMI27:LMI29 LWE27:LWE29 MGA27:MGA29 MPW27:MPW29 MZS27:MZS29 NJO27:NJO29 NTK27:NTK29 ODG27:ODG29 ONC27:ONC29 OWY27:OWY29 PGU27:PGU29 PQQ27:PQQ29 QAM27:QAM29 QKI27:QKI29 QUE27:QUE29 REA27:REA29 RNW27:RNW29 RXS27:RXS29 SHO27:SHO29 SRK27:SRK29 TBG27:TBG29 TLC27:TLC29 TUY27:TUY29 UEU27:UEU29 UOQ27:UOQ29 UYM27:UYM29 VII27:VII29 VSE27:VSE29 WCA27:WCA29 WLW27:WLW29 WVS27:WVS29 K65563:K65565 JG65563:JG65565 TC65563:TC65565 ACY65563:ACY65565 AMU65563:AMU65565 AWQ65563:AWQ65565 BGM65563:BGM65565 BQI65563:BQI65565 CAE65563:CAE65565 CKA65563:CKA65565 CTW65563:CTW65565 DDS65563:DDS65565 DNO65563:DNO65565 DXK65563:DXK65565 EHG65563:EHG65565 ERC65563:ERC65565 FAY65563:FAY65565 FKU65563:FKU65565 FUQ65563:FUQ65565 GEM65563:GEM65565 GOI65563:GOI65565 GYE65563:GYE65565 HIA65563:HIA65565 HRW65563:HRW65565 IBS65563:IBS65565 ILO65563:ILO65565 IVK65563:IVK65565 JFG65563:JFG65565 JPC65563:JPC65565 JYY65563:JYY65565 KIU65563:KIU65565 KSQ65563:KSQ65565 LCM65563:LCM65565 LMI65563:LMI65565 LWE65563:LWE65565 MGA65563:MGA65565 MPW65563:MPW65565 MZS65563:MZS65565 NJO65563:NJO65565 NTK65563:NTK65565 ODG65563:ODG65565 ONC65563:ONC65565 OWY65563:OWY65565 PGU65563:PGU65565 PQQ65563:PQQ65565 QAM65563:QAM65565 QKI65563:QKI65565 QUE65563:QUE65565 REA65563:REA65565 RNW65563:RNW65565 RXS65563:RXS65565 SHO65563:SHO65565 SRK65563:SRK65565 TBG65563:TBG65565 TLC65563:TLC65565 TUY65563:TUY65565 UEU65563:UEU65565 UOQ65563:UOQ65565 UYM65563:UYM65565 VII65563:VII65565 VSE65563:VSE65565 WCA65563:WCA65565 WLW65563:WLW65565 WVS65563:WVS65565 K131099:K131101 JG131099:JG131101 TC131099:TC131101 ACY131099:ACY131101 AMU131099:AMU131101 AWQ131099:AWQ131101 BGM131099:BGM131101 BQI131099:BQI131101 CAE131099:CAE131101 CKA131099:CKA131101 CTW131099:CTW131101 DDS131099:DDS131101 DNO131099:DNO131101 DXK131099:DXK131101 EHG131099:EHG131101 ERC131099:ERC131101 FAY131099:FAY131101 FKU131099:FKU131101 FUQ131099:FUQ131101 GEM131099:GEM131101 GOI131099:GOI131101 GYE131099:GYE131101 HIA131099:HIA131101 HRW131099:HRW131101 IBS131099:IBS131101 ILO131099:ILO131101 IVK131099:IVK131101 JFG131099:JFG131101 JPC131099:JPC131101 JYY131099:JYY131101 KIU131099:KIU131101 KSQ131099:KSQ131101 LCM131099:LCM131101 LMI131099:LMI131101 LWE131099:LWE131101 MGA131099:MGA131101 MPW131099:MPW131101 MZS131099:MZS131101 NJO131099:NJO131101 NTK131099:NTK131101 ODG131099:ODG131101 ONC131099:ONC131101 OWY131099:OWY131101 PGU131099:PGU131101 PQQ131099:PQQ131101 QAM131099:QAM131101 QKI131099:QKI131101 QUE131099:QUE131101 REA131099:REA131101 RNW131099:RNW131101 RXS131099:RXS131101 SHO131099:SHO131101 SRK131099:SRK131101 TBG131099:TBG131101 TLC131099:TLC131101 TUY131099:TUY131101 UEU131099:UEU131101 UOQ131099:UOQ131101 UYM131099:UYM131101 VII131099:VII131101 VSE131099:VSE131101 WCA131099:WCA131101 WLW131099:WLW131101 WVS131099:WVS131101 K196635:K196637 JG196635:JG196637 TC196635:TC196637 ACY196635:ACY196637 AMU196635:AMU196637 AWQ196635:AWQ196637 BGM196635:BGM196637 BQI196635:BQI196637 CAE196635:CAE196637 CKA196635:CKA196637 CTW196635:CTW196637 DDS196635:DDS196637 DNO196635:DNO196637 DXK196635:DXK196637 EHG196635:EHG196637 ERC196635:ERC196637 FAY196635:FAY196637 FKU196635:FKU196637 FUQ196635:FUQ196637 GEM196635:GEM196637 GOI196635:GOI196637 GYE196635:GYE196637 HIA196635:HIA196637 HRW196635:HRW196637 IBS196635:IBS196637 ILO196635:ILO196637 IVK196635:IVK196637 JFG196635:JFG196637 JPC196635:JPC196637 JYY196635:JYY196637 KIU196635:KIU196637 KSQ196635:KSQ196637 LCM196635:LCM196637 LMI196635:LMI196637 LWE196635:LWE196637 MGA196635:MGA196637 MPW196635:MPW196637 MZS196635:MZS196637 NJO196635:NJO196637 NTK196635:NTK196637 ODG196635:ODG196637 ONC196635:ONC196637 OWY196635:OWY196637 PGU196635:PGU196637 PQQ196635:PQQ196637 QAM196635:QAM196637 QKI196635:QKI196637 QUE196635:QUE196637 REA196635:REA196637 RNW196635:RNW196637 RXS196635:RXS196637 SHO196635:SHO196637 SRK196635:SRK196637 TBG196635:TBG196637 TLC196635:TLC196637 TUY196635:TUY196637 UEU196635:UEU196637 UOQ196635:UOQ196637 UYM196635:UYM196637 VII196635:VII196637 VSE196635:VSE196637 WCA196635:WCA196637 WLW196635:WLW196637 WVS196635:WVS196637 K262171:K262173 JG262171:JG262173 TC262171:TC262173 ACY262171:ACY262173 AMU262171:AMU262173 AWQ262171:AWQ262173 BGM262171:BGM262173 BQI262171:BQI262173 CAE262171:CAE262173 CKA262171:CKA262173 CTW262171:CTW262173 DDS262171:DDS262173 DNO262171:DNO262173 DXK262171:DXK262173 EHG262171:EHG262173 ERC262171:ERC262173 FAY262171:FAY262173 FKU262171:FKU262173 FUQ262171:FUQ262173 GEM262171:GEM262173 GOI262171:GOI262173 GYE262171:GYE262173 HIA262171:HIA262173 HRW262171:HRW262173 IBS262171:IBS262173 ILO262171:ILO262173 IVK262171:IVK262173 JFG262171:JFG262173 JPC262171:JPC262173 JYY262171:JYY262173 KIU262171:KIU262173 KSQ262171:KSQ262173 LCM262171:LCM262173 LMI262171:LMI262173 LWE262171:LWE262173 MGA262171:MGA262173 MPW262171:MPW262173 MZS262171:MZS262173 NJO262171:NJO262173 NTK262171:NTK262173 ODG262171:ODG262173 ONC262171:ONC262173 OWY262171:OWY262173 PGU262171:PGU262173 PQQ262171:PQQ262173 QAM262171:QAM262173 QKI262171:QKI262173 QUE262171:QUE262173 REA262171:REA262173 RNW262171:RNW262173 RXS262171:RXS262173 SHO262171:SHO262173 SRK262171:SRK262173 TBG262171:TBG262173 TLC262171:TLC262173 TUY262171:TUY262173 UEU262171:UEU262173 UOQ262171:UOQ262173 UYM262171:UYM262173 VII262171:VII262173 VSE262171:VSE262173 WCA262171:WCA262173 WLW262171:WLW262173 WVS262171:WVS262173 K327707:K327709 JG327707:JG327709 TC327707:TC327709 ACY327707:ACY327709 AMU327707:AMU327709 AWQ327707:AWQ327709 BGM327707:BGM327709 BQI327707:BQI327709 CAE327707:CAE327709 CKA327707:CKA327709 CTW327707:CTW327709 DDS327707:DDS327709 DNO327707:DNO327709 DXK327707:DXK327709 EHG327707:EHG327709 ERC327707:ERC327709 FAY327707:FAY327709 FKU327707:FKU327709 FUQ327707:FUQ327709 GEM327707:GEM327709 GOI327707:GOI327709 GYE327707:GYE327709 HIA327707:HIA327709 HRW327707:HRW327709 IBS327707:IBS327709 ILO327707:ILO327709 IVK327707:IVK327709 JFG327707:JFG327709 JPC327707:JPC327709 JYY327707:JYY327709 KIU327707:KIU327709 KSQ327707:KSQ327709 LCM327707:LCM327709 LMI327707:LMI327709 LWE327707:LWE327709 MGA327707:MGA327709 MPW327707:MPW327709 MZS327707:MZS327709 NJO327707:NJO327709 NTK327707:NTK327709 ODG327707:ODG327709 ONC327707:ONC327709 OWY327707:OWY327709 PGU327707:PGU327709 PQQ327707:PQQ327709 QAM327707:QAM327709 QKI327707:QKI327709 QUE327707:QUE327709 REA327707:REA327709 RNW327707:RNW327709 RXS327707:RXS327709 SHO327707:SHO327709 SRK327707:SRK327709 TBG327707:TBG327709 TLC327707:TLC327709 TUY327707:TUY327709 UEU327707:UEU327709 UOQ327707:UOQ327709 UYM327707:UYM327709 VII327707:VII327709 VSE327707:VSE327709 WCA327707:WCA327709 WLW327707:WLW327709 WVS327707:WVS327709 K393243:K393245 JG393243:JG393245 TC393243:TC393245 ACY393243:ACY393245 AMU393243:AMU393245 AWQ393243:AWQ393245 BGM393243:BGM393245 BQI393243:BQI393245 CAE393243:CAE393245 CKA393243:CKA393245 CTW393243:CTW393245 DDS393243:DDS393245 DNO393243:DNO393245 DXK393243:DXK393245 EHG393243:EHG393245 ERC393243:ERC393245 FAY393243:FAY393245 FKU393243:FKU393245 FUQ393243:FUQ393245 GEM393243:GEM393245 GOI393243:GOI393245 GYE393243:GYE393245 HIA393243:HIA393245 HRW393243:HRW393245 IBS393243:IBS393245 ILO393243:ILO393245 IVK393243:IVK393245 JFG393243:JFG393245 JPC393243:JPC393245 JYY393243:JYY393245 KIU393243:KIU393245 KSQ393243:KSQ393245 LCM393243:LCM393245 LMI393243:LMI393245 LWE393243:LWE393245 MGA393243:MGA393245 MPW393243:MPW393245 MZS393243:MZS393245 NJO393243:NJO393245 NTK393243:NTK393245 ODG393243:ODG393245 ONC393243:ONC393245 OWY393243:OWY393245 PGU393243:PGU393245 PQQ393243:PQQ393245 QAM393243:QAM393245 QKI393243:QKI393245 QUE393243:QUE393245 REA393243:REA393245 RNW393243:RNW393245 RXS393243:RXS393245 SHO393243:SHO393245 SRK393243:SRK393245 TBG393243:TBG393245 TLC393243:TLC393245 TUY393243:TUY393245 UEU393243:UEU393245 UOQ393243:UOQ393245 UYM393243:UYM393245 VII393243:VII393245 VSE393243:VSE393245 WCA393243:WCA393245 WLW393243:WLW393245 WVS393243:WVS393245 K458779:K458781 JG458779:JG458781 TC458779:TC458781 ACY458779:ACY458781 AMU458779:AMU458781 AWQ458779:AWQ458781 BGM458779:BGM458781 BQI458779:BQI458781 CAE458779:CAE458781 CKA458779:CKA458781 CTW458779:CTW458781 DDS458779:DDS458781 DNO458779:DNO458781 DXK458779:DXK458781 EHG458779:EHG458781 ERC458779:ERC458781 FAY458779:FAY458781 FKU458779:FKU458781 FUQ458779:FUQ458781 GEM458779:GEM458781 GOI458779:GOI458781 GYE458779:GYE458781 HIA458779:HIA458781 HRW458779:HRW458781 IBS458779:IBS458781 ILO458779:ILO458781 IVK458779:IVK458781 JFG458779:JFG458781 JPC458779:JPC458781 JYY458779:JYY458781 KIU458779:KIU458781 KSQ458779:KSQ458781 LCM458779:LCM458781 LMI458779:LMI458781 LWE458779:LWE458781 MGA458779:MGA458781 MPW458779:MPW458781 MZS458779:MZS458781 NJO458779:NJO458781 NTK458779:NTK458781 ODG458779:ODG458781 ONC458779:ONC458781 OWY458779:OWY458781 PGU458779:PGU458781 PQQ458779:PQQ458781 QAM458779:QAM458781 QKI458779:QKI458781 QUE458779:QUE458781 REA458779:REA458781 RNW458779:RNW458781 RXS458779:RXS458781 SHO458779:SHO458781 SRK458779:SRK458781 TBG458779:TBG458781 TLC458779:TLC458781 TUY458779:TUY458781 UEU458779:UEU458781 UOQ458779:UOQ458781 UYM458779:UYM458781 VII458779:VII458781 VSE458779:VSE458781 WCA458779:WCA458781 WLW458779:WLW458781 WVS458779:WVS458781 K524315:K524317 JG524315:JG524317 TC524315:TC524317 ACY524315:ACY524317 AMU524315:AMU524317 AWQ524315:AWQ524317 BGM524315:BGM524317 BQI524315:BQI524317 CAE524315:CAE524317 CKA524315:CKA524317 CTW524315:CTW524317 DDS524315:DDS524317 DNO524315:DNO524317 DXK524315:DXK524317 EHG524315:EHG524317 ERC524315:ERC524317 FAY524315:FAY524317 FKU524315:FKU524317 FUQ524315:FUQ524317 GEM524315:GEM524317 GOI524315:GOI524317 GYE524315:GYE524317 HIA524315:HIA524317 HRW524315:HRW524317 IBS524315:IBS524317 ILO524315:ILO524317 IVK524315:IVK524317 JFG524315:JFG524317 JPC524315:JPC524317 JYY524315:JYY524317 KIU524315:KIU524317 KSQ524315:KSQ524317 LCM524315:LCM524317 LMI524315:LMI524317 LWE524315:LWE524317 MGA524315:MGA524317 MPW524315:MPW524317 MZS524315:MZS524317 NJO524315:NJO524317 NTK524315:NTK524317 ODG524315:ODG524317 ONC524315:ONC524317 OWY524315:OWY524317 PGU524315:PGU524317 PQQ524315:PQQ524317 QAM524315:QAM524317 QKI524315:QKI524317 QUE524315:QUE524317 REA524315:REA524317 RNW524315:RNW524317 RXS524315:RXS524317 SHO524315:SHO524317 SRK524315:SRK524317 TBG524315:TBG524317 TLC524315:TLC524317 TUY524315:TUY524317 UEU524315:UEU524317 UOQ524315:UOQ524317 UYM524315:UYM524317 VII524315:VII524317 VSE524315:VSE524317 WCA524315:WCA524317 WLW524315:WLW524317 WVS524315:WVS524317 K589851:K589853 JG589851:JG589853 TC589851:TC589853 ACY589851:ACY589853 AMU589851:AMU589853 AWQ589851:AWQ589853 BGM589851:BGM589853 BQI589851:BQI589853 CAE589851:CAE589853 CKA589851:CKA589853 CTW589851:CTW589853 DDS589851:DDS589853 DNO589851:DNO589853 DXK589851:DXK589853 EHG589851:EHG589853 ERC589851:ERC589853 FAY589851:FAY589853 FKU589851:FKU589853 FUQ589851:FUQ589853 GEM589851:GEM589853 GOI589851:GOI589853 GYE589851:GYE589853 HIA589851:HIA589853 HRW589851:HRW589853 IBS589851:IBS589853 ILO589851:ILO589853 IVK589851:IVK589853 JFG589851:JFG589853 JPC589851:JPC589853 JYY589851:JYY589853 KIU589851:KIU589853 KSQ589851:KSQ589853 LCM589851:LCM589853 LMI589851:LMI589853 LWE589851:LWE589853 MGA589851:MGA589853 MPW589851:MPW589853 MZS589851:MZS589853 NJO589851:NJO589853 NTK589851:NTK589853 ODG589851:ODG589853 ONC589851:ONC589853 OWY589851:OWY589853 PGU589851:PGU589853 PQQ589851:PQQ589853 QAM589851:QAM589853 QKI589851:QKI589853 QUE589851:QUE589853 REA589851:REA589853 RNW589851:RNW589853 RXS589851:RXS589853 SHO589851:SHO589853 SRK589851:SRK589853 TBG589851:TBG589853 TLC589851:TLC589853 TUY589851:TUY589853 UEU589851:UEU589853 UOQ589851:UOQ589853 UYM589851:UYM589853 VII589851:VII589853 VSE589851:VSE589853 WCA589851:WCA589853 WLW589851:WLW589853 WVS589851:WVS589853 K655387:K655389 JG655387:JG655389 TC655387:TC655389 ACY655387:ACY655389 AMU655387:AMU655389 AWQ655387:AWQ655389 BGM655387:BGM655389 BQI655387:BQI655389 CAE655387:CAE655389 CKA655387:CKA655389 CTW655387:CTW655389 DDS655387:DDS655389 DNO655387:DNO655389 DXK655387:DXK655389 EHG655387:EHG655389 ERC655387:ERC655389 FAY655387:FAY655389 FKU655387:FKU655389 FUQ655387:FUQ655389 GEM655387:GEM655389 GOI655387:GOI655389 GYE655387:GYE655389 HIA655387:HIA655389 HRW655387:HRW655389 IBS655387:IBS655389 ILO655387:ILO655389 IVK655387:IVK655389 JFG655387:JFG655389 JPC655387:JPC655389 JYY655387:JYY655389 KIU655387:KIU655389 KSQ655387:KSQ655389 LCM655387:LCM655389 LMI655387:LMI655389 LWE655387:LWE655389 MGA655387:MGA655389 MPW655387:MPW655389 MZS655387:MZS655389 NJO655387:NJO655389 NTK655387:NTK655389 ODG655387:ODG655389 ONC655387:ONC655389 OWY655387:OWY655389 PGU655387:PGU655389 PQQ655387:PQQ655389 QAM655387:QAM655389 QKI655387:QKI655389 QUE655387:QUE655389 REA655387:REA655389 RNW655387:RNW655389 RXS655387:RXS655389 SHO655387:SHO655389 SRK655387:SRK655389 TBG655387:TBG655389 TLC655387:TLC655389 TUY655387:TUY655389 UEU655387:UEU655389 UOQ655387:UOQ655389 UYM655387:UYM655389 VII655387:VII655389 VSE655387:VSE655389 WCA655387:WCA655389 WLW655387:WLW655389 WVS655387:WVS655389 K720923:K720925 JG720923:JG720925 TC720923:TC720925 ACY720923:ACY720925 AMU720923:AMU720925 AWQ720923:AWQ720925 BGM720923:BGM720925 BQI720923:BQI720925 CAE720923:CAE720925 CKA720923:CKA720925 CTW720923:CTW720925 DDS720923:DDS720925 DNO720923:DNO720925 DXK720923:DXK720925 EHG720923:EHG720925 ERC720923:ERC720925 FAY720923:FAY720925 FKU720923:FKU720925 FUQ720923:FUQ720925 GEM720923:GEM720925 GOI720923:GOI720925 GYE720923:GYE720925 HIA720923:HIA720925 HRW720923:HRW720925 IBS720923:IBS720925 ILO720923:ILO720925 IVK720923:IVK720925 JFG720923:JFG720925 JPC720923:JPC720925 JYY720923:JYY720925 KIU720923:KIU720925 KSQ720923:KSQ720925 LCM720923:LCM720925 LMI720923:LMI720925 LWE720923:LWE720925 MGA720923:MGA720925 MPW720923:MPW720925 MZS720923:MZS720925 NJO720923:NJO720925 NTK720923:NTK720925 ODG720923:ODG720925 ONC720923:ONC720925 OWY720923:OWY720925 PGU720923:PGU720925 PQQ720923:PQQ720925 QAM720923:QAM720925 QKI720923:QKI720925 QUE720923:QUE720925 REA720923:REA720925 RNW720923:RNW720925 RXS720923:RXS720925 SHO720923:SHO720925 SRK720923:SRK720925 TBG720923:TBG720925 TLC720923:TLC720925 TUY720923:TUY720925 UEU720923:UEU720925 UOQ720923:UOQ720925 UYM720923:UYM720925 VII720923:VII720925 VSE720923:VSE720925 WCA720923:WCA720925 WLW720923:WLW720925 WVS720923:WVS720925 K786459:K786461 JG786459:JG786461 TC786459:TC786461 ACY786459:ACY786461 AMU786459:AMU786461 AWQ786459:AWQ786461 BGM786459:BGM786461 BQI786459:BQI786461 CAE786459:CAE786461 CKA786459:CKA786461 CTW786459:CTW786461 DDS786459:DDS786461 DNO786459:DNO786461 DXK786459:DXK786461 EHG786459:EHG786461 ERC786459:ERC786461 FAY786459:FAY786461 FKU786459:FKU786461 FUQ786459:FUQ786461 GEM786459:GEM786461 GOI786459:GOI786461 GYE786459:GYE786461 HIA786459:HIA786461 HRW786459:HRW786461 IBS786459:IBS786461 ILO786459:ILO786461 IVK786459:IVK786461 JFG786459:JFG786461 JPC786459:JPC786461 JYY786459:JYY786461 KIU786459:KIU786461 KSQ786459:KSQ786461 LCM786459:LCM786461 LMI786459:LMI786461 LWE786459:LWE786461 MGA786459:MGA786461 MPW786459:MPW786461 MZS786459:MZS786461 NJO786459:NJO786461 NTK786459:NTK786461 ODG786459:ODG786461 ONC786459:ONC786461 OWY786459:OWY786461 PGU786459:PGU786461 PQQ786459:PQQ786461 QAM786459:QAM786461 QKI786459:QKI786461 QUE786459:QUE786461 REA786459:REA786461 RNW786459:RNW786461 RXS786459:RXS786461 SHO786459:SHO786461 SRK786459:SRK786461 TBG786459:TBG786461 TLC786459:TLC786461 TUY786459:TUY786461 UEU786459:UEU786461 UOQ786459:UOQ786461 UYM786459:UYM786461 VII786459:VII786461 VSE786459:VSE786461 WCA786459:WCA786461 WLW786459:WLW786461 WVS786459:WVS786461 K851995:K851997 JG851995:JG851997 TC851995:TC851997 ACY851995:ACY851997 AMU851995:AMU851997 AWQ851995:AWQ851997 BGM851995:BGM851997 BQI851995:BQI851997 CAE851995:CAE851997 CKA851995:CKA851997 CTW851995:CTW851997 DDS851995:DDS851997 DNO851995:DNO851997 DXK851995:DXK851997 EHG851995:EHG851997 ERC851995:ERC851997 FAY851995:FAY851997 FKU851995:FKU851997 FUQ851995:FUQ851997 GEM851995:GEM851997 GOI851995:GOI851997 GYE851995:GYE851997 HIA851995:HIA851997 HRW851995:HRW851997 IBS851995:IBS851997 ILO851995:ILO851997 IVK851995:IVK851997 JFG851995:JFG851997 JPC851995:JPC851997 JYY851995:JYY851997 KIU851995:KIU851997 KSQ851995:KSQ851997 LCM851995:LCM851997 LMI851995:LMI851997 LWE851995:LWE851997 MGA851995:MGA851997 MPW851995:MPW851997 MZS851995:MZS851997 NJO851995:NJO851997 NTK851995:NTK851997 ODG851995:ODG851997 ONC851995:ONC851997 OWY851995:OWY851997 PGU851995:PGU851997 PQQ851995:PQQ851997 QAM851995:QAM851997 QKI851995:QKI851997 QUE851995:QUE851997 REA851995:REA851997 RNW851995:RNW851997 RXS851995:RXS851997 SHO851995:SHO851997 SRK851995:SRK851997 TBG851995:TBG851997 TLC851995:TLC851997 TUY851995:TUY851997 UEU851995:UEU851997 UOQ851995:UOQ851997 UYM851995:UYM851997 VII851995:VII851997 VSE851995:VSE851997 WCA851995:WCA851997 WLW851995:WLW851997 WVS851995:WVS851997 K917531:K917533 JG917531:JG917533 TC917531:TC917533 ACY917531:ACY917533 AMU917531:AMU917533 AWQ917531:AWQ917533 BGM917531:BGM917533 BQI917531:BQI917533 CAE917531:CAE917533 CKA917531:CKA917533 CTW917531:CTW917533 DDS917531:DDS917533 DNO917531:DNO917533 DXK917531:DXK917533 EHG917531:EHG917533 ERC917531:ERC917533 FAY917531:FAY917533 FKU917531:FKU917533 FUQ917531:FUQ917533 GEM917531:GEM917533 GOI917531:GOI917533 GYE917531:GYE917533 HIA917531:HIA917533 HRW917531:HRW917533 IBS917531:IBS917533 ILO917531:ILO917533 IVK917531:IVK917533 JFG917531:JFG917533 JPC917531:JPC917533 JYY917531:JYY917533 KIU917531:KIU917533 KSQ917531:KSQ917533 LCM917531:LCM917533 LMI917531:LMI917533 LWE917531:LWE917533 MGA917531:MGA917533 MPW917531:MPW917533 MZS917531:MZS917533 NJO917531:NJO917533 NTK917531:NTK917533 ODG917531:ODG917533 ONC917531:ONC917533 OWY917531:OWY917533 PGU917531:PGU917533 PQQ917531:PQQ917533 QAM917531:QAM917533 QKI917531:QKI917533 QUE917531:QUE917533 REA917531:REA917533 RNW917531:RNW917533 RXS917531:RXS917533 SHO917531:SHO917533 SRK917531:SRK917533 TBG917531:TBG917533 TLC917531:TLC917533 TUY917531:TUY917533 UEU917531:UEU917533 UOQ917531:UOQ917533 UYM917531:UYM917533 VII917531:VII917533 VSE917531:VSE917533 WCA917531:WCA917533 WLW917531:WLW917533 WVS917531:WVS917533 K983067:K983069 JG983067:JG983069 TC983067:TC983069 ACY983067:ACY983069 AMU983067:AMU983069 AWQ983067:AWQ983069 BGM983067:BGM983069 BQI983067:BQI983069 CAE983067:CAE983069 CKA983067:CKA983069 CTW983067:CTW983069 DDS983067:DDS983069 DNO983067:DNO983069 DXK983067:DXK983069 EHG983067:EHG983069 ERC983067:ERC983069 FAY983067:FAY983069 FKU983067:FKU983069 FUQ983067:FUQ983069 GEM983067:GEM983069 GOI983067:GOI983069 GYE983067:GYE983069 HIA983067:HIA983069 HRW983067:HRW983069 IBS983067:IBS983069 ILO983067:ILO983069 IVK983067:IVK983069 JFG983067:JFG983069 JPC983067:JPC983069 JYY983067:JYY983069 KIU983067:KIU983069 KSQ983067:KSQ983069 LCM983067:LCM983069 LMI983067:LMI983069 LWE983067:LWE983069 MGA983067:MGA983069 MPW983067:MPW983069 MZS983067:MZS983069 NJO983067:NJO983069 NTK983067:NTK983069 ODG983067:ODG983069 ONC983067:ONC983069 OWY983067:OWY983069 PGU983067:PGU983069 PQQ983067:PQQ983069 QAM983067:QAM983069 QKI983067:QKI983069 QUE983067:QUE983069 REA983067:REA983069 RNW983067:RNW983069 RXS983067:RXS983069 SHO983067:SHO983069 SRK983067:SRK983069 TBG983067:TBG983069 TLC983067:TLC983069 TUY983067:TUY983069 UEU983067:UEU983069 UOQ983067:UOQ983069 UYM983067:UYM983069 VII983067:VII983069 VSE983067:VSE983069 WCA983067:WCA983069 WLW983067:WLW983069 WVS983067:WVS983069 K37 JG37 TC37 ACY37 AMU37 AWQ37 BGM37 BQI37 CAE37 CKA37 CTW37 DDS37 DNO37 DXK37 EHG37 ERC37 FAY37 FKU37 FUQ37 GEM37 GOI37 GYE37 HIA37 HRW37 IBS37 ILO37 IVK37 JFG37 JPC37 JYY37 KIU37 KSQ37 LCM37 LMI37 LWE37 MGA37 MPW37 MZS37 NJO37 NTK37 ODG37 ONC37 OWY37 PGU37 PQQ37 QAM37 QKI37 QUE37 REA37 RNW37 RXS37 SHO37 SRK37 TBG37 TLC37 TUY37 UEU37 UOQ37 UYM37 VII37 VSE37 WCA37 WLW37 WVS37 K65573 JG65573 TC65573 ACY65573 AMU65573 AWQ65573 BGM65573 BQI65573 CAE65573 CKA65573 CTW65573 DDS65573 DNO65573 DXK65573 EHG65573 ERC65573 FAY65573 FKU65573 FUQ65573 GEM65573 GOI65573 GYE65573 HIA65573 HRW65573 IBS65573 ILO65573 IVK65573 JFG65573 JPC65573 JYY65573 KIU65573 KSQ65573 LCM65573 LMI65573 LWE65573 MGA65573 MPW65573 MZS65573 NJO65573 NTK65573 ODG65573 ONC65573 OWY65573 PGU65573 PQQ65573 QAM65573 QKI65573 QUE65573 REA65573 RNW65573 RXS65573 SHO65573 SRK65573 TBG65573 TLC65573 TUY65573 UEU65573 UOQ65573 UYM65573 VII65573 VSE65573 WCA65573 WLW65573 WVS65573 K131109 JG131109 TC131109 ACY131109 AMU131109 AWQ131109 BGM131109 BQI131109 CAE131109 CKA131109 CTW131109 DDS131109 DNO131109 DXK131109 EHG131109 ERC131109 FAY131109 FKU131109 FUQ131109 GEM131109 GOI131109 GYE131109 HIA131109 HRW131109 IBS131109 ILO131109 IVK131109 JFG131109 JPC131109 JYY131109 KIU131109 KSQ131109 LCM131109 LMI131109 LWE131109 MGA131109 MPW131109 MZS131109 NJO131109 NTK131109 ODG131109 ONC131109 OWY131109 PGU131109 PQQ131109 QAM131109 QKI131109 QUE131109 REA131109 RNW131109 RXS131109 SHO131109 SRK131109 TBG131109 TLC131109 TUY131109 UEU131109 UOQ131109 UYM131109 VII131109 VSE131109 WCA131109 WLW131109 WVS131109 K196645 JG196645 TC196645 ACY196645 AMU196645 AWQ196645 BGM196645 BQI196645 CAE196645 CKA196645 CTW196645 DDS196645 DNO196645 DXK196645 EHG196645 ERC196645 FAY196645 FKU196645 FUQ196645 GEM196645 GOI196645 GYE196645 HIA196645 HRW196645 IBS196645 ILO196645 IVK196645 JFG196645 JPC196645 JYY196645 KIU196645 KSQ196645 LCM196645 LMI196645 LWE196645 MGA196645 MPW196645 MZS196645 NJO196645 NTK196645 ODG196645 ONC196645 OWY196645 PGU196645 PQQ196645 QAM196645 QKI196645 QUE196645 REA196645 RNW196645 RXS196645 SHO196645 SRK196645 TBG196645 TLC196645 TUY196645 UEU196645 UOQ196645 UYM196645 VII196645 VSE196645 WCA196645 WLW196645 WVS196645 K262181 JG262181 TC262181 ACY262181 AMU262181 AWQ262181 BGM262181 BQI262181 CAE262181 CKA262181 CTW262181 DDS262181 DNO262181 DXK262181 EHG262181 ERC262181 FAY262181 FKU262181 FUQ262181 GEM262181 GOI262181 GYE262181 HIA262181 HRW262181 IBS262181 ILO262181 IVK262181 JFG262181 JPC262181 JYY262181 KIU262181 KSQ262181 LCM262181 LMI262181 LWE262181 MGA262181 MPW262181 MZS262181 NJO262181 NTK262181 ODG262181 ONC262181 OWY262181 PGU262181 PQQ262181 QAM262181 QKI262181 QUE262181 REA262181 RNW262181 RXS262181 SHO262181 SRK262181 TBG262181 TLC262181 TUY262181 UEU262181 UOQ262181 UYM262181 VII262181 VSE262181 WCA262181 WLW262181 WVS262181 K327717 JG327717 TC327717 ACY327717 AMU327717 AWQ327717 BGM327717 BQI327717 CAE327717 CKA327717 CTW327717 DDS327717 DNO327717 DXK327717 EHG327717 ERC327717 FAY327717 FKU327717 FUQ327717 GEM327717 GOI327717 GYE327717 HIA327717 HRW327717 IBS327717 ILO327717 IVK327717 JFG327717 JPC327717 JYY327717 KIU327717 KSQ327717 LCM327717 LMI327717 LWE327717 MGA327717 MPW327717 MZS327717 NJO327717 NTK327717 ODG327717 ONC327717 OWY327717 PGU327717 PQQ327717 QAM327717 QKI327717 QUE327717 REA327717 RNW327717 RXS327717 SHO327717 SRK327717 TBG327717 TLC327717 TUY327717 UEU327717 UOQ327717 UYM327717 VII327717 VSE327717 WCA327717 WLW327717 WVS327717 K393253 JG393253 TC393253 ACY393253 AMU393253 AWQ393253 BGM393253 BQI393253 CAE393253 CKA393253 CTW393253 DDS393253 DNO393253 DXK393253 EHG393253 ERC393253 FAY393253 FKU393253 FUQ393253 GEM393253 GOI393253 GYE393253 HIA393253 HRW393253 IBS393253 ILO393253 IVK393253 JFG393253 JPC393253 JYY393253 KIU393253 KSQ393253 LCM393253 LMI393253 LWE393253 MGA393253 MPW393253 MZS393253 NJO393253 NTK393253 ODG393253 ONC393253 OWY393253 PGU393253 PQQ393253 QAM393253 QKI393253 QUE393253 REA393253 RNW393253 RXS393253 SHO393253 SRK393253 TBG393253 TLC393253 TUY393253 UEU393253 UOQ393253 UYM393253 VII393253 VSE393253 WCA393253 WLW393253 WVS393253 K458789 JG458789 TC458789 ACY458789 AMU458789 AWQ458789 BGM458789 BQI458789 CAE458789 CKA458789 CTW458789 DDS458789 DNO458789 DXK458789 EHG458789 ERC458789 FAY458789 FKU458789 FUQ458789 GEM458789 GOI458789 GYE458789 HIA458789 HRW458789 IBS458789 ILO458789 IVK458789 JFG458789 JPC458789 JYY458789 KIU458789 KSQ458789 LCM458789 LMI458789 LWE458789 MGA458789 MPW458789 MZS458789 NJO458789 NTK458789 ODG458789 ONC458789 OWY458789 PGU458789 PQQ458789 QAM458789 QKI458789 QUE458789 REA458789 RNW458789 RXS458789 SHO458789 SRK458789 TBG458789 TLC458789 TUY458789 UEU458789 UOQ458789 UYM458789 VII458789 VSE458789 WCA458789 WLW458789 WVS458789 K524325 JG524325 TC524325 ACY524325 AMU524325 AWQ524325 BGM524325 BQI524325 CAE524325 CKA524325 CTW524325 DDS524325 DNO524325 DXK524325 EHG524325 ERC524325 FAY524325 FKU524325 FUQ524325 GEM524325 GOI524325 GYE524325 HIA524325 HRW524325 IBS524325 ILO524325 IVK524325 JFG524325 JPC524325 JYY524325 KIU524325 KSQ524325 LCM524325 LMI524325 LWE524325 MGA524325 MPW524325 MZS524325 NJO524325 NTK524325 ODG524325 ONC524325 OWY524325 PGU524325 PQQ524325 QAM524325 QKI524325 QUE524325 REA524325 RNW524325 RXS524325 SHO524325 SRK524325 TBG524325 TLC524325 TUY524325 UEU524325 UOQ524325 UYM524325 VII524325 VSE524325 WCA524325 WLW524325 WVS524325 K589861 JG589861 TC589861 ACY589861 AMU589861 AWQ589861 BGM589861 BQI589861 CAE589861 CKA589861 CTW589861 DDS589861 DNO589861 DXK589861 EHG589861 ERC589861 FAY589861 FKU589861 FUQ589861 GEM589861 GOI589861 GYE589861 HIA589861 HRW589861 IBS589861 ILO589861 IVK589861 JFG589861 JPC589861 JYY589861 KIU589861 KSQ589861 LCM589861 LMI589861 LWE589861 MGA589861 MPW589861 MZS589861 NJO589861 NTK589861 ODG589861 ONC589861 OWY589861 PGU589861 PQQ589861 QAM589861 QKI589861 QUE589861 REA589861 RNW589861 RXS589861 SHO589861 SRK589861 TBG589861 TLC589861 TUY589861 UEU589861 UOQ589861 UYM589861 VII589861 VSE589861 WCA589861 WLW589861 WVS589861 K655397 JG655397 TC655397 ACY655397 AMU655397 AWQ655397 BGM655397 BQI655397 CAE655397 CKA655397 CTW655397 DDS655397 DNO655397 DXK655397 EHG655397 ERC655397 FAY655397 FKU655397 FUQ655397 GEM655397 GOI655397 GYE655397 HIA655397 HRW655397 IBS655397 ILO655397 IVK655397 JFG655397 JPC655397 JYY655397 KIU655397 KSQ655397 LCM655397 LMI655397 LWE655397 MGA655397 MPW655397 MZS655397 NJO655397 NTK655397 ODG655397 ONC655397 OWY655397 PGU655397 PQQ655397 QAM655397 QKI655397 QUE655397 REA655397 RNW655397 RXS655397 SHO655397 SRK655397 TBG655397 TLC655397 TUY655397 UEU655397 UOQ655397 UYM655397 VII655397 VSE655397 WCA655397 WLW655397 WVS655397 K720933 JG720933 TC720933 ACY720933 AMU720933 AWQ720933 BGM720933 BQI720933 CAE720933 CKA720933 CTW720933 DDS720933 DNO720933 DXK720933 EHG720933 ERC720933 FAY720933 FKU720933 FUQ720933 GEM720933 GOI720933 GYE720933 HIA720933 HRW720933 IBS720933 ILO720933 IVK720933 JFG720933 JPC720933 JYY720933 KIU720933 KSQ720933 LCM720933 LMI720933 LWE720933 MGA720933 MPW720933 MZS720933 NJO720933 NTK720933 ODG720933 ONC720933 OWY720933 PGU720933 PQQ720933 QAM720933 QKI720933 QUE720933 REA720933 RNW720933 RXS720933 SHO720933 SRK720933 TBG720933 TLC720933 TUY720933 UEU720933 UOQ720933 UYM720933 VII720933 VSE720933 WCA720933 WLW720933 WVS720933 K786469 JG786469 TC786469 ACY786469 AMU786469 AWQ786469 BGM786469 BQI786469 CAE786469 CKA786469 CTW786469 DDS786469 DNO786469 DXK786469 EHG786469 ERC786469 FAY786469 FKU786469 FUQ786469 GEM786469 GOI786469 GYE786469 HIA786469 HRW786469 IBS786469 ILO786469 IVK786469 JFG786469 JPC786469 JYY786469 KIU786469 KSQ786469 LCM786469 LMI786469 LWE786469 MGA786469 MPW786469 MZS786469 NJO786469 NTK786469 ODG786469 ONC786469 OWY786469 PGU786469 PQQ786469 QAM786469 QKI786469 QUE786469 REA786469 RNW786469 RXS786469 SHO786469 SRK786469 TBG786469 TLC786469 TUY786469 UEU786469 UOQ786469 UYM786469 VII786469 VSE786469 WCA786469 WLW786469 WVS786469 K852005 JG852005 TC852005 ACY852005 AMU852005 AWQ852005 BGM852005 BQI852005 CAE852005 CKA852005 CTW852005 DDS852005 DNO852005 DXK852005 EHG852005 ERC852005 FAY852005 FKU852005 FUQ852005 GEM852005 GOI852005 GYE852005 HIA852005 HRW852005 IBS852005 ILO852005 IVK852005 JFG852005 JPC852005 JYY852005 KIU852005 KSQ852005 LCM852005 LMI852005 LWE852005 MGA852005 MPW852005 MZS852005 NJO852005 NTK852005 ODG852005 ONC852005 OWY852005 PGU852005 PQQ852005 QAM852005 QKI852005 QUE852005 REA852005 RNW852005 RXS852005 SHO852005 SRK852005 TBG852005 TLC852005 TUY852005 UEU852005 UOQ852005 UYM852005 VII852005 VSE852005 WCA852005 WLW852005 WVS852005 K917541 JG917541 TC917541 ACY917541 AMU917541 AWQ917541 BGM917541 BQI917541 CAE917541 CKA917541 CTW917541 DDS917541 DNO917541 DXK917541 EHG917541 ERC917541 FAY917541 FKU917541 FUQ917541 GEM917541 GOI917541 GYE917541 HIA917541 HRW917541 IBS917541 ILO917541 IVK917541 JFG917541 JPC917541 JYY917541 KIU917541 KSQ917541 LCM917541 LMI917541 LWE917541 MGA917541 MPW917541 MZS917541 NJO917541 NTK917541 ODG917541 ONC917541 OWY917541 PGU917541 PQQ917541 QAM917541 QKI917541 QUE917541 REA917541 RNW917541 RXS917541 SHO917541 SRK917541 TBG917541 TLC917541 TUY917541 UEU917541 UOQ917541 UYM917541 VII917541 VSE917541 WCA917541 WLW917541 WVS917541 K983077 JG983077 TC983077 ACY983077 AMU983077 AWQ983077 BGM983077 BQI983077 CAE983077 CKA983077 CTW983077 DDS983077 DNO983077 DXK983077 EHG983077 ERC983077 FAY983077 FKU983077 FUQ983077 GEM983077 GOI983077 GYE983077 HIA983077 HRW983077 IBS983077 ILO983077 IVK983077 JFG983077 JPC983077 JYY983077 KIU983077 KSQ983077 LCM983077 LMI983077 LWE983077 MGA983077 MPW983077 MZS983077 NJO983077 NTK983077 ODG983077 ONC983077 OWY983077 PGU983077 PQQ983077 QAM983077 QKI983077 QUE983077 REA983077 RNW983077 RXS983077 SHO983077 SRK983077 TBG983077 TLC983077 TUY983077 UEU983077 UOQ983077 UYM983077 VII983077 VSE983077 WCA983077 WLW983077 WVS983077 K41:K44 JG41:JG44 TC41:TC44 ACY41:ACY44 AMU41:AMU44 AWQ41:AWQ44 BGM41:BGM44 BQI41:BQI44 CAE41:CAE44 CKA41:CKA44 CTW41:CTW44 DDS41:DDS44 DNO41:DNO44 DXK41:DXK44 EHG41:EHG44 ERC41:ERC44 FAY41:FAY44 FKU41:FKU44 FUQ41:FUQ44 GEM41:GEM44 GOI41:GOI44 GYE41:GYE44 HIA41:HIA44 HRW41:HRW44 IBS41:IBS44 ILO41:ILO44 IVK41:IVK44 JFG41:JFG44 JPC41:JPC44 JYY41:JYY44 KIU41:KIU44 KSQ41:KSQ44 LCM41:LCM44 LMI41:LMI44 LWE41:LWE44 MGA41:MGA44 MPW41:MPW44 MZS41:MZS44 NJO41:NJO44 NTK41:NTK44 ODG41:ODG44 ONC41:ONC44 OWY41:OWY44 PGU41:PGU44 PQQ41:PQQ44 QAM41:QAM44 QKI41:QKI44 QUE41:QUE44 REA41:REA44 RNW41:RNW44 RXS41:RXS44 SHO41:SHO44 SRK41:SRK44 TBG41:TBG44 TLC41:TLC44 TUY41:TUY44 UEU41:UEU44 UOQ41:UOQ44 UYM41:UYM44 VII41:VII44 VSE41:VSE44 WCA41:WCA44 WLW41:WLW44 WVS41:WVS44 K65577:K65580 JG65577:JG65580 TC65577:TC65580 ACY65577:ACY65580 AMU65577:AMU65580 AWQ65577:AWQ65580 BGM65577:BGM65580 BQI65577:BQI65580 CAE65577:CAE65580 CKA65577:CKA65580 CTW65577:CTW65580 DDS65577:DDS65580 DNO65577:DNO65580 DXK65577:DXK65580 EHG65577:EHG65580 ERC65577:ERC65580 FAY65577:FAY65580 FKU65577:FKU65580 FUQ65577:FUQ65580 GEM65577:GEM65580 GOI65577:GOI65580 GYE65577:GYE65580 HIA65577:HIA65580 HRW65577:HRW65580 IBS65577:IBS65580 ILO65577:ILO65580 IVK65577:IVK65580 JFG65577:JFG65580 JPC65577:JPC65580 JYY65577:JYY65580 KIU65577:KIU65580 KSQ65577:KSQ65580 LCM65577:LCM65580 LMI65577:LMI65580 LWE65577:LWE65580 MGA65577:MGA65580 MPW65577:MPW65580 MZS65577:MZS65580 NJO65577:NJO65580 NTK65577:NTK65580 ODG65577:ODG65580 ONC65577:ONC65580 OWY65577:OWY65580 PGU65577:PGU65580 PQQ65577:PQQ65580 QAM65577:QAM65580 QKI65577:QKI65580 QUE65577:QUE65580 REA65577:REA65580 RNW65577:RNW65580 RXS65577:RXS65580 SHO65577:SHO65580 SRK65577:SRK65580 TBG65577:TBG65580 TLC65577:TLC65580 TUY65577:TUY65580 UEU65577:UEU65580 UOQ65577:UOQ65580 UYM65577:UYM65580 VII65577:VII65580 VSE65577:VSE65580 WCA65577:WCA65580 WLW65577:WLW65580 WVS65577:WVS65580 K131113:K131116 JG131113:JG131116 TC131113:TC131116 ACY131113:ACY131116 AMU131113:AMU131116 AWQ131113:AWQ131116 BGM131113:BGM131116 BQI131113:BQI131116 CAE131113:CAE131116 CKA131113:CKA131116 CTW131113:CTW131116 DDS131113:DDS131116 DNO131113:DNO131116 DXK131113:DXK131116 EHG131113:EHG131116 ERC131113:ERC131116 FAY131113:FAY131116 FKU131113:FKU131116 FUQ131113:FUQ131116 GEM131113:GEM131116 GOI131113:GOI131116 GYE131113:GYE131116 HIA131113:HIA131116 HRW131113:HRW131116 IBS131113:IBS131116 ILO131113:ILO131116 IVK131113:IVK131116 JFG131113:JFG131116 JPC131113:JPC131116 JYY131113:JYY131116 KIU131113:KIU131116 KSQ131113:KSQ131116 LCM131113:LCM131116 LMI131113:LMI131116 LWE131113:LWE131116 MGA131113:MGA131116 MPW131113:MPW131116 MZS131113:MZS131116 NJO131113:NJO131116 NTK131113:NTK131116 ODG131113:ODG131116 ONC131113:ONC131116 OWY131113:OWY131116 PGU131113:PGU131116 PQQ131113:PQQ131116 QAM131113:QAM131116 QKI131113:QKI131116 QUE131113:QUE131116 REA131113:REA131116 RNW131113:RNW131116 RXS131113:RXS131116 SHO131113:SHO131116 SRK131113:SRK131116 TBG131113:TBG131116 TLC131113:TLC131116 TUY131113:TUY131116 UEU131113:UEU131116 UOQ131113:UOQ131116 UYM131113:UYM131116 VII131113:VII131116 VSE131113:VSE131116 WCA131113:WCA131116 WLW131113:WLW131116 WVS131113:WVS131116 K196649:K196652 JG196649:JG196652 TC196649:TC196652 ACY196649:ACY196652 AMU196649:AMU196652 AWQ196649:AWQ196652 BGM196649:BGM196652 BQI196649:BQI196652 CAE196649:CAE196652 CKA196649:CKA196652 CTW196649:CTW196652 DDS196649:DDS196652 DNO196649:DNO196652 DXK196649:DXK196652 EHG196649:EHG196652 ERC196649:ERC196652 FAY196649:FAY196652 FKU196649:FKU196652 FUQ196649:FUQ196652 GEM196649:GEM196652 GOI196649:GOI196652 GYE196649:GYE196652 HIA196649:HIA196652 HRW196649:HRW196652 IBS196649:IBS196652 ILO196649:ILO196652 IVK196649:IVK196652 JFG196649:JFG196652 JPC196649:JPC196652 JYY196649:JYY196652 KIU196649:KIU196652 KSQ196649:KSQ196652 LCM196649:LCM196652 LMI196649:LMI196652 LWE196649:LWE196652 MGA196649:MGA196652 MPW196649:MPW196652 MZS196649:MZS196652 NJO196649:NJO196652 NTK196649:NTK196652 ODG196649:ODG196652 ONC196649:ONC196652 OWY196649:OWY196652 PGU196649:PGU196652 PQQ196649:PQQ196652 QAM196649:QAM196652 QKI196649:QKI196652 QUE196649:QUE196652 REA196649:REA196652 RNW196649:RNW196652 RXS196649:RXS196652 SHO196649:SHO196652 SRK196649:SRK196652 TBG196649:TBG196652 TLC196649:TLC196652 TUY196649:TUY196652 UEU196649:UEU196652 UOQ196649:UOQ196652 UYM196649:UYM196652 VII196649:VII196652 VSE196649:VSE196652 WCA196649:WCA196652 WLW196649:WLW196652 WVS196649:WVS196652 K262185:K262188 JG262185:JG262188 TC262185:TC262188 ACY262185:ACY262188 AMU262185:AMU262188 AWQ262185:AWQ262188 BGM262185:BGM262188 BQI262185:BQI262188 CAE262185:CAE262188 CKA262185:CKA262188 CTW262185:CTW262188 DDS262185:DDS262188 DNO262185:DNO262188 DXK262185:DXK262188 EHG262185:EHG262188 ERC262185:ERC262188 FAY262185:FAY262188 FKU262185:FKU262188 FUQ262185:FUQ262188 GEM262185:GEM262188 GOI262185:GOI262188 GYE262185:GYE262188 HIA262185:HIA262188 HRW262185:HRW262188 IBS262185:IBS262188 ILO262185:ILO262188 IVK262185:IVK262188 JFG262185:JFG262188 JPC262185:JPC262188 JYY262185:JYY262188 KIU262185:KIU262188 KSQ262185:KSQ262188 LCM262185:LCM262188 LMI262185:LMI262188 LWE262185:LWE262188 MGA262185:MGA262188 MPW262185:MPW262188 MZS262185:MZS262188 NJO262185:NJO262188 NTK262185:NTK262188 ODG262185:ODG262188 ONC262185:ONC262188 OWY262185:OWY262188 PGU262185:PGU262188 PQQ262185:PQQ262188 QAM262185:QAM262188 QKI262185:QKI262188 QUE262185:QUE262188 REA262185:REA262188 RNW262185:RNW262188 RXS262185:RXS262188 SHO262185:SHO262188 SRK262185:SRK262188 TBG262185:TBG262188 TLC262185:TLC262188 TUY262185:TUY262188 UEU262185:UEU262188 UOQ262185:UOQ262188 UYM262185:UYM262188 VII262185:VII262188 VSE262185:VSE262188 WCA262185:WCA262188 WLW262185:WLW262188 WVS262185:WVS262188 K327721:K327724 JG327721:JG327724 TC327721:TC327724 ACY327721:ACY327724 AMU327721:AMU327724 AWQ327721:AWQ327724 BGM327721:BGM327724 BQI327721:BQI327724 CAE327721:CAE327724 CKA327721:CKA327724 CTW327721:CTW327724 DDS327721:DDS327724 DNO327721:DNO327724 DXK327721:DXK327724 EHG327721:EHG327724 ERC327721:ERC327724 FAY327721:FAY327724 FKU327721:FKU327724 FUQ327721:FUQ327724 GEM327721:GEM327724 GOI327721:GOI327724 GYE327721:GYE327724 HIA327721:HIA327724 HRW327721:HRW327724 IBS327721:IBS327724 ILO327721:ILO327724 IVK327721:IVK327724 JFG327721:JFG327724 JPC327721:JPC327724 JYY327721:JYY327724 KIU327721:KIU327724 KSQ327721:KSQ327724 LCM327721:LCM327724 LMI327721:LMI327724 LWE327721:LWE327724 MGA327721:MGA327724 MPW327721:MPW327724 MZS327721:MZS327724 NJO327721:NJO327724 NTK327721:NTK327724 ODG327721:ODG327724 ONC327721:ONC327724 OWY327721:OWY327724 PGU327721:PGU327724 PQQ327721:PQQ327724 QAM327721:QAM327724 QKI327721:QKI327724 QUE327721:QUE327724 REA327721:REA327724 RNW327721:RNW327724 RXS327721:RXS327724 SHO327721:SHO327724 SRK327721:SRK327724 TBG327721:TBG327724 TLC327721:TLC327724 TUY327721:TUY327724 UEU327721:UEU327724 UOQ327721:UOQ327724 UYM327721:UYM327724 VII327721:VII327724 VSE327721:VSE327724 WCA327721:WCA327724 WLW327721:WLW327724 WVS327721:WVS327724 K393257:K393260 JG393257:JG393260 TC393257:TC393260 ACY393257:ACY393260 AMU393257:AMU393260 AWQ393257:AWQ393260 BGM393257:BGM393260 BQI393257:BQI393260 CAE393257:CAE393260 CKA393257:CKA393260 CTW393257:CTW393260 DDS393257:DDS393260 DNO393257:DNO393260 DXK393257:DXK393260 EHG393257:EHG393260 ERC393257:ERC393260 FAY393257:FAY393260 FKU393257:FKU393260 FUQ393257:FUQ393260 GEM393257:GEM393260 GOI393257:GOI393260 GYE393257:GYE393260 HIA393257:HIA393260 HRW393257:HRW393260 IBS393257:IBS393260 ILO393257:ILO393260 IVK393257:IVK393260 JFG393257:JFG393260 JPC393257:JPC393260 JYY393257:JYY393260 KIU393257:KIU393260 KSQ393257:KSQ393260 LCM393257:LCM393260 LMI393257:LMI393260 LWE393257:LWE393260 MGA393257:MGA393260 MPW393257:MPW393260 MZS393257:MZS393260 NJO393257:NJO393260 NTK393257:NTK393260 ODG393257:ODG393260 ONC393257:ONC393260 OWY393257:OWY393260 PGU393257:PGU393260 PQQ393257:PQQ393260 QAM393257:QAM393260 QKI393257:QKI393260 QUE393257:QUE393260 REA393257:REA393260 RNW393257:RNW393260 RXS393257:RXS393260 SHO393257:SHO393260 SRK393257:SRK393260 TBG393257:TBG393260 TLC393257:TLC393260 TUY393257:TUY393260 UEU393257:UEU393260 UOQ393257:UOQ393260 UYM393257:UYM393260 VII393257:VII393260 VSE393257:VSE393260 WCA393257:WCA393260 WLW393257:WLW393260 WVS393257:WVS393260 K458793:K458796 JG458793:JG458796 TC458793:TC458796 ACY458793:ACY458796 AMU458793:AMU458796 AWQ458793:AWQ458796 BGM458793:BGM458796 BQI458793:BQI458796 CAE458793:CAE458796 CKA458793:CKA458796 CTW458793:CTW458796 DDS458793:DDS458796 DNO458793:DNO458796 DXK458793:DXK458796 EHG458793:EHG458796 ERC458793:ERC458796 FAY458793:FAY458796 FKU458793:FKU458796 FUQ458793:FUQ458796 GEM458793:GEM458796 GOI458793:GOI458796 GYE458793:GYE458796 HIA458793:HIA458796 HRW458793:HRW458796 IBS458793:IBS458796 ILO458793:ILO458796 IVK458793:IVK458796 JFG458793:JFG458796 JPC458793:JPC458796 JYY458793:JYY458796 KIU458793:KIU458796 KSQ458793:KSQ458796 LCM458793:LCM458796 LMI458793:LMI458796 LWE458793:LWE458796 MGA458793:MGA458796 MPW458793:MPW458796 MZS458793:MZS458796 NJO458793:NJO458796 NTK458793:NTK458796 ODG458793:ODG458796 ONC458793:ONC458796 OWY458793:OWY458796 PGU458793:PGU458796 PQQ458793:PQQ458796 QAM458793:QAM458796 QKI458793:QKI458796 QUE458793:QUE458796 REA458793:REA458796 RNW458793:RNW458796 RXS458793:RXS458796 SHO458793:SHO458796 SRK458793:SRK458796 TBG458793:TBG458796 TLC458793:TLC458796 TUY458793:TUY458796 UEU458793:UEU458796 UOQ458793:UOQ458796 UYM458793:UYM458796 VII458793:VII458796 VSE458793:VSE458796 WCA458793:WCA458796 WLW458793:WLW458796 WVS458793:WVS458796 K524329:K524332 JG524329:JG524332 TC524329:TC524332 ACY524329:ACY524332 AMU524329:AMU524332 AWQ524329:AWQ524332 BGM524329:BGM524332 BQI524329:BQI524332 CAE524329:CAE524332 CKA524329:CKA524332 CTW524329:CTW524332 DDS524329:DDS524332 DNO524329:DNO524332 DXK524329:DXK524332 EHG524329:EHG524332 ERC524329:ERC524332 FAY524329:FAY524332 FKU524329:FKU524332 FUQ524329:FUQ524332 GEM524329:GEM524332 GOI524329:GOI524332 GYE524329:GYE524332 HIA524329:HIA524332 HRW524329:HRW524332 IBS524329:IBS524332 ILO524329:ILO524332 IVK524329:IVK524332 JFG524329:JFG524332 JPC524329:JPC524332 JYY524329:JYY524332 KIU524329:KIU524332 KSQ524329:KSQ524332 LCM524329:LCM524332 LMI524329:LMI524332 LWE524329:LWE524332 MGA524329:MGA524332 MPW524329:MPW524332 MZS524329:MZS524332 NJO524329:NJO524332 NTK524329:NTK524332 ODG524329:ODG524332 ONC524329:ONC524332 OWY524329:OWY524332 PGU524329:PGU524332 PQQ524329:PQQ524332 QAM524329:QAM524332 QKI524329:QKI524332 QUE524329:QUE524332 REA524329:REA524332 RNW524329:RNW524332 RXS524329:RXS524332 SHO524329:SHO524332 SRK524329:SRK524332 TBG524329:TBG524332 TLC524329:TLC524332 TUY524329:TUY524332 UEU524329:UEU524332 UOQ524329:UOQ524332 UYM524329:UYM524332 VII524329:VII524332 VSE524329:VSE524332 WCA524329:WCA524332 WLW524329:WLW524332 WVS524329:WVS524332 K589865:K589868 JG589865:JG589868 TC589865:TC589868 ACY589865:ACY589868 AMU589865:AMU589868 AWQ589865:AWQ589868 BGM589865:BGM589868 BQI589865:BQI589868 CAE589865:CAE589868 CKA589865:CKA589868 CTW589865:CTW589868 DDS589865:DDS589868 DNO589865:DNO589868 DXK589865:DXK589868 EHG589865:EHG589868 ERC589865:ERC589868 FAY589865:FAY589868 FKU589865:FKU589868 FUQ589865:FUQ589868 GEM589865:GEM589868 GOI589865:GOI589868 GYE589865:GYE589868 HIA589865:HIA589868 HRW589865:HRW589868 IBS589865:IBS589868 ILO589865:ILO589868 IVK589865:IVK589868 JFG589865:JFG589868 JPC589865:JPC589868 JYY589865:JYY589868 KIU589865:KIU589868 KSQ589865:KSQ589868 LCM589865:LCM589868 LMI589865:LMI589868 LWE589865:LWE589868 MGA589865:MGA589868 MPW589865:MPW589868 MZS589865:MZS589868 NJO589865:NJO589868 NTK589865:NTK589868 ODG589865:ODG589868 ONC589865:ONC589868 OWY589865:OWY589868 PGU589865:PGU589868 PQQ589865:PQQ589868 QAM589865:QAM589868 QKI589865:QKI589868 QUE589865:QUE589868 REA589865:REA589868 RNW589865:RNW589868 RXS589865:RXS589868 SHO589865:SHO589868 SRK589865:SRK589868 TBG589865:TBG589868 TLC589865:TLC589868 TUY589865:TUY589868 UEU589865:UEU589868 UOQ589865:UOQ589868 UYM589865:UYM589868 VII589865:VII589868 VSE589865:VSE589868 WCA589865:WCA589868 WLW589865:WLW589868 WVS589865:WVS589868 K655401:K655404 JG655401:JG655404 TC655401:TC655404 ACY655401:ACY655404 AMU655401:AMU655404 AWQ655401:AWQ655404 BGM655401:BGM655404 BQI655401:BQI655404 CAE655401:CAE655404 CKA655401:CKA655404 CTW655401:CTW655404 DDS655401:DDS655404 DNO655401:DNO655404 DXK655401:DXK655404 EHG655401:EHG655404 ERC655401:ERC655404 FAY655401:FAY655404 FKU655401:FKU655404 FUQ655401:FUQ655404 GEM655401:GEM655404 GOI655401:GOI655404 GYE655401:GYE655404 HIA655401:HIA655404 HRW655401:HRW655404 IBS655401:IBS655404 ILO655401:ILO655404 IVK655401:IVK655404 JFG655401:JFG655404 JPC655401:JPC655404 JYY655401:JYY655404 KIU655401:KIU655404 KSQ655401:KSQ655404 LCM655401:LCM655404 LMI655401:LMI655404 LWE655401:LWE655404 MGA655401:MGA655404 MPW655401:MPW655404 MZS655401:MZS655404 NJO655401:NJO655404 NTK655401:NTK655404 ODG655401:ODG655404 ONC655401:ONC655404 OWY655401:OWY655404 PGU655401:PGU655404 PQQ655401:PQQ655404 QAM655401:QAM655404 QKI655401:QKI655404 QUE655401:QUE655404 REA655401:REA655404 RNW655401:RNW655404 RXS655401:RXS655404 SHO655401:SHO655404 SRK655401:SRK655404 TBG655401:TBG655404 TLC655401:TLC655404 TUY655401:TUY655404 UEU655401:UEU655404 UOQ655401:UOQ655404 UYM655401:UYM655404 VII655401:VII655404 VSE655401:VSE655404 WCA655401:WCA655404 WLW655401:WLW655404 WVS655401:WVS655404 K720937:K720940 JG720937:JG720940 TC720937:TC720940 ACY720937:ACY720940 AMU720937:AMU720940 AWQ720937:AWQ720940 BGM720937:BGM720940 BQI720937:BQI720940 CAE720937:CAE720940 CKA720937:CKA720940 CTW720937:CTW720940 DDS720937:DDS720940 DNO720937:DNO720940 DXK720937:DXK720940 EHG720937:EHG720940 ERC720937:ERC720940 FAY720937:FAY720940 FKU720937:FKU720940 FUQ720937:FUQ720940 GEM720937:GEM720940 GOI720937:GOI720940 GYE720937:GYE720940 HIA720937:HIA720940 HRW720937:HRW720940 IBS720937:IBS720940 ILO720937:ILO720940 IVK720937:IVK720940 JFG720937:JFG720940 JPC720937:JPC720940 JYY720937:JYY720940 KIU720937:KIU720940 KSQ720937:KSQ720940 LCM720937:LCM720940 LMI720937:LMI720940 LWE720937:LWE720940 MGA720937:MGA720940 MPW720937:MPW720940 MZS720937:MZS720940 NJO720937:NJO720940 NTK720937:NTK720940 ODG720937:ODG720940 ONC720937:ONC720940 OWY720937:OWY720940 PGU720937:PGU720940 PQQ720937:PQQ720940 QAM720937:QAM720940 QKI720937:QKI720940 QUE720937:QUE720940 REA720937:REA720940 RNW720937:RNW720940 RXS720937:RXS720940 SHO720937:SHO720940 SRK720937:SRK720940 TBG720937:TBG720940 TLC720937:TLC720940 TUY720937:TUY720940 UEU720937:UEU720940 UOQ720937:UOQ720940 UYM720937:UYM720940 VII720937:VII720940 VSE720937:VSE720940 WCA720937:WCA720940 WLW720937:WLW720940 WVS720937:WVS720940 K786473:K786476 JG786473:JG786476 TC786473:TC786476 ACY786473:ACY786476 AMU786473:AMU786476 AWQ786473:AWQ786476 BGM786473:BGM786476 BQI786473:BQI786476 CAE786473:CAE786476 CKA786473:CKA786476 CTW786473:CTW786476 DDS786473:DDS786476 DNO786473:DNO786476 DXK786473:DXK786476 EHG786473:EHG786476 ERC786473:ERC786476 FAY786473:FAY786476 FKU786473:FKU786476 FUQ786473:FUQ786476 GEM786473:GEM786476 GOI786473:GOI786476 GYE786473:GYE786476 HIA786473:HIA786476 HRW786473:HRW786476 IBS786473:IBS786476 ILO786473:ILO786476 IVK786473:IVK786476 JFG786473:JFG786476 JPC786473:JPC786476 JYY786473:JYY786476 KIU786473:KIU786476 KSQ786473:KSQ786476 LCM786473:LCM786476 LMI786473:LMI786476 LWE786473:LWE786476 MGA786473:MGA786476 MPW786473:MPW786476 MZS786473:MZS786476 NJO786473:NJO786476 NTK786473:NTK786476 ODG786473:ODG786476 ONC786473:ONC786476 OWY786473:OWY786476 PGU786473:PGU786476 PQQ786473:PQQ786476 QAM786473:QAM786476 QKI786473:QKI786476 QUE786473:QUE786476 REA786473:REA786476 RNW786473:RNW786476 RXS786473:RXS786476 SHO786473:SHO786476 SRK786473:SRK786476 TBG786473:TBG786476 TLC786473:TLC786476 TUY786473:TUY786476 UEU786473:UEU786476 UOQ786473:UOQ786476 UYM786473:UYM786476 VII786473:VII786476 VSE786473:VSE786476 WCA786473:WCA786476 WLW786473:WLW786476 WVS786473:WVS786476 K852009:K852012 JG852009:JG852012 TC852009:TC852012 ACY852009:ACY852012 AMU852009:AMU852012 AWQ852009:AWQ852012 BGM852009:BGM852012 BQI852009:BQI852012 CAE852009:CAE852012 CKA852009:CKA852012 CTW852009:CTW852012 DDS852009:DDS852012 DNO852009:DNO852012 DXK852009:DXK852012 EHG852009:EHG852012 ERC852009:ERC852012 FAY852009:FAY852012 FKU852009:FKU852012 FUQ852009:FUQ852012 GEM852009:GEM852012 GOI852009:GOI852012 GYE852009:GYE852012 HIA852009:HIA852012 HRW852009:HRW852012 IBS852009:IBS852012 ILO852009:ILO852012 IVK852009:IVK852012 JFG852009:JFG852012 JPC852009:JPC852012 JYY852009:JYY852012 KIU852009:KIU852012 KSQ852009:KSQ852012 LCM852009:LCM852012 LMI852009:LMI852012 LWE852009:LWE852012 MGA852009:MGA852012 MPW852009:MPW852012 MZS852009:MZS852012 NJO852009:NJO852012 NTK852009:NTK852012 ODG852009:ODG852012 ONC852009:ONC852012 OWY852009:OWY852012 PGU852009:PGU852012 PQQ852009:PQQ852012 QAM852009:QAM852012 QKI852009:QKI852012 QUE852009:QUE852012 REA852009:REA852012 RNW852009:RNW852012 RXS852009:RXS852012 SHO852009:SHO852012 SRK852009:SRK852012 TBG852009:TBG852012 TLC852009:TLC852012 TUY852009:TUY852012 UEU852009:UEU852012 UOQ852009:UOQ852012 UYM852009:UYM852012 VII852009:VII852012 VSE852009:VSE852012 WCA852009:WCA852012 WLW852009:WLW852012 WVS852009:WVS852012 K917545:K917548 JG917545:JG917548 TC917545:TC917548 ACY917545:ACY917548 AMU917545:AMU917548 AWQ917545:AWQ917548 BGM917545:BGM917548 BQI917545:BQI917548 CAE917545:CAE917548 CKA917545:CKA917548 CTW917545:CTW917548 DDS917545:DDS917548 DNO917545:DNO917548 DXK917545:DXK917548 EHG917545:EHG917548 ERC917545:ERC917548 FAY917545:FAY917548 FKU917545:FKU917548 FUQ917545:FUQ917548 GEM917545:GEM917548 GOI917545:GOI917548 GYE917545:GYE917548 HIA917545:HIA917548 HRW917545:HRW917548 IBS917545:IBS917548 ILO917545:ILO917548 IVK917545:IVK917548 JFG917545:JFG917548 JPC917545:JPC917548 JYY917545:JYY917548 KIU917545:KIU917548 KSQ917545:KSQ917548 LCM917545:LCM917548 LMI917545:LMI917548 LWE917545:LWE917548 MGA917545:MGA917548 MPW917545:MPW917548 MZS917545:MZS917548 NJO917545:NJO917548 NTK917545:NTK917548 ODG917545:ODG917548 ONC917545:ONC917548 OWY917545:OWY917548 PGU917545:PGU917548 PQQ917545:PQQ917548 QAM917545:QAM917548 QKI917545:QKI917548 QUE917545:QUE917548 REA917545:REA917548 RNW917545:RNW917548 RXS917545:RXS917548 SHO917545:SHO917548 SRK917545:SRK917548 TBG917545:TBG917548 TLC917545:TLC917548 TUY917545:TUY917548 UEU917545:UEU917548 UOQ917545:UOQ917548 UYM917545:UYM917548 VII917545:VII917548 VSE917545:VSE917548 WCA917545:WCA917548 WLW917545:WLW917548 WVS917545:WVS917548 K983081:K983084 JG983081:JG983084 TC983081:TC983084 ACY983081:ACY983084 AMU983081:AMU983084 AWQ983081:AWQ983084 BGM983081:BGM983084 BQI983081:BQI983084 CAE983081:CAE983084 CKA983081:CKA983084 CTW983081:CTW983084 DDS983081:DDS983084 DNO983081:DNO983084 DXK983081:DXK983084 EHG983081:EHG983084 ERC983081:ERC983084 FAY983081:FAY983084 FKU983081:FKU983084 FUQ983081:FUQ983084 GEM983081:GEM983084 GOI983081:GOI983084 GYE983081:GYE983084 HIA983081:HIA983084 HRW983081:HRW983084 IBS983081:IBS983084 ILO983081:ILO983084 IVK983081:IVK983084 JFG983081:JFG983084 JPC983081:JPC983084 JYY983081:JYY983084 KIU983081:KIU983084 KSQ983081:KSQ983084 LCM983081:LCM983084 LMI983081:LMI983084 LWE983081:LWE983084 MGA983081:MGA983084 MPW983081:MPW983084 MZS983081:MZS983084 NJO983081:NJO983084 NTK983081:NTK983084 ODG983081:ODG983084 ONC983081:ONC983084 OWY983081:OWY983084 PGU983081:PGU983084 PQQ983081:PQQ983084 QAM983081:QAM983084 QKI983081:QKI983084 QUE983081:QUE983084 REA983081:REA983084 RNW983081:RNW983084 RXS983081:RXS983084 SHO983081:SHO983084 SRK983081:SRK983084 TBG983081:TBG983084 TLC983081:TLC983084 TUY983081:TUY983084 UEU983081:UEU983084 UOQ983081:UOQ983084 UYM983081:UYM983084 VII983081:VII983084 VSE983081:VSE983084 WCA983081:WCA983084 WLW983081:WLW983084 WVS983081:WVS983084 K12:K14 JG12:JG14 TC12:TC14 ACY12:ACY14 AMU12:AMU14 AWQ12:AWQ14 BGM12:BGM14 BQI12:BQI14 CAE12:CAE14 CKA12:CKA14 CTW12:CTW14 DDS12:DDS14 DNO12:DNO14 DXK12:DXK14 EHG12:EHG14 ERC12:ERC14 FAY12:FAY14 FKU12:FKU14 FUQ12:FUQ14 GEM12:GEM14 GOI12:GOI14 GYE12:GYE14 HIA12:HIA14 HRW12:HRW14 IBS12:IBS14 ILO12:ILO14 IVK12:IVK14 JFG12:JFG14 JPC12:JPC14 JYY12:JYY14 KIU12:KIU14 KSQ12:KSQ14 LCM12:LCM14 LMI12:LMI14 LWE12:LWE14 MGA12:MGA14 MPW12:MPW14 MZS12:MZS14 NJO12:NJO14 NTK12:NTK14 ODG12:ODG14 ONC12:ONC14 OWY12:OWY14 PGU12:PGU14 PQQ12:PQQ14 QAM12:QAM14 QKI12:QKI14 QUE12:QUE14 REA12:REA14 RNW12:RNW14 RXS12:RXS14 SHO12:SHO14 SRK12:SRK14 TBG12:TBG14 TLC12:TLC14 TUY12:TUY14 UEU12:UEU14 UOQ12:UOQ14 UYM12:UYM14 VII12:VII14 VSE12:VSE14 WCA12:WCA14 WLW12:WLW14 WVS12:WVS14 K65548:K65550 JG65548:JG65550 TC65548:TC65550 ACY65548:ACY65550 AMU65548:AMU65550 AWQ65548:AWQ65550 BGM65548:BGM65550 BQI65548:BQI65550 CAE65548:CAE65550 CKA65548:CKA65550 CTW65548:CTW65550 DDS65548:DDS65550 DNO65548:DNO65550 DXK65548:DXK65550 EHG65548:EHG65550 ERC65548:ERC65550 FAY65548:FAY65550 FKU65548:FKU65550 FUQ65548:FUQ65550 GEM65548:GEM65550 GOI65548:GOI65550 GYE65548:GYE65550 HIA65548:HIA65550 HRW65548:HRW65550 IBS65548:IBS65550 ILO65548:ILO65550 IVK65548:IVK65550 JFG65548:JFG65550 JPC65548:JPC65550 JYY65548:JYY65550 KIU65548:KIU65550 KSQ65548:KSQ65550 LCM65548:LCM65550 LMI65548:LMI65550 LWE65548:LWE65550 MGA65548:MGA65550 MPW65548:MPW65550 MZS65548:MZS65550 NJO65548:NJO65550 NTK65548:NTK65550 ODG65548:ODG65550 ONC65548:ONC65550 OWY65548:OWY65550 PGU65548:PGU65550 PQQ65548:PQQ65550 QAM65548:QAM65550 QKI65548:QKI65550 QUE65548:QUE65550 REA65548:REA65550 RNW65548:RNW65550 RXS65548:RXS65550 SHO65548:SHO65550 SRK65548:SRK65550 TBG65548:TBG65550 TLC65548:TLC65550 TUY65548:TUY65550 UEU65548:UEU65550 UOQ65548:UOQ65550 UYM65548:UYM65550 VII65548:VII65550 VSE65548:VSE65550 WCA65548:WCA65550 WLW65548:WLW65550 WVS65548:WVS65550 K131084:K131086 JG131084:JG131086 TC131084:TC131086 ACY131084:ACY131086 AMU131084:AMU131086 AWQ131084:AWQ131086 BGM131084:BGM131086 BQI131084:BQI131086 CAE131084:CAE131086 CKA131084:CKA131086 CTW131084:CTW131086 DDS131084:DDS131086 DNO131084:DNO131086 DXK131084:DXK131086 EHG131084:EHG131086 ERC131084:ERC131086 FAY131084:FAY131086 FKU131084:FKU131086 FUQ131084:FUQ131086 GEM131084:GEM131086 GOI131084:GOI131086 GYE131084:GYE131086 HIA131084:HIA131086 HRW131084:HRW131086 IBS131084:IBS131086 ILO131084:ILO131086 IVK131084:IVK131086 JFG131084:JFG131086 JPC131084:JPC131086 JYY131084:JYY131086 KIU131084:KIU131086 KSQ131084:KSQ131086 LCM131084:LCM131086 LMI131084:LMI131086 LWE131084:LWE131086 MGA131084:MGA131086 MPW131084:MPW131086 MZS131084:MZS131086 NJO131084:NJO131086 NTK131084:NTK131086 ODG131084:ODG131086 ONC131084:ONC131086 OWY131084:OWY131086 PGU131084:PGU131086 PQQ131084:PQQ131086 QAM131084:QAM131086 QKI131084:QKI131086 QUE131084:QUE131086 REA131084:REA131086 RNW131084:RNW131086 RXS131084:RXS131086 SHO131084:SHO131086 SRK131084:SRK131086 TBG131084:TBG131086 TLC131084:TLC131086 TUY131084:TUY131086 UEU131084:UEU131086 UOQ131084:UOQ131086 UYM131084:UYM131086 VII131084:VII131086 VSE131084:VSE131086 WCA131084:WCA131086 WLW131084:WLW131086 WVS131084:WVS131086 K196620:K196622 JG196620:JG196622 TC196620:TC196622 ACY196620:ACY196622 AMU196620:AMU196622 AWQ196620:AWQ196622 BGM196620:BGM196622 BQI196620:BQI196622 CAE196620:CAE196622 CKA196620:CKA196622 CTW196620:CTW196622 DDS196620:DDS196622 DNO196620:DNO196622 DXK196620:DXK196622 EHG196620:EHG196622 ERC196620:ERC196622 FAY196620:FAY196622 FKU196620:FKU196622 FUQ196620:FUQ196622 GEM196620:GEM196622 GOI196620:GOI196622 GYE196620:GYE196622 HIA196620:HIA196622 HRW196620:HRW196622 IBS196620:IBS196622 ILO196620:ILO196622 IVK196620:IVK196622 JFG196620:JFG196622 JPC196620:JPC196622 JYY196620:JYY196622 KIU196620:KIU196622 KSQ196620:KSQ196622 LCM196620:LCM196622 LMI196620:LMI196622 LWE196620:LWE196622 MGA196620:MGA196622 MPW196620:MPW196622 MZS196620:MZS196622 NJO196620:NJO196622 NTK196620:NTK196622 ODG196620:ODG196622 ONC196620:ONC196622 OWY196620:OWY196622 PGU196620:PGU196622 PQQ196620:PQQ196622 QAM196620:QAM196622 QKI196620:QKI196622 QUE196620:QUE196622 REA196620:REA196622 RNW196620:RNW196622 RXS196620:RXS196622 SHO196620:SHO196622 SRK196620:SRK196622 TBG196620:TBG196622 TLC196620:TLC196622 TUY196620:TUY196622 UEU196620:UEU196622 UOQ196620:UOQ196622 UYM196620:UYM196622 VII196620:VII196622 VSE196620:VSE196622 WCA196620:WCA196622 WLW196620:WLW196622 WVS196620:WVS196622 K262156:K262158 JG262156:JG262158 TC262156:TC262158 ACY262156:ACY262158 AMU262156:AMU262158 AWQ262156:AWQ262158 BGM262156:BGM262158 BQI262156:BQI262158 CAE262156:CAE262158 CKA262156:CKA262158 CTW262156:CTW262158 DDS262156:DDS262158 DNO262156:DNO262158 DXK262156:DXK262158 EHG262156:EHG262158 ERC262156:ERC262158 FAY262156:FAY262158 FKU262156:FKU262158 FUQ262156:FUQ262158 GEM262156:GEM262158 GOI262156:GOI262158 GYE262156:GYE262158 HIA262156:HIA262158 HRW262156:HRW262158 IBS262156:IBS262158 ILO262156:ILO262158 IVK262156:IVK262158 JFG262156:JFG262158 JPC262156:JPC262158 JYY262156:JYY262158 KIU262156:KIU262158 KSQ262156:KSQ262158 LCM262156:LCM262158 LMI262156:LMI262158 LWE262156:LWE262158 MGA262156:MGA262158 MPW262156:MPW262158 MZS262156:MZS262158 NJO262156:NJO262158 NTK262156:NTK262158 ODG262156:ODG262158 ONC262156:ONC262158 OWY262156:OWY262158 PGU262156:PGU262158 PQQ262156:PQQ262158 QAM262156:QAM262158 QKI262156:QKI262158 QUE262156:QUE262158 REA262156:REA262158 RNW262156:RNW262158 RXS262156:RXS262158 SHO262156:SHO262158 SRK262156:SRK262158 TBG262156:TBG262158 TLC262156:TLC262158 TUY262156:TUY262158 UEU262156:UEU262158 UOQ262156:UOQ262158 UYM262156:UYM262158 VII262156:VII262158 VSE262156:VSE262158 WCA262156:WCA262158 WLW262156:WLW262158 WVS262156:WVS262158 K327692:K327694 JG327692:JG327694 TC327692:TC327694 ACY327692:ACY327694 AMU327692:AMU327694 AWQ327692:AWQ327694 BGM327692:BGM327694 BQI327692:BQI327694 CAE327692:CAE327694 CKA327692:CKA327694 CTW327692:CTW327694 DDS327692:DDS327694 DNO327692:DNO327694 DXK327692:DXK327694 EHG327692:EHG327694 ERC327692:ERC327694 FAY327692:FAY327694 FKU327692:FKU327694 FUQ327692:FUQ327694 GEM327692:GEM327694 GOI327692:GOI327694 GYE327692:GYE327694 HIA327692:HIA327694 HRW327692:HRW327694 IBS327692:IBS327694 ILO327692:ILO327694 IVK327692:IVK327694 JFG327692:JFG327694 JPC327692:JPC327694 JYY327692:JYY327694 KIU327692:KIU327694 KSQ327692:KSQ327694 LCM327692:LCM327694 LMI327692:LMI327694 LWE327692:LWE327694 MGA327692:MGA327694 MPW327692:MPW327694 MZS327692:MZS327694 NJO327692:NJO327694 NTK327692:NTK327694 ODG327692:ODG327694 ONC327692:ONC327694 OWY327692:OWY327694 PGU327692:PGU327694 PQQ327692:PQQ327694 QAM327692:QAM327694 QKI327692:QKI327694 QUE327692:QUE327694 REA327692:REA327694 RNW327692:RNW327694 RXS327692:RXS327694 SHO327692:SHO327694 SRK327692:SRK327694 TBG327692:TBG327694 TLC327692:TLC327694 TUY327692:TUY327694 UEU327692:UEU327694 UOQ327692:UOQ327694 UYM327692:UYM327694 VII327692:VII327694 VSE327692:VSE327694 WCA327692:WCA327694 WLW327692:WLW327694 WVS327692:WVS327694 K393228:K393230 JG393228:JG393230 TC393228:TC393230 ACY393228:ACY393230 AMU393228:AMU393230 AWQ393228:AWQ393230 BGM393228:BGM393230 BQI393228:BQI393230 CAE393228:CAE393230 CKA393228:CKA393230 CTW393228:CTW393230 DDS393228:DDS393230 DNO393228:DNO393230 DXK393228:DXK393230 EHG393228:EHG393230 ERC393228:ERC393230 FAY393228:FAY393230 FKU393228:FKU393230 FUQ393228:FUQ393230 GEM393228:GEM393230 GOI393228:GOI393230 GYE393228:GYE393230 HIA393228:HIA393230 HRW393228:HRW393230 IBS393228:IBS393230 ILO393228:ILO393230 IVK393228:IVK393230 JFG393228:JFG393230 JPC393228:JPC393230 JYY393228:JYY393230 KIU393228:KIU393230 KSQ393228:KSQ393230 LCM393228:LCM393230 LMI393228:LMI393230 LWE393228:LWE393230 MGA393228:MGA393230 MPW393228:MPW393230 MZS393228:MZS393230 NJO393228:NJO393230 NTK393228:NTK393230 ODG393228:ODG393230 ONC393228:ONC393230 OWY393228:OWY393230 PGU393228:PGU393230 PQQ393228:PQQ393230 QAM393228:QAM393230 QKI393228:QKI393230 QUE393228:QUE393230 REA393228:REA393230 RNW393228:RNW393230 RXS393228:RXS393230 SHO393228:SHO393230 SRK393228:SRK393230 TBG393228:TBG393230 TLC393228:TLC393230 TUY393228:TUY393230 UEU393228:UEU393230 UOQ393228:UOQ393230 UYM393228:UYM393230 VII393228:VII393230 VSE393228:VSE393230 WCA393228:WCA393230 WLW393228:WLW393230 WVS393228:WVS393230 K458764:K458766 JG458764:JG458766 TC458764:TC458766 ACY458764:ACY458766 AMU458764:AMU458766 AWQ458764:AWQ458766 BGM458764:BGM458766 BQI458764:BQI458766 CAE458764:CAE458766 CKA458764:CKA458766 CTW458764:CTW458766 DDS458764:DDS458766 DNO458764:DNO458766 DXK458764:DXK458766 EHG458764:EHG458766 ERC458764:ERC458766 FAY458764:FAY458766 FKU458764:FKU458766 FUQ458764:FUQ458766 GEM458764:GEM458766 GOI458764:GOI458766 GYE458764:GYE458766 HIA458764:HIA458766 HRW458764:HRW458766 IBS458764:IBS458766 ILO458764:ILO458766 IVK458764:IVK458766 JFG458764:JFG458766 JPC458764:JPC458766 JYY458764:JYY458766 KIU458764:KIU458766 KSQ458764:KSQ458766 LCM458764:LCM458766 LMI458764:LMI458766 LWE458764:LWE458766 MGA458764:MGA458766 MPW458764:MPW458766 MZS458764:MZS458766 NJO458764:NJO458766 NTK458764:NTK458766 ODG458764:ODG458766 ONC458764:ONC458766 OWY458764:OWY458766 PGU458764:PGU458766 PQQ458764:PQQ458766 QAM458764:QAM458766 QKI458764:QKI458766 QUE458764:QUE458766 REA458764:REA458766 RNW458764:RNW458766 RXS458764:RXS458766 SHO458764:SHO458766 SRK458764:SRK458766 TBG458764:TBG458766 TLC458764:TLC458766 TUY458764:TUY458766 UEU458764:UEU458766 UOQ458764:UOQ458766 UYM458764:UYM458766 VII458764:VII458766 VSE458764:VSE458766 WCA458764:WCA458766 WLW458764:WLW458766 WVS458764:WVS458766 K524300:K524302 JG524300:JG524302 TC524300:TC524302 ACY524300:ACY524302 AMU524300:AMU524302 AWQ524300:AWQ524302 BGM524300:BGM524302 BQI524300:BQI524302 CAE524300:CAE524302 CKA524300:CKA524302 CTW524300:CTW524302 DDS524300:DDS524302 DNO524300:DNO524302 DXK524300:DXK524302 EHG524300:EHG524302 ERC524300:ERC524302 FAY524300:FAY524302 FKU524300:FKU524302 FUQ524300:FUQ524302 GEM524300:GEM524302 GOI524300:GOI524302 GYE524300:GYE524302 HIA524300:HIA524302 HRW524300:HRW524302 IBS524300:IBS524302 ILO524300:ILO524302 IVK524300:IVK524302 JFG524300:JFG524302 JPC524300:JPC524302 JYY524300:JYY524302 KIU524300:KIU524302 KSQ524300:KSQ524302 LCM524300:LCM524302 LMI524300:LMI524302 LWE524300:LWE524302 MGA524300:MGA524302 MPW524300:MPW524302 MZS524300:MZS524302 NJO524300:NJO524302 NTK524300:NTK524302 ODG524300:ODG524302 ONC524300:ONC524302 OWY524300:OWY524302 PGU524300:PGU524302 PQQ524300:PQQ524302 QAM524300:QAM524302 QKI524300:QKI524302 QUE524300:QUE524302 REA524300:REA524302 RNW524300:RNW524302 RXS524300:RXS524302 SHO524300:SHO524302 SRK524300:SRK524302 TBG524300:TBG524302 TLC524300:TLC524302 TUY524300:TUY524302 UEU524300:UEU524302 UOQ524300:UOQ524302 UYM524300:UYM524302 VII524300:VII524302 VSE524300:VSE524302 WCA524300:WCA524302 WLW524300:WLW524302 WVS524300:WVS524302 K589836:K589838 JG589836:JG589838 TC589836:TC589838 ACY589836:ACY589838 AMU589836:AMU589838 AWQ589836:AWQ589838 BGM589836:BGM589838 BQI589836:BQI589838 CAE589836:CAE589838 CKA589836:CKA589838 CTW589836:CTW589838 DDS589836:DDS589838 DNO589836:DNO589838 DXK589836:DXK589838 EHG589836:EHG589838 ERC589836:ERC589838 FAY589836:FAY589838 FKU589836:FKU589838 FUQ589836:FUQ589838 GEM589836:GEM589838 GOI589836:GOI589838 GYE589836:GYE589838 HIA589836:HIA589838 HRW589836:HRW589838 IBS589836:IBS589838 ILO589836:ILO589838 IVK589836:IVK589838 JFG589836:JFG589838 JPC589836:JPC589838 JYY589836:JYY589838 KIU589836:KIU589838 KSQ589836:KSQ589838 LCM589836:LCM589838 LMI589836:LMI589838 LWE589836:LWE589838 MGA589836:MGA589838 MPW589836:MPW589838 MZS589836:MZS589838 NJO589836:NJO589838 NTK589836:NTK589838 ODG589836:ODG589838 ONC589836:ONC589838 OWY589836:OWY589838 PGU589836:PGU589838 PQQ589836:PQQ589838 QAM589836:QAM589838 QKI589836:QKI589838 QUE589836:QUE589838 REA589836:REA589838 RNW589836:RNW589838 RXS589836:RXS589838 SHO589836:SHO589838 SRK589836:SRK589838 TBG589836:TBG589838 TLC589836:TLC589838 TUY589836:TUY589838 UEU589836:UEU589838 UOQ589836:UOQ589838 UYM589836:UYM589838 VII589836:VII589838 VSE589836:VSE589838 WCA589836:WCA589838 WLW589836:WLW589838 WVS589836:WVS589838 K655372:K655374 JG655372:JG655374 TC655372:TC655374 ACY655372:ACY655374 AMU655372:AMU655374 AWQ655372:AWQ655374 BGM655372:BGM655374 BQI655372:BQI655374 CAE655372:CAE655374 CKA655372:CKA655374 CTW655372:CTW655374 DDS655372:DDS655374 DNO655372:DNO655374 DXK655372:DXK655374 EHG655372:EHG655374 ERC655372:ERC655374 FAY655372:FAY655374 FKU655372:FKU655374 FUQ655372:FUQ655374 GEM655372:GEM655374 GOI655372:GOI655374 GYE655372:GYE655374 HIA655372:HIA655374 HRW655372:HRW655374 IBS655372:IBS655374 ILO655372:ILO655374 IVK655372:IVK655374 JFG655372:JFG655374 JPC655372:JPC655374 JYY655372:JYY655374 KIU655372:KIU655374 KSQ655372:KSQ655374 LCM655372:LCM655374 LMI655372:LMI655374 LWE655372:LWE655374 MGA655372:MGA655374 MPW655372:MPW655374 MZS655372:MZS655374 NJO655372:NJO655374 NTK655372:NTK655374 ODG655372:ODG655374 ONC655372:ONC655374 OWY655372:OWY655374 PGU655372:PGU655374 PQQ655372:PQQ655374 QAM655372:QAM655374 QKI655372:QKI655374 QUE655372:QUE655374 REA655372:REA655374 RNW655372:RNW655374 RXS655372:RXS655374 SHO655372:SHO655374 SRK655372:SRK655374 TBG655372:TBG655374 TLC655372:TLC655374 TUY655372:TUY655374 UEU655372:UEU655374 UOQ655372:UOQ655374 UYM655372:UYM655374 VII655372:VII655374 VSE655372:VSE655374 WCA655372:WCA655374 WLW655372:WLW655374 WVS655372:WVS655374 K720908:K720910 JG720908:JG720910 TC720908:TC720910 ACY720908:ACY720910 AMU720908:AMU720910 AWQ720908:AWQ720910 BGM720908:BGM720910 BQI720908:BQI720910 CAE720908:CAE720910 CKA720908:CKA720910 CTW720908:CTW720910 DDS720908:DDS720910 DNO720908:DNO720910 DXK720908:DXK720910 EHG720908:EHG720910 ERC720908:ERC720910 FAY720908:FAY720910 FKU720908:FKU720910 FUQ720908:FUQ720910 GEM720908:GEM720910 GOI720908:GOI720910 GYE720908:GYE720910 HIA720908:HIA720910 HRW720908:HRW720910 IBS720908:IBS720910 ILO720908:ILO720910 IVK720908:IVK720910 JFG720908:JFG720910 JPC720908:JPC720910 JYY720908:JYY720910 KIU720908:KIU720910 KSQ720908:KSQ720910 LCM720908:LCM720910 LMI720908:LMI720910 LWE720908:LWE720910 MGA720908:MGA720910 MPW720908:MPW720910 MZS720908:MZS720910 NJO720908:NJO720910 NTK720908:NTK720910 ODG720908:ODG720910 ONC720908:ONC720910 OWY720908:OWY720910 PGU720908:PGU720910 PQQ720908:PQQ720910 QAM720908:QAM720910 QKI720908:QKI720910 QUE720908:QUE720910 REA720908:REA720910 RNW720908:RNW720910 RXS720908:RXS720910 SHO720908:SHO720910 SRK720908:SRK720910 TBG720908:TBG720910 TLC720908:TLC720910 TUY720908:TUY720910 UEU720908:UEU720910 UOQ720908:UOQ720910 UYM720908:UYM720910 VII720908:VII720910 VSE720908:VSE720910 WCA720908:WCA720910 WLW720908:WLW720910 WVS720908:WVS720910 K786444:K786446 JG786444:JG786446 TC786444:TC786446 ACY786444:ACY786446 AMU786444:AMU786446 AWQ786444:AWQ786446 BGM786444:BGM786446 BQI786444:BQI786446 CAE786444:CAE786446 CKA786444:CKA786446 CTW786444:CTW786446 DDS786444:DDS786446 DNO786444:DNO786446 DXK786444:DXK786446 EHG786444:EHG786446 ERC786444:ERC786446 FAY786444:FAY786446 FKU786444:FKU786446 FUQ786444:FUQ786446 GEM786444:GEM786446 GOI786444:GOI786446 GYE786444:GYE786446 HIA786444:HIA786446 HRW786444:HRW786446 IBS786444:IBS786446 ILO786444:ILO786446 IVK786444:IVK786446 JFG786444:JFG786446 JPC786444:JPC786446 JYY786444:JYY786446 KIU786444:KIU786446 KSQ786444:KSQ786446 LCM786444:LCM786446 LMI786444:LMI786446 LWE786444:LWE786446 MGA786444:MGA786446 MPW786444:MPW786446 MZS786444:MZS786446 NJO786444:NJO786446 NTK786444:NTK786446 ODG786444:ODG786446 ONC786444:ONC786446 OWY786444:OWY786446 PGU786444:PGU786446 PQQ786444:PQQ786446 QAM786444:QAM786446 QKI786444:QKI786446 QUE786444:QUE786446 REA786444:REA786446 RNW786444:RNW786446 RXS786444:RXS786446 SHO786444:SHO786446 SRK786444:SRK786446 TBG786444:TBG786446 TLC786444:TLC786446 TUY786444:TUY786446 UEU786444:UEU786446 UOQ786444:UOQ786446 UYM786444:UYM786446 VII786444:VII786446 VSE786444:VSE786446 WCA786444:WCA786446 WLW786444:WLW786446 WVS786444:WVS786446 K851980:K851982 JG851980:JG851982 TC851980:TC851982 ACY851980:ACY851982 AMU851980:AMU851982 AWQ851980:AWQ851982 BGM851980:BGM851982 BQI851980:BQI851982 CAE851980:CAE851982 CKA851980:CKA851982 CTW851980:CTW851982 DDS851980:DDS851982 DNO851980:DNO851982 DXK851980:DXK851982 EHG851980:EHG851982 ERC851980:ERC851982 FAY851980:FAY851982 FKU851980:FKU851982 FUQ851980:FUQ851982 GEM851980:GEM851982 GOI851980:GOI851982 GYE851980:GYE851982 HIA851980:HIA851982 HRW851980:HRW851982 IBS851980:IBS851982 ILO851980:ILO851982 IVK851980:IVK851982 JFG851980:JFG851982 JPC851980:JPC851982 JYY851980:JYY851982 KIU851980:KIU851982 KSQ851980:KSQ851982 LCM851980:LCM851982 LMI851980:LMI851982 LWE851980:LWE851982 MGA851980:MGA851982 MPW851980:MPW851982 MZS851980:MZS851982 NJO851980:NJO851982 NTK851980:NTK851982 ODG851980:ODG851982 ONC851980:ONC851982 OWY851980:OWY851982 PGU851980:PGU851982 PQQ851980:PQQ851982 QAM851980:QAM851982 QKI851980:QKI851982 QUE851980:QUE851982 REA851980:REA851982 RNW851980:RNW851982 RXS851980:RXS851982 SHO851980:SHO851982 SRK851980:SRK851982 TBG851980:TBG851982 TLC851980:TLC851982 TUY851980:TUY851982 UEU851980:UEU851982 UOQ851980:UOQ851982 UYM851980:UYM851982 VII851980:VII851982 VSE851980:VSE851982 WCA851980:WCA851982 WLW851980:WLW851982 WVS851980:WVS851982 K917516:K917518 JG917516:JG917518 TC917516:TC917518 ACY917516:ACY917518 AMU917516:AMU917518 AWQ917516:AWQ917518 BGM917516:BGM917518 BQI917516:BQI917518 CAE917516:CAE917518 CKA917516:CKA917518 CTW917516:CTW917518 DDS917516:DDS917518 DNO917516:DNO917518 DXK917516:DXK917518 EHG917516:EHG917518 ERC917516:ERC917518 FAY917516:FAY917518 FKU917516:FKU917518 FUQ917516:FUQ917518 GEM917516:GEM917518 GOI917516:GOI917518 GYE917516:GYE917518 HIA917516:HIA917518 HRW917516:HRW917518 IBS917516:IBS917518 ILO917516:ILO917518 IVK917516:IVK917518 JFG917516:JFG917518 JPC917516:JPC917518 JYY917516:JYY917518 KIU917516:KIU917518 KSQ917516:KSQ917518 LCM917516:LCM917518 LMI917516:LMI917518 LWE917516:LWE917518 MGA917516:MGA917518 MPW917516:MPW917518 MZS917516:MZS917518 NJO917516:NJO917518 NTK917516:NTK917518 ODG917516:ODG917518 ONC917516:ONC917518 OWY917516:OWY917518 PGU917516:PGU917518 PQQ917516:PQQ917518 QAM917516:QAM917518 QKI917516:QKI917518 QUE917516:QUE917518 REA917516:REA917518 RNW917516:RNW917518 RXS917516:RXS917518 SHO917516:SHO917518 SRK917516:SRK917518 TBG917516:TBG917518 TLC917516:TLC917518 TUY917516:TUY917518 UEU917516:UEU917518 UOQ917516:UOQ917518 UYM917516:UYM917518 VII917516:VII917518 VSE917516:VSE917518 WCA917516:WCA917518 WLW917516:WLW917518 WVS917516:WVS917518 K983052:K983054 JG983052:JG983054 TC983052:TC983054 ACY983052:ACY983054 AMU983052:AMU983054 AWQ983052:AWQ983054 BGM983052:BGM983054 BQI983052:BQI983054 CAE983052:CAE983054 CKA983052:CKA983054 CTW983052:CTW983054 DDS983052:DDS983054 DNO983052:DNO983054 DXK983052:DXK983054 EHG983052:EHG983054 ERC983052:ERC983054 FAY983052:FAY983054 FKU983052:FKU983054 FUQ983052:FUQ983054 GEM983052:GEM983054 GOI983052:GOI983054 GYE983052:GYE983054 HIA983052:HIA983054 HRW983052:HRW983054 IBS983052:IBS983054 ILO983052:ILO983054 IVK983052:IVK983054 JFG983052:JFG983054 JPC983052:JPC983054 JYY983052:JYY983054 KIU983052:KIU983054 KSQ983052:KSQ983054 LCM983052:LCM983054 LMI983052:LMI983054 LWE983052:LWE983054 MGA983052:MGA983054 MPW983052:MPW983054 MZS983052:MZS983054 NJO983052:NJO983054 NTK983052:NTK983054 ODG983052:ODG983054 ONC983052:ONC983054 OWY983052:OWY983054 PGU983052:PGU983054 PQQ983052:PQQ983054 QAM983052:QAM983054 QKI983052:QKI983054 QUE983052:QUE983054 REA983052:REA983054 RNW983052:RNW983054 RXS983052:RXS983054 SHO983052:SHO983054 SRK983052:SRK983054 TBG983052:TBG983054 TLC983052:TLC983054 TUY983052:TUY983054 UEU983052:UEU983054 UOQ983052:UOQ983054 UYM983052:UYM983054 VII983052:VII983054 VSE983052:VSE983054 WCA983052:WCA983054 WLW983052:WLW983054 WVS983052:WVS983054 K18:K25 JG18:JG25 TC18:TC25 ACY18:ACY25 AMU18:AMU25 AWQ18:AWQ25 BGM18:BGM25 BQI18:BQI25 CAE18:CAE25 CKA18:CKA25 CTW18:CTW25 DDS18:DDS25 DNO18:DNO25 DXK18:DXK25 EHG18:EHG25 ERC18:ERC25 FAY18:FAY25 FKU18:FKU25 FUQ18:FUQ25 GEM18:GEM25 GOI18:GOI25 GYE18:GYE25 HIA18:HIA25 HRW18:HRW25 IBS18:IBS25 ILO18:ILO25 IVK18:IVK25 JFG18:JFG25 JPC18:JPC25 JYY18:JYY25 KIU18:KIU25 KSQ18:KSQ25 LCM18:LCM25 LMI18:LMI25 LWE18:LWE25 MGA18:MGA25 MPW18:MPW25 MZS18:MZS25 NJO18:NJO25 NTK18:NTK25 ODG18:ODG25 ONC18:ONC25 OWY18:OWY25 PGU18:PGU25 PQQ18:PQQ25 QAM18:QAM25 QKI18:QKI25 QUE18:QUE25 REA18:REA25 RNW18:RNW25 RXS18:RXS25 SHO18:SHO25 SRK18:SRK25 TBG18:TBG25 TLC18:TLC25 TUY18:TUY25 UEU18:UEU25 UOQ18:UOQ25 UYM18:UYM25 VII18:VII25 VSE18:VSE25 WCA18:WCA25 WLW18:WLW25 WVS18:WVS25 K65554:K65561 JG65554:JG65561 TC65554:TC65561 ACY65554:ACY65561 AMU65554:AMU65561 AWQ65554:AWQ65561 BGM65554:BGM65561 BQI65554:BQI65561 CAE65554:CAE65561 CKA65554:CKA65561 CTW65554:CTW65561 DDS65554:DDS65561 DNO65554:DNO65561 DXK65554:DXK65561 EHG65554:EHG65561 ERC65554:ERC65561 FAY65554:FAY65561 FKU65554:FKU65561 FUQ65554:FUQ65561 GEM65554:GEM65561 GOI65554:GOI65561 GYE65554:GYE65561 HIA65554:HIA65561 HRW65554:HRW65561 IBS65554:IBS65561 ILO65554:ILO65561 IVK65554:IVK65561 JFG65554:JFG65561 JPC65554:JPC65561 JYY65554:JYY65561 KIU65554:KIU65561 KSQ65554:KSQ65561 LCM65554:LCM65561 LMI65554:LMI65561 LWE65554:LWE65561 MGA65554:MGA65561 MPW65554:MPW65561 MZS65554:MZS65561 NJO65554:NJO65561 NTK65554:NTK65561 ODG65554:ODG65561 ONC65554:ONC65561 OWY65554:OWY65561 PGU65554:PGU65561 PQQ65554:PQQ65561 QAM65554:QAM65561 QKI65554:QKI65561 QUE65554:QUE65561 REA65554:REA65561 RNW65554:RNW65561 RXS65554:RXS65561 SHO65554:SHO65561 SRK65554:SRK65561 TBG65554:TBG65561 TLC65554:TLC65561 TUY65554:TUY65561 UEU65554:UEU65561 UOQ65554:UOQ65561 UYM65554:UYM65561 VII65554:VII65561 VSE65554:VSE65561 WCA65554:WCA65561 WLW65554:WLW65561 WVS65554:WVS65561 K131090:K131097 JG131090:JG131097 TC131090:TC131097 ACY131090:ACY131097 AMU131090:AMU131097 AWQ131090:AWQ131097 BGM131090:BGM131097 BQI131090:BQI131097 CAE131090:CAE131097 CKA131090:CKA131097 CTW131090:CTW131097 DDS131090:DDS131097 DNO131090:DNO131097 DXK131090:DXK131097 EHG131090:EHG131097 ERC131090:ERC131097 FAY131090:FAY131097 FKU131090:FKU131097 FUQ131090:FUQ131097 GEM131090:GEM131097 GOI131090:GOI131097 GYE131090:GYE131097 HIA131090:HIA131097 HRW131090:HRW131097 IBS131090:IBS131097 ILO131090:ILO131097 IVK131090:IVK131097 JFG131090:JFG131097 JPC131090:JPC131097 JYY131090:JYY131097 KIU131090:KIU131097 KSQ131090:KSQ131097 LCM131090:LCM131097 LMI131090:LMI131097 LWE131090:LWE131097 MGA131090:MGA131097 MPW131090:MPW131097 MZS131090:MZS131097 NJO131090:NJO131097 NTK131090:NTK131097 ODG131090:ODG131097 ONC131090:ONC131097 OWY131090:OWY131097 PGU131090:PGU131097 PQQ131090:PQQ131097 QAM131090:QAM131097 QKI131090:QKI131097 QUE131090:QUE131097 REA131090:REA131097 RNW131090:RNW131097 RXS131090:RXS131097 SHO131090:SHO131097 SRK131090:SRK131097 TBG131090:TBG131097 TLC131090:TLC131097 TUY131090:TUY131097 UEU131090:UEU131097 UOQ131090:UOQ131097 UYM131090:UYM131097 VII131090:VII131097 VSE131090:VSE131097 WCA131090:WCA131097 WLW131090:WLW131097 WVS131090:WVS131097 K196626:K196633 JG196626:JG196633 TC196626:TC196633 ACY196626:ACY196633 AMU196626:AMU196633 AWQ196626:AWQ196633 BGM196626:BGM196633 BQI196626:BQI196633 CAE196626:CAE196633 CKA196626:CKA196633 CTW196626:CTW196633 DDS196626:DDS196633 DNO196626:DNO196633 DXK196626:DXK196633 EHG196626:EHG196633 ERC196626:ERC196633 FAY196626:FAY196633 FKU196626:FKU196633 FUQ196626:FUQ196633 GEM196626:GEM196633 GOI196626:GOI196633 GYE196626:GYE196633 HIA196626:HIA196633 HRW196626:HRW196633 IBS196626:IBS196633 ILO196626:ILO196633 IVK196626:IVK196633 JFG196626:JFG196633 JPC196626:JPC196633 JYY196626:JYY196633 KIU196626:KIU196633 KSQ196626:KSQ196633 LCM196626:LCM196633 LMI196626:LMI196633 LWE196626:LWE196633 MGA196626:MGA196633 MPW196626:MPW196633 MZS196626:MZS196633 NJO196626:NJO196633 NTK196626:NTK196633 ODG196626:ODG196633 ONC196626:ONC196633 OWY196626:OWY196633 PGU196626:PGU196633 PQQ196626:PQQ196633 QAM196626:QAM196633 QKI196626:QKI196633 QUE196626:QUE196633 REA196626:REA196633 RNW196626:RNW196633 RXS196626:RXS196633 SHO196626:SHO196633 SRK196626:SRK196633 TBG196626:TBG196633 TLC196626:TLC196633 TUY196626:TUY196633 UEU196626:UEU196633 UOQ196626:UOQ196633 UYM196626:UYM196633 VII196626:VII196633 VSE196626:VSE196633 WCA196626:WCA196633 WLW196626:WLW196633 WVS196626:WVS196633 K262162:K262169 JG262162:JG262169 TC262162:TC262169 ACY262162:ACY262169 AMU262162:AMU262169 AWQ262162:AWQ262169 BGM262162:BGM262169 BQI262162:BQI262169 CAE262162:CAE262169 CKA262162:CKA262169 CTW262162:CTW262169 DDS262162:DDS262169 DNO262162:DNO262169 DXK262162:DXK262169 EHG262162:EHG262169 ERC262162:ERC262169 FAY262162:FAY262169 FKU262162:FKU262169 FUQ262162:FUQ262169 GEM262162:GEM262169 GOI262162:GOI262169 GYE262162:GYE262169 HIA262162:HIA262169 HRW262162:HRW262169 IBS262162:IBS262169 ILO262162:ILO262169 IVK262162:IVK262169 JFG262162:JFG262169 JPC262162:JPC262169 JYY262162:JYY262169 KIU262162:KIU262169 KSQ262162:KSQ262169 LCM262162:LCM262169 LMI262162:LMI262169 LWE262162:LWE262169 MGA262162:MGA262169 MPW262162:MPW262169 MZS262162:MZS262169 NJO262162:NJO262169 NTK262162:NTK262169 ODG262162:ODG262169 ONC262162:ONC262169 OWY262162:OWY262169 PGU262162:PGU262169 PQQ262162:PQQ262169 QAM262162:QAM262169 QKI262162:QKI262169 QUE262162:QUE262169 REA262162:REA262169 RNW262162:RNW262169 RXS262162:RXS262169 SHO262162:SHO262169 SRK262162:SRK262169 TBG262162:TBG262169 TLC262162:TLC262169 TUY262162:TUY262169 UEU262162:UEU262169 UOQ262162:UOQ262169 UYM262162:UYM262169 VII262162:VII262169 VSE262162:VSE262169 WCA262162:WCA262169 WLW262162:WLW262169 WVS262162:WVS262169 K327698:K327705 JG327698:JG327705 TC327698:TC327705 ACY327698:ACY327705 AMU327698:AMU327705 AWQ327698:AWQ327705 BGM327698:BGM327705 BQI327698:BQI327705 CAE327698:CAE327705 CKA327698:CKA327705 CTW327698:CTW327705 DDS327698:DDS327705 DNO327698:DNO327705 DXK327698:DXK327705 EHG327698:EHG327705 ERC327698:ERC327705 FAY327698:FAY327705 FKU327698:FKU327705 FUQ327698:FUQ327705 GEM327698:GEM327705 GOI327698:GOI327705 GYE327698:GYE327705 HIA327698:HIA327705 HRW327698:HRW327705 IBS327698:IBS327705 ILO327698:ILO327705 IVK327698:IVK327705 JFG327698:JFG327705 JPC327698:JPC327705 JYY327698:JYY327705 KIU327698:KIU327705 KSQ327698:KSQ327705 LCM327698:LCM327705 LMI327698:LMI327705 LWE327698:LWE327705 MGA327698:MGA327705 MPW327698:MPW327705 MZS327698:MZS327705 NJO327698:NJO327705 NTK327698:NTK327705 ODG327698:ODG327705 ONC327698:ONC327705 OWY327698:OWY327705 PGU327698:PGU327705 PQQ327698:PQQ327705 QAM327698:QAM327705 QKI327698:QKI327705 QUE327698:QUE327705 REA327698:REA327705 RNW327698:RNW327705 RXS327698:RXS327705 SHO327698:SHO327705 SRK327698:SRK327705 TBG327698:TBG327705 TLC327698:TLC327705 TUY327698:TUY327705 UEU327698:UEU327705 UOQ327698:UOQ327705 UYM327698:UYM327705 VII327698:VII327705 VSE327698:VSE327705 WCA327698:WCA327705 WLW327698:WLW327705 WVS327698:WVS327705 K393234:K393241 JG393234:JG393241 TC393234:TC393241 ACY393234:ACY393241 AMU393234:AMU393241 AWQ393234:AWQ393241 BGM393234:BGM393241 BQI393234:BQI393241 CAE393234:CAE393241 CKA393234:CKA393241 CTW393234:CTW393241 DDS393234:DDS393241 DNO393234:DNO393241 DXK393234:DXK393241 EHG393234:EHG393241 ERC393234:ERC393241 FAY393234:FAY393241 FKU393234:FKU393241 FUQ393234:FUQ393241 GEM393234:GEM393241 GOI393234:GOI393241 GYE393234:GYE393241 HIA393234:HIA393241 HRW393234:HRW393241 IBS393234:IBS393241 ILO393234:ILO393241 IVK393234:IVK393241 JFG393234:JFG393241 JPC393234:JPC393241 JYY393234:JYY393241 KIU393234:KIU393241 KSQ393234:KSQ393241 LCM393234:LCM393241 LMI393234:LMI393241 LWE393234:LWE393241 MGA393234:MGA393241 MPW393234:MPW393241 MZS393234:MZS393241 NJO393234:NJO393241 NTK393234:NTK393241 ODG393234:ODG393241 ONC393234:ONC393241 OWY393234:OWY393241 PGU393234:PGU393241 PQQ393234:PQQ393241 QAM393234:QAM393241 QKI393234:QKI393241 QUE393234:QUE393241 REA393234:REA393241 RNW393234:RNW393241 RXS393234:RXS393241 SHO393234:SHO393241 SRK393234:SRK393241 TBG393234:TBG393241 TLC393234:TLC393241 TUY393234:TUY393241 UEU393234:UEU393241 UOQ393234:UOQ393241 UYM393234:UYM393241 VII393234:VII393241 VSE393234:VSE393241 WCA393234:WCA393241 WLW393234:WLW393241 WVS393234:WVS393241 K458770:K458777 JG458770:JG458777 TC458770:TC458777 ACY458770:ACY458777 AMU458770:AMU458777 AWQ458770:AWQ458777 BGM458770:BGM458777 BQI458770:BQI458777 CAE458770:CAE458777 CKA458770:CKA458777 CTW458770:CTW458777 DDS458770:DDS458777 DNO458770:DNO458777 DXK458770:DXK458777 EHG458770:EHG458777 ERC458770:ERC458777 FAY458770:FAY458777 FKU458770:FKU458777 FUQ458770:FUQ458777 GEM458770:GEM458777 GOI458770:GOI458777 GYE458770:GYE458777 HIA458770:HIA458777 HRW458770:HRW458777 IBS458770:IBS458777 ILO458770:ILO458777 IVK458770:IVK458777 JFG458770:JFG458777 JPC458770:JPC458777 JYY458770:JYY458777 KIU458770:KIU458777 KSQ458770:KSQ458777 LCM458770:LCM458777 LMI458770:LMI458777 LWE458770:LWE458777 MGA458770:MGA458777 MPW458770:MPW458777 MZS458770:MZS458777 NJO458770:NJO458777 NTK458770:NTK458777 ODG458770:ODG458777 ONC458770:ONC458777 OWY458770:OWY458777 PGU458770:PGU458777 PQQ458770:PQQ458777 QAM458770:QAM458777 QKI458770:QKI458777 QUE458770:QUE458777 REA458770:REA458777 RNW458770:RNW458777 RXS458770:RXS458777 SHO458770:SHO458777 SRK458770:SRK458777 TBG458770:TBG458777 TLC458770:TLC458777 TUY458770:TUY458777 UEU458770:UEU458777 UOQ458770:UOQ458777 UYM458770:UYM458777 VII458770:VII458777 VSE458770:VSE458777 WCA458770:WCA458777 WLW458770:WLW458777 WVS458770:WVS458777 K524306:K524313 JG524306:JG524313 TC524306:TC524313 ACY524306:ACY524313 AMU524306:AMU524313 AWQ524306:AWQ524313 BGM524306:BGM524313 BQI524306:BQI524313 CAE524306:CAE524313 CKA524306:CKA524313 CTW524306:CTW524313 DDS524306:DDS524313 DNO524306:DNO524313 DXK524306:DXK524313 EHG524306:EHG524313 ERC524306:ERC524313 FAY524306:FAY524313 FKU524306:FKU524313 FUQ524306:FUQ524313 GEM524306:GEM524313 GOI524306:GOI524313 GYE524306:GYE524313 HIA524306:HIA524313 HRW524306:HRW524313 IBS524306:IBS524313 ILO524306:ILO524313 IVK524306:IVK524313 JFG524306:JFG524313 JPC524306:JPC524313 JYY524306:JYY524313 KIU524306:KIU524313 KSQ524306:KSQ524313 LCM524306:LCM524313 LMI524306:LMI524313 LWE524306:LWE524313 MGA524306:MGA524313 MPW524306:MPW524313 MZS524306:MZS524313 NJO524306:NJO524313 NTK524306:NTK524313 ODG524306:ODG524313 ONC524306:ONC524313 OWY524306:OWY524313 PGU524306:PGU524313 PQQ524306:PQQ524313 QAM524306:QAM524313 QKI524306:QKI524313 QUE524306:QUE524313 REA524306:REA524313 RNW524306:RNW524313 RXS524306:RXS524313 SHO524306:SHO524313 SRK524306:SRK524313 TBG524306:TBG524313 TLC524306:TLC524313 TUY524306:TUY524313 UEU524306:UEU524313 UOQ524306:UOQ524313 UYM524306:UYM524313 VII524306:VII524313 VSE524306:VSE524313 WCA524306:WCA524313 WLW524306:WLW524313 WVS524306:WVS524313 K589842:K589849 JG589842:JG589849 TC589842:TC589849 ACY589842:ACY589849 AMU589842:AMU589849 AWQ589842:AWQ589849 BGM589842:BGM589849 BQI589842:BQI589849 CAE589842:CAE589849 CKA589842:CKA589849 CTW589842:CTW589849 DDS589842:DDS589849 DNO589842:DNO589849 DXK589842:DXK589849 EHG589842:EHG589849 ERC589842:ERC589849 FAY589842:FAY589849 FKU589842:FKU589849 FUQ589842:FUQ589849 GEM589842:GEM589849 GOI589842:GOI589849 GYE589842:GYE589849 HIA589842:HIA589849 HRW589842:HRW589849 IBS589842:IBS589849 ILO589842:ILO589849 IVK589842:IVK589849 JFG589842:JFG589849 JPC589842:JPC589849 JYY589842:JYY589849 KIU589842:KIU589849 KSQ589842:KSQ589849 LCM589842:LCM589849 LMI589842:LMI589849 LWE589842:LWE589849 MGA589842:MGA589849 MPW589842:MPW589849 MZS589842:MZS589849 NJO589842:NJO589849 NTK589842:NTK589849 ODG589842:ODG589849 ONC589842:ONC589849 OWY589842:OWY589849 PGU589842:PGU589849 PQQ589842:PQQ589849 QAM589842:QAM589849 QKI589842:QKI589849 QUE589842:QUE589849 REA589842:REA589849 RNW589842:RNW589849 RXS589842:RXS589849 SHO589842:SHO589849 SRK589842:SRK589849 TBG589842:TBG589849 TLC589842:TLC589849 TUY589842:TUY589849 UEU589842:UEU589849 UOQ589842:UOQ589849 UYM589842:UYM589849 VII589842:VII589849 VSE589842:VSE589849 WCA589842:WCA589849 WLW589842:WLW589849 WVS589842:WVS589849 K655378:K655385 JG655378:JG655385 TC655378:TC655385 ACY655378:ACY655385 AMU655378:AMU655385 AWQ655378:AWQ655385 BGM655378:BGM655385 BQI655378:BQI655385 CAE655378:CAE655385 CKA655378:CKA655385 CTW655378:CTW655385 DDS655378:DDS655385 DNO655378:DNO655385 DXK655378:DXK655385 EHG655378:EHG655385 ERC655378:ERC655385 FAY655378:FAY655385 FKU655378:FKU655385 FUQ655378:FUQ655385 GEM655378:GEM655385 GOI655378:GOI655385 GYE655378:GYE655385 HIA655378:HIA655385 HRW655378:HRW655385 IBS655378:IBS655385 ILO655378:ILO655385 IVK655378:IVK655385 JFG655378:JFG655385 JPC655378:JPC655385 JYY655378:JYY655385 KIU655378:KIU655385 KSQ655378:KSQ655385 LCM655378:LCM655385 LMI655378:LMI655385 LWE655378:LWE655385 MGA655378:MGA655385 MPW655378:MPW655385 MZS655378:MZS655385 NJO655378:NJO655385 NTK655378:NTK655385 ODG655378:ODG655385 ONC655378:ONC655385 OWY655378:OWY655385 PGU655378:PGU655385 PQQ655378:PQQ655385 QAM655378:QAM655385 QKI655378:QKI655385 QUE655378:QUE655385 REA655378:REA655385 RNW655378:RNW655385 RXS655378:RXS655385 SHO655378:SHO655385 SRK655378:SRK655385 TBG655378:TBG655385 TLC655378:TLC655385 TUY655378:TUY655385 UEU655378:UEU655385 UOQ655378:UOQ655385 UYM655378:UYM655385 VII655378:VII655385 VSE655378:VSE655385 WCA655378:WCA655385 WLW655378:WLW655385 WVS655378:WVS655385 K720914:K720921 JG720914:JG720921 TC720914:TC720921 ACY720914:ACY720921 AMU720914:AMU720921 AWQ720914:AWQ720921 BGM720914:BGM720921 BQI720914:BQI720921 CAE720914:CAE720921 CKA720914:CKA720921 CTW720914:CTW720921 DDS720914:DDS720921 DNO720914:DNO720921 DXK720914:DXK720921 EHG720914:EHG720921 ERC720914:ERC720921 FAY720914:FAY720921 FKU720914:FKU720921 FUQ720914:FUQ720921 GEM720914:GEM720921 GOI720914:GOI720921 GYE720914:GYE720921 HIA720914:HIA720921 HRW720914:HRW720921 IBS720914:IBS720921 ILO720914:ILO720921 IVK720914:IVK720921 JFG720914:JFG720921 JPC720914:JPC720921 JYY720914:JYY720921 KIU720914:KIU720921 KSQ720914:KSQ720921 LCM720914:LCM720921 LMI720914:LMI720921 LWE720914:LWE720921 MGA720914:MGA720921 MPW720914:MPW720921 MZS720914:MZS720921 NJO720914:NJO720921 NTK720914:NTK720921 ODG720914:ODG720921 ONC720914:ONC720921 OWY720914:OWY720921 PGU720914:PGU720921 PQQ720914:PQQ720921 QAM720914:QAM720921 QKI720914:QKI720921 QUE720914:QUE720921 REA720914:REA720921 RNW720914:RNW720921 RXS720914:RXS720921 SHO720914:SHO720921 SRK720914:SRK720921 TBG720914:TBG720921 TLC720914:TLC720921 TUY720914:TUY720921 UEU720914:UEU720921 UOQ720914:UOQ720921 UYM720914:UYM720921 VII720914:VII720921 VSE720914:VSE720921 WCA720914:WCA720921 WLW720914:WLW720921 WVS720914:WVS720921 K786450:K786457 JG786450:JG786457 TC786450:TC786457 ACY786450:ACY786457 AMU786450:AMU786457 AWQ786450:AWQ786457 BGM786450:BGM786457 BQI786450:BQI786457 CAE786450:CAE786457 CKA786450:CKA786457 CTW786450:CTW786457 DDS786450:DDS786457 DNO786450:DNO786457 DXK786450:DXK786457 EHG786450:EHG786457 ERC786450:ERC786457 FAY786450:FAY786457 FKU786450:FKU786457 FUQ786450:FUQ786457 GEM786450:GEM786457 GOI786450:GOI786457 GYE786450:GYE786457 HIA786450:HIA786457 HRW786450:HRW786457 IBS786450:IBS786457 ILO786450:ILO786457 IVK786450:IVK786457 JFG786450:JFG786457 JPC786450:JPC786457 JYY786450:JYY786457 KIU786450:KIU786457 KSQ786450:KSQ786457 LCM786450:LCM786457 LMI786450:LMI786457 LWE786450:LWE786457 MGA786450:MGA786457 MPW786450:MPW786457 MZS786450:MZS786457 NJO786450:NJO786457 NTK786450:NTK786457 ODG786450:ODG786457 ONC786450:ONC786457 OWY786450:OWY786457 PGU786450:PGU786457 PQQ786450:PQQ786457 QAM786450:QAM786457 QKI786450:QKI786457 QUE786450:QUE786457 REA786450:REA786457 RNW786450:RNW786457 RXS786450:RXS786457 SHO786450:SHO786457 SRK786450:SRK786457 TBG786450:TBG786457 TLC786450:TLC786457 TUY786450:TUY786457 UEU786450:UEU786457 UOQ786450:UOQ786457 UYM786450:UYM786457 VII786450:VII786457 VSE786450:VSE786457 WCA786450:WCA786457 WLW786450:WLW786457 WVS786450:WVS786457 K851986:K851993 JG851986:JG851993 TC851986:TC851993 ACY851986:ACY851993 AMU851986:AMU851993 AWQ851986:AWQ851993 BGM851986:BGM851993 BQI851986:BQI851993 CAE851986:CAE851993 CKA851986:CKA851993 CTW851986:CTW851993 DDS851986:DDS851993 DNO851986:DNO851993 DXK851986:DXK851993 EHG851986:EHG851993 ERC851986:ERC851993 FAY851986:FAY851993 FKU851986:FKU851993 FUQ851986:FUQ851993 GEM851986:GEM851993 GOI851986:GOI851993 GYE851986:GYE851993 HIA851986:HIA851993 HRW851986:HRW851993 IBS851986:IBS851993 ILO851986:ILO851993 IVK851986:IVK851993 JFG851986:JFG851993 JPC851986:JPC851993 JYY851986:JYY851993 KIU851986:KIU851993 KSQ851986:KSQ851993 LCM851986:LCM851993 LMI851986:LMI851993 LWE851986:LWE851993 MGA851986:MGA851993 MPW851986:MPW851993 MZS851986:MZS851993 NJO851986:NJO851993 NTK851986:NTK851993 ODG851986:ODG851993 ONC851986:ONC851993 OWY851986:OWY851993 PGU851986:PGU851993 PQQ851986:PQQ851993 QAM851986:QAM851993 QKI851986:QKI851993 QUE851986:QUE851993 REA851986:REA851993 RNW851986:RNW851993 RXS851986:RXS851993 SHO851986:SHO851993 SRK851986:SRK851993 TBG851986:TBG851993 TLC851986:TLC851993 TUY851986:TUY851993 UEU851986:UEU851993 UOQ851986:UOQ851993 UYM851986:UYM851993 VII851986:VII851993 VSE851986:VSE851993 WCA851986:WCA851993 WLW851986:WLW851993 WVS851986:WVS851993 K917522:K917529 JG917522:JG917529 TC917522:TC917529 ACY917522:ACY917529 AMU917522:AMU917529 AWQ917522:AWQ917529 BGM917522:BGM917529 BQI917522:BQI917529 CAE917522:CAE917529 CKA917522:CKA917529 CTW917522:CTW917529 DDS917522:DDS917529 DNO917522:DNO917529 DXK917522:DXK917529 EHG917522:EHG917529 ERC917522:ERC917529 FAY917522:FAY917529 FKU917522:FKU917529 FUQ917522:FUQ917529 GEM917522:GEM917529 GOI917522:GOI917529 GYE917522:GYE917529 HIA917522:HIA917529 HRW917522:HRW917529 IBS917522:IBS917529 ILO917522:ILO917529 IVK917522:IVK917529 JFG917522:JFG917529 JPC917522:JPC917529 JYY917522:JYY917529 KIU917522:KIU917529 KSQ917522:KSQ917529 LCM917522:LCM917529 LMI917522:LMI917529 LWE917522:LWE917529 MGA917522:MGA917529 MPW917522:MPW917529 MZS917522:MZS917529 NJO917522:NJO917529 NTK917522:NTK917529 ODG917522:ODG917529 ONC917522:ONC917529 OWY917522:OWY917529 PGU917522:PGU917529 PQQ917522:PQQ917529 QAM917522:QAM917529 QKI917522:QKI917529 QUE917522:QUE917529 REA917522:REA917529 RNW917522:RNW917529 RXS917522:RXS917529 SHO917522:SHO917529 SRK917522:SRK917529 TBG917522:TBG917529 TLC917522:TLC917529 TUY917522:TUY917529 UEU917522:UEU917529 UOQ917522:UOQ917529 UYM917522:UYM917529 VII917522:VII917529 VSE917522:VSE917529 WCA917522:WCA917529 WLW917522:WLW917529 WVS917522:WVS917529 K983058:K983065 JG983058:JG983065 TC983058:TC983065 ACY983058:ACY983065 AMU983058:AMU983065 AWQ983058:AWQ983065 BGM983058:BGM983065 BQI983058:BQI983065 CAE983058:CAE983065 CKA983058:CKA983065 CTW983058:CTW983065 DDS983058:DDS983065 DNO983058:DNO983065 DXK983058:DXK983065 EHG983058:EHG983065 ERC983058:ERC983065 FAY983058:FAY983065 FKU983058:FKU983065 FUQ983058:FUQ983065 GEM983058:GEM983065 GOI983058:GOI983065 GYE983058:GYE983065 HIA983058:HIA983065 HRW983058:HRW983065 IBS983058:IBS983065 ILO983058:ILO983065 IVK983058:IVK983065 JFG983058:JFG983065 JPC983058:JPC983065 JYY983058:JYY983065 KIU983058:KIU983065 KSQ983058:KSQ983065 LCM983058:LCM983065 LMI983058:LMI983065 LWE983058:LWE983065 MGA983058:MGA983065 MPW983058:MPW983065 MZS983058:MZS983065 NJO983058:NJO983065 NTK983058:NTK983065 ODG983058:ODG983065 ONC983058:ONC983065 OWY983058:OWY983065 PGU983058:PGU983065 PQQ983058:PQQ983065 QAM983058:QAM983065 QKI983058:QKI983065 QUE983058:QUE983065 REA983058:REA983065 RNW983058:RNW983065 RXS983058:RXS983065 SHO983058:SHO983065 SRK983058:SRK983065 TBG983058:TBG983065 TLC983058:TLC983065 TUY983058:TUY983065 UEU983058:UEU983065 UOQ983058:UOQ983065 UYM983058:UYM983065 VII983058:VII983065 VSE983058:VSE983065 WCA983058:WCA983065 WLW983058:WLW983065 WVS983058:WVS983065" xr:uid="{C1434661-9D2D-48F0-AFEF-B426126E7A7D}"/>
  </dataValidations>
  <pageMargins left="0.2" right="0.2" top="0.75" bottom="0.75" header="0.3" footer="0.3"/>
  <pageSetup paperSize="9" scale="41" orientation="landscape"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FDA58-AC3B-4323-ACD5-B9F2B4BB2564}">
  <sheetPr>
    <tabColor theme="2" tint="-0.499984740745262"/>
    <pageSetUpPr fitToPage="1"/>
  </sheetPr>
  <dimension ref="A2:R177"/>
  <sheetViews>
    <sheetView zoomScale="70" zoomScaleNormal="70" workbookViewId="0">
      <pane xSplit="11" ySplit="11" topLeftCell="M12" activePane="bottomRight" state="frozen"/>
      <selection pane="topRight" activeCell="K1" sqref="K1"/>
      <selection pane="bottomLeft" activeCell="A9" sqref="A9"/>
      <selection pane="bottomRight" activeCell="K25" sqref="K25"/>
    </sheetView>
  </sheetViews>
  <sheetFormatPr defaultRowHeight="18.75"/>
  <cols>
    <col min="1" max="1" width="7.5" style="1" customWidth="1"/>
    <col min="2" max="2" width="7.125" style="1" customWidth="1"/>
    <col min="3" max="3" width="10" style="4" customWidth="1"/>
    <col min="4" max="4" width="10.75" style="1" customWidth="1"/>
    <col min="5" max="5" width="9.75" style="1" customWidth="1"/>
    <col min="6" max="6" width="42" style="1" customWidth="1"/>
    <col min="7" max="7" width="6.25" style="4" customWidth="1"/>
    <col min="8" max="8" width="8.375" style="1" customWidth="1"/>
    <col min="9" max="9" width="8.125" style="1" customWidth="1"/>
    <col min="10" max="10" width="5.75" style="10" customWidth="1"/>
    <col min="11" max="11" width="44.875" style="1" customWidth="1"/>
    <col min="12" max="12" width="40.75" style="1" customWidth="1"/>
    <col min="13" max="13" width="19.875" style="4" customWidth="1"/>
    <col min="14" max="14" width="13.75" style="4" customWidth="1"/>
    <col min="15" max="15" width="11.625" style="1" customWidth="1"/>
    <col min="16" max="16" width="13.25" style="10" customWidth="1"/>
    <col min="17" max="17" width="15.125" style="572" customWidth="1"/>
    <col min="18" max="18" width="15.625" style="572" customWidth="1"/>
    <col min="19" max="256" width="9" style="1"/>
    <col min="257" max="257" width="7.5" style="1" customWidth="1"/>
    <col min="258" max="258" width="7.125" style="1" customWidth="1"/>
    <col min="259" max="259" width="10" style="1" customWidth="1"/>
    <col min="260" max="260" width="10.75" style="1" customWidth="1"/>
    <col min="261" max="261" width="9.75" style="1" customWidth="1"/>
    <col min="262" max="262" width="42"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40.75" style="1" customWidth="1"/>
    <col min="269" max="269" width="19.875" style="1" customWidth="1"/>
    <col min="270" max="270" width="13.75" style="1" customWidth="1"/>
    <col min="271" max="271" width="11.625" style="1" customWidth="1"/>
    <col min="272" max="272" width="13.25" style="1" customWidth="1"/>
    <col min="273" max="273" width="15.125" style="1" customWidth="1"/>
    <col min="274" max="274" width="15.625" style="1" customWidth="1"/>
    <col min="275" max="512" width="9" style="1"/>
    <col min="513" max="513" width="7.5" style="1" customWidth="1"/>
    <col min="514" max="514" width="7.125" style="1" customWidth="1"/>
    <col min="515" max="515" width="10" style="1" customWidth="1"/>
    <col min="516" max="516" width="10.75" style="1" customWidth="1"/>
    <col min="517" max="517" width="9.75" style="1" customWidth="1"/>
    <col min="518" max="518" width="42"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40.75" style="1" customWidth="1"/>
    <col min="525" max="525" width="19.875" style="1" customWidth="1"/>
    <col min="526" max="526" width="13.75" style="1" customWidth="1"/>
    <col min="527" max="527" width="11.625" style="1" customWidth="1"/>
    <col min="528" max="528" width="13.25" style="1" customWidth="1"/>
    <col min="529" max="529" width="15.125" style="1" customWidth="1"/>
    <col min="530" max="530" width="15.625" style="1" customWidth="1"/>
    <col min="531" max="768" width="9" style="1"/>
    <col min="769" max="769" width="7.5" style="1" customWidth="1"/>
    <col min="770" max="770" width="7.125" style="1" customWidth="1"/>
    <col min="771" max="771" width="10" style="1" customWidth="1"/>
    <col min="772" max="772" width="10.75" style="1" customWidth="1"/>
    <col min="773" max="773" width="9.75" style="1" customWidth="1"/>
    <col min="774" max="774" width="42"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40.75" style="1" customWidth="1"/>
    <col min="781" max="781" width="19.875" style="1" customWidth="1"/>
    <col min="782" max="782" width="13.75" style="1" customWidth="1"/>
    <col min="783" max="783" width="11.625" style="1" customWidth="1"/>
    <col min="784" max="784" width="13.25" style="1" customWidth="1"/>
    <col min="785" max="785" width="15.125" style="1" customWidth="1"/>
    <col min="786" max="786" width="15.625" style="1" customWidth="1"/>
    <col min="787" max="1024" width="9" style="1"/>
    <col min="1025" max="1025" width="7.5" style="1" customWidth="1"/>
    <col min="1026" max="1026" width="7.125" style="1" customWidth="1"/>
    <col min="1027" max="1027" width="10" style="1" customWidth="1"/>
    <col min="1028" max="1028" width="10.75" style="1" customWidth="1"/>
    <col min="1029" max="1029" width="9.75" style="1" customWidth="1"/>
    <col min="1030" max="1030" width="42"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40.75" style="1" customWidth="1"/>
    <col min="1037" max="1037" width="19.875" style="1" customWidth="1"/>
    <col min="1038" max="1038" width="13.75" style="1" customWidth="1"/>
    <col min="1039" max="1039" width="11.625" style="1" customWidth="1"/>
    <col min="1040" max="1040" width="13.25" style="1" customWidth="1"/>
    <col min="1041" max="1041" width="15.125" style="1" customWidth="1"/>
    <col min="1042" max="1042" width="15.625" style="1" customWidth="1"/>
    <col min="1043" max="1280" width="9" style="1"/>
    <col min="1281" max="1281" width="7.5" style="1" customWidth="1"/>
    <col min="1282" max="1282" width="7.125" style="1" customWidth="1"/>
    <col min="1283" max="1283" width="10" style="1" customWidth="1"/>
    <col min="1284" max="1284" width="10.75" style="1" customWidth="1"/>
    <col min="1285" max="1285" width="9.75" style="1" customWidth="1"/>
    <col min="1286" max="1286" width="42"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40.75" style="1" customWidth="1"/>
    <col min="1293" max="1293" width="19.875" style="1" customWidth="1"/>
    <col min="1294" max="1294" width="13.75" style="1" customWidth="1"/>
    <col min="1295" max="1295" width="11.625" style="1" customWidth="1"/>
    <col min="1296" max="1296" width="13.25" style="1" customWidth="1"/>
    <col min="1297" max="1297" width="15.125" style="1" customWidth="1"/>
    <col min="1298" max="1298" width="15.625" style="1" customWidth="1"/>
    <col min="1299" max="1536" width="9" style="1"/>
    <col min="1537" max="1537" width="7.5" style="1" customWidth="1"/>
    <col min="1538" max="1538" width="7.125" style="1" customWidth="1"/>
    <col min="1539" max="1539" width="10" style="1" customWidth="1"/>
    <col min="1540" max="1540" width="10.75" style="1" customWidth="1"/>
    <col min="1541" max="1541" width="9.75" style="1" customWidth="1"/>
    <col min="1542" max="1542" width="42"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40.75" style="1" customWidth="1"/>
    <col min="1549" max="1549" width="19.875" style="1" customWidth="1"/>
    <col min="1550" max="1550" width="13.75" style="1" customWidth="1"/>
    <col min="1551" max="1551" width="11.625" style="1" customWidth="1"/>
    <col min="1552" max="1552" width="13.25" style="1" customWidth="1"/>
    <col min="1553" max="1553" width="15.125" style="1" customWidth="1"/>
    <col min="1554" max="1554" width="15.625" style="1" customWidth="1"/>
    <col min="1555" max="1792" width="9" style="1"/>
    <col min="1793" max="1793" width="7.5" style="1" customWidth="1"/>
    <col min="1794" max="1794" width="7.125" style="1" customWidth="1"/>
    <col min="1795" max="1795" width="10" style="1" customWidth="1"/>
    <col min="1796" max="1796" width="10.75" style="1" customWidth="1"/>
    <col min="1797" max="1797" width="9.75" style="1" customWidth="1"/>
    <col min="1798" max="1798" width="42"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40.75" style="1" customWidth="1"/>
    <col min="1805" max="1805" width="19.875" style="1" customWidth="1"/>
    <col min="1806" max="1806" width="13.75" style="1" customWidth="1"/>
    <col min="1807" max="1807" width="11.625" style="1" customWidth="1"/>
    <col min="1808" max="1808" width="13.25" style="1" customWidth="1"/>
    <col min="1809" max="1809" width="15.125" style="1" customWidth="1"/>
    <col min="1810" max="1810" width="15.625" style="1" customWidth="1"/>
    <col min="1811" max="2048" width="9" style="1"/>
    <col min="2049" max="2049" width="7.5" style="1" customWidth="1"/>
    <col min="2050" max="2050" width="7.125" style="1" customWidth="1"/>
    <col min="2051" max="2051" width="10" style="1" customWidth="1"/>
    <col min="2052" max="2052" width="10.75" style="1" customWidth="1"/>
    <col min="2053" max="2053" width="9.75" style="1" customWidth="1"/>
    <col min="2054" max="2054" width="42"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40.75" style="1" customWidth="1"/>
    <col min="2061" max="2061" width="19.875" style="1" customWidth="1"/>
    <col min="2062" max="2062" width="13.75" style="1" customWidth="1"/>
    <col min="2063" max="2063" width="11.625" style="1" customWidth="1"/>
    <col min="2064" max="2064" width="13.25" style="1" customWidth="1"/>
    <col min="2065" max="2065" width="15.125" style="1" customWidth="1"/>
    <col min="2066" max="2066" width="15.625" style="1" customWidth="1"/>
    <col min="2067" max="2304" width="9" style="1"/>
    <col min="2305" max="2305" width="7.5" style="1" customWidth="1"/>
    <col min="2306" max="2306" width="7.125" style="1" customWidth="1"/>
    <col min="2307" max="2307" width="10" style="1" customWidth="1"/>
    <col min="2308" max="2308" width="10.75" style="1" customWidth="1"/>
    <col min="2309" max="2309" width="9.75" style="1" customWidth="1"/>
    <col min="2310" max="2310" width="42"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40.75" style="1" customWidth="1"/>
    <col min="2317" max="2317" width="19.875" style="1" customWidth="1"/>
    <col min="2318" max="2318" width="13.75" style="1" customWidth="1"/>
    <col min="2319" max="2319" width="11.625" style="1" customWidth="1"/>
    <col min="2320" max="2320" width="13.25" style="1" customWidth="1"/>
    <col min="2321" max="2321" width="15.125" style="1" customWidth="1"/>
    <col min="2322" max="2322" width="15.625" style="1" customWidth="1"/>
    <col min="2323" max="2560" width="9" style="1"/>
    <col min="2561" max="2561" width="7.5" style="1" customWidth="1"/>
    <col min="2562" max="2562" width="7.125" style="1" customWidth="1"/>
    <col min="2563" max="2563" width="10" style="1" customWidth="1"/>
    <col min="2564" max="2564" width="10.75" style="1" customWidth="1"/>
    <col min="2565" max="2565" width="9.75" style="1" customWidth="1"/>
    <col min="2566" max="2566" width="42"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40.75" style="1" customWidth="1"/>
    <col min="2573" max="2573" width="19.875" style="1" customWidth="1"/>
    <col min="2574" max="2574" width="13.75" style="1" customWidth="1"/>
    <col min="2575" max="2575" width="11.625" style="1" customWidth="1"/>
    <col min="2576" max="2576" width="13.25" style="1" customWidth="1"/>
    <col min="2577" max="2577" width="15.125" style="1" customWidth="1"/>
    <col min="2578" max="2578" width="15.625" style="1" customWidth="1"/>
    <col min="2579" max="2816" width="9" style="1"/>
    <col min="2817" max="2817" width="7.5" style="1" customWidth="1"/>
    <col min="2818" max="2818" width="7.125" style="1" customWidth="1"/>
    <col min="2819" max="2819" width="10" style="1" customWidth="1"/>
    <col min="2820" max="2820" width="10.75" style="1" customWidth="1"/>
    <col min="2821" max="2821" width="9.75" style="1" customWidth="1"/>
    <col min="2822" max="2822" width="42"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40.75" style="1" customWidth="1"/>
    <col min="2829" max="2829" width="19.875" style="1" customWidth="1"/>
    <col min="2830" max="2830" width="13.75" style="1" customWidth="1"/>
    <col min="2831" max="2831" width="11.625" style="1" customWidth="1"/>
    <col min="2832" max="2832" width="13.25" style="1" customWidth="1"/>
    <col min="2833" max="2833" width="15.125" style="1" customWidth="1"/>
    <col min="2834" max="2834" width="15.625" style="1" customWidth="1"/>
    <col min="2835" max="3072" width="9" style="1"/>
    <col min="3073" max="3073" width="7.5" style="1" customWidth="1"/>
    <col min="3074" max="3074" width="7.125" style="1" customWidth="1"/>
    <col min="3075" max="3075" width="10" style="1" customWidth="1"/>
    <col min="3076" max="3076" width="10.75" style="1" customWidth="1"/>
    <col min="3077" max="3077" width="9.75" style="1" customWidth="1"/>
    <col min="3078" max="3078" width="42"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40.75" style="1" customWidth="1"/>
    <col min="3085" max="3085" width="19.875" style="1" customWidth="1"/>
    <col min="3086" max="3086" width="13.75" style="1" customWidth="1"/>
    <col min="3087" max="3087" width="11.625" style="1" customWidth="1"/>
    <col min="3088" max="3088" width="13.25" style="1" customWidth="1"/>
    <col min="3089" max="3089" width="15.125" style="1" customWidth="1"/>
    <col min="3090" max="3090" width="15.625" style="1" customWidth="1"/>
    <col min="3091" max="3328" width="9" style="1"/>
    <col min="3329" max="3329" width="7.5" style="1" customWidth="1"/>
    <col min="3330" max="3330" width="7.125" style="1" customWidth="1"/>
    <col min="3331" max="3331" width="10" style="1" customWidth="1"/>
    <col min="3332" max="3332" width="10.75" style="1" customWidth="1"/>
    <col min="3333" max="3333" width="9.75" style="1" customWidth="1"/>
    <col min="3334" max="3334" width="42"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40.75" style="1" customWidth="1"/>
    <col min="3341" max="3341" width="19.875" style="1" customWidth="1"/>
    <col min="3342" max="3342" width="13.75" style="1" customWidth="1"/>
    <col min="3343" max="3343" width="11.625" style="1" customWidth="1"/>
    <col min="3344" max="3344" width="13.25" style="1" customWidth="1"/>
    <col min="3345" max="3345" width="15.125" style="1" customWidth="1"/>
    <col min="3346" max="3346" width="15.625" style="1" customWidth="1"/>
    <col min="3347" max="3584" width="9" style="1"/>
    <col min="3585" max="3585" width="7.5" style="1" customWidth="1"/>
    <col min="3586" max="3586" width="7.125" style="1" customWidth="1"/>
    <col min="3587" max="3587" width="10" style="1" customWidth="1"/>
    <col min="3588" max="3588" width="10.75" style="1" customWidth="1"/>
    <col min="3589" max="3589" width="9.75" style="1" customWidth="1"/>
    <col min="3590" max="3590" width="42"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40.75" style="1" customWidth="1"/>
    <col min="3597" max="3597" width="19.875" style="1" customWidth="1"/>
    <col min="3598" max="3598" width="13.75" style="1" customWidth="1"/>
    <col min="3599" max="3599" width="11.625" style="1" customWidth="1"/>
    <col min="3600" max="3600" width="13.25" style="1" customWidth="1"/>
    <col min="3601" max="3601" width="15.125" style="1" customWidth="1"/>
    <col min="3602" max="3602" width="15.625" style="1" customWidth="1"/>
    <col min="3603" max="3840" width="9" style="1"/>
    <col min="3841" max="3841" width="7.5" style="1" customWidth="1"/>
    <col min="3842" max="3842" width="7.125" style="1" customWidth="1"/>
    <col min="3843" max="3843" width="10" style="1" customWidth="1"/>
    <col min="3844" max="3844" width="10.75" style="1" customWidth="1"/>
    <col min="3845" max="3845" width="9.75" style="1" customWidth="1"/>
    <col min="3846" max="3846" width="42"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40.75" style="1" customWidth="1"/>
    <col min="3853" max="3853" width="19.875" style="1" customWidth="1"/>
    <col min="3854" max="3854" width="13.75" style="1" customWidth="1"/>
    <col min="3855" max="3855" width="11.625" style="1" customWidth="1"/>
    <col min="3856" max="3856" width="13.25" style="1" customWidth="1"/>
    <col min="3857" max="3857" width="15.125" style="1" customWidth="1"/>
    <col min="3858" max="3858" width="15.625" style="1" customWidth="1"/>
    <col min="3859" max="4096" width="9" style="1"/>
    <col min="4097" max="4097" width="7.5" style="1" customWidth="1"/>
    <col min="4098" max="4098" width="7.125" style="1" customWidth="1"/>
    <col min="4099" max="4099" width="10" style="1" customWidth="1"/>
    <col min="4100" max="4100" width="10.75" style="1" customWidth="1"/>
    <col min="4101" max="4101" width="9.75" style="1" customWidth="1"/>
    <col min="4102" max="4102" width="42"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40.75" style="1" customWidth="1"/>
    <col min="4109" max="4109" width="19.875" style="1" customWidth="1"/>
    <col min="4110" max="4110" width="13.75" style="1" customWidth="1"/>
    <col min="4111" max="4111" width="11.625" style="1" customWidth="1"/>
    <col min="4112" max="4112" width="13.25" style="1" customWidth="1"/>
    <col min="4113" max="4113" width="15.125" style="1" customWidth="1"/>
    <col min="4114" max="4114" width="15.625" style="1" customWidth="1"/>
    <col min="4115" max="4352" width="9" style="1"/>
    <col min="4353" max="4353" width="7.5" style="1" customWidth="1"/>
    <col min="4354" max="4354" width="7.125" style="1" customWidth="1"/>
    <col min="4355" max="4355" width="10" style="1" customWidth="1"/>
    <col min="4356" max="4356" width="10.75" style="1" customWidth="1"/>
    <col min="4357" max="4357" width="9.75" style="1" customWidth="1"/>
    <col min="4358" max="4358" width="42"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40.75" style="1" customWidth="1"/>
    <col min="4365" max="4365" width="19.875" style="1" customWidth="1"/>
    <col min="4366" max="4366" width="13.75" style="1" customWidth="1"/>
    <col min="4367" max="4367" width="11.625" style="1" customWidth="1"/>
    <col min="4368" max="4368" width="13.25" style="1" customWidth="1"/>
    <col min="4369" max="4369" width="15.125" style="1" customWidth="1"/>
    <col min="4370" max="4370" width="15.625" style="1" customWidth="1"/>
    <col min="4371" max="4608" width="9" style="1"/>
    <col min="4609" max="4609" width="7.5" style="1" customWidth="1"/>
    <col min="4610" max="4610" width="7.125" style="1" customWidth="1"/>
    <col min="4611" max="4611" width="10" style="1" customWidth="1"/>
    <col min="4612" max="4612" width="10.75" style="1" customWidth="1"/>
    <col min="4613" max="4613" width="9.75" style="1" customWidth="1"/>
    <col min="4614" max="4614" width="42"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40.75" style="1" customWidth="1"/>
    <col min="4621" max="4621" width="19.875" style="1" customWidth="1"/>
    <col min="4622" max="4622" width="13.75" style="1" customWidth="1"/>
    <col min="4623" max="4623" width="11.625" style="1" customWidth="1"/>
    <col min="4624" max="4624" width="13.25" style="1" customWidth="1"/>
    <col min="4625" max="4625" width="15.125" style="1" customWidth="1"/>
    <col min="4626" max="4626" width="15.625" style="1" customWidth="1"/>
    <col min="4627" max="4864" width="9" style="1"/>
    <col min="4865" max="4865" width="7.5" style="1" customWidth="1"/>
    <col min="4866" max="4866" width="7.125" style="1" customWidth="1"/>
    <col min="4867" max="4867" width="10" style="1" customWidth="1"/>
    <col min="4868" max="4868" width="10.75" style="1" customWidth="1"/>
    <col min="4869" max="4869" width="9.75" style="1" customWidth="1"/>
    <col min="4870" max="4870" width="42"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40.75" style="1" customWidth="1"/>
    <col min="4877" max="4877" width="19.875" style="1" customWidth="1"/>
    <col min="4878" max="4878" width="13.75" style="1" customWidth="1"/>
    <col min="4879" max="4879" width="11.625" style="1" customWidth="1"/>
    <col min="4880" max="4880" width="13.25" style="1" customWidth="1"/>
    <col min="4881" max="4881" width="15.125" style="1" customWidth="1"/>
    <col min="4882" max="4882" width="15.625" style="1" customWidth="1"/>
    <col min="4883" max="5120" width="9" style="1"/>
    <col min="5121" max="5121" width="7.5" style="1" customWidth="1"/>
    <col min="5122" max="5122" width="7.125" style="1" customWidth="1"/>
    <col min="5123" max="5123" width="10" style="1" customWidth="1"/>
    <col min="5124" max="5124" width="10.75" style="1" customWidth="1"/>
    <col min="5125" max="5125" width="9.75" style="1" customWidth="1"/>
    <col min="5126" max="5126" width="42"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40.75" style="1" customWidth="1"/>
    <col min="5133" max="5133" width="19.875" style="1" customWidth="1"/>
    <col min="5134" max="5134" width="13.75" style="1" customWidth="1"/>
    <col min="5135" max="5135" width="11.625" style="1" customWidth="1"/>
    <col min="5136" max="5136" width="13.25" style="1" customWidth="1"/>
    <col min="5137" max="5137" width="15.125" style="1" customWidth="1"/>
    <col min="5138" max="5138" width="15.625" style="1" customWidth="1"/>
    <col min="5139" max="5376" width="9" style="1"/>
    <col min="5377" max="5377" width="7.5" style="1" customWidth="1"/>
    <col min="5378" max="5378" width="7.125" style="1" customWidth="1"/>
    <col min="5379" max="5379" width="10" style="1" customWidth="1"/>
    <col min="5380" max="5380" width="10.75" style="1" customWidth="1"/>
    <col min="5381" max="5381" width="9.75" style="1" customWidth="1"/>
    <col min="5382" max="5382" width="42"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40.75" style="1" customWidth="1"/>
    <col min="5389" max="5389" width="19.875" style="1" customWidth="1"/>
    <col min="5390" max="5390" width="13.75" style="1" customWidth="1"/>
    <col min="5391" max="5391" width="11.625" style="1" customWidth="1"/>
    <col min="5392" max="5392" width="13.25" style="1" customWidth="1"/>
    <col min="5393" max="5393" width="15.125" style="1" customWidth="1"/>
    <col min="5394" max="5394" width="15.625" style="1" customWidth="1"/>
    <col min="5395" max="5632" width="9" style="1"/>
    <col min="5633" max="5633" width="7.5" style="1" customWidth="1"/>
    <col min="5634" max="5634" width="7.125" style="1" customWidth="1"/>
    <col min="5635" max="5635" width="10" style="1" customWidth="1"/>
    <col min="5636" max="5636" width="10.75" style="1" customWidth="1"/>
    <col min="5637" max="5637" width="9.75" style="1" customWidth="1"/>
    <col min="5638" max="5638" width="42"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40.75" style="1" customWidth="1"/>
    <col min="5645" max="5645" width="19.875" style="1" customWidth="1"/>
    <col min="5646" max="5646" width="13.75" style="1" customWidth="1"/>
    <col min="5647" max="5647" width="11.625" style="1" customWidth="1"/>
    <col min="5648" max="5648" width="13.25" style="1" customWidth="1"/>
    <col min="5649" max="5649" width="15.125" style="1" customWidth="1"/>
    <col min="5650" max="5650" width="15.625" style="1" customWidth="1"/>
    <col min="5651" max="5888" width="9" style="1"/>
    <col min="5889" max="5889" width="7.5" style="1" customWidth="1"/>
    <col min="5890" max="5890" width="7.125" style="1" customWidth="1"/>
    <col min="5891" max="5891" width="10" style="1" customWidth="1"/>
    <col min="5892" max="5892" width="10.75" style="1" customWidth="1"/>
    <col min="5893" max="5893" width="9.75" style="1" customWidth="1"/>
    <col min="5894" max="5894" width="42"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40.75" style="1" customWidth="1"/>
    <col min="5901" max="5901" width="19.875" style="1" customWidth="1"/>
    <col min="5902" max="5902" width="13.75" style="1" customWidth="1"/>
    <col min="5903" max="5903" width="11.625" style="1" customWidth="1"/>
    <col min="5904" max="5904" width="13.25" style="1" customWidth="1"/>
    <col min="5905" max="5905" width="15.125" style="1" customWidth="1"/>
    <col min="5906" max="5906" width="15.625" style="1" customWidth="1"/>
    <col min="5907" max="6144" width="9" style="1"/>
    <col min="6145" max="6145" width="7.5" style="1" customWidth="1"/>
    <col min="6146" max="6146" width="7.125" style="1" customWidth="1"/>
    <col min="6147" max="6147" width="10" style="1" customWidth="1"/>
    <col min="6148" max="6148" width="10.75" style="1" customWidth="1"/>
    <col min="6149" max="6149" width="9.75" style="1" customWidth="1"/>
    <col min="6150" max="6150" width="42"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40.75" style="1" customWidth="1"/>
    <col min="6157" max="6157" width="19.875" style="1" customWidth="1"/>
    <col min="6158" max="6158" width="13.75" style="1" customWidth="1"/>
    <col min="6159" max="6159" width="11.625" style="1" customWidth="1"/>
    <col min="6160" max="6160" width="13.25" style="1" customWidth="1"/>
    <col min="6161" max="6161" width="15.125" style="1" customWidth="1"/>
    <col min="6162" max="6162" width="15.625" style="1" customWidth="1"/>
    <col min="6163" max="6400" width="9" style="1"/>
    <col min="6401" max="6401" width="7.5" style="1" customWidth="1"/>
    <col min="6402" max="6402" width="7.125" style="1" customWidth="1"/>
    <col min="6403" max="6403" width="10" style="1" customWidth="1"/>
    <col min="6404" max="6404" width="10.75" style="1" customWidth="1"/>
    <col min="6405" max="6405" width="9.75" style="1" customWidth="1"/>
    <col min="6406" max="6406" width="42"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40.75" style="1" customWidth="1"/>
    <col min="6413" max="6413" width="19.875" style="1" customWidth="1"/>
    <col min="6414" max="6414" width="13.75" style="1" customWidth="1"/>
    <col min="6415" max="6415" width="11.625" style="1" customWidth="1"/>
    <col min="6416" max="6416" width="13.25" style="1" customWidth="1"/>
    <col min="6417" max="6417" width="15.125" style="1" customWidth="1"/>
    <col min="6418" max="6418" width="15.625" style="1" customWidth="1"/>
    <col min="6419" max="6656" width="9" style="1"/>
    <col min="6657" max="6657" width="7.5" style="1" customWidth="1"/>
    <col min="6658" max="6658" width="7.125" style="1" customWidth="1"/>
    <col min="6659" max="6659" width="10" style="1" customWidth="1"/>
    <col min="6660" max="6660" width="10.75" style="1" customWidth="1"/>
    <col min="6661" max="6661" width="9.75" style="1" customWidth="1"/>
    <col min="6662" max="6662" width="42"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40.75" style="1" customWidth="1"/>
    <col min="6669" max="6669" width="19.875" style="1" customWidth="1"/>
    <col min="6670" max="6670" width="13.75" style="1" customWidth="1"/>
    <col min="6671" max="6671" width="11.625" style="1" customWidth="1"/>
    <col min="6672" max="6672" width="13.25" style="1" customWidth="1"/>
    <col min="6673" max="6673" width="15.125" style="1" customWidth="1"/>
    <col min="6674" max="6674" width="15.625" style="1" customWidth="1"/>
    <col min="6675" max="6912" width="9" style="1"/>
    <col min="6913" max="6913" width="7.5" style="1" customWidth="1"/>
    <col min="6914" max="6914" width="7.125" style="1" customWidth="1"/>
    <col min="6915" max="6915" width="10" style="1" customWidth="1"/>
    <col min="6916" max="6916" width="10.75" style="1" customWidth="1"/>
    <col min="6917" max="6917" width="9.75" style="1" customWidth="1"/>
    <col min="6918" max="6918" width="42"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40.75" style="1" customWidth="1"/>
    <col min="6925" max="6925" width="19.875" style="1" customWidth="1"/>
    <col min="6926" max="6926" width="13.75" style="1" customWidth="1"/>
    <col min="6927" max="6927" width="11.625" style="1" customWidth="1"/>
    <col min="6928" max="6928" width="13.25" style="1" customWidth="1"/>
    <col min="6929" max="6929" width="15.125" style="1" customWidth="1"/>
    <col min="6930" max="6930" width="15.625" style="1" customWidth="1"/>
    <col min="6931" max="7168" width="9" style="1"/>
    <col min="7169" max="7169" width="7.5" style="1" customWidth="1"/>
    <col min="7170" max="7170" width="7.125" style="1" customWidth="1"/>
    <col min="7171" max="7171" width="10" style="1" customWidth="1"/>
    <col min="7172" max="7172" width="10.75" style="1" customWidth="1"/>
    <col min="7173" max="7173" width="9.75" style="1" customWidth="1"/>
    <col min="7174" max="7174" width="42"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40.75" style="1" customWidth="1"/>
    <col min="7181" max="7181" width="19.875" style="1" customWidth="1"/>
    <col min="7182" max="7182" width="13.75" style="1" customWidth="1"/>
    <col min="7183" max="7183" width="11.625" style="1" customWidth="1"/>
    <col min="7184" max="7184" width="13.25" style="1" customWidth="1"/>
    <col min="7185" max="7185" width="15.125" style="1" customWidth="1"/>
    <col min="7186" max="7186" width="15.625" style="1" customWidth="1"/>
    <col min="7187" max="7424" width="9" style="1"/>
    <col min="7425" max="7425" width="7.5" style="1" customWidth="1"/>
    <col min="7426" max="7426" width="7.125" style="1" customWidth="1"/>
    <col min="7427" max="7427" width="10" style="1" customWidth="1"/>
    <col min="7428" max="7428" width="10.75" style="1" customWidth="1"/>
    <col min="7429" max="7429" width="9.75" style="1" customWidth="1"/>
    <col min="7430" max="7430" width="42"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40.75" style="1" customWidth="1"/>
    <col min="7437" max="7437" width="19.875" style="1" customWidth="1"/>
    <col min="7438" max="7438" width="13.75" style="1" customWidth="1"/>
    <col min="7439" max="7439" width="11.625" style="1" customWidth="1"/>
    <col min="7440" max="7440" width="13.25" style="1" customWidth="1"/>
    <col min="7441" max="7441" width="15.125" style="1" customWidth="1"/>
    <col min="7442" max="7442" width="15.625" style="1" customWidth="1"/>
    <col min="7443" max="7680" width="9" style="1"/>
    <col min="7681" max="7681" width="7.5" style="1" customWidth="1"/>
    <col min="7682" max="7682" width="7.125" style="1" customWidth="1"/>
    <col min="7683" max="7683" width="10" style="1" customWidth="1"/>
    <col min="7684" max="7684" width="10.75" style="1" customWidth="1"/>
    <col min="7685" max="7685" width="9.75" style="1" customWidth="1"/>
    <col min="7686" max="7686" width="42"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40.75" style="1" customWidth="1"/>
    <col min="7693" max="7693" width="19.875" style="1" customWidth="1"/>
    <col min="7694" max="7694" width="13.75" style="1" customWidth="1"/>
    <col min="7695" max="7695" width="11.625" style="1" customWidth="1"/>
    <col min="7696" max="7696" width="13.25" style="1" customWidth="1"/>
    <col min="7697" max="7697" width="15.125" style="1" customWidth="1"/>
    <col min="7698" max="7698" width="15.625" style="1" customWidth="1"/>
    <col min="7699" max="7936" width="9" style="1"/>
    <col min="7937" max="7937" width="7.5" style="1" customWidth="1"/>
    <col min="7938" max="7938" width="7.125" style="1" customWidth="1"/>
    <col min="7939" max="7939" width="10" style="1" customWidth="1"/>
    <col min="7940" max="7940" width="10.75" style="1" customWidth="1"/>
    <col min="7941" max="7941" width="9.75" style="1" customWidth="1"/>
    <col min="7942" max="7942" width="42"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40.75" style="1" customWidth="1"/>
    <col min="7949" max="7949" width="19.875" style="1" customWidth="1"/>
    <col min="7950" max="7950" width="13.75" style="1" customWidth="1"/>
    <col min="7951" max="7951" width="11.625" style="1" customWidth="1"/>
    <col min="7952" max="7952" width="13.25" style="1" customWidth="1"/>
    <col min="7953" max="7953" width="15.125" style="1" customWidth="1"/>
    <col min="7954" max="7954" width="15.625" style="1" customWidth="1"/>
    <col min="7955" max="8192" width="9" style="1"/>
    <col min="8193" max="8193" width="7.5" style="1" customWidth="1"/>
    <col min="8194" max="8194" width="7.125" style="1" customWidth="1"/>
    <col min="8195" max="8195" width="10" style="1" customWidth="1"/>
    <col min="8196" max="8196" width="10.75" style="1" customWidth="1"/>
    <col min="8197" max="8197" width="9.75" style="1" customWidth="1"/>
    <col min="8198" max="8198" width="42"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40.75" style="1" customWidth="1"/>
    <col min="8205" max="8205" width="19.875" style="1" customWidth="1"/>
    <col min="8206" max="8206" width="13.75" style="1" customWidth="1"/>
    <col min="8207" max="8207" width="11.625" style="1" customWidth="1"/>
    <col min="8208" max="8208" width="13.25" style="1" customWidth="1"/>
    <col min="8209" max="8209" width="15.125" style="1" customWidth="1"/>
    <col min="8210" max="8210" width="15.625" style="1" customWidth="1"/>
    <col min="8211" max="8448" width="9" style="1"/>
    <col min="8449" max="8449" width="7.5" style="1" customWidth="1"/>
    <col min="8450" max="8450" width="7.125" style="1" customWidth="1"/>
    <col min="8451" max="8451" width="10" style="1" customWidth="1"/>
    <col min="8452" max="8452" width="10.75" style="1" customWidth="1"/>
    <col min="8453" max="8453" width="9.75" style="1" customWidth="1"/>
    <col min="8454" max="8454" width="42"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40.75" style="1" customWidth="1"/>
    <col min="8461" max="8461" width="19.875" style="1" customWidth="1"/>
    <col min="8462" max="8462" width="13.75" style="1" customWidth="1"/>
    <col min="8463" max="8463" width="11.625" style="1" customWidth="1"/>
    <col min="8464" max="8464" width="13.25" style="1" customWidth="1"/>
    <col min="8465" max="8465" width="15.125" style="1" customWidth="1"/>
    <col min="8466" max="8466" width="15.625" style="1" customWidth="1"/>
    <col min="8467" max="8704" width="9" style="1"/>
    <col min="8705" max="8705" width="7.5" style="1" customWidth="1"/>
    <col min="8706" max="8706" width="7.125" style="1" customWidth="1"/>
    <col min="8707" max="8707" width="10" style="1" customWidth="1"/>
    <col min="8708" max="8708" width="10.75" style="1" customWidth="1"/>
    <col min="8709" max="8709" width="9.75" style="1" customWidth="1"/>
    <col min="8710" max="8710" width="42"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40.75" style="1" customWidth="1"/>
    <col min="8717" max="8717" width="19.875" style="1" customWidth="1"/>
    <col min="8718" max="8718" width="13.75" style="1" customWidth="1"/>
    <col min="8719" max="8719" width="11.625" style="1" customWidth="1"/>
    <col min="8720" max="8720" width="13.25" style="1" customWidth="1"/>
    <col min="8721" max="8721" width="15.125" style="1" customWidth="1"/>
    <col min="8722" max="8722" width="15.625" style="1" customWidth="1"/>
    <col min="8723" max="8960" width="9" style="1"/>
    <col min="8961" max="8961" width="7.5" style="1" customWidth="1"/>
    <col min="8962" max="8962" width="7.125" style="1" customWidth="1"/>
    <col min="8963" max="8963" width="10" style="1" customWidth="1"/>
    <col min="8964" max="8964" width="10.75" style="1" customWidth="1"/>
    <col min="8965" max="8965" width="9.75" style="1" customWidth="1"/>
    <col min="8966" max="8966" width="42"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40.75" style="1" customWidth="1"/>
    <col min="8973" max="8973" width="19.875" style="1" customWidth="1"/>
    <col min="8974" max="8974" width="13.75" style="1" customWidth="1"/>
    <col min="8975" max="8975" width="11.625" style="1" customWidth="1"/>
    <col min="8976" max="8976" width="13.25" style="1" customWidth="1"/>
    <col min="8977" max="8977" width="15.125" style="1" customWidth="1"/>
    <col min="8978" max="8978" width="15.625" style="1" customWidth="1"/>
    <col min="8979" max="9216" width="9" style="1"/>
    <col min="9217" max="9217" width="7.5" style="1" customWidth="1"/>
    <col min="9218" max="9218" width="7.125" style="1" customWidth="1"/>
    <col min="9219" max="9219" width="10" style="1" customWidth="1"/>
    <col min="9220" max="9220" width="10.75" style="1" customWidth="1"/>
    <col min="9221" max="9221" width="9.75" style="1" customWidth="1"/>
    <col min="9222" max="9222" width="42"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40.75" style="1" customWidth="1"/>
    <col min="9229" max="9229" width="19.875" style="1" customWidth="1"/>
    <col min="9230" max="9230" width="13.75" style="1" customWidth="1"/>
    <col min="9231" max="9231" width="11.625" style="1" customWidth="1"/>
    <col min="9232" max="9232" width="13.25" style="1" customWidth="1"/>
    <col min="9233" max="9233" width="15.125" style="1" customWidth="1"/>
    <col min="9234" max="9234" width="15.625" style="1" customWidth="1"/>
    <col min="9235" max="9472" width="9" style="1"/>
    <col min="9473" max="9473" width="7.5" style="1" customWidth="1"/>
    <col min="9474" max="9474" width="7.125" style="1" customWidth="1"/>
    <col min="9475" max="9475" width="10" style="1" customWidth="1"/>
    <col min="9476" max="9476" width="10.75" style="1" customWidth="1"/>
    <col min="9477" max="9477" width="9.75" style="1" customWidth="1"/>
    <col min="9478" max="9478" width="42"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40.75" style="1" customWidth="1"/>
    <col min="9485" max="9485" width="19.875" style="1" customWidth="1"/>
    <col min="9486" max="9486" width="13.75" style="1" customWidth="1"/>
    <col min="9487" max="9487" width="11.625" style="1" customWidth="1"/>
    <col min="9488" max="9488" width="13.25" style="1" customWidth="1"/>
    <col min="9489" max="9489" width="15.125" style="1" customWidth="1"/>
    <col min="9490" max="9490" width="15.625" style="1" customWidth="1"/>
    <col min="9491" max="9728" width="9" style="1"/>
    <col min="9729" max="9729" width="7.5" style="1" customWidth="1"/>
    <col min="9730" max="9730" width="7.125" style="1" customWidth="1"/>
    <col min="9731" max="9731" width="10" style="1" customWidth="1"/>
    <col min="9732" max="9732" width="10.75" style="1" customWidth="1"/>
    <col min="9733" max="9733" width="9.75" style="1" customWidth="1"/>
    <col min="9734" max="9734" width="42"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40.75" style="1" customWidth="1"/>
    <col min="9741" max="9741" width="19.875" style="1" customWidth="1"/>
    <col min="9742" max="9742" width="13.75" style="1" customWidth="1"/>
    <col min="9743" max="9743" width="11.625" style="1" customWidth="1"/>
    <col min="9744" max="9744" width="13.25" style="1" customWidth="1"/>
    <col min="9745" max="9745" width="15.125" style="1" customWidth="1"/>
    <col min="9746" max="9746" width="15.625" style="1" customWidth="1"/>
    <col min="9747" max="9984" width="9" style="1"/>
    <col min="9985" max="9985" width="7.5" style="1" customWidth="1"/>
    <col min="9986" max="9986" width="7.125" style="1" customWidth="1"/>
    <col min="9987" max="9987" width="10" style="1" customWidth="1"/>
    <col min="9988" max="9988" width="10.75" style="1" customWidth="1"/>
    <col min="9989" max="9989" width="9.75" style="1" customWidth="1"/>
    <col min="9990" max="9990" width="42"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40.75" style="1" customWidth="1"/>
    <col min="9997" max="9997" width="19.875" style="1" customWidth="1"/>
    <col min="9998" max="9998" width="13.75" style="1" customWidth="1"/>
    <col min="9999" max="9999" width="11.625" style="1" customWidth="1"/>
    <col min="10000" max="10000" width="13.25" style="1" customWidth="1"/>
    <col min="10001" max="10001" width="15.125" style="1" customWidth="1"/>
    <col min="10002" max="10002" width="15.625" style="1" customWidth="1"/>
    <col min="10003" max="10240" width="9" style="1"/>
    <col min="10241" max="10241" width="7.5" style="1" customWidth="1"/>
    <col min="10242" max="10242" width="7.125" style="1" customWidth="1"/>
    <col min="10243" max="10243" width="10" style="1" customWidth="1"/>
    <col min="10244" max="10244" width="10.75" style="1" customWidth="1"/>
    <col min="10245" max="10245" width="9.75" style="1" customWidth="1"/>
    <col min="10246" max="10246" width="42"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40.75" style="1" customWidth="1"/>
    <col min="10253" max="10253" width="19.875" style="1" customWidth="1"/>
    <col min="10254" max="10254" width="13.75" style="1" customWidth="1"/>
    <col min="10255" max="10255" width="11.625" style="1" customWidth="1"/>
    <col min="10256" max="10256" width="13.25" style="1" customWidth="1"/>
    <col min="10257" max="10257" width="15.125" style="1" customWidth="1"/>
    <col min="10258" max="10258" width="15.625" style="1" customWidth="1"/>
    <col min="10259" max="10496" width="9" style="1"/>
    <col min="10497" max="10497" width="7.5" style="1" customWidth="1"/>
    <col min="10498" max="10498" width="7.125" style="1" customWidth="1"/>
    <col min="10499" max="10499" width="10" style="1" customWidth="1"/>
    <col min="10500" max="10500" width="10.75" style="1" customWidth="1"/>
    <col min="10501" max="10501" width="9.75" style="1" customWidth="1"/>
    <col min="10502" max="10502" width="42"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40.75" style="1" customWidth="1"/>
    <col min="10509" max="10509" width="19.875" style="1" customWidth="1"/>
    <col min="10510" max="10510" width="13.75" style="1" customWidth="1"/>
    <col min="10511" max="10511" width="11.625" style="1" customWidth="1"/>
    <col min="10512" max="10512" width="13.25" style="1" customWidth="1"/>
    <col min="10513" max="10513" width="15.125" style="1" customWidth="1"/>
    <col min="10514" max="10514" width="15.625" style="1" customWidth="1"/>
    <col min="10515" max="10752" width="9" style="1"/>
    <col min="10753" max="10753" width="7.5" style="1" customWidth="1"/>
    <col min="10754" max="10754" width="7.125" style="1" customWidth="1"/>
    <col min="10755" max="10755" width="10" style="1" customWidth="1"/>
    <col min="10756" max="10756" width="10.75" style="1" customWidth="1"/>
    <col min="10757" max="10757" width="9.75" style="1" customWidth="1"/>
    <col min="10758" max="10758" width="42"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40.75" style="1" customWidth="1"/>
    <col min="10765" max="10765" width="19.875" style="1" customWidth="1"/>
    <col min="10766" max="10766" width="13.75" style="1" customWidth="1"/>
    <col min="10767" max="10767" width="11.625" style="1" customWidth="1"/>
    <col min="10768" max="10768" width="13.25" style="1" customWidth="1"/>
    <col min="10769" max="10769" width="15.125" style="1" customWidth="1"/>
    <col min="10770" max="10770" width="15.625" style="1" customWidth="1"/>
    <col min="10771" max="11008" width="9" style="1"/>
    <col min="11009" max="11009" width="7.5" style="1" customWidth="1"/>
    <col min="11010" max="11010" width="7.125" style="1" customWidth="1"/>
    <col min="11011" max="11011" width="10" style="1" customWidth="1"/>
    <col min="11012" max="11012" width="10.75" style="1" customWidth="1"/>
    <col min="11013" max="11013" width="9.75" style="1" customWidth="1"/>
    <col min="11014" max="11014" width="42"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40.75" style="1" customWidth="1"/>
    <col min="11021" max="11021" width="19.875" style="1" customWidth="1"/>
    <col min="11022" max="11022" width="13.75" style="1" customWidth="1"/>
    <col min="11023" max="11023" width="11.625" style="1" customWidth="1"/>
    <col min="11024" max="11024" width="13.25" style="1" customWidth="1"/>
    <col min="11025" max="11025" width="15.125" style="1" customWidth="1"/>
    <col min="11026" max="11026" width="15.625" style="1" customWidth="1"/>
    <col min="11027" max="11264" width="9" style="1"/>
    <col min="11265" max="11265" width="7.5" style="1" customWidth="1"/>
    <col min="11266" max="11266" width="7.125" style="1" customWidth="1"/>
    <col min="11267" max="11267" width="10" style="1" customWidth="1"/>
    <col min="11268" max="11268" width="10.75" style="1" customWidth="1"/>
    <col min="11269" max="11269" width="9.75" style="1" customWidth="1"/>
    <col min="11270" max="11270" width="42"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40.75" style="1" customWidth="1"/>
    <col min="11277" max="11277" width="19.875" style="1" customWidth="1"/>
    <col min="11278" max="11278" width="13.75" style="1" customWidth="1"/>
    <col min="11279" max="11279" width="11.625" style="1" customWidth="1"/>
    <col min="11280" max="11280" width="13.25" style="1" customWidth="1"/>
    <col min="11281" max="11281" width="15.125" style="1" customWidth="1"/>
    <col min="11282" max="11282" width="15.625" style="1" customWidth="1"/>
    <col min="11283" max="11520" width="9" style="1"/>
    <col min="11521" max="11521" width="7.5" style="1" customWidth="1"/>
    <col min="11522" max="11522" width="7.125" style="1" customWidth="1"/>
    <col min="11523" max="11523" width="10" style="1" customWidth="1"/>
    <col min="11524" max="11524" width="10.75" style="1" customWidth="1"/>
    <col min="11525" max="11525" width="9.75" style="1" customWidth="1"/>
    <col min="11526" max="11526" width="42"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40.75" style="1" customWidth="1"/>
    <col min="11533" max="11533" width="19.875" style="1" customWidth="1"/>
    <col min="11534" max="11534" width="13.75" style="1" customWidth="1"/>
    <col min="11535" max="11535" width="11.625" style="1" customWidth="1"/>
    <col min="11536" max="11536" width="13.25" style="1" customWidth="1"/>
    <col min="11537" max="11537" width="15.125" style="1" customWidth="1"/>
    <col min="11538" max="11538" width="15.625" style="1" customWidth="1"/>
    <col min="11539" max="11776" width="9" style="1"/>
    <col min="11777" max="11777" width="7.5" style="1" customWidth="1"/>
    <col min="11778" max="11778" width="7.125" style="1" customWidth="1"/>
    <col min="11779" max="11779" width="10" style="1" customWidth="1"/>
    <col min="11780" max="11780" width="10.75" style="1" customWidth="1"/>
    <col min="11781" max="11781" width="9.75" style="1" customWidth="1"/>
    <col min="11782" max="11782" width="42"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40.75" style="1" customWidth="1"/>
    <col min="11789" max="11789" width="19.875" style="1" customWidth="1"/>
    <col min="11790" max="11790" width="13.75" style="1" customWidth="1"/>
    <col min="11791" max="11791" width="11.625" style="1" customWidth="1"/>
    <col min="11792" max="11792" width="13.25" style="1" customWidth="1"/>
    <col min="11793" max="11793" width="15.125" style="1" customWidth="1"/>
    <col min="11794" max="11794" width="15.625" style="1" customWidth="1"/>
    <col min="11795" max="12032" width="9" style="1"/>
    <col min="12033" max="12033" width="7.5" style="1" customWidth="1"/>
    <col min="12034" max="12034" width="7.125" style="1" customWidth="1"/>
    <col min="12035" max="12035" width="10" style="1" customWidth="1"/>
    <col min="12036" max="12036" width="10.75" style="1" customWidth="1"/>
    <col min="12037" max="12037" width="9.75" style="1" customWidth="1"/>
    <col min="12038" max="12038" width="42"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40.75" style="1" customWidth="1"/>
    <col min="12045" max="12045" width="19.875" style="1" customWidth="1"/>
    <col min="12046" max="12046" width="13.75" style="1" customWidth="1"/>
    <col min="12047" max="12047" width="11.625" style="1" customWidth="1"/>
    <col min="12048" max="12048" width="13.25" style="1" customWidth="1"/>
    <col min="12049" max="12049" width="15.125" style="1" customWidth="1"/>
    <col min="12050" max="12050" width="15.625" style="1" customWidth="1"/>
    <col min="12051" max="12288" width="9" style="1"/>
    <col min="12289" max="12289" width="7.5" style="1" customWidth="1"/>
    <col min="12290" max="12290" width="7.125" style="1" customWidth="1"/>
    <col min="12291" max="12291" width="10" style="1" customWidth="1"/>
    <col min="12292" max="12292" width="10.75" style="1" customWidth="1"/>
    <col min="12293" max="12293" width="9.75" style="1" customWidth="1"/>
    <col min="12294" max="12294" width="42"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40.75" style="1" customWidth="1"/>
    <col min="12301" max="12301" width="19.875" style="1" customWidth="1"/>
    <col min="12302" max="12302" width="13.75" style="1" customWidth="1"/>
    <col min="12303" max="12303" width="11.625" style="1" customWidth="1"/>
    <col min="12304" max="12304" width="13.25" style="1" customWidth="1"/>
    <col min="12305" max="12305" width="15.125" style="1" customWidth="1"/>
    <col min="12306" max="12306" width="15.625" style="1" customWidth="1"/>
    <col min="12307" max="12544" width="9" style="1"/>
    <col min="12545" max="12545" width="7.5" style="1" customWidth="1"/>
    <col min="12546" max="12546" width="7.125" style="1" customWidth="1"/>
    <col min="12547" max="12547" width="10" style="1" customWidth="1"/>
    <col min="12548" max="12548" width="10.75" style="1" customWidth="1"/>
    <col min="12549" max="12549" width="9.75" style="1" customWidth="1"/>
    <col min="12550" max="12550" width="42"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40.75" style="1" customWidth="1"/>
    <col min="12557" max="12557" width="19.875" style="1" customWidth="1"/>
    <col min="12558" max="12558" width="13.75" style="1" customWidth="1"/>
    <col min="12559" max="12559" width="11.625" style="1" customWidth="1"/>
    <col min="12560" max="12560" width="13.25" style="1" customWidth="1"/>
    <col min="12561" max="12561" width="15.125" style="1" customWidth="1"/>
    <col min="12562" max="12562" width="15.625" style="1" customWidth="1"/>
    <col min="12563" max="12800" width="9" style="1"/>
    <col min="12801" max="12801" width="7.5" style="1" customWidth="1"/>
    <col min="12802" max="12802" width="7.125" style="1" customWidth="1"/>
    <col min="12803" max="12803" width="10" style="1" customWidth="1"/>
    <col min="12804" max="12804" width="10.75" style="1" customWidth="1"/>
    <col min="12805" max="12805" width="9.75" style="1" customWidth="1"/>
    <col min="12806" max="12806" width="42"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40.75" style="1" customWidth="1"/>
    <col min="12813" max="12813" width="19.875" style="1" customWidth="1"/>
    <col min="12814" max="12814" width="13.75" style="1" customWidth="1"/>
    <col min="12815" max="12815" width="11.625" style="1" customWidth="1"/>
    <col min="12816" max="12816" width="13.25" style="1" customWidth="1"/>
    <col min="12817" max="12817" width="15.125" style="1" customWidth="1"/>
    <col min="12818" max="12818" width="15.625" style="1" customWidth="1"/>
    <col min="12819" max="13056" width="9" style="1"/>
    <col min="13057" max="13057" width="7.5" style="1" customWidth="1"/>
    <col min="13058" max="13058" width="7.125" style="1" customWidth="1"/>
    <col min="13059" max="13059" width="10" style="1" customWidth="1"/>
    <col min="13060" max="13060" width="10.75" style="1" customWidth="1"/>
    <col min="13061" max="13061" width="9.75" style="1" customWidth="1"/>
    <col min="13062" max="13062" width="42"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40.75" style="1" customWidth="1"/>
    <col min="13069" max="13069" width="19.875" style="1" customWidth="1"/>
    <col min="13070" max="13070" width="13.75" style="1" customWidth="1"/>
    <col min="13071" max="13071" width="11.625" style="1" customWidth="1"/>
    <col min="13072" max="13072" width="13.25" style="1" customWidth="1"/>
    <col min="13073" max="13073" width="15.125" style="1" customWidth="1"/>
    <col min="13074" max="13074" width="15.625" style="1" customWidth="1"/>
    <col min="13075" max="13312" width="9" style="1"/>
    <col min="13313" max="13313" width="7.5" style="1" customWidth="1"/>
    <col min="13314" max="13314" width="7.125" style="1" customWidth="1"/>
    <col min="13315" max="13315" width="10" style="1" customWidth="1"/>
    <col min="13316" max="13316" width="10.75" style="1" customWidth="1"/>
    <col min="13317" max="13317" width="9.75" style="1" customWidth="1"/>
    <col min="13318" max="13318" width="42"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40.75" style="1" customWidth="1"/>
    <col min="13325" max="13325" width="19.875" style="1" customWidth="1"/>
    <col min="13326" max="13326" width="13.75" style="1" customWidth="1"/>
    <col min="13327" max="13327" width="11.625" style="1" customWidth="1"/>
    <col min="13328" max="13328" width="13.25" style="1" customWidth="1"/>
    <col min="13329" max="13329" width="15.125" style="1" customWidth="1"/>
    <col min="13330" max="13330" width="15.625" style="1" customWidth="1"/>
    <col min="13331" max="13568" width="9" style="1"/>
    <col min="13569" max="13569" width="7.5" style="1" customWidth="1"/>
    <col min="13570" max="13570" width="7.125" style="1" customWidth="1"/>
    <col min="13571" max="13571" width="10" style="1" customWidth="1"/>
    <col min="13572" max="13572" width="10.75" style="1" customWidth="1"/>
    <col min="13573" max="13573" width="9.75" style="1" customWidth="1"/>
    <col min="13574" max="13574" width="42"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40.75" style="1" customWidth="1"/>
    <col min="13581" max="13581" width="19.875" style="1" customWidth="1"/>
    <col min="13582" max="13582" width="13.75" style="1" customWidth="1"/>
    <col min="13583" max="13583" width="11.625" style="1" customWidth="1"/>
    <col min="13584" max="13584" width="13.25" style="1" customWidth="1"/>
    <col min="13585" max="13585" width="15.125" style="1" customWidth="1"/>
    <col min="13586" max="13586" width="15.625" style="1" customWidth="1"/>
    <col min="13587" max="13824" width="9" style="1"/>
    <col min="13825" max="13825" width="7.5" style="1" customWidth="1"/>
    <col min="13826" max="13826" width="7.125" style="1" customWidth="1"/>
    <col min="13827" max="13827" width="10" style="1" customWidth="1"/>
    <col min="13828" max="13828" width="10.75" style="1" customWidth="1"/>
    <col min="13829" max="13829" width="9.75" style="1" customWidth="1"/>
    <col min="13830" max="13830" width="42"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40.75" style="1" customWidth="1"/>
    <col min="13837" max="13837" width="19.875" style="1" customWidth="1"/>
    <col min="13838" max="13838" width="13.75" style="1" customWidth="1"/>
    <col min="13839" max="13839" width="11.625" style="1" customWidth="1"/>
    <col min="13840" max="13840" width="13.25" style="1" customWidth="1"/>
    <col min="13841" max="13841" width="15.125" style="1" customWidth="1"/>
    <col min="13842" max="13842" width="15.625" style="1" customWidth="1"/>
    <col min="13843" max="14080" width="9" style="1"/>
    <col min="14081" max="14081" width="7.5" style="1" customWidth="1"/>
    <col min="14082" max="14082" width="7.125" style="1" customWidth="1"/>
    <col min="14083" max="14083" width="10" style="1" customWidth="1"/>
    <col min="14084" max="14084" width="10.75" style="1" customWidth="1"/>
    <col min="14085" max="14085" width="9.75" style="1" customWidth="1"/>
    <col min="14086" max="14086" width="42"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40.75" style="1" customWidth="1"/>
    <col min="14093" max="14093" width="19.875" style="1" customWidth="1"/>
    <col min="14094" max="14094" width="13.75" style="1" customWidth="1"/>
    <col min="14095" max="14095" width="11.625" style="1" customWidth="1"/>
    <col min="14096" max="14096" width="13.25" style="1" customWidth="1"/>
    <col min="14097" max="14097" width="15.125" style="1" customWidth="1"/>
    <col min="14098" max="14098" width="15.625" style="1" customWidth="1"/>
    <col min="14099" max="14336" width="9" style="1"/>
    <col min="14337" max="14337" width="7.5" style="1" customWidth="1"/>
    <col min="14338" max="14338" width="7.125" style="1" customWidth="1"/>
    <col min="14339" max="14339" width="10" style="1" customWidth="1"/>
    <col min="14340" max="14340" width="10.75" style="1" customWidth="1"/>
    <col min="14341" max="14341" width="9.75" style="1" customWidth="1"/>
    <col min="14342" max="14342" width="42"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40.75" style="1" customWidth="1"/>
    <col min="14349" max="14349" width="19.875" style="1" customWidth="1"/>
    <col min="14350" max="14350" width="13.75" style="1" customWidth="1"/>
    <col min="14351" max="14351" width="11.625" style="1" customWidth="1"/>
    <col min="14352" max="14352" width="13.25" style="1" customWidth="1"/>
    <col min="14353" max="14353" width="15.125" style="1" customWidth="1"/>
    <col min="14354" max="14354" width="15.625" style="1" customWidth="1"/>
    <col min="14355" max="14592" width="9" style="1"/>
    <col min="14593" max="14593" width="7.5" style="1" customWidth="1"/>
    <col min="14594" max="14594" width="7.125" style="1" customWidth="1"/>
    <col min="14595" max="14595" width="10" style="1" customWidth="1"/>
    <col min="14596" max="14596" width="10.75" style="1" customWidth="1"/>
    <col min="14597" max="14597" width="9.75" style="1" customWidth="1"/>
    <col min="14598" max="14598" width="42"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40.75" style="1" customWidth="1"/>
    <col min="14605" max="14605" width="19.875" style="1" customWidth="1"/>
    <col min="14606" max="14606" width="13.75" style="1" customWidth="1"/>
    <col min="14607" max="14607" width="11.625" style="1" customWidth="1"/>
    <col min="14608" max="14608" width="13.25" style="1" customWidth="1"/>
    <col min="14609" max="14609" width="15.125" style="1" customWidth="1"/>
    <col min="14610" max="14610" width="15.625" style="1" customWidth="1"/>
    <col min="14611" max="14848" width="9" style="1"/>
    <col min="14849" max="14849" width="7.5" style="1" customWidth="1"/>
    <col min="14850" max="14850" width="7.125" style="1" customWidth="1"/>
    <col min="14851" max="14851" width="10" style="1" customWidth="1"/>
    <col min="14852" max="14852" width="10.75" style="1" customWidth="1"/>
    <col min="14853" max="14853" width="9.75" style="1" customWidth="1"/>
    <col min="14854" max="14854" width="42"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40.75" style="1" customWidth="1"/>
    <col min="14861" max="14861" width="19.875" style="1" customWidth="1"/>
    <col min="14862" max="14862" width="13.75" style="1" customWidth="1"/>
    <col min="14863" max="14863" width="11.625" style="1" customWidth="1"/>
    <col min="14864" max="14864" width="13.25" style="1" customWidth="1"/>
    <col min="14865" max="14865" width="15.125" style="1" customWidth="1"/>
    <col min="14866" max="14866" width="15.625" style="1" customWidth="1"/>
    <col min="14867" max="15104" width="9" style="1"/>
    <col min="15105" max="15105" width="7.5" style="1" customWidth="1"/>
    <col min="15106" max="15106" width="7.125" style="1" customWidth="1"/>
    <col min="15107" max="15107" width="10" style="1" customWidth="1"/>
    <col min="15108" max="15108" width="10.75" style="1" customWidth="1"/>
    <col min="15109" max="15109" width="9.75" style="1" customWidth="1"/>
    <col min="15110" max="15110" width="42"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40.75" style="1" customWidth="1"/>
    <col min="15117" max="15117" width="19.875" style="1" customWidth="1"/>
    <col min="15118" max="15118" width="13.75" style="1" customWidth="1"/>
    <col min="15119" max="15119" width="11.625" style="1" customWidth="1"/>
    <col min="15120" max="15120" width="13.25" style="1" customWidth="1"/>
    <col min="15121" max="15121" width="15.125" style="1" customWidth="1"/>
    <col min="15122" max="15122" width="15.625" style="1" customWidth="1"/>
    <col min="15123" max="15360" width="9" style="1"/>
    <col min="15361" max="15361" width="7.5" style="1" customWidth="1"/>
    <col min="15362" max="15362" width="7.125" style="1" customWidth="1"/>
    <col min="15363" max="15363" width="10" style="1" customWidth="1"/>
    <col min="15364" max="15364" width="10.75" style="1" customWidth="1"/>
    <col min="15365" max="15365" width="9.75" style="1" customWidth="1"/>
    <col min="15366" max="15366" width="42"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40.75" style="1" customWidth="1"/>
    <col min="15373" max="15373" width="19.875" style="1" customWidth="1"/>
    <col min="15374" max="15374" width="13.75" style="1" customWidth="1"/>
    <col min="15375" max="15375" width="11.625" style="1" customWidth="1"/>
    <col min="15376" max="15376" width="13.25" style="1" customWidth="1"/>
    <col min="15377" max="15377" width="15.125" style="1" customWidth="1"/>
    <col min="15378" max="15378" width="15.625" style="1" customWidth="1"/>
    <col min="15379" max="15616" width="9" style="1"/>
    <col min="15617" max="15617" width="7.5" style="1" customWidth="1"/>
    <col min="15618" max="15618" width="7.125" style="1" customWidth="1"/>
    <col min="15619" max="15619" width="10" style="1" customWidth="1"/>
    <col min="15620" max="15620" width="10.75" style="1" customWidth="1"/>
    <col min="15621" max="15621" width="9.75" style="1" customWidth="1"/>
    <col min="15622" max="15622" width="42"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40.75" style="1" customWidth="1"/>
    <col min="15629" max="15629" width="19.875" style="1" customWidth="1"/>
    <col min="15630" max="15630" width="13.75" style="1" customWidth="1"/>
    <col min="15631" max="15631" width="11.625" style="1" customWidth="1"/>
    <col min="15632" max="15632" width="13.25" style="1" customWidth="1"/>
    <col min="15633" max="15633" width="15.125" style="1" customWidth="1"/>
    <col min="15634" max="15634" width="15.625" style="1" customWidth="1"/>
    <col min="15635" max="15872" width="9" style="1"/>
    <col min="15873" max="15873" width="7.5" style="1" customWidth="1"/>
    <col min="15874" max="15874" width="7.125" style="1" customWidth="1"/>
    <col min="15875" max="15875" width="10" style="1" customWidth="1"/>
    <col min="15876" max="15876" width="10.75" style="1" customWidth="1"/>
    <col min="15877" max="15877" width="9.75" style="1" customWidth="1"/>
    <col min="15878" max="15878" width="42"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40.75" style="1" customWidth="1"/>
    <col min="15885" max="15885" width="19.875" style="1" customWidth="1"/>
    <col min="15886" max="15886" width="13.75" style="1" customWidth="1"/>
    <col min="15887" max="15887" width="11.625" style="1" customWidth="1"/>
    <col min="15888" max="15888" width="13.25" style="1" customWidth="1"/>
    <col min="15889" max="15889" width="15.125" style="1" customWidth="1"/>
    <col min="15890" max="15890" width="15.625" style="1" customWidth="1"/>
    <col min="15891" max="16128" width="9" style="1"/>
    <col min="16129" max="16129" width="7.5" style="1" customWidth="1"/>
    <col min="16130" max="16130" width="7.125" style="1" customWidth="1"/>
    <col min="16131" max="16131" width="10" style="1" customWidth="1"/>
    <col min="16132" max="16132" width="10.75" style="1" customWidth="1"/>
    <col min="16133" max="16133" width="9.75" style="1" customWidth="1"/>
    <col min="16134" max="16134" width="42"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40.75" style="1" customWidth="1"/>
    <col min="16141" max="16141" width="19.875" style="1" customWidth="1"/>
    <col min="16142" max="16142" width="13.75" style="1" customWidth="1"/>
    <col min="16143" max="16143" width="11.625" style="1" customWidth="1"/>
    <col min="16144" max="16144" width="13.25" style="1" customWidth="1"/>
    <col min="16145" max="16145" width="15.125" style="1" customWidth="1"/>
    <col min="16146" max="16146" width="15.625" style="1" customWidth="1"/>
    <col min="16147" max="16384" width="9" style="1"/>
  </cols>
  <sheetData>
    <row r="2" spans="1:18" ht="20.100000000000001" customHeight="1">
      <c r="C2" s="2" t="s">
        <v>0</v>
      </c>
      <c r="D2" s="2"/>
      <c r="E2" s="2"/>
      <c r="F2" s="3" t="s">
        <v>1598</v>
      </c>
      <c r="H2" s="5" t="s">
        <v>2</v>
      </c>
      <c r="I2" s="6"/>
      <c r="J2" s="7"/>
      <c r="K2" s="8">
        <f>SUM(I$12:I$65536)</f>
        <v>58824</v>
      </c>
    </row>
    <row r="3" spans="1:18" ht="20.100000000000001" customHeight="1">
      <c r="C3" s="2" t="s">
        <v>3</v>
      </c>
      <c r="D3" s="2"/>
      <c r="E3" s="2"/>
      <c r="F3" s="13" t="s">
        <v>1599</v>
      </c>
    </row>
    <row r="4" spans="1:18" ht="20.100000000000001" customHeight="1">
      <c r="C4" s="2" t="s">
        <v>5</v>
      </c>
      <c r="D4" s="2"/>
      <c r="E4" s="2"/>
      <c r="F4" s="14" t="s">
        <v>4102</v>
      </c>
      <c r="K4" s="975" t="s">
        <v>1600</v>
      </c>
      <c r="L4" s="976"/>
    </row>
    <row r="5" spans="1:18" ht="20.100000000000001" customHeight="1">
      <c r="C5" s="2" t="s">
        <v>8</v>
      </c>
      <c r="D5" s="2"/>
      <c r="E5" s="2"/>
      <c r="F5" s="18">
        <v>45916</v>
      </c>
      <c r="H5" s="977" t="s">
        <v>34</v>
      </c>
      <c r="I5" s="978"/>
      <c r="K5" s="979" t="s">
        <v>4103</v>
      </c>
      <c r="L5" s="980"/>
    </row>
    <row r="6" spans="1:18" ht="20.100000000000001" customHeight="1">
      <c r="C6" s="2" t="s">
        <v>10</v>
      </c>
      <c r="D6" s="2"/>
      <c r="E6" s="2"/>
      <c r="F6" s="18">
        <v>45917</v>
      </c>
      <c r="H6" s="981"/>
      <c r="I6" s="982"/>
    </row>
    <row r="7" spans="1:18" ht="24">
      <c r="J7" s="1024"/>
      <c r="K7" s="1025" t="s">
        <v>4106</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5" customHeight="1">
      <c r="A15" s="994" t="s">
        <v>109</v>
      </c>
      <c r="B15" s="995">
        <v>4</v>
      </c>
      <c r="C15" s="28">
        <v>1</v>
      </c>
      <c r="D15" s="1026" t="s">
        <v>55</v>
      </c>
      <c r="E15" s="1026" t="s">
        <v>55</v>
      </c>
      <c r="F15" s="1027" t="s">
        <v>1612</v>
      </c>
      <c r="G15" s="1026">
        <v>8</v>
      </c>
      <c r="H15" s="423">
        <v>861</v>
      </c>
      <c r="I15" s="1028">
        <f t="shared" ref="I15:I29" si="0">G15*H15</f>
        <v>6888</v>
      </c>
      <c r="J15" s="87"/>
      <c r="K15" s="73" t="s">
        <v>1613</v>
      </c>
      <c r="L15" s="630"/>
      <c r="M15" s="1029" t="s">
        <v>4107</v>
      </c>
      <c r="N15" s="989">
        <v>45889</v>
      </c>
      <c r="O15" s="28"/>
      <c r="P15" s="40">
        <v>45915</v>
      </c>
      <c r="Q15" s="989">
        <v>45916</v>
      </c>
      <c r="R15" s="990"/>
    </row>
    <row r="16" spans="1:18" s="4" customFormat="1" ht="19.5" customHeight="1">
      <c r="A16" s="994" t="s">
        <v>42</v>
      </c>
      <c r="B16" s="995">
        <v>4</v>
      </c>
      <c r="C16" s="28">
        <f>+C15+1</f>
        <v>2</v>
      </c>
      <c r="D16" s="1026" t="s">
        <v>55</v>
      </c>
      <c r="E16" s="1030" t="s">
        <v>55</v>
      </c>
      <c r="F16" s="1031" t="s">
        <v>4108</v>
      </c>
      <c r="G16" s="1032">
        <v>8</v>
      </c>
      <c r="H16" s="1822">
        <v>732</v>
      </c>
      <c r="I16" s="1823">
        <f>G16*H16</f>
        <v>5856</v>
      </c>
      <c r="J16" s="31"/>
      <c r="K16" s="73" t="s">
        <v>1617</v>
      </c>
      <c r="L16" s="630"/>
      <c r="M16" s="1029" t="s">
        <v>4107</v>
      </c>
      <c r="N16" s="989">
        <v>45889</v>
      </c>
      <c r="O16" s="28"/>
      <c r="P16" s="40">
        <v>45915</v>
      </c>
      <c r="Q16" s="989">
        <v>45916</v>
      </c>
      <c r="R16" s="990"/>
    </row>
    <row r="17" spans="1:18" s="4" customFormat="1" ht="19.5" customHeight="1">
      <c r="A17" s="994" t="s">
        <v>42</v>
      </c>
      <c r="B17" s="995">
        <v>4</v>
      </c>
      <c r="C17" s="28">
        <f t="shared" ref="C17:C29" si="1">+C16+1</f>
        <v>3</v>
      </c>
      <c r="D17" s="1026" t="s">
        <v>55</v>
      </c>
      <c r="E17" s="1026" t="s">
        <v>55</v>
      </c>
      <c r="F17" s="1031" t="s">
        <v>1618</v>
      </c>
      <c r="G17" s="1034">
        <v>4</v>
      </c>
      <c r="H17" s="1824">
        <v>316</v>
      </c>
      <c r="I17" s="1028">
        <f t="shared" si="0"/>
        <v>1264</v>
      </c>
      <c r="J17" s="257"/>
      <c r="K17" s="1036" t="s">
        <v>1619</v>
      </c>
      <c r="L17" s="630"/>
      <c r="M17" s="1029" t="s">
        <v>4107</v>
      </c>
      <c r="N17" s="989">
        <v>45889</v>
      </c>
      <c r="O17" s="28"/>
      <c r="P17" s="40">
        <v>45915</v>
      </c>
      <c r="Q17" s="989">
        <v>45916</v>
      </c>
      <c r="R17" s="990"/>
    </row>
    <row r="18" spans="1:18" s="4" customFormat="1" ht="19.5" customHeight="1">
      <c r="A18" s="994" t="s">
        <v>42</v>
      </c>
      <c r="B18" s="995">
        <v>4</v>
      </c>
      <c r="C18" s="28">
        <f t="shared" si="1"/>
        <v>4</v>
      </c>
      <c r="D18" s="1026" t="s">
        <v>55</v>
      </c>
      <c r="E18" s="1026" t="s">
        <v>55</v>
      </c>
      <c r="F18" s="1037" t="s">
        <v>1620</v>
      </c>
      <c r="G18" s="1038">
        <v>4</v>
      </c>
      <c r="H18" s="412">
        <v>109</v>
      </c>
      <c r="I18" s="1825">
        <f t="shared" si="0"/>
        <v>436</v>
      </c>
      <c r="J18" s="135"/>
      <c r="K18" s="136" t="s">
        <v>1621</v>
      </c>
      <c r="L18" s="630"/>
      <c r="M18" s="1029" t="s">
        <v>4107</v>
      </c>
      <c r="N18" s="989">
        <v>45889</v>
      </c>
      <c r="O18" s="28"/>
      <c r="P18" s="40">
        <v>45915</v>
      </c>
      <c r="Q18" s="989">
        <v>45916</v>
      </c>
      <c r="R18" s="990"/>
    </row>
    <row r="19" spans="1:18" s="4" customFormat="1" ht="19.5" customHeight="1">
      <c r="A19" s="994" t="s">
        <v>42</v>
      </c>
      <c r="B19" s="995">
        <v>4</v>
      </c>
      <c r="C19" s="28">
        <f>+C18+1</f>
        <v>5</v>
      </c>
      <c r="D19" s="1026" t="s">
        <v>55</v>
      </c>
      <c r="E19" s="1026" t="s">
        <v>55</v>
      </c>
      <c r="F19" s="1037" t="s">
        <v>1622</v>
      </c>
      <c r="G19" s="1034">
        <v>4</v>
      </c>
      <c r="H19" s="412">
        <v>126</v>
      </c>
      <c r="I19" s="1825">
        <f t="shared" si="0"/>
        <v>504</v>
      </c>
      <c r="J19" s="31"/>
      <c r="K19" s="136" t="s">
        <v>1621</v>
      </c>
      <c r="L19" s="630"/>
      <c r="M19" s="1029" t="s">
        <v>4107</v>
      </c>
      <c r="N19" s="989">
        <v>45889</v>
      </c>
      <c r="O19" s="28"/>
      <c r="P19" s="40">
        <v>45915</v>
      </c>
      <c r="Q19" s="989">
        <v>45916</v>
      </c>
      <c r="R19" s="990"/>
    </row>
    <row r="20" spans="1:18" s="4" customFormat="1" ht="19.5" customHeight="1">
      <c r="A20" s="994" t="s">
        <v>123</v>
      </c>
      <c r="B20" s="995">
        <v>4</v>
      </c>
      <c r="C20" s="28">
        <f>+C19+1</f>
        <v>6</v>
      </c>
      <c r="D20" s="1030" t="s">
        <v>61</v>
      </c>
      <c r="E20" s="1030" t="s">
        <v>55</v>
      </c>
      <c r="F20" s="1027" t="s">
        <v>1623</v>
      </c>
      <c r="G20" s="1040">
        <v>4</v>
      </c>
      <c r="H20" s="904">
        <v>3914</v>
      </c>
      <c r="I20" s="1028">
        <f t="shared" si="0"/>
        <v>15656</v>
      </c>
      <c r="J20" s="147"/>
      <c r="K20" s="73" t="s">
        <v>1624</v>
      </c>
      <c r="L20" s="630"/>
      <c r="M20" s="1029" t="s">
        <v>4107</v>
      </c>
      <c r="N20" s="989">
        <v>45889</v>
      </c>
      <c r="O20" s="28"/>
      <c r="P20" s="40">
        <v>45915</v>
      </c>
      <c r="Q20" s="989">
        <v>45916</v>
      </c>
      <c r="R20" s="990"/>
    </row>
    <row r="21" spans="1:18" s="4" customFormat="1" ht="19.5" customHeight="1">
      <c r="A21" s="994" t="s">
        <v>123</v>
      </c>
      <c r="B21" s="995">
        <v>4</v>
      </c>
      <c r="C21" s="28">
        <f t="shared" si="1"/>
        <v>7</v>
      </c>
      <c r="D21" s="1030" t="s">
        <v>61</v>
      </c>
      <c r="E21" s="1030" t="s">
        <v>55</v>
      </c>
      <c r="F21" s="1027" t="s">
        <v>1625</v>
      </c>
      <c r="G21" s="1032">
        <v>4</v>
      </c>
      <c r="H21" s="904">
        <v>1630</v>
      </c>
      <c r="I21" s="1028">
        <f t="shared" si="0"/>
        <v>6520</v>
      </c>
      <c r="J21" s="87"/>
      <c r="K21" s="73" t="s">
        <v>1626</v>
      </c>
      <c r="L21" s="630"/>
      <c r="M21" s="1029" t="s">
        <v>4107</v>
      </c>
      <c r="N21" s="989">
        <v>45889</v>
      </c>
      <c r="O21" s="28"/>
      <c r="P21" s="40">
        <v>45915</v>
      </c>
      <c r="Q21" s="989">
        <v>45916</v>
      </c>
      <c r="R21" s="990"/>
    </row>
    <row r="22" spans="1:18" s="4" customFormat="1" ht="19.5" customHeight="1">
      <c r="A22" s="994" t="s">
        <v>42</v>
      </c>
      <c r="B22" s="995">
        <v>4</v>
      </c>
      <c r="C22" s="28">
        <f t="shared" si="1"/>
        <v>8</v>
      </c>
      <c r="D22" s="1030" t="s">
        <v>169</v>
      </c>
      <c r="E22" s="1030" t="s">
        <v>55</v>
      </c>
      <c r="F22" s="1027" t="s">
        <v>1627</v>
      </c>
      <c r="G22" s="1032">
        <v>8</v>
      </c>
      <c r="H22" s="904">
        <v>50</v>
      </c>
      <c r="I22" s="1028">
        <f t="shared" si="0"/>
        <v>400</v>
      </c>
      <c r="J22" s="87"/>
      <c r="K22" s="73" t="s">
        <v>1628</v>
      </c>
      <c r="L22" s="630"/>
      <c r="M22" s="1029" t="s">
        <v>4107</v>
      </c>
      <c r="N22" s="989">
        <v>45889</v>
      </c>
      <c r="O22" s="28"/>
      <c r="P22" s="40">
        <v>45915</v>
      </c>
      <c r="Q22" s="989">
        <v>45916</v>
      </c>
      <c r="R22" s="990"/>
    </row>
    <row r="23" spans="1:18" s="4" customFormat="1" ht="19.5" customHeight="1">
      <c r="A23" s="994" t="s">
        <v>109</v>
      </c>
      <c r="B23" s="995">
        <v>4</v>
      </c>
      <c r="C23" s="28">
        <f>+C22+1</f>
        <v>9</v>
      </c>
      <c r="D23" s="1026" t="s">
        <v>55</v>
      </c>
      <c r="E23" s="1026" t="s">
        <v>55</v>
      </c>
      <c r="F23" s="1027" t="s">
        <v>1629</v>
      </c>
      <c r="G23" s="1032">
        <v>4</v>
      </c>
      <c r="H23" s="412">
        <v>485</v>
      </c>
      <c r="I23" s="1028">
        <f t="shared" si="0"/>
        <v>1940</v>
      </c>
      <c r="J23" s="87"/>
      <c r="K23" s="73" t="s">
        <v>1613</v>
      </c>
      <c r="L23" s="630"/>
      <c r="M23" s="1029" t="s">
        <v>4107</v>
      </c>
      <c r="N23" s="989">
        <v>45889</v>
      </c>
      <c r="O23" s="28"/>
      <c r="P23" s="40">
        <v>45915</v>
      </c>
      <c r="Q23" s="989">
        <v>45916</v>
      </c>
      <c r="R23" s="990"/>
    </row>
    <row r="24" spans="1:18" s="4" customFormat="1" ht="19.5" customHeight="1">
      <c r="A24" s="994" t="s">
        <v>42</v>
      </c>
      <c r="B24" s="995">
        <v>4</v>
      </c>
      <c r="C24" s="28">
        <f t="shared" si="1"/>
        <v>10</v>
      </c>
      <c r="D24" s="1026" t="s">
        <v>55</v>
      </c>
      <c r="E24" s="1026" t="s">
        <v>55</v>
      </c>
      <c r="F24" s="1027" t="s">
        <v>1630</v>
      </c>
      <c r="G24" s="1032">
        <v>4</v>
      </c>
      <c r="H24" s="412">
        <v>188</v>
      </c>
      <c r="I24" s="1028">
        <f t="shared" si="0"/>
        <v>752</v>
      </c>
      <c r="J24" s="87"/>
      <c r="K24" s="73" t="s">
        <v>1631</v>
      </c>
      <c r="L24" s="630"/>
      <c r="M24" s="1029" t="s">
        <v>4107</v>
      </c>
      <c r="N24" s="989">
        <v>45889</v>
      </c>
      <c r="O24" s="28"/>
      <c r="P24" s="40">
        <v>45915</v>
      </c>
      <c r="Q24" s="989">
        <v>45916</v>
      </c>
      <c r="R24" s="990"/>
    </row>
    <row r="25" spans="1:18" s="4" customFormat="1" ht="19.5" customHeight="1">
      <c r="A25" s="994" t="s">
        <v>42</v>
      </c>
      <c r="B25" s="995">
        <v>4</v>
      </c>
      <c r="C25" s="28">
        <f>+C24+1</f>
        <v>11</v>
      </c>
      <c r="D25" s="1026" t="s">
        <v>55</v>
      </c>
      <c r="E25" s="1026" t="s">
        <v>55</v>
      </c>
      <c r="F25" s="1041" t="s">
        <v>1632</v>
      </c>
      <c r="G25" s="1026">
        <v>16</v>
      </c>
      <c r="H25" s="423">
        <v>41</v>
      </c>
      <c r="I25" s="1028">
        <f t="shared" si="0"/>
        <v>656</v>
      </c>
      <c r="J25" s="87"/>
      <c r="K25" s="73" t="s">
        <v>1633</v>
      </c>
      <c r="L25" s="630"/>
      <c r="M25" s="1029" t="s">
        <v>4107</v>
      </c>
      <c r="N25" s="989">
        <v>45889</v>
      </c>
      <c r="O25" s="28"/>
      <c r="P25" s="40">
        <v>45915</v>
      </c>
      <c r="Q25" s="989">
        <v>45916</v>
      </c>
      <c r="R25" s="990"/>
    </row>
    <row r="26" spans="1:18" s="4" customFormat="1" ht="19.5" customHeight="1">
      <c r="A26" s="994" t="s">
        <v>42</v>
      </c>
      <c r="B26" s="995">
        <v>4</v>
      </c>
      <c r="C26" s="28">
        <f>+C25+1</f>
        <v>12</v>
      </c>
      <c r="D26" s="1026" t="s">
        <v>55</v>
      </c>
      <c r="E26" s="1026" t="s">
        <v>55</v>
      </c>
      <c r="F26" s="1041" t="s">
        <v>1634</v>
      </c>
      <c r="G26" s="1026">
        <v>4</v>
      </c>
      <c r="H26" s="423">
        <v>2484</v>
      </c>
      <c r="I26" s="1028">
        <f t="shared" si="0"/>
        <v>9936</v>
      </c>
      <c r="J26" s="87"/>
      <c r="K26" s="73" t="s">
        <v>1635</v>
      </c>
      <c r="L26" s="630"/>
      <c r="M26" s="1029" t="s">
        <v>4107</v>
      </c>
      <c r="N26" s="989">
        <v>45889</v>
      </c>
      <c r="O26" s="28"/>
      <c r="P26" s="40">
        <v>45915</v>
      </c>
      <c r="Q26" s="989">
        <v>45916</v>
      </c>
      <c r="R26" s="990"/>
    </row>
    <row r="27" spans="1:18" s="4" customFormat="1" ht="19.5" customHeight="1">
      <c r="A27" s="994" t="s">
        <v>42</v>
      </c>
      <c r="B27" s="995">
        <v>4</v>
      </c>
      <c r="C27" s="28">
        <f t="shared" si="1"/>
        <v>13</v>
      </c>
      <c r="D27" s="1026" t="s">
        <v>55</v>
      </c>
      <c r="E27" s="1026" t="s">
        <v>55</v>
      </c>
      <c r="F27" s="1041" t="s">
        <v>1636</v>
      </c>
      <c r="G27" s="1026">
        <v>4</v>
      </c>
      <c r="H27" s="423">
        <v>297</v>
      </c>
      <c r="I27" s="1028">
        <f t="shared" si="0"/>
        <v>1188</v>
      </c>
      <c r="J27" s="87"/>
      <c r="K27" s="73" t="s">
        <v>1637</v>
      </c>
      <c r="L27" s="630"/>
      <c r="M27" s="1029" t="s">
        <v>4107</v>
      </c>
      <c r="N27" s="989">
        <v>45889</v>
      </c>
      <c r="O27" s="28"/>
      <c r="P27" s="40">
        <v>45915</v>
      </c>
      <c r="Q27" s="989">
        <v>45916</v>
      </c>
      <c r="R27" s="990"/>
    </row>
    <row r="28" spans="1:18" s="4" customFormat="1" ht="19.5" customHeight="1">
      <c r="A28" s="994" t="s">
        <v>42</v>
      </c>
      <c r="B28" s="995">
        <v>4</v>
      </c>
      <c r="C28" s="28">
        <f t="shared" si="1"/>
        <v>14</v>
      </c>
      <c r="D28" s="1026" t="s">
        <v>55</v>
      </c>
      <c r="E28" s="1026" t="s">
        <v>55</v>
      </c>
      <c r="F28" s="1041" t="s">
        <v>1638</v>
      </c>
      <c r="G28" s="1026">
        <v>4</v>
      </c>
      <c r="H28" s="423">
        <v>871</v>
      </c>
      <c r="I28" s="1028">
        <f t="shared" si="0"/>
        <v>3484</v>
      </c>
      <c r="J28" s="87"/>
      <c r="K28" s="73" t="s">
        <v>1639</v>
      </c>
      <c r="L28" s="630"/>
      <c r="M28" s="1029" t="s">
        <v>4107</v>
      </c>
      <c r="N28" s="989">
        <v>45889</v>
      </c>
      <c r="O28" s="28"/>
      <c r="P28" s="40">
        <v>45915</v>
      </c>
      <c r="Q28" s="989">
        <v>45916</v>
      </c>
      <c r="R28" s="990"/>
    </row>
    <row r="29" spans="1:18" s="4" customFormat="1" ht="19.5" customHeight="1">
      <c r="A29" s="994" t="s">
        <v>42</v>
      </c>
      <c r="B29" s="995">
        <v>4</v>
      </c>
      <c r="C29" s="28">
        <f t="shared" si="1"/>
        <v>15</v>
      </c>
      <c r="D29" s="1026" t="s">
        <v>55</v>
      </c>
      <c r="E29" s="1026" t="s">
        <v>55</v>
      </c>
      <c r="F29" s="1041" t="s">
        <v>1640</v>
      </c>
      <c r="G29" s="1026">
        <v>8</v>
      </c>
      <c r="H29" s="423">
        <v>418</v>
      </c>
      <c r="I29" s="1028">
        <f t="shared" si="0"/>
        <v>3344</v>
      </c>
      <c r="J29" s="87"/>
      <c r="K29" s="73" t="s">
        <v>1641</v>
      </c>
      <c r="L29" s="630"/>
      <c r="M29" s="1029" t="s">
        <v>4107</v>
      </c>
      <c r="N29" s="989">
        <v>45889</v>
      </c>
      <c r="O29" s="28"/>
      <c r="P29" s="40">
        <v>45915</v>
      </c>
      <c r="Q29" s="989">
        <v>45916</v>
      </c>
      <c r="R29" s="990"/>
    </row>
    <row r="30" spans="1:18" s="4" customFormat="1" ht="19.5" customHeight="1">
      <c r="B30" s="988"/>
      <c r="C30" s="28"/>
      <c r="D30" s="28"/>
      <c r="E30" s="28"/>
      <c r="F30" s="88"/>
      <c r="G30" s="27"/>
      <c r="H30" s="257"/>
      <c r="I30" s="257"/>
      <c r="J30" s="87"/>
      <c r="K30" s="73"/>
      <c r="L30" s="1003"/>
      <c r="M30" s="27"/>
      <c r="N30" s="989"/>
      <c r="O30" s="28"/>
      <c r="P30" s="27"/>
      <c r="Q30" s="989"/>
      <c r="R30" s="990"/>
    </row>
    <row r="31" spans="1:18" s="4" customFormat="1" ht="19.5" customHeight="1">
      <c r="B31" s="988"/>
      <c r="C31" s="28"/>
      <c r="D31" s="28"/>
      <c r="E31" s="28"/>
      <c r="F31" s="1004">
        <f>SUM(I15:I29)</f>
        <v>58824</v>
      </c>
      <c r="G31" s="27"/>
      <c r="H31" s="257"/>
      <c r="I31" s="27"/>
      <c r="J31" s="87"/>
      <c r="K31" s="38"/>
      <c r="L31" s="38"/>
      <c r="M31" s="27"/>
      <c r="N31" s="989"/>
      <c r="O31" s="28"/>
      <c r="P31" s="27"/>
      <c r="Q31" s="989"/>
      <c r="R31" s="990"/>
    </row>
    <row r="32" spans="1:18" s="4" customFormat="1" ht="19.5" customHeight="1">
      <c r="B32" s="988"/>
      <c r="C32" s="28"/>
      <c r="D32" s="28"/>
      <c r="E32" s="28"/>
      <c r="F32" s="201"/>
      <c r="G32" s="77"/>
      <c r="H32" s="257"/>
      <c r="I32" s="257"/>
      <c r="J32" s="147"/>
      <c r="K32" s="73"/>
      <c r="L32" s="38"/>
      <c r="M32" s="27"/>
      <c r="N32" s="989"/>
      <c r="O32" s="28"/>
      <c r="P32" s="27"/>
      <c r="Q32" s="989"/>
      <c r="R32" s="990"/>
    </row>
    <row r="33" spans="1:18" s="4" customFormat="1" ht="19.5" customHeight="1">
      <c r="B33" s="988"/>
      <c r="C33" s="28"/>
      <c r="D33" s="28"/>
      <c r="E33" s="28"/>
      <c r="F33" s="201"/>
      <c r="G33" s="77"/>
      <c r="H33" s="257"/>
      <c r="I33" s="257"/>
      <c r="J33" s="147"/>
      <c r="K33" s="73"/>
      <c r="L33" s="38"/>
      <c r="M33" s="27"/>
      <c r="N33" s="989"/>
      <c r="O33" s="28"/>
      <c r="P33" s="27"/>
      <c r="Q33" s="989"/>
      <c r="R33" s="990"/>
    </row>
    <row r="34" spans="1:18" s="4" customFormat="1" ht="19.5" customHeight="1">
      <c r="B34" s="988"/>
      <c r="C34" s="28"/>
      <c r="D34" s="1005"/>
      <c r="E34" s="1005"/>
      <c r="F34" s="1005"/>
      <c r="G34" s="1005"/>
      <c r="H34" s="257"/>
      <c r="I34" s="257"/>
      <c r="J34" s="147"/>
      <c r="K34" s="73"/>
      <c r="L34" s="38"/>
      <c r="M34" s="27"/>
      <c r="N34" s="989"/>
      <c r="O34" s="28"/>
      <c r="P34" s="27"/>
      <c r="Q34" s="989"/>
      <c r="R34" s="990"/>
    </row>
    <row r="35" spans="1:18" s="4" customFormat="1" ht="19.5" customHeight="1">
      <c r="A35" s="27"/>
      <c r="B35" s="893"/>
      <c r="C35" s="131"/>
      <c r="D35" s="131"/>
      <c r="E35" s="131"/>
      <c r="F35" s="166"/>
      <c r="G35" s="184"/>
      <c r="H35" s="1006"/>
      <c r="I35" s="39"/>
      <c r="J35" s="159"/>
      <c r="K35" s="166"/>
      <c r="L35" s="38"/>
      <c r="M35" s="27"/>
      <c r="N35" s="989"/>
      <c r="O35" s="28"/>
      <c r="P35" s="27"/>
      <c r="Q35" s="989"/>
      <c r="R35" s="990"/>
    </row>
    <row r="36" spans="1:18" s="4" customFormat="1" ht="19.5" customHeight="1">
      <c r="A36" s="27"/>
      <c r="B36" s="893"/>
      <c r="C36" s="131"/>
      <c r="D36" s="28"/>
      <c r="E36" s="28"/>
      <c r="F36" s="166"/>
      <c r="G36" s="184"/>
      <c r="H36" s="1006"/>
      <c r="I36" s="39"/>
      <c r="J36" s="159"/>
      <c r="K36" s="166"/>
      <c r="L36" s="38"/>
      <c r="M36" s="27"/>
      <c r="N36" s="989"/>
      <c r="O36" s="28"/>
      <c r="P36" s="27"/>
      <c r="Q36" s="989"/>
      <c r="R36" s="990"/>
    </row>
    <row r="37" spans="1:18" s="4" customFormat="1" ht="19.5" customHeight="1">
      <c r="A37" s="27"/>
      <c r="B37" s="893"/>
      <c r="C37" s="131"/>
      <c r="D37" s="28"/>
      <c r="E37" s="28"/>
      <c r="F37" s="35"/>
      <c r="G37" s="27"/>
      <c r="H37" s="1006"/>
      <c r="I37" s="39"/>
      <c r="J37" s="31"/>
      <c r="K37" s="38"/>
      <c r="L37" s="38"/>
      <c r="M37" s="27"/>
      <c r="N37" s="989"/>
      <c r="O37" s="28"/>
      <c r="P37" s="27"/>
      <c r="Q37" s="989"/>
      <c r="R37" s="990"/>
    </row>
    <row r="38" spans="1:18" s="4" customFormat="1" ht="19.5" customHeight="1">
      <c r="A38" s="27"/>
      <c r="B38" s="893"/>
      <c r="C38" s="131"/>
      <c r="D38" s="131"/>
      <c r="E38" s="157"/>
      <c r="F38" s="166"/>
      <c r="G38" s="184"/>
      <c r="H38" s="1006"/>
      <c r="I38" s="39"/>
      <c r="J38" s="159"/>
      <c r="K38" s="78"/>
      <c r="L38" s="38"/>
      <c r="M38" s="27"/>
      <c r="N38" s="989"/>
      <c r="O38" s="28"/>
      <c r="P38" s="27"/>
      <c r="Q38" s="989"/>
      <c r="R38" s="990"/>
    </row>
    <row r="39" spans="1:18" s="4" customFormat="1" ht="19.5" customHeight="1">
      <c r="A39" s="27"/>
      <c r="B39" s="893"/>
      <c r="C39" s="131"/>
      <c r="D39" s="131"/>
      <c r="E39" s="157"/>
      <c r="F39" s="166"/>
      <c r="G39" s="184"/>
      <c r="H39" s="1006"/>
      <c r="I39" s="39"/>
      <c r="J39" s="159"/>
      <c r="K39" s="78"/>
      <c r="L39" s="38"/>
      <c r="M39" s="27"/>
      <c r="N39" s="989"/>
      <c r="O39" s="28"/>
      <c r="P39" s="27"/>
      <c r="Q39" s="989"/>
      <c r="R39" s="990"/>
    </row>
    <row r="40" spans="1:18" s="4" customFormat="1" ht="19.5" customHeight="1">
      <c r="A40" s="27"/>
      <c r="B40" s="893"/>
      <c r="C40" s="131"/>
      <c r="D40" s="131"/>
      <c r="E40" s="131"/>
      <c r="F40" s="166"/>
      <c r="G40" s="184"/>
      <c r="H40" s="554"/>
      <c r="I40" s="601"/>
      <c r="J40" s="159"/>
      <c r="K40" s="156"/>
      <c r="L40" s="38"/>
      <c r="M40" s="27"/>
      <c r="N40" s="989"/>
      <c r="O40" s="28"/>
      <c r="P40" s="27"/>
      <c r="Q40" s="989"/>
      <c r="R40" s="990"/>
    </row>
    <row r="41" spans="1:18" s="4" customFormat="1" ht="19.5" customHeight="1">
      <c r="A41" s="27"/>
      <c r="B41" s="893"/>
      <c r="C41" s="131"/>
      <c r="D41" s="28"/>
      <c r="E41" s="28"/>
      <c r="F41" s="35"/>
      <c r="G41" s="27"/>
      <c r="H41" s="1006"/>
      <c r="I41" s="39"/>
      <c r="J41" s="31"/>
      <c r="K41" s="38"/>
      <c r="L41" s="38"/>
      <c r="M41" s="27"/>
      <c r="N41" s="989"/>
      <c r="O41" s="28"/>
      <c r="P41" s="27"/>
      <c r="Q41" s="989"/>
      <c r="R41" s="990"/>
    </row>
    <row r="42" spans="1:18" s="4" customFormat="1" ht="19.5" customHeight="1">
      <c r="A42" s="27"/>
      <c r="B42" s="893"/>
      <c r="C42" s="131"/>
      <c r="D42" s="131"/>
      <c r="E42" s="131"/>
      <c r="F42" s="166"/>
      <c r="G42" s="157"/>
      <c r="H42" s="166"/>
      <c r="I42" s="1007"/>
      <c r="J42" s="205"/>
      <c r="K42" s="156"/>
      <c r="L42" s="38"/>
      <c r="M42" s="27"/>
      <c r="N42" s="989"/>
      <c r="O42" s="28"/>
      <c r="P42" s="27"/>
      <c r="Q42" s="989"/>
      <c r="R42" s="990"/>
    </row>
    <row r="43" spans="1:18" s="4" customFormat="1" ht="19.5" customHeight="1">
      <c r="A43" s="27"/>
      <c r="B43" s="893"/>
      <c r="C43" s="131"/>
      <c r="D43" s="131"/>
      <c r="E43" s="131"/>
      <c r="F43" s="166"/>
      <c r="G43" s="184"/>
      <c r="H43" s="554"/>
      <c r="I43" s="601"/>
      <c r="J43" s="159"/>
      <c r="K43" s="166"/>
      <c r="L43" s="38"/>
      <c r="M43" s="27"/>
      <c r="N43" s="989"/>
      <c r="O43" s="28"/>
      <c r="P43" s="27"/>
      <c r="Q43" s="989"/>
      <c r="R43" s="990"/>
    </row>
    <row r="44" spans="1:18" s="4" customFormat="1" ht="19.5" customHeight="1">
      <c r="B44" s="988"/>
      <c r="C44" s="28"/>
      <c r="D44" s="28"/>
      <c r="E44" s="28"/>
      <c r="F44" s="88"/>
      <c r="G44" s="27"/>
      <c r="H44" s="257"/>
      <c r="I44" s="39"/>
      <c r="J44" s="87"/>
      <c r="K44" s="38"/>
      <c r="L44" s="38"/>
      <c r="M44" s="27"/>
      <c r="N44" s="989"/>
      <c r="O44" s="28"/>
      <c r="P44" s="27"/>
      <c r="Q44" s="989"/>
      <c r="R44" s="990"/>
    </row>
    <row r="45" spans="1:18" s="4" customFormat="1" ht="19.5" customHeight="1">
      <c r="B45" s="988"/>
      <c r="C45" s="28"/>
      <c r="D45" s="28"/>
      <c r="E45" s="579"/>
      <c r="F45" s="1008"/>
      <c r="G45" s="27"/>
      <c r="H45" s="257"/>
      <c r="I45" s="39"/>
      <c r="J45" s="87"/>
      <c r="K45" s="38"/>
      <c r="L45" s="38"/>
      <c r="M45" s="27"/>
      <c r="N45" s="989"/>
      <c r="O45" s="28"/>
      <c r="P45" s="27"/>
      <c r="Q45" s="989"/>
      <c r="R45" s="990"/>
    </row>
    <row r="46" spans="1:18" s="4" customFormat="1" ht="19.5" customHeight="1">
      <c r="B46" s="988"/>
      <c r="C46" s="28"/>
      <c r="D46" s="28"/>
      <c r="E46" s="28"/>
      <c r="F46" s="201"/>
      <c r="G46" s="77"/>
      <c r="H46" s="257"/>
      <c r="I46" s="257"/>
      <c r="J46" s="147"/>
      <c r="K46" s="73"/>
      <c r="L46" s="38"/>
      <c r="M46" s="27"/>
      <c r="N46" s="989"/>
      <c r="O46" s="28"/>
      <c r="P46" s="27"/>
      <c r="Q46" s="989"/>
      <c r="R46" s="990"/>
    </row>
    <row r="47" spans="1:18" s="4" customFormat="1" ht="19.5" customHeight="1">
      <c r="B47" s="988"/>
      <c r="C47" s="28"/>
      <c r="D47" s="28"/>
      <c r="E47" s="28"/>
      <c r="F47" s="201"/>
      <c r="G47" s="77"/>
      <c r="H47" s="257"/>
      <c r="I47" s="257"/>
      <c r="J47" s="147"/>
      <c r="K47" s="73"/>
      <c r="L47" s="38"/>
      <c r="M47" s="27"/>
      <c r="N47" s="989"/>
      <c r="O47" s="28"/>
      <c r="P47" s="27"/>
      <c r="Q47" s="989"/>
      <c r="R47" s="990"/>
    </row>
    <row r="48" spans="1:18" s="4" customFormat="1" ht="19.5" customHeight="1">
      <c r="B48" s="988"/>
      <c r="C48" s="28"/>
      <c r="D48" s="28"/>
      <c r="E48" s="28"/>
      <c r="F48" s="201"/>
      <c r="G48" s="77"/>
      <c r="H48" s="257"/>
      <c r="I48" s="257"/>
      <c r="J48" s="147"/>
      <c r="K48" s="73"/>
      <c r="L48" s="38"/>
      <c r="M48" s="27"/>
      <c r="N48" s="989"/>
      <c r="O48" s="28"/>
      <c r="P48" s="27"/>
      <c r="Q48" s="989"/>
      <c r="R48" s="990"/>
    </row>
    <row r="49" spans="2:18" s="4" customFormat="1" ht="19.5" customHeight="1">
      <c r="B49" s="988"/>
      <c r="C49" s="28"/>
      <c r="D49" s="28"/>
      <c r="E49" s="28"/>
      <c r="F49" s="201"/>
      <c r="G49" s="77"/>
      <c r="H49" s="257"/>
      <c r="I49" s="257"/>
      <c r="J49" s="147"/>
      <c r="K49" s="73"/>
      <c r="L49" s="38"/>
      <c r="M49" s="27"/>
      <c r="N49" s="989"/>
      <c r="O49" s="28"/>
      <c r="P49" s="27"/>
      <c r="Q49" s="989"/>
      <c r="R49" s="990"/>
    </row>
    <row r="50" spans="2:18" s="4" customFormat="1" ht="19.5" customHeight="1">
      <c r="C50" s="28"/>
      <c r="D50" s="27"/>
      <c r="E50" s="27"/>
      <c r="F50" s="746"/>
      <c r="G50" s="77"/>
      <c r="H50" s="257"/>
      <c r="I50" s="257"/>
      <c r="J50" s="147"/>
      <c r="K50" s="136"/>
      <c r="L50" s="38"/>
      <c r="M50" s="27"/>
      <c r="N50" s="32"/>
      <c r="O50" s="28"/>
      <c r="P50" s="27"/>
      <c r="Q50" s="32"/>
      <c r="R50" s="576"/>
    </row>
    <row r="51" spans="2:18" s="4" customFormat="1" ht="19.5" customHeight="1">
      <c r="C51" s="28"/>
      <c r="D51" s="27"/>
      <c r="E51" s="27"/>
      <c r="F51" s="746"/>
      <c r="G51" s="77"/>
      <c r="H51" s="257"/>
      <c r="I51" s="257"/>
      <c r="J51" s="147"/>
      <c r="K51" s="136"/>
      <c r="L51" s="38"/>
      <c r="M51" s="27"/>
      <c r="N51" s="32"/>
      <c r="O51" s="28"/>
      <c r="P51" s="27"/>
      <c r="Q51" s="32"/>
      <c r="R51" s="576"/>
    </row>
    <row r="52" spans="2:18" s="4" customFormat="1" ht="19.5" customHeight="1">
      <c r="C52" s="28"/>
      <c r="D52" s="27"/>
      <c r="E52" s="27"/>
      <c r="F52" s="746"/>
      <c r="G52" s="77"/>
      <c r="H52" s="257"/>
      <c r="I52" s="257"/>
      <c r="J52" s="147"/>
      <c r="K52" s="136"/>
      <c r="L52" s="38"/>
      <c r="M52" s="27"/>
      <c r="N52" s="32"/>
      <c r="O52" s="28"/>
      <c r="P52" s="27"/>
      <c r="Q52" s="32"/>
      <c r="R52" s="576"/>
    </row>
    <row r="53" spans="2:18" s="4" customFormat="1" ht="19.5" customHeight="1">
      <c r="C53" s="28"/>
      <c r="D53" s="27"/>
      <c r="E53" s="27"/>
      <c r="F53" s="117"/>
      <c r="G53" s="1009"/>
      <c r="H53" s="77"/>
      <c r="I53" s="257"/>
      <c r="J53" s="76"/>
      <c r="K53" s="136"/>
      <c r="L53" s="38"/>
      <c r="M53" s="27"/>
      <c r="N53" s="32"/>
      <c r="O53" s="28"/>
      <c r="P53" s="27"/>
      <c r="Q53" s="32"/>
      <c r="R53" s="576"/>
    </row>
    <row r="54" spans="2:18" s="4" customFormat="1" ht="19.5" customHeight="1">
      <c r="C54" s="28"/>
      <c r="D54" s="27"/>
      <c r="E54" s="27"/>
      <c r="F54" s="117"/>
      <c r="G54" s="1009"/>
      <c r="H54" s="77"/>
      <c r="I54" s="257"/>
      <c r="J54" s="76"/>
      <c r="K54" s="136"/>
      <c r="L54" s="38"/>
      <c r="M54" s="27"/>
      <c r="N54" s="32"/>
      <c r="O54" s="28"/>
      <c r="P54" s="27"/>
      <c r="Q54" s="32"/>
      <c r="R54" s="576"/>
    </row>
    <row r="55" spans="2:18" s="4" customFormat="1" ht="19.5" customHeight="1">
      <c r="C55" s="28"/>
      <c r="D55" s="27"/>
      <c r="E55" s="27"/>
      <c r="F55" s="117"/>
      <c r="G55" s="1009"/>
      <c r="H55" s="77"/>
      <c r="I55" s="257"/>
      <c r="J55" s="76"/>
      <c r="K55" s="136"/>
      <c r="L55" s="38"/>
      <c r="M55" s="27"/>
      <c r="N55" s="32"/>
      <c r="O55" s="28"/>
      <c r="P55" s="27"/>
      <c r="Q55" s="32"/>
      <c r="R55" s="576"/>
    </row>
    <row r="56" spans="2:18" s="4" customFormat="1" ht="19.5" customHeight="1">
      <c r="C56" s="28"/>
      <c r="D56" s="27"/>
      <c r="E56" s="27"/>
      <c r="F56" s="1010"/>
      <c r="G56" s="1011"/>
      <c r="H56" s="27"/>
      <c r="I56" s="257"/>
      <c r="J56" s="38"/>
      <c r="K56" s="1010"/>
      <c r="L56" s="38"/>
      <c r="M56" s="27"/>
      <c r="N56" s="32"/>
      <c r="O56" s="28"/>
      <c r="P56" s="27"/>
      <c r="Q56" s="32"/>
      <c r="R56" s="576"/>
    </row>
    <row r="57" spans="2:18" s="4" customFormat="1" ht="19.5" customHeight="1">
      <c r="C57" s="28"/>
      <c r="D57" s="27"/>
      <c r="E57" s="27"/>
      <c r="F57" s="1010"/>
      <c r="G57" s="1011"/>
      <c r="H57" s="27"/>
      <c r="I57" s="257"/>
      <c r="J57" s="38"/>
      <c r="K57" s="1010"/>
      <c r="L57" s="38"/>
      <c r="M57" s="27"/>
      <c r="N57" s="32"/>
      <c r="O57" s="28"/>
      <c r="P57" s="27"/>
      <c r="Q57" s="32"/>
      <c r="R57" s="576"/>
    </row>
    <row r="58" spans="2:18" s="4" customFormat="1" ht="19.5" customHeight="1">
      <c r="C58" s="28"/>
      <c r="D58" s="27"/>
      <c r="E58" s="27"/>
      <c r="F58" s="1010"/>
      <c r="G58" s="1011"/>
      <c r="H58" s="27"/>
      <c r="I58" s="257"/>
      <c r="J58" s="38"/>
      <c r="K58" s="1010"/>
      <c r="L58" s="38"/>
      <c r="M58" s="27"/>
      <c r="N58" s="32"/>
      <c r="O58" s="28"/>
      <c r="P58" s="27"/>
      <c r="Q58" s="32"/>
      <c r="R58" s="576"/>
    </row>
    <row r="59" spans="2:18" s="4" customFormat="1" ht="19.5" customHeight="1">
      <c r="C59" s="28"/>
      <c r="D59" s="27"/>
      <c r="E59" s="27"/>
      <c r="F59" s="1010"/>
      <c r="G59" s="1011"/>
      <c r="H59" s="27"/>
      <c r="I59" s="257"/>
      <c r="J59" s="38"/>
      <c r="K59" s="1010"/>
      <c r="L59" s="38"/>
      <c r="M59" s="27"/>
      <c r="N59" s="32"/>
      <c r="O59" s="28"/>
      <c r="P59" s="27"/>
      <c r="Q59" s="32"/>
      <c r="R59" s="576"/>
    </row>
    <row r="60" spans="2:18" s="4" customFormat="1" ht="19.5" customHeight="1">
      <c r="C60" s="28"/>
      <c r="D60" s="27"/>
      <c r="E60" s="27"/>
      <c r="F60" s="746"/>
      <c r="G60" s="77"/>
      <c r="H60" s="77"/>
      <c r="I60" s="257"/>
      <c r="J60" s="147"/>
      <c r="K60" s="136"/>
      <c r="L60" s="38"/>
      <c r="M60" s="27"/>
      <c r="N60" s="32"/>
      <c r="O60" s="28"/>
      <c r="P60" s="27"/>
      <c r="Q60" s="32"/>
      <c r="R60" s="576"/>
    </row>
    <row r="61" spans="2:18" s="4" customFormat="1" ht="19.5" customHeight="1">
      <c r="C61" s="28"/>
      <c r="D61" s="27"/>
      <c r="E61" s="27"/>
      <c r="F61" s="746"/>
      <c r="G61" s="77"/>
      <c r="H61" s="77"/>
      <c r="I61" s="257"/>
      <c r="J61" s="147"/>
      <c r="K61" s="136"/>
      <c r="L61" s="38"/>
      <c r="M61" s="27"/>
      <c r="N61" s="32"/>
      <c r="O61" s="28"/>
      <c r="P61" s="27"/>
      <c r="Q61" s="32"/>
      <c r="R61" s="576"/>
    </row>
    <row r="62" spans="2:18" s="4" customFormat="1" ht="19.5" customHeight="1">
      <c r="C62" s="28"/>
      <c r="D62" s="27"/>
      <c r="E62" s="27"/>
      <c r="F62" s="746"/>
      <c r="G62" s="77"/>
      <c r="H62" s="257"/>
      <c r="I62" s="257"/>
      <c r="J62" s="147"/>
      <c r="K62" s="136"/>
      <c r="L62" s="38"/>
      <c r="M62" s="27"/>
      <c r="N62" s="32"/>
      <c r="O62" s="28"/>
      <c r="P62" s="27"/>
      <c r="Q62" s="32"/>
      <c r="R62" s="576"/>
    </row>
    <row r="63" spans="2:18" s="4" customFormat="1" ht="19.5" customHeight="1">
      <c r="C63" s="28"/>
      <c r="D63" s="27"/>
      <c r="E63" s="27"/>
      <c r="F63" s="971"/>
      <c r="G63" s="77"/>
      <c r="H63" s="257"/>
      <c r="I63" s="257"/>
      <c r="J63" s="147"/>
      <c r="K63" s="136"/>
      <c r="L63" s="38"/>
      <c r="M63" s="27"/>
      <c r="N63" s="32"/>
      <c r="O63" s="28"/>
      <c r="P63" s="27"/>
      <c r="Q63" s="32"/>
      <c r="R63" s="576"/>
    </row>
    <row r="64" spans="2: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19.5" customHeight="1">
      <c r="C95" s="28"/>
      <c r="D95" s="27"/>
      <c r="E95" s="27"/>
      <c r="F95" s="971"/>
      <c r="G95" s="77"/>
      <c r="H95" s="257"/>
      <c r="I95" s="257"/>
      <c r="J95" s="147"/>
      <c r="K95" s="136"/>
      <c r="L95" s="38"/>
      <c r="M95" s="27"/>
      <c r="N95" s="32"/>
      <c r="O95" s="28"/>
      <c r="P95" s="27"/>
      <c r="Q95" s="32"/>
      <c r="R95" s="576"/>
    </row>
    <row r="96" spans="3:18" s="4" customFormat="1" ht="19.5" customHeight="1">
      <c r="C96" s="28"/>
      <c r="D96" s="27"/>
      <c r="E96" s="27"/>
      <c r="F96" s="971"/>
      <c r="G96" s="77"/>
      <c r="H96" s="257"/>
      <c r="I96" s="257"/>
      <c r="J96" s="147"/>
      <c r="K96" s="136"/>
      <c r="L96" s="38"/>
      <c r="M96" s="27"/>
      <c r="N96" s="32"/>
      <c r="O96" s="28"/>
      <c r="P96" s="27"/>
      <c r="Q96" s="32"/>
      <c r="R96" s="576"/>
    </row>
    <row r="97" spans="3:18" s="4" customFormat="1" ht="19.5" customHeight="1">
      <c r="C97" s="28"/>
      <c r="D97" s="27"/>
      <c r="E97" s="27"/>
      <c r="F97" s="971"/>
      <c r="G97" s="77"/>
      <c r="H97" s="257"/>
      <c r="I97" s="257"/>
      <c r="J97" s="147"/>
      <c r="K97" s="136"/>
      <c r="L97" s="38"/>
      <c r="M97" s="27"/>
      <c r="N97" s="32"/>
      <c r="O97" s="28"/>
      <c r="P97" s="27"/>
      <c r="Q97" s="32"/>
      <c r="R97" s="576"/>
    </row>
    <row r="98" spans="3:18" s="4" customFormat="1" ht="19.5" customHeight="1">
      <c r="C98" s="28"/>
      <c r="D98" s="27"/>
      <c r="E98" s="27"/>
      <c r="F98" s="971"/>
      <c r="G98" s="77"/>
      <c r="H98" s="257"/>
      <c r="I98" s="257"/>
      <c r="J98" s="147"/>
      <c r="K98" s="136"/>
      <c r="L98" s="38"/>
      <c r="M98" s="27"/>
      <c r="N98" s="32"/>
      <c r="O98" s="28"/>
      <c r="P98" s="27"/>
      <c r="Q98" s="32"/>
      <c r="R98" s="576"/>
    </row>
    <row r="99" spans="3:18" s="4" customFormat="1" ht="19.5" customHeight="1">
      <c r="C99" s="28"/>
      <c r="D99" s="27"/>
      <c r="E99" s="27"/>
      <c r="F99" s="971"/>
      <c r="G99" s="77"/>
      <c r="H99" s="257"/>
      <c r="I99" s="257"/>
      <c r="J99" s="147"/>
      <c r="K99" s="136"/>
      <c r="L99" s="38"/>
      <c r="M99" s="27"/>
      <c r="N99" s="32"/>
      <c r="O99" s="28"/>
      <c r="P99" s="27"/>
      <c r="Q99" s="32"/>
      <c r="R99" s="576"/>
    </row>
    <row r="100" spans="3:18" s="4" customFormat="1" ht="22.5" customHeight="1">
      <c r="C100" s="28"/>
      <c r="D100" s="605"/>
      <c r="E100" s="605"/>
      <c r="F100" s="406"/>
      <c r="G100" s="256"/>
      <c r="H100" s="187"/>
      <c r="I100" s="77"/>
      <c r="J100" s="31"/>
      <c r="K100" s="406"/>
      <c r="L100" s="38"/>
      <c r="M100" s="27"/>
      <c r="N100" s="32"/>
      <c r="O100" s="28"/>
      <c r="P100" s="27"/>
      <c r="Q100" s="32"/>
      <c r="R100" s="576"/>
    </row>
    <row r="101" spans="3:18" s="4" customFormat="1" ht="18.75" customHeight="1">
      <c r="C101" s="28"/>
      <c r="D101" s="605"/>
      <c r="E101" s="605"/>
      <c r="F101" s="406"/>
      <c r="G101" s="256"/>
      <c r="H101" s="187"/>
      <c r="I101" s="77"/>
      <c r="J101" s="31"/>
      <c r="K101" s="406"/>
      <c r="L101" s="38"/>
      <c r="M101" s="27"/>
      <c r="N101" s="32"/>
      <c r="O101" s="28"/>
      <c r="P101" s="27"/>
      <c r="Q101" s="32"/>
      <c r="R101" s="576"/>
    </row>
    <row r="102" spans="3:18" s="4" customFormat="1" ht="18.75" customHeight="1">
      <c r="C102" s="28"/>
      <c r="D102" s="27"/>
      <c r="E102" s="27"/>
      <c r="F102" s="117"/>
      <c r="G102" s="1009"/>
      <c r="H102" s="257"/>
      <c r="I102" s="257"/>
      <c r="J102" s="76"/>
      <c r="K102" s="136"/>
      <c r="L102" s="38"/>
      <c r="M102" s="27"/>
      <c r="N102" s="32"/>
      <c r="O102" s="28"/>
      <c r="P102" s="27"/>
      <c r="Q102" s="32"/>
      <c r="R102" s="576"/>
    </row>
    <row r="103" spans="3:18" s="4" customFormat="1" ht="19.5" customHeight="1">
      <c r="C103" s="28"/>
      <c r="D103" s="27"/>
      <c r="E103" s="27"/>
      <c r="F103" s="117"/>
      <c r="G103" s="1009"/>
      <c r="H103" s="257"/>
      <c r="I103" s="257"/>
      <c r="J103" s="76"/>
      <c r="K103" s="136"/>
      <c r="L103" s="38"/>
      <c r="M103" s="27"/>
      <c r="N103" s="32"/>
      <c r="O103" s="28"/>
      <c r="P103" s="27"/>
      <c r="Q103" s="32"/>
      <c r="R103" s="576"/>
    </row>
    <row r="104" spans="3:18" s="4" customFormat="1" ht="19.5" customHeight="1">
      <c r="C104" s="28"/>
      <c r="D104" s="27"/>
      <c r="E104" s="27"/>
      <c r="F104" s="1010"/>
      <c r="G104" s="1011"/>
      <c r="H104" s="38"/>
      <c r="I104" s="257"/>
      <c r="J104" s="38"/>
      <c r="K104" s="1010"/>
      <c r="L104" s="38"/>
      <c r="M104" s="27"/>
      <c r="N104" s="32"/>
      <c r="O104" s="28"/>
      <c r="P104" s="27"/>
      <c r="Q104" s="32"/>
      <c r="R104" s="576"/>
    </row>
    <row r="105" spans="3:18" s="4" customFormat="1" ht="19.5" customHeight="1">
      <c r="C105" s="28"/>
      <c r="D105" s="27"/>
      <c r="E105" s="27"/>
      <c r="F105" s="1010"/>
      <c r="G105" s="1011"/>
      <c r="H105" s="38"/>
      <c r="I105" s="257"/>
      <c r="J105" s="38"/>
      <c r="K105" s="1010"/>
      <c r="L105" s="38"/>
      <c r="M105" s="27"/>
      <c r="N105" s="32"/>
      <c r="O105" s="28"/>
      <c r="P105" s="27"/>
      <c r="Q105" s="32"/>
      <c r="R105" s="576"/>
    </row>
    <row r="106" spans="3:18" s="4" customFormat="1" ht="19.5" customHeight="1">
      <c r="C106" s="28"/>
      <c r="D106" s="605"/>
      <c r="E106" s="605"/>
      <c r="F106" s="38"/>
      <c r="G106" s="256"/>
      <c r="H106" s="187"/>
      <c r="I106" s="77"/>
      <c r="J106" s="31"/>
      <c r="K106" s="117"/>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78"/>
      <c r="G114" s="256"/>
      <c r="H114" s="187"/>
      <c r="I114" s="77"/>
      <c r="J114" s="31"/>
      <c r="K114" s="38"/>
      <c r="L114" s="38"/>
      <c r="M114" s="27"/>
      <c r="N114" s="32"/>
      <c r="O114" s="28"/>
      <c r="P114" s="27"/>
      <c r="Q114" s="32"/>
      <c r="R114" s="576"/>
    </row>
    <row r="115" spans="3:18" s="4" customFormat="1" ht="19.5" customHeight="1">
      <c r="C115" s="28"/>
      <c r="D115" s="605"/>
      <c r="E115" s="605"/>
      <c r="F115" s="78"/>
      <c r="G115" s="256"/>
      <c r="H115" s="187"/>
      <c r="I115" s="77"/>
      <c r="J115" s="31"/>
      <c r="K115" s="38"/>
      <c r="L115" s="38"/>
      <c r="M115" s="27"/>
      <c r="N115" s="32"/>
      <c r="O115" s="28"/>
      <c r="P115" s="27"/>
      <c r="Q115" s="32"/>
      <c r="R115" s="576"/>
    </row>
    <row r="116" spans="3:18" s="4" customFormat="1" ht="19.5" customHeight="1">
      <c r="C116" s="28"/>
      <c r="D116" s="605"/>
      <c r="E116" s="605"/>
      <c r="F116" s="78"/>
      <c r="G116" s="256"/>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85"/>
      <c r="G119" s="27"/>
      <c r="H119" s="187"/>
      <c r="I119" s="77"/>
      <c r="J119" s="31"/>
      <c r="K119" s="38"/>
      <c r="L119" s="38"/>
      <c r="M119" s="27"/>
      <c r="N119" s="32"/>
      <c r="O119" s="28"/>
      <c r="P119" s="27"/>
      <c r="Q119" s="32"/>
      <c r="R119" s="576"/>
    </row>
    <row r="120" spans="3:18" s="4" customFormat="1" ht="19.5" customHeight="1">
      <c r="C120" s="28"/>
      <c r="D120" s="605"/>
      <c r="E120" s="605"/>
      <c r="F120" s="201"/>
      <c r="G120" s="267"/>
      <c r="H120" s="187"/>
      <c r="I120" s="77"/>
      <c r="J120" s="31"/>
      <c r="K120" s="38"/>
      <c r="L120" s="38"/>
      <c r="M120" s="27"/>
      <c r="N120" s="32"/>
      <c r="O120" s="28"/>
      <c r="P120" s="27"/>
      <c r="Q120" s="32"/>
      <c r="R120" s="576"/>
    </row>
    <row r="121" spans="3:18" s="4" customFormat="1" ht="19.5" customHeight="1">
      <c r="C121" s="28"/>
      <c r="D121" s="605"/>
      <c r="E121" s="605"/>
      <c r="F121" s="201"/>
      <c r="G121" s="267"/>
      <c r="H121" s="187"/>
      <c r="I121" s="77"/>
      <c r="J121" s="31"/>
      <c r="K121" s="38"/>
      <c r="L121" s="38"/>
      <c r="M121" s="27"/>
      <c r="N121" s="32"/>
      <c r="O121" s="28"/>
      <c r="P121" s="27"/>
      <c r="Q121" s="32"/>
      <c r="R121" s="576"/>
    </row>
    <row r="122" spans="3:18" s="4" customFormat="1" ht="19.5" customHeight="1">
      <c r="C122" s="28"/>
      <c r="D122" s="605"/>
      <c r="E122" s="605"/>
      <c r="F122" s="78"/>
      <c r="G122" s="256"/>
      <c r="H122" s="187"/>
      <c r="I122" s="77"/>
      <c r="J122" s="31"/>
      <c r="K122" s="38"/>
      <c r="L122" s="38"/>
      <c r="M122" s="27"/>
      <c r="N122" s="32"/>
      <c r="O122" s="28"/>
      <c r="P122" s="27"/>
      <c r="Q122" s="32"/>
      <c r="R122" s="576"/>
    </row>
    <row r="123" spans="3:18" s="4" customFormat="1" ht="19.5" customHeight="1">
      <c r="C123" s="28"/>
      <c r="D123" s="605"/>
      <c r="E123" s="605"/>
      <c r="F123" s="78"/>
      <c r="G123" s="256"/>
      <c r="H123" s="187"/>
      <c r="I123" s="77"/>
      <c r="J123" s="31"/>
      <c r="K123" s="38"/>
      <c r="L123" s="38"/>
      <c r="M123" s="27"/>
      <c r="N123" s="32"/>
      <c r="O123" s="28"/>
      <c r="P123" s="27"/>
      <c r="Q123" s="32"/>
      <c r="R123" s="576"/>
    </row>
    <row r="124" spans="3:18" s="4" customFormat="1" ht="19.5" customHeight="1">
      <c r="C124" s="28"/>
      <c r="D124" s="605"/>
      <c r="E124" s="605"/>
      <c r="F124" s="78"/>
      <c r="G124" s="256"/>
      <c r="H124" s="187"/>
      <c r="I124" s="77"/>
      <c r="J124" s="31"/>
      <c r="K124" s="38"/>
      <c r="L124" s="38"/>
      <c r="M124" s="27"/>
      <c r="N124" s="32"/>
      <c r="O124" s="28"/>
      <c r="P124" s="27"/>
      <c r="Q124" s="32"/>
      <c r="R124" s="576"/>
    </row>
    <row r="125" spans="3:18" s="4" customFormat="1" ht="18" customHeight="1">
      <c r="C125" s="28"/>
      <c r="D125" s="605"/>
      <c r="E125" s="605"/>
      <c r="F125" s="78"/>
      <c r="G125" s="256"/>
      <c r="H125" s="187"/>
      <c r="I125" s="77"/>
      <c r="J125" s="31"/>
      <c r="K125" s="38"/>
      <c r="L125" s="117"/>
      <c r="M125" s="312"/>
      <c r="N125" s="32"/>
      <c r="O125" s="576"/>
      <c r="P125" s="1012"/>
      <c r="Q125" s="32"/>
      <c r="R125" s="33"/>
    </row>
    <row r="126" spans="3:18" s="4" customFormat="1" ht="18" customHeight="1">
      <c r="C126" s="28"/>
      <c r="D126" s="1013"/>
      <c r="E126" s="38"/>
      <c r="F126" s="38"/>
      <c r="G126" s="256"/>
      <c r="H126" s="187"/>
      <c r="I126" s="77"/>
      <c r="J126" s="87"/>
      <c r="K126" s="187"/>
      <c r="L126" s="117"/>
      <c r="M126" s="312"/>
      <c r="N126" s="32"/>
      <c r="O126" s="576"/>
      <c r="P126" s="1012"/>
      <c r="Q126" s="32"/>
      <c r="R126" s="33"/>
    </row>
    <row r="127" spans="3:18" s="4" customFormat="1" ht="18" customHeight="1">
      <c r="C127" s="28"/>
      <c r="D127" s="28"/>
      <c r="E127" s="28"/>
      <c r="F127" s="1014"/>
      <c r="G127" s="1015"/>
      <c r="H127" s="1014"/>
      <c r="I127" s="257"/>
      <c r="J127" s="257"/>
      <c r="K127" s="1014"/>
      <c r="L127" s="117"/>
      <c r="M127" s="312"/>
      <c r="N127" s="32"/>
      <c r="O127" s="576"/>
      <c r="P127" s="1012"/>
      <c r="Q127" s="32"/>
      <c r="R127" s="33"/>
    </row>
    <row r="128" spans="3:18" s="4" customFormat="1" ht="18" customHeight="1">
      <c r="C128" s="28"/>
      <c r="D128" s="28"/>
      <c r="E128" s="28"/>
      <c r="F128" s="1014"/>
      <c r="G128" s="1015"/>
      <c r="H128" s="1014"/>
      <c r="I128" s="257"/>
      <c r="J128" s="257"/>
      <c r="K128" s="1014"/>
      <c r="L128" s="117"/>
      <c r="M128" s="312"/>
      <c r="N128" s="1016"/>
      <c r="O128" s="576"/>
      <c r="P128" s="1012"/>
      <c r="Q128" s="32"/>
      <c r="R128" s="33"/>
    </row>
    <row r="129" spans="3:18" s="4" customFormat="1" ht="18" customHeight="1">
      <c r="C129" s="28"/>
      <c r="D129" s="28"/>
      <c r="E129" s="28"/>
      <c r="F129" s="1014"/>
      <c r="G129" s="1015"/>
      <c r="H129" s="1014"/>
      <c r="I129" s="257"/>
      <c r="J129" s="257"/>
      <c r="K129" s="1014"/>
      <c r="L129" s="117"/>
      <c r="M129" s="312"/>
      <c r="N129" s="32"/>
      <c r="O129" s="576"/>
      <c r="P129" s="32"/>
      <c r="Q129" s="32"/>
      <c r="R129" s="33"/>
    </row>
    <row r="130" spans="3:18" s="4" customFormat="1" ht="18" customHeight="1">
      <c r="C130" s="28"/>
      <c r="D130" s="28"/>
      <c r="E130" s="28"/>
      <c r="F130" s="1014"/>
      <c r="G130" s="1015"/>
      <c r="H130" s="1014"/>
      <c r="I130" s="257"/>
      <c r="J130" s="257"/>
      <c r="K130" s="1014"/>
      <c r="L130" s="117"/>
      <c r="M130" s="312"/>
      <c r="N130" s="32"/>
      <c r="O130" s="576"/>
      <c r="P130" s="1012"/>
      <c r="Q130" s="32"/>
      <c r="R130" s="33"/>
    </row>
    <row r="131" spans="3:18" s="4" customFormat="1" ht="18" customHeight="1">
      <c r="C131" s="28"/>
      <c r="D131" s="28"/>
      <c r="E131" s="28"/>
      <c r="F131" s="1014"/>
      <c r="G131" s="1015"/>
      <c r="H131" s="1014"/>
      <c r="I131" s="257"/>
      <c r="J131" s="257"/>
      <c r="K131" s="1014"/>
      <c r="L131" s="117"/>
      <c r="M131" s="312"/>
      <c r="N131" s="32"/>
      <c r="O131" s="576"/>
      <c r="P131" s="1012"/>
      <c r="Q131" s="32"/>
      <c r="R131" s="33"/>
    </row>
    <row r="132" spans="3:18" s="4" customFormat="1" ht="18" customHeight="1">
      <c r="C132" s="28"/>
      <c r="D132" s="1013"/>
      <c r="E132" s="28"/>
      <c r="F132" s="1014"/>
      <c r="G132" s="1015"/>
      <c r="H132" s="1014"/>
      <c r="I132" s="257"/>
      <c r="J132" s="257"/>
      <c r="K132" s="1014"/>
      <c r="L132" s="117"/>
      <c r="M132" s="312"/>
      <c r="N132" s="32"/>
      <c r="O132" s="576"/>
      <c r="P132" s="1012"/>
      <c r="Q132" s="32"/>
      <c r="R132" s="33"/>
    </row>
    <row r="133" spans="3:18" s="4" customFormat="1" ht="18" customHeight="1">
      <c r="C133" s="27"/>
      <c r="D133" s="28"/>
      <c r="E133" s="28"/>
      <c r="F133" s="1014"/>
      <c r="G133" s="1015"/>
      <c r="H133" s="1014"/>
      <c r="I133" s="257"/>
      <c r="J133" s="257"/>
      <c r="K133" s="1014"/>
      <c r="L133" s="117"/>
      <c r="M133" s="312"/>
      <c r="N133" s="32"/>
      <c r="O133" s="576"/>
      <c r="P133" s="1012"/>
      <c r="Q133" s="32"/>
      <c r="R133" s="33"/>
    </row>
    <row r="134" spans="3:18" s="4" customFormat="1" ht="18" customHeight="1">
      <c r="C134" s="27"/>
      <c r="D134" s="28"/>
      <c r="E134" s="28"/>
      <c r="F134" s="1014"/>
      <c r="G134" s="1015"/>
      <c r="H134" s="1014"/>
      <c r="I134" s="257"/>
      <c r="J134" s="257"/>
      <c r="K134" s="1014"/>
      <c r="L134" s="117"/>
      <c r="M134" s="312"/>
      <c r="N134" s="32"/>
      <c r="O134" s="576"/>
      <c r="P134" s="1012"/>
      <c r="Q134" s="32"/>
      <c r="R134" s="33"/>
    </row>
    <row r="135" spans="3:18" s="4" customFormat="1" ht="18" customHeight="1">
      <c r="C135" s="27"/>
      <c r="D135" s="28"/>
      <c r="E135" s="28"/>
      <c r="F135" s="1014"/>
      <c r="G135" s="1015"/>
      <c r="H135" s="1014"/>
      <c r="I135" s="257"/>
      <c r="J135" s="257"/>
      <c r="K135" s="1014"/>
      <c r="L135" s="117"/>
      <c r="M135" s="312"/>
      <c r="N135" s="32"/>
      <c r="O135" s="576"/>
      <c r="P135" s="1012"/>
      <c r="Q135" s="32"/>
      <c r="R135" s="33"/>
    </row>
    <row r="136" spans="3:18" s="4" customFormat="1" ht="18" customHeight="1">
      <c r="C136" s="27"/>
      <c r="D136" s="28"/>
      <c r="E136" s="28"/>
      <c r="F136" s="1014"/>
      <c r="G136" s="1015"/>
      <c r="H136" s="1014"/>
      <c r="I136" s="257"/>
      <c r="J136" s="257"/>
      <c r="K136" s="1014"/>
      <c r="L136" s="117"/>
      <c r="M136" s="312"/>
      <c r="N136" s="32"/>
      <c r="O136" s="576"/>
      <c r="P136" s="1012"/>
      <c r="Q136" s="32"/>
      <c r="R136" s="33"/>
    </row>
    <row r="137" spans="3:18" s="4" customFormat="1" ht="18" customHeight="1">
      <c r="C137" s="27"/>
      <c r="D137" s="28"/>
      <c r="E137" s="28"/>
      <c r="F137" s="85"/>
      <c r="G137" s="27"/>
      <c r="H137" s="257"/>
      <c r="I137" s="257"/>
      <c r="J137" s="257"/>
      <c r="K137" s="38"/>
      <c r="L137" s="117"/>
      <c r="M137" s="312"/>
      <c r="N137" s="32"/>
      <c r="O137" s="576"/>
      <c r="P137" s="1012"/>
      <c r="Q137" s="32"/>
      <c r="R137" s="33"/>
    </row>
    <row r="138" spans="3:18" s="4" customFormat="1" ht="18" customHeight="1">
      <c r="C138" s="27"/>
      <c r="D138" s="28"/>
      <c r="E138" s="28"/>
      <c r="F138" s="85"/>
      <c r="G138" s="27"/>
      <c r="H138" s="257"/>
      <c r="I138" s="257"/>
      <c r="J138" s="257"/>
      <c r="K138" s="38"/>
      <c r="L138" s="117"/>
      <c r="M138" s="312"/>
      <c r="N138" s="32"/>
      <c r="O138" s="576"/>
      <c r="P138" s="1012"/>
      <c r="Q138" s="32"/>
      <c r="R138" s="33"/>
    </row>
    <row r="139" spans="3:18" s="4" customFormat="1" ht="18" customHeight="1">
      <c r="C139" s="27"/>
      <c r="D139" s="28"/>
      <c r="E139" s="28"/>
      <c r="F139" s="85"/>
      <c r="G139" s="27"/>
      <c r="H139" s="257"/>
      <c r="I139" s="257"/>
      <c r="J139" s="257"/>
      <c r="K139" s="38"/>
      <c r="L139" s="117"/>
      <c r="M139" s="312"/>
      <c r="N139" s="32"/>
      <c r="O139" s="576"/>
      <c r="P139" s="1012"/>
      <c r="Q139" s="32"/>
      <c r="R139" s="33"/>
    </row>
    <row r="140" spans="3:18" s="4" customFormat="1" ht="18" customHeight="1">
      <c r="C140" s="27"/>
      <c r="D140" s="28"/>
      <c r="E140" s="28"/>
      <c r="F140" s="117"/>
      <c r="G140" s="77"/>
      <c r="H140" s="257"/>
      <c r="I140" s="257"/>
      <c r="J140" s="257"/>
      <c r="K140" s="136"/>
      <c r="L140" s="117"/>
      <c r="M140" s="312"/>
      <c r="N140" s="32"/>
      <c r="O140" s="576"/>
      <c r="P140" s="1012"/>
      <c r="Q140" s="32"/>
      <c r="R140" s="33"/>
    </row>
    <row r="141" spans="3:18" s="4" customFormat="1" ht="18" customHeight="1">
      <c r="C141" s="27"/>
      <c r="D141" s="28"/>
      <c r="E141" s="27"/>
      <c r="F141" s="117"/>
      <c r="G141" s="77"/>
      <c r="H141" s="257"/>
      <c r="I141" s="257"/>
      <c r="J141" s="257"/>
      <c r="K141" s="312"/>
      <c r="L141" s="117"/>
      <c r="M141" s="312"/>
      <c r="N141" s="32"/>
      <c r="O141" s="576"/>
      <c r="P141" s="1012"/>
      <c r="Q141" s="32"/>
      <c r="R141" s="33"/>
    </row>
    <row r="142" spans="3:18" s="4" customFormat="1" ht="18" customHeight="1">
      <c r="C142" s="27"/>
      <c r="D142" s="28"/>
      <c r="E142" s="28"/>
      <c r="F142" s="201"/>
      <c r="G142" s="267"/>
      <c r="H142" s="257"/>
      <c r="I142" s="257"/>
      <c r="J142" s="257"/>
      <c r="K142" s="38"/>
      <c r="L142" s="117"/>
      <c r="M142" s="312"/>
      <c r="N142" s="32"/>
      <c r="O142" s="576"/>
      <c r="P142" s="1012"/>
      <c r="Q142" s="32"/>
      <c r="R142" s="33"/>
    </row>
    <row r="143" spans="3:18" s="4" customFormat="1" ht="18" customHeight="1">
      <c r="C143" s="27"/>
      <c r="D143" s="28"/>
      <c r="E143" s="28"/>
      <c r="F143" s="201"/>
      <c r="G143" s="267"/>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576"/>
      <c r="P149" s="1012"/>
      <c r="Q149" s="32"/>
      <c r="R149" s="33"/>
    </row>
    <row r="150" spans="3:18" s="4" customFormat="1" ht="18" customHeight="1">
      <c r="C150" s="27"/>
      <c r="D150" s="28"/>
      <c r="E150" s="28"/>
      <c r="F150" s="1014"/>
      <c r="G150" s="1015"/>
      <c r="H150" s="1014"/>
      <c r="I150" s="257"/>
      <c r="J150" s="257"/>
      <c r="K150" s="1014"/>
      <c r="L150" s="117"/>
      <c r="M150" s="312"/>
      <c r="N150" s="32"/>
      <c r="O150" s="576"/>
      <c r="P150" s="1012"/>
      <c r="Q150" s="32"/>
      <c r="R150" s="33"/>
    </row>
    <row r="151" spans="3:18" s="4" customFormat="1" ht="18" customHeight="1">
      <c r="C151" s="27"/>
      <c r="D151" s="28"/>
      <c r="E151" s="28"/>
      <c r="F151" s="1014"/>
      <c r="G151" s="1015"/>
      <c r="H151" s="1014"/>
      <c r="I151" s="257"/>
      <c r="J151" s="257"/>
      <c r="K151" s="1014"/>
      <c r="L151" s="117"/>
      <c r="M151" s="312"/>
      <c r="N151" s="32"/>
      <c r="O151" s="576"/>
      <c r="P151" s="1012"/>
      <c r="Q151" s="32"/>
      <c r="R151" s="33"/>
    </row>
    <row r="152" spans="3:18" s="4" customFormat="1" ht="18" customHeight="1">
      <c r="C152" s="27"/>
      <c r="D152" s="28"/>
      <c r="E152" s="28"/>
      <c r="F152" s="1014"/>
      <c r="G152" s="1015"/>
      <c r="H152" s="1014"/>
      <c r="I152" s="257"/>
      <c r="J152" s="257"/>
      <c r="K152" s="1014"/>
      <c r="L152" s="117"/>
      <c r="M152" s="312"/>
      <c r="N152" s="32"/>
      <c r="O152" s="576"/>
      <c r="P152" s="1012"/>
      <c r="Q152" s="32"/>
      <c r="R152" s="33"/>
    </row>
    <row r="153" spans="3:18" s="4" customFormat="1" ht="18" customHeight="1">
      <c r="C153" s="27"/>
      <c r="D153" s="28"/>
      <c r="E153" s="28"/>
      <c r="F153" s="1014"/>
      <c r="G153" s="1015"/>
      <c r="H153" s="1014"/>
      <c r="I153" s="257"/>
      <c r="J153" s="257"/>
      <c r="K153" s="1014"/>
      <c r="L153" s="117"/>
      <c r="M153" s="312"/>
      <c r="N153" s="32"/>
      <c r="O153" s="576"/>
      <c r="P153" s="1012"/>
      <c r="Q153" s="32"/>
      <c r="R153" s="33"/>
    </row>
    <row r="154" spans="3:18" s="4" customFormat="1" ht="18" customHeight="1">
      <c r="C154" s="27"/>
      <c r="D154" s="28"/>
      <c r="E154" s="28"/>
      <c r="F154" s="1014"/>
      <c r="G154" s="1015"/>
      <c r="H154" s="1014"/>
      <c r="I154" s="257"/>
      <c r="J154" s="257"/>
      <c r="K154" s="1014"/>
      <c r="L154" s="117"/>
      <c r="M154" s="312"/>
      <c r="N154" s="32"/>
      <c r="O154" s="32"/>
      <c r="P154" s="1017"/>
      <c r="Q154" s="32"/>
      <c r="R154" s="33"/>
    </row>
    <row r="155" spans="3:18" s="4" customFormat="1" ht="18" customHeight="1">
      <c r="C155" s="27"/>
      <c r="D155" s="28"/>
      <c r="E155" s="28"/>
      <c r="F155" s="85"/>
      <c r="G155" s="27"/>
      <c r="H155" s="257"/>
      <c r="I155" s="257"/>
      <c r="J155" s="257"/>
      <c r="K155" s="38"/>
      <c r="L155" s="117"/>
      <c r="M155" s="312"/>
      <c r="N155" s="32"/>
      <c r="O155" s="576"/>
      <c r="P155" s="1012"/>
      <c r="Q155" s="32"/>
      <c r="R155" s="33"/>
    </row>
    <row r="156" spans="3:18" s="4" customFormat="1" ht="18" customHeight="1">
      <c r="C156" s="27"/>
      <c r="D156" s="28"/>
      <c r="E156" s="28"/>
      <c r="F156" s="85"/>
      <c r="G156" s="27"/>
      <c r="H156" s="257"/>
      <c r="I156" s="257"/>
      <c r="J156" s="257"/>
      <c r="K156" s="38"/>
      <c r="L156" s="117"/>
      <c r="M156" s="312"/>
      <c r="N156" s="32"/>
      <c r="O156" s="576"/>
      <c r="P156" s="1012"/>
      <c r="Q156" s="32"/>
      <c r="R156" s="33"/>
    </row>
    <row r="157" spans="3:18" s="4" customFormat="1" ht="18" customHeight="1">
      <c r="C157" s="27"/>
      <c r="D157" s="28"/>
      <c r="E157" s="28"/>
      <c r="F157" s="85"/>
      <c r="G157" s="27"/>
      <c r="H157" s="257"/>
      <c r="I157" s="257"/>
      <c r="J157" s="257"/>
      <c r="K157" s="38"/>
      <c r="L157" s="117"/>
      <c r="M157" s="312"/>
      <c r="N157" s="32"/>
      <c r="O157" s="576"/>
      <c r="P157" s="1012"/>
      <c r="Q157" s="32"/>
      <c r="R157" s="33"/>
    </row>
    <row r="158" spans="3:18" s="4" customFormat="1" ht="18" customHeight="1">
      <c r="C158" s="27"/>
      <c r="D158" s="28"/>
      <c r="E158" s="28"/>
      <c r="F158" s="117"/>
      <c r="G158" s="77"/>
      <c r="H158" s="257"/>
      <c r="I158" s="257"/>
      <c r="J158" s="257"/>
      <c r="K158" s="136"/>
      <c r="L158" s="117"/>
      <c r="M158" s="312"/>
      <c r="N158" s="32"/>
      <c r="O158" s="576"/>
      <c r="P158" s="1012"/>
      <c r="Q158" s="576"/>
      <c r="R158" s="33"/>
    </row>
    <row r="159" spans="3:18" s="4" customFormat="1" ht="18" customHeight="1">
      <c r="C159" s="27"/>
      <c r="D159" s="27"/>
      <c r="E159" s="27"/>
      <c r="F159" s="117"/>
      <c r="G159" s="77"/>
      <c r="H159" s="257"/>
      <c r="I159" s="257"/>
      <c r="J159" s="257"/>
      <c r="K159" s="312"/>
      <c r="L159" s="117"/>
      <c r="M159" s="312"/>
      <c r="N159" s="32"/>
      <c r="O159" s="576"/>
      <c r="P159" s="1012"/>
      <c r="Q159" s="576"/>
      <c r="R159" s="33"/>
    </row>
    <row r="160" spans="3:18" ht="18" customHeight="1">
      <c r="C160" s="27"/>
      <c r="D160" s="27"/>
      <c r="E160" s="27"/>
      <c r="F160" s="117"/>
      <c r="G160" s="77"/>
      <c r="H160" s="257"/>
      <c r="I160" s="257"/>
      <c r="J160" s="257"/>
      <c r="K160" s="312"/>
      <c r="L160" s="117"/>
      <c r="M160" s="312"/>
      <c r="N160" s="32"/>
      <c r="O160" s="576"/>
      <c r="P160" s="1012"/>
      <c r="Q160" s="1018"/>
      <c r="R160" s="1019"/>
    </row>
    <row r="161" spans="1:18">
      <c r="D161" s="27"/>
      <c r="E161" s="27"/>
      <c r="F161" s="117"/>
      <c r="G161" s="77"/>
      <c r="H161" s="257"/>
      <c r="I161" s="257"/>
      <c r="J161" s="257"/>
      <c r="K161" s="312"/>
      <c r="R161" s="12"/>
    </row>
    <row r="162" spans="1:18">
      <c r="R162" s="12"/>
    </row>
    <row r="163" spans="1:18">
      <c r="R163" s="12"/>
    </row>
    <row r="164" spans="1:18">
      <c r="N164" s="644"/>
      <c r="R164" s="12"/>
    </row>
    <row r="165" spans="1:18">
      <c r="C165" s="1"/>
      <c r="R165" s="12"/>
    </row>
    <row r="166" spans="1:18">
      <c r="D166" s="4"/>
      <c r="F166" s="1020"/>
      <c r="G166" s="1021"/>
      <c r="H166" s="4"/>
      <c r="N166" s="644"/>
      <c r="R166" s="1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2"/>
      <c r="H169" s="1"/>
      <c r="I169" s="1"/>
      <c r="J169" s="10"/>
      <c r="K169" s="1"/>
      <c r="L169" s="1"/>
      <c r="O169" s="1"/>
      <c r="P169" s="10"/>
      <c r="Q169" s="572"/>
      <c r="R169" s="572"/>
    </row>
    <row r="170" spans="1:18" s="4" customFormat="1">
      <c r="A170" s="1"/>
      <c r="B170" s="1"/>
      <c r="D170" s="1"/>
      <c r="E170" s="1"/>
      <c r="F170" s="1022"/>
      <c r="H170" s="1"/>
      <c r="I170" s="1"/>
      <c r="J170" s="10"/>
      <c r="K170" s="1"/>
      <c r="L170" s="1"/>
      <c r="O170" s="1"/>
      <c r="P170" s="10"/>
      <c r="Q170" s="572"/>
      <c r="R170" s="572"/>
    </row>
    <row r="171" spans="1:18" s="4" customFormat="1">
      <c r="A171" s="1"/>
      <c r="B171" s="1"/>
      <c r="D171" s="1"/>
      <c r="E171" s="1"/>
      <c r="F171" s="1022"/>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row r="173" spans="1:18" s="4" customFormat="1">
      <c r="A173" s="1"/>
      <c r="B173" s="1"/>
      <c r="D173" s="1"/>
      <c r="E173" s="1"/>
      <c r="F173" s="1022"/>
      <c r="H173" s="1"/>
      <c r="I173" s="1"/>
      <c r="J173" s="10"/>
      <c r="K173" s="1"/>
      <c r="L173" s="1"/>
      <c r="O173" s="1"/>
      <c r="P173" s="10"/>
      <c r="Q173" s="572"/>
      <c r="R173" s="572"/>
    </row>
    <row r="174" spans="1:18" s="4" customFormat="1">
      <c r="A174" s="1"/>
      <c r="B174" s="1"/>
      <c r="D174" s="1"/>
      <c r="E174" s="1"/>
      <c r="F174" s="1023"/>
      <c r="H174" s="1"/>
      <c r="I174" s="1"/>
      <c r="J174" s="10"/>
      <c r="K174" s="1"/>
      <c r="L174" s="1"/>
      <c r="O174" s="1"/>
      <c r="P174" s="10"/>
      <c r="Q174" s="572"/>
      <c r="R174" s="572"/>
    </row>
    <row r="175" spans="1:18" s="4" customFormat="1">
      <c r="A175" s="1"/>
      <c r="B175" s="1"/>
      <c r="D175" s="1"/>
      <c r="E175" s="1"/>
      <c r="F175" s="1023"/>
      <c r="H175" s="1"/>
      <c r="I175" s="1"/>
      <c r="J175" s="10"/>
      <c r="K175" s="1"/>
      <c r="L175" s="1"/>
      <c r="O175" s="1"/>
      <c r="P175" s="10"/>
      <c r="Q175" s="572"/>
      <c r="R175" s="572"/>
    </row>
    <row r="176" spans="1:18" s="4" customFormat="1">
      <c r="A176" s="1"/>
      <c r="B176" s="1"/>
      <c r="D176" s="1"/>
      <c r="E176" s="1"/>
      <c r="F176" s="1023"/>
      <c r="H176" s="1"/>
      <c r="I176" s="1"/>
      <c r="J176" s="10"/>
      <c r="K176" s="1"/>
      <c r="L176" s="1"/>
      <c r="O176" s="1"/>
      <c r="P176" s="10"/>
      <c r="Q176" s="572"/>
      <c r="R176" s="572"/>
    </row>
    <row r="177" spans="1:18" s="4" customFormat="1">
      <c r="A177" s="1"/>
      <c r="B177" s="1"/>
      <c r="D177" s="1"/>
      <c r="E177" s="1"/>
      <c r="F177" s="1022"/>
      <c r="H177" s="1"/>
      <c r="I177" s="1"/>
      <c r="J177" s="10"/>
      <c r="K177" s="1"/>
      <c r="L177" s="1"/>
      <c r="O177" s="1"/>
      <c r="P177" s="10"/>
      <c r="Q177" s="572"/>
      <c r="R177" s="572"/>
    </row>
  </sheetData>
  <autoFilter ref="C11:P130" xr:uid="{6B4A42AF-C239-4595-B48B-76DA85163CA9}"/>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104:K105 JG104:JG105 TC104:TC105 ACY104:ACY105 AMU104:AMU105 AWQ104:AWQ105 BGM104:BGM105 BQI104:BQI105 CAE104:CAE105 CKA104:CKA105 CTW104:CTW105 DDS104:DDS105 DNO104:DNO105 DXK104:DXK105 EHG104:EHG105 ERC104:ERC105 FAY104:FAY105 FKU104:FKU105 FUQ104:FUQ105 GEM104:GEM105 GOI104:GOI105 GYE104:GYE105 HIA104:HIA105 HRW104:HRW105 IBS104:IBS105 ILO104:ILO105 IVK104:IVK105 JFG104:JFG105 JPC104:JPC105 JYY104:JYY105 KIU104:KIU105 KSQ104:KSQ105 LCM104:LCM105 LMI104:LMI105 LWE104:LWE105 MGA104:MGA105 MPW104:MPW105 MZS104:MZS105 NJO104:NJO105 NTK104:NTK105 ODG104:ODG105 ONC104:ONC105 OWY104:OWY105 PGU104:PGU105 PQQ104:PQQ105 QAM104:QAM105 QKI104:QKI105 QUE104:QUE105 REA104:REA105 RNW104:RNW105 RXS104:RXS105 SHO104:SHO105 SRK104:SRK105 TBG104:TBG105 TLC104:TLC105 TUY104:TUY105 UEU104:UEU105 UOQ104:UOQ105 UYM104:UYM105 VII104:VII105 VSE104:VSE105 WCA104:WCA105 WLW104:WLW105 WVS104:WVS105 K65640:K65641 JG65640:JG65641 TC65640:TC65641 ACY65640:ACY65641 AMU65640:AMU65641 AWQ65640:AWQ65641 BGM65640:BGM65641 BQI65640:BQI65641 CAE65640:CAE65641 CKA65640:CKA65641 CTW65640:CTW65641 DDS65640:DDS65641 DNO65640:DNO65641 DXK65640:DXK65641 EHG65640:EHG65641 ERC65640:ERC65641 FAY65640:FAY65641 FKU65640:FKU65641 FUQ65640:FUQ65641 GEM65640:GEM65641 GOI65640:GOI65641 GYE65640:GYE65641 HIA65640:HIA65641 HRW65640:HRW65641 IBS65640:IBS65641 ILO65640:ILO65641 IVK65640:IVK65641 JFG65640:JFG65641 JPC65640:JPC65641 JYY65640:JYY65641 KIU65640:KIU65641 KSQ65640:KSQ65641 LCM65640:LCM65641 LMI65640:LMI65641 LWE65640:LWE65641 MGA65640:MGA65641 MPW65640:MPW65641 MZS65640:MZS65641 NJO65640:NJO65641 NTK65640:NTK65641 ODG65640:ODG65641 ONC65640:ONC65641 OWY65640:OWY65641 PGU65640:PGU65641 PQQ65640:PQQ65641 QAM65640:QAM65641 QKI65640:QKI65641 QUE65640:QUE65641 REA65640:REA65641 RNW65640:RNW65641 RXS65640:RXS65641 SHO65640:SHO65641 SRK65640:SRK65641 TBG65640:TBG65641 TLC65640:TLC65641 TUY65640:TUY65641 UEU65640:UEU65641 UOQ65640:UOQ65641 UYM65640:UYM65641 VII65640:VII65641 VSE65640:VSE65641 WCA65640:WCA65641 WLW65640:WLW65641 WVS65640:WVS65641 K131176:K131177 JG131176:JG131177 TC131176:TC131177 ACY131176:ACY131177 AMU131176:AMU131177 AWQ131176:AWQ131177 BGM131176:BGM131177 BQI131176:BQI131177 CAE131176:CAE131177 CKA131176:CKA131177 CTW131176:CTW131177 DDS131176:DDS131177 DNO131176:DNO131177 DXK131176:DXK131177 EHG131176:EHG131177 ERC131176:ERC131177 FAY131176:FAY131177 FKU131176:FKU131177 FUQ131176:FUQ131177 GEM131176:GEM131177 GOI131176:GOI131177 GYE131176:GYE131177 HIA131176:HIA131177 HRW131176:HRW131177 IBS131176:IBS131177 ILO131176:ILO131177 IVK131176:IVK131177 JFG131176:JFG131177 JPC131176:JPC131177 JYY131176:JYY131177 KIU131176:KIU131177 KSQ131176:KSQ131177 LCM131176:LCM131177 LMI131176:LMI131177 LWE131176:LWE131177 MGA131176:MGA131177 MPW131176:MPW131177 MZS131176:MZS131177 NJO131176:NJO131177 NTK131176:NTK131177 ODG131176:ODG131177 ONC131176:ONC131177 OWY131176:OWY131177 PGU131176:PGU131177 PQQ131176:PQQ131177 QAM131176:QAM131177 QKI131176:QKI131177 QUE131176:QUE131177 REA131176:REA131177 RNW131176:RNW131177 RXS131176:RXS131177 SHO131176:SHO131177 SRK131176:SRK131177 TBG131176:TBG131177 TLC131176:TLC131177 TUY131176:TUY131177 UEU131176:UEU131177 UOQ131176:UOQ131177 UYM131176:UYM131177 VII131176:VII131177 VSE131176:VSE131177 WCA131176:WCA131177 WLW131176:WLW131177 WVS131176:WVS131177 K196712:K196713 JG196712:JG196713 TC196712:TC196713 ACY196712:ACY196713 AMU196712:AMU196713 AWQ196712:AWQ196713 BGM196712:BGM196713 BQI196712:BQI196713 CAE196712:CAE196713 CKA196712:CKA196713 CTW196712:CTW196713 DDS196712:DDS196713 DNO196712:DNO196713 DXK196712:DXK196713 EHG196712:EHG196713 ERC196712:ERC196713 FAY196712:FAY196713 FKU196712:FKU196713 FUQ196712:FUQ196713 GEM196712:GEM196713 GOI196712:GOI196713 GYE196712:GYE196713 HIA196712:HIA196713 HRW196712:HRW196713 IBS196712:IBS196713 ILO196712:ILO196713 IVK196712:IVK196713 JFG196712:JFG196713 JPC196712:JPC196713 JYY196712:JYY196713 KIU196712:KIU196713 KSQ196712:KSQ196713 LCM196712:LCM196713 LMI196712:LMI196713 LWE196712:LWE196713 MGA196712:MGA196713 MPW196712:MPW196713 MZS196712:MZS196713 NJO196712:NJO196713 NTK196712:NTK196713 ODG196712:ODG196713 ONC196712:ONC196713 OWY196712:OWY196713 PGU196712:PGU196713 PQQ196712:PQQ196713 QAM196712:QAM196713 QKI196712:QKI196713 QUE196712:QUE196713 REA196712:REA196713 RNW196712:RNW196713 RXS196712:RXS196713 SHO196712:SHO196713 SRK196712:SRK196713 TBG196712:TBG196713 TLC196712:TLC196713 TUY196712:TUY196713 UEU196712:UEU196713 UOQ196712:UOQ196713 UYM196712:UYM196713 VII196712:VII196713 VSE196712:VSE196713 WCA196712:WCA196713 WLW196712:WLW196713 WVS196712:WVS196713 K262248:K262249 JG262248:JG262249 TC262248:TC262249 ACY262248:ACY262249 AMU262248:AMU262249 AWQ262248:AWQ262249 BGM262248:BGM262249 BQI262248:BQI262249 CAE262248:CAE262249 CKA262248:CKA262249 CTW262248:CTW262249 DDS262248:DDS262249 DNO262248:DNO262249 DXK262248:DXK262249 EHG262248:EHG262249 ERC262248:ERC262249 FAY262248:FAY262249 FKU262248:FKU262249 FUQ262248:FUQ262249 GEM262248:GEM262249 GOI262248:GOI262249 GYE262248:GYE262249 HIA262248:HIA262249 HRW262248:HRW262249 IBS262248:IBS262249 ILO262248:ILO262249 IVK262248:IVK262249 JFG262248:JFG262249 JPC262248:JPC262249 JYY262248:JYY262249 KIU262248:KIU262249 KSQ262248:KSQ262249 LCM262248:LCM262249 LMI262248:LMI262249 LWE262248:LWE262249 MGA262248:MGA262249 MPW262248:MPW262249 MZS262248:MZS262249 NJO262248:NJO262249 NTK262248:NTK262249 ODG262248:ODG262249 ONC262248:ONC262249 OWY262248:OWY262249 PGU262248:PGU262249 PQQ262248:PQQ262249 QAM262248:QAM262249 QKI262248:QKI262249 QUE262248:QUE262249 REA262248:REA262249 RNW262248:RNW262249 RXS262248:RXS262249 SHO262248:SHO262249 SRK262248:SRK262249 TBG262248:TBG262249 TLC262248:TLC262249 TUY262248:TUY262249 UEU262248:UEU262249 UOQ262248:UOQ262249 UYM262248:UYM262249 VII262248:VII262249 VSE262248:VSE262249 WCA262248:WCA262249 WLW262248:WLW262249 WVS262248:WVS262249 K327784:K327785 JG327784:JG327785 TC327784:TC327785 ACY327784:ACY327785 AMU327784:AMU327785 AWQ327784:AWQ327785 BGM327784:BGM327785 BQI327784:BQI327785 CAE327784:CAE327785 CKA327784:CKA327785 CTW327784:CTW327785 DDS327784:DDS327785 DNO327784:DNO327785 DXK327784:DXK327785 EHG327784:EHG327785 ERC327784:ERC327785 FAY327784:FAY327785 FKU327784:FKU327785 FUQ327784:FUQ327785 GEM327784:GEM327785 GOI327784:GOI327785 GYE327784:GYE327785 HIA327784:HIA327785 HRW327784:HRW327785 IBS327784:IBS327785 ILO327784:ILO327785 IVK327784:IVK327785 JFG327784:JFG327785 JPC327784:JPC327785 JYY327784:JYY327785 KIU327784:KIU327785 KSQ327784:KSQ327785 LCM327784:LCM327785 LMI327784:LMI327785 LWE327784:LWE327785 MGA327784:MGA327785 MPW327784:MPW327785 MZS327784:MZS327785 NJO327784:NJO327785 NTK327784:NTK327785 ODG327784:ODG327785 ONC327784:ONC327785 OWY327784:OWY327785 PGU327784:PGU327785 PQQ327784:PQQ327785 QAM327784:QAM327785 QKI327784:QKI327785 QUE327784:QUE327785 REA327784:REA327785 RNW327784:RNW327785 RXS327784:RXS327785 SHO327784:SHO327785 SRK327784:SRK327785 TBG327784:TBG327785 TLC327784:TLC327785 TUY327784:TUY327785 UEU327784:UEU327785 UOQ327784:UOQ327785 UYM327784:UYM327785 VII327784:VII327785 VSE327784:VSE327785 WCA327784:WCA327785 WLW327784:WLW327785 WVS327784:WVS327785 K393320:K393321 JG393320:JG393321 TC393320:TC393321 ACY393320:ACY393321 AMU393320:AMU393321 AWQ393320:AWQ393321 BGM393320:BGM393321 BQI393320:BQI393321 CAE393320:CAE393321 CKA393320:CKA393321 CTW393320:CTW393321 DDS393320:DDS393321 DNO393320:DNO393321 DXK393320:DXK393321 EHG393320:EHG393321 ERC393320:ERC393321 FAY393320:FAY393321 FKU393320:FKU393321 FUQ393320:FUQ393321 GEM393320:GEM393321 GOI393320:GOI393321 GYE393320:GYE393321 HIA393320:HIA393321 HRW393320:HRW393321 IBS393320:IBS393321 ILO393320:ILO393321 IVK393320:IVK393321 JFG393320:JFG393321 JPC393320:JPC393321 JYY393320:JYY393321 KIU393320:KIU393321 KSQ393320:KSQ393321 LCM393320:LCM393321 LMI393320:LMI393321 LWE393320:LWE393321 MGA393320:MGA393321 MPW393320:MPW393321 MZS393320:MZS393321 NJO393320:NJO393321 NTK393320:NTK393321 ODG393320:ODG393321 ONC393320:ONC393321 OWY393320:OWY393321 PGU393320:PGU393321 PQQ393320:PQQ393321 QAM393320:QAM393321 QKI393320:QKI393321 QUE393320:QUE393321 REA393320:REA393321 RNW393320:RNW393321 RXS393320:RXS393321 SHO393320:SHO393321 SRK393320:SRK393321 TBG393320:TBG393321 TLC393320:TLC393321 TUY393320:TUY393321 UEU393320:UEU393321 UOQ393320:UOQ393321 UYM393320:UYM393321 VII393320:VII393321 VSE393320:VSE393321 WCA393320:WCA393321 WLW393320:WLW393321 WVS393320:WVS393321 K458856:K458857 JG458856:JG458857 TC458856:TC458857 ACY458856:ACY458857 AMU458856:AMU458857 AWQ458856:AWQ458857 BGM458856:BGM458857 BQI458856:BQI458857 CAE458856:CAE458857 CKA458856:CKA458857 CTW458856:CTW458857 DDS458856:DDS458857 DNO458856:DNO458857 DXK458856:DXK458857 EHG458856:EHG458857 ERC458856:ERC458857 FAY458856:FAY458857 FKU458856:FKU458857 FUQ458856:FUQ458857 GEM458856:GEM458857 GOI458856:GOI458857 GYE458856:GYE458857 HIA458856:HIA458857 HRW458856:HRW458857 IBS458856:IBS458857 ILO458856:ILO458857 IVK458856:IVK458857 JFG458856:JFG458857 JPC458856:JPC458857 JYY458856:JYY458857 KIU458856:KIU458857 KSQ458856:KSQ458857 LCM458856:LCM458857 LMI458856:LMI458857 LWE458856:LWE458857 MGA458856:MGA458857 MPW458856:MPW458857 MZS458856:MZS458857 NJO458856:NJO458857 NTK458856:NTK458857 ODG458856:ODG458857 ONC458856:ONC458857 OWY458856:OWY458857 PGU458856:PGU458857 PQQ458856:PQQ458857 QAM458856:QAM458857 QKI458856:QKI458857 QUE458856:QUE458857 REA458856:REA458857 RNW458856:RNW458857 RXS458856:RXS458857 SHO458856:SHO458857 SRK458856:SRK458857 TBG458856:TBG458857 TLC458856:TLC458857 TUY458856:TUY458857 UEU458856:UEU458857 UOQ458856:UOQ458857 UYM458856:UYM458857 VII458856:VII458857 VSE458856:VSE458857 WCA458856:WCA458857 WLW458856:WLW458857 WVS458856:WVS458857 K524392:K524393 JG524392:JG524393 TC524392:TC524393 ACY524392:ACY524393 AMU524392:AMU524393 AWQ524392:AWQ524393 BGM524392:BGM524393 BQI524392:BQI524393 CAE524392:CAE524393 CKA524392:CKA524393 CTW524392:CTW524393 DDS524392:DDS524393 DNO524392:DNO524393 DXK524392:DXK524393 EHG524392:EHG524393 ERC524392:ERC524393 FAY524392:FAY524393 FKU524392:FKU524393 FUQ524392:FUQ524393 GEM524392:GEM524393 GOI524392:GOI524393 GYE524392:GYE524393 HIA524392:HIA524393 HRW524392:HRW524393 IBS524392:IBS524393 ILO524392:ILO524393 IVK524392:IVK524393 JFG524392:JFG524393 JPC524392:JPC524393 JYY524392:JYY524393 KIU524392:KIU524393 KSQ524392:KSQ524393 LCM524392:LCM524393 LMI524392:LMI524393 LWE524392:LWE524393 MGA524392:MGA524393 MPW524392:MPW524393 MZS524392:MZS524393 NJO524392:NJO524393 NTK524392:NTK524393 ODG524392:ODG524393 ONC524392:ONC524393 OWY524392:OWY524393 PGU524392:PGU524393 PQQ524392:PQQ524393 QAM524392:QAM524393 QKI524392:QKI524393 QUE524392:QUE524393 REA524392:REA524393 RNW524392:RNW524393 RXS524392:RXS524393 SHO524392:SHO524393 SRK524392:SRK524393 TBG524392:TBG524393 TLC524392:TLC524393 TUY524392:TUY524393 UEU524392:UEU524393 UOQ524392:UOQ524393 UYM524392:UYM524393 VII524392:VII524393 VSE524392:VSE524393 WCA524392:WCA524393 WLW524392:WLW524393 WVS524392:WVS524393 K589928:K589929 JG589928:JG589929 TC589928:TC589929 ACY589928:ACY589929 AMU589928:AMU589929 AWQ589928:AWQ589929 BGM589928:BGM589929 BQI589928:BQI589929 CAE589928:CAE589929 CKA589928:CKA589929 CTW589928:CTW589929 DDS589928:DDS589929 DNO589928:DNO589929 DXK589928:DXK589929 EHG589928:EHG589929 ERC589928:ERC589929 FAY589928:FAY589929 FKU589928:FKU589929 FUQ589928:FUQ589929 GEM589928:GEM589929 GOI589928:GOI589929 GYE589928:GYE589929 HIA589928:HIA589929 HRW589928:HRW589929 IBS589928:IBS589929 ILO589928:ILO589929 IVK589928:IVK589929 JFG589928:JFG589929 JPC589928:JPC589929 JYY589928:JYY589929 KIU589928:KIU589929 KSQ589928:KSQ589929 LCM589928:LCM589929 LMI589928:LMI589929 LWE589928:LWE589929 MGA589928:MGA589929 MPW589928:MPW589929 MZS589928:MZS589929 NJO589928:NJO589929 NTK589928:NTK589929 ODG589928:ODG589929 ONC589928:ONC589929 OWY589928:OWY589929 PGU589928:PGU589929 PQQ589928:PQQ589929 QAM589928:QAM589929 QKI589928:QKI589929 QUE589928:QUE589929 REA589928:REA589929 RNW589928:RNW589929 RXS589928:RXS589929 SHO589928:SHO589929 SRK589928:SRK589929 TBG589928:TBG589929 TLC589928:TLC589929 TUY589928:TUY589929 UEU589928:UEU589929 UOQ589928:UOQ589929 UYM589928:UYM589929 VII589928:VII589929 VSE589928:VSE589929 WCA589928:WCA589929 WLW589928:WLW589929 WVS589928:WVS589929 K655464:K655465 JG655464:JG655465 TC655464:TC655465 ACY655464:ACY655465 AMU655464:AMU655465 AWQ655464:AWQ655465 BGM655464:BGM655465 BQI655464:BQI655465 CAE655464:CAE655465 CKA655464:CKA655465 CTW655464:CTW655465 DDS655464:DDS655465 DNO655464:DNO655465 DXK655464:DXK655465 EHG655464:EHG655465 ERC655464:ERC655465 FAY655464:FAY655465 FKU655464:FKU655465 FUQ655464:FUQ655465 GEM655464:GEM655465 GOI655464:GOI655465 GYE655464:GYE655465 HIA655464:HIA655465 HRW655464:HRW655465 IBS655464:IBS655465 ILO655464:ILO655465 IVK655464:IVK655465 JFG655464:JFG655465 JPC655464:JPC655465 JYY655464:JYY655465 KIU655464:KIU655465 KSQ655464:KSQ655465 LCM655464:LCM655465 LMI655464:LMI655465 LWE655464:LWE655465 MGA655464:MGA655465 MPW655464:MPW655465 MZS655464:MZS655465 NJO655464:NJO655465 NTK655464:NTK655465 ODG655464:ODG655465 ONC655464:ONC655465 OWY655464:OWY655465 PGU655464:PGU655465 PQQ655464:PQQ655465 QAM655464:QAM655465 QKI655464:QKI655465 QUE655464:QUE655465 REA655464:REA655465 RNW655464:RNW655465 RXS655464:RXS655465 SHO655464:SHO655465 SRK655464:SRK655465 TBG655464:TBG655465 TLC655464:TLC655465 TUY655464:TUY655465 UEU655464:UEU655465 UOQ655464:UOQ655465 UYM655464:UYM655465 VII655464:VII655465 VSE655464:VSE655465 WCA655464:WCA655465 WLW655464:WLW655465 WVS655464:WVS655465 K721000:K721001 JG721000:JG721001 TC721000:TC721001 ACY721000:ACY721001 AMU721000:AMU721001 AWQ721000:AWQ721001 BGM721000:BGM721001 BQI721000:BQI721001 CAE721000:CAE721001 CKA721000:CKA721001 CTW721000:CTW721001 DDS721000:DDS721001 DNO721000:DNO721001 DXK721000:DXK721001 EHG721000:EHG721001 ERC721000:ERC721001 FAY721000:FAY721001 FKU721000:FKU721001 FUQ721000:FUQ721001 GEM721000:GEM721001 GOI721000:GOI721001 GYE721000:GYE721001 HIA721000:HIA721001 HRW721000:HRW721001 IBS721000:IBS721001 ILO721000:ILO721001 IVK721000:IVK721001 JFG721000:JFG721001 JPC721000:JPC721001 JYY721000:JYY721001 KIU721000:KIU721001 KSQ721000:KSQ721001 LCM721000:LCM721001 LMI721000:LMI721001 LWE721000:LWE721001 MGA721000:MGA721001 MPW721000:MPW721001 MZS721000:MZS721001 NJO721000:NJO721001 NTK721000:NTK721001 ODG721000:ODG721001 ONC721000:ONC721001 OWY721000:OWY721001 PGU721000:PGU721001 PQQ721000:PQQ721001 QAM721000:QAM721001 QKI721000:QKI721001 QUE721000:QUE721001 REA721000:REA721001 RNW721000:RNW721001 RXS721000:RXS721001 SHO721000:SHO721001 SRK721000:SRK721001 TBG721000:TBG721001 TLC721000:TLC721001 TUY721000:TUY721001 UEU721000:UEU721001 UOQ721000:UOQ721001 UYM721000:UYM721001 VII721000:VII721001 VSE721000:VSE721001 WCA721000:WCA721001 WLW721000:WLW721001 WVS721000:WVS721001 K786536:K786537 JG786536:JG786537 TC786536:TC786537 ACY786536:ACY786537 AMU786536:AMU786537 AWQ786536:AWQ786537 BGM786536:BGM786537 BQI786536:BQI786537 CAE786536:CAE786537 CKA786536:CKA786537 CTW786536:CTW786537 DDS786536:DDS786537 DNO786536:DNO786537 DXK786536:DXK786537 EHG786536:EHG786537 ERC786536:ERC786537 FAY786536:FAY786537 FKU786536:FKU786537 FUQ786536:FUQ786537 GEM786536:GEM786537 GOI786536:GOI786537 GYE786536:GYE786537 HIA786536:HIA786537 HRW786536:HRW786537 IBS786536:IBS786537 ILO786536:ILO786537 IVK786536:IVK786537 JFG786536:JFG786537 JPC786536:JPC786537 JYY786536:JYY786537 KIU786536:KIU786537 KSQ786536:KSQ786537 LCM786536:LCM786537 LMI786536:LMI786537 LWE786536:LWE786537 MGA786536:MGA786537 MPW786536:MPW786537 MZS786536:MZS786537 NJO786536:NJO786537 NTK786536:NTK786537 ODG786536:ODG786537 ONC786536:ONC786537 OWY786536:OWY786537 PGU786536:PGU786537 PQQ786536:PQQ786537 QAM786536:QAM786537 QKI786536:QKI786537 QUE786536:QUE786537 REA786536:REA786537 RNW786536:RNW786537 RXS786536:RXS786537 SHO786536:SHO786537 SRK786536:SRK786537 TBG786536:TBG786537 TLC786536:TLC786537 TUY786536:TUY786537 UEU786536:UEU786537 UOQ786536:UOQ786537 UYM786536:UYM786537 VII786536:VII786537 VSE786536:VSE786537 WCA786536:WCA786537 WLW786536:WLW786537 WVS786536:WVS786537 K852072:K852073 JG852072:JG852073 TC852072:TC852073 ACY852072:ACY852073 AMU852072:AMU852073 AWQ852072:AWQ852073 BGM852072:BGM852073 BQI852072:BQI852073 CAE852072:CAE852073 CKA852072:CKA852073 CTW852072:CTW852073 DDS852072:DDS852073 DNO852072:DNO852073 DXK852072:DXK852073 EHG852072:EHG852073 ERC852072:ERC852073 FAY852072:FAY852073 FKU852072:FKU852073 FUQ852072:FUQ852073 GEM852072:GEM852073 GOI852072:GOI852073 GYE852072:GYE852073 HIA852072:HIA852073 HRW852072:HRW852073 IBS852072:IBS852073 ILO852072:ILO852073 IVK852072:IVK852073 JFG852072:JFG852073 JPC852072:JPC852073 JYY852072:JYY852073 KIU852072:KIU852073 KSQ852072:KSQ852073 LCM852072:LCM852073 LMI852072:LMI852073 LWE852072:LWE852073 MGA852072:MGA852073 MPW852072:MPW852073 MZS852072:MZS852073 NJO852072:NJO852073 NTK852072:NTK852073 ODG852072:ODG852073 ONC852072:ONC852073 OWY852072:OWY852073 PGU852072:PGU852073 PQQ852072:PQQ852073 QAM852072:QAM852073 QKI852072:QKI852073 QUE852072:QUE852073 REA852072:REA852073 RNW852072:RNW852073 RXS852072:RXS852073 SHO852072:SHO852073 SRK852072:SRK852073 TBG852072:TBG852073 TLC852072:TLC852073 TUY852072:TUY852073 UEU852072:UEU852073 UOQ852072:UOQ852073 UYM852072:UYM852073 VII852072:VII852073 VSE852072:VSE852073 WCA852072:WCA852073 WLW852072:WLW852073 WVS852072:WVS852073 K917608:K917609 JG917608:JG917609 TC917608:TC917609 ACY917608:ACY917609 AMU917608:AMU917609 AWQ917608:AWQ917609 BGM917608:BGM917609 BQI917608:BQI917609 CAE917608:CAE917609 CKA917608:CKA917609 CTW917608:CTW917609 DDS917608:DDS917609 DNO917608:DNO917609 DXK917608:DXK917609 EHG917608:EHG917609 ERC917608:ERC917609 FAY917608:FAY917609 FKU917608:FKU917609 FUQ917608:FUQ917609 GEM917608:GEM917609 GOI917608:GOI917609 GYE917608:GYE917609 HIA917608:HIA917609 HRW917608:HRW917609 IBS917608:IBS917609 ILO917608:ILO917609 IVK917608:IVK917609 JFG917608:JFG917609 JPC917608:JPC917609 JYY917608:JYY917609 KIU917608:KIU917609 KSQ917608:KSQ917609 LCM917608:LCM917609 LMI917608:LMI917609 LWE917608:LWE917609 MGA917608:MGA917609 MPW917608:MPW917609 MZS917608:MZS917609 NJO917608:NJO917609 NTK917608:NTK917609 ODG917608:ODG917609 ONC917608:ONC917609 OWY917608:OWY917609 PGU917608:PGU917609 PQQ917608:PQQ917609 QAM917608:QAM917609 QKI917608:QKI917609 QUE917608:QUE917609 REA917608:REA917609 RNW917608:RNW917609 RXS917608:RXS917609 SHO917608:SHO917609 SRK917608:SRK917609 TBG917608:TBG917609 TLC917608:TLC917609 TUY917608:TUY917609 UEU917608:UEU917609 UOQ917608:UOQ917609 UYM917608:UYM917609 VII917608:VII917609 VSE917608:VSE917609 WCA917608:WCA917609 WLW917608:WLW917609 WVS917608:WVS917609 K983144:K983145 JG983144:JG983145 TC983144:TC983145 ACY983144:ACY983145 AMU983144:AMU983145 AWQ983144:AWQ983145 BGM983144:BGM983145 BQI983144:BQI983145 CAE983144:CAE983145 CKA983144:CKA983145 CTW983144:CTW983145 DDS983144:DDS983145 DNO983144:DNO983145 DXK983144:DXK983145 EHG983144:EHG983145 ERC983144:ERC983145 FAY983144:FAY983145 FKU983144:FKU983145 FUQ983144:FUQ983145 GEM983144:GEM983145 GOI983144:GOI983145 GYE983144:GYE983145 HIA983144:HIA983145 HRW983144:HRW983145 IBS983144:IBS983145 ILO983144:ILO983145 IVK983144:IVK983145 JFG983144:JFG983145 JPC983144:JPC983145 JYY983144:JYY983145 KIU983144:KIU983145 KSQ983144:KSQ983145 LCM983144:LCM983145 LMI983144:LMI983145 LWE983144:LWE983145 MGA983144:MGA983145 MPW983144:MPW983145 MZS983144:MZS983145 NJO983144:NJO983145 NTK983144:NTK983145 ODG983144:ODG983145 ONC983144:ONC983145 OWY983144:OWY983145 PGU983144:PGU983145 PQQ983144:PQQ983145 QAM983144:QAM983145 QKI983144:QKI983145 QUE983144:QUE983145 REA983144:REA983145 RNW983144:RNW983145 RXS983144:RXS983145 SHO983144:SHO983145 SRK983144:SRK983145 TBG983144:TBG983145 TLC983144:TLC983145 TUY983144:TUY983145 UEU983144:UEU983145 UOQ983144:UOQ983145 UYM983144:UYM983145 VII983144:VII983145 VSE983144:VSE983145 WCA983144:WCA983145 WLW983144:WLW983145 WVS983144:WVS983145 K56:K59 JG56:JG59 TC56:TC59 ACY56:ACY59 AMU56:AMU59 AWQ56:AWQ59 BGM56:BGM59 BQI56:BQI59 CAE56:CAE59 CKA56:CKA59 CTW56:CTW59 DDS56:DDS59 DNO56:DNO59 DXK56:DXK59 EHG56:EHG59 ERC56:ERC59 FAY56:FAY59 FKU56:FKU59 FUQ56:FUQ59 GEM56:GEM59 GOI56:GOI59 GYE56:GYE59 HIA56:HIA59 HRW56:HRW59 IBS56:IBS59 ILO56:ILO59 IVK56:IVK59 JFG56:JFG59 JPC56:JPC59 JYY56:JYY59 KIU56:KIU59 KSQ56:KSQ59 LCM56:LCM59 LMI56:LMI59 LWE56:LWE59 MGA56:MGA59 MPW56:MPW59 MZS56:MZS59 NJO56:NJO59 NTK56:NTK59 ODG56:ODG59 ONC56:ONC59 OWY56:OWY59 PGU56:PGU59 PQQ56:PQQ59 QAM56:QAM59 QKI56:QKI59 QUE56:QUE59 REA56:REA59 RNW56:RNW59 RXS56:RXS59 SHO56:SHO59 SRK56:SRK59 TBG56:TBG59 TLC56:TLC59 TUY56:TUY59 UEU56:UEU59 UOQ56:UOQ59 UYM56:UYM59 VII56:VII59 VSE56:VSE59 WCA56:WCA59 WLW56:WLW59 WVS56:WVS59 K65592:K65595 JG65592:JG65595 TC65592:TC65595 ACY65592:ACY65595 AMU65592:AMU65595 AWQ65592:AWQ65595 BGM65592:BGM65595 BQI65592:BQI65595 CAE65592:CAE65595 CKA65592:CKA65595 CTW65592:CTW65595 DDS65592:DDS65595 DNO65592:DNO65595 DXK65592:DXK65595 EHG65592:EHG65595 ERC65592:ERC65595 FAY65592:FAY65595 FKU65592:FKU65595 FUQ65592:FUQ65595 GEM65592:GEM65595 GOI65592:GOI65595 GYE65592:GYE65595 HIA65592:HIA65595 HRW65592:HRW65595 IBS65592:IBS65595 ILO65592:ILO65595 IVK65592:IVK65595 JFG65592:JFG65595 JPC65592:JPC65595 JYY65592:JYY65595 KIU65592:KIU65595 KSQ65592:KSQ65595 LCM65592:LCM65595 LMI65592:LMI65595 LWE65592:LWE65595 MGA65592:MGA65595 MPW65592:MPW65595 MZS65592:MZS65595 NJO65592:NJO65595 NTK65592:NTK65595 ODG65592:ODG65595 ONC65592:ONC65595 OWY65592:OWY65595 PGU65592:PGU65595 PQQ65592:PQQ65595 QAM65592:QAM65595 QKI65592:QKI65595 QUE65592:QUE65595 REA65592:REA65595 RNW65592:RNW65595 RXS65592:RXS65595 SHO65592:SHO65595 SRK65592:SRK65595 TBG65592:TBG65595 TLC65592:TLC65595 TUY65592:TUY65595 UEU65592:UEU65595 UOQ65592:UOQ65595 UYM65592:UYM65595 VII65592:VII65595 VSE65592:VSE65595 WCA65592:WCA65595 WLW65592:WLW65595 WVS65592:WVS65595 K131128:K131131 JG131128:JG131131 TC131128:TC131131 ACY131128:ACY131131 AMU131128:AMU131131 AWQ131128:AWQ131131 BGM131128:BGM131131 BQI131128:BQI131131 CAE131128:CAE131131 CKA131128:CKA131131 CTW131128:CTW131131 DDS131128:DDS131131 DNO131128:DNO131131 DXK131128:DXK131131 EHG131128:EHG131131 ERC131128:ERC131131 FAY131128:FAY131131 FKU131128:FKU131131 FUQ131128:FUQ131131 GEM131128:GEM131131 GOI131128:GOI131131 GYE131128:GYE131131 HIA131128:HIA131131 HRW131128:HRW131131 IBS131128:IBS131131 ILO131128:ILO131131 IVK131128:IVK131131 JFG131128:JFG131131 JPC131128:JPC131131 JYY131128:JYY131131 KIU131128:KIU131131 KSQ131128:KSQ131131 LCM131128:LCM131131 LMI131128:LMI131131 LWE131128:LWE131131 MGA131128:MGA131131 MPW131128:MPW131131 MZS131128:MZS131131 NJO131128:NJO131131 NTK131128:NTK131131 ODG131128:ODG131131 ONC131128:ONC131131 OWY131128:OWY131131 PGU131128:PGU131131 PQQ131128:PQQ131131 QAM131128:QAM131131 QKI131128:QKI131131 QUE131128:QUE131131 REA131128:REA131131 RNW131128:RNW131131 RXS131128:RXS131131 SHO131128:SHO131131 SRK131128:SRK131131 TBG131128:TBG131131 TLC131128:TLC131131 TUY131128:TUY131131 UEU131128:UEU131131 UOQ131128:UOQ131131 UYM131128:UYM131131 VII131128:VII131131 VSE131128:VSE131131 WCA131128:WCA131131 WLW131128:WLW131131 WVS131128:WVS131131 K196664:K196667 JG196664:JG196667 TC196664:TC196667 ACY196664:ACY196667 AMU196664:AMU196667 AWQ196664:AWQ196667 BGM196664:BGM196667 BQI196664:BQI196667 CAE196664:CAE196667 CKA196664:CKA196667 CTW196664:CTW196667 DDS196664:DDS196667 DNO196664:DNO196667 DXK196664:DXK196667 EHG196664:EHG196667 ERC196664:ERC196667 FAY196664:FAY196667 FKU196664:FKU196667 FUQ196664:FUQ196667 GEM196664:GEM196667 GOI196664:GOI196667 GYE196664:GYE196667 HIA196664:HIA196667 HRW196664:HRW196667 IBS196664:IBS196667 ILO196664:ILO196667 IVK196664:IVK196667 JFG196664:JFG196667 JPC196664:JPC196667 JYY196664:JYY196667 KIU196664:KIU196667 KSQ196664:KSQ196667 LCM196664:LCM196667 LMI196664:LMI196667 LWE196664:LWE196667 MGA196664:MGA196667 MPW196664:MPW196667 MZS196664:MZS196667 NJO196664:NJO196667 NTK196664:NTK196667 ODG196664:ODG196667 ONC196664:ONC196667 OWY196664:OWY196667 PGU196664:PGU196667 PQQ196664:PQQ196667 QAM196664:QAM196667 QKI196664:QKI196667 QUE196664:QUE196667 REA196664:REA196667 RNW196664:RNW196667 RXS196664:RXS196667 SHO196664:SHO196667 SRK196664:SRK196667 TBG196664:TBG196667 TLC196664:TLC196667 TUY196664:TUY196667 UEU196664:UEU196667 UOQ196664:UOQ196667 UYM196664:UYM196667 VII196664:VII196667 VSE196664:VSE196667 WCA196664:WCA196667 WLW196664:WLW196667 WVS196664:WVS196667 K262200:K262203 JG262200:JG262203 TC262200:TC262203 ACY262200:ACY262203 AMU262200:AMU262203 AWQ262200:AWQ262203 BGM262200:BGM262203 BQI262200:BQI262203 CAE262200:CAE262203 CKA262200:CKA262203 CTW262200:CTW262203 DDS262200:DDS262203 DNO262200:DNO262203 DXK262200:DXK262203 EHG262200:EHG262203 ERC262200:ERC262203 FAY262200:FAY262203 FKU262200:FKU262203 FUQ262200:FUQ262203 GEM262200:GEM262203 GOI262200:GOI262203 GYE262200:GYE262203 HIA262200:HIA262203 HRW262200:HRW262203 IBS262200:IBS262203 ILO262200:ILO262203 IVK262200:IVK262203 JFG262200:JFG262203 JPC262200:JPC262203 JYY262200:JYY262203 KIU262200:KIU262203 KSQ262200:KSQ262203 LCM262200:LCM262203 LMI262200:LMI262203 LWE262200:LWE262203 MGA262200:MGA262203 MPW262200:MPW262203 MZS262200:MZS262203 NJO262200:NJO262203 NTK262200:NTK262203 ODG262200:ODG262203 ONC262200:ONC262203 OWY262200:OWY262203 PGU262200:PGU262203 PQQ262200:PQQ262203 QAM262200:QAM262203 QKI262200:QKI262203 QUE262200:QUE262203 REA262200:REA262203 RNW262200:RNW262203 RXS262200:RXS262203 SHO262200:SHO262203 SRK262200:SRK262203 TBG262200:TBG262203 TLC262200:TLC262203 TUY262200:TUY262203 UEU262200:UEU262203 UOQ262200:UOQ262203 UYM262200:UYM262203 VII262200:VII262203 VSE262200:VSE262203 WCA262200:WCA262203 WLW262200:WLW262203 WVS262200:WVS262203 K327736:K327739 JG327736:JG327739 TC327736:TC327739 ACY327736:ACY327739 AMU327736:AMU327739 AWQ327736:AWQ327739 BGM327736:BGM327739 BQI327736:BQI327739 CAE327736:CAE327739 CKA327736:CKA327739 CTW327736:CTW327739 DDS327736:DDS327739 DNO327736:DNO327739 DXK327736:DXK327739 EHG327736:EHG327739 ERC327736:ERC327739 FAY327736:FAY327739 FKU327736:FKU327739 FUQ327736:FUQ327739 GEM327736:GEM327739 GOI327736:GOI327739 GYE327736:GYE327739 HIA327736:HIA327739 HRW327736:HRW327739 IBS327736:IBS327739 ILO327736:ILO327739 IVK327736:IVK327739 JFG327736:JFG327739 JPC327736:JPC327739 JYY327736:JYY327739 KIU327736:KIU327739 KSQ327736:KSQ327739 LCM327736:LCM327739 LMI327736:LMI327739 LWE327736:LWE327739 MGA327736:MGA327739 MPW327736:MPW327739 MZS327736:MZS327739 NJO327736:NJO327739 NTK327736:NTK327739 ODG327736:ODG327739 ONC327736:ONC327739 OWY327736:OWY327739 PGU327736:PGU327739 PQQ327736:PQQ327739 QAM327736:QAM327739 QKI327736:QKI327739 QUE327736:QUE327739 REA327736:REA327739 RNW327736:RNW327739 RXS327736:RXS327739 SHO327736:SHO327739 SRK327736:SRK327739 TBG327736:TBG327739 TLC327736:TLC327739 TUY327736:TUY327739 UEU327736:UEU327739 UOQ327736:UOQ327739 UYM327736:UYM327739 VII327736:VII327739 VSE327736:VSE327739 WCA327736:WCA327739 WLW327736:WLW327739 WVS327736:WVS327739 K393272:K393275 JG393272:JG393275 TC393272:TC393275 ACY393272:ACY393275 AMU393272:AMU393275 AWQ393272:AWQ393275 BGM393272:BGM393275 BQI393272:BQI393275 CAE393272:CAE393275 CKA393272:CKA393275 CTW393272:CTW393275 DDS393272:DDS393275 DNO393272:DNO393275 DXK393272:DXK393275 EHG393272:EHG393275 ERC393272:ERC393275 FAY393272:FAY393275 FKU393272:FKU393275 FUQ393272:FUQ393275 GEM393272:GEM393275 GOI393272:GOI393275 GYE393272:GYE393275 HIA393272:HIA393275 HRW393272:HRW393275 IBS393272:IBS393275 ILO393272:ILO393275 IVK393272:IVK393275 JFG393272:JFG393275 JPC393272:JPC393275 JYY393272:JYY393275 KIU393272:KIU393275 KSQ393272:KSQ393275 LCM393272:LCM393275 LMI393272:LMI393275 LWE393272:LWE393275 MGA393272:MGA393275 MPW393272:MPW393275 MZS393272:MZS393275 NJO393272:NJO393275 NTK393272:NTK393275 ODG393272:ODG393275 ONC393272:ONC393275 OWY393272:OWY393275 PGU393272:PGU393275 PQQ393272:PQQ393275 QAM393272:QAM393275 QKI393272:QKI393275 QUE393272:QUE393275 REA393272:REA393275 RNW393272:RNW393275 RXS393272:RXS393275 SHO393272:SHO393275 SRK393272:SRK393275 TBG393272:TBG393275 TLC393272:TLC393275 TUY393272:TUY393275 UEU393272:UEU393275 UOQ393272:UOQ393275 UYM393272:UYM393275 VII393272:VII393275 VSE393272:VSE393275 WCA393272:WCA393275 WLW393272:WLW393275 WVS393272:WVS393275 K458808:K458811 JG458808:JG458811 TC458808:TC458811 ACY458808:ACY458811 AMU458808:AMU458811 AWQ458808:AWQ458811 BGM458808:BGM458811 BQI458808:BQI458811 CAE458808:CAE458811 CKA458808:CKA458811 CTW458808:CTW458811 DDS458808:DDS458811 DNO458808:DNO458811 DXK458808:DXK458811 EHG458808:EHG458811 ERC458808:ERC458811 FAY458808:FAY458811 FKU458808:FKU458811 FUQ458808:FUQ458811 GEM458808:GEM458811 GOI458808:GOI458811 GYE458808:GYE458811 HIA458808:HIA458811 HRW458808:HRW458811 IBS458808:IBS458811 ILO458808:ILO458811 IVK458808:IVK458811 JFG458808:JFG458811 JPC458808:JPC458811 JYY458808:JYY458811 KIU458808:KIU458811 KSQ458808:KSQ458811 LCM458808:LCM458811 LMI458808:LMI458811 LWE458808:LWE458811 MGA458808:MGA458811 MPW458808:MPW458811 MZS458808:MZS458811 NJO458808:NJO458811 NTK458808:NTK458811 ODG458808:ODG458811 ONC458808:ONC458811 OWY458808:OWY458811 PGU458808:PGU458811 PQQ458808:PQQ458811 QAM458808:QAM458811 QKI458808:QKI458811 QUE458808:QUE458811 REA458808:REA458811 RNW458808:RNW458811 RXS458808:RXS458811 SHO458808:SHO458811 SRK458808:SRK458811 TBG458808:TBG458811 TLC458808:TLC458811 TUY458808:TUY458811 UEU458808:UEU458811 UOQ458808:UOQ458811 UYM458808:UYM458811 VII458808:VII458811 VSE458808:VSE458811 WCA458808:WCA458811 WLW458808:WLW458811 WVS458808:WVS458811 K524344:K524347 JG524344:JG524347 TC524344:TC524347 ACY524344:ACY524347 AMU524344:AMU524347 AWQ524344:AWQ524347 BGM524344:BGM524347 BQI524344:BQI524347 CAE524344:CAE524347 CKA524344:CKA524347 CTW524344:CTW524347 DDS524344:DDS524347 DNO524344:DNO524347 DXK524344:DXK524347 EHG524344:EHG524347 ERC524344:ERC524347 FAY524344:FAY524347 FKU524344:FKU524347 FUQ524344:FUQ524347 GEM524344:GEM524347 GOI524344:GOI524347 GYE524344:GYE524347 HIA524344:HIA524347 HRW524344:HRW524347 IBS524344:IBS524347 ILO524344:ILO524347 IVK524344:IVK524347 JFG524344:JFG524347 JPC524344:JPC524347 JYY524344:JYY524347 KIU524344:KIU524347 KSQ524344:KSQ524347 LCM524344:LCM524347 LMI524344:LMI524347 LWE524344:LWE524347 MGA524344:MGA524347 MPW524344:MPW524347 MZS524344:MZS524347 NJO524344:NJO524347 NTK524344:NTK524347 ODG524344:ODG524347 ONC524344:ONC524347 OWY524344:OWY524347 PGU524344:PGU524347 PQQ524344:PQQ524347 QAM524344:QAM524347 QKI524344:QKI524347 QUE524344:QUE524347 REA524344:REA524347 RNW524344:RNW524347 RXS524344:RXS524347 SHO524344:SHO524347 SRK524344:SRK524347 TBG524344:TBG524347 TLC524344:TLC524347 TUY524344:TUY524347 UEU524344:UEU524347 UOQ524344:UOQ524347 UYM524344:UYM524347 VII524344:VII524347 VSE524344:VSE524347 WCA524344:WCA524347 WLW524344:WLW524347 WVS524344:WVS524347 K589880:K589883 JG589880:JG589883 TC589880:TC589883 ACY589880:ACY589883 AMU589880:AMU589883 AWQ589880:AWQ589883 BGM589880:BGM589883 BQI589880:BQI589883 CAE589880:CAE589883 CKA589880:CKA589883 CTW589880:CTW589883 DDS589880:DDS589883 DNO589880:DNO589883 DXK589880:DXK589883 EHG589880:EHG589883 ERC589880:ERC589883 FAY589880:FAY589883 FKU589880:FKU589883 FUQ589880:FUQ589883 GEM589880:GEM589883 GOI589880:GOI589883 GYE589880:GYE589883 HIA589880:HIA589883 HRW589880:HRW589883 IBS589880:IBS589883 ILO589880:ILO589883 IVK589880:IVK589883 JFG589880:JFG589883 JPC589880:JPC589883 JYY589880:JYY589883 KIU589880:KIU589883 KSQ589880:KSQ589883 LCM589880:LCM589883 LMI589880:LMI589883 LWE589880:LWE589883 MGA589880:MGA589883 MPW589880:MPW589883 MZS589880:MZS589883 NJO589880:NJO589883 NTK589880:NTK589883 ODG589880:ODG589883 ONC589880:ONC589883 OWY589880:OWY589883 PGU589880:PGU589883 PQQ589880:PQQ589883 QAM589880:QAM589883 QKI589880:QKI589883 QUE589880:QUE589883 REA589880:REA589883 RNW589880:RNW589883 RXS589880:RXS589883 SHO589880:SHO589883 SRK589880:SRK589883 TBG589880:TBG589883 TLC589880:TLC589883 TUY589880:TUY589883 UEU589880:UEU589883 UOQ589880:UOQ589883 UYM589880:UYM589883 VII589880:VII589883 VSE589880:VSE589883 WCA589880:WCA589883 WLW589880:WLW589883 WVS589880:WVS589883 K655416:K655419 JG655416:JG655419 TC655416:TC655419 ACY655416:ACY655419 AMU655416:AMU655419 AWQ655416:AWQ655419 BGM655416:BGM655419 BQI655416:BQI655419 CAE655416:CAE655419 CKA655416:CKA655419 CTW655416:CTW655419 DDS655416:DDS655419 DNO655416:DNO655419 DXK655416:DXK655419 EHG655416:EHG655419 ERC655416:ERC655419 FAY655416:FAY655419 FKU655416:FKU655419 FUQ655416:FUQ655419 GEM655416:GEM655419 GOI655416:GOI655419 GYE655416:GYE655419 HIA655416:HIA655419 HRW655416:HRW655419 IBS655416:IBS655419 ILO655416:ILO655419 IVK655416:IVK655419 JFG655416:JFG655419 JPC655416:JPC655419 JYY655416:JYY655419 KIU655416:KIU655419 KSQ655416:KSQ655419 LCM655416:LCM655419 LMI655416:LMI655419 LWE655416:LWE655419 MGA655416:MGA655419 MPW655416:MPW655419 MZS655416:MZS655419 NJO655416:NJO655419 NTK655416:NTK655419 ODG655416:ODG655419 ONC655416:ONC655419 OWY655416:OWY655419 PGU655416:PGU655419 PQQ655416:PQQ655419 QAM655416:QAM655419 QKI655416:QKI655419 QUE655416:QUE655419 REA655416:REA655419 RNW655416:RNW655419 RXS655416:RXS655419 SHO655416:SHO655419 SRK655416:SRK655419 TBG655416:TBG655419 TLC655416:TLC655419 TUY655416:TUY655419 UEU655416:UEU655419 UOQ655416:UOQ655419 UYM655416:UYM655419 VII655416:VII655419 VSE655416:VSE655419 WCA655416:WCA655419 WLW655416:WLW655419 WVS655416:WVS655419 K720952:K720955 JG720952:JG720955 TC720952:TC720955 ACY720952:ACY720955 AMU720952:AMU720955 AWQ720952:AWQ720955 BGM720952:BGM720955 BQI720952:BQI720955 CAE720952:CAE720955 CKA720952:CKA720955 CTW720952:CTW720955 DDS720952:DDS720955 DNO720952:DNO720955 DXK720952:DXK720955 EHG720952:EHG720955 ERC720952:ERC720955 FAY720952:FAY720955 FKU720952:FKU720955 FUQ720952:FUQ720955 GEM720952:GEM720955 GOI720952:GOI720955 GYE720952:GYE720955 HIA720952:HIA720955 HRW720952:HRW720955 IBS720952:IBS720955 ILO720952:ILO720955 IVK720952:IVK720955 JFG720952:JFG720955 JPC720952:JPC720955 JYY720952:JYY720955 KIU720952:KIU720955 KSQ720952:KSQ720955 LCM720952:LCM720955 LMI720952:LMI720955 LWE720952:LWE720955 MGA720952:MGA720955 MPW720952:MPW720955 MZS720952:MZS720955 NJO720952:NJO720955 NTK720952:NTK720955 ODG720952:ODG720955 ONC720952:ONC720955 OWY720952:OWY720955 PGU720952:PGU720955 PQQ720952:PQQ720955 QAM720952:QAM720955 QKI720952:QKI720955 QUE720952:QUE720955 REA720952:REA720955 RNW720952:RNW720955 RXS720952:RXS720955 SHO720952:SHO720955 SRK720952:SRK720955 TBG720952:TBG720955 TLC720952:TLC720955 TUY720952:TUY720955 UEU720952:UEU720955 UOQ720952:UOQ720955 UYM720952:UYM720955 VII720952:VII720955 VSE720952:VSE720955 WCA720952:WCA720955 WLW720952:WLW720955 WVS720952:WVS720955 K786488:K786491 JG786488:JG786491 TC786488:TC786491 ACY786488:ACY786491 AMU786488:AMU786491 AWQ786488:AWQ786491 BGM786488:BGM786491 BQI786488:BQI786491 CAE786488:CAE786491 CKA786488:CKA786491 CTW786488:CTW786491 DDS786488:DDS786491 DNO786488:DNO786491 DXK786488:DXK786491 EHG786488:EHG786491 ERC786488:ERC786491 FAY786488:FAY786491 FKU786488:FKU786491 FUQ786488:FUQ786491 GEM786488:GEM786491 GOI786488:GOI786491 GYE786488:GYE786491 HIA786488:HIA786491 HRW786488:HRW786491 IBS786488:IBS786491 ILO786488:ILO786491 IVK786488:IVK786491 JFG786488:JFG786491 JPC786488:JPC786491 JYY786488:JYY786491 KIU786488:KIU786491 KSQ786488:KSQ786491 LCM786488:LCM786491 LMI786488:LMI786491 LWE786488:LWE786491 MGA786488:MGA786491 MPW786488:MPW786491 MZS786488:MZS786491 NJO786488:NJO786491 NTK786488:NTK786491 ODG786488:ODG786491 ONC786488:ONC786491 OWY786488:OWY786491 PGU786488:PGU786491 PQQ786488:PQQ786491 QAM786488:QAM786491 QKI786488:QKI786491 QUE786488:QUE786491 REA786488:REA786491 RNW786488:RNW786491 RXS786488:RXS786491 SHO786488:SHO786491 SRK786488:SRK786491 TBG786488:TBG786491 TLC786488:TLC786491 TUY786488:TUY786491 UEU786488:UEU786491 UOQ786488:UOQ786491 UYM786488:UYM786491 VII786488:VII786491 VSE786488:VSE786491 WCA786488:WCA786491 WLW786488:WLW786491 WVS786488:WVS786491 K852024:K852027 JG852024:JG852027 TC852024:TC852027 ACY852024:ACY852027 AMU852024:AMU852027 AWQ852024:AWQ852027 BGM852024:BGM852027 BQI852024:BQI852027 CAE852024:CAE852027 CKA852024:CKA852027 CTW852024:CTW852027 DDS852024:DDS852027 DNO852024:DNO852027 DXK852024:DXK852027 EHG852024:EHG852027 ERC852024:ERC852027 FAY852024:FAY852027 FKU852024:FKU852027 FUQ852024:FUQ852027 GEM852024:GEM852027 GOI852024:GOI852027 GYE852024:GYE852027 HIA852024:HIA852027 HRW852024:HRW852027 IBS852024:IBS852027 ILO852024:ILO852027 IVK852024:IVK852027 JFG852024:JFG852027 JPC852024:JPC852027 JYY852024:JYY852027 KIU852024:KIU852027 KSQ852024:KSQ852027 LCM852024:LCM852027 LMI852024:LMI852027 LWE852024:LWE852027 MGA852024:MGA852027 MPW852024:MPW852027 MZS852024:MZS852027 NJO852024:NJO852027 NTK852024:NTK852027 ODG852024:ODG852027 ONC852024:ONC852027 OWY852024:OWY852027 PGU852024:PGU852027 PQQ852024:PQQ852027 QAM852024:QAM852027 QKI852024:QKI852027 QUE852024:QUE852027 REA852024:REA852027 RNW852024:RNW852027 RXS852024:RXS852027 SHO852024:SHO852027 SRK852024:SRK852027 TBG852024:TBG852027 TLC852024:TLC852027 TUY852024:TUY852027 UEU852024:UEU852027 UOQ852024:UOQ852027 UYM852024:UYM852027 VII852024:VII852027 VSE852024:VSE852027 WCA852024:WCA852027 WLW852024:WLW852027 WVS852024:WVS852027 K917560:K917563 JG917560:JG917563 TC917560:TC917563 ACY917560:ACY917563 AMU917560:AMU917563 AWQ917560:AWQ917563 BGM917560:BGM917563 BQI917560:BQI917563 CAE917560:CAE917563 CKA917560:CKA917563 CTW917560:CTW917563 DDS917560:DDS917563 DNO917560:DNO917563 DXK917560:DXK917563 EHG917560:EHG917563 ERC917560:ERC917563 FAY917560:FAY917563 FKU917560:FKU917563 FUQ917560:FUQ917563 GEM917560:GEM917563 GOI917560:GOI917563 GYE917560:GYE917563 HIA917560:HIA917563 HRW917560:HRW917563 IBS917560:IBS917563 ILO917560:ILO917563 IVK917560:IVK917563 JFG917560:JFG917563 JPC917560:JPC917563 JYY917560:JYY917563 KIU917560:KIU917563 KSQ917560:KSQ917563 LCM917560:LCM917563 LMI917560:LMI917563 LWE917560:LWE917563 MGA917560:MGA917563 MPW917560:MPW917563 MZS917560:MZS917563 NJO917560:NJO917563 NTK917560:NTK917563 ODG917560:ODG917563 ONC917560:ONC917563 OWY917560:OWY917563 PGU917560:PGU917563 PQQ917560:PQQ917563 QAM917560:QAM917563 QKI917560:QKI917563 QUE917560:QUE917563 REA917560:REA917563 RNW917560:RNW917563 RXS917560:RXS917563 SHO917560:SHO917563 SRK917560:SRK917563 TBG917560:TBG917563 TLC917560:TLC917563 TUY917560:TUY917563 UEU917560:UEU917563 UOQ917560:UOQ917563 UYM917560:UYM917563 VII917560:VII917563 VSE917560:VSE917563 WCA917560:WCA917563 WLW917560:WLW917563 WVS917560:WVS917563 K983096:K983099 JG983096:JG983099 TC983096:TC983099 ACY983096:ACY983099 AMU983096:AMU983099 AWQ983096:AWQ983099 BGM983096:BGM983099 BQI983096:BQI983099 CAE983096:CAE983099 CKA983096:CKA983099 CTW983096:CTW983099 DDS983096:DDS983099 DNO983096:DNO983099 DXK983096:DXK983099 EHG983096:EHG983099 ERC983096:ERC983099 FAY983096:FAY983099 FKU983096:FKU983099 FUQ983096:FUQ983099 GEM983096:GEM983099 GOI983096:GOI983099 GYE983096:GYE983099 HIA983096:HIA983099 HRW983096:HRW983099 IBS983096:IBS983099 ILO983096:ILO983099 IVK983096:IVK983099 JFG983096:JFG983099 JPC983096:JPC983099 JYY983096:JYY983099 KIU983096:KIU983099 KSQ983096:KSQ983099 LCM983096:LCM983099 LMI983096:LMI983099 LWE983096:LWE983099 MGA983096:MGA983099 MPW983096:MPW983099 MZS983096:MZS983099 NJO983096:NJO983099 NTK983096:NTK983099 ODG983096:ODG983099 ONC983096:ONC983099 OWY983096:OWY983099 PGU983096:PGU983099 PQQ983096:PQQ983099 QAM983096:QAM983099 QKI983096:QKI983099 QUE983096:QUE983099 REA983096:REA983099 RNW983096:RNW983099 RXS983096:RXS983099 SHO983096:SHO983099 SRK983096:SRK983099 TBG983096:TBG983099 TLC983096:TLC983099 TUY983096:TUY983099 UEU983096:UEU983099 UOQ983096:UOQ983099 UYM983096:UYM983099 VII983096:VII983099 VSE983096:VSE983099 WCA983096:WCA983099 WLW983096:WLW983099 WVS983096:WVS983099 K32:K34 JG32:JG34 TC32:TC34 ACY32:ACY34 AMU32:AMU34 AWQ32:AWQ34 BGM32:BGM34 BQI32:BQI34 CAE32:CAE34 CKA32:CKA34 CTW32:CTW34 DDS32:DDS34 DNO32:DNO34 DXK32:DXK34 EHG32:EHG34 ERC32:ERC34 FAY32:FAY34 FKU32:FKU34 FUQ32:FUQ34 GEM32:GEM34 GOI32:GOI34 GYE32:GYE34 HIA32:HIA34 HRW32:HRW34 IBS32:IBS34 ILO32:ILO34 IVK32:IVK34 JFG32:JFG34 JPC32:JPC34 JYY32:JYY34 KIU32:KIU34 KSQ32:KSQ34 LCM32:LCM34 LMI32:LMI34 LWE32:LWE34 MGA32:MGA34 MPW32:MPW34 MZS32:MZS34 NJO32:NJO34 NTK32:NTK34 ODG32:ODG34 ONC32:ONC34 OWY32:OWY34 PGU32:PGU34 PQQ32:PQQ34 QAM32:QAM34 QKI32:QKI34 QUE32:QUE34 REA32:REA34 RNW32:RNW34 RXS32:RXS34 SHO32:SHO34 SRK32:SRK34 TBG32:TBG34 TLC32:TLC34 TUY32:TUY34 UEU32:UEU34 UOQ32:UOQ34 UYM32:UYM34 VII32:VII34 VSE32:VSE34 WCA32:WCA34 WLW32:WLW34 WVS32:WVS34 K65568:K65570 JG65568:JG65570 TC65568:TC65570 ACY65568:ACY65570 AMU65568:AMU65570 AWQ65568:AWQ65570 BGM65568:BGM65570 BQI65568:BQI65570 CAE65568:CAE65570 CKA65568:CKA65570 CTW65568:CTW65570 DDS65568:DDS65570 DNO65568:DNO65570 DXK65568:DXK65570 EHG65568:EHG65570 ERC65568:ERC65570 FAY65568:FAY65570 FKU65568:FKU65570 FUQ65568:FUQ65570 GEM65568:GEM65570 GOI65568:GOI65570 GYE65568:GYE65570 HIA65568:HIA65570 HRW65568:HRW65570 IBS65568:IBS65570 ILO65568:ILO65570 IVK65568:IVK65570 JFG65568:JFG65570 JPC65568:JPC65570 JYY65568:JYY65570 KIU65568:KIU65570 KSQ65568:KSQ65570 LCM65568:LCM65570 LMI65568:LMI65570 LWE65568:LWE65570 MGA65568:MGA65570 MPW65568:MPW65570 MZS65568:MZS65570 NJO65568:NJO65570 NTK65568:NTK65570 ODG65568:ODG65570 ONC65568:ONC65570 OWY65568:OWY65570 PGU65568:PGU65570 PQQ65568:PQQ65570 QAM65568:QAM65570 QKI65568:QKI65570 QUE65568:QUE65570 REA65568:REA65570 RNW65568:RNW65570 RXS65568:RXS65570 SHO65568:SHO65570 SRK65568:SRK65570 TBG65568:TBG65570 TLC65568:TLC65570 TUY65568:TUY65570 UEU65568:UEU65570 UOQ65568:UOQ65570 UYM65568:UYM65570 VII65568:VII65570 VSE65568:VSE65570 WCA65568:WCA65570 WLW65568:WLW65570 WVS65568:WVS65570 K131104:K131106 JG131104:JG131106 TC131104:TC131106 ACY131104:ACY131106 AMU131104:AMU131106 AWQ131104:AWQ131106 BGM131104:BGM131106 BQI131104:BQI131106 CAE131104:CAE131106 CKA131104:CKA131106 CTW131104:CTW131106 DDS131104:DDS131106 DNO131104:DNO131106 DXK131104:DXK131106 EHG131104:EHG131106 ERC131104:ERC131106 FAY131104:FAY131106 FKU131104:FKU131106 FUQ131104:FUQ131106 GEM131104:GEM131106 GOI131104:GOI131106 GYE131104:GYE131106 HIA131104:HIA131106 HRW131104:HRW131106 IBS131104:IBS131106 ILO131104:ILO131106 IVK131104:IVK131106 JFG131104:JFG131106 JPC131104:JPC131106 JYY131104:JYY131106 KIU131104:KIU131106 KSQ131104:KSQ131106 LCM131104:LCM131106 LMI131104:LMI131106 LWE131104:LWE131106 MGA131104:MGA131106 MPW131104:MPW131106 MZS131104:MZS131106 NJO131104:NJO131106 NTK131104:NTK131106 ODG131104:ODG131106 ONC131104:ONC131106 OWY131104:OWY131106 PGU131104:PGU131106 PQQ131104:PQQ131106 QAM131104:QAM131106 QKI131104:QKI131106 QUE131104:QUE131106 REA131104:REA131106 RNW131104:RNW131106 RXS131104:RXS131106 SHO131104:SHO131106 SRK131104:SRK131106 TBG131104:TBG131106 TLC131104:TLC131106 TUY131104:TUY131106 UEU131104:UEU131106 UOQ131104:UOQ131106 UYM131104:UYM131106 VII131104:VII131106 VSE131104:VSE131106 WCA131104:WCA131106 WLW131104:WLW131106 WVS131104:WVS131106 K196640:K196642 JG196640:JG196642 TC196640:TC196642 ACY196640:ACY196642 AMU196640:AMU196642 AWQ196640:AWQ196642 BGM196640:BGM196642 BQI196640:BQI196642 CAE196640:CAE196642 CKA196640:CKA196642 CTW196640:CTW196642 DDS196640:DDS196642 DNO196640:DNO196642 DXK196640:DXK196642 EHG196640:EHG196642 ERC196640:ERC196642 FAY196640:FAY196642 FKU196640:FKU196642 FUQ196640:FUQ196642 GEM196640:GEM196642 GOI196640:GOI196642 GYE196640:GYE196642 HIA196640:HIA196642 HRW196640:HRW196642 IBS196640:IBS196642 ILO196640:ILO196642 IVK196640:IVK196642 JFG196640:JFG196642 JPC196640:JPC196642 JYY196640:JYY196642 KIU196640:KIU196642 KSQ196640:KSQ196642 LCM196640:LCM196642 LMI196640:LMI196642 LWE196640:LWE196642 MGA196640:MGA196642 MPW196640:MPW196642 MZS196640:MZS196642 NJO196640:NJO196642 NTK196640:NTK196642 ODG196640:ODG196642 ONC196640:ONC196642 OWY196640:OWY196642 PGU196640:PGU196642 PQQ196640:PQQ196642 QAM196640:QAM196642 QKI196640:QKI196642 QUE196640:QUE196642 REA196640:REA196642 RNW196640:RNW196642 RXS196640:RXS196642 SHO196640:SHO196642 SRK196640:SRK196642 TBG196640:TBG196642 TLC196640:TLC196642 TUY196640:TUY196642 UEU196640:UEU196642 UOQ196640:UOQ196642 UYM196640:UYM196642 VII196640:VII196642 VSE196640:VSE196642 WCA196640:WCA196642 WLW196640:WLW196642 WVS196640:WVS196642 K262176:K262178 JG262176:JG262178 TC262176:TC262178 ACY262176:ACY262178 AMU262176:AMU262178 AWQ262176:AWQ262178 BGM262176:BGM262178 BQI262176:BQI262178 CAE262176:CAE262178 CKA262176:CKA262178 CTW262176:CTW262178 DDS262176:DDS262178 DNO262176:DNO262178 DXK262176:DXK262178 EHG262176:EHG262178 ERC262176:ERC262178 FAY262176:FAY262178 FKU262176:FKU262178 FUQ262176:FUQ262178 GEM262176:GEM262178 GOI262176:GOI262178 GYE262176:GYE262178 HIA262176:HIA262178 HRW262176:HRW262178 IBS262176:IBS262178 ILO262176:ILO262178 IVK262176:IVK262178 JFG262176:JFG262178 JPC262176:JPC262178 JYY262176:JYY262178 KIU262176:KIU262178 KSQ262176:KSQ262178 LCM262176:LCM262178 LMI262176:LMI262178 LWE262176:LWE262178 MGA262176:MGA262178 MPW262176:MPW262178 MZS262176:MZS262178 NJO262176:NJO262178 NTK262176:NTK262178 ODG262176:ODG262178 ONC262176:ONC262178 OWY262176:OWY262178 PGU262176:PGU262178 PQQ262176:PQQ262178 QAM262176:QAM262178 QKI262176:QKI262178 QUE262176:QUE262178 REA262176:REA262178 RNW262176:RNW262178 RXS262176:RXS262178 SHO262176:SHO262178 SRK262176:SRK262178 TBG262176:TBG262178 TLC262176:TLC262178 TUY262176:TUY262178 UEU262176:UEU262178 UOQ262176:UOQ262178 UYM262176:UYM262178 VII262176:VII262178 VSE262176:VSE262178 WCA262176:WCA262178 WLW262176:WLW262178 WVS262176:WVS262178 K327712:K327714 JG327712:JG327714 TC327712:TC327714 ACY327712:ACY327714 AMU327712:AMU327714 AWQ327712:AWQ327714 BGM327712:BGM327714 BQI327712:BQI327714 CAE327712:CAE327714 CKA327712:CKA327714 CTW327712:CTW327714 DDS327712:DDS327714 DNO327712:DNO327714 DXK327712:DXK327714 EHG327712:EHG327714 ERC327712:ERC327714 FAY327712:FAY327714 FKU327712:FKU327714 FUQ327712:FUQ327714 GEM327712:GEM327714 GOI327712:GOI327714 GYE327712:GYE327714 HIA327712:HIA327714 HRW327712:HRW327714 IBS327712:IBS327714 ILO327712:ILO327714 IVK327712:IVK327714 JFG327712:JFG327714 JPC327712:JPC327714 JYY327712:JYY327714 KIU327712:KIU327714 KSQ327712:KSQ327714 LCM327712:LCM327714 LMI327712:LMI327714 LWE327712:LWE327714 MGA327712:MGA327714 MPW327712:MPW327714 MZS327712:MZS327714 NJO327712:NJO327714 NTK327712:NTK327714 ODG327712:ODG327714 ONC327712:ONC327714 OWY327712:OWY327714 PGU327712:PGU327714 PQQ327712:PQQ327714 QAM327712:QAM327714 QKI327712:QKI327714 QUE327712:QUE327714 REA327712:REA327714 RNW327712:RNW327714 RXS327712:RXS327714 SHO327712:SHO327714 SRK327712:SRK327714 TBG327712:TBG327714 TLC327712:TLC327714 TUY327712:TUY327714 UEU327712:UEU327714 UOQ327712:UOQ327714 UYM327712:UYM327714 VII327712:VII327714 VSE327712:VSE327714 WCA327712:WCA327714 WLW327712:WLW327714 WVS327712:WVS327714 K393248:K393250 JG393248:JG393250 TC393248:TC393250 ACY393248:ACY393250 AMU393248:AMU393250 AWQ393248:AWQ393250 BGM393248:BGM393250 BQI393248:BQI393250 CAE393248:CAE393250 CKA393248:CKA393250 CTW393248:CTW393250 DDS393248:DDS393250 DNO393248:DNO393250 DXK393248:DXK393250 EHG393248:EHG393250 ERC393248:ERC393250 FAY393248:FAY393250 FKU393248:FKU393250 FUQ393248:FUQ393250 GEM393248:GEM393250 GOI393248:GOI393250 GYE393248:GYE393250 HIA393248:HIA393250 HRW393248:HRW393250 IBS393248:IBS393250 ILO393248:ILO393250 IVK393248:IVK393250 JFG393248:JFG393250 JPC393248:JPC393250 JYY393248:JYY393250 KIU393248:KIU393250 KSQ393248:KSQ393250 LCM393248:LCM393250 LMI393248:LMI393250 LWE393248:LWE393250 MGA393248:MGA393250 MPW393248:MPW393250 MZS393248:MZS393250 NJO393248:NJO393250 NTK393248:NTK393250 ODG393248:ODG393250 ONC393248:ONC393250 OWY393248:OWY393250 PGU393248:PGU393250 PQQ393248:PQQ393250 QAM393248:QAM393250 QKI393248:QKI393250 QUE393248:QUE393250 REA393248:REA393250 RNW393248:RNW393250 RXS393248:RXS393250 SHO393248:SHO393250 SRK393248:SRK393250 TBG393248:TBG393250 TLC393248:TLC393250 TUY393248:TUY393250 UEU393248:UEU393250 UOQ393248:UOQ393250 UYM393248:UYM393250 VII393248:VII393250 VSE393248:VSE393250 WCA393248:WCA393250 WLW393248:WLW393250 WVS393248:WVS393250 K458784:K458786 JG458784:JG458786 TC458784:TC458786 ACY458784:ACY458786 AMU458784:AMU458786 AWQ458784:AWQ458786 BGM458784:BGM458786 BQI458784:BQI458786 CAE458784:CAE458786 CKA458784:CKA458786 CTW458784:CTW458786 DDS458784:DDS458786 DNO458784:DNO458786 DXK458784:DXK458786 EHG458784:EHG458786 ERC458784:ERC458786 FAY458784:FAY458786 FKU458784:FKU458786 FUQ458784:FUQ458786 GEM458784:GEM458786 GOI458784:GOI458786 GYE458784:GYE458786 HIA458784:HIA458786 HRW458784:HRW458786 IBS458784:IBS458786 ILO458784:ILO458786 IVK458784:IVK458786 JFG458784:JFG458786 JPC458784:JPC458786 JYY458784:JYY458786 KIU458784:KIU458786 KSQ458784:KSQ458786 LCM458784:LCM458786 LMI458784:LMI458786 LWE458784:LWE458786 MGA458784:MGA458786 MPW458784:MPW458786 MZS458784:MZS458786 NJO458784:NJO458786 NTK458784:NTK458786 ODG458784:ODG458786 ONC458784:ONC458786 OWY458784:OWY458786 PGU458784:PGU458786 PQQ458784:PQQ458786 QAM458784:QAM458786 QKI458784:QKI458786 QUE458784:QUE458786 REA458784:REA458786 RNW458784:RNW458786 RXS458784:RXS458786 SHO458784:SHO458786 SRK458784:SRK458786 TBG458784:TBG458786 TLC458784:TLC458786 TUY458784:TUY458786 UEU458784:UEU458786 UOQ458784:UOQ458786 UYM458784:UYM458786 VII458784:VII458786 VSE458784:VSE458786 WCA458784:WCA458786 WLW458784:WLW458786 WVS458784:WVS458786 K524320:K524322 JG524320:JG524322 TC524320:TC524322 ACY524320:ACY524322 AMU524320:AMU524322 AWQ524320:AWQ524322 BGM524320:BGM524322 BQI524320:BQI524322 CAE524320:CAE524322 CKA524320:CKA524322 CTW524320:CTW524322 DDS524320:DDS524322 DNO524320:DNO524322 DXK524320:DXK524322 EHG524320:EHG524322 ERC524320:ERC524322 FAY524320:FAY524322 FKU524320:FKU524322 FUQ524320:FUQ524322 GEM524320:GEM524322 GOI524320:GOI524322 GYE524320:GYE524322 HIA524320:HIA524322 HRW524320:HRW524322 IBS524320:IBS524322 ILO524320:ILO524322 IVK524320:IVK524322 JFG524320:JFG524322 JPC524320:JPC524322 JYY524320:JYY524322 KIU524320:KIU524322 KSQ524320:KSQ524322 LCM524320:LCM524322 LMI524320:LMI524322 LWE524320:LWE524322 MGA524320:MGA524322 MPW524320:MPW524322 MZS524320:MZS524322 NJO524320:NJO524322 NTK524320:NTK524322 ODG524320:ODG524322 ONC524320:ONC524322 OWY524320:OWY524322 PGU524320:PGU524322 PQQ524320:PQQ524322 QAM524320:QAM524322 QKI524320:QKI524322 QUE524320:QUE524322 REA524320:REA524322 RNW524320:RNW524322 RXS524320:RXS524322 SHO524320:SHO524322 SRK524320:SRK524322 TBG524320:TBG524322 TLC524320:TLC524322 TUY524320:TUY524322 UEU524320:UEU524322 UOQ524320:UOQ524322 UYM524320:UYM524322 VII524320:VII524322 VSE524320:VSE524322 WCA524320:WCA524322 WLW524320:WLW524322 WVS524320:WVS524322 K589856:K589858 JG589856:JG589858 TC589856:TC589858 ACY589856:ACY589858 AMU589856:AMU589858 AWQ589856:AWQ589858 BGM589856:BGM589858 BQI589856:BQI589858 CAE589856:CAE589858 CKA589856:CKA589858 CTW589856:CTW589858 DDS589856:DDS589858 DNO589856:DNO589858 DXK589856:DXK589858 EHG589856:EHG589858 ERC589856:ERC589858 FAY589856:FAY589858 FKU589856:FKU589858 FUQ589856:FUQ589858 GEM589856:GEM589858 GOI589856:GOI589858 GYE589856:GYE589858 HIA589856:HIA589858 HRW589856:HRW589858 IBS589856:IBS589858 ILO589856:ILO589858 IVK589856:IVK589858 JFG589856:JFG589858 JPC589856:JPC589858 JYY589856:JYY589858 KIU589856:KIU589858 KSQ589856:KSQ589858 LCM589856:LCM589858 LMI589856:LMI589858 LWE589856:LWE589858 MGA589856:MGA589858 MPW589856:MPW589858 MZS589856:MZS589858 NJO589856:NJO589858 NTK589856:NTK589858 ODG589856:ODG589858 ONC589856:ONC589858 OWY589856:OWY589858 PGU589856:PGU589858 PQQ589856:PQQ589858 QAM589856:QAM589858 QKI589856:QKI589858 QUE589856:QUE589858 REA589856:REA589858 RNW589856:RNW589858 RXS589856:RXS589858 SHO589856:SHO589858 SRK589856:SRK589858 TBG589856:TBG589858 TLC589856:TLC589858 TUY589856:TUY589858 UEU589856:UEU589858 UOQ589856:UOQ589858 UYM589856:UYM589858 VII589856:VII589858 VSE589856:VSE589858 WCA589856:WCA589858 WLW589856:WLW589858 WVS589856:WVS589858 K655392:K655394 JG655392:JG655394 TC655392:TC655394 ACY655392:ACY655394 AMU655392:AMU655394 AWQ655392:AWQ655394 BGM655392:BGM655394 BQI655392:BQI655394 CAE655392:CAE655394 CKA655392:CKA655394 CTW655392:CTW655394 DDS655392:DDS655394 DNO655392:DNO655394 DXK655392:DXK655394 EHG655392:EHG655394 ERC655392:ERC655394 FAY655392:FAY655394 FKU655392:FKU655394 FUQ655392:FUQ655394 GEM655392:GEM655394 GOI655392:GOI655394 GYE655392:GYE655394 HIA655392:HIA655394 HRW655392:HRW655394 IBS655392:IBS655394 ILO655392:ILO655394 IVK655392:IVK655394 JFG655392:JFG655394 JPC655392:JPC655394 JYY655392:JYY655394 KIU655392:KIU655394 KSQ655392:KSQ655394 LCM655392:LCM655394 LMI655392:LMI655394 LWE655392:LWE655394 MGA655392:MGA655394 MPW655392:MPW655394 MZS655392:MZS655394 NJO655392:NJO655394 NTK655392:NTK655394 ODG655392:ODG655394 ONC655392:ONC655394 OWY655392:OWY655394 PGU655392:PGU655394 PQQ655392:PQQ655394 QAM655392:QAM655394 QKI655392:QKI655394 QUE655392:QUE655394 REA655392:REA655394 RNW655392:RNW655394 RXS655392:RXS655394 SHO655392:SHO655394 SRK655392:SRK655394 TBG655392:TBG655394 TLC655392:TLC655394 TUY655392:TUY655394 UEU655392:UEU655394 UOQ655392:UOQ655394 UYM655392:UYM655394 VII655392:VII655394 VSE655392:VSE655394 WCA655392:WCA655394 WLW655392:WLW655394 WVS655392:WVS655394 K720928:K720930 JG720928:JG720930 TC720928:TC720930 ACY720928:ACY720930 AMU720928:AMU720930 AWQ720928:AWQ720930 BGM720928:BGM720930 BQI720928:BQI720930 CAE720928:CAE720930 CKA720928:CKA720930 CTW720928:CTW720930 DDS720928:DDS720930 DNO720928:DNO720930 DXK720928:DXK720930 EHG720928:EHG720930 ERC720928:ERC720930 FAY720928:FAY720930 FKU720928:FKU720930 FUQ720928:FUQ720930 GEM720928:GEM720930 GOI720928:GOI720930 GYE720928:GYE720930 HIA720928:HIA720930 HRW720928:HRW720930 IBS720928:IBS720930 ILO720928:ILO720930 IVK720928:IVK720930 JFG720928:JFG720930 JPC720928:JPC720930 JYY720928:JYY720930 KIU720928:KIU720930 KSQ720928:KSQ720930 LCM720928:LCM720930 LMI720928:LMI720930 LWE720928:LWE720930 MGA720928:MGA720930 MPW720928:MPW720930 MZS720928:MZS720930 NJO720928:NJO720930 NTK720928:NTK720930 ODG720928:ODG720930 ONC720928:ONC720930 OWY720928:OWY720930 PGU720928:PGU720930 PQQ720928:PQQ720930 QAM720928:QAM720930 QKI720928:QKI720930 QUE720928:QUE720930 REA720928:REA720930 RNW720928:RNW720930 RXS720928:RXS720930 SHO720928:SHO720930 SRK720928:SRK720930 TBG720928:TBG720930 TLC720928:TLC720930 TUY720928:TUY720930 UEU720928:UEU720930 UOQ720928:UOQ720930 UYM720928:UYM720930 VII720928:VII720930 VSE720928:VSE720930 WCA720928:WCA720930 WLW720928:WLW720930 WVS720928:WVS720930 K786464:K786466 JG786464:JG786466 TC786464:TC786466 ACY786464:ACY786466 AMU786464:AMU786466 AWQ786464:AWQ786466 BGM786464:BGM786466 BQI786464:BQI786466 CAE786464:CAE786466 CKA786464:CKA786466 CTW786464:CTW786466 DDS786464:DDS786466 DNO786464:DNO786466 DXK786464:DXK786466 EHG786464:EHG786466 ERC786464:ERC786466 FAY786464:FAY786466 FKU786464:FKU786466 FUQ786464:FUQ786466 GEM786464:GEM786466 GOI786464:GOI786466 GYE786464:GYE786466 HIA786464:HIA786466 HRW786464:HRW786466 IBS786464:IBS786466 ILO786464:ILO786466 IVK786464:IVK786466 JFG786464:JFG786466 JPC786464:JPC786466 JYY786464:JYY786466 KIU786464:KIU786466 KSQ786464:KSQ786466 LCM786464:LCM786466 LMI786464:LMI786466 LWE786464:LWE786466 MGA786464:MGA786466 MPW786464:MPW786466 MZS786464:MZS786466 NJO786464:NJO786466 NTK786464:NTK786466 ODG786464:ODG786466 ONC786464:ONC786466 OWY786464:OWY786466 PGU786464:PGU786466 PQQ786464:PQQ786466 QAM786464:QAM786466 QKI786464:QKI786466 QUE786464:QUE786466 REA786464:REA786466 RNW786464:RNW786466 RXS786464:RXS786466 SHO786464:SHO786466 SRK786464:SRK786466 TBG786464:TBG786466 TLC786464:TLC786466 TUY786464:TUY786466 UEU786464:UEU786466 UOQ786464:UOQ786466 UYM786464:UYM786466 VII786464:VII786466 VSE786464:VSE786466 WCA786464:WCA786466 WLW786464:WLW786466 WVS786464:WVS786466 K852000:K852002 JG852000:JG852002 TC852000:TC852002 ACY852000:ACY852002 AMU852000:AMU852002 AWQ852000:AWQ852002 BGM852000:BGM852002 BQI852000:BQI852002 CAE852000:CAE852002 CKA852000:CKA852002 CTW852000:CTW852002 DDS852000:DDS852002 DNO852000:DNO852002 DXK852000:DXK852002 EHG852000:EHG852002 ERC852000:ERC852002 FAY852000:FAY852002 FKU852000:FKU852002 FUQ852000:FUQ852002 GEM852000:GEM852002 GOI852000:GOI852002 GYE852000:GYE852002 HIA852000:HIA852002 HRW852000:HRW852002 IBS852000:IBS852002 ILO852000:ILO852002 IVK852000:IVK852002 JFG852000:JFG852002 JPC852000:JPC852002 JYY852000:JYY852002 KIU852000:KIU852002 KSQ852000:KSQ852002 LCM852000:LCM852002 LMI852000:LMI852002 LWE852000:LWE852002 MGA852000:MGA852002 MPW852000:MPW852002 MZS852000:MZS852002 NJO852000:NJO852002 NTK852000:NTK852002 ODG852000:ODG852002 ONC852000:ONC852002 OWY852000:OWY852002 PGU852000:PGU852002 PQQ852000:PQQ852002 QAM852000:QAM852002 QKI852000:QKI852002 QUE852000:QUE852002 REA852000:REA852002 RNW852000:RNW852002 RXS852000:RXS852002 SHO852000:SHO852002 SRK852000:SRK852002 TBG852000:TBG852002 TLC852000:TLC852002 TUY852000:TUY852002 UEU852000:UEU852002 UOQ852000:UOQ852002 UYM852000:UYM852002 VII852000:VII852002 VSE852000:VSE852002 WCA852000:WCA852002 WLW852000:WLW852002 WVS852000:WVS852002 K917536:K917538 JG917536:JG917538 TC917536:TC917538 ACY917536:ACY917538 AMU917536:AMU917538 AWQ917536:AWQ917538 BGM917536:BGM917538 BQI917536:BQI917538 CAE917536:CAE917538 CKA917536:CKA917538 CTW917536:CTW917538 DDS917536:DDS917538 DNO917536:DNO917538 DXK917536:DXK917538 EHG917536:EHG917538 ERC917536:ERC917538 FAY917536:FAY917538 FKU917536:FKU917538 FUQ917536:FUQ917538 GEM917536:GEM917538 GOI917536:GOI917538 GYE917536:GYE917538 HIA917536:HIA917538 HRW917536:HRW917538 IBS917536:IBS917538 ILO917536:ILO917538 IVK917536:IVK917538 JFG917536:JFG917538 JPC917536:JPC917538 JYY917536:JYY917538 KIU917536:KIU917538 KSQ917536:KSQ917538 LCM917536:LCM917538 LMI917536:LMI917538 LWE917536:LWE917538 MGA917536:MGA917538 MPW917536:MPW917538 MZS917536:MZS917538 NJO917536:NJO917538 NTK917536:NTK917538 ODG917536:ODG917538 ONC917536:ONC917538 OWY917536:OWY917538 PGU917536:PGU917538 PQQ917536:PQQ917538 QAM917536:QAM917538 QKI917536:QKI917538 QUE917536:QUE917538 REA917536:REA917538 RNW917536:RNW917538 RXS917536:RXS917538 SHO917536:SHO917538 SRK917536:SRK917538 TBG917536:TBG917538 TLC917536:TLC917538 TUY917536:TUY917538 UEU917536:UEU917538 UOQ917536:UOQ917538 UYM917536:UYM917538 VII917536:VII917538 VSE917536:VSE917538 WCA917536:WCA917538 WLW917536:WLW917538 WVS917536:WVS917538 K983072:K983074 JG983072:JG983074 TC983072:TC983074 ACY983072:ACY983074 AMU983072:AMU983074 AWQ983072:AWQ983074 BGM983072:BGM983074 BQI983072:BQI983074 CAE983072:CAE983074 CKA983072:CKA983074 CTW983072:CTW983074 DDS983072:DDS983074 DNO983072:DNO983074 DXK983072:DXK983074 EHG983072:EHG983074 ERC983072:ERC983074 FAY983072:FAY983074 FKU983072:FKU983074 FUQ983072:FUQ983074 GEM983072:GEM983074 GOI983072:GOI983074 GYE983072:GYE983074 HIA983072:HIA983074 HRW983072:HRW983074 IBS983072:IBS983074 ILO983072:ILO983074 IVK983072:IVK983074 JFG983072:JFG983074 JPC983072:JPC983074 JYY983072:JYY983074 KIU983072:KIU983074 KSQ983072:KSQ983074 LCM983072:LCM983074 LMI983072:LMI983074 LWE983072:LWE983074 MGA983072:MGA983074 MPW983072:MPW983074 MZS983072:MZS983074 NJO983072:NJO983074 NTK983072:NTK983074 ODG983072:ODG983074 ONC983072:ONC983074 OWY983072:OWY983074 PGU983072:PGU983074 PQQ983072:PQQ983074 QAM983072:QAM983074 QKI983072:QKI983074 QUE983072:QUE983074 REA983072:REA983074 RNW983072:RNW983074 RXS983072:RXS983074 SHO983072:SHO983074 SRK983072:SRK983074 TBG983072:TBG983074 TLC983072:TLC983074 TUY983072:TUY983074 UEU983072:UEU983074 UOQ983072:UOQ983074 UYM983072:UYM983074 VII983072:VII983074 VSE983072:VSE983074 WCA983072:WCA983074 WLW983072:WLW983074 WVS983072:WVS983074 K42 JG42 TC42 ACY42 AMU42 AWQ42 BGM42 BQI42 CAE42 CKA42 CTW42 DDS42 DNO42 DXK42 EHG42 ERC42 FAY42 FKU42 FUQ42 GEM42 GOI42 GYE42 HIA42 HRW42 IBS42 ILO42 IVK42 JFG42 JPC42 JYY42 KIU42 KSQ42 LCM42 LMI42 LWE42 MGA42 MPW42 MZS42 NJO42 NTK42 ODG42 ONC42 OWY42 PGU42 PQQ42 QAM42 QKI42 QUE42 REA42 RNW42 RXS42 SHO42 SRK42 TBG42 TLC42 TUY42 UEU42 UOQ42 UYM42 VII42 VSE42 WCA42 WLW42 WVS42 K65578 JG65578 TC65578 ACY65578 AMU65578 AWQ65578 BGM65578 BQI65578 CAE65578 CKA65578 CTW65578 DDS65578 DNO65578 DXK65578 EHG65578 ERC65578 FAY65578 FKU65578 FUQ65578 GEM65578 GOI65578 GYE65578 HIA65578 HRW65578 IBS65578 ILO65578 IVK65578 JFG65578 JPC65578 JYY65578 KIU65578 KSQ65578 LCM65578 LMI65578 LWE65578 MGA65578 MPW65578 MZS65578 NJO65578 NTK65578 ODG65578 ONC65578 OWY65578 PGU65578 PQQ65578 QAM65578 QKI65578 QUE65578 REA65578 RNW65578 RXS65578 SHO65578 SRK65578 TBG65578 TLC65578 TUY65578 UEU65578 UOQ65578 UYM65578 VII65578 VSE65578 WCA65578 WLW65578 WVS65578 K131114 JG131114 TC131114 ACY131114 AMU131114 AWQ131114 BGM131114 BQI131114 CAE131114 CKA131114 CTW131114 DDS131114 DNO131114 DXK131114 EHG131114 ERC131114 FAY131114 FKU131114 FUQ131114 GEM131114 GOI131114 GYE131114 HIA131114 HRW131114 IBS131114 ILO131114 IVK131114 JFG131114 JPC131114 JYY131114 KIU131114 KSQ131114 LCM131114 LMI131114 LWE131114 MGA131114 MPW131114 MZS131114 NJO131114 NTK131114 ODG131114 ONC131114 OWY131114 PGU131114 PQQ131114 QAM131114 QKI131114 QUE131114 REA131114 RNW131114 RXS131114 SHO131114 SRK131114 TBG131114 TLC131114 TUY131114 UEU131114 UOQ131114 UYM131114 VII131114 VSE131114 WCA131114 WLW131114 WVS131114 K196650 JG196650 TC196650 ACY196650 AMU196650 AWQ196650 BGM196650 BQI196650 CAE196650 CKA196650 CTW196650 DDS196650 DNO196650 DXK196650 EHG196650 ERC196650 FAY196650 FKU196650 FUQ196650 GEM196650 GOI196650 GYE196650 HIA196650 HRW196650 IBS196650 ILO196650 IVK196650 JFG196650 JPC196650 JYY196650 KIU196650 KSQ196650 LCM196650 LMI196650 LWE196650 MGA196650 MPW196650 MZS196650 NJO196650 NTK196650 ODG196650 ONC196650 OWY196650 PGU196650 PQQ196650 QAM196650 QKI196650 QUE196650 REA196650 RNW196650 RXS196650 SHO196650 SRK196650 TBG196650 TLC196650 TUY196650 UEU196650 UOQ196650 UYM196650 VII196650 VSE196650 WCA196650 WLW196650 WVS196650 K262186 JG262186 TC262186 ACY262186 AMU262186 AWQ262186 BGM262186 BQI262186 CAE262186 CKA262186 CTW262186 DDS262186 DNO262186 DXK262186 EHG262186 ERC262186 FAY262186 FKU262186 FUQ262186 GEM262186 GOI262186 GYE262186 HIA262186 HRW262186 IBS262186 ILO262186 IVK262186 JFG262186 JPC262186 JYY262186 KIU262186 KSQ262186 LCM262186 LMI262186 LWE262186 MGA262186 MPW262186 MZS262186 NJO262186 NTK262186 ODG262186 ONC262186 OWY262186 PGU262186 PQQ262186 QAM262186 QKI262186 QUE262186 REA262186 RNW262186 RXS262186 SHO262186 SRK262186 TBG262186 TLC262186 TUY262186 UEU262186 UOQ262186 UYM262186 VII262186 VSE262186 WCA262186 WLW262186 WVS262186 K327722 JG327722 TC327722 ACY327722 AMU327722 AWQ327722 BGM327722 BQI327722 CAE327722 CKA327722 CTW327722 DDS327722 DNO327722 DXK327722 EHG327722 ERC327722 FAY327722 FKU327722 FUQ327722 GEM327722 GOI327722 GYE327722 HIA327722 HRW327722 IBS327722 ILO327722 IVK327722 JFG327722 JPC327722 JYY327722 KIU327722 KSQ327722 LCM327722 LMI327722 LWE327722 MGA327722 MPW327722 MZS327722 NJO327722 NTK327722 ODG327722 ONC327722 OWY327722 PGU327722 PQQ327722 QAM327722 QKI327722 QUE327722 REA327722 RNW327722 RXS327722 SHO327722 SRK327722 TBG327722 TLC327722 TUY327722 UEU327722 UOQ327722 UYM327722 VII327722 VSE327722 WCA327722 WLW327722 WVS327722 K393258 JG393258 TC393258 ACY393258 AMU393258 AWQ393258 BGM393258 BQI393258 CAE393258 CKA393258 CTW393258 DDS393258 DNO393258 DXK393258 EHG393258 ERC393258 FAY393258 FKU393258 FUQ393258 GEM393258 GOI393258 GYE393258 HIA393258 HRW393258 IBS393258 ILO393258 IVK393258 JFG393258 JPC393258 JYY393258 KIU393258 KSQ393258 LCM393258 LMI393258 LWE393258 MGA393258 MPW393258 MZS393258 NJO393258 NTK393258 ODG393258 ONC393258 OWY393258 PGU393258 PQQ393258 QAM393258 QKI393258 QUE393258 REA393258 RNW393258 RXS393258 SHO393258 SRK393258 TBG393258 TLC393258 TUY393258 UEU393258 UOQ393258 UYM393258 VII393258 VSE393258 WCA393258 WLW393258 WVS393258 K458794 JG458794 TC458794 ACY458794 AMU458794 AWQ458794 BGM458794 BQI458794 CAE458794 CKA458794 CTW458794 DDS458794 DNO458794 DXK458794 EHG458794 ERC458794 FAY458794 FKU458794 FUQ458794 GEM458794 GOI458794 GYE458794 HIA458794 HRW458794 IBS458794 ILO458794 IVK458794 JFG458794 JPC458794 JYY458794 KIU458794 KSQ458794 LCM458794 LMI458794 LWE458794 MGA458794 MPW458794 MZS458794 NJO458794 NTK458794 ODG458794 ONC458794 OWY458794 PGU458794 PQQ458794 QAM458794 QKI458794 QUE458794 REA458794 RNW458794 RXS458794 SHO458794 SRK458794 TBG458794 TLC458794 TUY458794 UEU458794 UOQ458794 UYM458794 VII458794 VSE458794 WCA458794 WLW458794 WVS458794 K524330 JG524330 TC524330 ACY524330 AMU524330 AWQ524330 BGM524330 BQI524330 CAE524330 CKA524330 CTW524330 DDS524330 DNO524330 DXK524330 EHG524330 ERC524330 FAY524330 FKU524330 FUQ524330 GEM524330 GOI524330 GYE524330 HIA524330 HRW524330 IBS524330 ILO524330 IVK524330 JFG524330 JPC524330 JYY524330 KIU524330 KSQ524330 LCM524330 LMI524330 LWE524330 MGA524330 MPW524330 MZS524330 NJO524330 NTK524330 ODG524330 ONC524330 OWY524330 PGU524330 PQQ524330 QAM524330 QKI524330 QUE524330 REA524330 RNW524330 RXS524330 SHO524330 SRK524330 TBG524330 TLC524330 TUY524330 UEU524330 UOQ524330 UYM524330 VII524330 VSE524330 WCA524330 WLW524330 WVS524330 K589866 JG589866 TC589866 ACY589866 AMU589866 AWQ589866 BGM589866 BQI589866 CAE589866 CKA589866 CTW589866 DDS589866 DNO589866 DXK589866 EHG589866 ERC589866 FAY589866 FKU589866 FUQ589866 GEM589866 GOI589866 GYE589866 HIA589866 HRW589866 IBS589866 ILO589866 IVK589866 JFG589866 JPC589866 JYY589866 KIU589866 KSQ589866 LCM589866 LMI589866 LWE589866 MGA589866 MPW589866 MZS589866 NJO589866 NTK589866 ODG589866 ONC589866 OWY589866 PGU589866 PQQ589866 QAM589866 QKI589866 QUE589866 REA589866 RNW589866 RXS589866 SHO589866 SRK589866 TBG589866 TLC589866 TUY589866 UEU589866 UOQ589866 UYM589866 VII589866 VSE589866 WCA589866 WLW589866 WVS589866 K655402 JG655402 TC655402 ACY655402 AMU655402 AWQ655402 BGM655402 BQI655402 CAE655402 CKA655402 CTW655402 DDS655402 DNO655402 DXK655402 EHG655402 ERC655402 FAY655402 FKU655402 FUQ655402 GEM655402 GOI655402 GYE655402 HIA655402 HRW655402 IBS655402 ILO655402 IVK655402 JFG655402 JPC655402 JYY655402 KIU655402 KSQ655402 LCM655402 LMI655402 LWE655402 MGA655402 MPW655402 MZS655402 NJO655402 NTK655402 ODG655402 ONC655402 OWY655402 PGU655402 PQQ655402 QAM655402 QKI655402 QUE655402 REA655402 RNW655402 RXS655402 SHO655402 SRK655402 TBG655402 TLC655402 TUY655402 UEU655402 UOQ655402 UYM655402 VII655402 VSE655402 WCA655402 WLW655402 WVS655402 K720938 JG720938 TC720938 ACY720938 AMU720938 AWQ720938 BGM720938 BQI720938 CAE720938 CKA720938 CTW720938 DDS720938 DNO720938 DXK720938 EHG720938 ERC720938 FAY720938 FKU720938 FUQ720938 GEM720938 GOI720938 GYE720938 HIA720938 HRW720938 IBS720938 ILO720938 IVK720938 JFG720938 JPC720938 JYY720938 KIU720938 KSQ720938 LCM720938 LMI720938 LWE720938 MGA720938 MPW720938 MZS720938 NJO720938 NTK720938 ODG720938 ONC720938 OWY720938 PGU720938 PQQ720938 QAM720938 QKI720938 QUE720938 REA720938 RNW720938 RXS720938 SHO720938 SRK720938 TBG720938 TLC720938 TUY720938 UEU720938 UOQ720938 UYM720938 VII720938 VSE720938 WCA720938 WLW720938 WVS720938 K786474 JG786474 TC786474 ACY786474 AMU786474 AWQ786474 BGM786474 BQI786474 CAE786474 CKA786474 CTW786474 DDS786474 DNO786474 DXK786474 EHG786474 ERC786474 FAY786474 FKU786474 FUQ786474 GEM786474 GOI786474 GYE786474 HIA786474 HRW786474 IBS786474 ILO786474 IVK786474 JFG786474 JPC786474 JYY786474 KIU786474 KSQ786474 LCM786474 LMI786474 LWE786474 MGA786474 MPW786474 MZS786474 NJO786474 NTK786474 ODG786474 ONC786474 OWY786474 PGU786474 PQQ786474 QAM786474 QKI786474 QUE786474 REA786474 RNW786474 RXS786474 SHO786474 SRK786474 TBG786474 TLC786474 TUY786474 UEU786474 UOQ786474 UYM786474 VII786474 VSE786474 WCA786474 WLW786474 WVS786474 K852010 JG852010 TC852010 ACY852010 AMU852010 AWQ852010 BGM852010 BQI852010 CAE852010 CKA852010 CTW852010 DDS852010 DNO852010 DXK852010 EHG852010 ERC852010 FAY852010 FKU852010 FUQ852010 GEM852010 GOI852010 GYE852010 HIA852010 HRW852010 IBS852010 ILO852010 IVK852010 JFG852010 JPC852010 JYY852010 KIU852010 KSQ852010 LCM852010 LMI852010 LWE852010 MGA852010 MPW852010 MZS852010 NJO852010 NTK852010 ODG852010 ONC852010 OWY852010 PGU852010 PQQ852010 QAM852010 QKI852010 QUE852010 REA852010 RNW852010 RXS852010 SHO852010 SRK852010 TBG852010 TLC852010 TUY852010 UEU852010 UOQ852010 UYM852010 VII852010 VSE852010 WCA852010 WLW852010 WVS852010 K917546 JG917546 TC917546 ACY917546 AMU917546 AWQ917546 BGM917546 BQI917546 CAE917546 CKA917546 CTW917546 DDS917546 DNO917546 DXK917546 EHG917546 ERC917546 FAY917546 FKU917546 FUQ917546 GEM917546 GOI917546 GYE917546 HIA917546 HRW917546 IBS917546 ILO917546 IVK917546 JFG917546 JPC917546 JYY917546 KIU917546 KSQ917546 LCM917546 LMI917546 LWE917546 MGA917546 MPW917546 MZS917546 NJO917546 NTK917546 ODG917546 ONC917546 OWY917546 PGU917546 PQQ917546 QAM917546 QKI917546 QUE917546 REA917546 RNW917546 RXS917546 SHO917546 SRK917546 TBG917546 TLC917546 TUY917546 UEU917546 UOQ917546 UYM917546 VII917546 VSE917546 WCA917546 WLW917546 WVS917546 K983082 JG983082 TC983082 ACY983082 AMU983082 AWQ983082 BGM983082 BQI983082 CAE983082 CKA983082 CTW983082 DDS983082 DNO983082 DXK983082 EHG983082 ERC983082 FAY983082 FKU983082 FUQ983082 GEM983082 GOI983082 GYE983082 HIA983082 HRW983082 IBS983082 ILO983082 IVK983082 JFG983082 JPC983082 JYY983082 KIU983082 KSQ983082 LCM983082 LMI983082 LWE983082 MGA983082 MPW983082 MZS983082 NJO983082 NTK983082 ODG983082 ONC983082 OWY983082 PGU983082 PQQ983082 QAM983082 QKI983082 QUE983082 REA983082 RNW983082 RXS983082 SHO983082 SRK983082 TBG983082 TLC983082 TUY983082 UEU983082 UOQ983082 UYM983082 VII983082 VSE983082 WCA983082 WLW983082 WVS983082 K46:K49 JG46:JG49 TC46:TC49 ACY46:ACY49 AMU46:AMU49 AWQ46:AWQ49 BGM46:BGM49 BQI46:BQI49 CAE46:CAE49 CKA46:CKA49 CTW46:CTW49 DDS46:DDS49 DNO46:DNO49 DXK46:DXK49 EHG46:EHG49 ERC46:ERC49 FAY46:FAY49 FKU46:FKU49 FUQ46:FUQ49 GEM46:GEM49 GOI46:GOI49 GYE46:GYE49 HIA46:HIA49 HRW46:HRW49 IBS46:IBS49 ILO46:ILO49 IVK46:IVK49 JFG46:JFG49 JPC46:JPC49 JYY46:JYY49 KIU46:KIU49 KSQ46:KSQ49 LCM46:LCM49 LMI46:LMI49 LWE46:LWE49 MGA46:MGA49 MPW46:MPW49 MZS46:MZS49 NJO46:NJO49 NTK46:NTK49 ODG46:ODG49 ONC46:ONC49 OWY46:OWY49 PGU46:PGU49 PQQ46:PQQ49 QAM46:QAM49 QKI46:QKI49 QUE46:QUE49 REA46:REA49 RNW46:RNW49 RXS46:RXS49 SHO46:SHO49 SRK46:SRK49 TBG46:TBG49 TLC46:TLC49 TUY46:TUY49 UEU46:UEU49 UOQ46:UOQ49 UYM46:UYM49 VII46:VII49 VSE46:VSE49 WCA46:WCA49 WLW46:WLW49 WVS46:WVS49 K65582:K65585 JG65582:JG65585 TC65582:TC65585 ACY65582:ACY65585 AMU65582:AMU65585 AWQ65582:AWQ65585 BGM65582:BGM65585 BQI65582:BQI65585 CAE65582:CAE65585 CKA65582:CKA65585 CTW65582:CTW65585 DDS65582:DDS65585 DNO65582:DNO65585 DXK65582:DXK65585 EHG65582:EHG65585 ERC65582:ERC65585 FAY65582:FAY65585 FKU65582:FKU65585 FUQ65582:FUQ65585 GEM65582:GEM65585 GOI65582:GOI65585 GYE65582:GYE65585 HIA65582:HIA65585 HRW65582:HRW65585 IBS65582:IBS65585 ILO65582:ILO65585 IVK65582:IVK65585 JFG65582:JFG65585 JPC65582:JPC65585 JYY65582:JYY65585 KIU65582:KIU65585 KSQ65582:KSQ65585 LCM65582:LCM65585 LMI65582:LMI65585 LWE65582:LWE65585 MGA65582:MGA65585 MPW65582:MPW65585 MZS65582:MZS65585 NJO65582:NJO65585 NTK65582:NTK65585 ODG65582:ODG65585 ONC65582:ONC65585 OWY65582:OWY65585 PGU65582:PGU65585 PQQ65582:PQQ65585 QAM65582:QAM65585 QKI65582:QKI65585 QUE65582:QUE65585 REA65582:REA65585 RNW65582:RNW65585 RXS65582:RXS65585 SHO65582:SHO65585 SRK65582:SRK65585 TBG65582:TBG65585 TLC65582:TLC65585 TUY65582:TUY65585 UEU65582:UEU65585 UOQ65582:UOQ65585 UYM65582:UYM65585 VII65582:VII65585 VSE65582:VSE65585 WCA65582:WCA65585 WLW65582:WLW65585 WVS65582:WVS65585 K131118:K131121 JG131118:JG131121 TC131118:TC131121 ACY131118:ACY131121 AMU131118:AMU131121 AWQ131118:AWQ131121 BGM131118:BGM131121 BQI131118:BQI131121 CAE131118:CAE131121 CKA131118:CKA131121 CTW131118:CTW131121 DDS131118:DDS131121 DNO131118:DNO131121 DXK131118:DXK131121 EHG131118:EHG131121 ERC131118:ERC131121 FAY131118:FAY131121 FKU131118:FKU131121 FUQ131118:FUQ131121 GEM131118:GEM131121 GOI131118:GOI131121 GYE131118:GYE131121 HIA131118:HIA131121 HRW131118:HRW131121 IBS131118:IBS131121 ILO131118:ILO131121 IVK131118:IVK131121 JFG131118:JFG131121 JPC131118:JPC131121 JYY131118:JYY131121 KIU131118:KIU131121 KSQ131118:KSQ131121 LCM131118:LCM131121 LMI131118:LMI131121 LWE131118:LWE131121 MGA131118:MGA131121 MPW131118:MPW131121 MZS131118:MZS131121 NJO131118:NJO131121 NTK131118:NTK131121 ODG131118:ODG131121 ONC131118:ONC131121 OWY131118:OWY131121 PGU131118:PGU131121 PQQ131118:PQQ131121 QAM131118:QAM131121 QKI131118:QKI131121 QUE131118:QUE131121 REA131118:REA131121 RNW131118:RNW131121 RXS131118:RXS131121 SHO131118:SHO131121 SRK131118:SRK131121 TBG131118:TBG131121 TLC131118:TLC131121 TUY131118:TUY131121 UEU131118:UEU131121 UOQ131118:UOQ131121 UYM131118:UYM131121 VII131118:VII131121 VSE131118:VSE131121 WCA131118:WCA131121 WLW131118:WLW131121 WVS131118:WVS131121 K196654:K196657 JG196654:JG196657 TC196654:TC196657 ACY196654:ACY196657 AMU196654:AMU196657 AWQ196654:AWQ196657 BGM196654:BGM196657 BQI196654:BQI196657 CAE196654:CAE196657 CKA196654:CKA196657 CTW196654:CTW196657 DDS196654:DDS196657 DNO196654:DNO196657 DXK196654:DXK196657 EHG196654:EHG196657 ERC196654:ERC196657 FAY196654:FAY196657 FKU196654:FKU196657 FUQ196654:FUQ196657 GEM196654:GEM196657 GOI196654:GOI196657 GYE196654:GYE196657 HIA196654:HIA196657 HRW196654:HRW196657 IBS196654:IBS196657 ILO196654:ILO196657 IVK196654:IVK196657 JFG196654:JFG196657 JPC196654:JPC196657 JYY196654:JYY196657 KIU196654:KIU196657 KSQ196654:KSQ196657 LCM196654:LCM196657 LMI196654:LMI196657 LWE196654:LWE196657 MGA196654:MGA196657 MPW196654:MPW196657 MZS196654:MZS196657 NJO196654:NJO196657 NTK196654:NTK196657 ODG196654:ODG196657 ONC196654:ONC196657 OWY196654:OWY196657 PGU196654:PGU196657 PQQ196654:PQQ196657 QAM196654:QAM196657 QKI196654:QKI196657 QUE196654:QUE196657 REA196654:REA196657 RNW196654:RNW196657 RXS196654:RXS196657 SHO196654:SHO196657 SRK196654:SRK196657 TBG196654:TBG196657 TLC196654:TLC196657 TUY196654:TUY196657 UEU196654:UEU196657 UOQ196654:UOQ196657 UYM196654:UYM196657 VII196654:VII196657 VSE196654:VSE196657 WCA196654:WCA196657 WLW196654:WLW196657 WVS196654:WVS196657 K262190:K262193 JG262190:JG262193 TC262190:TC262193 ACY262190:ACY262193 AMU262190:AMU262193 AWQ262190:AWQ262193 BGM262190:BGM262193 BQI262190:BQI262193 CAE262190:CAE262193 CKA262190:CKA262193 CTW262190:CTW262193 DDS262190:DDS262193 DNO262190:DNO262193 DXK262190:DXK262193 EHG262190:EHG262193 ERC262190:ERC262193 FAY262190:FAY262193 FKU262190:FKU262193 FUQ262190:FUQ262193 GEM262190:GEM262193 GOI262190:GOI262193 GYE262190:GYE262193 HIA262190:HIA262193 HRW262190:HRW262193 IBS262190:IBS262193 ILO262190:ILO262193 IVK262190:IVK262193 JFG262190:JFG262193 JPC262190:JPC262193 JYY262190:JYY262193 KIU262190:KIU262193 KSQ262190:KSQ262193 LCM262190:LCM262193 LMI262190:LMI262193 LWE262190:LWE262193 MGA262190:MGA262193 MPW262190:MPW262193 MZS262190:MZS262193 NJO262190:NJO262193 NTK262190:NTK262193 ODG262190:ODG262193 ONC262190:ONC262193 OWY262190:OWY262193 PGU262190:PGU262193 PQQ262190:PQQ262193 QAM262190:QAM262193 QKI262190:QKI262193 QUE262190:QUE262193 REA262190:REA262193 RNW262190:RNW262193 RXS262190:RXS262193 SHO262190:SHO262193 SRK262190:SRK262193 TBG262190:TBG262193 TLC262190:TLC262193 TUY262190:TUY262193 UEU262190:UEU262193 UOQ262190:UOQ262193 UYM262190:UYM262193 VII262190:VII262193 VSE262190:VSE262193 WCA262190:WCA262193 WLW262190:WLW262193 WVS262190:WVS262193 K327726:K327729 JG327726:JG327729 TC327726:TC327729 ACY327726:ACY327729 AMU327726:AMU327729 AWQ327726:AWQ327729 BGM327726:BGM327729 BQI327726:BQI327729 CAE327726:CAE327729 CKA327726:CKA327729 CTW327726:CTW327729 DDS327726:DDS327729 DNO327726:DNO327729 DXK327726:DXK327729 EHG327726:EHG327729 ERC327726:ERC327729 FAY327726:FAY327729 FKU327726:FKU327729 FUQ327726:FUQ327729 GEM327726:GEM327729 GOI327726:GOI327729 GYE327726:GYE327729 HIA327726:HIA327729 HRW327726:HRW327729 IBS327726:IBS327729 ILO327726:ILO327729 IVK327726:IVK327729 JFG327726:JFG327729 JPC327726:JPC327729 JYY327726:JYY327729 KIU327726:KIU327729 KSQ327726:KSQ327729 LCM327726:LCM327729 LMI327726:LMI327729 LWE327726:LWE327729 MGA327726:MGA327729 MPW327726:MPW327729 MZS327726:MZS327729 NJO327726:NJO327729 NTK327726:NTK327729 ODG327726:ODG327729 ONC327726:ONC327729 OWY327726:OWY327729 PGU327726:PGU327729 PQQ327726:PQQ327729 QAM327726:QAM327729 QKI327726:QKI327729 QUE327726:QUE327729 REA327726:REA327729 RNW327726:RNW327729 RXS327726:RXS327729 SHO327726:SHO327729 SRK327726:SRK327729 TBG327726:TBG327729 TLC327726:TLC327729 TUY327726:TUY327729 UEU327726:UEU327729 UOQ327726:UOQ327729 UYM327726:UYM327729 VII327726:VII327729 VSE327726:VSE327729 WCA327726:WCA327729 WLW327726:WLW327729 WVS327726:WVS327729 K393262:K393265 JG393262:JG393265 TC393262:TC393265 ACY393262:ACY393265 AMU393262:AMU393265 AWQ393262:AWQ393265 BGM393262:BGM393265 BQI393262:BQI393265 CAE393262:CAE393265 CKA393262:CKA393265 CTW393262:CTW393265 DDS393262:DDS393265 DNO393262:DNO393265 DXK393262:DXK393265 EHG393262:EHG393265 ERC393262:ERC393265 FAY393262:FAY393265 FKU393262:FKU393265 FUQ393262:FUQ393265 GEM393262:GEM393265 GOI393262:GOI393265 GYE393262:GYE393265 HIA393262:HIA393265 HRW393262:HRW393265 IBS393262:IBS393265 ILO393262:ILO393265 IVK393262:IVK393265 JFG393262:JFG393265 JPC393262:JPC393265 JYY393262:JYY393265 KIU393262:KIU393265 KSQ393262:KSQ393265 LCM393262:LCM393265 LMI393262:LMI393265 LWE393262:LWE393265 MGA393262:MGA393265 MPW393262:MPW393265 MZS393262:MZS393265 NJO393262:NJO393265 NTK393262:NTK393265 ODG393262:ODG393265 ONC393262:ONC393265 OWY393262:OWY393265 PGU393262:PGU393265 PQQ393262:PQQ393265 QAM393262:QAM393265 QKI393262:QKI393265 QUE393262:QUE393265 REA393262:REA393265 RNW393262:RNW393265 RXS393262:RXS393265 SHO393262:SHO393265 SRK393262:SRK393265 TBG393262:TBG393265 TLC393262:TLC393265 TUY393262:TUY393265 UEU393262:UEU393265 UOQ393262:UOQ393265 UYM393262:UYM393265 VII393262:VII393265 VSE393262:VSE393265 WCA393262:WCA393265 WLW393262:WLW393265 WVS393262:WVS393265 K458798:K458801 JG458798:JG458801 TC458798:TC458801 ACY458798:ACY458801 AMU458798:AMU458801 AWQ458798:AWQ458801 BGM458798:BGM458801 BQI458798:BQI458801 CAE458798:CAE458801 CKA458798:CKA458801 CTW458798:CTW458801 DDS458798:DDS458801 DNO458798:DNO458801 DXK458798:DXK458801 EHG458798:EHG458801 ERC458798:ERC458801 FAY458798:FAY458801 FKU458798:FKU458801 FUQ458798:FUQ458801 GEM458798:GEM458801 GOI458798:GOI458801 GYE458798:GYE458801 HIA458798:HIA458801 HRW458798:HRW458801 IBS458798:IBS458801 ILO458798:ILO458801 IVK458798:IVK458801 JFG458798:JFG458801 JPC458798:JPC458801 JYY458798:JYY458801 KIU458798:KIU458801 KSQ458798:KSQ458801 LCM458798:LCM458801 LMI458798:LMI458801 LWE458798:LWE458801 MGA458798:MGA458801 MPW458798:MPW458801 MZS458798:MZS458801 NJO458798:NJO458801 NTK458798:NTK458801 ODG458798:ODG458801 ONC458798:ONC458801 OWY458798:OWY458801 PGU458798:PGU458801 PQQ458798:PQQ458801 QAM458798:QAM458801 QKI458798:QKI458801 QUE458798:QUE458801 REA458798:REA458801 RNW458798:RNW458801 RXS458798:RXS458801 SHO458798:SHO458801 SRK458798:SRK458801 TBG458798:TBG458801 TLC458798:TLC458801 TUY458798:TUY458801 UEU458798:UEU458801 UOQ458798:UOQ458801 UYM458798:UYM458801 VII458798:VII458801 VSE458798:VSE458801 WCA458798:WCA458801 WLW458798:WLW458801 WVS458798:WVS458801 K524334:K524337 JG524334:JG524337 TC524334:TC524337 ACY524334:ACY524337 AMU524334:AMU524337 AWQ524334:AWQ524337 BGM524334:BGM524337 BQI524334:BQI524337 CAE524334:CAE524337 CKA524334:CKA524337 CTW524334:CTW524337 DDS524334:DDS524337 DNO524334:DNO524337 DXK524334:DXK524337 EHG524334:EHG524337 ERC524334:ERC524337 FAY524334:FAY524337 FKU524334:FKU524337 FUQ524334:FUQ524337 GEM524334:GEM524337 GOI524334:GOI524337 GYE524334:GYE524337 HIA524334:HIA524337 HRW524334:HRW524337 IBS524334:IBS524337 ILO524334:ILO524337 IVK524334:IVK524337 JFG524334:JFG524337 JPC524334:JPC524337 JYY524334:JYY524337 KIU524334:KIU524337 KSQ524334:KSQ524337 LCM524334:LCM524337 LMI524334:LMI524337 LWE524334:LWE524337 MGA524334:MGA524337 MPW524334:MPW524337 MZS524334:MZS524337 NJO524334:NJO524337 NTK524334:NTK524337 ODG524334:ODG524337 ONC524334:ONC524337 OWY524334:OWY524337 PGU524334:PGU524337 PQQ524334:PQQ524337 QAM524334:QAM524337 QKI524334:QKI524337 QUE524334:QUE524337 REA524334:REA524337 RNW524334:RNW524337 RXS524334:RXS524337 SHO524334:SHO524337 SRK524334:SRK524337 TBG524334:TBG524337 TLC524334:TLC524337 TUY524334:TUY524337 UEU524334:UEU524337 UOQ524334:UOQ524337 UYM524334:UYM524337 VII524334:VII524337 VSE524334:VSE524337 WCA524334:WCA524337 WLW524334:WLW524337 WVS524334:WVS524337 K589870:K589873 JG589870:JG589873 TC589870:TC589873 ACY589870:ACY589873 AMU589870:AMU589873 AWQ589870:AWQ589873 BGM589870:BGM589873 BQI589870:BQI589873 CAE589870:CAE589873 CKA589870:CKA589873 CTW589870:CTW589873 DDS589870:DDS589873 DNO589870:DNO589873 DXK589870:DXK589873 EHG589870:EHG589873 ERC589870:ERC589873 FAY589870:FAY589873 FKU589870:FKU589873 FUQ589870:FUQ589873 GEM589870:GEM589873 GOI589870:GOI589873 GYE589870:GYE589873 HIA589870:HIA589873 HRW589870:HRW589873 IBS589870:IBS589873 ILO589870:ILO589873 IVK589870:IVK589873 JFG589870:JFG589873 JPC589870:JPC589873 JYY589870:JYY589873 KIU589870:KIU589873 KSQ589870:KSQ589873 LCM589870:LCM589873 LMI589870:LMI589873 LWE589870:LWE589873 MGA589870:MGA589873 MPW589870:MPW589873 MZS589870:MZS589873 NJO589870:NJO589873 NTK589870:NTK589873 ODG589870:ODG589873 ONC589870:ONC589873 OWY589870:OWY589873 PGU589870:PGU589873 PQQ589870:PQQ589873 QAM589870:QAM589873 QKI589870:QKI589873 QUE589870:QUE589873 REA589870:REA589873 RNW589870:RNW589873 RXS589870:RXS589873 SHO589870:SHO589873 SRK589870:SRK589873 TBG589870:TBG589873 TLC589870:TLC589873 TUY589870:TUY589873 UEU589870:UEU589873 UOQ589870:UOQ589873 UYM589870:UYM589873 VII589870:VII589873 VSE589870:VSE589873 WCA589870:WCA589873 WLW589870:WLW589873 WVS589870:WVS589873 K655406:K655409 JG655406:JG655409 TC655406:TC655409 ACY655406:ACY655409 AMU655406:AMU655409 AWQ655406:AWQ655409 BGM655406:BGM655409 BQI655406:BQI655409 CAE655406:CAE655409 CKA655406:CKA655409 CTW655406:CTW655409 DDS655406:DDS655409 DNO655406:DNO655409 DXK655406:DXK655409 EHG655406:EHG655409 ERC655406:ERC655409 FAY655406:FAY655409 FKU655406:FKU655409 FUQ655406:FUQ655409 GEM655406:GEM655409 GOI655406:GOI655409 GYE655406:GYE655409 HIA655406:HIA655409 HRW655406:HRW655409 IBS655406:IBS655409 ILO655406:ILO655409 IVK655406:IVK655409 JFG655406:JFG655409 JPC655406:JPC655409 JYY655406:JYY655409 KIU655406:KIU655409 KSQ655406:KSQ655409 LCM655406:LCM655409 LMI655406:LMI655409 LWE655406:LWE655409 MGA655406:MGA655409 MPW655406:MPW655409 MZS655406:MZS655409 NJO655406:NJO655409 NTK655406:NTK655409 ODG655406:ODG655409 ONC655406:ONC655409 OWY655406:OWY655409 PGU655406:PGU655409 PQQ655406:PQQ655409 QAM655406:QAM655409 QKI655406:QKI655409 QUE655406:QUE655409 REA655406:REA655409 RNW655406:RNW655409 RXS655406:RXS655409 SHO655406:SHO655409 SRK655406:SRK655409 TBG655406:TBG655409 TLC655406:TLC655409 TUY655406:TUY655409 UEU655406:UEU655409 UOQ655406:UOQ655409 UYM655406:UYM655409 VII655406:VII655409 VSE655406:VSE655409 WCA655406:WCA655409 WLW655406:WLW655409 WVS655406:WVS655409 K720942:K720945 JG720942:JG720945 TC720942:TC720945 ACY720942:ACY720945 AMU720942:AMU720945 AWQ720942:AWQ720945 BGM720942:BGM720945 BQI720942:BQI720945 CAE720942:CAE720945 CKA720942:CKA720945 CTW720942:CTW720945 DDS720942:DDS720945 DNO720942:DNO720945 DXK720942:DXK720945 EHG720942:EHG720945 ERC720942:ERC720945 FAY720942:FAY720945 FKU720942:FKU720945 FUQ720942:FUQ720945 GEM720942:GEM720945 GOI720942:GOI720945 GYE720942:GYE720945 HIA720942:HIA720945 HRW720942:HRW720945 IBS720942:IBS720945 ILO720942:ILO720945 IVK720942:IVK720945 JFG720942:JFG720945 JPC720942:JPC720945 JYY720942:JYY720945 KIU720942:KIU720945 KSQ720942:KSQ720945 LCM720942:LCM720945 LMI720942:LMI720945 LWE720942:LWE720945 MGA720942:MGA720945 MPW720942:MPW720945 MZS720942:MZS720945 NJO720942:NJO720945 NTK720942:NTK720945 ODG720942:ODG720945 ONC720942:ONC720945 OWY720942:OWY720945 PGU720942:PGU720945 PQQ720942:PQQ720945 QAM720942:QAM720945 QKI720942:QKI720945 QUE720942:QUE720945 REA720942:REA720945 RNW720942:RNW720945 RXS720942:RXS720945 SHO720942:SHO720945 SRK720942:SRK720945 TBG720942:TBG720945 TLC720942:TLC720945 TUY720942:TUY720945 UEU720942:UEU720945 UOQ720942:UOQ720945 UYM720942:UYM720945 VII720942:VII720945 VSE720942:VSE720945 WCA720942:WCA720945 WLW720942:WLW720945 WVS720942:WVS720945 K786478:K786481 JG786478:JG786481 TC786478:TC786481 ACY786478:ACY786481 AMU786478:AMU786481 AWQ786478:AWQ786481 BGM786478:BGM786481 BQI786478:BQI786481 CAE786478:CAE786481 CKA786478:CKA786481 CTW786478:CTW786481 DDS786478:DDS786481 DNO786478:DNO786481 DXK786478:DXK786481 EHG786478:EHG786481 ERC786478:ERC786481 FAY786478:FAY786481 FKU786478:FKU786481 FUQ786478:FUQ786481 GEM786478:GEM786481 GOI786478:GOI786481 GYE786478:GYE786481 HIA786478:HIA786481 HRW786478:HRW786481 IBS786478:IBS786481 ILO786478:ILO786481 IVK786478:IVK786481 JFG786478:JFG786481 JPC786478:JPC786481 JYY786478:JYY786481 KIU786478:KIU786481 KSQ786478:KSQ786481 LCM786478:LCM786481 LMI786478:LMI786481 LWE786478:LWE786481 MGA786478:MGA786481 MPW786478:MPW786481 MZS786478:MZS786481 NJO786478:NJO786481 NTK786478:NTK786481 ODG786478:ODG786481 ONC786478:ONC786481 OWY786478:OWY786481 PGU786478:PGU786481 PQQ786478:PQQ786481 QAM786478:QAM786481 QKI786478:QKI786481 QUE786478:QUE786481 REA786478:REA786481 RNW786478:RNW786481 RXS786478:RXS786481 SHO786478:SHO786481 SRK786478:SRK786481 TBG786478:TBG786481 TLC786478:TLC786481 TUY786478:TUY786481 UEU786478:UEU786481 UOQ786478:UOQ786481 UYM786478:UYM786481 VII786478:VII786481 VSE786478:VSE786481 WCA786478:WCA786481 WLW786478:WLW786481 WVS786478:WVS786481 K852014:K852017 JG852014:JG852017 TC852014:TC852017 ACY852014:ACY852017 AMU852014:AMU852017 AWQ852014:AWQ852017 BGM852014:BGM852017 BQI852014:BQI852017 CAE852014:CAE852017 CKA852014:CKA852017 CTW852014:CTW852017 DDS852014:DDS852017 DNO852014:DNO852017 DXK852014:DXK852017 EHG852014:EHG852017 ERC852014:ERC852017 FAY852014:FAY852017 FKU852014:FKU852017 FUQ852014:FUQ852017 GEM852014:GEM852017 GOI852014:GOI852017 GYE852014:GYE852017 HIA852014:HIA852017 HRW852014:HRW852017 IBS852014:IBS852017 ILO852014:ILO852017 IVK852014:IVK852017 JFG852014:JFG852017 JPC852014:JPC852017 JYY852014:JYY852017 KIU852014:KIU852017 KSQ852014:KSQ852017 LCM852014:LCM852017 LMI852014:LMI852017 LWE852014:LWE852017 MGA852014:MGA852017 MPW852014:MPW852017 MZS852014:MZS852017 NJO852014:NJO852017 NTK852014:NTK852017 ODG852014:ODG852017 ONC852014:ONC852017 OWY852014:OWY852017 PGU852014:PGU852017 PQQ852014:PQQ852017 QAM852014:QAM852017 QKI852014:QKI852017 QUE852014:QUE852017 REA852014:REA852017 RNW852014:RNW852017 RXS852014:RXS852017 SHO852014:SHO852017 SRK852014:SRK852017 TBG852014:TBG852017 TLC852014:TLC852017 TUY852014:TUY852017 UEU852014:UEU852017 UOQ852014:UOQ852017 UYM852014:UYM852017 VII852014:VII852017 VSE852014:VSE852017 WCA852014:WCA852017 WLW852014:WLW852017 WVS852014:WVS852017 K917550:K917553 JG917550:JG917553 TC917550:TC917553 ACY917550:ACY917553 AMU917550:AMU917553 AWQ917550:AWQ917553 BGM917550:BGM917553 BQI917550:BQI917553 CAE917550:CAE917553 CKA917550:CKA917553 CTW917550:CTW917553 DDS917550:DDS917553 DNO917550:DNO917553 DXK917550:DXK917553 EHG917550:EHG917553 ERC917550:ERC917553 FAY917550:FAY917553 FKU917550:FKU917553 FUQ917550:FUQ917553 GEM917550:GEM917553 GOI917550:GOI917553 GYE917550:GYE917553 HIA917550:HIA917553 HRW917550:HRW917553 IBS917550:IBS917553 ILO917550:ILO917553 IVK917550:IVK917553 JFG917550:JFG917553 JPC917550:JPC917553 JYY917550:JYY917553 KIU917550:KIU917553 KSQ917550:KSQ917553 LCM917550:LCM917553 LMI917550:LMI917553 LWE917550:LWE917553 MGA917550:MGA917553 MPW917550:MPW917553 MZS917550:MZS917553 NJO917550:NJO917553 NTK917550:NTK917553 ODG917550:ODG917553 ONC917550:ONC917553 OWY917550:OWY917553 PGU917550:PGU917553 PQQ917550:PQQ917553 QAM917550:QAM917553 QKI917550:QKI917553 QUE917550:QUE917553 REA917550:REA917553 RNW917550:RNW917553 RXS917550:RXS917553 SHO917550:SHO917553 SRK917550:SRK917553 TBG917550:TBG917553 TLC917550:TLC917553 TUY917550:TUY917553 UEU917550:UEU917553 UOQ917550:UOQ917553 UYM917550:UYM917553 VII917550:VII917553 VSE917550:VSE917553 WCA917550:WCA917553 WLW917550:WLW917553 WVS917550:WVS917553 K983086:K983089 JG983086:JG983089 TC983086:TC983089 ACY983086:ACY983089 AMU983086:AMU983089 AWQ983086:AWQ983089 BGM983086:BGM983089 BQI983086:BQI983089 CAE983086:CAE983089 CKA983086:CKA983089 CTW983086:CTW983089 DDS983086:DDS983089 DNO983086:DNO983089 DXK983086:DXK983089 EHG983086:EHG983089 ERC983086:ERC983089 FAY983086:FAY983089 FKU983086:FKU983089 FUQ983086:FUQ983089 GEM983086:GEM983089 GOI983086:GOI983089 GYE983086:GYE983089 HIA983086:HIA983089 HRW983086:HRW983089 IBS983086:IBS983089 ILO983086:ILO983089 IVK983086:IVK983089 JFG983086:JFG983089 JPC983086:JPC983089 JYY983086:JYY983089 KIU983086:KIU983089 KSQ983086:KSQ983089 LCM983086:LCM983089 LMI983086:LMI983089 LWE983086:LWE983089 MGA983086:MGA983089 MPW983086:MPW983089 MZS983086:MZS983089 NJO983086:NJO983089 NTK983086:NTK983089 ODG983086:ODG983089 ONC983086:ONC983089 OWY983086:OWY983089 PGU983086:PGU983089 PQQ983086:PQQ983089 QAM983086:QAM983089 QKI983086:QKI983089 QUE983086:QUE983089 REA983086:REA983089 RNW983086:RNW983089 RXS983086:RXS983089 SHO983086:SHO983089 SRK983086:SRK983089 TBG983086:TBG983089 TLC983086:TLC983089 TUY983086:TUY983089 UEU983086:UEU983089 UOQ983086:UOQ983089 UYM983086:UYM983089 VII983086:VII983089 VSE983086:VSE983089 WCA983086:WCA983089 WLW983086:WLW983089 WVS983086:WVS983089 K12:K15 JG12:JG15 TC12:TC15 ACY12:ACY15 AMU12:AMU15 AWQ12:AWQ15 BGM12:BGM15 BQI12:BQI15 CAE12:CAE15 CKA12:CKA15 CTW12:CTW15 DDS12:DDS15 DNO12:DNO15 DXK12:DXK15 EHG12:EHG15 ERC12:ERC15 FAY12:FAY15 FKU12:FKU15 FUQ12:FUQ15 GEM12:GEM15 GOI12:GOI15 GYE12:GYE15 HIA12:HIA15 HRW12:HRW15 IBS12:IBS15 ILO12:ILO15 IVK12:IVK15 JFG12:JFG15 JPC12:JPC15 JYY12:JYY15 KIU12:KIU15 KSQ12:KSQ15 LCM12:LCM15 LMI12:LMI15 LWE12:LWE15 MGA12:MGA15 MPW12:MPW15 MZS12:MZS15 NJO12:NJO15 NTK12:NTK15 ODG12:ODG15 ONC12:ONC15 OWY12:OWY15 PGU12:PGU15 PQQ12:PQQ15 QAM12:QAM15 QKI12:QKI15 QUE12:QUE15 REA12:REA15 RNW12:RNW15 RXS12:RXS15 SHO12:SHO15 SRK12:SRK15 TBG12:TBG15 TLC12:TLC15 TUY12:TUY15 UEU12:UEU15 UOQ12:UOQ15 UYM12:UYM15 VII12:VII15 VSE12:VSE15 WCA12:WCA15 WLW12:WLW15 WVS12:WVS15 K65548:K65551 JG65548:JG65551 TC65548:TC65551 ACY65548:ACY65551 AMU65548:AMU65551 AWQ65548:AWQ65551 BGM65548:BGM65551 BQI65548:BQI65551 CAE65548:CAE65551 CKA65548:CKA65551 CTW65548:CTW65551 DDS65548:DDS65551 DNO65548:DNO65551 DXK65548:DXK65551 EHG65548:EHG65551 ERC65548:ERC65551 FAY65548:FAY65551 FKU65548:FKU65551 FUQ65548:FUQ65551 GEM65548:GEM65551 GOI65548:GOI65551 GYE65548:GYE65551 HIA65548:HIA65551 HRW65548:HRW65551 IBS65548:IBS65551 ILO65548:ILO65551 IVK65548:IVK65551 JFG65548:JFG65551 JPC65548:JPC65551 JYY65548:JYY65551 KIU65548:KIU65551 KSQ65548:KSQ65551 LCM65548:LCM65551 LMI65548:LMI65551 LWE65548:LWE65551 MGA65548:MGA65551 MPW65548:MPW65551 MZS65548:MZS65551 NJO65548:NJO65551 NTK65548:NTK65551 ODG65548:ODG65551 ONC65548:ONC65551 OWY65548:OWY65551 PGU65548:PGU65551 PQQ65548:PQQ65551 QAM65548:QAM65551 QKI65548:QKI65551 QUE65548:QUE65551 REA65548:REA65551 RNW65548:RNW65551 RXS65548:RXS65551 SHO65548:SHO65551 SRK65548:SRK65551 TBG65548:TBG65551 TLC65548:TLC65551 TUY65548:TUY65551 UEU65548:UEU65551 UOQ65548:UOQ65551 UYM65548:UYM65551 VII65548:VII65551 VSE65548:VSE65551 WCA65548:WCA65551 WLW65548:WLW65551 WVS65548:WVS65551 K131084:K131087 JG131084:JG131087 TC131084:TC131087 ACY131084:ACY131087 AMU131084:AMU131087 AWQ131084:AWQ131087 BGM131084:BGM131087 BQI131084:BQI131087 CAE131084:CAE131087 CKA131084:CKA131087 CTW131084:CTW131087 DDS131084:DDS131087 DNO131084:DNO131087 DXK131084:DXK131087 EHG131084:EHG131087 ERC131084:ERC131087 FAY131084:FAY131087 FKU131084:FKU131087 FUQ131084:FUQ131087 GEM131084:GEM131087 GOI131084:GOI131087 GYE131084:GYE131087 HIA131084:HIA131087 HRW131084:HRW131087 IBS131084:IBS131087 ILO131084:ILO131087 IVK131084:IVK131087 JFG131084:JFG131087 JPC131084:JPC131087 JYY131084:JYY131087 KIU131084:KIU131087 KSQ131084:KSQ131087 LCM131084:LCM131087 LMI131084:LMI131087 LWE131084:LWE131087 MGA131084:MGA131087 MPW131084:MPW131087 MZS131084:MZS131087 NJO131084:NJO131087 NTK131084:NTK131087 ODG131084:ODG131087 ONC131084:ONC131087 OWY131084:OWY131087 PGU131084:PGU131087 PQQ131084:PQQ131087 QAM131084:QAM131087 QKI131084:QKI131087 QUE131084:QUE131087 REA131084:REA131087 RNW131084:RNW131087 RXS131084:RXS131087 SHO131084:SHO131087 SRK131084:SRK131087 TBG131084:TBG131087 TLC131084:TLC131087 TUY131084:TUY131087 UEU131084:UEU131087 UOQ131084:UOQ131087 UYM131084:UYM131087 VII131084:VII131087 VSE131084:VSE131087 WCA131084:WCA131087 WLW131084:WLW131087 WVS131084:WVS131087 K196620:K196623 JG196620:JG196623 TC196620:TC196623 ACY196620:ACY196623 AMU196620:AMU196623 AWQ196620:AWQ196623 BGM196620:BGM196623 BQI196620:BQI196623 CAE196620:CAE196623 CKA196620:CKA196623 CTW196620:CTW196623 DDS196620:DDS196623 DNO196620:DNO196623 DXK196620:DXK196623 EHG196620:EHG196623 ERC196620:ERC196623 FAY196620:FAY196623 FKU196620:FKU196623 FUQ196620:FUQ196623 GEM196620:GEM196623 GOI196620:GOI196623 GYE196620:GYE196623 HIA196620:HIA196623 HRW196620:HRW196623 IBS196620:IBS196623 ILO196620:ILO196623 IVK196620:IVK196623 JFG196620:JFG196623 JPC196620:JPC196623 JYY196620:JYY196623 KIU196620:KIU196623 KSQ196620:KSQ196623 LCM196620:LCM196623 LMI196620:LMI196623 LWE196620:LWE196623 MGA196620:MGA196623 MPW196620:MPW196623 MZS196620:MZS196623 NJO196620:NJO196623 NTK196620:NTK196623 ODG196620:ODG196623 ONC196620:ONC196623 OWY196620:OWY196623 PGU196620:PGU196623 PQQ196620:PQQ196623 QAM196620:QAM196623 QKI196620:QKI196623 QUE196620:QUE196623 REA196620:REA196623 RNW196620:RNW196623 RXS196620:RXS196623 SHO196620:SHO196623 SRK196620:SRK196623 TBG196620:TBG196623 TLC196620:TLC196623 TUY196620:TUY196623 UEU196620:UEU196623 UOQ196620:UOQ196623 UYM196620:UYM196623 VII196620:VII196623 VSE196620:VSE196623 WCA196620:WCA196623 WLW196620:WLW196623 WVS196620:WVS196623 K262156:K262159 JG262156:JG262159 TC262156:TC262159 ACY262156:ACY262159 AMU262156:AMU262159 AWQ262156:AWQ262159 BGM262156:BGM262159 BQI262156:BQI262159 CAE262156:CAE262159 CKA262156:CKA262159 CTW262156:CTW262159 DDS262156:DDS262159 DNO262156:DNO262159 DXK262156:DXK262159 EHG262156:EHG262159 ERC262156:ERC262159 FAY262156:FAY262159 FKU262156:FKU262159 FUQ262156:FUQ262159 GEM262156:GEM262159 GOI262156:GOI262159 GYE262156:GYE262159 HIA262156:HIA262159 HRW262156:HRW262159 IBS262156:IBS262159 ILO262156:ILO262159 IVK262156:IVK262159 JFG262156:JFG262159 JPC262156:JPC262159 JYY262156:JYY262159 KIU262156:KIU262159 KSQ262156:KSQ262159 LCM262156:LCM262159 LMI262156:LMI262159 LWE262156:LWE262159 MGA262156:MGA262159 MPW262156:MPW262159 MZS262156:MZS262159 NJO262156:NJO262159 NTK262156:NTK262159 ODG262156:ODG262159 ONC262156:ONC262159 OWY262156:OWY262159 PGU262156:PGU262159 PQQ262156:PQQ262159 QAM262156:QAM262159 QKI262156:QKI262159 QUE262156:QUE262159 REA262156:REA262159 RNW262156:RNW262159 RXS262156:RXS262159 SHO262156:SHO262159 SRK262156:SRK262159 TBG262156:TBG262159 TLC262156:TLC262159 TUY262156:TUY262159 UEU262156:UEU262159 UOQ262156:UOQ262159 UYM262156:UYM262159 VII262156:VII262159 VSE262156:VSE262159 WCA262156:WCA262159 WLW262156:WLW262159 WVS262156:WVS262159 K327692:K327695 JG327692:JG327695 TC327692:TC327695 ACY327692:ACY327695 AMU327692:AMU327695 AWQ327692:AWQ327695 BGM327692:BGM327695 BQI327692:BQI327695 CAE327692:CAE327695 CKA327692:CKA327695 CTW327692:CTW327695 DDS327692:DDS327695 DNO327692:DNO327695 DXK327692:DXK327695 EHG327692:EHG327695 ERC327692:ERC327695 FAY327692:FAY327695 FKU327692:FKU327695 FUQ327692:FUQ327695 GEM327692:GEM327695 GOI327692:GOI327695 GYE327692:GYE327695 HIA327692:HIA327695 HRW327692:HRW327695 IBS327692:IBS327695 ILO327692:ILO327695 IVK327692:IVK327695 JFG327692:JFG327695 JPC327692:JPC327695 JYY327692:JYY327695 KIU327692:KIU327695 KSQ327692:KSQ327695 LCM327692:LCM327695 LMI327692:LMI327695 LWE327692:LWE327695 MGA327692:MGA327695 MPW327692:MPW327695 MZS327692:MZS327695 NJO327692:NJO327695 NTK327692:NTK327695 ODG327692:ODG327695 ONC327692:ONC327695 OWY327692:OWY327695 PGU327692:PGU327695 PQQ327692:PQQ327695 QAM327692:QAM327695 QKI327692:QKI327695 QUE327692:QUE327695 REA327692:REA327695 RNW327692:RNW327695 RXS327692:RXS327695 SHO327692:SHO327695 SRK327692:SRK327695 TBG327692:TBG327695 TLC327692:TLC327695 TUY327692:TUY327695 UEU327692:UEU327695 UOQ327692:UOQ327695 UYM327692:UYM327695 VII327692:VII327695 VSE327692:VSE327695 WCA327692:WCA327695 WLW327692:WLW327695 WVS327692:WVS327695 K393228:K393231 JG393228:JG393231 TC393228:TC393231 ACY393228:ACY393231 AMU393228:AMU393231 AWQ393228:AWQ393231 BGM393228:BGM393231 BQI393228:BQI393231 CAE393228:CAE393231 CKA393228:CKA393231 CTW393228:CTW393231 DDS393228:DDS393231 DNO393228:DNO393231 DXK393228:DXK393231 EHG393228:EHG393231 ERC393228:ERC393231 FAY393228:FAY393231 FKU393228:FKU393231 FUQ393228:FUQ393231 GEM393228:GEM393231 GOI393228:GOI393231 GYE393228:GYE393231 HIA393228:HIA393231 HRW393228:HRW393231 IBS393228:IBS393231 ILO393228:ILO393231 IVK393228:IVK393231 JFG393228:JFG393231 JPC393228:JPC393231 JYY393228:JYY393231 KIU393228:KIU393231 KSQ393228:KSQ393231 LCM393228:LCM393231 LMI393228:LMI393231 LWE393228:LWE393231 MGA393228:MGA393231 MPW393228:MPW393231 MZS393228:MZS393231 NJO393228:NJO393231 NTK393228:NTK393231 ODG393228:ODG393231 ONC393228:ONC393231 OWY393228:OWY393231 PGU393228:PGU393231 PQQ393228:PQQ393231 QAM393228:QAM393231 QKI393228:QKI393231 QUE393228:QUE393231 REA393228:REA393231 RNW393228:RNW393231 RXS393228:RXS393231 SHO393228:SHO393231 SRK393228:SRK393231 TBG393228:TBG393231 TLC393228:TLC393231 TUY393228:TUY393231 UEU393228:UEU393231 UOQ393228:UOQ393231 UYM393228:UYM393231 VII393228:VII393231 VSE393228:VSE393231 WCA393228:WCA393231 WLW393228:WLW393231 WVS393228:WVS393231 K458764:K458767 JG458764:JG458767 TC458764:TC458767 ACY458764:ACY458767 AMU458764:AMU458767 AWQ458764:AWQ458767 BGM458764:BGM458767 BQI458764:BQI458767 CAE458764:CAE458767 CKA458764:CKA458767 CTW458764:CTW458767 DDS458764:DDS458767 DNO458764:DNO458767 DXK458764:DXK458767 EHG458764:EHG458767 ERC458764:ERC458767 FAY458764:FAY458767 FKU458764:FKU458767 FUQ458764:FUQ458767 GEM458764:GEM458767 GOI458764:GOI458767 GYE458764:GYE458767 HIA458764:HIA458767 HRW458764:HRW458767 IBS458764:IBS458767 ILO458764:ILO458767 IVK458764:IVK458767 JFG458764:JFG458767 JPC458764:JPC458767 JYY458764:JYY458767 KIU458764:KIU458767 KSQ458764:KSQ458767 LCM458764:LCM458767 LMI458764:LMI458767 LWE458764:LWE458767 MGA458764:MGA458767 MPW458764:MPW458767 MZS458764:MZS458767 NJO458764:NJO458767 NTK458764:NTK458767 ODG458764:ODG458767 ONC458764:ONC458767 OWY458764:OWY458767 PGU458764:PGU458767 PQQ458764:PQQ458767 QAM458764:QAM458767 QKI458764:QKI458767 QUE458764:QUE458767 REA458764:REA458767 RNW458764:RNW458767 RXS458764:RXS458767 SHO458764:SHO458767 SRK458764:SRK458767 TBG458764:TBG458767 TLC458764:TLC458767 TUY458764:TUY458767 UEU458764:UEU458767 UOQ458764:UOQ458767 UYM458764:UYM458767 VII458764:VII458767 VSE458764:VSE458767 WCA458764:WCA458767 WLW458764:WLW458767 WVS458764:WVS458767 K524300:K524303 JG524300:JG524303 TC524300:TC524303 ACY524300:ACY524303 AMU524300:AMU524303 AWQ524300:AWQ524303 BGM524300:BGM524303 BQI524300:BQI524303 CAE524300:CAE524303 CKA524300:CKA524303 CTW524300:CTW524303 DDS524300:DDS524303 DNO524300:DNO524303 DXK524300:DXK524303 EHG524300:EHG524303 ERC524300:ERC524303 FAY524300:FAY524303 FKU524300:FKU524303 FUQ524300:FUQ524303 GEM524300:GEM524303 GOI524300:GOI524303 GYE524300:GYE524303 HIA524300:HIA524303 HRW524300:HRW524303 IBS524300:IBS524303 ILO524300:ILO524303 IVK524300:IVK524303 JFG524300:JFG524303 JPC524300:JPC524303 JYY524300:JYY524303 KIU524300:KIU524303 KSQ524300:KSQ524303 LCM524300:LCM524303 LMI524300:LMI524303 LWE524300:LWE524303 MGA524300:MGA524303 MPW524300:MPW524303 MZS524300:MZS524303 NJO524300:NJO524303 NTK524300:NTK524303 ODG524300:ODG524303 ONC524300:ONC524303 OWY524300:OWY524303 PGU524300:PGU524303 PQQ524300:PQQ524303 QAM524300:QAM524303 QKI524300:QKI524303 QUE524300:QUE524303 REA524300:REA524303 RNW524300:RNW524303 RXS524300:RXS524303 SHO524300:SHO524303 SRK524300:SRK524303 TBG524300:TBG524303 TLC524300:TLC524303 TUY524300:TUY524303 UEU524300:UEU524303 UOQ524300:UOQ524303 UYM524300:UYM524303 VII524300:VII524303 VSE524300:VSE524303 WCA524300:WCA524303 WLW524300:WLW524303 WVS524300:WVS524303 K589836:K589839 JG589836:JG589839 TC589836:TC589839 ACY589836:ACY589839 AMU589836:AMU589839 AWQ589836:AWQ589839 BGM589836:BGM589839 BQI589836:BQI589839 CAE589836:CAE589839 CKA589836:CKA589839 CTW589836:CTW589839 DDS589836:DDS589839 DNO589836:DNO589839 DXK589836:DXK589839 EHG589836:EHG589839 ERC589836:ERC589839 FAY589836:FAY589839 FKU589836:FKU589839 FUQ589836:FUQ589839 GEM589836:GEM589839 GOI589836:GOI589839 GYE589836:GYE589839 HIA589836:HIA589839 HRW589836:HRW589839 IBS589836:IBS589839 ILO589836:ILO589839 IVK589836:IVK589839 JFG589836:JFG589839 JPC589836:JPC589839 JYY589836:JYY589839 KIU589836:KIU589839 KSQ589836:KSQ589839 LCM589836:LCM589839 LMI589836:LMI589839 LWE589836:LWE589839 MGA589836:MGA589839 MPW589836:MPW589839 MZS589836:MZS589839 NJO589836:NJO589839 NTK589836:NTK589839 ODG589836:ODG589839 ONC589836:ONC589839 OWY589836:OWY589839 PGU589836:PGU589839 PQQ589836:PQQ589839 QAM589836:QAM589839 QKI589836:QKI589839 QUE589836:QUE589839 REA589836:REA589839 RNW589836:RNW589839 RXS589836:RXS589839 SHO589836:SHO589839 SRK589836:SRK589839 TBG589836:TBG589839 TLC589836:TLC589839 TUY589836:TUY589839 UEU589836:UEU589839 UOQ589836:UOQ589839 UYM589836:UYM589839 VII589836:VII589839 VSE589836:VSE589839 WCA589836:WCA589839 WLW589836:WLW589839 WVS589836:WVS589839 K655372:K655375 JG655372:JG655375 TC655372:TC655375 ACY655372:ACY655375 AMU655372:AMU655375 AWQ655372:AWQ655375 BGM655372:BGM655375 BQI655372:BQI655375 CAE655372:CAE655375 CKA655372:CKA655375 CTW655372:CTW655375 DDS655372:DDS655375 DNO655372:DNO655375 DXK655372:DXK655375 EHG655372:EHG655375 ERC655372:ERC655375 FAY655372:FAY655375 FKU655372:FKU655375 FUQ655372:FUQ655375 GEM655372:GEM655375 GOI655372:GOI655375 GYE655372:GYE655375 HIA655372:HIA655375 HRW655372:HRW655375 IBS655372:IBS655375 ILO655372:ILO655375 IVK655372:IVK655375 JFG655372:JFG655375 JPC655372:JPC655375 JYY655372:JYY655375 KIU655372:KIU655375 KSQ655372:KSQ655375 LCM655372:LCM655375 LMI655372:LMI655375 LWE655372:LWE655375 MGA655372:MGA655375 MPW655372:MPW655375 MZS655372:MZS655375 NJO655372:NJO655375 NTK655372:NTK655375 ODG655372:ODG655375 ONC655372:ONC655375 OWY655372:OWY655375 PGU655372:PGU655375 PQQ655372:PQQ655375 QAM655372:QAM655375 QKI655372:QKI655375 QUE655372:QUE655375 REA655372:REA655375 RNW655372:RNW655375 RXS655372:RXS655375 SHO655372:SHO655375 SRK655372:SRK655375 TBG655372:TBG655375 TLC655372:TLC655375 TUY655372:TUY655375 UEU655372:UEU655375 UOQ655372:UOQ655375 UYM655372:UYM655375 VII655372:VII655375 VSE655372:VSE655375 WCA655372:WCA655375 WLW655372:WLW655375 WVS655372:WVS655375 K720908:K720911 JG720908:JG720911 TC720908:TC720911 ACY720908:ACY720911 AMU720908:AMU720911 AWQ720908:AWQ720911 BGM720908:BGM720911 BQI720908:BQI720911 CAE720908:CAE720911 CKA720908:CKA720911 CTW720908:CTW720911 DDS720908:DDS720911 DNO720908:DNO720911 DXK720908:DXK720911 EHG720908:EHG720911 ERC720908:ERC720911 FAY720908:FAY720911 FKU720908:FKU720911 FUQ720908:FUQ720911 GEM720908:GEM720911 GOI720908:GOI720911 GYE720908:GYE720911 HIA720908:HIA720911 HRW720908:HRW720911 IBS720908:IBS720911 ILO720908:ILO720911 IVK720908:IVK720911 JFG720908:JFG720911 JPC720908:JPC720911 JYY720908:JYY720911 KIU720908:KIU720911 KSQ720908:KSQ720911 LCM720908:LCM720911 LMI720908:LMI720911 LWE720908:LWE720911 MGA720908:MGA720911 MPW720908:MPW720911 MZS720908:MZS720911 NJO720908:NJO720911 NTK720908:NTK720911 ODG720908:ODG720911 ONC720908:ONC720911 OWY720908:OWY720911 PGU720908:PGU720911 PQQ720908:PQQ720911 QAM720908:QAM720911 QKI720908:QKI720911 QUE720908:QUE720911 REA720908:REA720911 RNW720908:RNW720911 RXS720908:RXS720911 SHO720908:SHO720911 SRK720908:SRK720911 TBG720908:TBG720911 TLC720908:TLC720911 TUY720908:TUY720911 UEU720908:UEU720911 UOQ720908:UOQ720911 UYM720908:UYM720911 VII720908:VII720911 VSE720908:VSE720911 WCA720908:WCA720911 WLW720908:WLW720911 WVS720908:WVS720911 K786444:K786447 JG786444:JG786447 TC786444:TC786447 ACY786444:ACY786447 AMU786444:AMU786447 AWQ786444:AWQ786447 BGM786444:BGM786447 BQI786444:BQI786447 CAE786444:CAE786447 CKA786444:CKA786447 CTW786444:CTW786447 DDS786444:DDS786447 DNO786444:DNO786447 DXK786444:DXK786447 EHG786444:EHG786447 ERC786444:ERC786447 FAY786444:FAY786447 FKU786444:FKU786447 FUQ786444:FUQ786447 GEM786444:GEM786447 GOI786444:GOI786447 GYE786444:GYE786447 HIA786444:HIA786447 HRW786444:HRW786447 IBS786444:IBS786447 ILO786444:ILO786447 IVK786444:IVK786447 JFG786444:JFG786447 JPC786444:JPC786447 JYY786444:JYY786447 KIU786444:KIU786447 KSQ786444:KSQ786447 LCM786444:LCM786447 LMI786444:LMI786447 LWE786444:LWE786447 MGA786444:MGA786447 MPW786444:MPW786447 MZS786444:MZS786447 NJO786444:NJO786447 NTK786444:NTK786447 ODG786444:ODG786447 ONC786444:ONC786447 OWY786444:OWY786447 PGU786444:PGU786447 PQQ786444:PQQ786447 QAM786444:QAM786447 QKI786444:QKI786447 QUE786444:QUE786447 REA786444:REA786447 RNW786444:RNW786447 RXS786444:RXS786447 SHO786444:SHO786447 SRK786444:SRK786447 TBG786444:TBG786447 TLC786444:TLC786447 TUY786444:TUY786447 UEU786444:UEU786447 UOQ786444:UOQ786447 UYM786444:UYM786447 VII786444:VII786447 VSE786444:VSE786447 WCA786444:WCA786447 WLW786444:WLW786447 WVS786444:WVS786447 K851980:K851983 JG851980:JG851983 TC851980:TC851983 ACY851980:ACY851983 AMU851980:AMU851983 AWQ851980:AWQ851983 BGM851980:BGM851983 BQI851980:BQI851983 CAE851980:CAE851983 CKA851980:CKA851983 CTW851980:CTW851983 DDS851980:DDS851983 DNO851980:DNO851983 DXK851980:DXK851983 EHG851980:EHG851983 ERC851980:ERC851983 FAY851980:FAY851983 FKU851980:FKU851983 FUQ851980:FUQ851983 GEM851980:GEM851983 GOI851980:GOI851983 GYE851980:GYE851983 HIA851980:HIA851983 HRW851980:HRW851983 IBS851980:IBS851983 ILO851980:ILO851983 IVK851980:IVK851983 JFG851980:JFG851983 JPC851980:JPC851983 JYY851980:JYY851983 KIU851980:KIU851983 KSQ851980:KSQ851983 LCM851980:LCM851983 LMI851980:LMI851983 LWE851980:LWE851983 MGA851980:MGA851983 MPW851980:MPW851983 MZS851980:MZS851983 NJO851980:NJO851983 NTK851980:NTK851983 ODG851980:ODG851983 ONC851980:ONC851983 OWY851980:OWY851983 PGU851980:PGU851983 PQQ851980:PQQ851983 QAM851980:QAM851983 QKI851980:QKI851983 QUE851980:QUE851983 REA851980:REA851983 RNW851980:RNW851983 RXS851980:RXS851983 SHO851980:SHO851983 SRK851980:SRK851983 TBG851980:TBG851983 TLC851980:TLC851983 TUY851980:TUY851983 UEU851980:UEU851983 UOQ851980:UOQ851983 UYM851980:UYM851983 VII851980:VII851983 VSE851980:VSE851983 WCA851980:WCA851983 WLW851980:WLW851983 WVS851980:WVS851983 K917516:K917519 JG917516:JG917519 TC917516:TC917519 ACY917516:ACY917519 AMU917516:AMU917519 AWQ917516:AWQ917519 BGM917516:BGM917519 BQI917516:BQI917519 CAE917516:CAE917519 CKA917516:CKA917519 CTW917516:CTW917519 DDS917516:DDS917519 DNO917516:DNO917519 DXK917516:DXK917519 EHG917516:EHG917519 ERC917516:ERC917519 FAY917516:FAY917519 FKU917516:FKU917519 FUQ917516:FUQ917519 GEM917516:GEM917519 GOI917516:GOI917519 GYE917516:GYE917519 HIA917516:HIA917519 HRW917516:HRW917519 IBS917516:IBS917519 ILO917516:ILO917519 IVK917516:IVK917519 JFG917516:JFG917519 JPC917516:JPC917519 JYY917516:JYY917519 KIU917516:KIU917519 KSQ917516:KSQ917519 LCM917516:LCM917519 LMI917516:LMI917519 LWE917516:LWE917519 MGA917516:MGA917519 MPW917516:MPW917519 MZS917516:MZS917519 NJO917516:NJO917519 NTK917516:NTK917519 ODG917516:ODG917519 ONC917516:ONC917519 OWY917516:OWY917519 PGU917516:PGU917519 PQQ917516:PQQ917519 QAM917516:QAM917519 QKI917516:QKI917519 QUE917516:QUE917519 REA917516:REA917519 RNW917516:RNW917519 RXS917516:RXS917519 SHO917516:SHO917519 SRK917516:SRK917519 TBG917516:TBG917519 TLC917516:TLC917519 TUY917516:TUY917519 UEU917516:UEU917519 UOQ917516:UOQ917519 UYM917516:UYM917519 VII917516:VII917519 VSE917516:VSE917519 WCA917516:WCA917519 WLW917516:WLW917519 WVS917516:WVS917519 K983052:K983055 JG983052:JG983055 TC983052:TC983055 ACY983052:ACY983055 AMU983052:AMU983055 AWQ983052:AWQ983055 BGM983052:BGM983055 BQI983052:BQI983055 CAE983052:CAE983055 CKA983052:CKA983055 CTW983052:CTW983055 DDS983052:DDS983055 DNO983052:DNO983055 DXK983052:DXK983055 EHG983052:EHG983055 ERC983052:ERC983055 FAY983052:FAY983055 FKU983052:FKU983055 FUQ983052:FUQ983055 GEM983052:GEM983055 GOI983052:GOI983055 GYE983052:GYE983055 HIA983052:HIA983055 HRW983052:HRW983055 IBS983052:IBS983055 ILO983052:ILO983055 IVK983052:IVK983055 JFG983052:JFG983055 JPC983052:JPC983055 JYY983052:JYY983055 KIU983052:KIU983055 KSQ983052:KSQ983055 LCM983052:LCM983055 LMI983052:LMI983055 LWE983052:LWE983055 MGA983052:MGA983055 MPW983052:MPW983055 MZS983052:MZS983055 NJO983052:NJO983055 NTK983052:NTK983055 ODG983052:ODG983055 ONC983052:ONC983055 OWY983052:OWY983055 PGU983052:PGU983055 PQQ983052:PQQ983055 QAM983052:QAM983055 QKI983052:QKI983055 QUE983052:QUE983055 REA983052:REA983055 RNW983052:RNW983055 RXS983052:RXS983055 SHO983052:SHO983055 SRK983052:SRK983055 TBG983052:TBG983055 TLC983052:TLC983055 TUY983052:TUY983055 UEU983052:UEU983055 UOQ983052:UOQ983055 UYM983052:UYM983055 VII983052:VII983055 VSE983052:VSE983055 WCA983052:WCA983055 WLW983052:WLW983055 WVS983052:WVS983055 K17:K30 JG17:JG30 TC17:TC30 ACY17:ACY30 AMU17:AMU30 AWQ17:AWQ30 BGM17:BGM30 BQI17:BQI30 CAE17:CAE30 CKA17:CKA30 CTW17:CTW30 DDS17:DDS30 DNO17:DNO30 DXK17:DXK30 EHG17:EHG30 ERC17:ERC30 FAY17:FAY30 FKU17:FKU30 FUQ17:FUQ30 GEM17:GEM30 GOI17:GOI30 GYE17:GYE30 HIA17:HIA30 HRW17:HRW30 IBS17:IBS30 ILO17:ILO30 IVK17:IVK30 JFG17:JFG30 JPC17:JPC30 JYY17:JYY30 KIU17:KIU30 KSQ17:KSQ30 LCM17:LCM30 LMI17:LMI30 LWE17:LWE30 MGA17:MGA30 MPW17:MPW30 MZS17:MZS30 NJO17:NJO30 NTK17:NTK30 ODG17:ODG30 ONC17:ONC30 OWY17:OWY30 PGU17:PGU30 PQQ17:PQQ30 QAM17:QAM30 QKI17:QKI30 QUE17:QUE30 REA17:REA30 RNW17:RNW30 RXS17:RXS30 SHO17:SHO30 SRK17:SRK30 TBG17:TBG30 TLC17:TLC30 TUY17:TUY30 UEU17:UEU30 UOQ17:UOQ30 UYM17:UYM30 VII17:VII30 VSE17:VSE30 WCA17:WCA30 WLW17:WLW30 WVS17:WVS30 K65553:K65566 JG65553:JG65566 TC65553:TC65566 ACY65553:ACY65566 AMU65553:AMU65566 AWQ65553:AWQ65566 BGM65553:BGM65566 BQI65553:BQI65566 CAE65553:CAE65566 CKA65553:CKA65566 CTW65553:CTW65566 DDS65553:DDS65566 DNO65553:DNO65566 DXK65553:DXK65566 EHG65553:EHG65566 ERC65553:ERC65566 FAY65553:FAY65566 FKU65553:FKU65566 FUQ65553:FUQ65566 GEM65553:GEM65566 GOI65553:GOI65566 GYE65553:GYE65566 HIA65553:HIA65566 HRW65553:HRW65566 IBS65553:IBS65566 ILO65553:ILO65566 IVK65553:IVK65566 JFG65553:JFG65566 JPC65553:JPC65566 JYY65553:JYY65566 KIU65553:KIU65566 KSQ65553:KSQ65566 LCM65553:LCM65566 LMI65553:LMI65566 LWE65553:LWE65566 MGA65553:MGA65566 MPW65553:MPW65566 MZS65553:MZS65566 NJO65553:NJO65566 NTK65553:NTK65566 ODG65553:ODG65566 ONC65553:ONC65566 OWY65553:OWY65566 PGU65553:PGU65566 PQQ65553:PQQ65566 QAM65553:QAM65566 QKI65553:QKI65566 QUE65553:QUE65566 REA65553:REA65566 RNW65553:RNW65566 RXS65553:RXS65566 SHO65553:SHO65566 SRK65553:SRK65566 TBG65553:TBG65566 TLC65553:TLC65566 TUY65553:TUY65566 UEU65553:UEU65566 UOQ65553:UOQ65566 UYM65553:UYM65566 VII65553:VII65566 VSE65553:VSE65566 WCA65553:WCA65566 WLW65553:WLW65566 WVS65553:WVS65566 K131089:K131102 JG131089:JG131102 TC131089:TC131102 ACY131089:ACY131102 AMU131089:AMU131102 AWQ131089:AWQ131102 BGM131089:BGM131102 BQI131089:BQI131102 CAE131089:CAE131102 CKA131089:CKA131102 CTW131089:CTW131102 DDS131089:DDS131102 DNO131089:DNO131102 DXK131089:DXK131102 EHG131089:EHG131102 ERC131089:ERC131102 FAY131089:FAY131102 FKU131089:FKU131102 FUQ131089:FUQ131102 GEM131089:GEM131102 GOI131089:GOI131102 GYE131089:GYE131102 HIA131089:HIA131102 HRW131089:HRW131102 IBS131089:IBS131102 ILO131089:ILO131102 IVK131089:IVK131102 JFG131089:JFG131102 JPC131089:JPC131102 JYY131089:JYY131102 KIU131089:KIU131102 KSQ131089:KSQ131102 LCM131089:LCM131102 LMI131089:LMI131102 LWE131089:LWE131102 MGA131089:MGA131102 MPW131089:MPW131102 MZS131089:MZS131102 NJO131089:NJO131102 NTK131089:NTK131102 ODG131089:ODG131102 ONC131089:ONC131102 OWY131089:OWY131102 PGU131089:PGU131102 PQQ131089:PQQ131102 QAM131089:QAM131102 QKI131089:QKI131102 QUE131089:QUE131102 REA131089:REA131102 RNW131089:RNW131102 RXS131089:RXS131102 SHO131089:SHO131102 SRK131089:SRK131102 TBG131089:TBG131102 TLC131089:TLC131102 TUY131089:TUY131102 UEU131089:UEU131102 UOQ131089:UOQ131102 UYM131089:UYM131102 VII131089:VII131102 VSE131089:VSE131102 WCA131089:WCA131102 WLW131089:WLW131102 WVS131089:WVS131102 K196625:K196638 JG196625:JG196638 TC196625:TC196638 ACY196625:ACY196638 AMU196625:AMU196638 AWQ196625:AWQ196638 BGM196625:BGM196638 BQI196625:BQI196638 CAE196625:CAE196638 CKA196625:CKA196638 CTW196625:CTW196638 DDS196625:DDS196638 DNO196625:DNO196638 DXK196625:DXK196638 EHG196625:EHG196638 ERC196625:ERC196638 FAY196625:FAY196638 FKU196625:FKU196638 FUQ196625:FUQ196638 GEM196625:GEM196638 GOI196625:GOI196638 GYE196625:GYE196638 HIA196625:HIA196638 HRW196625:HRW196638 IBS196625:IBS196638 ILO196625:ILO196638 IVK196625:IVK196638 JFG196625:JFG196638 JPC196625:JPC196638 JYY196625:JYY196638 KIU196625:KIU196638 KSQ196625:KSQ196638 LCM196625:LCM196638 LMI196625:LMI196638 LWE196625:LWE196638 MGA196625:MGA196638 MPW196625:MPW196638 MZS196625:MZS196638 NJO196625:NJO196638 NTK196625:NTK196638 ODG196625:ODG196638 ONC196625:ONC196638 OWY196625:OWY196638 PGU196625:PGU196638 PQQ196625:PQQ196638 QAM196625:QAM196638 QKI196625:QKI196638 QUE196625:QUE196638 REA196625:REA196638 RNW196625:RNW196638 RXS196625:RXS196638 SHO196625:SHO196638 SRK196625:SRK196638 TBG196625:TBG196638 TLC196625:TLC196638 TUY196625:TUY196638 UEU196625:UEU196638 UOQ196625:UOQ196638 UYM196625:UYM196638 VII196625:VII196638 VSE196625:VSE196638 WCA196625:WCA196638 WLW196625:WLW196638 WVS196625:WVS196638 K262161:K262174 JG262161:JG262174 TC262161:TC262174 ACY262161:ACY262174 AMU262161:AMU262174 AWQ262161:AWQ262174 BGM262161:BGM262174 BQI262161:BQI262174 CAE262161:CAE262174 CKA262161:CKA262174 CTW262161:CTW262174 DDS262161:DDS262174 DNO262161:DNO262174 DXK262161:DXK262174 EHG262161:EHG262174 ERC262161:ERC262174 FAY262161:FAY262174 FKU262161:FKU262174 FUQ262161:FUQ262174 GEM262161:GEM262174 GOI262161:GOI262174 GYE262161:GYE262174 HIA262161:HIA262174 HRW262161:HRW262174 IBS262161:IBS262174 ILO262161:ILO262174 IVK262161:IVK262174 JFG262161:JFG262174 JPC262161:JPC262174 JYY262161:JYY262174 KIU262161:KIU262174 KSQ262161:KSQ262174 LCM262161:LCM262174 LMI262161:LMI262174 LWE262161:LWE262174 MGA262161:MGA262174 MPW262161:MPW262174 MZS262161:MZS262174 NJO262161:NJO262174 NTK262161:NTK262174 ODG262161:ODG262174 ONC262161:ONC262174 OWY262161:OWY262174 PGU262161:PGU262174 PQQ262161:PQQ262174 QAM262161:QAM262174 QKI262161:QKI262174 QUE262161:QUE262174 REA262161:REA262174 RNW262161:RNW262174 RXS262161:RXS262174 SHO262161:SHO262174 SRK262161:SRK262174 TBG262161:TBG262174 TLC262161:TLC262174 TUY262161:TUY262174 UEU262161:UEU262174 UOQ262161:UOQ262174 UYM262161:UYM262174 VII262161:VII262174 VSE262161:VSE262174 WCA262161:WCA262174 WLW262161:WLW262174 WVS262161:WVS262174 K327697:K327710 JG327697:JG327710 TC327697:TC327710 ACY327697:ACY327710 AMU327697:AMU327710 AWQ327697:AWQ327710 BGM327697:BGM327710 BQI327697:BQI327710 CAE327697:CAE327710 CKA327697:CKA327710 CTW327697:CTW327710 DDS327697:DDS327710 DNO327697:DNO327710 DXK327697:DXK327710 EHG327697:EHG327710 ERC327697:ERC327710 FAY327697:FAY327710 FKU327697:FKU327710 FUQ327697:FUQ327710 GEM327697:GEM327710 GOI327697:GOI327710 GYE327697:GYE327710 HIA327697:HIA327710 HRW327697:HRW327710 IBS327697:IBS327710 ILO327697:ILO327710 IVK327697:IVK327710 JFG327697:JFG327710 JPC327697:JPC327710 JYY327697:JYY327710 KIU327697:KIU327710 KSQ327697:KSQ327710 LCM327697:LCM327710 LMI327697:LMI327710 LWE327697:LWE327710 MGA327697:MGA327710 MPW327697:MPW327710 MZS327697:MZS327710 NJO327697:NJO327710 NTK327697:NTK327710 ODG327697:ODG327710 ONC327697:ONC327710 OWY327697:OWY327710 PGU327697:PGU327710 PQQ327697:PQQ327710 QAM327697:QAM327710 QKI327697:QKI327710 QUE327697:QUE327710 REA327697:REA327710 RNW327697:RNW327710 RXS327697:RXS327710 SHO327697:SHO327710 SRK327697:SRK327710 TBG327697:TBG327710 TLC327697:TLC327710 TUY327697:TUY327710 UEU327697:UEU327710 UOQ327697:UOQ327710 UYM327697:UYM327710 VII327697:VII327710 VSE327697:VSE327710 WCA327697:WCA327710 WLW327697:WLW327710 WVS327697:WVS327710 K393233:K393246 JG393233:JG393246 TC393233:TC393246 ACY393233:ACY393246 AMU393233:AMU393246 AWQ393233:AWQ393246 BGM393233:BGM393246 BQI393233:BQI393246 CAE393233:CAE393246 CKA393233:CKA393246 CTW393233:CTW393246 DDS393233:DDS393246 DNO393233:DNO393246 DXK393233:DXK393246 EHG393233:EHG393246 ERC393233:ERC393246 FAY393233:FAY393246 FKU393233:FKU393246 FUQ393233:FUQ393246 GEM393233:GEM393246 GOI393233:GOI393246 GYE393233:GYE393246 HIA393233:HIA393246 HRW393233:HRW393246 IBS393233:IBS393246 ILO393233:ILO393246 IVK393233:IVK393246 JFG393233:JFG393246 JPC393233:JPC393246 JYY393233:JYY393246 KIU393233:KIU393246 KSQ393233:KSQ393246 LCM393233:LCM393246 LMI393233:LMI393246 LWE393233:LWE393246 MGA393233:MGA393246 MPW393233:MPW393246 MZS393233:MZS393246 NJO393233:NJO393246 NTK393233:NTK393246 ODG393233:ODG393246 ONC393233:ONC393246 OWY393233:OWY393246 PGU393233:PGU393246 PQQ393233:PQQ393246 QAM393233:QAM393246 QKI393233:QKI393246 QUE393233:QUE393246 REA393233:REA393246 RNW393233:RNW393246 RXS393233:RXS393246 SHO393233:SHO393246 SRK393233:SRK393246 TBG393233:TBG393246 TLC393233:TLC393246 TUY393233:TUY393246 UEU393233:UEU393246 UOQ393233:UOQ393246 UYM393233:UYM393246 VII393233:VII393246 VSE393233:VSE393246 WCA393233:WCA393246 WLW393233:WLW393246 WVS393233:WVS393246 K458769:K458782 JG458769:JG458782 TC458769:TC458782 ACY458769:ACY458782 AMU458769:AMU458782 AWQ458769:AWQ458782 BGM458769:BGM458782 BQI458769:BQI458782 CAE458769:CAE458782 CKA458769:CKA458782 CTW458769:CTW458782 DDS458769:DDS458782 DNO458769:DNO458782 DXK458769:DXK458782 EHG458769:EHG458782 ERC458769:ERC458782 FAY458769:FAY458782 FKU458769:FKU458782 FUQ458769:FUQ458782 GEM458769:GEM458782 GOI458769:GOI458782 GYE458769:GYE458782 HIA458769:HIA458782 HRW458769:HRW458782 IBS458769:IBS458782 ILO458769:ILO458782 IVK458769:IVK458782 JFG458769:JFG458782 JPC458769:JPC458782 JYY458769:JYY458782 KIU458769:KIU458782 KSQ458769:KSQ458782 LCM458769:LCM458782 LMI458769:LMI458782 LWE458769:LWE458782 MGA458769:MGA458782 MPW458769:MPW458782 MZS458769:MZS458782 NJO458769:NJO458782 NTK458769:NTK458782 ODG458769:ODG458782 ONC458769:ONC458782 OWY458769:OWY458782 PGU458769:PGU458782 PQQ458769:PQQ458782 QAM458769:QAM458782 QKI458769:QKI458782 QUE458769:QUE458782 REA458769:REA458782 RNW458769:RNW458782 RXS458769:RXS458782 SHO458769:SHO458782 SRK458769:SRK458782 TBG458769:TBG458782 TLC458769:TLC458782 TUY458769:TUY458782 UEU458769:UEU458782 UOQ458769:UOQ458782 UYM458769:UYM458782 VII458769:VII458782 VSE458769:VSE458782 WCA458769:WCA458782 WLW458769:WLW458782 WVS458769:WVS458782 K524305:K524318 JG524305:JG524318 TC524305:TC524318 ACY524305:ACY524318 AMU524305:AMU524318 AWQ524305:AWQ524318 BGM524305:BGM524318 BQI524305:BQI524318 CAE524305:CAE524318 CKA524305:CKA524318 CTW524305:CTW524318 DDS524305:DDS524318 DNO524305:DNO524318 DXK524305:DXK524318 EHG524305:EHG524318 ERC524305:ERC524318 FAY524305:FAY524318 FKU524305:FKU524318 FUQ524305:FUQ524318 GEM524305:GEM524318 GOI524305:GOI524318 GYE524305:GYE524318 HIA524305:HIA524318 HRW524305:HRW524318 IBS524305:IBS524318 ILO524305:ILO524318 IVK524305:IVK524318 JFG524305:JFG524318 JPC524305:JPC524318 JYY524305:JYY524318 KIU524305:KIU524318 KSQ524305:KSQ524318 LCM524305:LCM524318 LMI524305:LMI524318 LWE524305:LWE524318 MGA524305:MGA524318 MPW524305:MPW524318 MZS524305:MZS524318 NJO524305:NJO524318 NTK524305:NTK524318 ODG524305:ODG524318 ONC524305:ONC524318 OWY524305:OWY524318 PGU524305:PGU524318 PQQ524305:PQQ524318 QAM524305:QAM524318 QKI524305:QKI524318 QUE524305:QUE524318 REA524305:REA524318 RNW524305:RNW524318 RXS524305:RXS524318 SHO524305:SHO524318 SRK524305:SRK524318 TBG524305:TBG524318 TLC524305:TLC524318 TUY524305:TUY524318 UEU524305:UEU524318 UOQ524305:UOQ524318 UYM524305:UYM524318 VII524305:VII524318 VSE524305:VSE524318 WCA524305:WCA524318 WLW524305:WLW524318 WVS524305:WVS524318 K589841:K589854 JG589841:JG589854 TC589841:TC589854 ACY589841:ACY589854 AMU589841:AMU589854 AWQ589841:AWQ589854 BGM589841:BGM589854 BQI589841:BQI589854 CAE589841:CAE589854 CKA589841:CKA589854 CTW589841:CTW589854 DDS589841:DDS589854 DNO589841:DNO589854 DXK589841:DXK589854 EHG589841:EHG589854 ERC589841:ERC589854 FAY589841:FAY589854 FKU589841:FKU589854 FUQ589841:FUQ589854 GEM589841:GEM589854 GOI589841:GOI589854 GYE589841:GYE589854 HIA589841:HIA589854 HRW589841:HRW589854 IBS589841:IBS589854 ILO589841:ILO589854 IVK589841:IVK589854 JFG589841:JFG589854 JPC589841:JPC589854 JYY589841:JYY589854 KIU589841:KIU589854 KSQ589841:KSQ589854 LCM589841:LCM589854 LMI589841:LMI589854 LWE589841:LWE589854 MGA589841:MGA589854 MPW589841:MPW589854 MZS589841:MZS589854 NJO589841:NJO589854 NTK589841:NTK589854 ODG589841:ODG589854 ONC589841:ONC589854 OWY589841:OWY589854 PGU589841:PGU589854 PQQ589841:PQQ589854 QAM589841:QAM589854 QKI589841:QKI589854 QUE589841:QUE589854 REA589841:REA589854 RNW589841:RNW589854 RXS589841:RXS589854 SHO589841:SHO589854 SRK589841:SRK589854 TBG589841:TBG589854 TLC589841:TLC589854 TUY589841:TUY589854 UEU589841:UEU589854 UOQ589841:UOQ589854 UYM589841:UYM589854 VII589841:VII589854 VSE589841:VSE589854 WCA589841:WCA589854 WLW589841:WLW589854 WVS589841:WVS589854 K655377:K655390 JG655377:JG655390 TC655377:TC655390 ACY655377:ACY655390 AMU655377:AMU655390 AWQ655377:AWQ655390 BGM655377:BGM655390 BQI655377:BQI655390 CAE655377:CAE655390 CKA655377:CKA655390 CTW655377:CTW655390 DDS655377:DDS655390 DNO655377:DNO655390 DXK655377:DXK655390 EHG655377:EHG655390 ERC655377:ERC655390 FAY655377:FAY655390 FKU655377:FKU655390 FUQ655377:FUQ655390 GEM655377:GEM655390 GOI655377:GOI655390 GYE655377:GYE655390 HIA655377:HIA655390 HRW655377:HRW655390 IBS655377:IBS655390 ILO655377:ILO655390 IVK655377:IVK655390 JFG655377:JFG655390 JPC655377:JPC655390 JYY655377:JYY655390 KIU655377:KIU655390 KSQ655377:KSQ655390 LCM655377:LCM655390 LMI655377:LMI655390 LWE655377:LWE655390 MGA655377:MGA655390 MPW655377:MPW655390 MZS655377:MZS655390 NJO655377:NJO655390 NTK655377:NTK655390 ODG655377:ODG655390 ONC655377:ONC655390 OWY655377:OWY655390 PGU655377:PGU655390 PQQ655377:PQQ655390 QAM655377:QAM655390 QKI655377:QKI655390 QUE655377:QUE655390 REA655377:REA655390 RNW655377:RNW655390 RXS655377:RXS655390 SHO655377:SHO655390 SRK655377:SRK655390 TBG655377:TBG655390 TLC655377:TLC655390 TUY655377:TUY655390 UEU655377:UEU655390 UOQ655377:UOQ655390 UYM655377:UYM655390 VII655377:VII655390 VSE655377:VSE655390 WCA655377:WCA655390 WLW655377:WLW655390 WVS655377:WVS655390 K720913:K720926 JG720913:JG720926 TC720913:TC720926 ACY720913:ACY720926 AMU720913:AMU720926 AWQ720913:AWQ720926 BGM720913:BGM720926 BQI720913:BQI720926 CAE720913:CAE720926 CKA720913:CKA720926 CTW720913:CTW720926 DDS720913:DDS720926 DNO720913:DNO720926 DXK720913:DXK720926 EHG720913:EHG720926 ERC720913:ERC720926 FAY720913:FAY720926 FKU720913:FKU720926 FUQ720913:FUQ720926 GEM720913:GEM720926 GOI720913:GOI720926 GYE720913:GYE720926 HIA720913:HIA720926 HRW720913:HRW720926 IBS720913:IBS720926 ILO720913:ILO720926 IVK720913:IVK720926 JFG720913:JFG720926 JPC720913:JPC720926 JYY720913:JYY720926 KIU720913:KIU720926 KSQ720913:KSQ720926 LCM720913:LCM720926 LMI720913:LMI720926 LWE720913:LWE720926 MGA720913:MGA720926 MPW720913:MPW720926 MZS720913:MZS720926 NJO720913:NJO720926 NTK720913:NTK720926 ODG720913:ODG720926 ONC720913:ONC720926 OWY720913:OWY720926 PGU720913:PGU720926 PQQ720913:PQQ720926 QAM720913:QAM720926 QKI720913:QKI720926 QUE720913:QUE720926 REA720913:REA720926 RNW720913:RNW720926 RXS720913:RXS720926 SHO720913:SHO720926 SRK720913:SRK720926 TBG720913:TBG720926 TLC720913:TLC720926 TUY720913:TUY720926 UEU720913:UEU720926 UOQ720913:UOQ720926 UYM720913:UYM720926 VII720913:VII720926 VSE720913:VSE720926 WCA720913:WCA720926 WLW720913:WLW720926 WVS720913:WVS720926 K786449:K786462 JG786449:JG786462 TC786449:TC786462 ACY786449:ACY786462 AMU786449:AMU786462 AWQ786449:AWQ786462 BGM786449:BGM786462 BQI786449:BQI786462 CAE786449:CAE786462 CKA786449:CKA786462 CTW786449:CTW786462 DDS786449:DDS786462 DNO786449:DNO786462 DXK786449:DXK786462 EHG786449:EHG786462 ERC786449:ERC786462 FAY786449:FAY786462 FKU786449:FKU786462 FUQ786449:FUQ786462 GEM786449:GEM786462 GOI786449:GOI786462 GYE786449:GYE786462 HIA786449:HIA786462 HRW786449:HRW786462 IBS786449:IBS786462 ILO786449:ILO786462 IVK786449:IVK786462 JFG786449:JFG786462 JPC786449:JPC786462 JYY786449:JYY786462 KIU786449:KIU786462 KSQ786449:KSQ786462 LCM786449:LCM786462 LMI786449:LMI786462 LWE786449:LWE786462 MGA786449:MGA786462 MPW786449:MPW786462 MZS786449:MZS786462 NJO786449:NJO786462 NTK786449:NTK786462 ODG786449:ODG786462 ONC786449:ONC786462 OWY786449:OWY786462 PGU786449:PGU786462 PQQ786449:PQQ786462 QAM786449:QAM786462 QKI786449:QKI786462 QUE786449:QUE786462 REA786449:REA786462 RNW786449:RNW786462 RXS786449:RXS786462 SHO786449:SHO786462 SRK786449:SRK786462 TBG786449:TBG786462 TLC786449:TLC786462 TUY786449:TUY786462 UEU786449:UEU786462 UOQ786449:UOQ786462 UYM786449:UYM786462 VII786449:VII786462 VSE786449:VSE786462 WCA786449:WCA786462 WLW786449:WLW786462 WVS786449:WVS786462 K851985:K851998 JG851985:JG851998 TC851985:TC851998 ACY851985:ACY851998 AMU851985:AMU851998 AWQ851985:AWQ851998 BGM851985:BGM851998 BQI851985:BQI851998 CAE851985:CAE851998 CKA851985:CKA851998 CTW851985:CTW851998 DDS851985:DDS851998 DNO851985:DNO851998 DXK851985:DXK851998 EHG851985:EHG851998 ERC851985:ERC851998 FAY851985:FAY851998 FKU851985:FKU851998 FUQ851985:FUQ851998 GEM851985:GEM851998 GOI851985:GOI851998 GYE851985:GYE851998 HIA851985:HIA851998 HRW851985:HRW851998 IBS851985:IBS851998 ILO851985:ILO851998 IVK851985:IVK851998 JFG851985:JFG851998 JPC851985:JPC851998 JYY851985:JYY851998 KIU851985:KIU851998 KSQ851985:KSQ851998 LCM851985:LCM851998 LMI851985:LMI851998 LWE851985:LWE851998 MGA851985:MGA851998 MPW851985:MPW851998 MZS851985:MZS851998 NJO851985:NJO851998 NTK851985:NTK851998 ODG851985:ODG851998 ONC851985:ONC851998 OWY851985:OWY851998 PGU851985:PGU851998 PQQ851985:PQQ851998 QAM851985:QAM851998 QKI851985:QKI851998 QUE851985:QUE851998 REA851985:REA851998 RNW851985:RNW851998 RXS851985:RXS851998 SHO851985:SHO851998 SRK851985:SRK851998 TBG851985:TBG851998 TLC851985:TLC851998 TUY851985:TUY851998 UEU851985:UEU851998 UOQ851985:UOQ851998 UYM851985:UYM851998 VII851985:VII851998 VSE851985:VSE851998 WCA851985:WCA851998 WLW851985:WLW851998 WVS851985:WVS851998 K917521:K917534 JG917521:JG917534 TC917521:TC917534 ACY917521:ACY917534 AMU917521:AMU917534 AWQ917521:AWQ917534 BGM917521:BGM917534 BQI917521:BQI917534 CAE917521:CAE917534 CKA917521:CKA917534 CTW917521:CTW917534 DDS917521:DDS917534 DNO917521:DNO917534 DXK917521:DXK917534 EHG917521:EHG917534 ERC917521:ERC917534 FAY917521:FAY917534 FKU917521:FKU917534 FUQ917521:FUQ917534 GEM917521:GEM917534 GOI917521:GOI917534 GYE917521:GYE917534 HIA917521:HIA917534 HRW917521:HRW917534 IBS917521:IBS917534 ILO917521:ILO917534 IVK917521:IVK917534 JFG917521:JFG917534 JPC917521:JPC917534 JYY917521:JYY917534 KIU917521:KIU917534 KSQ917521:KSQ917534 LCM917521:LCM917534 LMI917521:LMI917534 LWE917521:LWE917534 MGA917521:MGA917534 MPW917521:MPW917534 MZS917521:MZS917534 NJO917521:NJO917534 NTK917521:NTK917534 ODG917521:ODG917534 ONC917521:ONC917534 OWY917521:OWY917534 PGU917521:PGU917534 PQQ917521:PQQ917534 QAM917521:QAM917534 QKI917521:QKI917534 QUE917521:QUE917534 REA917521:REA917534 RNW917521:RNW917534 RXS917521:RXS917534 SHO917521:SHO917534 SRK917521:SRK917534 TBG917521:TBG917534 TLC917521:TLC917534 TUY917521:TUY917534 UEU917521:UEU917534 UOQ917521:UOQ917534 UYM917521:UYM917534 VII917521:VII917534 VSE917521:VSE917534 WCA917521:WCA917534 WLW917521:WLW917534 WVS917521:WVS917534 K983057:K983070 JG983057:JG983070 TC983057:TC983070 ACY983057:ACY983070 AMU983057:AMU983070 AWQ983057:AWQ983070 BGM983057:BGM983070 BQI983057:BQI983070 CAE983057:CAE983070 CKA983057:CKA983070 CTW983057:CTW983070 DDS983057:DDS983070 DNO983057:DNO983070 DXK983057:DXK983070 EHG983057:EHG983070 ERC983057:ERC983070 FAY983057:FAY983070 FKU983057:FKU983070 FUQ983057:FUQ983070 GEM983057:GEM983070 GOI983057:GOI983070 GYE983057:GYE983070 HIA983057:HIA983070 HRW983057:HRW983070 IBS983057:IBS983070 ILO983057:ILO983070 IVK983057:IVK983070 JFG983057:JFG983070 JPC983057:JPC983070 JYY983057:JYY983070 KIU983057:KIU983070 KSQ983057:KSQ983070 LCM983057:LCM983070 LMI983057:LMI983070 LWE983057:LWE983070 MGA983057:MGA983070 MPW983057:MPW983070 MZS983057:MZS983070 NJO983057:NJO983070 NTK983057:NTK983070 ODG983057:ODG983070 ONC983057:ONC983070 OWY983057:OWY983070 PGU983057:PGU983070 PQQ983057:PQQ983070 QAM983057:QAM983070 QKI983057:QKI983070 QUE983057:QUE983070 REA983057:REA983070 RNW983057:RNW983070 RXS983057:RXS983070 SHO983057:SHO983070 SRK983057:SRK983070 TBG983057:TBG983070 TLC983057:TLC983070 TUY983057:TUY983070 UEU983057:UEU983070 UOQ983057:UOQ983070 UYM983057:UYM983070 VII983057:VII983070 VSE983057:VSE983070 WCA983057:WCA983070 WLW983057:WLW983070 WVS983057:WVS983070" xr:uid="{E158F3FE-EF9D-4FC9-9370-A7669F82C2CC}"/>
  </dataValidations>
  <pageMargins left="0.2" right="0.2" top="0.75" bottom="0.75" header="0.3" footer="0.3"/>
  <pageSetup paperSize="9" scale="41" orientation="landscape"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64C5-9FC2-47F1-A2D3-1D6700BD3F77}">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4109</v>
      </c>
      <c r="G2" s="5" t="s">
        <v>2</v>
      </c>
      <c r="H2" s="6"/>
      <c r="I2" s="7"/>
      <c r="J2" s="8">
        <f>SUM(H:H)</f>
        <v>64000</v>
      </c>
    </row>
    <row r="3" spans="2:17" ht="20.100000000000001" customHeight="1">
      <c r="B3" s="2" t="s">
        <v>3</v>
      </c>
      <c r="C3" s="2"/>
      <c r="D3" s="2"/>
      <c r="E3" s="13" t="s">
        <v>4110</v>
      </c>
    </row>
    <row r="4" spans="2:17" ht="20.100000000000001" customHeight="1">
      <c r="B4" s="2" t="s">
        <v>5</v>
      </c>
      <c r="C4" s="2"/>
      <c r="D4" s="2"/>
      <c r="E4" s="13">
        <v>226681</v>
      </c>
    </row>
    <row r="5" spans="2:17" ht="20.100000000000001" customHeight="1">
      <c r="B5" s="2" t="s">
        <v>8</v>
      </c>
      <c r="C5" s="2"/>
      <c r="D5" s="2"/>
      <c r="E5" s="18">
        <v>45924</v>
      </c>
    </row>
    <row r="6" spans="2:17" ht="20.100000000000001" customHeight="1">
      <c r="B6" s="2" t="s">
        <v>10</v>
      </c>
      <c r="C6" s="2"/>
      <c r="D6" s="2"/>
      <c r="E6" s="18">
        <v>45929</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 t="shared" ref="H9:H17" si="0">F9*G9</f>
        <v>0</v>
      </c>
      <c r="I9" s="31"/>
      <c r="J9" s="73"/>
      <c r="K9" s="73"/>
      <c r="L9" s="27"/>
      <c r="M9" s="32"/>
      <c r="N9" s="28"/>
      <c r="O9" s="27"/>
      <c r="P9" s="32"/>
      <c r="Q9" s="33"/>
    </row>
    <row r="10" spans="2:17" s="4" customFormat="1" ht="19.7" customHeight="1">
      <c r="B10" s="131">
        <v>1</v>
      </c>
      <c r="C10" s="200" t="s">
        <v>1243</v>
      </c>
      <c r="D10" s="200" t="s">
        <v>1243</v>
      </c>
      <c r="E10" s="148" t="s">
        <v>4111</v>
      </c>
      <c r="F10" s="199">
        <v>3</v>
      </c>
      <c r="G10" s="930">
        <v>18000</v>
      </c>
      <c r="H10" s="566">
        <f t="shared" si="0"/>
        <v>54000</v>
      </c>
      <c r="I10" s="194"/>
      <c r="J10" s="156" t="s">
        <v>4112</v>
      </c>
      <c r="K10" s="73" t="s">
        <v>4113</v>
      </c>
      <c r="L10" s="27"/>
      <c r="M10" s="32">
        <v>45912</v>
      </c>
      <c r="N10" s="28"/>
      <c r="O10" s="40">
        <v>45924</v>
      </c>
      <c r="P10" s="32"/>
      <c r="Q10" s="33">
        <v>45926</v>
      </c>
    </row>
    <row r="11" spans="2:17" s="4" customFormat="1" ht="19.7" customHeight="1">
      <c r="B11" s="131"/>
      <c r="C11" s="302"/>
      <c r="D11" s="302"/>
      <c r="E11" s="148"/>
      <c r="F11" s="199"/>
      <c r="G11" s="930">
        <v>0</v>
      </c>
      <c r="H11" s="566">
        <f t="shared" si="0"/>
        <v>0</v>
      </c>
      <c r="I11" s="194"/>
      <c r="J11" s="156"/>
      <c r="K11" s="27"/>
      <c r="L11" s="27"/>
      <c r="M11" s="32"/>
      <c r="N11" s="28"/>
      <c r="O11" s="27"/>
      <c r="P11" s="32"/>
      <c r="Q11" s="33"/>
    </row>
    <row r="12" spans="2:17" s="4" customFormat="1" ht="19.7" customHeight="1">
      <c r="B12" s="28"/>
      <c r="C12" s="200"/>
      <c r="D12" s="200"/>
      <c r="E12" s="148"/>
      <c r="F12" s="199"/>
      <c r="G12" s="930">
        <v>0</v>
      </c>
      <c r="H12" s="36">
        <f t="shared" si="0"/>
        <v>0</v>
      </c>
      <c r="I12" s="31"/>
      <c r="J12" s="38"/>
      <c r="K12" s="27"/>
      <c r="L12" s="27"/>
      <c r="M12" s="32"/>
      <c r="N12" s="28"/>
      <c r="O12" s="27"/>
      <c r="P12" s="32"/>
      <c r="Q12" s="33"/>
    </row>
    <row r="13" spans="2:17" s="4" customFormat="1" ht="19.7" customHeight="1">
      <c r="B13" s="28"/>
      <c r="C13" s="200"/>
      <c r="D13" s="200"/>
      <c r="E13" s="148" t="s">
        <v>870</v>
      </c>
      <c r="F13" s="199">
        <v>2</v>
      </c>
      <c r="G13" s="554">
        <v>5000</v>
      </c>
      <c r="H13" s="36">
        <f t="shared" si="0"/>
        <v>10000</v>
      </c>
      <c r="I13" s="31"/>
      <c r="J13" s="38"/>
      <c r="K13" s="27"/>
      <c r="L13" s="27"/>
      <c r="M13" s="32"/>
      <c r="N13" s="28"/>
      <c r="O13" s="27"/>
      <c r="P13" s="32"/>
      <c r="Q13" s="33"/>
    </row>
    <row r="14" spans="2:17" s="4" customFormat="1" ht="19.7" customHeight="1">
      <c r="B14" s="28"/>
      <c r="C14" s="302"/>
      <c r="D14" s="302"/>
      <c r="E14" s="148" t="s">
        <v>871</v>
      </c>
      <c r="F14" s="199">
        <v>0</v>
      </c>
      <c r="G14" s="554">
        <v>5000</v>
      </c>
      <c r="H14" s="36">
        <f t="shared" si="0"/>
        <v>0</v>
      </c>
      <c r="I14" s="31"/>
      <c r="J14" s="38"/>
      <c r="K14" s="27"/>
      <c r="L14" s="27"/>
      <c r="M14" s="32"/>
      <c r="N14" s="28"/>
      <c r="O14" s="27"/>
      <c r="P14" s="32"/>
      <c r="Q14" s="33"/>
    </row>
    <row r="15" spans="2:17" s="4" customFormat="1" ht="19.7" customHeight="1">
      <c r="B15" s="28"/>
      <c r="C15" s="28"/>
      <c r="D15" s="28"/>
      <c r="E15" s="35"/>
      <c r="F15" s="27"/>
      <c r="G15" s="36">
        <v>0</v>
      </c>
      <c r="H15" s="36">
        <f t="shared" si="0"/>
        <v>0</v>
      </c>
      <c r="I15" s="31"/>
      <c r="J15" s="38"/>
      <c r="K15" s="27"/>
      <c r="L15" s="27"/>
      <c r="M15" s="32"/>
      <c r="N15" s="28"/>
      <c r="O15" s="27"/>
      <c r="P15" s="32"/>
      <c r="Q15" s="33"/>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4" customFormat="1" ht="19.7" customHeight="1">
      <c r="B17" s="28"/>
      <c r="C17" s="28"/>
      <c r="D17" s="28"/>
      <c r="E17" s="35"/>
      <c r="F17" s="27"/>
      <c r="G17" s="36">
        <v>0</v>
      </c>
      <c r="H17" s="36">
        <f t="shared" si="0"/>
        <v>0</v>
      </c>
      <c r="I17" s="31"/>
      <c r="J17" s="38"/>
      <c r="K17" s="27"/>
      <c r="L17" s="27"/>
      <c r="M17" s="32"/>
      <c r="N17" s="28"/>
      <c r="O17" s="27"/>
      <c r="P17" s="32"/>
      <c r="Q17" s="33"/>
    </row>
    <row r="18" spans="2:17">
      <c r="G18" s="10"/>
      <c r="H18" s="10"/>
    </row>
  </sheetData>
  <autoFilter ref="B8:O17" xr:uid="{BD14BE36-A17F-4D1A-8C6C-4953EAADEF63}"/>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1566-82F0-4C3A-970D-441FD13B334D}">
  <sheetPr>
    <tabColor theme="2" tint="-0.249977111117893"/>
  </sheetPr>
  <dimension ref="A2:S658"/>
  <sheetViews>
    <sheetView zoomScale="70" zoomScaleNormal="70" workbookViewId="0">
      <pane xSplit="12" ySplit="8" topLeftCell="M9" activePane="bottomRight" state="frozen"/>
      <selection pane="topRight" activeCell="K1" sqref="K1"/>
      <selection pane="bottomLeft" activeCell="A9" sqref="A9"/>
      <selection pane="bottomRight" activeCell="S13" sqref="S13:S20"/>
    </sheetView>
  </sheetViews>
  <sheetFormatPr defaultRowHeight="18.75"/>
  <cols>
    <col min="1" max="2" width="9" style="1"/>
    <col min="3" max="3" width="9.125" style="1" customWidth="1"/>
    <col min="4" max="4" width="6.125" style="4" customWidth="1"/>
    <col min="5" max="6" width="15.875" style="1" customWidth="1"/>
    <col min="7" max="7" width="44.375" style="1" customWidth="1"/>
    <col min="8" max="8" width="6.125" style="1" customWidth="1"/>
    <col min="9" max="10" width="9.875" style="4" bestFit="1" customWidth="1"/>
    <col min="11" max="11" width="7.375" style="1328" customWidth="1"/>
    <col min="12" max="12" width="35.875" style="1" customWidth="1"/>
    <col min="13" max="13" width="26.75" style="1" customWidth="1"/>
    <col min="14" max="14" width="50.62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4114</v>
      </c>
      <c r="I2" s="5" t="s">
        <v>2</v>
      </c>
      <c r="J2" s="6"/>
      <c r="K2" s="7"/>
      <c r="L2" s="8">
        <f>SUM(J:J)</f>
        <v>1546100</v>
      </c>
    </row>
    <row r="3" spans="1:19" ht="20.100000000000001" customHeight="1">
      <c r="D3" s="2" t="s">
        <v>3</v>
      </c>
      <c r="E3" s="2"/>
      <c r="F3" s="2"/>
      <c r="G3" s="13" t="s">
        <v>4115</v>
      </c>
      <c r="J3" s="1826" t="s">
        <v>4116</v>
      </c>
      <c r="K3" s="1826"/>
      <c r="L3" s="1826"/>
      <c r="M3" s="1826"/>
    </row>
    <row r="4" spans="1:19" ht="20.100000000000001" customHeight="1">
      <c r="D4" s="2" t="s">
        <v>1516</v>
      </c>
      <c r="E4" s="2"/>
      <c r="F4" s="2"/>
      <c r="G4" s="13" t="s">
        <v>4117</v>
      </c>
      <c r="I4" s="895" t="s">
        <v>9</v>
      </c>
      <c r="J4" s="1826"/>
      <c r="K4" s="1826"/>
      <c r="L4" s="1826"/>
      <c r="M4" s="1826"/>
    </row>
    <row r="5" spans="1:19" ht="20.100000000000001" customHeight="1">
      <c r="D5" s="2" t="s">
        <v>8</v>
      </c>
      <c r="E5" s="2"/>
      <c r="F5" s="2"/>
      <c r="G5" s="18">
        <v>45915</v>
      </c>
      <c r="I5" s="896"/>
      <c r="J5" s="1276"/>
    </row>
    <row r="6" spans="1:19" ht="20.100000000000001" customHeight="1">
      <c r="D6" s="2" t="s">
        <v>10</v>
      </c>
      <c r="E6" s="2"/>
      <c r="F6" s="2"/>
      <c r="G6" s="18">
        <v>45935</v>
      </c>
      <c r="I6" s="550"/>
      <c r="J6" s="1328" t="s">
        <v>4118</v>
      </c>
    </row>
    <row r="8" spans="1:19" s="4" customFormat="1" ht="19.7" customHeight="1">
      <c r="A8" s="227" t="s">
        <v>4119</v>
      </c>
      <c r="B8" s="227" t="s">
        <v>4120</v>
      </c>
      <c r="C8" s="227" t="s">
        <v>4121</v>
      </c>
      <c r="D8" s="592" t="s">
        <v>4122</v>
      </c>
      <c r="E8" s="592" t="s">
        <v>4123</v>
      </c>
      <c r="F8" s="592" t="s">
        <v>4124</v>
      </c>
      <c r="G8" s="227" t="s">
        <v>4125</v>
      </c>
      <c r="H8" s="84" t="s">
        <v>4126</v>
      </c>
      <c r="I8" s="227" t="s">
        <v>4127</v>
      </c>
      <c r="J8" s="1601" t="s">
        <v>4128</v>
      </c>
      <c r="K8" s="1528" t="s">
        <v>4129</v>
      </c>
      <c r="L8" s="227" t="s">
        <v>4130</v>
      </c>
      <c r="M8" s="227" t="s">
        <v>4131</v>
      </c>
      <c r="N8" s="227" t="s">
        <v>4132</v>
      </c>
      <c r="O8" s="597" t="s">
        <v>4133</v>
      </c>
      <c r="P8" s="592" t="s">
        <v>4134</v>
      </c>
      <c r="Q8" s="227" t="s">
        <v>4135</v>
      </c>
      <c r="R8" s="597" t="s">
        <v>4136</v>
      </c>
      <c r="S8" s="1827" t="s">
        <v>4137</v>
      </c>
    </row>
    <row r="9" spans="1:19" s="4" customFormat="1" ht="19.7" customHeight="1">
      <c r="A9" s="27" t="s">
        <v>2407</v>
      </c>
      <c r="B9" s="27"/>
      <c r="C9" s="27" t="s">
        <v>11</v>
      </c>
      <c r="D9" s="28" t="s">
        <v>12</v>
      </c>
      <c r="E9" s="28" t="s">
        <v>13</v>
      </c>
      <c r="F9" s="28" t="s">
        <v>14</v>
      </c>
      <c r="G9" s="27" t="s">
        <v>15</v>
      </c>
      <c r="H9" s="38" t="s">
        <v>16</v>
      </c>
      <c r="I9" s="27" t="s">
        <v>17</v>
      </c>
      <c r="J9" s="31" t="s">
        <v>18</v>
      </c>
      <c r="K9" s="217" t="s">
        <v>19</v>
      </c>
      <c r="L9" s="27" t="s">
        <v>20</v>
      </c>
      <c r="M9" s="27" t="s">
        <v>21</v>
      </c>
      <c r="N9" s="27" t="s">
        <v>22</v>
      </c>
      <c r="O9" s="32" t="s">
        <v>23</v>
      </c>
      <c r="P9" s="28" t="s">
        <v>24</v>
      </c>
      <c r="Q9" s="27" t="s">
        <v>25</v>
      </c>
      <c r="R9" s="32" t="s">
        <v>26</v>
      </c>
      <c r="S9" s="1828" t="s">
        <v>27</v>
      </c>
    </row>
    <row r="10" spans="1:19" s="4" customFormat="1" ht="19.7" customHeight="1">
      <c r="D10" s="28"/>
      <c r="E10" s="28"/>
      <c r="F10" s="28"/>
      <c r="G10" s="27"/>
      <c r="H10" s="38"/>
      <c r="I10" s="27"/>
      <c r="J10" s="31"/>
      <c r="K10" s="217"/>
      <c r="L10" s="27"/>
      <c r="M10" s="27"/>
      <c r="N10" s="27"/>
      <c r="O10" s="32"/>
      <c r="P10" s="28"/>
      <c r="Q10" s="27"/>
      <c r="R10" s="32"/>
      <c r="S10" s="1828"/>
    </row>
    <row r="11" spans="1:19" s="4" customFormat="1" ht="19.7" customHeight="1">
      <c r="D11" s="28"/>
      <c r="E11" s="1312" t="s">
        <v>309</v>
      </c>
      <c r="F11" s="1313"/>
      <c r="G11" s="1829"/>
      <c r="H11" s="27"/>
      <c r="I11" s="27"/>
      <c r="J11" s="31"/>
      <c r="K11" s="217"/>
      <c r="L11" s="27"/>
      <c r="M11" s="27"/>
      <c r="N11" s="27"/>
      <c r="O11" s="32"/>
      <c r="P11" s="28"/>
      <c r="Q11" s="27"/>
      <c r="R11" s="32"/>
      <c r="S11" s="1828"/>
    </row>
    <row r="12" spans="1:19" s="4" customFormat="1" ht="19.7" customHeight="1">
      <c r="A12" s="112" t="s">
        <v>3207</v>
      </c>
      <c r="B12" s="27"/>
      <c r="C12" s="112">
        <v>1</v>
      </c>
      <c r="D12" s="437">
        <v>1</v>
      </c>
      <c r="E12" s="28" t="s">
        <v>309</v>
      </c>
      <c r="F12" s="28" t="s">
        <v>309</v>
      </c>
      <c r="G12" s="364" t="s">
        <v>4138</v>
      </c>
      <c r="H12" s="398">
        <v>1</v>
      </c>
      <c r="I12" s="396">
        <v>1304000</v>
      </c>
      <c r="J12" s="636">
        <f t="shared" ref="J12:J20" si="0">H12*I12</f>
        <v>1304000</v>
      </c>
      <c r="K12" s="31"/>
      <c r="L12" s="38" t="s">
        <v>4139</v>
      </c>
      <c r="M12" s="73" t="s">
        <v>4140</v>
      </c>
      <c r="N12" s="935" t="s">
        <v>4141</v>
      </c>
      <c r="O12" s="32">
        <v>45869</v>
      </c>
      <c r="P12" s="28"/>
      <c r="Q12" s="40">
        <v>45912</v>
      </c>
      <c r="R12" s="40">
        <v>45912</v>
      </c>
      <c r="S12" s="1828">
        <v>45912</v>
      </c>
    </row>
    <row r="13" spans="1:19" s="4" customFormat="1" ht="19.7" customHeight="1">
      <c r="A13" s="112" t="s">
        <v>3207</v>
      </c>
      <c r="B13" s="27"/>
      <c r="C13" s="27"/>
      <c r="D13" s="437">
        <f>+D12+1</f>
        <v>2</v>
      </c>
      <c r="E13" s="28" t="s">
        <v>917</v>
      </c>
      <c r="F13" s="28" t="s">
        <v>917</v>
      </c>
      <c r="G13" s="364" t="s">
        <v>4142</v>
      </c>
      <c r="H13" s="398">
        <v>1</v>
      </c>
      <c r="I13" s="450">
        <v>9000</v>
      </c>
      <c r="J13" s="36">
        <f t="shared" si="0"/>
        <v>9000</v>
      </c>
      <c r="K13" s="217"/>
      <c r="L13" s="73"/>
      <c r="M13" s="73" t="s">
        <v>4140</v>
      </c>
      <c r="N13" s="935" t="s">
        <v>4141</v>
      </c>
      <c r="O13" s="32">
        <v>45869</v>
      </c>
      <c r="P13" s="28"/>
      <c r="Q13" s="40">
        <v>45912</v>
      </c>
      <c r="R13" s="40">
        <v>45912</v>
      </c>
      <c r="S13" s="1828">
        <v>45912</v>
      </c>
    </row>
    <row r="14" spans="1:19" s="4" customFormat="1" ht="19.7" customHeight="1">
      <c r="A14" s="112" t="s">
        <v>325</v>
      </c>
      <c r="B14" s="27"/>
      <c r="C14" s="27"/>
      <c r="D14" s="437">
        <f t="shared" ref="D14:D17" si="1">+D13+1</f>
        <v>3</v>
      </c>
      <c r="E14" s="28" t="s">
        <v>309</v>
      </c>
      <c r="F14" s="28" t="s">
        <v>309</v>
      </c>
      <c r="G14" s="297" t="s">
        <v>4143</v>
      </c>
      <c r="H14" s="398">
        <v>1</v>
      </c>
      <c r="I14" s="450">
        <v>58000</v>
      </c>
      <c r="J14" s="36">
        <f t="shared" si="0"/>
        <v>58000</v>
      </c>
      <c r="K14" s="217"/>
      <c r="L14" s="73"/>
      <c r="M14" s="73" t="s">
        <v>4140</v>
      </c>
      <c r="N14" s="935" t="s">
        <v>4141</v>
      </c>
      <c r="O14" s="32">
        <v>45869</v>
      </c>
      <c r="P14" s="28"/>
      <c r="Q14" s="40">
        <v>45912</v>
      </c>
      <c r="R14" s="40">
        <v>45912</v>
      </c>
      <c r="S14" s="1828">
        <v>45912</v>
      </c>
    </row>
    <row r="15" spans="1:19" s="4" customFormat="1" ht="19.7" customHeight="1">
      <c r="A15" s="112" t="s">
        <v>325</v>
      </c>
      <c r="B15" s="27"/>
      <c r="C15" s="27"/>
      <c r="D15" s="437">
        <f t="shared" si="1"/>
        <v>4</v>
      </c>
      <c r="E15" s="28" t="s">
        <v>309</v>
      </c>
      <c r="F15" s="28" t="s">
        <v>309</v>
      </c>
      <c r="G15" s="297" t="s">
        <v>4144</v>
      </c>
      <c r="H15" s="398">
        <v>1</v>
      </c>
      <c r="I15" s="450">
        <v>44000</v>
      </c>
      <c r="J15" s="36">
        <f t="shared" si="0"/>
        <v>44000</v>
      </c>
      <c r="K15" s="217"/>
      <c r="L15" s="73"/>
      <c r="M15" s="73" t="s">
        <v>4140</v>
      </c>
      <c r="N15" s="935" t="s">
        <v>4141</v>
      </c>
      <c r="O15" s="32">
        <v>45869</v>
      </c>
      <c r="P15" s="28"/>
      <c r="Q15" s="40">
        <v>45912</v>
      </c>
      <c r="R15" s="40">
        <v>45912</v>
      </c>
      <c r="S15" s="1828">
        <v>45912</v>
      </c>
    </row>
    <row r="16" spans="1:19" s="4" customFormat="1" ht="19.7" customHeight="1">
      <c r="A16" s="112" t="s">
        <v>325</v>
      </c>
      <c r="B16" s="27"/>
      <c r="C16" s="27"/>
      <c r="D16" s="437">
        <f t="shared" si="1"/>
        <v>5</v>
      </c>
      <c r="E16" s="28" t="s">
        <v>309</v>
      </c>
      <c r="F16" s="28" t="s">
        <v>309</v>
      </c>
      <c r="G16" s="297" t="s">
        <v>4145</v>
      </c>
      <c r="H16" s="398">
        <v>1</v>
      </c>
      <c r="I16" s="450">
        <v>14300</v>
      </c>
      <c r="J16" s="36">
        <f t="shared" si="0"/>
        <v>14300</v>
      </c>
      <c r="K16" s="217"/>
      <c r="L16" s="73"/>
      <c r="M16" s="73" t="s">
        <v>4140</v>
      </c>
      <c r="N16" s="935" t="s">
        <v>4141</v>
      </c>
      <c r="O16" s="32">
        <v>45869</v>
      </c>
      <c r="P16" s="28"/>
      <c r="Q16" s="40">
        <v>45912</v>
      </c>
      <c r="R16" s="40">
        <v>45912</v>
      </c>
      <c r="S16" s="1828">
        <v>45912</v>
      </c>
    </row>
    <row r="17" spans="1:19" s="4" customFormat="1" ht="19.7" customHeight="1">
      <c r="A17" s="112" t="s">
        <v>325</v>
      </c>
      <c r="B17" s="27"/>
      <c r="C17" s="27"/>
      <c r="D17" s="437">
        <f t="shared" si="1"/>
        <v>6</v>
      </c>
      <c r="E17" s="28" t="s">
        <v>917</v>
      </c>
      <c r="F17" s="28" t="s">
        <v>917</v>
      </c>
      <c r="G17" s="364" t="s">
        <v>4146</v>
      </c>
      <c r="H17" s="398">
        <v>1</v>
      </c>
      <c r="I17" s="450">
        <v>32800</v>
      </c>
      <c r="J17" s="36">
        <f t="shared" si="0"/>
        <v>32800</v>
      </c>
      <c r="K17" s="217"/>
      <c r="L17" s="73"/>
      <c r="M17" s="73" t="s">
        <v>4140</v>
      </c>
      <c r="N17" s="935" t="s">
        <v>4141</v>
      </c>
      <c r="O17" s="32">
        <v>45869</v>
      </c>
      <c r="P17" s="28"/>
      <c r="Q17" s="40">
        <v>45912</v>
      </c>
      <c r="R17" s="40">
        <v>45912</v>
      </c>
      <c r="S17" s="1828">
        <v>45912</v>
      </c>
    </row>
    <row r="18" spans="1:19" s="4" customFormat="1" ht="19.7" customHeight="1">
      <c r="A18" s="112" t="s">
        <v>325</v>
      </c>
      <c r="B18" s="27"/>
      <c r="C18" s="27"/>
      <c r="D18" s="437">
        <f>+D17+1</f>
        <v>7</v>
      </c>
      <c r="E18" s="28" t="s">
        <v>917</v>
      </c>
      <c r="F18" s="28" t="s">
        <v>917</v>
      </c>
      <c r="G18" s="364" t="s">
        <v>4147</v>
      </c>
      <c r="H18" s="398">
        <v>1</v>
      </c>
      <c r="I18" s="450">
        <v>21000</v>
      </c>
      <c r="J18" s="36">
        <f t="shared" si="0"/>
        <v>21000</v>
      </c>
      <c r="K18" s="217"/>
      <c r="L18" s="73"/>
      <c r="M18" s="73" t="s">
        <v>4140</v>
      </c>
      <c r="N18" s="935" t="s">
        <v>4141</v>
      </c>
      <c r="O18" s="32">
        <v>45869</v>
      </c>
      <c r="P18" s="28"/>
      <c r="Q18" s="40">
        <v>45912</v>
      </c>
      <c r="R18" s="40">
        <v>45912</v>
      </c>
      <c r="S18" s="1828">
        <v>45912</v>
      </c>
    </row>
    <row r="19" spans="1:19" s="4" customFormat="1" ht="19.7" customHeight="1">
      <c r="A19" s="112" t="s">
        <v>325</v>
      </c>
      <c r="B19" s="27"/>
      <c r="C19" s="112">
        <v>10</v>
      </c>
      <c r="D19" s="437">
        <f>+D18+1</f>
        <v>8</v>
      </c>
      <c r="E19" s="28" t="s">
        <v>309</v>
      </c>
      <c r="F19" s="28" t="s">
        <v>309</v>
      </c>
      <c r="G19" s="297" t="s">
        <v>319</v>
      </c>
      <c r="H19" s="398">
        <v>1</v>
      </c>
      <c r="I19" s="396">
        <v>38000</v>
      </c>
      <c r="J19" s="636">
        <f>H19*I19</f>
        <v>38000</v>
      </c>
      <c r="K19" s="31"/>
      <c r="L19" s="73" t="s">
        <v>320</v>
      </c>
      <c r="M19" s="73" t="s">
        <v>4140</v>
      </c>
      <c r="N19" s="935" t="s">
        <v>4141</v>
      </c>
      <c r="O19" s="32">
        <v>45869</v>
      </c>
      <c r="P19" s="28"/>
      <c r="Q19" s="40">
        <v>45912</v>
      </c>
      <c r="R19" s="40">
        <v>45912</v>
      </c>
      <c r="S19" s="1828">
        <v>45912</v>
      </c>
    </row>
    <row r="20" spans="1:19" s="4" customFormat="1" ht="19.7" customHeight="1">
      <c r="A20" s="112"/>
      <c r="B20" s="27"/>
      <c r="C20" s="112">
        <v>1</v>
      </c>
      <c r="D20" s="437">
        <f t="shared" ref="D20" si="2">+D19+1</f>
        <v>9</v>
      </c>
      <c r="E20" s="936" t="s">
        <v>309</v>
      </c>
      <c r="F20" s="936" t="s">
        <v>309</v>
      </c>
      <c r="G20" s="303" t="s">
        <v>1529</v>
      </c>
      <c r="H20" s="422">
        <v>1</v>
      </c>
      <c r="I20" s="422">
        <v>25000</v>
      </c>
      <c r="J20" s="305">
        <f t="shared" si="0"/>
        <v>25000</v>
      </c>
      <c r="K20" s="31"/>
      <c r="L20" s="73"/>
      <c r="M20" s="73" t="s">
        <v>4140</v>
      </c>
      <c r="N20" s="1830"/>
      <c r="O20" s="32"/>
      <c r="P20" s="28"/>
      <c r="Q20" s="40">
        <v>45912</v>
      </c>
      <c r="R20" s="40">
        <v>45912</v>
      </c>
      <c r="S20" s="1828">
        <v>45912</v>
      </c>
    </row>
    <row r="21" spans="1:19" s="4" customFormat="1" ht="19.7" customHeight="1">
      <c r="D21" s="28"/>
      <c r="E21" s="299"/>
      <c r="F21" s="299"/>
      <c r="G21" s="78"/>
      <c r="H21" s="1831"/>
      <c r="I21" s="256"/>
      <c r="J21" s="950"/>
      <c r="K21" s="217"/>
      <c r="L21" s="73"/>
      <c r="M21" s="27"/>
      <c r="N21" s="1830"/>
      <c r="O21" s="32"/>
      <c r="P21" s="28"/>
      <c r="Q21" s="40"/>
      <c r="R21" s="32"/>
      <c r="S21" s="1828"/>
    </row>
    <row r="22" spans="1:19" s="4" customFormat="1" ht="19.7" customHeight="1">
      <c r="B22" s="207"/>
      <c r="C22" s="1832" t="s">
        <v>3532</v>
      </c>
      <c r="D22" s="28"/>
      <c r="E22" s="299"/>
      <c r="F22" s="299"/>
      <c r="G22" s="78"/>
      <c r="H22" s="1831"/>
      <c r="I22" s="256"/>
      <c r="J22" s="950"/>
      <c r="K22" s="217"/>
      <c r="L22" s="935"/>
      <c r="M22" s="27"/>
      <c r="N22" s="27"/>
      <c r="O22" s="32"/>
      <c r="P22" s="28"/>
      <c r="Q22" s="40"/>
      <c r="R22" s="32"/>
      <c r="S22" s="1828"/>
    </row>
    <row r="23" spans="1:19" s="4" customFormat="1" ht="19.7" customHeight="1">
      <c r="D23" s="28"/>
      <c r="E23" s="299"/>
      <c r="F23" s="299"/>
      <c r="G23" s="306">
        <f>SUM(J12:J21)</f>
        <v>1546100</v>
      </c>
      <c r="H23" s="806"/>
      <c r="I23" s="256"/>
      <c r="J23" s="305"/>
      <c r="K23" s="217"/>
      <c r="L23" s="73"/>
      <c r="M23" s="27"/>
      <c r="N23" s="27"/>
      <c r="O23" s="32"/>
      <c r="P23" s="28"/>
      <c r="Q23" s="40"/>
      <c r="R23" s="32"/>
      <c r="S23" s="1828"/>
    </row>
    <row r="24" spans="1:19" s="4" customFormat="1" ht="19.7" customHeight="1">
      <c r="D24" s="28"/>
      <c r="E24" s="636"/>
      <c r="F24" s="637"/>
      <c r="G24" s="393"/>
      <c r="H24" s="38"/>
      <c r="I24" s="27"/>
      <c r="J24" s="31"/>
      <c r="K24" s="217"/>
      <c r="L24" s="27"/>
      <c r="M24" s="27"/>
      <c r="N24" s="27"/>
      <c r="O24" s="32"/>
      <c r="P24" s="28"/>
      <c r="Q24" s="27"/>
      <c r="R24" s="32"/>
      <c r="S24" s="1828"/>
    </row>
    <row r="25" spans="1:19" s="4" customFormat="1" ht="19.7" customHeight="1">
      <c r="D25" s="28"/>
      <c r="E25" s="28"/>
      <c r="F25" s="28"/>
      <c r="G25" s="73"/>
      <c r="H25" s="229"/>
      <c r="I25" s="27"/>
      <c r="J25" s="77"/>
      <c r="K25" s="217"/>
      <c r="L25" s="73"/>
      <c r="M25" s="27"/>
      <c r="N25" s="27"/>
      <c r="O25" s="32"/>
      <c r="P25" s="28"/>
      <c r="Q25" s="27"/>
      <c r="R25" s="32"/>
      <c r="S25" s="1828"/>
    </row>
    <row r="26" spans="1:19" s="4" customFormat="1" ht="19.7" customHeight="1">
      <c r="D26" s="28"/>
      <c r="E26" s="28"/>
      <c r="F26" s="28"/>
      <c r="G26" s="73"/>
      <c r="H26" s="229"/>
      <c r="I26" s="27"/>
      <c r="J26" s="77"/>
      <c r="K26" s="217"/>
      <c r="L26" s="73"/>
      <c r="M26" s="27"/>
      <c r="N26" s="27"/>
      <c r="O26" s="32"/>
      <c r="P26" s="28"/>
      <c r="Q26" s="27"/>
      <c r="R26" s="32"/>
      <c r="S26" s="1828"/>
    </row>
    <row r="27" spans="1:19" s="4" customFormat="1" ht="19.7" customHeight="1">
      <c r="D27" s="28"/>
      <c r="E27" s="28"/>
      <c r="F27" s="28"/>
      <c r="G27" s="73"/>
      <c r="H27" s="229"/>
      <c r="I27" s="27"/>
      <c r="J27" s="77"/>
      <c r="K27" s="217"/>
      <c r="L27" s="73"/>
      <c r="M27" s="27"/>
      <c r="N27" s="27"/>
      <c r="O27" s="32"/>
      <c r="P27" s="28"/>
      <c r="Q27" s="27"/>
      <c r="R27" s="32"/>
      <c r="S27" s="1828"/>
    </row>
    <row r="28" spans="1:19" s="4" customFormat="1" ht="19.7" customHeight="1">
      <c r="D28" s="28"/>
      <c r="E28" s="28"/>
      <c r="F28" s="28"/>
      <c r="G28" s="73"/>
      <c r="H28" s="229"/>
      <c r="I28" s="27"/>
      <c r="J28" s="77"/>
      <c r="K28" s="217"/>
      <c r="L28" s="73"/>
      <c r="M28" s="27"/>
      <c r="N28" s="27"/>
      <c r="O28" s="32"/>
      <c r="P28" s="28"/>
      <c r="Q28" s="27"/>
      <c r="R28" s="32"/>
      <c r="S28" s="1828"/>
    </row>
    <row r="29" spans="1:19" s="4" customFormat="1" ht="19.7" customHeight="1">
      <c r="D29" s="28"/>
      <c r="E29" s="28"/>
      <c r="F29" s="28"/>
      <c r="G29" s="73"/>
      <c r="H29" s="229"/>
      <c r="I29" s="27"/>
      <c r="J29" s="77"/>
      <c r="K29" s="217"/>
      <c r="L29" s="73"/>
      <c r="M29" s="27"/>
      <c r="N29" s="27"/>
      <c r="O29" s="32"/>
      <c r="P29" s="28"/>
      <c r="Q29" s="27"/>
      <c r="R29" s="32"/>
      <c r="S29" s="1828"/>
    </row>
    <row r="30" spans="1:19" s="4" customFormat="1" ht="19.7" customHeight="1">
      <c r="D30" s="28"/>
      <c r="E30" s="28"/>
      <c r="F30" s="28"/>
      <c r="G30" s="73"/>
      <c r="H30" s="229"/>
      <c r="I30" s="27"/>
      <c r="J30" s="77"/>
      <c r="K30" s="217"/>
      <c r="L30" s="73"/>
      <c r="M30" s="27"/>
      <c r="N30" s="27"/>
      <c r="O30" s="32"/>
      <c r="P30" s="28"/>
      <c r="Q30" s="27"/>
      <c r="R30" s="32"/>
      <c r="S30" s="1828"/>
    </row>
    <row r="31" spans="1:19" s="4" customFormat="1" ht="19.7" customHeight="1">
      <c r="D31" s="28"/>
      <c r="E31" s="28"/>
      <c r="F31" s="28"/>
      <c r="G31" s="73"/>
      <c r="H31" s="229"/>
      <c r="I31" s="27"/>
      <c r="J31" s="77"/>
      <c r="K31" s="217"/>
      <c r="L31" s="73"/>
      <c r="M31" s="27"/>
      <c r="N31" s="27"/>
      <c r="O31" s="32"/>
      <c r="P31" s="28"/>
      <c r="Q31" s="27"/>
      <c r="R31" s="32"/>
      <c r="S31" s="1828"/>
    </row>
    <row r="32" spans="1:19" s="4" customFormat="1" ht="19.7" customHeight="1">
      <c r="D32" s="28"/>
      <c r="E32" s="28"/>
      <c r="F32" s="28"/>
      <c r="G32" s="73"/>
      <c r="H32" s="229"/>
      <c r="I32" s="27"/>
      <c r="J32" s="77"/>
      <c r="K32" s="217"/>
      <c r="L32" s="73"/>
      <c r="M32" s="27"/>
      <c r="N32" s="27"/>
      <c r="O32" s="32"/>
      <c r="P32" s="28"/>
      <c r="Q32" s="27"/>
      <c r="R32" s="32"/>
      <c r="S32" s="1828"/>
    </row>
    <row r="33" spans="4:19" s="4" customFormat="1" ht="19.7" customHeight="1">
      <c r="D33" s="28"/>
      <c r="E33" s="28"/>
      <c r="F33" s="28"/>
      <c r="G33" s="73"/>
      <c r="H33" s="229"/>
      <c r="I33" s="27"/>
      <c r="J33" s="77"/>
      <c r="K33" s="217"/>
      <c r="L33" s="73"/>
      <c r="M33" s="27"/>
      <c r="N33" s="27"/>
      <c r="O33" s="32"/>
      <c r="P33" s="28"/>
      <c r="Q33" s="27"/>
      <c r="R33" s="32"/>
      <c r="S33" s="1828"/>
    </row>
    <row r="34" spans="4:19" s="4" customFormat="1" ht="19.7" customHeight="1">
      <c r="D34" s="28"/>
      <c r="E34" s="28"/>
      <c r="F34" s="28"/>
      <c r="G34" s="73"/>
      <c r="H34" s="229"/>
      <c r="I34" s="27"/>
      <c r="J34" s="77"/>
      <c r="K34" s="217"/>
      <c r="L34" s="73"/>
      <c r="M34" s="27"/>
      <c r="N34" s="27"/>
      <c r="O34" s="32"/>
      <c r="P34" s="28"/>
      <c r="Q34" s="27"/>
      <c r="R34" s="32"/>
      <c r="S34" s="1828"/>
    </row>
    <row r="35" spans="4:19" s="4" customFormat="1" ht="19.7" customHeight="1">
      <c r="D35" s="28"/>
      <c r="E35" s="28"/>
      <c r="F35" s="28"/>
      <c r="G35" s="73"/>
      <c r="H35" s="229"/>
      <c r="I35" s="27"/>
      <c r="J35" s="77"/>
      <c r="K35" s="217"/>
      <c r="L35" s="73"/>
      <c r="M35" s="27"/>
      <c r="N35" s="27"/>
      <c r="O35" s="32"/>
      <c r="P35" s="28"/>
      <c r="Q35" s="27"/>
      <c r="R35" s="32"/>
      <c r="S35" s="1828"/>
    </row>
    <row r="36" spans="4:19" s="4" customFormat="1" ht="19.7" customHeight="1">
      <c r="D36" s="28"/>
      <c r="E36" s="28"/>
      <c r="F36" s="28"/>
      <c r="G36" s="73"/>
      <c r="H36" s="229"/>
      <c r="I36" s="27"/>
      <c r="J36" s="77"/>
      <c r="K36" s="217"/>
      <c r="L36" s="73"/>
      <c r="M36" s="27"/>
      <c r="N36" s="27"/>
      <c r="O36" s="32"/>
      <c r="P36" s="28"/>
      <c r="Q36" s="27"/>
      <c r="R36" s="32"/>
      <c r="S36" s="1828"/>
    </row>
    <row r="37" spans="4:19" s="4" customFormat="1" ht="19.7" customHeight="1">
      <c r="D37" s="28"/>
      <c r="E37" s="28"/>
      <c r="F37" s="28"/>
      <c r="G37" s="73"/>
      <c r="H37" s="229"/>
      <c r="I37" s="27"/>
      <c r="J37" s="77"/>
      <c r="K37" s="217"/>
      <c r="L37" s="73"/>
      <c r="M37" s="27"/>
      <c r="N37" s="27"/>
      <c r="O37" s="32"/>
      <c r="P37" s="28"/>
      <c r="Q37" s="27"/>
      <c r="R37" s="32"/>
      <c r="S37" s="1828"/>
    </row>
    <row r="38" spans="4:19" s="4" customFormat="1" ht="19.7" customHeight="1">
      <c r="D38" s="28"/>
      <c r="E38" s="28"/>
      <c r="F38" s="28"/>
      <c r="G38" s="73"/>
      <c r="H38" s="229"/>
      <c r="I38" s="27"/>
      <c r="J38" s="77"/>
      <c r="K38" s="217"/>
      <c r="L38" s="73"/>
      <c r="M38" s="27"/>
      <c r="N38" s="27"/>
      <c r="O38" s="32"/>
      <c r="P38" s="28"/>
      <c r="Q38" s="27"/>
      <c r="R38" s="32"/>
      <c r="S38" s="1828"/>
    </row>
    <row r="39" spans="4:19" s="4" customFormat="1" ht="19.7" customHeight="1">
      <c r="D39" s="28"/>
      <c r="E39" s="28"/>
      <c r="F39" s="28"/>
      <c r="G39" s="73"/>
      <c r="H39" s="229"/>
      <c r="I39" s="27"/>
      <c r="J39" s="77"/>
      <c r="K39" s="217"/>
      <c r="L39" s="73"/>
      <c r="M39" s="27"/>
      <c r="N39" s="27"/>
      <c r="O39" s="32"/>
      <c r="P39" s="28"/>
      <c r="Q39" s="27"/>
      <c r="R39" s="32"/>
      <c r="S39" s="1828"/>
    </row>
    <row r="40" spans="4:19" s="4" customFormat="1" ht="19.7" customHeight="1">
      <c r="D40" s="28"/>
      <c r="E40" s="28"/>
      <c r="F40" s="28"/>
      <c r="G40" s="73"/>
      <c r="H40" s="229"/>
      <c r="I40" s="27"/>
      <c r="J40" s="77"/>
      <c r="K40" s="217"/>
      <c r="L40" s="73"/>
      <c r="M40" s="27"/>
      <c r="N40" s="27"/>
      <c r="O40" s="32"/>
      <c r="P40" s="28"/>
      <c r="Q40" s="27"/>
      <c r="R40" s="32"/>
      <c r="S40" s="1828"/>
    </row>
    <row r="41" spans="4:19" s="4" customFormat="1" ht="19.7" customHeight="1">
      <c r="D41" s="28"/>
      <c r="E41" s="28"/>
      <c r="F41" s="28"/>
      <c r="G41" s="73"/>
      <c r="H41" s="229"/>
      <c r="I41" s="27"/>
      <c r="J41" s="77"/>
      <c r="K41" s="217"/>
      <c r="L41" s="73"/>
      <c r="M41" s="27"/>
      <c r="N41" s="27"/>
      <c r="O41" s="32"/>
      <c r="P41" s="28"/>
      <c r="Q41" s="27"/>
      <c r="R41" s="32"/>
      <c r="S41" s="1828"/>
    </row>
    <row r="42" spans="4:19" s="4" customFormat="1" ht="19.7" customHeight="1">
      <c r="D42" s="28"/>
      <c r="E42" s="28"/>
      <c r="F42" s="28"/>
      <c r="G42" s="73"/>
      <c r="H42" s="229"/>
      <c r="I42" s="27"/>
      <c r="J42" s="77"/>
      <c r="K42" s="217"/>
      <c r="L42" s="73"/>
      <c r="M42" s="27"/>
      <c r="N42" s="27"/>
      <c r="O42" s="32"/>
      <c r="P42" s="28"/>
      <c r="Q42" s="27"/>
      <c r="R42" s="32"/>
      <c r="S42" s="1828"/>
    </row>
    <row r="43" spans="4:19" s="4" customFormat="1" ht="19.7" customHeight="1">
      <c r="D43" s="28"/>
      <c r="E43" s="28"/>
      <c r="F43" s="28"/>
      <c r="G43" s="73"/>
      <c r="H43" s="229"/>
      <c r="I43" s="27"/>
      <c r="J43" s="77"/>
      <c r="K43" s="217"/>
      <c r="L43" s="73"/>
      <c r="M43" s="27"/>
      <c r="N43" s="27"/>
      <c r="O43" s="32"/>
      <c r="P43" s="28"/>
      <c r="Q43" s="27"/>
      <c r="R43" s="32"/>
      <c r="S43" s="1828"/>
    </row>
    <row r="44" spans="4:19" s="4" customFormat="1" ht="19.7" customHeight="1">
      <c r="D44" s="28"/>
      <c r="E44" s="28"/>
      <c r="F44" s="28"/>
      <c r="G44" s="73"/>
      <c r="H44" s="229"/>
      <c r="I44" s="27"/>
      <c r="J44" s="77"/>
      <c r="K44" s="217"/>
      <c r="L44" s="73"/>
      <c r="M44" s="27"/>
      <c r="N44" s="27"/>
      <c r="O44" s="32"/>
      <c r="P44" s="28"/>
      <c r="Q44" s="27"/>
      <c r="R44" s="32"/>
      <c r="S44" s="1828"/>
    </row>
    <row r="45" spans="4:19" s="4" customFormat="1" ht="19.7" customHeight="1">
      <c r="D45" s="28"/>
      <c r="E45" s="28"/>
      <c r="F45" s="28"/>
      <c r="G45" s="73"/>
      <c r="H45" s="229"/>
      <c r="I45" s="27"/>
      <c r="J45" s="77"/>
      <c r="K45" s="217"/>
      <c r="L45" s="73"/>
      <c r="M45" s="27"/>
      <c r="N45" s="27"/>
      <c r="O45" s="32"/>
      <c r="P45" s="28"/>
      <c r="Q45" s="27"/>
      <c r="R45" s="32"/>
      <c r="S45" s="1828"/>
    </row>
    <row r="46" spans="4:19" s="4" customFormat="1" ht="19.7" customHeight="1">
      <c r="D46" s="28"/>
      <c r="E46" s="28"/>
      <c r="F46" s="28"/>
      <c r="G46" s="73"/>
      <c r="H46" s="229"/>
      <c r="I46" s="27"/>
      <c r="J46" s="77"/>
      <c r="K46" s="217"/>
      <c r="L46" s="73"/>
      <c r="M46" s="27"/>
      <c r="N46" s="27"/>
      <c r="O46" s="32"/>
      <c r="P46" s="28"/>
      <c r="Q46" s="27"/>
      <c r="R46" s="32"/>
      <c r="S46" s="1828"/>
    </row>
    <row r="47" spans="4:19" s="4" customFormat="1" ht="19.7" customHeight="1">
      <c r="D47" s="28"/>
      <c r="E47" s="28"/>
      <c r="F47" s="28"/>
      <c r="G47" s="73"/>
      <c r="H47" s="229"/>
      <c r="I47" s="27"/>
      <c r="J47" s="77"/>
      <c r="K47" s="217"/>
      <c r="L47" s="73"/>
      <c r="M47" s="27"/>
      <c r="N47" s="27"/>
      <c r="O47" s="32"/>
      <c r="P47" s="28"/>
      <c r="Q47" s="27"/>
      <c r="R47" s="32"/>
      <c r="S47" s="1828"/>
    </row>
    <row r="48" spans="4:19" s="4" customFormat="1" ht="19.7" customHeight="1">
      <c r="D48" s="28"/>
      <c r="E48" s="28"/>
      <c r="F48" s="28"/>
      <c r="G48" s="73"/>
      <c r="H48" s="229"/>
      <c r="I48" s="27"/>
      <c r="J48" s="77"/>
      <c r="K48" s="217"/>
      <c r="L48" s="73"/>
      <c r="M48" s="27"/>
      <c r="N48" s="27"/>
      <c r="O48" s="32"/>
      <c r="P48" s="28"/>
      <c r="Q48" s="27"/>
      <c r="R48" s="32"/>
      <c r="S48" s="1828"/>
    </row>
    <row r="49" spans="4:19" s="4" customFormat="1" ht="19.7" customHeight="1">
      <c r="D49" s="28"/>
      <c r="E49" s="28"/>
      <c r="F49" s="28"/>
      <c r="G49" s="73"/>
      <c r="H49" s="229"/>
      <c r="I49" s="27"/>
      <c r="J49" s="77"/>
      <c r="K49" s="217"/>
      <c r="L49" s="73"/>
      <c r="M49" s="27"/>
      <c r="N49" s="27"/>
      <c r="O49" s="32"/>
      <c r="P49" s="28"/>
      <c r="Q49" s="27"/>
      <c r="R49" s="32"/>
      <c r="S49" s="1828"/>
    </row>
    <row r="50" spans="4:19" s="4" customFormat="1" ht="19.7" customHeight="1">
      <c r="D50" s="28"/>
      <c r="E50" s="28"/>
      <c r="F50" s="28"/>
      <c r="G50" s="73"/>
      <c r="H50" s="229"/>
      <c r="I50" s="27"/>
      <c r="J50" s="77"/>
      <c r="K50" s="217"/>
      <c r="L50" s="73"/>
      <c r="M50" s="27"/>
      <c r="N50" s="27"/>
      <c r="O50" s="32"/>
      <c r="P50" s="28"/>
      <c r="Q50" s="27"/>
      <c r="R50" s="32"/>
      <c r="S50" s="1828"/>
    </row>
    <row r="51" spans="4:19" s="4" customFormat="1" ht="19.7" customHeight="1">
      <c r="D51" s="28"/>
      <c r="E51" s="28"/>
      <c r="F51" s="28"/>
      <c r="G51" s="73"/>
      <c r="H51" s="229"/>
      <c r="I51" s="27"/>
      <c r="J51" s="77"/>
      <c r="K51" s="217"/>
      <c r="L51" s="73"/>
      <c r="M51" s="27"/>
      <c r="N51" s="27"/>
      <c r="O51" s="32"/>
      <c r="P51" s="28"/>
      <c r="Q51" s="27"/>
      <c r="R51" s="32"/>
      <c r="S51" s="1828"/>
    </row>
    <row r="52" spans="4:19" s="4" customFormat="1" ht="19.7" customHeight="1">
      <c r="D52" s="28"/>
      <c r="E52" s="28"/>
      <c r="F52" s="28"/>
      <c r="G52" s="73"/>
      <c r="H52" s="229"/>
      <c r="I52" s="27"/>
      <c r="J52" s="77"/>
      <c r="K52" s="217"/>
      <c r="L52" s="73"/>
      <c r="M52" s="27"/>
      <c r="N52" s="27"/>
      <c r="O52" s="32"/>
      <c r="P52" s="28"/>
      <c r="Q52" s="27"/>
      <c r="R52" s="32"/>
      <c r="S52" s="1828"/>
    </row>
    <row r="53" spans="4:19" s="4" customFormat="1" ht="19.7" customHeight="1">
      <c r="D53" s="28"/>
      <c r="E53" s="28"/>
      <c r="F53" s="28"/>
      <c r="G53" s="73"/>
      <c r="H53" s="229"/>
      <c r="I53" s="27"/>
      <c r="J53" s="77"/>
      <c r="K53" s="217"/>
      <c r="L53" s="73"/>
      <c r="M53" s="27"/>
      <c r="N53" s="27"/>
      <c r="O53" s="32"/>
      <c r="P53" s="28"/>
      <c r="Q53" s="27"/>
      <c r="R53" s="32"/>
      <c r="S53" s="1828"/>
    </row>
    <row r="54" spans="4:19" s="4" customFormat="1" ht="19.7" customHeight="1">
      <c r="D54" s="28"/>
      <c r="E54" s="28"/>
      <c r="F54" s="28"/>
      <c r="G54" s="73"/>
      <c r="H54" s="229"/>
      <c r="I54" s="27"/>
      <c r="J54" s="77"/>
      <c r="K54" s="217"/>
      <c r="L54" s="73"/>
      <c r="M54" s="27"/>
      <c r="N54" s="27"/>
      <c r="O54" s="32"/>
      <c r="P54" s="28"/>
      <c r="Q54" s="27"/>
      <c r="R54" s="32"/>
      <c r="S54" s="1828"/>
    </row>
    <row r="55" spans="4:19" s="4" customFormat="1" ht="19.7" customHeight="1">
      <c r="D55" s="28"/>
      <c r="E55" s="28"/>
      <c r="F55" s="28"/>
      <c r="G55" s="73"/>
      <c r="H55" s="229"/>
      <c r="I55" s="27"/>
      <c r="J55" s="77"/>
      <c r="K55" s="217"/>
      <c r="L55" s="73"/>
      <c r="M55" s="27"/>
      <c r="N55" s="27"/>
      <c r="O55" s="32"/>
      <c r="P55" s="28"/>
      <c r="Q55" s="27"/>
      <c r="R55" s="32"/>
      <c r="S55" s="1828"/>
    </row>
    <row r="56" spans="4:19" s="4" customFormat="1" ht="19.7" customHeight="1">
      <c r="D56" s="28"/>
      <c r="E56" s="28"/>
      <c r="F56" s="28"/>
      <c r="G56" s="73"/>
      <c r="H56" s="229"/>
      <c r="I56" s="27"/>
      <c r="J56" s="77"/>
      <c r="K56" s="217"/>
      <c r="L56" s="73"/>
      <c r="M56" s="27"/>
      <c r="N56" s="27"/>
      <c r="O56" s="32"/>
      <c r="P56" s="28"/>
      <c r="Q56" s="27"/>
      <c r="R56" s="32"/>
      <c r="S56" s="1828"/>
    </row>
    <row r="57" spans="4:19" s="4" customFormat="1" ht="19.7" customHeight="1">
      <c r="D57" s="28"/>
      <c r="E57" s="28"/>
      <c r="F57" s="28"/>
      <c r="G57" s="73"/>
      <c r="H57" s="229"/>
      <c r="I57" s="27"/>
      <c r="J57" s="77"/>
      <c r="K57" s="217"/>
      <c r="L57" s="73"/>
      <c r="M57" s="27"/>
      <c r="N57" s="27"/>
      <c r="O57" s="32"/>
      <c r="P57" s="28"/>
      <c r="Q57" s="27"/>
      <c r="R57" s="32"/>
      <c r="S57" s="1828"/>
    </row>
    <row r="58" spans="4:19" s="4" customFormat="1" ht="19.7" customHeight="1">
      <c r="D58" s="28"/>
      <c r="E58" s="28"/>
      <c r="F58" s="28"/>
      <c r="G58" s="73"/>
      <c r="H58" s="229"/>
      <c r="I58" s="27"/>
      <c r="J58" s="77"/>
      <c r="K58" s="217"/>
      <c r="L58" s="73"/>
      <c r="M58" s="27"/>
      <c r="N58" s="27"/>
      <c r="O58" s="32"/>
      <c r="P58" s="28"/>
      <c r="Q58" s="27"/>
      <c r="R58" s="32"/>
      <c r="S58" s="1828"/>
    </row>
    <row r="59" spans="4:19" s="4" customFormat="1" ht="19.7" customHeight="1">
      <c r="D59" s="28"/>
      <c r="E59" s="28"/>
      <c r="F59" s="28"/>
      <c r="G59" s="73"/>
      <c r="H59" s="229"/>
      <c r="I59" s="27"/>
      <c r="J59" s="77"/>
      <c r="K59" s="217"/>
      <c r="L59" s="73"/>
      <c r="M59" s="27"/>
      <c r="N59" s="27"/>
      <c r="O59" s="32"/>
      <c r="P59" s="28"/>
      <c r="Q59" s="27"/>
      <c r="R59" s="32"/>
      <c r="S59" s="1828"/>
    </row>
    <row r="60" spans="4:19" s="4" customFormat="1" ht="19.7" customHeight="1">
      <c r="D60" s="28"/>
      <c r="E60" s="28"/>
      <c r="F60" s="28"/>
      <c r="G60" s="73"/>
      <c r="H60" s="229"/>
      <c r="I60" s="27"/>
      <c r="J60" s="77"/>
      <c r="K60" s="217"/>
      <c r="L60" s="73"/>
      <c r="M60" s="27"/>
      <c r="N60" s="27"/>
      <c r="O60" s="32"/>
      <c r="P60" s="28"/>
      <c r="Q60" s="27"/>
      <c r="R60" s="32"/>
      <c r="S60" s="1828"/>
    </row>
    <row r="61" spans="4:19" s="4" customFormat="1" ht="19.7" customHeight="1">
      <c r="D61" s="28"/>
      <c r="E61" s="28"/>
      <c r="F61" s="28"/>
      <c r="G61" s="73"/>
      <c r="H61" s="229"/>
      <c r="I61" s="27"/>
      <c r="J61" s="77"/>
      <c r="K61" s="217"/>
      <c r="L61" s="73"/>
      <c r="M61" s="27"/>
      <c r="N61" s="27"/>
      <c r="O61" s="32"/>
      <c r="P61" s="28"/>
      <c r="Q61" s="27"/>
      <c r="R61" s="32"/>
      <c r="S61" s="1828"/>
    </row>
    <row r="62" spans="4:19" s="4" customFormat="1" ht="19.7" customHeight="1">
      <c r="D62" s="28"/>
      <c r="E62" s="28"/>
      <c r="F62" s="28"/>
      <c r="G62" s="73"/>
      <c r="H62" s="229"/>
      <c r="I62" s="27"/>
      <c r="J62" s="77"/>
      <c r="K62" s="217"/>
      <c r="L62" s="73"/>
      <c r="M62" s="27"/>
      <c r="N62" s="27"/>
      <c r="O62" s="32"/>
      <c r="P62" s="28"/>
      <c r="Q62" s="27"/>
      <c r="R62" s="32"/>
      <c r="S62" s="1828"/>
    </row>
    <row r="63" spans="4:19" s="4" customFormat="1" ht="19.7" customHeight="1">
      <c r="D63" s="28"/>
      <c r="E63" s="28"/>
      <c r="F63" s="28"/>
      <c r="G63" s="73"/>
      <c r="H63" s="229"/>
      <c r="I63" s="27"/>
      <c r="J63" s="77"/>
      <c r="K63" s="217"/>
      <c r="L63" s="73"/>
      <c r="M63" s="27"/>
      <c r="N63" s="27"/>
      <c r="O63" s="32"/>
      <c r="P63" s="28"/>
      <c r="Q63" s="27"/>
      <c r="R63" s="32"/>
      <c r="S63" s="1828"/>
    </row>
    <row r="64" spans="4:19" s="4" customFormat="1" ht="19.7" customHeight="1">
      <c r="D64" s="28"/>
      <c r="E64" s="28"/>
      <c r="F64" s="28"/>
      <c r="G64" s="73"/>
      <c r="H64" s="229"/>
      <c r="I64" s="27"/>
      <c r="J64" s="77"/>
      <c r="K64" s="217"/>
      <c r="L64" s="73"/>
      <c r="M64" s="27"/>
      <c r="N64" s="27"/>
      <c r="O64" s="32"/>
      <c r="P64" s="28"/>
      <c r="Q64" s="27"/>
      <c r="R64" s="32"/>
      <c r="S64" s="1828"/>
    </row>
    <row r="65" spans="4:19" s="4" customFormat="1" ht="19.7" customHeight="1">
      <c r="D65" s="28"/>
      <c r="E65" s="28"/>
      <c r="F65" s="28"/>
      <c r="G65" s="73"/>
      <c r="H65" s="229"/>
      <c r="I65" s="27"/>
      <c r="J65" s="77"/>
      <c r="K65" s="217"/>
      <c r="L65" s="73"/>
      <c r="M65" s="27"/>
      <c r="N65" s="27"/>
      <c r="O65" s="32"/>
      <c r="P65" s="28"/>
      <c r="Q65" s="27"/>
      <c r="R65" s="32"/>
      <c r="S65" s="1828"/>
    </row>
    <row r="66" spans="4:19" s="4" customFormat="1" ht="19.7" customHeight="1">
      <c r="D66" s="28"/>
      <c r="E66" s="28"/>
      <c r="F66" s="28"/>
      <c r="G66" s="73"/>
      <c r="H66" s="229"/>
      <c r="I66" s="27"/>
      <c r="J66" s="77"/>
      <c r="K66" s="217"/>
      <c r="L66" s="73"/>
      <c r="M66" s="27"/>
      <c r="N66" s="27"/>
      <c r="O66" s="32"/>
      <c r="P66" s="28"/>
      <c r="Q66" s="27"/>
      <c r="R66" s="32"/>
      <c r="S66" s="1828"/>
    </row>
    <row r="67" spans="4:19" s="4" customFormat="1" ht="19.7" customHeight="1">
      <c r="D67" s="28"/>
      <c r="E67" s="28"/>
      <c r="F67" s="28"/>
      <c r="G67" s="73"/>
      <c r="H67" s="229"/>
      <c r="I67" s="27"/>
      <c r="J67" s="77"/>
      <c r="K67" s="217"/>
      <c r="L67" s="73"/>
      <c r="M67" s="27"/>
      <c r="N67" s="27"/>
      <c r="O67" s="32"/>
      <c r="P67" s="28"/>
      <c r="Q67" s="27"/>
      <c r="R67" s="32"/>
      <c r="S67" s="1828"/>
    </row>
    <row r="68" spans="4:19" s="4" customFormat="1" ht="19.7" customHeight="1">
      <c r="D68" s="28"/>
      <c r="E68" s="28"/>
      <c r="F68" s="28"/>
      <c r="G68" s="73"/>
      <c r="H68" s="229"/>
      <c r="I68" s="27"/>
      <c r="J68" s="77"/>
      <c r="K68" s="217"/>
      <c r="L68" s="73"/>
      <c r="M68" s="27"/>
      <c r="N68" s="27"/>
      <c r="O68" s="32"/>
      <c r="P68" s="28"/>
      <c r="Q68" s="27"/>
      <c r="R68" s="32"/>
      <c r="S68" s="1828"/>
    </row>
    <row r="69" spans="4:19" s="4" customFormat="1" ht="19.7" customHeight="1">
      <c r="D69" s="28"/>
      <c r="E69" s="28"/>
      <c r="F69" s="28"/>
      <c r="G69" s="73"/>
      <c r="H69" s="229"/>
      <c r="I69" s="27"/>
      <c r="J69" s="77"/>
      <c r="K69" s="217"/>
      <c r="L69" s="73"/>
      <c r="M69" s="27"/>
      <c r="N69" s="27"/>
      <c r="O69" s="32"/>
      <c r="P69" s="28"/>
      <c r="Q69" s="27"/>
      <c r="R69" s="32"/>
      <c r="S69" s="1828"/>
    </row>
    <row r="70" spans="4:19" s="4" customFormat="1" ht="19.7" customHeight="1">
      <c r="D70" s="28"/>
      <c r="E70" s="28"/>
      <c r="F70" s="28"/>
      <c r="G70" s="73"/>
      <c r="H70" s="229"/>
      <c r="I70" s="27"/>
      <c r="J70" s="77"/>
      <c r="K70" s="217"/>
      <c r="L70" s="73"/>
      <c r="M70" s="27"/>
      <c r="N70" s="27"/>
      <c r="O70" s="32"/>
      <c r="P70" s="28"/>
      <c r="Q70" s="27"/>
      <c r="R70" s="32"/>
      <c r="S70" s="1828"/>
    </row>
    <row r="71" spans="4:19" s="4" customFormat="1" ht="19.7" customHeight="1">
      <c r="D71" s="28"/>
      <c r="E71" s="28"/>
      <c r="F71" s="28"/>
      <c r="G71" s="73"/>
      <c r="H71" s="229"/>
      <c r="I71" s="27"/>
      <c r="J71" s="77"/>
      <c r="K71" s="217"/>
      <c r="L71" s="73"/>
      <c r="M71" s="27"/>
      <c r="N71" s="27"/>
      <c r="O71" s="32"/>
      <c r="P71" s="28"/>
      <c r="Q71" s="27"/>
      <c r="R71" s="32"/>
      <c r="S71" s="1828"/>
    </row>
    <row r="72" spans="4:19" s="4" customFormat="1" ht="19.7" customHeight="1">
      <c r="D72" s="28"/>
      <c r="E72" s="28"/>
      <c r="F72" s="28"/>
      <c r="G72" s="73"/>
      <c r="H72" s="229"/>
      <c r="I72" s="27"/>
      <c r="J72" s="77"/>
      <c r="K72" s="217"/>
      <c r="L72" s="73"/>
      <c r="M72" s="27"/>
      <c r="N72" s="27"/>
      <c r="O72" s="32"/>
      <c r="P72" s="28"/>
      <c r="Q72" s="27"/>
      <c r="R72" s="32"/>
      <c r="S72" s="1828"/>
    </row>
    <row r="73" spans="4:19" s="4" customFormat="1" ht="19.7" customHeight="1">
      <c r="D73" s="28"/>
      <c r="E73" s="28"/>
      <c r="F73" s="28"/>
      <c r="G73" s="73"/>
      <c r="H73" s="229"/>
      <c r="I73" s="27"/>
      <c r="J73" s="77"/>
      <c r="K73" s="217"/>
      <c r="L73" s="73"/>
      <c r="M73" s="27"/>
      <c r="N73" s="27"/>
      <c r="O73" s="32"/>
      <c r="P73" s="28"/>
      <c r="Q73" s="27"/>
      <c r="R73" s="32"/>
      <c r="S73" s="1828"/>
    </row>
    <row r="74" spans="4:19" s="4" customFormat="1" ht="19.7" customHeight="1">
      <c r="D74" s="28"/>
      <c r="E74" s="28"/>
      <c r="F74" s="28"/>
      <c r="G74" s="73"/>
      <c r="H74" s="229"/>
      <c r="I74" s="27"/>
      <c r="J74" s="77"/>
      <c r="K74" s="217"/>
      <c r="L74" s="73"/>
      <c r="M74" s="27"/>
      <c r="N74" s="27"/>
      <c r="O74" s="32"/>
      <c r="P74" s="28"/>
      <c r="Q74" s="27"/>
      <c r="R74" s="32"/>
      <c r="S74" s="1828"/>
    </row>
    <row r="75" spans="4:19" s="4" customFormat="1" ht="19.7" customHeight="1">
      <c r="D75" s="28"/>
      <c r="E75" s="28"/>
      <c r="F75" s="28"/>
      <c r="G75" s="73"/>
      <c r="H75" s="229"/>
      <c r="I75" s="27"/>
      <c r="J75" s="77"/>
      <c r="K75" s="217"/>
      <c r="L75" s="73"/>
      <c r="M75" s="27"/>
      <c r="N75" s="27"/>
      <c r="O75" s="32"/>
      <c r="P75" s="28"/>
      <c r="Q75" s="27"/>
      <c r="R75" s="32"/>
      <c r="S75" s="1828"/>
    </row>
    <row r="76" spans="4:19" s="4" customFormat="1" ht="19.7" customHeight="1">
      <c r="D76" s="28"/>
      <c r="E76" s="28"/>
      <c r="F76" s="28"/>
      <c r="G76" s="73"/>
      <c r="H76" s="229"/>
      <c r="I76" s="27"/>
      <c r="J76" s="77"/>
      <c r="K76" s="217"/>
      <c r="L76" s="73"/>
      <c r="M76" s="27"/>
      <c r="N76" s="27"/>
      <c r="O76" s="32"/>
      <c r="P76" s="28"/>
      <c r="Q76" s="27"/>
      <c r="R76" s="32"/>
      <c r="S76" s="1828"/>
    </row>
    <row r="77" spans="4:19" s="4" customFormat="1" ht="19.7" customHeight="1">
      <c r="D77" s="28"/>
      <c r="E77" s="28"/>
      <c r="F77" s="28"/>
      <c r="G77" s="73"/>
      <c r="H77" s="229"/>
      <c r="I77" s="27"/>
      <c r="J77" s="77"/>
      <c r="K77" s="217"/>
      <c r="L77" s="73"/>
      <c r="M77" s="27"/>
      <c r="N77" s="27"/>
      <c r="O77" s="32"/>
      <c r="P77" s="28"/>
      <c r="Q77" s="27"/>
      <c r="R77" s="32"/>
      <c r="S77" s="1828"/>
    </row>
    <row r="78" spans="4:19" s="4" customFormat="1" ht="19.7" customHeight="1">
      <c r="D78" s="28"/>
      <c r="E78" s="28"/>
      <c r="F78" s="28"/>
      <c r="G78" s="73"/>
      <c r="H78" s="229"/>
      <c r="I78" s="27"/>
      <c r="J78" s="77"/>
      <c r="K78" s="217"/>
      <c r="L78" s="73"/>
      <c r="M78" s="27"/>
      <c r="N78" s="27"/>
      <c r="O78" s="32"/>
      <c r="P78" s="28"/>
      <c r="Q78" s="27"/>
      <c r="R78" s="32"/>
      <c r="S78" s="1828"/>
    </row>
    <row r="79" spans="4:19" s="4" customFormat="1" ht="19.7" customHeight="1">
      <c r="D79" s="28"/>
      <c r="E79" s="28"/>
      <c r="F79" s="28"/>
      <c r="G79" s="73"/>
      <c r="H79" s="229"/>
      <c r="I79" s="27"/>
      <c r="J79" s="77"/>
      <c r="K79" s="217"/>
      <c r="L79" s="73"/>
      <c r="M79" s="27"/>
      <c r="N79" s="27"/>
      <c r="O79" s="32"/>
      <c r="P79" s="28"/>
      <c r="Q79" s="27"/>
      <c r="R79" s="32"/>
      <c r="S79" s="1828"/>
    </row>
    <row r="80" spans="4:19" s="4" customFormat="1" ht="19.7" customHeight="1">
      <c r="D80" s="28"/>
      <c r="E80" s="28"/>
      <c r="F80" s="28"/>
      <c r="G80" s="73"/>
      <c r="H80" s="229"/>
      <c r="I80" s="27"/>
      <c r="J80" s="77"/>
      <c r="K80" s="217"/>
      <c r="L80" s="73"/>
      <c r="M80" s="27"/>
      <c r="N80" s="27"/>
      <c r="O80" s="32"/>
      <c r="P80" s="28"/>
      <c r="Q80" s="27"/>
      <c r="R80" s="32"/>
      <c r="S80" s="1828"/>
    </row>
    <row r="81" spans="4:19" s="4" customFormat="1" ht="19.7" customHeight="1">
      <c r="D81" s="28"/>
      <c r="E81" s="28"/>
      <c r="F81" s="28"/>
      <c r="G81" s="73"/>
      <c r="H81" s="229"/>
      <c r="I81" s="27"/>
      <c r="J81" s="77"/>
      <c r="K81" s="217"/>
      <c r="L81" s="73"/>
      <c r="M81" s="27"/>
      <c r="N81" s="27"/>
      <c r="O81" s="32"/>
      <c r="P81" s="28"/>
      <c r="Q81" s="27"/>
      <c r="R81" s="32"/>
      <c r="S81" s="1828"/>
    </row>
    <row r="82" spans="4:19" s="4" customFormat="1" ht="19.7" customHeight="1">
      <c r="D82" s="28"/>
      <c r="E82" s="28"/>
      <c r="F82" s="28"/>
      <c r="G82" s="73"/>
      <c r="H82" s="229"/>
      <c r="I82" s="27"/>
      <c r="J82" s="77"/>
      <c r="K82" s="217"/>
      <c r="L82" s="73"/>
      <c r="M82" s="27"/>
      <c r="N82" s="27"/>
      <c r="O82" s="32"/>
      <c r="P82" s="28"/>
      <c r="Q82" s="27"/>
      <c r="R82" s="32"/>
      <c r="S82" s="1828"/>
    </row>
    <row r="83" spans="4:19" s="4" customFormat="1" ht="19.7" customHeight="1">
      <c r="D83" s="28"/>
      <c r="E83" s="28"/>
      <c r="F83" s="28"/>
      <c r="G83" s="73"/>
      <c r="H83" s="229"/>
      <c r="I83" s="27"/>
      <c r="J83" s="77"/>
      <c r="K83" s="217"/>
      <c r="L83" s="73"/>
      <c r="M83" s="27"/>
      <c r="N83" s="27"/>
      <c r="O83" s="32"/>
      <c r="P83" s="28"/>
      <c r="Q83" s="27"/>
      <c r="R83" s="32"/>
      <c r="S83" s="1828"/>
    </row>
    <row r="84" spans="4:19" s="4" customFormat="1" ht="19.7" customHeight="1">
      <c r="D84" s="28"/>
      <c r="E84" s="28"/>
      <c r="F84" s="28"/>
      <c r="G84" s="73"/>
      <c r="H84" s="229"/>
      <c r="I84" s="27"/>
      <c r="J84" s="77"/>
      <c r="K84" s="217"/>
      <c r="L84" s="73"/>
      <c r="M84" s="27"/>
      <c r="N84" s="27"/>
      <c r="O84" s="32"/>
      <c r="P84" s="28"/>
      <c r="Q84" s="27"/>
      <c r="R84" s="32"/>
      <c r="S84" s="1828"/>
    </row>
    <row r="85" spans="4:19" s="4" customFormat="1" ht="19.7" customHeight="1">
      <c r="D85" s="28"/>
      <c r="E85" s="28"/>
      <c r="F85" s="28"/>
      <c r="G85" s="73"/>
      <c r="H85" s="229"/>
      <c r="I85" s="27"/>
      <c r="J85" s="77"/>
      <c r="K85" s="217"/>
      <c r="L85" s="73"/>
      <c r="M85" s="27"/>
      <c r="N85" s="27"/>
      <c r="O85" s="32"/>
      <c r="P85" s="28"/>
      <c r="Q85" s="27"/>
      <c r="R85" s="32"/>
      <c r="S85" s="1828"/>
    </row>
    <row r="86" spans="4:19" s="4" customFormat="1" ht="19.7" customHeight="1">
      <c r="D86" s="28"/>
      <c r="E86" s="28"/>
      <c r="F86" s="28"/>
      <c r="G86" s="73"/>
      <c r="H86" s="229"/>
      <c r="I86" s="27"/>
      <c r="J86" s="77"/>
      <c r="K86" s="217"/>
      <c r="L86" s="73"/>
      <c r="M86" s="27"/>
      <c r="N86" s="27"/>
      <c r="O86" s="32"/>
      <c r="P86" s="28"/>
      <c r="Q86" s="27"/>
      <c r="R86" s="32"/>
      <c r="S86" s="1828"/>
    </row>
    <row r="87" spans="4:19" s="4" customFormat="1" ht="19.7" customHeight="1">
      <c r="D87" s="28"/>
      <c r="E87" s="28"/>
      <c r="F87" s="28"/>
      <c r="G87" s="73"/>
      <c r="H87" s="229"/>
      <c r="I87" s="27"/>
      <c r="J87" s="77"/>
      <c r="K87" s="217"/>
      <c r="L87" s="73"/>
      <c r="M87" s="27"/>
      <c r="N87" s="27"/>
      <c r="O87" s="32"/>
      <c r="P87" s="28"/>
      <c r="Q87" s="27"/>
      <c r="R87" s="32"/>
      <c r="S87" s="1828"/>
    </row>
    <row r="88" spans="4:19" s="4" customFormat="1" ht="19.7" customHeight="1">
      <c r="D88" s="28"/>
      <c r="E88" s="28"/>
      <c r="F88" s="28"/>
      <c r="G88" s="73"/>
      <c r="H88" s="229"/>
      <c r="I88" s="27"/>
      <c r="J88" s="77"/>
      <c r="K88" s="217"/>
      <c r="L88" s="73"/>
      <c r="M88" s="27"/>
      <c r="N88" s="27"/>
      <c r="O88" s="32"/>
      <c r="P88" s="28"/>
      <c r="Q88" s="27"/>
      <c r="R88" s="32"/>
      <c r="S88" s="1828"/>
    </row>
    <row r="89" spans="4:19" s="4" customFormat="1" ht="19.7" customHeight="1">
      <c r="D89" s="28"/>
      <c r="E89" s="28"/>
      <c r="F89" s="28"/>
      <c r="G89" s="73"/>
      <c r="H89" s="229"/>
      <c r="I89" s="27"/>
      <c r="J89" s="77"/>
      <c r="K89" s="217"/>
      <c r="L89" s="73"/>
      <c r="M89" s="27"/>
      <c r="N89" s="27"/>
      <c r="O89" s="32"/>
      <c r="P89" s="28"/>
      <c r="Q89" s="27"/>
      <c r="R89" s="32"/>
      <c r="S89" s="1828"/>
    </row>
    <row r="90" spans="4:19" s="4" customFormat="1" ht="19.7" customHeight="1">
      <c r="D90" s="28"/>
      <c r="E90" s="28"/>
      <c r="F90" s="28"/>
      <c r="G90" s="73"/>
      <c r="H90" s="229"/>
      <c r="I90" s="27"/>
      <c r="J90" s="77"/>
      <c r="K90" s="217"/>
      <c r="L90" s="73"/>
      <c r="M90" s="27"/>
      <c r="N90" s="27"/>
      <c r="O90" s="32"/>
      <c r="P90" s="28"/>
      <c r="Q90" s="27"/>
      <c r="R90" s="32"/>
      <c r="S90" s="1828"/>
    </row>
    <row r="91" spans="4:19" s="4" customFormat="1" ht="19.7" customHeight="1">
      <c r="D91" s="28"/>
      <c r="E91" s="28"/>
      <c r="F91" s="28"/>
      <c r="G91" s="73"/>
      <c r="H91" s="229"/>
      <c r="I91" s="27"/>
      <c r="J91" s="77"/>
      <c r="K91" s="217"/>
      <c r="L91" s="73"/>
      <c r="M91" s="27"/>
      <c r="N91" s="27"/>
      <c r="O91" s="32"/>
      <c r="P91" s="28"/>
      <c r="Q91" s="27"/>
      <c r="R91" s="32"/>
      <c r="S91" s="1828"/>
    </row>
    <row r="92" spans="4:19" s="4" customFormat="1" ht="19.7" customHeight="1">
      <c r="D92" s="28"/>
      <c r="E92" s="28"/>
      <c r="F92" s="28"/>
      <c r="G92" s="73"/>
      <c r="H92" s="229"/>
      <c r="I92" s="27"/>
      <c r="J92" s="77"/>
      <c r="K92" s="217"/>
      <c r="L92" s="73"/>
      <c r="M92" s="27"/>
      <c r="N92" s="27"/>
      <c r="O92" s="32"/>
      <c r="P92" s="28"/>
      <c r="Q92" s="27"/>
      <c r="R92" s="32"/>
      <c r="S92" s="1828"/>
    </row>
    <row r="93" spans="4:19" s="4" customFormat="1" ht="19.7" customHeight="1">
      <c r="D93" s="28"/>
      <c r="E93" s="28"/>
      <c r="F93" s="28"/>
      <c r="G93" s="73"/>
      <c r="H93" s="229"/>
      <c r="I93" s="27"/>
      <c r="J93" s="77"/>
      <c r="K93" s="217"/>
      <c r="L93" s="73"/>
      <c r="M93" s="27"/>
      <c r="N93" s="27"/>
      <c r="O93" s="32"/>
      <c r="P93" s="28"/>
      <c r="Q93" s="27"/>
      <c r="R93" s="32"/>
      <c r="S93" s="1828"/>
    </row>
    <row r="94" spans="4:19" s="4" customFormat="1" ht="19.7" customHeight="1">
      <c r="D94" s="28"/>
      <c r="E94" s="28"/>
      <c r="F94" s="28"/>
      <c r="G94" s="73"/>
      <c r="H94" s="229"/>
      <c r="I94" s="27"/>
      <c r="J94" s="77"/>
      <c r="K94" s="217"/>
      <c r="L94" s="73"/>
      <c r="M94" s="27"/>
      <c r="N94" s="27"/>
      <c r="O94" s="32"/>
      <c r="P94" s="28"/>
      <c r="Q94" s="27"/>
      <c r="R94" s="32"/>
      <c r="S94" s="1828"/>
    </row>
    <row r="95" spans="4:19" s="4" customFormat="1" ht="19.7" customHeight="1">
      <c r="D95" s="28"/>
      <c r="E95" s="28"/>
      <c r="F95" s="28"/>
      <c r="G95" s="73"/>
      <c r="H95" s="229"/>
      <c r="I95" s="27"/>
      <c r="J95" s="77"/>
      <c r="K95" s="217"/>
      <c r="L95" s="73"/>
      <c r="M95" s="27"/>
      <c r="N95" s="27"/>
      <c r="O95" s="32"/>
      <c r="P95" s="28"/>
      <c r="Q95" s="27"/>
      <c r="R95" s="32"/>
      <c r="S95" s="1828"/>
    </row>
    <row r="96" spans="4:19" s="4" customFormat="1" ht="19.7" customHeight="1">
      <c r="D96" s="28"/>
      <c r="E96" s="28"/>
      <c r="F96" s="28"/>
      <c r="G96" s="73"/>
      <c r="H96" s="229"/>
      <c r="I96" s="27"/>
      <c r="J96" s="77"/>
      <c r="K96" s="217"/>
      <c r="L96" s="73"/>
      <c r="M96" s="27"/>
      <c r="N96" s="27"/>
      <c r="O96" s="32"/>
      <c r="P96" s="28"/>
      <c r="Q96" s="27"/>
      <c r="R96" s="32"/>
      <c r="S96" s="1828"/>
    </row>
    <row r="97" spans="4:19" s="4" customFormat="1" ht="19.7" customHeight="1">
      <c r="D97" s="28"/>
      <c r="E97" s="28"/>
      <c r="F97" s="28"/>
      <c r="G97" s="73"/>
      <c r="H97" s="229"/>
      <c r="I97" s="27"/>
      <c r="J97" s="77"/>
      <c r="K97" s="217"/>
      <c r="L97" s="73"/>
      <c r="M97" s="27"/>
      <c r="N97" s="27"/>
      <c r="O97" s="32"/>
      <c r="P97" s="28"/>
      <c r="Q97" s="27"/>
      <c r="R97" s="32"/>
      <c r="S97" s="1828"/>
    </row>
    <row r="98" spans="4:19" s="4" customFormat="1" ht="19.7" customHeight="1">
      <c r="D98" s="28"/>
      <c r="E98" s="28"/>
      <c r="F98" s="28"/>
      <c r="G98" s="73"/>
      <c r="H98" s="229"/>
      <c r="I98" s="27"/>
      <c r="J98" s="77"/>
      <c r="K98" s="217"/>
      <c r="L98" s="73"/>
      <c r="M98" s="27"/>
      <c r="N98" s="27"/>
      <c r="O98" s="32"/>
      <c r="P98" s="28"/>
      <c r="Q98" s="27"/>
      <c r="R98" s="32"/>
      <c r="S98" s="1828"/>
    </row>
    <row r="99" spans="4:19" s="4" customFormat="1" ht="19.7" customHeight="1">
      <c r="D99" s="28"/>
      <c r="E99" s="28"/>
      <c r="F99" s="28"/>
      <c r="G99" s="73"/>
      <c r="H99" s="229"/>
      <c r="I99" s="27"/>
      <c r="J99" s="77"/>
      <c r="K99" s="217"/>
      <c r="L99" s="73"/>
      <c r="M99" s="27"/>
      <c r="N99" s="27"/>
      <c r="O99" s="32"/>
      <c r="P99" s="28"/>
      <c r="Q99" s="27"/>
      <c r="R99" s="32"/>
      <c r="S99" s="1828"/>
    </row>
    <row r="100" spans="4:19" s="4" customFormat="1" ht="19.7" customHeight="1">
      <c r="D100" s="28"/>
      <c r="E100" s="28"/>
      <c r="F100" s="28"/>
      <c r="G100" s="73"/>
      <c r="H100" s="229"/>
      <c r="I100" s="27"/>
      <c r="J100" s="77"/>
      <c r="K100" s="217"/>
      <c r="L100" s="73"/>
      <c r="M100" s="27"/>
      <c r="N100" s="27"/>
      <c r="O100" s="32"/>
      <c r="P100" s="28"/>
      <c r="Q100" s="27"/>
      <c r="R100" s="32"/>
      <c r="S100" s="1828"/>
    </row>
    <row r="101" spans="4:19" s="4" customFormat="1" ht="19.7" customHeight="1">
      <c r="D101" s="28"/>
      <c r="E101" s="28"/>
      <c r="F101" s="28"/>
      <c r="G101" s="73"/>
      <c r="H101" s="229"/>
      <c r="I101" s="27"/>
      <c r="J101" s="77"/>
      <c r="K101" s="217"/>
      <c r="L101" s="73"/>
      <c r="M101" s="27"/>
      <c r="N101" s="27"/>
      <c r="O101" s="32"/>
      <c r="P101" s="28"/>
      <c r="Q101" s="27"/>
      <c r="R101" s="32"/>
      <c r="S101" s="1828"/>
    </row>
    <row r="102" spans="4:19" s="4" customFormat="1" ht="19.7" customHeight="1">
      <c r="D102" s="28"/>
      <c r="E102" s="28"/>
      <c r="F102" s="28"/>
      <c r="G102" s="73"/>
      <c r="H102" s="229"/>
      <c r="I102" s="27"/>
      <c r="J102" s="77"/>
      <c r="K102" s="217"/>
      <c r="L102" s="73"/>
      <c r="M102" s="27"/>
      <c r="N102" s="27"/>
      <c r="O102" s="32"/>
      <c r="P102" s="28"/>
      <c r="Q102" s="27"/>
      <c r="R102" s="32"/>
      <c r="S102" s="1828"/>
    </row>
    <row r="103" spans="4:19" s="4" customFormat="1" ht="19.7" customHeight="1">
      <c r="D103" s="28"/>
      <c r="E103" s="28"/>
      <c r="F103" s="28"/>
      <c r="G103" s="73"/>
      <c r="H103" s="229"/>
      <c r="I103" s="27"/>
      <c r="J103" s="77"/>
      <c r="K103" s="217"/>
      <c r="L103" s="73"/>
      <c r="M103" s="27"/>
      <c r="N103" s="27"/>
      <c r="O103" s="32"/>
      <c r="P103" s="28"/>
      <c r="Q103" s="27"/>
      <c r="R103" s="32"/>
      <c r="S103" s="1828"/>
    </row>
    <row r="104" spans="4:19" s="4" customFormat="1" ht="19.7" customHeight="1">
      <c r="D104" s="28"/>
      <c r="E104" s="28"/>
      <c r="F104" s="28"/>
      <c r="G104" s="73"/>
      <c r="H104" s="229"/>
      <c r="I104" s="27"/>
      <c r="J104" s="77"/>
      <c r="K104" s="217"/>
      <c r="L104" s="73"/>
      <c r="M104" s="27"/>
      <c r="N104" s="27"/>
      <c r="O104" s="32"/>
      <c r="P104" s="28"/>
      <c r="Q104" s="27"/>
      <c r="R104" s="32"/>
      <c r="S104" s="1828"/>
    </row>
    <row r="105" spans="4:19" s="4" customFormat="1" ht="19.7" customHeight="1">
      <c r="D105" s="28"/>
      <c r="E105" s="28"/>
      <c r="F105" s="28"/>
      <c r="G105" s="73"/>
      <c r="H105" s="229"/>
      <c r="I105" s="27"/>
      <c r="J105" s="77"/>
      <c r="K105" s="217"/>
      <c r="L105" s="73"/>
      <c r="M105" s="27"/>
      <c r="N105" s="27"/>
      <c r="O105" s="32"/>
      <c r="P105" s="28"/>
      <c r="Q105" s="27"/>
      <c r="R105" s="32"/>
      <c r="S105" s="1828"/>
    </row>
    <row r="106" spans="4:19" s="4" customFormat="1" ht="19.7" customHeight="1">
      <c r="D106" s="28"/>
      <c r="E106" s="28"/>
      <c r="F106" s="28"/>
      <c r="G106" s="73"/>
      <c r="H106" s="229"/>
      <c r="I106" s="27"/>
      <c r="J106" s="77"/>
      <c r="K106" s="217"/>
      <c r="L106" s="73"/>
      <c r="M106" s="27"/>
      <c r="N106" s="27"/>
      <c r="O106" s="32"/>
      <c r="P106" s="28"/>
      <c r="Q106" s="27"/>
      <c r="R106" s="32"/>
      <c r="S106" s="1828"/>
    </row>
    <row r="107" spans="4:19" s="4" customFormat="1" ht="19.7" customHeight="1">
      <c r="D107" s="28"/>
      <c r="E107" s="28"/>
      <c r="F107" s="28"/>
      <c r="G107" s="73"/>
      <c r="H107" s="229"/>
      <c r="I107" s="27"/>
      <c r="J107" s="77"/>
      <c r="K107" s="217"/>
      <c r="L107" s="73"/>
      <c r="M107" s="27"/>
      <c r="N107" s="27"/>
      <c r="O107" s="32"/>
      <c r="P107" s="28"/>
      <c r="Q107" s="27"/>
      <c r="R107" s="32"/>
      <c r="S107" s="1828"/>
    </row>
    <row r="108" spans="4:19" s="4" customFormat="1" ht="19.7" customHeight="1">
      <c r="D108" s="28"/>
      <c r="E108" s="28"/>
      <c r="F108" s="28"/>
      <c r="G108" s="73"/>
      <c r="H108" s="229"/>
      <c r="I108" s="27"/>
      <c r="J108" s="77"/>
      <c r="K108" s="217"/>
      <c r="L108" s="73"/>
      <c r="M108" s="27"/>
      <c r="N108" s="27"/>
      <c r="O108" s="32"/>
      <c r="P108" s="28"/>
      <c r="Q108" s="27"/>
      <c r="R108" s="32"/>
      <c r="S108" s="1828"/>
    </row>
    <row r="109" spans="4:19" s="4" customFormat="1" ht="19.7" customHeight="1">
      <c r="D109" s="28"/>
      <c r="E109" s="28"/>
      <c r="F109" s="28"/>
      <c r="G109" s="73"/>
      <c r="H109" s="229"/>
      <c r="I109" s="27"/>
      <c r="J109" s="77"/>
      <c r="K109" s="217"/>
      <c r="L109" s="73"/>
      <c r="M109" s="27"/>
      <c r="N109" s="27"/>
      <c r="O109" s="32"/>
      <c r="P109" s="28"/>
      <c r="Q109" s="27"/>
      <c r="R109" s="32"/>
      <c r="S109" s="1828"/>
    </row>
    <row r="110" spans="4:19" s="4" customFormat="1" ht="19.7" customHeight="1">
      <c r="D110" s="28"/>
      <c r="E110" s="28"/>
      <c r="F110" s="28"/>
      <c r="G110" s="73"/>
      <c r="H110" s="229"/>
      <c r="I110" s="27"/>
      <c r="J110" s="77"/>
      <c r="K110" s="217"/>
      <c r="L110" s="73"/>
      <c r="M110" s="27"/>
      <c r="N110" s="27"/>
      <c r="O110" s="32"/>
      <c r="P110" s="28"/>
      <c r="Q110" s="27"/>
      <c r="R110" s="32"/>
      <c r="S110" s="1828"/>
    </row>
    <row r="111" spans="4:19" s="4" customFormat="1" ht="19.7" customHeight="1">
      <c r="D111" s="28"/>
      <c r="E111" s="28"/>
      <c r="F111" s="28"/>
      <c r="G111" s="73"/>
      <c r="H111" s="229"/>
      <c r="I111" s="27"/>
      <c r="J111" s="77"/>
      <c r="K111" s="217"/>
      <c r="L111" s="73"/>
      <c r="M111" s="27"/>
      <c r="N111" s="27"/>
      <c r="O111" s="32"/>
      <c r="P111" s="28"/>
      <c r="Q111" s="27"/>
      <c r="R111" s="32"/>
      <c r="S111" s="1828"/>
    </row>
    <row r="112" spans="4:19" s="4" customFormat="1" ht="19.7" customHeight="1">
      <c r="D112" s="28"/>
      <c r="E112" s="28"/>
      <c r="F112" s="28"/>
      <c r="G112" s="73"/>
      <c r="H112" s="229"/>
      <c r="I112" s="27"/>
      <c r="J112" s="77"/>
      <c r="K112" s="217"/>
      <c r="L112" s="73"/>
      <c r="M112" s="27"/>
      <c r="N112" s="27"/>
      <c r="O112" s="32"/>
      <c r="P112" s="28"/>
      <c r="Q112" s="27"/>
      <c r="R112" s="32"/>
      <c r="S112" s="1828"/>
    </row>
    <row r="113" spans="4:19" s="4" customFormat="1" ht="19.7" customHeight="1">
      <c r="D113" s="28"/>
      <c r="E113" s="28"/>
      <c r="F113" s="28"/>
      <c r="G113" s="73"/>
      <c r="H113" s="229"/>
      <c r="I113" s="27"/>
      <c r="J113" s="77"/>
      <c r="K113" s="217"/>
      <c r="L113" s="73"/>
      <c r="M113" s="27"/>
      <c r="N113" s="27"/>
      <c r="O113" s="32"/>
      <c r="P113" s="28"/>
      <c r="Q113" s="27"/>
      <c r="R113" s="32"/>
      <c r="S113" s="1828"/>
    </row>
    <row r="114" spans="4:19" s="4" customFormat="1" ht="19.7" customHeight="1">
      <c r="D114" s="28"/>
      <c r="E114" s="28"/>
      <c r="F114" s="28"/>
      <c r="G114" s="73"/>
      <c r="H114" s="229"/>
      <c r="I114" s="27"/>
      <c r="J114" s="77"/>
      <c r="K114" s="217"/>
      <c r="L114" s="73"/>
      <c r="M114" s="27"/>
      <c r="N114" s="27"/>
      <c r="O114" s="32"/>
      <c r="P114" s="28"/>
      <c r="Q114" s="27"/>
      <c r="R114" s="32"/>
      <c r="S114" s="1828"/>
    </row>
    <row r="115" spans="4:19" s="4" customFormat="1" ht="19.7" customHeight="1">
      <c r="D115" s="28"/>
      <c r="E115" s="28"/>
      <c r="F115" s="28"/>
      <c r="G115" s="73"/>
      <c r="H115" s="229"/>
      <c r="I115" s="27"/>
      <c r="J115" s="77"/>
      <c r="K115" s="217"/>
      <c r="L115" s="73"/>
      <c r="M115" s="27"/>
      <c r="N115" s="27"/>
      <c r="O115" s="32"/>
      <c r="P115" s="28"/>
      <c r="Q115" s="27"/>
      <c r="R115" s="32"/>
      <c r="S115" s="1828"/>
    </row>
    <row r="116" spans="4:19" s="4" customFormat="1" ht="19.7" customHeight="1">
      <c r="D116" s="28"/>
      <c r="E116" s="28"/>
      <c r="F116" s="28"/>
      <c r="G116" s="73"/>
      <c r="H116" s="229"/>
      <c r="I116" s="27"/>
      <c r="J116" s="77"/>
      <c r="K116" s="217"/>
      <c r="L116" s="73"/>
      <c r="M116" s="27"/>
      <c r="N116" s="27"/>
      <c r="O116" s="32"/>
      <c r="P116" s="28"/>
      <c r="Q116" s="27"/>
      <c r="R116" s="32"/>
      <c r="S116" s="1828"/>
    </row>
    <row r="117" spans="4:19" s="4" customFormat="1" ht="19.7" customHeight="1">
      <c r="D117" s="28"/>
      <c r="E117" s="28"/>
      <c r="F117" s="28"/>
      <c r="G117" s="73"/>
      <c r="H117" s="229"/>
      <c r="I117" s="27"/>
      <c r="J117" s="77"/>
      <c r="K117" s="217"/>
      <c r="L117" s="73"/>
      <c r="M117" s="27"/>
      <c r="N117" s="27"/>
      <c r="O117" s="32"/>
      <c r="P117" s="28"/>
      <c r="Q117" s="27"/>
      <c r="R117" s="32"/>
      <c r="S117" s="1828"/>
    </row>
    <row r="118" spans="4:19" s="4" customFormat="1" ht="19.7" customHeight="1">
      <c r="D118" s="28"/>
      <c r="E118" s="28"/>
      <c r="F118" s="28"/>
      <c r="G118" s="73"/>
      <c r="H118" s="229"/>
      <c r="I118" s="27"/>
      <c r="J118" s="77"/>
      <c r="K118" s="217"/>
      <c r="L118" s="73"/>
      <c r="M118" s="27"/>
      <c r="N118" s="27"/>
      <c r="O118" s="32"/>
      <c r="P118" s="28"/>
      <c r="Q118" s="27"/>
      <c r="R118" s="32"/>
      <c r="S118" s="1828"/>
    </row>
    <row r="119" spans="4:19" s="4" customFormat="1" ht="19.7" customHeight="1">
      <c r="D119" s="28"/>
      <c r="E119" s="28"/>
      <c r="F119" s="28"/>
      <c r="G119" s="73"/>
      <c r="H119" s="229"/>
      <c r="I119" s="27"/>
      <c r="J119" s="77"/>
      <c r="K119" s="217"/>
      <c r="L119" s="73"/>
      <c r="M119" s="27"/>
      <c r="N119" s="27"/>
      <c r="O119" s="32"/>
      <c r="P119" s="28"/>
      <c r="Q119" s="27"/>
      <c r="R119" s="32"/>
      <c r="S119" s="1828"/>
    </row>
    <row r="120" spans="4:19" s="4" customFormat="1" ht="19.7" customHeight="1">
      <c r="D120" s="28"/>
      <c r="E120" s="28"/>
      <c r="F120" s="28"/>
      <c r="G120" s="73"/>
      <c r="H120" s="229"/>
      <c r="I120" s="27"/>
      <c r="J120" s="77"/>
      <c r="K120" s="217"/>
      <c r="L120" s="73"/>
      <c r="M120" s="27"/>
      <c r="N120" s="27"/>
      <c r="O120" s="32"/>
      <c r="P120" s="28"/>
      <c r="Q120" s="27"/>
      <c r="R120" s="32"/>
      <c r="S120" s="1828"/>
    </row>
    <row r="121" spans="4:19" s="4" customFormat="1" ht="19.7" customHeight="1">
      <c r="D121" s="28"/>
      <c r="E121" s="28"/>
      <c r="F121" s="28"/>
      <c r="G121" s="73"/>
      <c r="H121" s="229"/>
      <c r="I121" s="27"/>
      <c r="J121" s="77"/>
      <c r="K121" s="217"/>
      <c r="L121" s="73"/>
      <c r="M121" s="27"/>
      <c r="N121" s="27"/>
      <c r="O121" s="32"/>
      <c r="P121" s="28"/>
      <c r="Q121" s="27"/>
      <c r="R121" s="32"/>
      <c r="S121" s="1828"/>
    </row>
    <row r="122" spans="4:19" s="4" customFormat="1" ht="19.7" customHeight="1">
      <c r="D122" s="28"/>
      <c r="E122" s="28"/>
      <c r="F122" s="28"/>
      <c r="G122" s="73"/>
      <c r="H122" s="229"/>
      <c r="I122" s="27"/>
      <c r="J122" s="77"/>
      <c r="K122" s="217"/>
      <c r="L122" s="73"/>
      <c r="M122" s="27"/>
      <c r="N122" s="27"/>
      <c r="O122" s="32"/>
      <c r="P122" s="28"/>
      <c r="Q122" s="27"/>
      <c r="R122" s="32"/>
      <c r="S122" s="1828"/>
    </row>
    <row r="123" spans="4:19" s="4" customFormat="1" ht="19.7" customHeight="1">
      <c r="D123" s="28"/>
      <c r="E123" s="28"/>
      <c r="F123" s="28"/>
      <c r="G123" s="73"/>
      <c r="H123" s="229"/>
      <c r="I123" s="27"/>
      <c r="J123" s="77"/>
      <c r="K123" s="217"/>
      <c r="L123" s="73"/>
      <c r="M123" s="27"/>
      <c r="N123" s="27"/>
      <c r="O123" s="32"/>
      <c r="P123" s="28"/>
      <c r="Q123" s="27"/>
      <c r="R123" s="32"/>
      <c r="S123" s="1828"/>
    </row>
    <row r="124" spans="4:19" s="4" customFormat="1" ht="19.7" customHeight="1">
      <c r="D124" s="28"/>
      <c r="E124" s="28"/>
      <c r="F124" s="28"/>
      <c r="G124" s="73"/>
      <c r="H124" s="229"/>
      <c r="I124" s="27"/>
      <c r="J124" s="77"/>
      <c r="K124" s="217"/>
      <c r="L124" s="73"/>
      <c r="M124" s="27"/>
      <c r="N124" s="27"/>
      <c r="O124" s="32"/>
      <c r="P124" s="28"/>
      <c r="Q124" s="27"/>
      <c r="R124" s="32"/>
      <c r="S124" s="1828"/>
    </row>
    <row r="125" spans="4:19" s="4" customFormat="1" ht="19.7" customHeight="1">
      <c r="D125" s="28"/>
      <c r="E125" s="28"/>
      <c r="F125" s="28"/>
      <c r="G125" s="73"/>
      <c r="H125" s="229"/>
      <c r="I125" s="27"/>
      <c r="J125" s="77"/>
      <c r="K125" s="217"/>
      <c r="L125" s="73"/>
      <c r="M125" s="27"/>
      <c r="N125" s="27"/>
      <c r="O125" s="32"/>
      <c r="P125" s="28"/>
      <c r="Q125" s="27"/>
      <c r="R125" s="32"/>
      <c r="S125" s="1828"/>
    </row>
    <row r="126" spans="4:19" s="4" customFormat="1" ht="19.7" customHeight="1">
      <c r="D126" s="28"/>
      <c r="E126" s="28"/>
      <c r="F126" s="28"/>
      <c r="G126" s="73"/>
      <c r="H126" s="229"/>
      <c r="I126" s="27"/>
      <c r="J126" s="77"/>
      <c r="K126" s="217"/>
      <c r="L126" s="73"/>
      <c r="M126" s="27"/>
      <c r="N126" s="27"/>
      <c r="O126" s="32"/>
      <c r="P126" s="28"/>
      <c r="Q126" s="27"/>
      <c r="R126" s="32"/>
      <c r="S126" s="1828"/>
    </row>
    <row r="127" spans="4:19" s="4" customFormat="1" ht="19.7" customHeight="1">
      <c r="D127" s="28"/>
      <c r="E127" s="28"/>
      <c r="F127" s="28"/>
      <c r="G127" s="73"/>
      <c r="H127" s="229"/>
      <c r="I127" s="27"/>
      <c r="J127" s="77"/>
      <c r="K127" s="217"/>
      <c r="L127" s="73"/>
      <c r="M127" s="27"/>
      <c r="N127" s="27"/>
      <c r="O127" s="32"/>
      <c r="P127" s="28"/>
      <c r="Q127" s="27"/>
      <c r="R127" s="32"/>
      <c r="S127" s="1828"/>
    </row>
    <row r="128" spans="4:19" s="4" customFormat="1" ht="19.7" customHeight="1">
      <c r="D128" s="28"/>
      <c r="E128" s="28"/>
      <c r="F128" s="28"/>
      <c r="G128" s="73"/>
      <c r="H128" s="229"/>
      <c r="I128" s="27"/>
      <c r="J128" s="77"/>
      <c r="K128" s="217"/>
      <c r="L128" s="73"/>
      <c r="M128" s="27"/>
      <c r="N128" s="27"/>
      <c r="O128" s="32"/>
      <c r="P128" s="28"/>
      <c r="Q128" s="27"/>
      <c r="R128" s="32"/>
      <c r="S128" s="1828"/>
    </row>
    <row r="129" spans="4:19" s="4" customFormat="1" ht="19.7" customHeight="1">
      <c r="D129" s="28"/>
      <c r="E129" s="28"/>
      <c r="F129" s="28"/>
      <c r="G129" s="73"/>
      <c r="H129" s="229"/>
      <c r="I129" s="27"/>
      <c r="J129" s="77"/>
      <c r="K129" s="217"/>
      <c r="L129" s="73"/>
      <c r="M129" s="27"/>
      <c r="N129" s="27"/>
      <c r="O129" s="32"/>
      <c r="P129" s="28"/>
      <c r="Q129" s="27"/>
      <c r="R129" s="32"/>
      <c r="S129" s="1828"/>
    </row>
    <row r="130" spans="4:19" s="4" customFormat="1" ht="19.7" customHeight="1">
      <c r="D130" s="28"/>
      <c r="E130" s="28"/>
      <c r="F130" s="28"/>
      <c r="G130" s="73"/>
      <c r="H130" s="229"/>
      <c r="I130" s="27"/>
      <c r="J130" s="77"/>
      <c r="K130" s="217"/>
      <c r="L130" s="73"/>
      <c r="M130" s="27"/>
      <c r="N130" s="27"/>
      <c r="O130" s="32"/>
      <c r="P130" s="28"/>
      <c r="Q130" s="27"/>
      <c r="R130" s="32"/>
      <c r="S130" s="1828"/>
    </row>
    <row r="131" spans="4:19" s="4" customFormat="1" ht="19.7" customHeight="1">
      <c r="D131" s="28"/>
      <c r="E131" s="28"/>
      <c r="F131" s="28"/>
      <c r="G131" s="73"/>
      <c r="H131" s="229"/>
      <c r="I131" s="27"/>
      <c r="J131" s="77"/>
      <c r="K131" s="217"/>
      <c r="L131" s="73"/>
      <c r="M131" s="27"/>
      <c r="N131" s="27"/>
      <c r="O131" s="32"/>
      <c r="P131" s="28"/>
      <c r="Q131" s="27"/>
      <c r="R131" s="32"/>
      <c r="S131" s="1828"/>
    </row>
    <row r="132" spans="4:19" s="4" customFormat="1" ht="19.7" customHeight="1">
      <c r="D132" s="28"/>
      <c r="E132" s="28"/>
      <c r="F132" s="28"/>
      <c r="G132" s="73"/>
      <c r="H132" s="229"/>
      <c r="I132" s="27"/>
      <c r="J132" s="77"/>
      <c r="K132" s="217"/>
      <c r="L132" s="73"/>
      <c r="M132" s="27"/>
      <c r="N132" s="27"/>
      <c r="O132" s="32"/>
      <c r="P132" s="28"/>
      <c r="Q132" s="27"/>
      <c r="R132" s="32"/>
      <c r="S132" s="1828"/>
    </row>
    <row r="133" spans="4:19" s="4" customFormat="1" ht="19.7" customHeight="1">
      <c r="D133" s="28"/>
      <c r="E133" s="28"/>
      <c r="F133" s="28"/>
      <c r="G133" s="73"/>
      <c r="H133" s="229"/>
      <c r="I133" s="27"/>
      <c r="J133" s="77"/>
      <c r="K133" s="217"/>
      <c r="L133" s="73"/>
      <c r="M133" s="27"/>
      <c r="N133" s="27"/>
      <c r="O133" s="32"/>
      <c r="P133" s="28"/>
      <c r="Q133" s="27"/>
      <c r="R133" s="32"/>
      <c r="S133" s="1828"/>
    </row>
    <row r="134" spans="4:19" s="4" customFormat="1" ht="19.7" customHeight="1">
      <c r="D134" s="28"/>
      <c r="E134" s="28"/>
      <c r="F134" s="28"/>
      <c r="G134" s="73"/>
      <c r="H134" s="229"/>
      <c r="I134" s="27"/>
      <c r="J134" s="77"/>
      <c r="K134" s="217"/>
      <c r="L134" s="73"/>
      <c r="M134" s="27"/>
      <c r="N134" s="27"/>
      <c r="O134" s="32"/>
      <c r="P134" s="28"/>
      <c r="Q134" s="27"/>
      <c r="R134" s="32"/>
      <c r="S134" s="1828"/>
    </row>
    <row r="135" spans="4:19" s="4" customFormat="1" ht="19.7" customHeight="1">
      <c r="D135" s="28"/>
      <c r="E135" s="28"/>
      <c r="F135" s="28"/>
      <c r="G135" s="73"/>
      <c r="H135" s="229"/>
      <c r="I135" s="27"/>
      <c r="J135" s="77"/>
      <c r="K135" s="217"/>
      <c r="L135" s="73"/>
      <c r="M135" s="27"/>
      <c r="N135" s="27"/>
      <c r="O135" s="32"/>
      <c r="P135" s="28"/>
      <c r="Q135" s="27"/>
      <c r="R135" s="32"/>
      <c r="S135" s="1828"/>
    </row>
    <row r="136" spans="4:19" s="4" customFormat="1" ht="19.7" customHeight="1">
      <c r="D136" s="28"/>
      <c r="E136" s="28"/>
      <c r="F136" s="28"/>
      <c r="G136" s="73"/>
      <c r="H136" s="229"/>
      <c r="I136" s="27"/>
      <c r="J136" s="77"/>
      <c r="K136" s="217"/>
      <c r="L136" s="73"/>
      <c r="M136" s="27"/>
      <c r="N136" s="27"/>
      <c r="O136" s="32"/>
      <c r="P136" s="28"/>
      <c r="Q136" s="27"/>
      <c r="R136" s="32"/>
      <c r="S136" s="1828"/>
    </row>
    <row r="137" spans="4:19" s="4" customFormat="1" ht="19.7" customHeight="1">
      <c r="D137" s="28"/>
      <c r="E137" s="28"/>
      <c r="F137" s="28"/>
      <c r="G137" s="73"/>
      <c r="H137" s="229"/>
      <c r="I137" s="27"/>
      <c r="J137" s="77"/>
      <c r="K137" s="217"/>
      <c r="L137" s="73"/>
      <c r="M137" s="27"/>
      <c r="N137" s="27"/>
      <c r="O137" s="32"/>
      <c r="P137" s="28"/>
      <c r="Q137" s="27"/>
      <c r="R137" s="32"/>
      <c r="S137" s="1828"/>
    </row>
    <row r="138" spans="4:19" s="4" customFormat="1" ht="19.7" customHeight="1">
      <c r="D138" s="28"/>
      <c r="E138" s="28"/>
      <c r="F138" s="28"/>
      <c r="G138" s="73"/>
      <c r="H138" s="229"/>
      <c r="I138" s="27"/>
      <c r="J138" s="77"/>
      <c r="K138" s="217"/>
      <c r="L138" s="73"/>
      <c r="M138" s="27"/>
      <c r="N138" s="27"/>
      <c r="O138" s="32"/>
      <c r="P138" s="28"/>
      <c r="Q138" s="27"/>
      <c r="R138" s="32"/>
      <c r="S138" s="1828"/>
    </row>
    <row r="139" spans="4:19" s="4" customFormat="1" ht="19.7" customHeight="1">
      <c r="D139" s="28"/>
      <c r="E139" s="28"/>
      <c r="F139" s="28"/>
      <c r="G139" s="73"/>
      <c r="H139" s="229"/>
      <c r="I139" s="27"/>
      <c r="J139" s="77"/>
      <c r="K139" s="217"/>
      <c r="L139" s="73"/>
      <c r="M139" s="27"/>
      <c r="N139" s="27"/>
      <c r="O139" s="32"/>
      <c r="P139" s="28"/>
      <c r="Q139" s="27"/>
      <c r="R139" s="32"/>
      <c r="S139" s="1828"/>
    </row>
    <row r="140" spans="4:19" s="4" customFormat="1" ht="19.7" customHeight="1">
      <c r="D140" s="28"/>
      <c r="E140" s="28"/>
      <c r="F140" s="28"/>
      <c r="G140" s="73"/>
      <c r="H140" s="229"/>
      <c r="I140" s="27"/>
      <c r="J140" s="77"/>
      <c r="K140" s="217"/>
      <c r="L140" s="73"/>
      <c r="M140" s="27"/>
      <c r="N140" s="27"/>
      <c r="O140" s="32"/>
      <c r="P140" s="28"/>
      <c r="Q140" s="27"/>
      <c r="R140" s="32"/>
      <c r="S140" s="1828"/>
    </row>
    <row r="141" spans="4:19" s="4" customFormat="1" ht="19.7" customHeight="1">
      <c r="D141" s="28"/>
      <c r="E141" s="28"/>
      <c r="F141" s="28"/>
      <c r="G141" s="73"/>
      <c r="H141" s="229"/>
      <c r="I141" s="27"/>
      <c r="J141" s="77"/>
      <c r="K141" s="217"/>
      <c r="L141" s="73"/>
      <c r="M141" s="27"/>
      <c r="N141" s="27"/>
      <c r="O141" s="32"/>
      <c r="P141" s="28"/>
      <c r="Q141" s="27"/>
      <c r="R141" s="32"/>
      <c r="S141" s="1828"/>
    </row>
    <row r="142" spans="4:19" s="4" customFormat="1" ht="19.7" customHeight="1">
      <c r="D142" s="28"/>
      <c r="E142" s="28"/>
      <c r="F142" s="28"/>
      <c r="G142" s="73"/>
      <c r="H142" s="229"/>
      <c r="I142" s="27"/>
      <c r="J142" s="77"/>
      <c r="K142" s="217"/>
      <c r="L142" s="73"/>
      <c r="M142" s="27"/>
      <c r="N142" s="27"/>
      <c r="O142" s="32"/>
      <c r="P142" s="28"/>
      <c r="Q142" s="27"/>
      <c r="R142" s="32"/>
      <c r="S142" s="1828"/>
    </row>
    <row r="143" spans="4:19" s="4" customFormat="1" ht="19.7" customHeight="1">
      <c r="D143" s="28"/>
      <c r="E143" s="28"/>
      <c r="F143" s="28"/>
      <c r="G143" s="73"/>
      <c r="H143" s="229"/>
      <c r="I143" s="27"/>
      <c r="J143" s="77"/>
      <c r="K143" s="217"/>
      <c r="L143" s="73"/>
      <c r="M143" s="27"/>
      <c r="N143" s="27"/>
      <c r="O143" s="32"/>
      <c r="P143" s="28"/>
      <c r="Q143" s="27"/>
      <c r="R143" s="32"/>
      <c r="S143" s="1828"/>
    </row>
    <row r="144" spans="4:19" s="4" customFormat="1" ht="19.7" customHeight="1">
      <c r="D144" s="28"/>
      <c r="E144" s="28"/>
      <c r="F144" s="28"/>
      <c r="G144" s="73"/>
      <c r="H144" s="229"/>
      <c r="I144" s="27"/>
      <c r="J144" s="77"/>
      <c r="K144" s="217"/>
      <c r="L144" s="73"/>
      <c r="M144" s="27"/>
      <c r="N144" s="27"/>
      <c r="O144" s="32"/>
      <c r="P144" s="28"/>
      <c r="Q144" s="27"/>
      <c r="R144" s="32"/>
      <c r="S144" s="1828"/>
    </row>
    <row r="145" spans="4:19" s="4" customFormat="1" ht="19.7" customHeight="1">
      <c r="D145" s="28"/>
      <c r="E145" s="28"/>
      <c r="F145" s="28"/>
      <c r="G145" s="73"/>
      <c r="H145" s="229"/>
      <c r="I145" s="27"/>
      <c r="J145" s="77"/>
      <c r="K145" s="217"/>
      <c r="L145" s="73"/>
      <c r="M145" s="27"/>
      <c r="N145" s="27"/>
      <c r="O145" s="32"/>
      <c r="P145" s="28"/>
      <c r="Q145" s="27"/>
      <c r="R145" s="32"/>
      <c r="S145" s="1828"/>
    </row>
    <row r="146" spans="4:19" s="4" customFormat="1" ht="19.7" customHeight="1">
      <c r="D146" s="28"/>
      <c r="E146" s="28"/>
      <c r="F146" s="28"/>
      <c r="G146" s="73"/>
      <c r="H146" s="229"/>
      <c r="I146" s="27"/>
      <c r="J146" s="77"/>
      <c r="K146" s="217"/>
      <c r="L146" s="73"/>
      <c r="M146" s="27"/>
      <c r="N146" s="27"/>
      <c r="O146" s="32"/>
      <c r="P146" s="28"/>
      <c r="Q146" s="27"/>
      <c r="R146" s="32"/>
      <c r="S146" s="1828"/>
    </row>
    <row r="147" spans="4:19" s="4" customFormat="1" ht="19.7" customHeight="1">
      <c r="D147" s="28"/>
      <c r="E147" s="28"/>
      <c r="F147" s="28"/>
      <c r="G147" s="73"/>
      <c r="H147" s="229"/>
      <c r="I147" s="27"/>
      <c r="J147" s="77"/>
      <c r="K147" s="217"/>
      <c r="L147" s="73"/>
      <c r="M147" s="27"/>
      <c r="N147" s="27"/>
      <c r="O147" s="32"/>
      <c r="P147" s="28"/>
      <c r="Q147" s="27"/>
      <c r="R147" s="32"/>
      <c r="S147" s="1828"/>
    </row>
    <row r="148" spans="4:19" s="4" customFormat="1" ht="19.7" customHeight="1">
      <c r="D148" s="28"/>
      <c r="E148" s="28"/>
      <c r="F148" s="28"/>
      <c r="G148" s="73"/>
      <c r="H148" s="229"/>
      <c r="I148" s="27"/>
      <c r="J148" s="77"/>
      <c r="K148" s="217"/>
      <c r="L148" s="73"/>
      <c r="M148" s="27"/>
      <c r="N148" s="27"/>
      <c r="O148" s="32"/>
      <c r="P148" s="28"/>
      <c r="Q148" s="27"/>
      <c r="R148" s="32"/>
      <c r="S148" s="1828"/>
    </row>
    <row r="149" spans="4:19" s="4" customFormat="1" ht="19.7" customHeight="1">
      <c r="D149" s="28"/>
      <c r="E149" s="28"/>
      <c r="F149" s="28"/>
      <c r="G149" s="73"/>
      <c r="H149" s="229"/>
      <c r="I149" s="27"/>
      <c r="J149" s="77"/>
      <c r="K149" s="217"/>
      <c r="L149" s="73"/>
      <c r="M149" s="27"/>
      <c r="N149" s="27"/>
      <c r="O149" s="32"/>
      <c r="P149" s="28"/>
      <c r="Q149" s="27"/>
      <c r="R149" s="32"/>
      <c r="S149" s="1828"/>
    </row>
    <row r="150" spans="4:19" s="4" customFormat="1" ht="19.7" customHeight="1">
      <c r="D150" s="28"/>
      <c r="E150" s="28"/>
      <c r="F150" s="28"/>
      <c r="G150" s="73"/>
      <c r="H150" s="229"/>
      <c r="I150" s="27"/>
      <c r="J150" s="77"/>
      <c r="K150" s="217"/>
      <c r="L150" s="73"/>
      <c r="M150" s="27"/>
      <c r="N150" s="27"/>
      <c r="O150" s="32"/>
      <c r="P150" s="28"/>
      <c r="Q150" s="27"/>
      <c r="R150" s="32"/>
      <c r="S150" s="1828"/>
    </row>
    <row r="151" spans="4:19" s="4" customFormat="1" ht="19.7" customHeight="1">
      <c r="D151" s="28"/>
      <c r="E151" s="28"/>
      <c r="F151" s="28"/>
      <c r="G151" s="73"/>
      <c r="H151" s="229"/>
      <c r="I151" s="27"/>
      <c r="J151" s="77"/>
      <c r="K151" s="217"/>
      <c r="L151" s="73"/>
      <c r="M151" s="27"/>
      <c r="N151" s="27"/>
      <c r="O151" s="32"/>
      <c r="P151" s="28"/>
      <c r="Q151" s="27"/>
      <c r="R151" s="32"/>
      <c r="S151" s="1828"/>
    </row>
    <row r="152" spans="4:19" s="4" customFormat="1" ht="19.7" customHeight="1">
      <c r="D152" s="28"/>
      <c r="E152" s="28"/>
      <c r="F152" s="28"/>
      <c r="G152" s="73"/>
      <c r="H152" s="229"/>
      <c r="I152" s="27"/>
      <c r="J152" s="77"/>
      <c r="K152" s="217"/>
      <c r="L152" s="73"/>
      <c r="M152" s="27"/>
      <c r="N152" s="27"/>
      <c r="O152" s="32"/>
      <c r="P152" s="28"/>
      <c r="Q152" s="27"/>
      <c r="R152" s="32"/>
      <c r="S152" s="1828"/>
    </row>
    <row r="153" spans="4:19" s="4" customFormat="1" ht="19.7" customHeight="1">
      <c r="D153" s="28"/>
      <c r="E153" s="28"/>
      <c r="F153" s="28"/>
      <c r="G153" s="73"/>
      <c r="H153" s="229"/>
      <c r="I153" s="27"/>
      <c r="J153" s="77"/>
      <c r="K153" s="217"/>
      <c r="L153" s="73"/>
      <c r="M153" s="27"/>
      <c r="N153" s="27"/>
      <c r="O153" s="32"/>
      <c r="P153" s="28"/>
      <c r="Q153" s="27"/>
      <c r="R153" s="32"/>
      <c r="S153" s="1828"/>
    </row>
    <row r="154" spans="4:19" s="4" customFormat="1" ht="19.7" customHeight="1">
      <c r="D154" s="28"/>
      <c r="E154" s="28"/>
      <c r="F154" s="28"/>
      <c r="G154" s="73"/>
      <c r="H154" s="229"/>
      <c r="I154" s="27"/>
      <c r="J154" s="77"/>
      <c r="K154" s="217"/>
      <c r="L154" s="73"/>
      <c r="M154" s="27"/>
      <c r="N154" s="27"/>
      <c r="O154" s="32"/>
      <c r="P154" s="28"/>
      <c r="Q154" s="27"/>
      <c r="R154" s="32"/>
      <c r="S154" s="1828"/>
    </row>
    <row r="155" spans="4:19" s="4" customFormat="1" ht="19.7" customHeight="1">
      <c r="D155" s="28"/>
      <c r="E155" s="28"/>
      <c r="F155" s="28"/>
      <c r="G155" s="73"/>
      <c r="H155" s="229"/>
      <c r="I155" s="27"/>
      <c r="J155" s="77"/>
      <c r="K155" s="217"/>
      <c r="L155" s="73"/>
      <c r="M155" s="27"/>
      <c r="N155" s="27"/>
      <c r="O155" s="32"/>
      <c r="P155" s="28"/>
      <c r="Q155" s="27"/>
      <c r="R155" s="32"/>
      <c r="S155" s="1828"/>
    </row>
    <row r="156" spans="4:19" s="4" customFormat="1" ht="19.7" customHeight="1">
      <c r="D156" s="28"/>
      <c r="E156" s="28"/>
      <c r="F156" s="28"/>
      <c r="G156" s="73"/>
      <c r="H156" s="229"/>
      <c r="I156" s="27"/>
      <c r="J156" s="77"/>
      <c r="K156" s="217"/>
      <c r="L156" s="73"/>
      <c r="M156" s="27"/>
      <c r="N156" s="27"/>
      <c r="O156" s="32"/>
      <c r="P156" s="28"/>
      <c r="Q156" s="27"/>
      <c r="R156" s="32"/>
      <c r="S156" s="1828"/>
    </row>
    <row r="157" spans="4:19" s="4" customFormat="1" ht="19.7" customHeight="1">
      <c r="D157" s="28"/>
      <c r="E157" s="28"/>
      <c r="F157" s="28"/>
      <c r="G157" s="73"/>
      <c r="H157" s="229"/>
      <c r="I157" s="27"/>
      <c r="J157" s="77"/>
      <c r="K157" s="217"/>
      <c r="L157" s="73"/>
      <c r="M157" s="27"/>
      <c r="N157" s="27"/>
      <c r="O157" s="32"/>
      <c r="P157" s="28"/>
      <c r="Q157" s="27"/>
      <c r="R157" s="32"/>
      <c r="S157" s="1828"/>
    </row>
    <row r="158" spans="4:19" s="4" customFormat="1" ht="19.7" customHeight="1">
      <c r="D158" s="28"/>
      <c r="E158" s="28"/>
      <c r="F158" s="28"/>
      <c r="G158" s="73"/>
      <c r="H158" s="229"/>
      <c r="I158" s="27"/>
      <c r="J158" s="77"/>
      <c r="K158" s="217"/>
      <c r="L158" s="73"/>
      <c r="M158" s="27"/>
      <c r="N158" s="27"/>
      <c r="O158" s="32"/>
      <c r="P158" s="28"/>
      <c r="Q158" s="27"/>
      <c r="R158" s="32"/>
      <c r="S158" s="1828"/>
    </row>
    <row r="159" spans="4:19" s="4" customFormat="1" ht="19.7" customHeight="1">
      <c r="D159" s="28"/>
      <c r="E159" s="28"/>
      <c r="F159" s="28"/>
      <c r="G159" s="73"/>
      <c r="H159" s="229"/>
      <c r="I159" s="27"/>
      <c r="J159" s="77"/>
      <c r="K159" s="217"/>
      <c r="L159" s="73"/>
      <c r="M159" s="27"/>
      <c r="N159" s="27"/>
      <c r="O159" s="32"/>
      <c r="P159" s="28"/>
      <c r="Q159" s="27"/>
      <c r="R159" s="32"/>
      <c r="S159" s="1828"/>
    </row>
    <row r="160" spans="4:19" s="4" customFormat="1" ht="19.7" customHeight="1">
      <c r="D160" s="28"/>
      <c r="E160" s="28"/>
      <c r="F160" s="28"/>
      <c r="G160" s="73"/>
      <c r="H160" s="229"/>
      <c r="I160" s="27"/>
      <c r="J160" s="77"/>
      <c r="K160" s="217"/>
      <c r="L160" s="73"/>
      <c r="M160" s="27"/>
      <c r="N160" s="27"/>
      <c r="O160" s="32"/>
      <c r="P160" s="28"/>
      <c r="Q160" s="27"/>
      <c r="R160" s="32"/>
      <c r="S160" s="1828"/>
    </row>
    <row r="161" spans="4:19" s="4" customFormat="1" ht="19.7" customHeight="1">
      <c r="D161" s="28"/>
      <c r="E161" s="28"/>
      <c r="F161" s="28"/>
      <c r="G161" s="73"/>
      <c r="H161" s="229"/>
      <c r="I161" s="27"/>
      <c r="J161" s="77"/>
      <c r="K161" s="217"/>
      <c r="L161" s="73"/>
      <c r="M161" s="27"/>
      <c r="N161" s="27"/>
      <c r="O161" s="32"/>
      <c r="P161" s="28"/>
      <c r="Q161" s="27"/>
      <c r="R161" s="32"/>
      <c r="S161" s="1828"/>
    </row>
    <row r="162" spans="4:19" s="4" customFormat="1" ht="19.7" customHeight="1">
      <c r="D162" s="28"/>
      <c r="E162" s="28"/>
      <c r="F162" s="28"/>
      <c r="G162" s="73"/>
      <c r="H162" s="229"/>
      <c r="I162" s="27"/>
      <c r="J162" s="77"/>
      <c r="K162" s="217"/>
      <c r="L162" s="73"/>
      <c r="M162" s="27"/>
      <c r="N162" s="27"/>
      <c r="O162" s="32"/>
      <c r="P162" s="28"/>
      <c r="Q162" s="27"/>
      <c r="R162" s="32"/>
      <c r="S162" s="1828"/>
    </row>
    <row r="163" spans="4:19" s="4" customFormat="1" ht="19.7" customHeight="1">
      <c r="D163" s="28"/>
      <c r="E163" s="28"/>
      <c r="F163" s="28"/>
      <c r="G163" s="73"/>
      <c r="H163" s="229"/>
      <c r="I163" s="27"/>
      <c r="J163" s="77"/>
      <c r="K163" s="217"/>
      <c r="L163" s="73"/>
      <c r="M163" s="27"/>
      <c r="N163" s="27"/>
      <c r="O163" s="32"/>
      <c r="P163" s="28"/>
      <c r="Q163" s="27"/>
      <c r="R163" s="32"/>
      <c r="S163" s="1828"/>
    </row>
    <row r="164" spans="4:19" s="4" customFormat="1" ht="19.7" customHeight="1">
      <c r="D164" s="28"/>
      <c r="E164" s="28"/>
      <c r="F164" s="28"/>
      <c r="G164" s="73"/>
      <c r="H164" s="229"/>
      <c r="I164" s="27"/>
      <c r="J164" s="77"/>
      <c r="K164" s="217"/>
      <c r="L164" s="73"/>
      <c r="M164" s="27"/>
      <c r="N164" s="27"/>
      <c r="O164" s="32"/>
      <c r="P164" s="28"/>
      <c r="Q164" s="27"/>
      <c r="R164" s="32"/>
      <c r="S164" s="1828"/>
    </row>
    <row r="165" spans="4:19" s="4" customFormat="1" ht="19.7" customHeight="1">
      <c r="D165" s="28"/>
      <c r="E165" s="28"/>
      <c r="F165" s="28"/>
      <c r="G165" s="73"/>
      <c r="H165" s="229"/>
      <c r="I165" s="27"/>
      <c r="J165" s="77"/>
      <c r="K165" s="217"/>
      <c r="L165" s="73"/>
      <c r="M165" s="27"/>
      <c r="N165" s="27"/>
      <c r="O165" s="32"/>
      <c r="P165" s="28"/>
      <c r="Q165" s="27"/>
      <c r="R165" s="32"/>
      <c r="S165" s="1828"/>
    </row>
    <row r="166" spans="4:19" s="4" customFormat="1" ht="19.7" customHeight="1">
      <c r="D166" s="28"/>
      <c r="E166" s="28"/>
      <c r="F166" s="28"/>
      <c r="G166" s="73"/>
      <c r="H166" s="229"/>
      <c r="I166" s="27"/>
      <c r="J166" s="77"/>
      <c r="K166" s="217"/>
      <c r="L166" s="73"/>
      <c r="M166" s="27"/>
      <c r="N166" s="27"/>
      <c r="O166" s="32"/>
      <c r="P166" s="28"/>
      <c r="Q166" s="27"/>
      <c r="R166" s="32"/>
      <c r="S166" s="1828"/>
    </row>
    <row r="167" spans="4:19" s="4" customFormat="1" ht="19.7" customHeight="1">
      <c r="D167" s="28"/>
      <c r="E167" s="28"/>
      <c r="F167" s="28"/>
      <c r="G167" s="73"/>
      <c r="H167" s="229"/>
      <c r="I167" s="27"/>
      <c r="J167" s="77"/>
      <c r="K167" s="217"/>
      <c r="L167" s="73"/>
      <c r="M167" s="27"/>
      <c r="N167" s="27"/>
      <c r="O167" s="32"/>
      <c r="P167" s="28"/>
      <c r="Q167" s="27"/>
      <c r="R167" s="32"/>
      <c r="S167" s="1828"/>
    </row>
    <row r="168" spans="4:19" s="4" customFormat="1" ht="19.7" customHeight="1">
      <c r="D168" s="28"/>
      <c r="E168" s="28"/>
      <c r="F168" s="28"/>
      <c r="G168" s="73"/>
      <c r="H168" s="229"/>
      <c r="I168" s="27"/>
      <c r="J168" s="77"/>
      <c r="K168" s="217"/>
      <c r="L168" s="73"/>
      <c r="M168" s="27"/>
      <c r="N168" s="27"/>
      <c r="O168" s="32"/>
      <c r="P168" s="28"/>
      <c r="Q168" s="27"/>
      <c r="R168" s="32"/>
      <c r="S168" s="1828"/>
    </row>
    <row r="169" spans="4:19" s="4" customFormat="1" ht="19.7" customHeight="1">
      <c r="D169" s="28"/>
      <c r="E169" s="28"/>
      <c r="F169" s="28"/>
      <c r="G169" s="73"/>
      <c r="H169" s="229"/>
      <c r="I169" s="27"/>
      <c r="J169" s="77"/>
      <c r="K169" s="217"/>
      <c r="L169" s="73"/>
      <c r="M169" s="27"/>
      <c r="N169" s="27"/>
      <c r="O169" s="32"/>
      <c r="P169" s="28"/>
      <c r="Q169" s="27"/>
      <c r="R169" s="32"/>
      <c r="S169" s="1828"/>
    </row>
    <row r="170" spans="4:19" s="4" customFormat="1" ht="19.7" customHeight="1">
      <c r="D170" s="28"/>
      <c r="E170" s="28"/>
      <c r="F170" s="28"/>
      <c r="G170" s="73"/>
      <c r="H170" s="229"/>
      <c r="I170" s="27"/>
      <c r="J170" s="77"/>
      <c r="K170" s="217"/>
      <c r="L170" s="73"/>
      <c r="M170" s="27"/>
      <c r="N170" s="27"/>
      <c r="O170" s="32"/>
      <c r="P170" s="28"/>
      <c r="Q170" s="27"/>
      <c r="R170" s="32"/>
      <c r="S170" s="1828"/>
    </row>
    <row r="171" spans="4:19" s="4" customFormat="1" ht="19.7" customHeight="1">
      <c r="D171" s="28"/>
      <c r="E171" s="28"/>
      <c r="F171" s="28"/>
      <c r="G171" s="73"/>
      <c r="H171" s="229"/>
      <c r="I171" s="27"/>
      <c r="J171" s="77"/>
      <c r="K171" s="217"/>
      <c r="L171" s="73"/>
      <c r="M171" s="27"/>
      <c r="N171" s="27"/>
      <c r="O171" s="32"/>
      <c r="P171" s="28"/>
      <c r="Q171" s="27"/>
      <c r="R171" s="32"/>
      <c r="S171" s="1828"/>
    </row>
    <row r="172" spans="4:19" s="4" customFormat="1" ht="19.7" customHeight="1">
      <c r="D172" s="28"/>
      <c r="E172" s="28"/>
      <c r="F172" s="28"/>
      <c r="G172" s="73"/>
      <c r="H172" s="229"/>
      <c r="I172" s="27"/>
      <c r="J172" s="77"/>
      <c r="K172" s="217"/>
      <c r="L172" s="73"/>
      <c r="M172" s="27"/>
      <c r="N172" s="27"/>
      <c r="O172" s="32"/>
      <c r="P172" s="28"/>
      <c r="Q172" s="27"/>
      <c r="R172" s="32"/>
      <c r="S172" s="1828"/>
    </row>
    <row r="173" spans="4:19" s="4" customFormat="1" ht="19.7" customHeight="1">
      <c r="D173" s="28"/>
      <c r="E173" s="28"/>
      <c r="F173" s="28"/>
      <c r="G173" s="73"/>
      <c r="H173" s="229"/>
      <c r="I173" s="27"/>
      <c r="J173" s="77"/>
      <c r="K173" s="217"/>
      <c r="L173" s="73"/>
      <c r="M173" s="27"/>
      <c r="N173" s="27"/>
      <c r="O173" s="32"/>
      <c r="P173" s="28"/>
      <c r="Q173" s="27"/>
      <c r="R173" s="32"/>
      <c r="S173" s="1828"/>
    </row>
    <row r="174" spans="4:19" s="4" customFormat="1" ht="19.7" customHeight="1">
      <c r="D174" s="28"/>
      <c r="E174" s="28"/>
      <c r="F174" s="28"/>
      <c r="G174" s="73"/>
      <c r="H174" s="229"/>
      <c r="I174" s="27"/>
      <c r="J174" s="77"/>
      <c r="K174" s="217"/>
      <c r="L174" s="73"/>
      <c r="M174" s="27"/>
      <c r="N174" s="27"/>
      <c r="O174" s="32"/>
      <c r="P174" s="28"/>
      <c r="Q174" s="27"/>
      <c r="R174" s="32"/>
      <c r="S174" s="1828"/>
    </row>
    <row r="175" spans="4:19" s="4" customFormat="1" ht="19.7" customHeight="1">
      <c r="D175" s="28"/>
      <c r="E175" s="28"/>
      <c r="F175" s="28"/>
      <c r="G175" s="73"/>
      <c r="H175" s="229"/>
      <c r="I175" s="27"/>
      <c r="J175" s="77"/>
      <c r="K175" s="217"/>
      <c r="L175" s="73"/>
      <c r="M175" s="27"/>
      <c r="N175" s="27"/>
      <c r="O175" s="32"/>
      <c r="P175" s="28"/>
      <c r="Q175" s="27"/>
      <c r="R175" s="32"/>
      <c r="S175" s="1828"/>
    </row>
    <row r="176" spans="4:19" s="4" customFormat="1" ht="19.7" customHeight="1">
      <c r="D176" s="28"/>
      <c r="E176" s="28"/>
      <c r="F176" s="28"/>
      <c r="G176" s="73"/>
      <c r="H176" s="229"/>
      <c r="I176" s="27"/>
      <c r="J176" s="77"/>
      <c r="K176" s="217"/>
      <c r="L176" s="73"/>
      <c r="M176" s="27"/>
      <c r="N176" s="27"/>
      <c r="O176" s="32"/>
      <c r="P176" s="28"/>
      <c r="Q176" s="27"/>
      <c r="R176" s="32"/>
      <c r="S176" s="1828"/>
    </row>
    <row r="177" spans="4:19" s="4" customFormat="1" ht="19.7" customHeight="1">
      <c r="D177" s="28"/>
      <c r="E177" s="28"/>
      <c r="F177" s="28"/>
      <c r="G177" s="73"/>
      <c r="H177" s="229"/>
      <c r="I177" s="27"/>
      <c r="J177" s="77"/>
      <c r="K177" s="217"/>
      <c r="L177" s="73"/>
      <c r="M177" s="27"/>
      <c r="N177" s="27"/>
      <c r="O177" s="32"/>
      <c r="P177" s="28"/>
      <c r="Q177" s="27"/>
      <c r="R177" s="32"/>
      <c r="S177" s="1828"/>
    </row>
    <row r="178" spans="4:19" s="4" customFormat="1" ht="19.7" customHeight="1">
      <c r="D178" s="28"/>
      <c r="E178" s="28"/>
      <c r="F178" s="28"/>
      <c r="G178" s="73"/>
      <c r="H178" s="229"/>
      <c r="I178" s="27"/>
      <c r="J178" s="77"/>
      <c r="K178" s="217"/>
      <c r="L178" s="73"/>
      <c r="M178" s="27"/>
      <c r="N178" s="27"/>
      <c r="O178" s="32"/>
      <c r="P178" s="28"/>
      <c r="Q178" s="27"/>
      <c r="R178" s="32"/>
      <c r="S178" s="1828"/>
    </row>
    <row r="179" spans="4:19" s="4" customFormat="1" ht="19.7" customHeight="1">
      <c r="D179" s="28"/>
      <c r="E179" s="28"/>
      <c r="F179" s="28"/>
      <c r="G179" s="73"/>
      <c r="H179" s="229"/>
      <c r="I179" s="27"/>
      <c r="J179" s="77"/>
      <c r="K179" s="217"/>
      <c r="L179" s="73"/>
      <c r="M179" s="27"/>
      <c r="N179" s="27"/>
      <c r="O179" s="32"/>
      <c r="P179" s="28"/>
      <c r="Q179" s="27"/>
      <c r="R179" s="32"/>
      <c r="S179" s="1828"/>
    </row>
    <row r="180" spans="4:19" s="4" customFormat="1" ht="19.7" customHeight="1">
      <c r="D180" s="28"/>
      <c r="E180" s="28"/>
      <c r="F180" s="28"/>
      <c r="G180" s="73"/>
      <c r="H180" s="229"/>
      <c r="I180" s="27"/>
      <c r="J180" s="77"/>
      <c r="K180" s="217"/>
      <c r="L180" s="73"/>
      <c r="M180" s="27"/>
      <c r="N180" s="27"/>
      <c r="O180" s="32"/>
      <c r="P180" s="28"/>
      <c r="Q180" s="27"/>
      <c r="R180" s="32"/>
      <c r="S180" s="1828"/>
    </row>
    <row r="181" spans="4:19" s="4" customFormat="1" ht="19.7" customHeight="1">
      <c r="D181" s="28"/>
      <c r="E181" s="28"/>
      <c r="F181" s="28"/>
      <c r="G181" s="73"/>
      <c r="H181" s="229"/>
      <c r="I181" s="27"/>
      <c r="J181" s="77"/>
      <c r="K181" s="217"/>
      <c r="L181" s="73"/>
      <c r="M181" s="27"/>
      <c r="N181" s="27"/>
      <c r="O181" s="32"/>
      <c r="P181" s="28"/>
      <c r="Q181" s="27"/>
      <c r="R181" s="32"/>
      <c r="S181" s="1828"/>
    </row>
    <row r="182" spans="4:19" s="4" customFormat="1" ht="19.7" customHeight="1">
      <c r="D182" s="28"/>
      <c r="E182" s="28"/>
      <c r="F182" s="28"/>
      <c r="G182" s="73"/>
      <c r="H182" s="229"/>
      <c r="I182" s="27"/>
      <c r="J182" s="77"/>
      <c r="K182" s="217"/>
      <c r="L182" s="73"/>
      <c r="M182" s="27"/>
      <c r="N182" s="27"/>
      <c r="O182" s="32"/>
      <c r="P182" s="28"/>
      <c r="Q182" s="27"/>
      <c r="R182" s="32"/>
      <c r="S182" s="1828"/>
    </row>
    <row r="183" spans="4:19" s="4" customFormat="1" ht="19.7" customHeight="1">
      <c r="D183" s="28"/>
      <c r="E183" s="28"/>
      <c r="F183" s="28"/>
      <c r="G183" s="73"/>
      <c r="H183" s="229"/>
      <c r="I183" s="27"/>
      <c r="J183" s="77"/>
      <c r="K183" s="217"/>
      <c r="L183" s="73"/>
      <c r="M183" s="27"/>
      <c r="N183" s="27"/>
      <c r="O183" s="32"/>
      <c r="P183" s="28"/>
      <c r="Q183" s="27"/>
      <c r="R183" s="32"/>
      <c r="S183" s="1828"/>
    </row>
    <row r="184" spans="4:19" s="4" customFormat="1" ht="19.7" customHeight="1">
      <c r="D184" s="28"/>
      <c r="E184" s="28"/>
      <c r="F184" s="28"/>
      <c r="G184" s="73"/>
      <c r="H184" s="229"/>
      <c r="I184" s="27"/>
      <c r="J184" s="77"/>
      <c r="K184" s="217"/>
      <c r="L184" s="73"/>
      <c r="M184" s="27"/>
      <c r="N184" s="27"/>
      <c r="O184" s="32"/>
      <c r="P184" s="28"/>
      <c r="Q184" s="27"/>
      <c r="R184" s="32"/>
      <c r="S184" s="1828"/>
    </row>
    <row r="185" spans="4:19" s="4" customFormat="1" ht="19.7" customHeight="1">
      <c r="D185" s="28"/>
      <c r="E185" s="28"/>
      <c r="F185" s="28"/>
      <c r="G185" s="73"/>
      <c r="H185" s="229"/>
      <c r="I185" s="27"/>
      <c r="J185" s="77"/>
      <c r="K185" s="217"/>
      <c r="L185" s="73"/>
      <c r="M185" s="27"/>
      <c r="N185" s="27"/>
      <c r="O185" s="32"/>
      <c r="P185" s="28"/>
      <c r="Q185" s="27"/>
      <c r="R185" s="32"/>
      <c r="S185" s="1828"/>
    </row>
    <row r="186" spans="4:19" s="4" customFormat="1" ht="19.7" customHeight="1">
      <c r="D186" s="28"/>
      <c r="E186" s="28"/>
      <c r="F186" s="28"/>
      <c r="G186" s="73"/>
      <c r="H186" s="229"/>
      <c r="I186" s="27"/>
      <c r="J186" s="77"/>
      <c r="K186" s="217"/>
      <c r="L186" s="73"/>
      <c r="M186" s="27"/>
      <c r="N186" s="27"/>
      <c r="O186" s="32"/>
      <c r="P186" s="28"/>
      <c r="Q186" s="27"/>
      <c r="R186" s="32"/>
      <c r="S186" s="1828"/>
    </row>
    <row r="187" spans="4:19" s="4" customFormat="1" ht="19.7" customHeight="1">
      <c r="D187" s="28"/>
      <c r="E187" s="28"/>
      <c r="F187" s="28"/>
      <c r="G187" s="73"/>
      <c r="H187" s="229"/>
      <c r="I187" s="27"/>
      <c r="J187" s="77"/>
      <c r="K187" s="217"/>
      <c r="L187" s="73"/>
      <c r="M187" s="27"/>
      <c r="N187" s="27"/>
      <c r="O187" s="32"/>
      <c r="P187" s="28"/>
      <c r="Q187" s="27"/>
      <c r="R187" s="32"/>
      <c r="S187" s="1828"/>
    </row>
    <row r="188" spans="4:19" s="4" customFormat="1" ht="19.7" customHeight="1">
      <c r="D188" s="28"/>
      <c r="E188" s="28"/>
      <c r="F188" s="28"/>
      <c r="G188" s="73"/>
      <c r="H188" s="229"/>
      <c r="I188" s="27"/>
      <c r="J188" s="77"/>
      <c r="K188" s="217"/>
      <c r="L188" s="73"/>
      <c r="M188" s="27"/>
      <c r="N188" s="27"/>
      <c r="O188" s="32"/>
      <c r="P188" s="28"/>
      <c r="Q188" s="27"/>
      <c r="R188" s="32"/>
      <c r="S188" s="1828"/>
    </row>
    <row r="189" spans="4:19" s="4" customFormat="1" ht="19.7" customHeight="1">
      <c r="D189" s="28"/>
      <c r="E189" s="28"/>
      <c r="F189" s="28"/>
      <c r="G189" s="73"/>
      <c r="H189" s="229"/>
      <c r="I189" s="27"/>
      <c r="J189" s="77"/>
      <c r="K189" s="217"/>
      <c r="L189" s="73"/>
      <c r="M189" s="27"/>
      <c r="N189" s="27"/>
      <c r="O189" s="32"/>
      <c r="P189" s="28"/>
      <c r="Q189" s="27"/>
      <c r="R189" s="32"/>
      <c r="S189" s="1828"/>
    </row>
    <row r="190" spans="4:19" s="4" customFormat="1" ht="19.7" customHeight="1">
      <c r="D190" s="28"/>
      <c r="E190" s="28"/>
      <c r="F190" s="28"/>
      <c r="G190" s="73"/>
      <c r="H190" s="229"/>
      <c r="I190" s="27"/>
      <c r="J190" s="77"/>
      <c r="K190" s="217"/>
      <c r="L190" s="73"/>
      <c r="M190" s="27"/>
      <c r="N190" s="27"/>
      <c r="O190" s="32"/>
      <c r="P190" s="28"/>
      <c r="Q190" s="27"/>
      <c r="R190" s="32"/>
      <c r="S190" s="1828"/>
    </row>
    <row r="191" spans="4:19" s="4" customFormat="1" ht="19.7" customHeight="1">
      <c r="D191" s="28"/>
      <c r="E191" s="28"/>
      <c r="F191" s="28"/>
      <c r="G191" s="73"/>
      <c r="H191" s="229"/>
      <c r="I191" s="27"/>
      <c r="J191" s="77"/>
      <c r="K191" s="217"/>
      <c r="L191" s="73"/>
      <c r="M191" s="27"/>
      <c r="N191" s="27"/>
      <c r="O191" s="32"/>
      <c r="P191" s="28"/>
      <c r="Q191" s="27"/>
      <c r="R191" s="32"/>
      <c r="S191" s="1828"/>
    </row>
    <row r="192" spans="4:19" s="4" customFormat="1" ht="19.7" customHeight="1">
      <c r="D192" s="28"/>
      <c r="E192" s="28"/>
      <c r="F192" s="28"/>
      <c r="G192" s="73"/>
      <c r="H192" s="229"/>
      <c r="I192" s="27"/>
      <c r="J192" s="77"/>
      <c r="K192" s="217"/>
      <c r="L192" s="73"/>
      <c r="M192" s="27"/>
      <c r="N192" s="27"/>
      <c r="O192" s="32"/>
      <c r="P192" s="28"/>
      <c r="Q192" s="27"/>
      <c r="R192" s="32"/>
      <c r="S192" s="1828"/>
    </row>
    <row r="193" spans="4:19" s="4" customFormat="1" ht="19.7" customHeight="1">
      <c r="D193" s="28"/>
      <c r="E193" s="28"/>
      <c r="F193" s="28"/>
      <c r="G193" s="73"/>
      <c r="H193" s="229"/>
      <c r="I193" s="27"/>
      <c r="J193" s="77"/>
      <c r="K193" s="217"/>
      <c r="L193" s="73"/>
      <c r="M193" s="27"/>
      <c r="N193" s="27"/>
      <c r="O193" s="32"/>
      <c r="P193" s="28"/>
      <c r="Q193" s="27"/>
      <c r="R193" s="32"/>
      <c r="S193" s="1828"/>
    </row>
    <row r="194" spans="4:19" s="4" customFormat="1" ht="19.7" customHeight="1">
      <c r="D194" s="28"/>
      <c r="E194" s="28"/>
      <c r="F194" s="28"/>
      <c r="G194" s="73"/>
      <c r="H194" s="229"/>
      <c r="I194" s="27"/>
      <c r="J194" s="77"/>
      <c r="K194" s="217"/>
      <c r="L194" s="73"/>
      <c r="M194" s="27"/>
      <c r="N194" s="27"/>
      <c r="O194" s="32"/>
      <c r="P194" s="28"/>
      <c r="Q194" s="27"/>
      <c r="R194" s="32"/>
      <c r="S194" s="1828"/>
    </row>
    <row r="195" spans="4:19" s="4" customFormat="1" ht="19.7" customHeight="1">
      <c r="D195" s="28"/>
      <c r="E195" s="28"/>
      <c r="F195" s="28"/>
      <c r="G195" s="73"/>
      <c r="H195" s="229"/>
      <c r="I195" s="27"/>
      <c r="J195" s="77"/>
      <c r="K195" s="217"/>
      <c r="L195" s="73"/>
      <c r="M195" s="27"/>
      <c r="N195" s="27"/>
      <c r="O195" s="32"/>
      <c r="P195" s="28"/>
      <c r="Q195" s="27"/>
      <c r="R195" s="32"/>
      <c r="S195" s="1828"/>
    </row>
    <row r="196" spans="4:19" s="4" customFormat="1" ht="19.7" customHeight="1">
      <c r="D196" s="28"/>
      <c r="E196" s="28"/>
      <c r="F196" s="28"/>
      <c r="G196" s="73"/>
      <c r="H196" s="229"/>
      <c r="I196" s="27"/>
      <c r="J196" s="77"/>
      <c r="K196" s="217"/>
      <c r="L196" s="73"/>
      <c r="M196" s="27"/>
      <c r="N196" s="27"/>
      <c r="O196" s="32"/>
      <c r="P196" s="28"/>
      <c r="Q196" s="27"/>
      <c r="R196" s="32"/>
      <c r="S196" s="1828"/>
    </row>
    <row r="197" spans="4:19" s="4" customFormat="1" ht="19.7" customHeight="1">
      <c r="D197" s="28"/>
      <c r="E197" s="28"/>
      <c r="F197" s="28"/>
      <c r="G197" s="73"/>
      <c r="H197" s="229"/>
      <c r="I197" s="27"/>
      <c r="J197" s="77"/>
      <c r="K197" s="217"/>
      <c r="L197" s="73"/>
      <c r="M197" s="27"/>
      <c r="N197" s="27"/>
      <c r="O197" s="32"/>
      <c r="P197" s="28"/>
      <c r="Q197" s="27"/>
      <c r="R197" s="32"/>
      <c r="S197" s="1828"/>
    </row>
    <row r="198" spans="4:19" s="4" customFormat="1" ht="19.7" customHeight="1">
      <c r="D198" s="28"/>
      <c r="E198" s="28"/>
      <c r="F198" s="28"/>
      <c r="G198" s="73"/>
      <c r="H198" s="229"/>
      <c r="I198" s="27"/>
      <c r="J198" s="77"/>
      <c r="K198" s="217"/>
      <c r="L198" s="73"/>
      <c r="M198" s="27"/>
      <c r="N198" s="27"/>
      <c r="O198" s="32"/>
      <c r="P198" s="28"/>
      <c r="Q198" s="27"/>
      <c r="R198" s="32"/>
      <c r="S198" s="1828"/>
    </row>
    <row r="199" spans="4:19" s="4" customFormat="1" ht="19.7" customHeight="1">
      <c r="D199" s="28"/>
      <c r="E199" s="28"/>
      <c r="F199" s="28"/>
      <c r="G199" s="73"/>
      <c r="H199" s="229"/>
      <c r="I199" s="27"/>
      <c r="J199" s="77"/>
      <c r="K199" s="217"/>
      <c r="L199" s="73"/>
      <c r="M199" s="27"/>
      <c r="N199" s="27"/>
      <c r="O199" s="32"/>
      <c r="P199" s="28"/>
      <c r="Q199" s="27"/>
      <c r="R199" s="32"/>
      <c r="S199" s="1828"/>
    </row>
    <row r="200" spans="4:19" s="4" customFormat="1" ht="19.7" customHeight="1">
      <c r="D200" s="28"/>
      <c r="E200" s="28"/>
      <c r="F200" s="28"/>
      <c r="G200" s="73"/>
      <c r="H200" s="229"/>
      <c r="I200" s="27"/>
      <c r="J200" s="77"/>
      <c r="K200" s="217"/>
      <c r="L200" s="73"/>
      <c r="M200" s="27"/>
      <c r="N200" s="27"/>
      <c r="O200" s="32"/>
      <c r="P200" s="28"/>
      <c r="Q200" s="27"/>
      <c r="R200" s="32"/>
      <c r="S200" s="1828"/>
    </row>
    <row r="201" spans="4:19" s="4" customFormat="1" ht="19.7" customHeight="1">
      <c r="D201" s="28"/>
      <c r="E201" s="28"/>
      <c r="F201" s="28"/>
      <c r="G201" s="73"/>
      <c r="H201" s="229"/>
      <c r="I201" s="27"/>
      <c r="J201" s="77"/>
      <c r="K201" s="217"/>
      <c r="L201" s="73"/>
      <c r="M201" s="27"/>
      <c r="N201" s="27"/>
      <c r="O201" s="32"/>
      <c r="P201" s="28"/>
      <c r="Q201" s="27"/>
      <c r="R201" s="32"/>
      <c r="S201" s="1828"/>
    </row>
    <row r="202" spans="4:19" s="4" customFormat="1" ht="19.7" customHeight="1">
      <c r="D202" s="28"/>
      <c r="E202" s="28"/>
      <c r="F202" s="28"/>
      <c r="G202" s="73"/>
      <c r="H202" s="229"/>
      <c r="I202" s="27"/>
      <c r="J202" s="77"/>
      <c r="K202" s="217"/>
      <c r="L202" s="73"/>
      <c r="M202" s="27"/>
      <c r="N202" s="27"/>
      <c r="O202" s="32"/>
      <c r="P202" s="28"/>
      <c r="Q202" s="27"/>
      <c r="R202" s="32"/>
      <c r="S202" s="1828"/>
    </row>
    <row r="203" spans="4:19" s="4" customFormat="1" ht="19.7" customHeight="1">
      <c r="D203" s="28"/>
      <c r="E203" s="28"/>
      <c r="F203" s="28"/>
      <c r="G203" s="73"/>
      <c r="H203" s="229"/>
      <c r="I203" s="27"/>
      <c r="J203" s="77"/>
      <c r="K203" s="217"/>
      <c r="L203" s="73"/>
      <c r="M203" s="27"/>
      <c r="N203" s="27"/>
      <c r="O203" s="32"/>
      <c r="P203" s="28"/>
      <c r="Q203" s="27"/>
      <c r="R203" s="32"/>
      <c r="S203" s="1828"/>
    </row>
    <row r="204" spans="4:19" s="4" customFormat="1" ht="19.7" customHeight="1">
      <c r="D204" s="28"/>
      <c r="E204" s="28"/>
      <c r="F204" s="28"/>
      <c r="G204" s="73"/>
      <c r="H204" s="229"/>
      <c r="I204" s="27"/>
      <c r="J204" s="77"/>
      <c r="K204" s="217"/>
      <c r="L204" s="73"/>
      <c r="M204" s="27"/>
      <c r="N204" s="27"/>
      <c r="O204" s="32"/>
      <c r="P204" s="28"/>
      <c r="Q204" s="27"/>
      <c r="R204" s="32"/>
      <c r="S204" s="1828"/>
    </row>
    <row r="205" spans="4:19" s="4" customFormat="1" ht="19.7" customHeight="1">
      <c r="D205" s="28"/>
      <c r="E205" s="28"/>
      <c r="F205" s="28"/>
      <c r="G205" s="73"/>
      <c r="H205" s="229"/>
      <c r="I205" s="27"/>
      <c r="J205" s="77"/>
      <c r="K205" s="217"/>
      <c r="L205" s="73"/>
      <c r="M205" s="27"/>
      <c r="N205" s="27"/>
      <c r="O205" s="32"/>
      <c r="P205" s="28"/>
      <c r="Q205" s="27"/>
      <c r="R205" s="32"/>
      <c r="S205" s="1828"/>
    </row>
    <row r="206" spans="4:19" s="4" customFormat="1" ht="19.7" customHeight="1">
      <c r="D206" s="28"/>
      <c r="E206" s="28"/>
      <c r="F206" s="28"/>
      <c r="G206" s="73"/>
      <c r="H206" s="229"/>
      <c r="I206" s="27"/>
      <c r="J206" s="77"/>
      <c r="K206" s="217"/>
      <c r="L206" s="73"/>
      <c r="M206" s="27"/>
      <c r="N206" s="27"/>
      <c r="O206" s="32"/>
      <c r="P206" s="28"/>
      <c r="Q206" s="27"/>
      <c r="R206" s="32"/>
      <c r="S206" s="1828"/>
    </row>
    <row r="207" spans="4:19" s="4" customFormat="1" ht="19.7" customHeight="1">
      <c r="D207" s="28"/>
      <c r="E207" s="28"/>
      <c r="F207" s="28"/>
      <c r="G207" s="73"/>
      <c r="H207" s="229"/>
      <c r="I207" s="27"/>
      <c r="J207" s="77"/>
      <c r="K207" s="217"/>
      <c r="L207" s="73"/>
      <c r="M207" s="27"/>
      <c r="N207" s="27"/>
      <c r="O207" s="32"/>
      <c r="P207" s="28"/>
      <c r="Q207" s="27"/>
      <c r="R207" s="32"/>
      <c r="S207" s="1828"/>
    </row>
    <row r="208" spans="4:19" s="4" customFormat="1" ht="19.7" customHeight="1">
      <c r="D208" s="28"/>
      <c r="E208" s="28"/>
      <c r="F208" s="28"/>
      <c r="G208" s="73"/>
      <c r="H208" s="229"/>
      <c r="I208" s="27"/>
      <c r="J208" s="77"/>
      <c r="K208" s="217"/>
      <c r="L208" s="73"/>
      <c r="M208" s="27"/>
      <c r="N208" s="27"/>
      <c r="O208" s="32"/>
      <c r="P208" s="28"/>
      <c r="Q208" s="27"/>
      <c r="R208" s="32"/>
      <c r="S208" s="1828"/>
    </row>
    <row r="209" spans="4:19" s="4" customFormat="1" ht="19.7" customHeight="1">
      <c r="D209" s="28"/>
      <c r="E209" s="28"/>
      <c r="F209" s="28"/>
      <c r="G209" s="73"/>
      <c r="H209" s="229"/>
      <c r="I209" s="27"/>
      <c r="J209" s="77"/>
      <c r="K209" s="217"/>
      <c r="L209" s="73"/>
      <c r="M209" s="27"/>
      <c r="N209" s="27"/>
      <c r="O209" s="32"/>
      <c r="P209" s="28"/>
      <c r="Q209" s="27"/>
      <c r="R209" s="32"/>
      <c r="S209" s="1828"/>
    </row>
    <row r="210" spans="4:19" s="4" customFormat="1" ht="19.7" customHeight="1">
      <c r="D210" s="28"/>
      <c r="E210" s="28"/>
      <c r="F210" s="28"/>
      <c r="G210" s="73"/>
      <c r="H210" s="229"/>
      <c r="I210" s="27"/>
      <c r="J210" s="77"/>
      <c r="K210" s="217"/>
      <c r="L210" s="73"/>
      <c r="M210" s="27"/>
      <c r="N210" s="27"/>
      <c r="O210" s="32"/>
      <c r="P210" s="28"/>
      <c r="Q210" s="27"/>
      <c r="R210" s="32"/>
      <c r="S210" s="1828"/>
    </row>
    <row r="211" spans="4:19" s="4" customFormat="1" ht="19.7" customHeight="1">
      <c r="D211" s="28"/>
      <c r="E211" s="28"/>
      <c r="F211" s="28"/>
      <c r="G211" s="73"/>
      <c r="H211" s="229"/>
      <c r="I211" s="27"/>
      <c r="J211" s="77"/>
      <c r="K211" s="217"/>
      <c r="L211" s="73"/>
      <c r="M211" s="27"/>
      <c r="N211" s="27"/>
      <c r="O211" s="32"/>
      <c r="P211" s="28"/>
      <c r="Q211" s="27"/>
      <c r="R211" s="32"/>
      <c r="S211" s="1828"/>
    </row>
    <row r="212" spans="4:19" s="4" customFormat="1" ht="19.7" customHeight="1">
      <c r="D212" s="28"/>
      <c r="E212" s="28"/>
      <c r="F212" s="28"/>
      <c r="G212" s="73"/>
      <c r="H212" s="229"/>
      <c r="I212" s="27"/>
      <c r="J212" s="77"/>
      <c r="K212" s="217"/>
      <c r="L212" s="73"/>
      <c r="M212" s="27"/>
      <c r="N212" s="27"/>
      <c r="O212" s="32"/>
      <c r="P212" s="28"/>
      <c r="Q212" s="27"/>
      <c r="R212" s="32"/>
      <c r="S212" s="1828"/>
    </row>
    <row r="213" spans="4:19" s="4" customFormat="1" ht="19.7" customHeight="1">
      <c r="D213" s="28"/>
      <c r="E213" s="28"/>
      <c r="F213" s="28"/>
      <c r="G213" s="73"/>
      <c r="H213" s="229"/>
      <c r="I213" s="27"/>
      <c r="J213" s="77"/>
      <c r="K213" s="217"/>
      <c r="L213" s="73"/>
      <c r="M213" s="27"/>
      <c r="N213" s="27"/>
      <c r="O213" s="32"/>
      <c r="P213" s="28"/>
      <c r="Q213" s="27"/>
      <c r="R213" s="32"/>
      <c r="S213" s="1828"/>
    </row>
    <row r="214" spans="4:19" s="4" customFormat="1" ht="19.7" customHeight="1">
      <c r="D214" s="28"/>
      <c r="E214" s="28"/>
      <c r="F214" s="28"/>
      <c r="G214" s="73"/>
      <c r="H214" s="229"/>
      <c r="I214" s="27"/>
      <c r="J214" s="77"/>
      <c r="K214" s="217"/>
      <c r="L214" s="73"/>
      <c r="M214" s="27"/>
      <c r="N214" s="27"/>
      <c r="O214" s="32"/>
      <c r="P214" s="28"/>
      <c r="Q214" s="27"/>
      <c r="R214" s="32"/>
      <c r="S214" s="1828"/>
    </row>
    <row r="215" spans="4:19" s="4" customFormat="1" ht="19.7" customHeight="1">
      <c r="D215" s="28"/>
      <c r="E215" s="28"/>
      <c r="F215" s="28"/>
      <c r="G215" s="73"/>
      <c r="H215" s="229"/>
      <c r="I215" s="27"/>
      <c r="J215" s="77"/>
      <c r="K215" s="217"/>
      <c r="L215" s="73"/>
      <c r="M215" s="27"/>
      <c r="N215" s="27"/>
      <c r="O215" s="32"/>
      <c r="P215" s="28"/>
      <c r="Q215" s="27"/>
      <c r="R215" s="32"/>
      <c r="S215" s="1828"/>
    </row>
    <row r="216" spans="4:19" s="4" customFormat="1" ht="19.7" customHeight="1">
      <c r="D216" s="28"/>
      <c r="E216" s="28"/>
      <c r="F216" s="28"/>
      <c r="G216" s="73"/>
      <c r="H216" s="229"/>
      <c r="I216" s="27"/>
      <c r="J216" s="77"/>
      <c r="K216" s="217"/>
      <c r="L216" s="73"/>
      <c r="M216" s="27"/>
      <c r="N216" s="27"/>
      <c r="O216" s="32"/>
      <c r="P216" s="28"/>
      <c r="Q216" s="27"/>
      <c r="R216" s="32"/>
      <c r="S216" s="1828"/>
    </row>
    <row r="217" spans="4:19" s="4" customFormat="1" ht="19.7" customHeight="1">
      <c r="D217" s="28"/>
      <c r="E217" s="28"/>
      <c r="F217" s="28"/>
      <c r="G217" s="73"/>
      <c r="H217" s="229"/>
      <c r="I217" s="27"/>
      <c r="J217" s="77"/>
      <c r="K217" s="217"/>
      <c r="L217" s="73"/>
      <c r="M217" s="27"/>
      <c r="N217" s="27"/>
      <c r="O217" s="32"/>
      <c r="P217" s="28"/>
      <c r="Q217" s="27"/>
      <c r="R217" s="32"/>
      <c r="S217" s="1828"/>
    </row>
    <row r="218" spans="4:19" s="4" customFormat="1" ht="19.7" customHeight="1">
      <c r="D218" s="28"/>
      <c r="E218" s="28"/>
      <c r="F218" s="28"/>
      <c r="G218" s="73"/>
      <c r="H218" s="229"/>
      <c r="I218" s="27"/>
      <c r="J218" s="77"/>
      <c r="K218" s="217"/>
      <c r="L218" s="73"/>
      <c r="M218" s="27"/>
      <c r="N218" s="27"/>
      <c r="O218" s="32"/>
      <c r="P218" s="28"/>
      <c r="Q218" s="27"/>
      <c r="R218" s="32"/>
      <c r="S218" s="1828"/>
    </row>
    <row r="219" spans="4:19" s="4" customFormat="1" ht="19.7" customHeight="1">
      <c r="D219" s="28"/>
      <c r="E219" s="28"/>
      <c r="F219" s="28"/>
      <c r="G219" s="73"/>
      <c r="H219" s="229"/>
      <c r="I219" s="27"/>
      <c r="J219" s="77"/>
      <c r="K219" s="217"/>
      <c r="L219" s="73"/>
      <c r="M219" s="27"/>
      <c r="N219" s="27"/>
      <c r="O219" s="32"/>
      <c r="P219" s="28"/>
      <c r="Q219" s="27"/>
      <c r="R219" s="32"/>
      <c r="S219" s="1828"/>
    </row>
    <row r="220" spans="4:19" s="4" customFormat="1" ht="19.7" customHeight="1">
      <c r="D220" s="28"/>
      <c r="E220" s="28"/>
      <c r="F220" s="28"/>
      <c r="G220" s="73"/>
      <c r="H220" s="229"/>
      <c r="I220" s="27"/>
      <c r="J220" s="77"/>
      <c r="K220" s="217"/>
      <c r="L220" s="73"/>
      <c r="M220" s="27"/>
      <c r="N220" s="27"/>
      <c r="O220" s="32"/>
      <c r="P220" s="28"/>
      <c r="Q220" s="27"/>
      <c r="R220" s="32"/>
      <c r="S220" s="1828"/>
    </row>
    <row r="221" spans="4:19" s="4" customFormat="1" ht="19.7" customHeight="1">
      <c r="D221" s="28"/>
      <c r="E221" s="28"/>
      <c r="F221" s="28"/>
      <c r="G221" s="73"/>
      <c r="H221" s="229"/>
      <c r="I221" s="27"/>
      <c r="J221" s="77"/>
      <c r="K221" s="217"/>
      <c r="L221" s="73"/>
      <c r="M221" s="27"/>
      <c r="N221" s="27"/>
      <c r="O221" s="32"/>
      <c r="P221" s="28"/>
      <c r="Q221" s="27"/>
      <c r="R221" s="32"/>
      <c r="S221" s="1828"/>
    </row>
    <row r="222" spans="4:19" s="4" customFormat="1" ht="19.7" customHeight="1">
      <c r="D222" s="28"/>
      <c r="E222" s="28"/>
      <c r="F222" s="28"/>
      <c r="G222" s="73"/>
      <c r="H222" s="229"/>
      <c r="I222" s="27"/>
      <c r="J222" s="77"/>
      <c r="K222" s="217"/>
      <c r="L222" s="73"/>
      <c r="M222" s="27"/>
      <c r="N222" s="27"/>
      <c r="O222" s="32"/>
      <c r="P222" s="28"/>
      <c r="Q222" s="27"/>
      <c r="R222" s="32"/>
      <c r="S222" s="1828"/>
    </row>
    <row r="223" spans="4:19" s="4" customFormat="1" ht="19.7" customHeight="1">
      <c r="D223" s="28"/>
      <c r="E223" s="28"/>
      <c r="F223" s="28"/>
      <c r="G223" s="73"/>
      <c r="H223" s="229"/>
      <c r="I223" s="27"/>
      <c r="J223" s="77"/>
      <c r="K223" s="217"/>
      <c r="L223" s="73"/>
      <c r="M223" s="27"/>
      <c r="N223" s="27"/>
      <c r="O223" s="32"/>
      <c r="P223" s="28"/>
      <c r="Q223" s="27"/>
      <c r="R223" s="32"/>
      <c r="S223" s="1828"/>
    </row>
    <row r="224" spans="4:19" s="4" customFormat="1" ht="19.7" customHeight="1">
      <c r="D224" s="28"/>
      <c r="E224" s="28"/>
      <c r="F224" s="28"/>
      <c r="G224" s="73"/>
      <c r="H224" s="229"/>
      <c r="I224" s="27"/>
      <c r="J224" s="77"/>
      <c r="K224" s="217"/>
      <c r="L224" s="73"/>
      <c r="M224" s="27"/>
      <c r="N224" s="27"/>
      <c r="O224" s="32"/>
      <c r="P224" s="28"/>
      <c r="Q224" s="27"/>
      <c r="R224" s="32"/>
      <c r="S224" s="1828"/>
    </row>
    <row r="225" spans="4:19" s="4" customFormat="1" ht="19.7" customHeight="1">
      <c r="D225" s="28"/>
      <c r="E225" s="28"/>
      <c r="F225" s="28"/>
      <c r="G225" s="73"/>
      <c r="H225" s="229"/>
      <c r="I225" s="27"/>
      <c r="J225" s="77"/>
      <c r="K225" s="217"/>
      <c r="L225" s="73"/>
      <c r="M225" s="27"/>
      <c r="N225" s="27"/>
      <c r="O225" s="32"/>
      <c r="P225" s="28"/>
      <c r="Q225" s="27"/>
      <c r="R225" s="32"/>
      <c r="S225" s="1828"/>
    </row>
    <row r="226" spans="4:19" s="4" customFormat="1" ht="19.7" customHeight="1">
      <c r="D226" s="28"/>
      <c r="E226" s="28"/>
      <c r="F226" s="28"/>
      <c r="G226" s="73"/>
      <c r="H226" s="229"/>
      <c r="I226" s="27"/>
      <c r="J226" s="77"/>
      <c r="K226" s="217"/>
      <c r="L226" s="73"/>
      <c r="M226" s="27"/>
      <c r="N226" s="27"/>
      <c r="O226" s="32"/>
      <c r="P226" s="28"/>
      <c r="Q226" s="27"/>
      <c r="R226" s="32"/>
      <c r="S226" s="1828"/>
    </row>
    <row r="227" spans="4:19" s="4" customFormat="1" ht="19.7" customHeight="1">
      <c r="D227" s="28"/>
      <c r="E227" s="28"/>
      <c r="F227" s="28"/>
      <c r="G227" s="73"/>
      <c r="H227" s="229"/>
      <c r="I227" s="27"/>
      <c r="J227" s="77"/>
      <c r="K227" s="217"/>
      <c r="L227" s="73"/>
      <c r="M227" s="27"/>
      <c r="N227" s="27"/>
      <c r="O227" s="32"/>
      <c r="P227" s="28"/>
      <c r="Q227" s="27"/>
      <c r="R227" s="32"/>
      <c r="S227" s="1828"/>
    </row>
    <row r="228" spans="4:19" s="4" customFormat="1" ht="19.7" customHeight="1">
      <c r="D228" s="28"/>
      <c r="E228" s="28"/>
      <c r="F228" s="28"/>
      <c r="G228" s="73"/>
      <c r="H228" s="229"/>
      <c r="I228" s="27"/>
      <c r="J228" s="77"/>
      <c r="K228" s="217"/>
      <c r="L228" s="73"/>
      <c r="M228" s="27"/>
      <c r="N228" s="27"/>
      <c r="O228" s="32"/>
      <c r="P228" s="28"/>
      <c r="Q228" s="27"/>
      <c r="R228" s="32"/>
      <c r="S228" s="1828"/>
    </row>
    <row r="229" spans="4:19" s="4" customFormat="1" ht="19.7" customHeight="1">
      <c r="D229" s="28"/>
      <c r="E229" s="28"/>
      <c r="F229" s="28"/>
      <c r="G229" s="73"/>
      <c r="H229" s="229"/>
      <c r="I229" s="27"/>
      <c r="J229" s="77"/>
      <c r="K229" s="217"/>
      <c r="L229" s="73"/>
      <c r="M229" s="27"/>
      <c r="N229" s="27"/>
      <c r="O229" s="32"/>
      <c r="P229" s="28"/>
      <c r="Q229" s="27"/>
      <c r="R229" s="32"/>
      <c r="S229" s="1828"/>
    </row>
    <row r="230" spans="4:19" s="4" customFormat="1" ht="19.7" customHeight="1">
      <c r="D230" s="28"/>
      <c r="E230" s="28"/>
      <c r="F230" s="28"/>
      <c r="G230" s="73"/>
      <c r="H230" s="229"/>
      <c r="I230" s="27"/>
      <c r="J230" s="77"/>
      <c r="K230" s="217"/>
      <c r="L230" s="73"/>
      <c r="M230" s="27"/>
      <c r="N230" s="27"/>
      <c r="O230" s="32"/>
      <c r="P230" s="28"/>
      <c r="Q230" s="27"/>
      <c r="R230" s="32"/>
      <c r="S230" s="1828"/>
    </row>
    <row r="231" spans="4:19" s="4" customFormat="1" ht="19.7" customHeight="1">
      <c r="D231" s="28"/>
      <c r="E231" s="28"/>
      <c r="F231" s="28"/>
      <c r="G231" s="73"/>
      <c r="H231" s="229"/>
      <c r="I231" s="27"/>
      <c r="J231" s="77"/>
      <c r="K231" s="217"/>
      <c r="L231" s="73"/>
      <c r="M231" s="27"/>
      <c r="N231" s="27"/>
      <c r="O231" s="32"/>
      <c r="P231" s="28"/>
      <c r="Q231" s="27"/>
      <c r="R231" s="32"/>
      <c r="S231" s="1828"/>
    </row>
    <row r="232" spans="4:19" s="4" customFormat="1" ht="19.7" customHeight="1">
      <c r="D232" s="28"/>
      <c r="E232" s="28"/>
      <c r="F232" s="28"/>
      <c r="G232" s="73"/>
      <c r="H232" s="229"/>
      <c r="I232" s="27"/>
      <c r="J232" s="77"/>
      <c r="K232" s="217"/>
      <c r="L232" s="73"/>
      <c r="M232" s="27"/>
      <c r="N232" s="27"/>
      <c r="O232" s="32"/>
      <c r="P232" s="28"/>
      <c r="Q232" s="27"/>
      <c r="R232" s="32"/>
      <c r="S232" s="1828"/>
    </row>
    <row r="233" spans="4:19" s="4" customFormat="1" ht="19.7" customHeight="1">
      <c r="D233" s="28"/>
      <c r="E233" s="28"/>
      <c r="F233" s="28"/>
      <c r="G233" s="73"/>
      <c r="H233" s="229"/>
      <c r="I233" s="27"/>
      <c r="J233" s="77"/>
      <c r="K233" s="217"/>
      <c r="L233" s="73"/>
      <c r="M233" s="27"/>
      <c r="N233" s="27"/>
      <c r="O233" s="32"/>
      <c r="P233" s="28"/>
      <c r="Q233" s="27"/>
      <c r="R233" s="32"/>
      <c r="S233" s="1828"/>
    </row>
    <row r="234" spans="4:19" s="4" customFormat="1" ht="19.7" customHeight="1">
      <c r="D234" s="28"/>
      <c r="E234" s="28"/>
      <c r="F234" s="28"/>
      <c r="G234" s="73"/>
      <c r="H234" s="229"/>
      <c r="I234" s="27"/>
      <c r="J234" s="77"/>
      <c r="K234" s="217"/>
      <c r="L234" s="73"/>
      <c r="M234" s="27"/>
      <c r="N234" s="27"/>
      <c r="O234" s="32"/>
      <c r="P234" s="28"/>
      <c r="Q234" s="27"/>
      <c r="R234" s="32"/>
      <c r="S234" s="1828"/>
    </row>
    <row r="235" spans="4:19" s="4" customFormat="1" ht="19.7" customHeight="1">
      <c r="D235" s="28"/>
      <c r="E235" s="28"/>
      <c r="F235" s="28"/>
      <c r="G235" s="73"/>
      <c r="H235" s="229"/>
      <c r="I235" s="27"/>
      <c r="J235" s="77"/>
      <c r="K235" s="217"/>
      <c r="L235" s="73"/>
      <c r="M235" s="27"/>
      <c r="N235" s="27"/>
      <c r="O235" s="32"/>
      <c r="P235" s="28"/>
      <c r="Q235" s="27"/>
      <c r="R235" s="32"/>
      <c r="S235" s="1828"/>
    </row>
    <row r="236" spans="4:19" s="4" customFormat="1" ht="19.7" customHeight="1">
      <c r="D236" s="28"/>
      <c r="E236" s="28"/>
      <c r="F236" s="28"/>
      <c r="G236" s="73"/>
      <c r="H236" s="229"/>
      <c r="I236" s="27"/>
      <c r="J236" s="77"/>
      <c r="K236" s="217"/>
      <c r="L236" s="73"/>
      <c r="M236" s="27"/>
      <c r="N236" s="27"/>
      <c r="O236" s="32"/>
      <c r="P236" s="28"/>
      <c r="Q236" s="27"/>
      <c r="R236" s="32"/>
      <c r="S236" s="1828"/>
    </row>
    <row r="237" spans="4:19" s="4" customFormat="1" ht="19.7" customHeight="1">
      <c r="D237" s="28"/>
      <c r="E237" s="28"/>
      <c r="F237" s="28"/>
      <c r="G237" s="73"/>
      <c r="H237" s="229"/>
      <c r="I237" s="27"/>
      <c r="J237" s="77"/>
      <c r="K237" s="217"/>
      <c r="L237" s="73"/>
      <c r="M237" s="27"/>
      <c r="N237" s="27"/>
      <c r="O237" s="32"/>
      <c r="P237" s="28"/>
      <c r="Q237" s="27"/>
      <c r="R237" s="32"/>
      <c r="S237" s="1828"/>
    </row>
    <row r="238" spans="4:19" s="4" customFormat="1" ht="19.7" customHeight="1">
      <c r="D238" s="28"/>
      <c r="E238" s="28"/>
      <c r="F238" s="28"/>
      <c r="G238" s="73"/>
      <c r="H238" s="229"/>
      <c r="I238" s="27"/>
      <c r="J238" s="77"/>
      <c r="K238" s="217"/>
      <c r="L238" s="73"/>
      <c r="M238" s="27"/>
      <c r="N238" s="27"/>
      <c r="O238" s="32"/>
      <c r="P238" s="28"/>
      <c r="Q238" s="27"/>
      <c r="R238" s="32"/>
      <c r="S238" s="1828"/>
    </row>
    <row r="239" spans="4:19" s="4" customFormat="1" ht="19.7" customHeight="1">
      <c r="D239" s="28"/>
      <c r="E239" s="28"/>
      <c r="F239" s="28"/>
      <c r="G239" s="73"/>
      <c r="H239" s="229"/>
      <c r="I239" s="27"/>
      <c r="J239" s="77"/>
      <c r="K239" s="217"/>
      <c r="L239" s="73"/>
      <c r="M239" s="27"/>
      <c r="N239" s="27"/>
      <c r="O239" s="32"/>
      <c r="P239" s="28"/>
      <c r="Q239" s="27"/>
      <c r="R239" s="32"/>
      <c r="S239" s="1828"/>
    </row>
    <row r="240" spans="4:19" s="4" customFormat="1" ht="19.7" customHeight="1">
      <c r="D240" s="28"/>
      <c r="E240" s="28"/>
      <c r="F240" s="28"/>
      <c r="G240" s="73"/>
      <c r="H240" s="229"/>
      <c r="I240" s="27"/>
      <c r="J240" s="77"/>
      <c r="K240" s="217"/>
      <c r="L240" s="73"/>
      <c r="M240" s="27"/>
      <c r="N240" s="27"/>
      <c r="O240" s="32"/>
      <c r="P240" s="28"/>
      <c r="Q240" s="27"/>
      <c r="R240" s="32"/>
      <c r="S240" s="1828"/>
    </row>
    <row r="241" spans="4:19" s="4" customFormat="1" ht="19.7" customHeight="1">
      <c r="D241" s="28"/>
      <c r="E241" s="28"/>
      <c r="F241" s="28"/>
      <c r="G241" s="73"/>
      <c r="H241" s="229"/>
      <c r="I241" s="27"/>
      <c r="J241" s="77"/>
      <c r="K241" s="217"/>
      <c r="L241" s="73"/>
      <c r="M241" s="27"/>
      <c r="N241" s="27"/>
      <c r="O241" s="32"/>
      <c r="P241" s="28"/>
      <c r="Q241" s="27"/>
      <c r="R241" s="32"/>
      <c r="S241" s="1828"/>
    </row>
    <row r="242" spans="4:19" s="4" customFormat="1" ht="19.7" customHeight="1">
      <c r="D242" s="28"/>
      <c r="E242" s="28"/>
      <c r="F242" s="28"/>
      <c r="G242" s="73"/>
      <c r="H242" s="229"/>
      <c r="I242" s="27"/>
      <c r="J242" s="77"/>
      <c r="K242" s="217"/>
      <c r="L242" s="73"/>
      <c r="M242" s="27"/>
      <c r="N242" s="27"/>
      <c r="O242" s="32"/>
      <c r="P242" s="28"/>
      <c r="Q242" s="27"/>
      <c r="R242" s="32"/>
      <c r="S242" s="1828"/>
    </row>
    <row r="243" spans="4:19" s="4" customFormat="1" ht="19.7" customHeight="1">
      <c r="D243" s="28"/>
      <c r="E243" s="28"/>
      <c r="F243" s="28"/>
      <c r="G243" s="73"/>
      <c r="H243" s="229"/>
      <c r="I243" s="27"/>
      <c r="J243" s="77"/>
      <c r="K243" s="217"/>
      <c r="L243" s="73"/>
      <c r="M243" s="27"/>
      <c r="N243" s="27"/>
      <c r="O243" s="32"/>
      <c r="P243" s="28"/>
      <c r="Q243" s="27"/>
      <c r="R243" s="32"/>
      <c r="S243" s="1828"/>
    </row>
    <row r="244" spans="4:19" s="4" customFormat="1" ht="19.7" customHeight="1">
      <c r="D244" s="28"/>
      <c r="E244" s="28"/>
      <c r="F244" s="28"/>
      <c r="G244" s="73"/>
      <c r="H244" s="229"/>
      <c r="I244" s="27"/>
      <c r="J244" s="77"/>
      <c r="K244" s="217"/>
      <c r="L244" s="73"/>
      <c r="M244" s="27"/>
      <c r="N244" s="27"/>
      <c r="O244" s="32"/>
      <c r="P244" s="28"/>
      <c r="Q244" s="27"/>
      <c r="R244" s="32"/>
      <c r="S244" s="1828"/>
    </row>
    <row r="245" spans="4:19" s="4" customFormat="1" ht="19.7" customHeight="1">
      <c r="D245" s="28"/>
      <c r="E245" s="28"/>
      <c r="F245" s="28"/>
      <c r="G245" s="73"/>
      <c r="H245" s="229"/>
      <c r="I245" s="27"/>
      <c r="J245" s="77"/>
      <c r="K245" s="217"/>
      <c r="L245" s="73"/>
      <c r="M245" s="27"/>
      <c r="N245" s="27"/>
      <c r="O245" s="32"/>
      <c r="P245" s="28"/>
      <c r="Q245" s="27"/>
      <c r="R245" s="32"/>
      <c r="S245" s="1828"/>
    </row>
    <row r="246" spans="4:19" s="4" customFormat="1" ht="19.7" customHeight="1">
      <c r="D246" s="28"/>
      <c r="E246" s="28"/>
      <c r="F246" s="28"/>
      <c r="G246" s="73"/>
      <c r="H246" s="229"/>
      <c r="I246" s="27"/>
      <c r="J246" s="77"/>
      <c r="K246" s="217"/>
      <c r="L246" s="73"/>
      <c r="M246" s="27"/>
      <c r="N246" s="27"/>
      <c r="O246" s="32"/>
      <c r="P246" s="28"/>
      <c r="Q246" s="27"/>
      <c r="R246" s="32"/>
      <c r="S246" s="1828"/>
    </row>
    <row r="247" spans="4:19" s="4" customFormat="1" ht="19.7" customHeight="1">
      <c r="D247" s="28"/>
      <c r="E247" s="28"/>
      <c r="F247" s="28"/>
      <c r="G247" s="73"/>
      <c r="H247" s="229"/>
      <c r="I247" s="27"/>
      <c r="J247" s="77"/>
      <c r="K247" s="217"/>
      <c r="L247" s="73"/>
      <c r="M247" s="27"/>
      <c r="N247" s="27"/>
      <c r="O247" s="32"/>
      <c r="P247" s="28"/>
      <c r="Q247" s="27"/>
      <c r="R247" s="32"/>
      <c r="S247" s="1828"/>
    </row>
    <row r="248" spans="4:19" s="4" customFormat="1" ht="19.7" customHeight="1">
      <c r="D248" s="28"/>
      <c r="E248" s="28"/>
      <c r="F248" s="28"/>
      <c r="G248" s="73"/>
      <c r="H248" s="229"/>
      <c r="I248" s="27"/>
      <c r="J248" s="77"/>
      <c r="K248" s="217"/>
      <c r="L248" s="73"/>
      <c r="M248" s="27"/>
      <c r="N248" s="27"/>
      <c r="O248" s="32"/>
      <c r="P248" s="28"/>
      <c r="Q248" s="27"/>
      <c r="R248" s="32"/>
      <c r="S248" s="1828"/>
    </row>
    <row r="249" spans="4:19" s="4" customFormat="1" ht="19.7" customHeight="1">
      <c r="D249" s="28"/>
      <c r="E249" s="28"/>
      <c r="F249" s="28"/>
      <c r="G249" s="73"/>
      <c r="H249" s="229"/>
      <c r="I249" s="27"/>
      <c r="J249" s="77"/>
      <c r="K249" s="217"/>
      <c r="L249" s="73"/>
      <c r="M249" s="27"/>
      <c r="N249" s="27"/>
      <c r="O249" s="32"/>
      <c r="P249" s="28"/>
      <c r="Q249" s="27"/>
      <c r="R249" s="32"/>
      <c r="S249" s="1828"/>
    </row>
    <row r="250" spans="4:19" s="4" customFormat="1" ht="19.7" customHeight="1">
      <c r="D250" s="28"/>
      <c r="E250" s="28"/>
      <c r="F250" s="28"/>
      <c r="G250" s="73"/>
      <c r="H250" s="229"/>
      <c r="I250" s="27"/>
      <c r="J250" s="77"/>
      <c r="K250" s="217"/>
      <c r="L250" s="73"/>
      <c r="M250" s="27"/>
      <c r="N250" s="27"/>
      <c r="O250" s="32"/>
      <c r="P250" s="28"/>
      <c r="Q250" s="27"/>
      <c r="R250" s="32"/>
      <c r="S250" s="1828"/>
    </row>
    <row r="251" spans="4:19" s="4" customFormat="1" ht="19.7" customHeight="1">
      <c r="D251" s="28"/>
      <c r="E251" s="28"/>
      <c r="F251" s="28"/>
      <c r="G251" s="73"/>
      <c r="H251" s="229"/>
      <c r="I251" s="27"/>
      <c r="J251" s="77"/>
      <c r="K251" s="217"/>
      <c r="L251" s="73"/>
      <c r="M251" s="27"/>
      <c r="N251" s="27"/>
      <c r="O251" s="32"/>
      <c r="P251" s="28"/>
      <c r="Q251" s="27"/>
      <c r="R251" s="32"/>
      <c r="S251" s="1828"/>
    </row>
    <row r="252" spans="4:19" s="4" customFormat="1" ht="19.7" customHeight="1">
      <c r="D252" s="28"/>
      <c r="E252" s="28"/>
      <c r="F252" s="28"/>
      <c r="G252" s="73"/>
      <c r="H252" s="229"/>
      <c r="I252" s="27"/>
      <c r="J252" s="77"/>
      <c r="K252" s="217"/>
      <c r="L252" s="73"/>
      <c r="M252" s="27"/>
      <c r="N252" s="27"/>
      <c r="O252" s="32"/>
      <c r="P252" s="28"/>
      <c r="Q252" s="27"/>
      <c r="R252" s="32"/>
      <c r="S252" s="1828"/>
    </row>
    <row r="253" spans="4:19" s="4" customFormat="1" ht="19.7" customHeight="1">
      <c r="D253" s="28"/>
      <c r="E253" s="28"/>
      <c r="F253" s="28"/>
      <c r="G253" s="73"/>
      <c r="H253" s="229"/>
      <c r="I253" s="27"/>
      <c r="J253" s="77"/>
      <c r="K253" s="217"/>
      <c r="L253" s="73"/>
      <c r="M253" s="27"/>
      <c r="N253" s="27"/>
      <c r="O253" s="32"/>
      <c r="P253" s="28"/>
      <c r="Q253" s="27"/>
      <c r="R253" s="32"/>
      <c r="S253" s="1828"/>
    </row>
    <row r="254" spans="4:19" s="4" customFormat="1" ht="19.7" customHeight="1">
      <c r="D254" s="28"/>
      <c r="E254" s="28"/>
      <c r="F254" s="28"/>
      <c r="G254" s="73"/>
      <c r="H254" s="229"/>
      <c r="I254" s="27"/>
      <c r="J254" s="77"/>
      <c r="K254" s="217"/>
      <c r="L254" s="73"/>
      <c r="M254" s="27"/>
      <c r="N254" s="27"/>
      <c r="O254" s="32"/>
      <c r="P254" s="28"/>
      <c r="Q254" s="27"/>
      <c r="R254" s="32"/>
      <c r="S254" s="1828"/>
    </row>
    <row r="255" spans="4:19" s="4" customFormat="1" ht="19.7" customHeight="1">
      <c r="D255" s="28"/>
      <c r="E255" s="28"/>
      <c r="F255" s="28"/>
      <c r="G255" s="73"/>
      <c r="H255" s="229"/>
      <c r="I255" s="27"/>
      <c r="J255" s="77"/>
      <c r="K255" s="217"/>
      <c r="L255" s="73"/>
      <c r="M255" s="27"/>
      <c r="N255" s="27"/>
      <c r="O255" s="32"/>
      <c r="P255" s="28"/>
      <c r="Q255" s="27"/>
      <c r="R255" s="32"/>
      <c r="S255" s="1828"/>
    </row>
    <row r="256" spans="4:19" s="4" customFormat="1" ht="19.7" customHeight="1">
      <c r="D256" s="28"/>
      <c r="E256" s="28"/>
      <c r="F256" s="28"/>
      <c r="G256" s="73"/>
      <c r="H256" s="229"/>
      <c r="I256" s="27"/>
      <c r="J256" s="77"/>
      <c r="K256" s="217"/>
      <c r="L256" s="73"/>
      <c r="M256" s="27"/>
      <c r="N256" s="27"/>
      <c r="O256" s="32"/>
      <c r="P256" s="28"/>
      <c r="Q256" s="27"/>
      <c r="R256" s="32"/>
      <c r="S256" s="1828"/>
    </row>
    <row r="257" spans="4:19" s="4" customFormat="1" ht="19.7" customHeight="1">
      <c r="D257" s="28"/>
      <c r="E257" s="28"/>
      <c r="F257" s="28"/>
      <c r="G257" s="73"/>
      <c r="H257" s="229"/>
      <c r="I257" s="27"/>
      <c r="J257" s="77"/>
      <c r="K257" s="217"/>
      <c r="L257" s="73"/>
      <c r="M257" s="27"/>
      <c r="N257" s="27"/>
      <c r="O257" s="32"/>
      <c r="P257" s="28"/>
      <c r="Q257" s="27"/>
      <c r="R257" s="32"/>
      <c r="S257" s="1828"/>
    </row>
    <row r="258" spans="4:19" s="4" customFormat="1" ht="19.7" customHeight="1">
      <c r="D258" s="28"/>
      <c r="E258" s="28"/>
      <c r="F258" s="28"/>
      <c r="G258" s="73"/>
      <c r="H258" s="229"/>
      <c r="I258" s="27"/>
      <c r="J258" s="77"/>
      <c r="K258" s="217"/>
      <c r="L258" s="73"/>
      <c r="M258" s="27"/>
      <c r="N258" s="27"/>
      <c r="O258" s="32"/>
      <c r="P258" s="28"/>
      <c r="Q258" s="27"/>
      <c r="R258" s="32"/>
      <c r="S258" s="1828"/>
    </row>
    <row r="259" spans="4:19" s="4" customFormat="1" ht="19.7" customHeight="1">
      <c r="D259" s="28"/>
      <c r="E259" s="28"/>
      <c r="F259" s="28"/>
      <c r="G259" s="73"/>
      <c r="H259" s="229"/>
      <c r="I259" s="27"/>
      <c r="J259" s="77"/>
      <c r="K259" s="217"/>
      <c r="L259" s="73"/>
      <c r="M259" s="27"/>
      <c r="N259" s="27"/>
      <c r="O259" s="32"/>
      <c r="P259" s="28"/>
      <c r="Q259" s="27"/>
      <c r="R259" s="32"/>
      <c r="S259" s="1828"/>
    </row>
    <row r="260" spans="4:19" s="4" customFormat="1" ht="19.7" customHeight="1">
      <c r="D260" s="28"/>
      <c r="E260" s="28"/>
      <c r="F260" s="28"/>
      <c r="G260" s="73"/>
      <c r="H260" s="229"/>
      <c r="I260" s="27"/>
      <c r="J260" s="77"/>
      <c r="K260" s="217"/>
      <c r="L260" s="73"/>
      <c r="M260" s="27"/>
      <c r="N260" s="27"/>
      <c r="O260" s="32"/>
      <c r="P260" s="28"/>
      <c r="Q260" s="27"/>
      <c r="R260" s="32"/>
      <c r="S260" s="1828"/>
    </row>
    <row r="261" spans="4:19" s="4" customFormat="1" ht="19.7" customHeight="1">
      <c r="D261" s="28"/>
      <c r="E261" s="28"/>
      <c r="F261" s="28"/>
      <c r="G261" s="73"/>
      <c r="H261" s="229"/>
      <c r="I261" s="27"/>
      <c r="J261" s="77"/>
      <c r="K261" s="217"/>
      <c r="L261" s="73"/>
      <c r="M261" s="27"/>
      <c r="N261" s="27"/>
      <c r="O261" s="32"/>
      <c r="P261" s="28"/>
      <c r="Q261" s="27"/>
      <c r="R261" s="32"/>
      <c r="S261" s="1828"/>
    </row>
    <row r="262" spans="4:19" s="4" customFormat="1" ht="19.7" customHeight="1">
      <c r="D262" s="28"/>
      <c r="E262" s="28"/>
      <c r="F262" s="28"/>
      <c r="G262" s="73"/>
      <c r="H262" s="229"/>
      <c r="I262" s="27"/>
      <c r="J262" s="77"/>
      <c r="K262" s="217"/>
      <c r="L262" s="73"/>
      <c r="M262" s="27"/>
      <c r="N262" s="27"/>
      <c r="O262" s="32"/>
      <c r="P262" s="28"/>
      <c r="Q262" s="27"/>
      <c r="R262" s="32"/>
      <c r="S262" s="1828"/>
    </row>
    <row r="263" spans="4:19" s="4" customFormat="1" ht="19.7" customHeight="1">
      <c r="D263" s="28"/>
      <c r="E263" s="28"/>
      <c r="F263" s="28"/>
      <c r="G263" s="73"/>
      <c r="H263" s="229"/>
      <c r="I263" s="27"/>
      <c r="J263" s="77"/>
      <c r="K263" s="217"/>
      <c r="L263" s="73"/>
      <c r="M263" s="27"/>
      <c r="N263" s="27"/>
      <c r="O263" s="32"/>
      <c r="P263" s="28"/>
      <c r="Q263" s="27"/>
      <c r="R263" s="32"/>
      <c r="S263" s="1828"/>
    </row>
    <row r="264" spans="4:19" s="4" customFormat="1" ht="19.7" customHeight="1">
      <c r="D264" s="28"/>
      <c r="E264" s="28"/>
      <c r="F264" s="28"/>
      <c r="G264" s="73"/>
      <c r="H264" s="229"/>
      <c r="I264" s="27"/>
      <c r="J264" s="77"/>
      <c r="K264" s="217"/>
      <c r="L264" s="73"/>
      <c r="M264" s="27"/>
      <c r="N264" s="27"/>
      <c r="O264" s="32"/>
      <c r="P264" s="28"/>
      <c r="Q264" s="27"/>
      <c r="R264" s="32"/>
      <c r="S264" s="1828"/>
    </row>
    <row r="265" spans="4:19" s="4" customFormat="1" ht="19.7" customHeight="1">
      <c r="D265" s="28"/>
      <c r="E265" s="28"/>
      <c r="F265" s="28"/>
      <c r="G265" s="73"/>
      <c r="H265" s="229"/>
      <c r="I265" s="27"/>
      <c r="J265" s="77"/>
      <c r="K265" s="217"/>
      <c r="L265" s="73"/>
      <c r="M265" s="27"/>
      <c r="N265" s="27"/>
      <c r="O265" s="32"/>
      <c r="P265" s="28"/>
      <c r="Q265" s="27"/>
      <c r="R265" s="32"/>
      <c r="S265" s="1828"/>
    </row>
    <row r="266" spans="4:19" s="4" customFormat="1" ht="19.7" customHeight="1">
      <c r="D266" s="28"/>
      <c r="E266" s="28"/>
      <c r="F266" s="28"/>
      <c r="G266" s="73"/>
      <c r="H266" s="229"/>
      <c r="I266" s="27"/>
      <c r="J266" s="77"/>
      <c r="K266" s="217"/>
      <c r="L266" s="73"/>
      <c r="M266" s="27"/>
      <c r="N266" s="27"/>
      <c r="O266" s="32"/>
      <c r="P266" s="28"/>
      <c r="Q266" s="27"/>
      <c r="R266" s="32"/>
      <c r="S266" s="1828"/>
    </row>
    <row r="267" spans="4:19" s="4" customFormat="1" ht="19.7" customHeight="1">
      <c r="D267" s="28"/>
      <c r="E267" s="28"/>
      <c r="F267" s="28"/>
      <c r="G267" s="73"/>
      <c r="H267" s="229"/>
      <c r="I267" s="27"/>
      <c r="J267" s="77"/>
      <c r="K267" s="217"/>
      <c r="L267" s="73"/>
      <c r="M267" s="27"/>
      <c r="N267" s="27"/>
      <c r="O267" s="32"/>
      <c r="P267" s="28"/>
      <c r="Q267" s="27"/>
      <c r="R267" s="32"/>
      <c r="S267" s="1828"/>
    </row>
    <row r="268" spans="4:19" s="4" customFormat="1" ht="19.7" customHeight="1">
      <c r="D268" s="28"/>
      <c r="E268" s="28"/>
      <c r="F268" s="28"/>
      <c r="G268" s="73"/>
      <c r="H268" s="229"/>
      <c r="I268" s="27"/>
      <c r="J268" s="77"/>
      <c r="K268" s="217"/>
      <c r="L268" s="73"/>
      <c r="M268" s="27"/>
      <c r="N268" s="27"/>
      <c r="O268" s="32"/>
      <c r="P268" s="28"/>
      <c r="Q268" s="27"/>
      <c r="R268" s="32"/>
      <c r="S268" s="1828"/>
    </row>
    <row r="269" spans="4:19" s="4" customFormat="1" ht="19.7" customHeight="1">
      <c r="D269" s="28"/>
      <c r="E269" s="28"/>
      <c r="F269" s="28"/>
      <c r="G269" s="73"/>
      <c r="H269" s="229"/>
      <c r="I269" s="27"/>
      <c r="J269" s="77"/>
      <c r="K269" s="217"/>
      <c r="L269" s="73"/>
      <c r="M269" s="27"/>
      <c r="N269" s="27"/>
      <c r="O269" s="32"/>
      <c r="P269" s="28"/>
      <c r="Q269" s="27"/>
      <c r="R269" s="32"/>
      <c r="S269" s="1828"/>
    </row>
    <row r="270" spans="4:19" s="4" customFormat="1" ht="19.7" customHeight="1">
      <c r="D270" s="28"/>
      <c r="E270" s="28"/>
      <c r="F270" s="28"/>
      <c r="G270" s="73"/>
      <c r="H270" s="229"/>
      <c r="I270" s="27"/>
      <c r="J270" s="77"/>
      <c r="K270" s="217"/>
      <c r="L270" s="73"/>
      <c r="M270" s="27"/>
      <c r="N270" s="27"/>
      <c r="O270" s="32"/>
      <c r="P270" s="28"/>
      <c r="Q270" s="27"/>
      <c r="R270" s="32"/>
      <c r="S270" s="1828"/>
    </row>
    <row r="271" spans="4:19" s="4" customFormat="1" ht="19.7" customHeight="1">
      <c r="D271" s="28"/>
      <c r="E271" s="28"/>
      <c r="F271" s="28"/>
      <c r="G271" s="73"/>
      <c r="H271" s="229"/>
      <c r="I271" s="27"/>
      <c r="J271" s="77"/>
      <c r="K271" s="217"/>
      <c r="L271" s="73"/>
      <c r="M271" s="27"/>
      <c r="N271" s="27"/>
      <c r="O271" s="32"/>
      <c r="P271" s="28"/>
      <c r="Q271" s="27"/>
      <c r="R271" s="32"/>
      <c r="S271" s="1828"/>
    </row>
    <row r="272" spans="4:19" s="4" customFormat="1" ht="19.7" customHeight="1">
      <c r="D272" s="28"/>
      <c r="E272" s="28"/>
      <c r="F272" s="28"/>
      <c r="G272" s="73"/>
      <c r="H272" s="229"/>
      <c r="I272" s="27"/>
      <c r="J272" s="77"/>
      <c r="K272" s="217"/>
      <c r="L272" s="73"/>
      <c r="M272" s="27"/>
      <c r="N272" s="27"/>
      <c r="O272" s="32"/>
      <c r="P272" s="28"/>
      <c r="Q272" s="27"/>
      <c r="R272" s="32"/>
      <c r="S272" s="1828"/>
    </row>
    <row r="273" spans="4:19" s="4" customFormat="1" ht="19.7" customHeight="1">
      <c r="D273" s="28"/>
      <c r="E273" s="28"/>
      <c r="F273" s="28"/>
      <c r="G273" s="73"/>
      <c r="H273" s="229"/>
      <c r="I273" s="27"/>
      <c r="J273" s="77"/>
      <c r="K273" s="217"/>
      <c r="L273" s="73"/>
      <c r="M273" s="27"/>
      <c r="N273" s="27"/>
      <c r="O273" s="32"/>
      <c r="P273" s="28"/>
      <c r="Q273" s="27"/>
      <c r="R273" s="32"/>
      <c r="S273" s="1828"/>
    </row>
    <row r="274" spans="4:19" s="4" customFormat="1" ht="19.7" customHeight="1">
      <c r="D274" s="28"/>
      <c r="E274" s="28"/>
      <c r="F274" s="28"/>
      <c r="G274" s="73"/>
      <c r="H274" s="229"/>
      <c r="I274" s="27"/>
      <c r="J274" s="77"/>
      <c r="K274" s="217"/>
      <c r="L274" s="73"/>
      <c r="M274" s="27"/>
      <c r="N274" s="27"/>
      <c r="O274" s="32"/>
      <c r="P274" s="28"/>
      <c r="Q274" s="27"/>
      <c r="R274" s="32"/>
      <c r="S274" s="1828"/>
    </row>
    <row r="275" spans="4:19" s="4" customFormat="1" ht="19.7" customHeight="1">
      <c r="D275" s="28"/>
      <c r="E275" s="28"/>
      <c r="F275" s="28"/>
      <c r="G275" s="73"/>
      <c r="H275" s="229"/>
      <c r="I275" s="27"/>
      <c r="J275" s="77"/>
      <c r="K275" s="217"/>
      <c r="L275" s="73"/>
      <c r="M275" s="27"/>
      <c r="N275" s="27"/>
      <c r="O275" s="32"/>
      <c r="P275" s="28"/>
      <c r="Q275" s="27"/>
      <c r="R275" s="32"/>
      <c r="S275" s="1828"/>
    </row>
    <row r="276" spans="4:19" s="4" customFormat="1" ht="19.7" customHeight="1">
      <c r="D276" s="28"/>
      <c r="E276" s="28"/>
      <c r="F276" s="28"/>
      <c r="G276" s="73"/>
      <c r="H276" s="229"/>
      <c r="I276" s="27"/>
      <c r="J276" s="77"/>
      <c r="K276" s="217"/>
      <c r="L276" s="73"/>
      <c r="M276" s="27"/>
      <c r="N276" s="27"/>
      <c r="O276" s="32"/>
      <c r="P276" s="28"/>
      <c r="Q276" s="27"/>
      <c r="R276" s="32"/>
      <c r="S276" s="1828"/>
    </row>
    <row r="277" spans="4:19" s="4" customFormat="1" ht="19.7" customHeight="1">
      <c r="D277" s="28"/>
      <c r="E277" s="28"/>
      <c r="F277" s="28"/>
      <c r="G277" s="73"/>
      <c r="H277" s="229"/>
      <c r="I277" s="27"/>
      <c r="J277" s="77"/>
      <c r="K277" s="217"/>
      <c r="L277" s="73"/>
      <c r="M277" s="27"/>
      <c r="N277" s="27"/>
      <c r="O277" s="32"/>
      <c r="P277" s="28"/>
      <c r="Q277" s="27"/>
      <c r="R277" s="32"/>
      <c r="S277" s="1828"/>
    </row>
    <row r="278" spans="4:19" s="4" customFormat="1" ht="19.7" customHeight="1">
      <c r="D278" s="28"/>
      <c r="E278" s="28"/>
      <c r="F278" s="28"/>
      <c r="G278" s="73"/>
      <c r="H278" s="229"/>
      <c r="I278" s="27"/>
      <c r="J278" s="77"/>
      <c r="K278" s="217"/>
      <c r="L278" s="73"/>
      <c r="M278" s="27"/>
      <c r="N278" s="27"/>
      <c r="O278" s="32"/>
      <c r="P278" s="28"/>
      <c r="Q278" s="27"/>
      <c r="R278" s="32"/>
      <c r="S278" s="1828"/>
    </row>
    <row r="279" spans="4:19" s="4" customFormat="1" ht="19.7" customHeight="1">
      <c r="D279" s="28"/>
      <c r="E279" s="28"/>
      <c r="F279" s="28"/>
      <c r="G279" s="73"/>
      <c r="H279" s="229"/>
      <c r="I279" s="27"/>
      <c r="J279" s="77"/>
      <c r="K279" s="217"/>
      <c r="L279" s="73"/>
      <c r="M279" s="27"/>
      <c r="N279" s="27"/>
      <c r="O279" s="32"/>
      <c r="P279" s="28"/>
      <c r="Q279" s="27"/>
      <c r="R279" s="32"/>
      <c r="S279" s="1828"/>
    </row>
    <row r="280" spans="4:19" s="4" customFormat="1" ht="19.7" customHeight="1">
      <c r="D280" s="28"/>
      <c r="E280" s="28"/>
      <c r="F280" s="28"/>
      <c r="G280" s="73"/>
      <c r="H280" s="229"/>
      <c r="I280" s="27"/>
      <c r="J280" s="77"/>
      <c r="K280" s="217"/>
      <c r="L280" s="73"/>
      <c r="M280" s="27"/>
      <c r="N280" s="27"/>
      <c r="O280" s="32"/>
      <c r="P280" s="28"/>
      <c r="Q280" s="27"/>
      <c r="R280" s="32"/>
      <c r="S280" s="1828"/>
    </row>
    <row r="281" spans="4:19" s="4" customFormat="1" ht="19.7" customHeight="1">
      <c r="D281" s="28"/>
      <c r="E281" s="28"/>
      <c r="F281" s="28"/>
      <c r="G281" s="73"/>
      <c r="H281" s="229"/>
      <c r="I281" s="27"/>
      <c r="J281" s="77"/>
      <c r="K281" s="217"/>
      <c r="L281" s="73"/>
      <c r="M281" s="27"/>
      <c r="N281" s="27"/>
      <c r="O281" s="32"/>
      <c r="P281" s="28"/>
      <c r="Q281" s="27"/>
      <c r="R281" s="32"/>
      <c r="S281" s="1828"/>
    </row>
    <row r="282" spans="4:19" s="4" customFormat="1" ht="19.7" customHeight="1">
      <c r="D282" s="28"/>
      <c r="E282" s="28"/>
      <c r="F282" s="28"/>
      <c r="G282" s="73"/>
      <c r="H282" s="229"/>
      <c r="I282" s="27"/>
      <c r="J282" s="77"/>
      <c r="K282" s="217"/>
      <c r="L282" s="73"/>
      <c r="M282" s="27"/>
      <c r="N282" s="27"/>
      <c r="O282" s="32"/>
      <c r="P282" s="28"/>
      <c r="Q282" s="27"/>
      <c r="R282" s="32"/>
      <c r="S282" s="1828"/>
    </row>
    <row r="283" spans="4:19" s="4" customFormat="1" ht="19.7" customHeight="1">
      <c r="D283" s="28"/>
      <c r="E283" s="28"/>
      <c r="F283" s="28"/>
      <c r="G283" s="73"/>
      <c r="H283" s="229"/>
      <c r="I283" s="27"/>
      <c r="J283" s="77"/>
      <c r="K283" s="217"/>
      <c r="L283" s="73"/>
      <c r="M283" s="27"/>
      <c r="N283" s="27"/>
      <c r="O283" s="32"/>
      <c r="P283" s="28"/>
      <c r="Q283" s="27"/>
      <c r="R283" s="32"/>
      <c r="S283" s="1828"/>
    </row>
    <row r="284" spans="4:19" s="4" customFormat="1" ht="19.7" customHeight="1">
      <c r="D284" s="28"/>
      <c r="E284" s="28"/>
      <c r="F284" s="28"/>
      <c r="G284" s="73"/>
      <c r="H284" s="229"/>
      <c r="I284" s="27"/>
      <c r="J284" s="77"/>
      <c r="K284" s="217"/>
      <c r="L284" s="73"/>
      <c r="M284" s="27"/>
      <c r="N284" s="27"/>
      <c r="O284" s="32"/>
      <c r="P284" s="28"/>
      <c r="Q284" s="27"/>
      <c r="R284" s="32"/>
      <c r="S284" s="1828"/>
    </row>
    <row r="285" spans="4:19" s="4" customFormat="1" ht="19.7" customHeight="1">
      <c r="D285" s="28"/>
      <c r="E285" s="28"/>
      <c r="F285" s="28"/>
      <c r="G285" s="73"/>
      <c r="H285" s="229"/>
      <c r="I285" s="27"/>
      <c r="J285" s="77"/>
      <c r="K285" s="217"/>
      <c r="L285" s="73"/>
      <c r="M285" s="27"/>
      <c r="N285" s="27"/>
      <c r="O285" s="32"/>
      <c r="P285" s="28"/>
      <c r="Q285" s="27"/>
      <c r="R285" s="32"/>
      <c r="S285" s="1828"/>
    </row>
    <row r="286" spans="4:19" s="4" customFormat="1" ht="19.7" customHeight="1">
      <c r="D286" s="28"/>
      <c r="E286" s="28"/>
      <c r="F286" s="28"/>
      <c r="G286" s="73"/>
      <c r="H286" s="229"/>
      <c r="I286" s="27"/>
      <c r="J286" s="77"/>
      <c r="K286" s="217"/>
      <c r="L286" s="73"/>
      <c r="M286" s="27"/>
      <c r="N286" s="27"/>
      <c r="O286" s="32"/>
      <c r="P286" s="28"/>
      <c r="Q286" s="27"/>
      <c r="R286" s="32"/>
      <c r="S286" s="1828"/>
    </row>
    <row r="287" spans="4:19" s="4" customFormat="1" ht="19.7" customHeight="1">
      <c r="D287" s="28"/>
      <c r="E287" s="28"/>
      <c r="F287" s="28"/>
      <c r="G287" s="73"/>
      <c r="H287" s="229"/>
      <c r="I287" s="27"/>
      <c r="J287" s="77"/>
      <c r="K287" s="217"/>
      <c r="L287" s="73"/>
      <c r="M287" s="27"/>
      <c r="N287" s="27"/>
      <c r="O287" s="32"/>
      <c r="P287" s="28"/>
      <c r="Q287" s="27"/>
      <c r="R287" s="32"/>
      <c r="S287" s="1828"/>
    </row>
    <row r="288" spans="4:19" s="4" customFormat="1" ht="19.7" customHeight="1">
      <c r="D288" s="28"/>
      <c r="E288" s="28"/>
      <c r="F288" s="28"/>
      <c r="G288" s="73"/>
      <c r="H288" s="229"/>
      <c r="I288" s="27"/>
      <c r="J288" s="77"/>
      <c r="K288" s="217"/>
      <c r="L288" s="73"/>
      <c r="M288" s="27"/>
      <c r="N288" s="27"/>
      <c r="O288" s="32"/>
      <c r="P288" s="28"/>
      <c r="Q288" s="27"/>
      <c r="R288" s="32"/>
      <c r="S288" s="1828"/>
    </row>
    <row r="289" spans="4:19" s="4" customFormat="1" ht="19.7" customHeight="1">
      <c r="D289" s="28"/>
      <c r="E289" s="28"/>
      <c r="F289" s="28"/>
      <c r="G289" s="73"/>
      <c r="H289" s="229"/>
      <c r="I289" s="27"/>
      <c r="J289" s="77"/>
      <c r="K289" s="217"/>
      <c r="L289" s="73"/>
      <c r="M289" s="27"/>
      <c r="N289" s="27"/>
      <c r="O289" s="32"/>
      <c r="P289" s="28"/>
      <c r="Q289" s="27"/>
      <c r="R289" s="32"/>
      <c r="S289" s="1828"/>
    </row>
    <row r="290" spans="4:19" s="4" customFormat="1" ht="19.7" customHeight="1">
      <c r="D290" s="28"/>
      <c r="E290" s="28"/>
      <c r="F290" s="28"/>
      <c r="G290" s="73"/>
      <c r="H290" s="229"/>
      <c r="I290" s="27"/>
      <c r="J290" s="77"/>
      <c r="K290" s="217"/>
      <c r="L290" s="73"/>
      <c r="M290" s="27"/>
      <c r="N290" s="27"/>
      <c r="O290" s="32"/>
      <c r="P290" s="28"/>
      <c r="Q290" s="27"/>
      <c r="R290" s="32"/>
      <c r="S290" s="1828"/>
    </row>
    <row r="291" spans="4:19" s="4" customFormat="1" ht="19.7" customHeight="1">
      <c r="D291" s="28"/>
      <c r="E291" s="28"/>
      <c r="F291" s="28"/>
      <c r="G291" s="73"/>
      <c r="H291" s="229"/>
      <c r="I291" s="27"/>
      <c r="J291" s="77"/>
      <c r="K291" s="217"/>
      <c r="L291" s="73"/>
      <c r="M291" s="27"/>
      <c r="N291" s="27"/>
      <c r="O291" s="32"/>
      <c r="P291" s="28"/>
      <c r="Q291" s="27"/>
      <c r="R291" s="32"/>
      <c r="S291" s="1828"/>
    </row>
    <row r="292" spans="4:19" s="4" customFormat="1" ht="19.7" customHeight="1">
      <c r="D292" s="28"/>
      <c r="E292" s="28"/>
      <c r="F292" s="28"/>
      <c r="G292" s="73"/>
      <c r="H292" s="229"/>
      <c r="I292" s="27"/>
      <c r="J292" s="77"/>
      <c r="K292" s="217"/>
      <c r="L292" s="73"/>
      <c r="M292" s="27"/>
      <c r="N292" s="27"/>
      <c r="O292" s="32"/>
      <c r="P292" s="28"/>
      <c r="Q292" s="27"/>
      <c r="R292" s="32"/>
      <c r="S292" s="1828"/>
    </row>
    <row r="293" spans="4:19" s="4" customFormat="1" ht="19.7" customHeight="1">
      <c r="D293" s="28"/>
      <c r="E293" s="28"/>
      <c r="F293" s="28"/>
      <c r="G293" s="73"/>
      <c r="H293" s="229"/>
      <c r="I293" s="27"/>
      <c r="J293" s="77"/>
      <c r="K293" s="217"/>
      <c r="L293" s="73"/>
      <c r="M293" s="27"/>
      <c r="N293" s="27"/>
      <c r="O293" s="32"/>
      <c r="P293" s="28"/>
      <c r="Q293" s="27"/>
      <c r="R293" s="32"/>
      <c r="S293" s="1828"/>
    </row>
    <row r="294" spans="4:19" s="4" customFormat="1" ht="19.7" customHeight="1">
      <c r="D294" s="28"/>
      <c r="E294" s="28"/>
      <c r="F294" s="28"/>
      <c r="G294" s="73"/>
      <c r="H294" s="229"/>
      <c r="I294" s="27"/>
      <c r="J294" s="77"/>
      <c r="K294" s="217"/>
      <c r="L294" s="73"/>
      <c r="M294" s="27"/>
      <c r="N294" s="27"/>
      <c r="O294" s="32"/>
      <c r="P294" s="28"/>
      <c r="Q294" s="27"/>
      <c r="R294" s="32"/>
      <c r="S294" s="1828"/>
    </row>
    <row r="295" spans="4:19" s="4" customFormat="1" ht="19.7" customHeight="1">
      <c r="D295" s="28"/>
      <c r="E295" s="28"/>
      <c r="F295" s="28"/>
      <c r="G295" s="73"/>
      <c r="H295" s="229"/>
      <c r="I295" s="27"/>
      <c r="J295" s="77"/>
      <c r="K295" s="217"/>
      <c r="L295" s="73"/>
      <c r="M295" s="27"/>
      <c r="N295" s="27"/>
      <c r="O295" s="32"/>
      <c r="P295" s="28"/>
      <c r="Q295" s="27"/>
      <c r="R295" s="32"/>
      <c r="S295" s="1828"/>
    </row>
    <row r="296" spans="4:19" s="4" customFormat="1" ht="19.7" customHeight="1">
      <c r="D296" s="28"/>
      <c r="E296" s="28"/>
      <c r="F296" s="28"/>
      <c r="G296" s="73"/>
      <c r="H296" s="229"/>
      <c r="I296" s="27"/>
      <c r="J296" s="77"/>
      <c r="K296" s="217"/>
      <c r="L296" s="73"/>
      <c r="M296" s="27"/>
      <c r="N296" s="27"/>
      <c r="O296" s="32"/>
      <c r="P296" s="28"/>
      <c r="Q296" s="27"/>
      <c r="R296" s="32"/>
      <c r="S296" s="1828"/>
    </row>
    <row r="297" spans="4:19" s="4" customFormat="1" ht="19.7" customHeight="1">
      <c r="D297" s="28"/>
      <c r="E297" s="28"/>
      <c r="F297" s="28"/>
      <c r="G297" s="73"/>
      <c r="H297" s="229"/>
      <c r="I297" s="27"/>
      <c r="J297" s="77"/>
      <c r="K297" s="217"/>
      <c r="L297" s="73"/>
      <c r="M297" s="27"/>
      <c r="N297" s="27"/>
      <c r="O297" s="32"/>
      <c r="P297" s="28"/>
      <c r="Q297" s="27"/>
      <c r="R297" s="32"/>
      <c r="S297" s="1828"/>
    </row>
    <row r="298" spans="4:19" s="4" customFormat="1" ht="19.7" customHeight="1">
      <c r="D298" s="28"/>
      <c r="E298" s="28"/>
      <c r="F298" s="28"/>
      <c r="G298" s="73"/>
      <c r="H298" s="229"/>
      <c r="I298" s="27"/>
      <c r="J298" s="77"/>
      <c r="K298" s="217"/>
      <c r="L298" s="73"/>
      <c r="M298" s="27"/>
      <c r="N298" s="27"/>
      <c r="O298" s="32"/>
      <c r="P298" s="28"/>
      <c r="Q298" s="27"/>
      <c r="R298" s="32"/>
      <c r="S298" s="1828"/>
    </row>
    <row r="299" spans="4:19" s="4" customFormat="1" ht="19.7" customHeight="1">
      <c r="D299" s="28"/>
      <c r="E299" s="28"/>
      <c r="F299" s="28"/>
      <c r="G299" s="73"/>
      <c r="H299" s="229"/>
      <c r="I299" s="27"/>
      <c r="J299" s="77"/>
      <c r="K299" s="217"/>
      <c r="L299" s="73"/>
      <c r="M299" s="27"/>
      <c r="N299" s="27"/>
      <c r="O299" s="32"/>
      <c r="P299" s="28"/>
      <c r="Q299" s="27"/>
      <c r="R299" s="32"/>
      <c r="S299" s="1828"/>
    </row>
    <row r="300" spans="4:19" s="4" customFormat="1" ht="19.7" customHeight="1">
      <c r="D300" s="28"/>
      <c r="E300" s="28"/>
      <c r="F300" s="28"/>
      <c r="G300" s="73"/>
      <c r="H300" s="229"/>
      <c r="I300" s="27"/>
      <c r="J300" s="77"/>
      <c r="K300" s="217"/>
      <c r="L300" s="73"/>
      <c r="M300" s="27"/>
      <c r="N300" s="27"/>
      <c r="O300" s="32"/>
      <c r="P300" s="28"/>
      <c r="Q300" s="27"/>
      <c r="R300" s="32"/>
      <c r="S300" s="1828"/>
    </row>
    <row r="301" spans="4:19" s="4" customFormat="1" ht="19.7" customHeight="1">
      <c r="D301" s="28"/>
      <c r="E301" s="28"/>
      <c r="F301" s="28"/>
      <c r="G301" s="73"/>
      <c r="H301" s="229"/>
      <c r="I301" s="27"/>
      <c r="J301" s="77"/>
      <c r="K301" s="217"/>
      <c r="L301" s="73"/>
      <c r="M301" s="27"/>
      <c r="N301" s="27"/>
      <c r="O301" s="32"/>
      <c r="P301" s="28"/>
      <c r="Q301" s="27"/>
      <c r="R301" s="32"/>
      <c r="S301" s="1828"/>
    </row>
    <row r="302" spans="4:19" s="4" customFormat="1" ht="19.7" customHeight="1">
      <c r="D302" s="28"/>
      <c r="E302" s="28"/>
      <c r="F302" s="28"/>
      <c r="G302" s="73"/>
      <c r="H302" s="229"/>
      <c r="I302" s="27"/>
      <c r="J302" s="77"/>
      <c r="K302" s="217"/>
      <c r="L302" s="73"/>
      <c r="M302" s="27"/>
      <c r="N302" s="27"/>
      <c r="O302" s="32"/>
      <c r="P302" s="28"/>
      <c r="Q302" s="27"/>
      <c r="R302" s="32"/>
      <c r="S302" s="1828"/>
    </row>
    <row r="303" spans="4:19" s="4" customFormat="1" ht="19.7" customHeight="1">
      <c r="D303" s="28"/>
      <c r="E303" s="28"/>
      <c r="F303" s="28"/>
      <c r="G303" s="73"/>
      <c r="H303" s="229"/>
      <c r="I303" s="27"/>
      <c r="J303" s="77"/>
      <c r="K303" s="217"/>
      <c r="L303" s="73"/>
      <c r="M303" s="27"/>
      <c r="N303" s="27"/>
      <c r="O303" s="32"/>
      <c r="P303" s="28"/>
      <c r="Q303" s="27"/>
      <c r="R303" s="32"/>
      <c r="S303" s="1828"/>
    </row>
    <row r="304" spans="4:19" s="4" customFormat="1" ht="19.7" customHeight="1">
      <c r="D304" s="28"/>
      <c r="E304" s="28"/>
      <c r="F304" s="28"/>
      <c r="G304" s="73"/>
      <c r="H304" s="229"/>
      <c r="I304" s="27"/>
      <c r="J304" s="77"/>
      <c r="K304" s="217"/>
      <c r="L304" s="73"/>
      <c r="M304" s="27"/>
      <c r="N304" s="27"/>
      <c r="O304" s="32"/>
      <c r="P304" s="28"/>
      <c r="Q304" s="27"/>
      <c r="R304" s="32"/>
      <c r="S304" s="1828"/>
    </row>
    <row r="305" spans="4:19" s="4" customFormat="1" ht="19.7" customHeight="1">
      <c r="D305" s="28"/>
      <c r="E305" s="28"/>
      <c r="F305" s="28"/>
      <c r="G305" s="73"/>
      <c r="H305" s="229"/>
      <c r="I305" s="27"/>
      <c r="J305" s="77"/>
      <c r="K305" s="217"/>
      <c r="L305" s="73"/>
      <c r="M305" s="27"/>
      <c r="N305" s="27"/>
      <c r="O305" s="32"/>
      <c r="P305" s="28"/>
      <c r="Q305" s="27"/>
      <c r="R305" s="32"/>
      <c r="S305" s="1828"/>
    </row>
    <row r="306" spans="4:19" s="4" customFormat="1" ht="19.7" customHeight="1">
      <c r="D306" s="28"/>
      <c r="E306" s="28"/>
      <c r="F306" s="28"/>
      <c r="G306" s="73"/>
      <c r="H306" s="229"/>
      <c r="I306" s="27"/>
      <c r="J306" s="77"/>
      <c r="K306" s="217"/>
      <c r="L306" s="73"/>
      <c r="M306" s="27"/>
      <c r="N306" s="27"/>
      <c r="O306" s="32"/>
      <c r="P306" s="28"/>
      <c r="Q306" s="27"/>
      <c r="R306" s="32"/>
      <c r="S306" s="1828"/>
    </row>
    <row r="307" spans="4:19" s="4" customFormat="1" ht="19.7" customHeight="1">
      <c r="D307" s="28"/>
      <c r="E307" s="28"/>
      <c r="F307" s="28"/>
      <c r="G307" s="73"/>
      <c r="H307" s="229"/>
      <c r="I307" s="27"/>
      <c r="J307" s="77"/>
      <c r="K307" s="217"/>
      <c r="L307" s="73"/>
      <c r="M307" s="27"/>
      <c r="N307" s="27"/>
      <c r="O307" s="32"/>
      <c r="P307" s="28"/>
      <c r="Q307" s="27"/>
      <c r="R307" s="32"/>
      <c r="S307" s="1828"/>
    </row>
    <row r="308" spans="4:19" s="4" customFormat="1" ht="19.7" customHeight="1">
      <c r="D308" s="28"/>
      <c r="E308" s="28"/>
      <c r="F308" s="28"/>
      <c r="G308" s="73"/>
      <c r="H308" s="229"/>
      <c r="I308" s="27"/>
      <c r="J308" s="77"/>
      <c r="K308" s="217"/>
      <c r="L308" s="73"/>
      <c r="M308" s="27"/>
      <c r="N308" s="27"/>
      <c r="O308" s="32"/>
      <c r="P308" s="28"/>
      <c r="Q308" s="27"/>
      <c r="R308" s="32"/>
      <c r="S308" s="1828"/>
    </row>
    <row r="309" spans="4:19" s="4" customFormat="1" ht="19.7" customHeight="1">
      <c r="D309" s="28"/>
      <c r="E309" s="28"/>
      <c r="F309" s="28"/>
      <c r="G309" s="73"/>
      <c r="H309" s="229"/>
      <c r="I309" s="27"/>
      <c r="J309" s="77"/>
      <c r="K309" s="217"/>
      <c r="L309" s="73"/>
      <c r="M309" s="27"/>
      <c r="N309" s="27"/>
      <c r="O309" s="32"/>
      <c r="P309" s="28"/>
      <c r="Q309" s="27"/>
      <c r="R309" s="32"/>
      <c r="S309" s="1828"/>
    </row>
    <row r="310" spans="4:19" s="4" customFormat="1" ht="19.7" customHeight="1">
      <c r="D310" s="28"/>
      <c r="E310" s="28"/>
      <c r="F310" s="28"/>
      <c r="G310" s="73"/>
      <c r="H310" s="229"/>
      <c r="I310" s="27"/>
      <c r="J310" s="77"/>
      <c r="K310" s="217"/>
      <c r="L310" s="73"/>
      <c r="M310" s="27"/>
      <c r="N310" s="27"/>
      <c r="O310" s="32"/>
      <c r="P310" s="28"/>
      <c r="Q310" s="27"/>
      <c r="R310" s="32"/>
      <c r="S310" s="1828"/>
    </row>
    <row r="311" spans="4:19" s="4" customFormat="1" ht="19.7" customHeight="1">
      <c r="D311" s="28"/>
      <c r="E311" s="28"/>
      <c r="F311" s="28"/>
      <c r="G311" s="73"/>
      <c r="H311" s="229"/>
      <c r="I311" s="27"/>
      <c r="J311" s="77"/>
      <c r="K311" s="217"/>
      <c r="L311" s="73"/>
      <c r="M311" s="27"/>
      <c r="N311" s="27"/>
      <c r="O311" s="32"/>
      <c r="P311" s="28"/>
      <c r="Q311" s="27"/>
      <c r="R311" s="32"/>
      <c r="S311" s="1828"/>
    </row>
    <row r="312" spans="4:19" s="4" customFormat="1" ht="19.7" customHeight="1">
      <c r="D312" s="28"/>
      <c r="E312" s="28"/>
      <c r="F312" s="28"/>
      <c r="G312" s="73"/>
      <c r="H312" s="229"/>
      <c r="I312" s="27"/>
      <c r="J312" s="77"/>
      <c r="K312" s="217"/>
      <c r="L312" s="73"/>
      <c r="M312" s="27"/>
      <c r="N312" s="27"/>
      <c r="O312" s="32"/>
      <c r="P312" s="28"/>
      <c r="Q312" s="27"/>
      <c r="R312" s="32"/>
      <c r="S312" s="1828"/>
    </row>
    <row r="313" spans="4:19" s="4" customFormat="1" ht="19.7" customHeight="1">
      <c r="D313" s="28"/>
      <c r="E313" s="28"/>
      <c r="F313" s="28"/>
      <c r="G313" s="73"/>
      <c r="H313" s="229"/>
      <c r="I313" s="27"/>
      <c r="J313" s="77"/>
      <c r="K313" s="217"/>
      <c r="L313" s="73"/>
      <c r="M313" s="27"/>
      <c r="N313" s="27"/>
      <c r="O313" s="32"/>
      <c r="P313" s="28"/>
      <c r="Q313" s="27"/>
      <c r="R313" s="32"/>
      <c r="S313" s="1828"/>
    </row>
    <row r="314" spans="4:19" s="4" customFormat="1" ht="19.7" customHeight="1">
      <c r="D314" s="28"/>
      <c r="E314" s="28"/>
      <c r="F314" s="28"/>
      <c r="G314" s="73"/>
      <c r="H314" s="229"/>
      <c r="I314" s="27"/>
      <c r="J314" s="77"/>
      <c r="K314" s="217"/>
      <c r="L314" s="73"/>
      <c r="M314" s="27"/>
      <c r="N314" s="27"/>
      <c r="O314" s="32"/>
      <c r="P314" s="28"/>
      <c r="Q314" s="27"/>
      <c r="R314" s="32"/>
      <c r="S314" s="1828"/>
    </row>
    <row r="315" spans="4:19" s="4" customFormat="1" ht="19.7" customHeight="1">
      <c r="D315" s="28"/>
      <c r="E315" s="28"/>
      <c r="F315" s="28"/>
      <c r="G315" s="73"/>
      <c r="H315" s="229"/>
      <c r="I315" s="27"/>
      <c r="J315" s="77"/>
      <c r="K315" s="217"/>
      <c r="L315" s="73"/>
      <c r="M315" s="27"/>
      <c r="N315" s="27"/>
      <c r="O315" s="32"/>
      <c r="P315" s="28"/>
      <c r="Q315" s="27"/>
      <c r="R315" s="32"/>
      <c r="S315" s="1828"/>
    </row>
    <row r="316" spans="4:19" s="4" customFormat="1" ht="19.7" customHeight="1">
      <c r="D316" s="28"/>
      <c r="E316" s="28"/>
      <c r="F316" s="28"/>
      <c r="G316" s="73"/>
      <c r="H316" s="229"/>
      <c r="I316" s="27"/>
      <c r="J316" s="77"/>
      <c r="K316" s="217"/>
      <c r="L316" s="73"/>
      <c r="M316" s="27"/>
      <c r="N316" s="27"/>
      <c r="O316" s="32"/>
      <c r="P316" s="28"/>
      <c r="Q316" s="27"/>
      <c r="R316" s="32"/>
      <c r="S316" s="1828"/>
    </row>
    <row r="317" spans="4:19" s="4" customFormat="1" ht="19.7" customHeight="1">
      <c r="D317" s="28"/>
      <c r="E317" s="28"/>
      <c r="F317" s="28"/>
      <c r="G317" s="73"/>
      <c r="H317" s="229"/>
      <c r="I317" s="27"/>
      <c r="J317" s="77"/>
      <c r="K317" s="217"/>
      <c r="L317" s="73"/>
      <c r="M317" s="27"/>
      <c r="N317" s="27"/>
      <c r="O317" s="32"/>
      <c r="P317" s="28"/>
      <c r="Q317" s="27"/>
      <c r="R317" s="32"/>
      <c r="S317" s="1828"/>
    </row>
    <row r="318" spans="4:19" s="4" customFormat="1" ht="19.7" customHeight="1">
      <c r="D318" s="28"/>
      <c r="E318" s="28"/>
      <c r="F318" s="28"/>
      <c r="G318" s="73"/>
      <c r="H318" s="229"/>
      <c r="I318" s="27"/>
      <c r="J318" s="77"/>
      <c r="K318" s="217"/>
      <c r="L318" s="73"/>
      <c r="M318" s="27"/>
      <c r="N318" s="27"/>
      <c r="O318" s="32"/>
      <c r="P318" s="28"/>
      <c r="Q318" s="27"/>
      <c r="R318" s="32"/>
      <c r="S318" s="1828"/>
    </row>
    <row r="319" spans="4:19" s="4" customFormat="1" ht="19.7" customHeight="1">
      <c r="D319" s="28"/>
      <c r="E319" s="28"/>
      <c r="F319" s="28"/>
      <c r="G319" s="73"/>
      <c r="H319" s="229"/>
      <c r="I319" s="27"/>
      <c r="J319" s="77"/>
      <c r="K319" s="217"/>
      <c r="L319" s="73"/>
      <c r="M319" s="27"/>
      <c r="N319" s="27"/>
      <c r="O319" s="32"/>
      <c r="P319" s="28"/>
      <c r="Q319" s="27"/>
      <c r="R319" s="32"/>
      <c r="S319" s="1828"/>
    </row>
    <row r="320" spans="4:19" s="4" customFormat="1" ht="19.7" customHeight="1">
      <c r="D320" s="28"/>
      <c r="E320" s="28"/>
      <c r="F320" s="28"/>
      <c r="G320" s="73"/>
      <c r="H320" s="229"/>
      <c r="I320" s="27"/>
      <c r="J320" s="77"/>
      <c r="K320" s="217"/>
      <c r="L320" s="73"/>
      <c r="M320" s="27"/>
      <c r="N320" s="27"/>
      <c r="O320" s="32"/>
      <c r="P320" s="28"/>
      <c r="Q320" s="27"/>
      <c r="R320" s="32"/>
      <c r="S320" s="1828"/>
    </row>
    <row r="321" spans="4:19" s="4" customFormat="1" ht="19.7" customHeight="1">
      <c r="D321" s="28"/>
      <c r="E321" s="28"/>
      <c r="F321" s="28"/>
      <c r="G321" s="73"/>
      <c r="H321" s="229"/>
      <c r="I321" s="27"/>
      <c r="J321" s="77"/>
      <c r="K321" s="217"/>
      <c r="L321" s="73"/>
      <c r="M321" s="27"/>
      <c r="N321" s="27"/>
      <c r="O321" s="32"/>
      <c r="P321" s="28"/>
      <c r="Q321" s="27"/>
      <c r="R321" s="32"/>
      <c r="S321" s="1828"/>
    </row>
    <row r="322" spans="4:19" s="4" customFormat="1" ht="19.7" customHeight="1">
      <c r="D322" s="28"/>
      <c r="E322" s="28"/>
      <c r="F322" s="28"/>
      <c r="G322" s="73"/>
      <c r="H322" s="229"/>
      <c r="I322" s="27"/>
      <c r="J322" s="77"/>
      <c r="K322" s="217"/>
      <c r="L322" s="73"/>
      <c r="M322" s="27"/>
      <c r="N322" s="27"/>
      <c r="O322" s="32"/>
      <c r="P322" s="28"/>
      <c r="Q322" s="27"/>
      <c r="R322" s="32"/>
      <c r="S322" s="1828"/>
    </row>
    <row r="323" spans="4:19" s="4" customFormat="1" ht="19.7" customHeight="1">
      <c r="D323" s="28"/>
      <c r="E323" s="28"/>
      <c r="F323" s="28"/>
      <c r="G323" s="73"/>
      <c r="H323" s="229"/>
      <c r="I323" s="27"/>
      <c r="J323" s="77"/>
      <c r="K323" s="217"/>
      <c r="L323" s="73"/>
      <c r="M323" s="27"/>
      <c r="N323" s="27"/>
      <c r="O323" s="32"/>
      <c r="P323" s="28"/>
      <c r="Q323" s="27"/>
      <c r="R323" s="32"/>
      <c r="S323" s="1828"/>
    </row>
    <row r="324" spans="4:19" s="4" customFormat="1" ht="19.7" customHeight="1">
      <c r="D324" s="28"/>
      <c r="E324" s="28"/>
      <c r="F324" s="28"/>
      <c r="G324" s="73"/>
      <c r="H324" s="229"/>
      <c r="I324" s="27"/>
      <c r="J324" s="77"/>
      <c r="K324" s="217"/>
      <c r="L324" s="73"/>
      <c r="M324" s="27"/>
      <c r="N324" s="27"/>
      <c r="O324" s="32"/>
      <c r="P324" s="28"/>
      <c r="Q324" s="27"/>
      <c r="R324" s="32"/>
      <c r="S324" s="1828"/>
    </row>
    <row r="325" spans="4:19" s="4" customFormat="1" ht="19.7" customHeight="1">
      <c r="D325" s="28"/>
      <c r="E325" s="28"/>
      <c r="F325" s="28"/>
      <c r="G325" s="73"/>
      <c r="H325" s="229"/>
      <c r="I325" s="27"/>
      <c r="J325" s="77"/>
      <c r="K325" s="217"/>
      <c r="L325" s="73"/>
      <c r="M325" s="27"/>
      <c r="N325" s="27"/>
      <c r="O325" s="32"/>
      <c r="P325" s="28"/>
      <c r="Q325" s="27"/>
      <c r="R325" s="32"/>
      <c r="S325" s="1828"/>
    </row>
    <row r="326" spans="4:19" s="4" customFormat="1" ht="19.7" customHeight="1">
      <c r="D326" s="28"/>
      <c r="E326" s="28"/>
      <c r="F326" s="28"/>
      <c r="G326" s="73"/>
      <c r="H326" s="229"/>
      <c r="I326" s="27"/>
      <c r="J326" s="77"/>
      <c r="K326" s="217"/>
      <c r="L326" s="73"/>
      <c r="M326" s="27"/>
      <c r="N326" s="27"/>
      <c r="O326" s="32"/>
      <c r="P326" s="28"/>
      <c r="Q326" s="27"/>
      <c r="R326" s="32"/>
      <c r="S326" s="1828"/>
    </row>
    <row r="327" spans="4:19" s="4" customFormat="1" ht="19.7" customHeight="1">
      <c r="D327" s="28"/>
      <c r="E327" s="28"/>
      <c r="F327" s="28"/>
      <c r="G327" s="73"/>
      <c r="H327" s="229"/>
      <c r="I327" s="27"/>
      <c r="J327" s="77"/>
      <c r="K327" s="217"/>
      <c r="L327" s="73"/>
      <c r="M327" s="27"/>
      <c r="N327" s="27"/>
      <c r="O327" s="32"/>
      <c r="P327" s="28"/>
      <c r="Q327" s="27"/>
      <c r="R327" s="32"/>
      <c r="S327" s="1828"/>
    </row>
    <row r="328" spans="4:19" s="4" customFormat="1" ht="19.7" customHeight="1">
      <c r="D328" s="28"/>
      <c r="E328" s="28"/>
      <c r="F328" s="28"/>
      <c r="G328" s="73"/>
      <c r="H328" s="229"/>
      <c r="I328" s="27"/>
      <c r="J328" s="77"/>
      <c r="K328" s="217"/>
      <c r="L328" s="73"/>
      <c r="M328" s="27"/>
      <c r="N328" s="27"/>
      <c r="O328" s="32"/>
      <c r="P328" s="28"/>
      <c r="Q328" s="27"/>
      <c r="R328" s="32"/>
      <c r="S328" s="1828"/>
    </row>
    <row r="329" spans="4:19" s="4" customFormat="1" ht="19.7" customHeight="1">
      <c r="D329" s="28"/>
      <c r="E329" s="28"/>
      <c r="F329" s="28"/>
      <c r="G329" s="73"/>
      <c r="H329" s="229"/>
      <c r="I329" s="27"/>
      <c r="J329" s="77"/>
      <c r="K329" s="217"/>
      <c r="L329" s="73"/>
      <c r="M329" s="27"/>
      <c r="N329" s="27"/>
      <c r="O329" s="32"/>
      <c r="P329" s="28"/>
      <c r="Q329" s="27"/>
      <c r="R329" s="32"/>
      <c r="S329" s="1828"/>
    </row>
    <row r="330" spans="4:19" s="4" customFormat="1" ht="19.7" customHeight="1">
      <c r="D330" s="28"/>
      <c r="E330" s="28"/>
      <c r="F330" s="28"/>
      <c r="G330" s="73"/>
      <c r="H330" s="229"/>
      <c r="I330" s="27"/>
      <c r="J330" s="77"/>
      <c r="K330" s="217"/>
      <c r="L330" s="73"/>
      <c r="M330" s="27"/>
      <c r="N330" s="27"/>
      <c r="O330" s="32"/>
      <c r="P330" s="28"/>
      <c r="Q330" s="27"/>
      <c r="R330" s="32"/>
      <c r="S330" s="1828"/>
    </row>
    <row r="331" spans="4:19" s="4" customFormat="1" ht="19.7" customHeight="1">
      <c r="D331" s="28"/>
      <c r="E331" s="28"/>
      <c r="F331" s="28"/>
      <c r="G331" s="73"/>
      <c r="H331" s="229"/>
      <c r="I331" s="27"/>
      <c r="J331" s="77"/>
      <c r="K331" s="217"/>
      <c r="L331" s="73"/>
      <c r="M331" s="27"/>
      <c r="N331" s="27"/>
      <c r="O331" s="32"/>
      <c r="P331" s="28"/>
      <c r="Q331" s="27"/>
      <c r="R331" s="32"/>
      <c r="S331" s="1828"/>
    </row>
    <row r="332" spans="4:19" s="4" customFormat="1" ht="19.7" customHeight="1">
      <c r="D332" s="28"/>
      <c r="E332" s="28"/>
      <c r="F332" s="28"/>
      <c r="G332" s="73"/>
      <c r="H332" s="229"/>
      <c r="I332" s="27"/>
      <c r="J332" s="77"/>
      <c r="K332" s="217"/>
      <c r="L332" s="73"/>
      <c r="M332" s="27"/>
      <c r="N332" s="27"/>
      <c r="O332" s="32"/>
      <c r="P332" s="28"/>
      <c r="Q332" s="27"/>
      <c r="R332" s="32"/>
      <c r="S332" s="1828"/>
    </row>
    <row r="333" spans="4:19" s="4" customFormat="1" ht="19.7" customHeight="1">
      <c r="D333" s="28"/>
      <c r="E333" s="28"/>
      <c r="F333" s="28"/>
      <c r="G333" s="73"/>
      <c r="H333" s="229"/>
      <c r="I333" s="27"/>
      <c r="J333" s="77"/>
      <c r="K333" s="217"/>
      <c r="L333" s="73"/>
      <c r="M333" s="27"/>
      <c r="N333" s="27"/>
      <c r="O333" s="32"/>
      <c r="P333" s="28"/>
      <c r="Q333" s="27"/>
      <c r="R333" s="32"/>
      <c r="S333" s="1828"/>
    </row>
    <row r="334" spans="4:19" s="4" customFormat="1" ht="19.7" customHeight="1">
      <c r="D334" s="28"/>
      <c r="E334" s="28"/>
      <c r="F334" s="28"/>
      <c r="G334" s="73"/>
      <c r="H334" s="229"/>
      <c r="I334" s="27"/>
      <c r="J334" s="77"/>
      <c r="K334" s="217"/>
      <c r="L334" s="73"/>
      <c r="M334" s="27"/>
      <c r="N334" s="27"/>
      <c r="O334" s="32"/>
      <c r="P334" s="28"/>
      <c r="Q334" s="27"/>
      <c r="R334" s="32"/>
      <c r="S334" s="1828"/>
    </row>
    <row r="335" spans="4:19" s="4" customFormat="1" ht="19.7" customHeight="1">
      <c r="D335" s="28"/>
      <c r="E335" s="28"/>
      <c r="F335" s="28"/>
      <c r="G335" s="73"/>
      <c r="H335" s="229"/>
      <c r="I335" s="27"/>
      <c r="J335" s="77"/>
      <c r="K335" s="217"/>
      <c r="L335" s="73"/>
      <c r="M335" s="27"/>
      <c r="N335" s="27"/>
      <c r="O335" s="32"/>
      <c r="P335" s="28"/>
      <c r="Q335" s="27"/>
      <c r="R335" s="32"/>
      <c r="S335" s="1828"/>
    </row>
    <row r="336" spans="4:19" s="4" customFormat="1" ht="19.7" customHeight="1">
      <c r="D336" s="28"/>
      <c r="E336" s="28"/>
      <c r="F336" s="28"/>
      <c r="G336" s="73"/>
      <c r="H336" s="229"/>
      <c r="I336" s="27"/>
      <c r="J336" s="77"/>
      <c r="K336" s="217"/>
      <c r="L336" s="73"/>
      <c r="M336" s="27"/>
      <c r="N336" s="27"/>
      <c r="O336" s="32"/>
      <c r="P336" s="28"/>
      <c r="Q336" s="27"/>
      <c r="R336" s="32"/>
      <c r="S336" s="1828"/>
    </row>
    <row r="337" spans="4:19" s="4" customFormat="1" ht="19.7" customHeight="1">
      <c r="D337" s="28"/>
      <c r="E337" s="28"/>
      <c r="F337" s="28"/>
      <c r="G337" s="73"/>
      <c r="H337" s="229"/>
      <c r="I337" s="27"/>
      <c r="J337" s="77"/>
      <c r="K337" s="217"/>
      <c r="L337" s="73"/>
      <c r="M337" s="27"/>
      <c r="N337" s="27"/>
      <c r="O337" s="32"/>
      <c r="P337" s="28"/>
      <c r="Q337" s="27"/>
      <c r="R337" s="32"/>
      <c r="S337" s="1828"/>
    </row>
    <row r="338" spans="4:19" s="4" customFormat="1" ht="19.7" customHeight="1">
      <c r="D338" s="28"/>
      <c r="E338" s="28"/>
      <c r="F338" s="28"/>
      <c r="G338" s="73"/>
      <c r="H338" s="229"/>
      <c r="I338" s="27"/>
      <c r="J338" s="77"/>
      <c r="K338" s="217"/>
      <c r="L338" s="73"/>
      <c r="M338" s="27"/>
      <c r="N338" s="27"/>
      <c r="O338" s="32"/>
      <c r="P338" s="28"/>
      <c r="Q338" s="27"/>
      <c r="R338" s="32"/>
      <c r="S338" s="1828"/>
    </row>
    <row r="339" spans="4:19" s="4" customFormat="1" ht="19.7" customHeight="1">
      <c r="D339" s="28"/>
      <c r="E339" s="28"/>
      <c r="F339" s="28"/>
      <c r="G339" s="73"/>
      <c r="H339" s="229"/>
      <c r="I339" s="27"/>
      <c r="J339" s="77"/>
      <c r="K339" s="217"/>
      <c r="L339" s="73"/>
      <c r="M339" s="27"/>
      <c r="N339" s="27"/>
      <c r="O339" s="32"/>
      <c r="P339" s="28"/>
      <c r="Q339" s="27"/>
      <c r="R339" s="32"/>
      <c r="S339" s="1828"/>
    </row>
    <row r="340" spans="4:19" s="4" customFormat="1" ht="19.7" customHeight="1">
      <c r="D340" s="28"/>
      <c r="E340" s="28"/>
      <c r="F340" s="28"/>
      <c r="G340" s="73"/>
      <c r="H340" s="229"/>
      <c r="I340" s="27"/>
      <c r="J340" s="77"/>
      <c r="K340" s="217"/>
      <c r="L340" s="73"/>
      <c r="M340" s="27"/>
      <c r="N340" s="27"/>
      <c r="O340" s="32"/>
      <c r="P340" s="28"/>
      <c r="Q340" s="27"/>
      <c r="R340" s="32"/>
      <c r="S340" s="1828"/>
    </row>
    <row r="341" spans="4:19" s="4" customFormat="1" ht="19.7" customHeight="1">
      <c r="D341" s="28"/>
      <c r="E341" s="28"/>
      <c r="F341" s="28"/>
      <c r="G341" s="73"/>
      <c r="H341" s="229"/>
      <c r="I341" s="27"/>
      <c r="J341" s="77"/>
      <c r="K341" s="217"/>
      <c r="L341" s="73"/>
      <c r="M341" s="27"/>
      <c r="N341" s="27"/>
      <c r="O341" s="32"/>
      <c r="P341" s="28"/>
      <c r="Q341" s="27"/>
      <c r="R341" s="32"/>
      <c r="S341" s="1828"/>
    </row>
    <row r="342" spans="4:19" s="4" customFormat="1" ht="19.7" customHeight="1">
      <c r="D342" s="28"/>
      <c r="E342" s="28"/>
      <c r="F342" s="28"/>
      <c r="G342" s="73"/>
      <c r="H342" s="229"/>
      <c r="I342" s="27"/>
      <c r="J342" s="77"/>
      <c r="K342" s="217"/>
      <c r="L342" s="73"/>
      <c r="M342" s="27"/>
      <c r="N342" s="27"/>
      <c r="O342" s="32"/>
      <c r="P342" s="28"/>
      <c r="Q342" s="27"/>
      <c r="R342" s="32"/>
      <c r="S342" s="1828"/>
    </row>
    <row r="343" spans="4:19" s="4" customFormat="1" ht="19.7" customHeight="1">
      <c r="D343" s="28"/>
      <c r="E343" s="28"/>
      <c r="F343" s="28"/>
      <c r="G343" s="73"/>
      <c r="H343" s="229"/>
      <c r="I343" s="27"/>
      <c r="J343" s="77"/>
      <c r="K343" s="217"/>
      <c r="L343" s="73"/>
      <c r="M343" s="27"/>
      <c r="N343" s="27"/>
      <c r="O343" s="32"/>
      <c r="P343" s="28"/>
      <c r="Q343" s="27"/>
      <c r="R343" s="32"/>
      <c r="S343" s="1828"/>
    </row>
    <row r="344" spans="4:19" s="4" customFormat="1" ht="19.7" customHeight="1">
      <c r="D344" s="28"/>
      <c r="E344" s="28"/>
      <c r="F344" s="28"/>
      <c r="G344" s="73"/>
      <c r="H344" s="229"/>
      <c r="I344" s="27"/>
      <c r="J344" s="77"/>
      <c r="K344" s="217"/>
      <c r="L344" s="73"/>
      <c r="M344" s="27"/>
      <c r="N344" s="27"/>
      <c r="O344" s="32"/>
      <c r="P344" s="28"/>
      <c r="Q344" s="27"/>
      <c r="R344" s="32"/>
      <c r="S344" s="1828"/>
    </row>
    <row r="345" spans="4:19" s="4" customFormat="1" ht="19.7" customHeight="1">
      <c r="D345" s="28"/>
      <c r="E345" s="28"/>
      <c r="F345" s="28"/>
      <c r="G345" s="73"/>
      <c r="H345" s="229"/>
      <c r="I345" s="27"/>
      <c r="J345" s="77"/>
      <c r="K345" s="217"/>
      <c r="L345" s="73"/>
      <c r="M345" s="27"/>
      <c r="N345" s="27"/>
      <c r="O345" s="32"/>
      <c r="P345" s="28"/>
      <c r="Q345" s="27"/>
      <c r="R345" s="32"/>
      <c r="S345" s="1828"/>
    </row>
    <row r="346" spans="4:19" s="4" customFormat="1" ht="19.7" customHeight="1">
      <c r="D346" s="28"/>
      <c r="E346" s="28"/>
      <c r="F346" s="28"/>
      <c r="G346" s="73"/>
      <c r="H346" s="229"/>
      <c r="I346" s="27"/>
      <c r="J346" s="77"/>
      <c r="K346" s="217"/>
      <c r="L346" s="73"/>
      <c r="M346" s="27"/>
      <c r="N346" s="27"/>
      <c r="O346" s="32"/>
      <c r="P346" s="28"/>
      <c r="Q346" s="27"/>
      <c r="R346" s="32"/>
      <c r="S346" s="1828"/>
    </row>
    <row r="347" spans="4:19" s="4" customFormat="1" ht="19.7" customHeight="1">
      <c r="D347" s="28"/>
      <c r="E347" s="28"/>
      <c r="F347" s="28"/>
      <c r="G347" s="73"/>
      <c r="H347" s="229"/>
      <c r="I347" s="27"/>
      <c r="J347" s="77"/>
      <c r="K347" s="217"/>
      <c r="L347" s="73"/>
      <c r="M347" s="27"/>
      <c r="N347" s="27"/>
      <c r="O347" s="32"/>
      <c r="P347" s="28"/>
      <c r="Q347" s="27"/>
      <c r="R347" s="32"/>
      <c r="S347" s="1828"/>
    </row>
    <row r="348" spans="4:19" s="4" customFormat="1" ht="19.7" customHeight="1">
      <c r="D348" s="28"/>
      <c r="E348" s="28"/>
      <c r="F348" s="28"/>
      <c r="G348" s="73"/>
      <c r="H348" s="229"/>
      <c r="I348" s="27"/>
      <c r="J348" s="77"/>
      <c r="K348" s="217"/>
      <c r="L348" s="73"/>
      <c r="M348" s="27"/>
      <c r="N348" s="27"/>
      <c r="O348" s="32"/>
      <c r="P348" s="28"/>
      <c r="Q348" s="27"/>
      <c r="R348" s="32"/>
      <c r="S348" s="1828"/>
    </row>
    <row r="349" spans="4:19" s="4" customFormat="1" ht="19.7" customHeight="1">
      <c r="D349" s="28"/>
      <c r="E349" s="28"/>
      <c r="F349" s="28"/>
      <c r="G349" s="73"/>
      <c r="H349" s="229"/>
      <c r="I349" s="27"/>
      <c r="J349" s="77"/>
      <c r="K349" s="217"/>
      <c r="L349" s="73"/>
      <c r="M349" s="27"/>
      <c r="N349" s="27"/>
      <c r="O349" s="32"/>
      <c r="P349" s="28"/>
      <c r="Q349" s="27"/>
      <c r="R349" s="32"/>
      <c r="S349" s="1828"/>
    </row>
    <row r="350" spans="4:19" s="4" customFormat="1" ht="19.7" customHeight="1">
      <c r="D350" s="28"/>
      <c r="E350" s="28"/>
      <c r="F350" s="28"/>
      <c r="G350" s="73"/>
      <c r="H350" s="229"/>
      <c r="I350" s="27"/>
      <c r="J350" s="77"/>
      <c r="K350" s="217"/>
      <c r="L350" s="73"/>
      <c r="M350" s="27"/>
      <c r="N350" s="27"/>
      <c r="O350" s="32"/>
      <c r="P350" s="28"/>
      <c r="Q350" s="27"/>
      <c r="R350" s="32"/>
      <c r="S350" s="1828"/>
    </row>
    <row r="351" spans="4:19" s="4" customFormat="1" ht="19.7" customHeight="1">
      <c r="D351" s="28"/>
      <c r="E351" s="28"/>
      <c r="F351" s="28"/>
      <c r="G351" s="73"/>
      <c r="H351" s="229"/>
      <c r="I351" s="27"/>
      <c r="J351" s="77"/>
      <c r="K351" s="217"/>
      <c r="L351" s="73"/>
      <c r="M351" s="27"/>
      <c r="N351" s="27"/>
      <c r="O351" s="32"/>
      <c r="P351" s="28"/>
      <c r="Q351" s="27"/>
      <c r="R351" s="32"/>
      <c r="S351" s="1828"/>
    </row>
    <row r="352" spans="4:19" s="4" customFormat="1" ht="19.7" customHeight="1">
      <c r="D352" s="28"/>
      <c r="E352" s="28"/>
      <c r="F352" s="28"/>
      <c r="G352" s="73"/>
      <c r="H352" s="229"/>
      <c r="I352" s="27"/>
      <c r="J352" s="77"/>
      <c r="K352" s="217"/>
      <c r="L352" s="73"/>
      <c r="M352" s="27"/>
      <c r="N352" s="27"/>
      <c r="O352" s="32"/>
      <c r="P352" s="28"/>
      <c r="Q352" s="27"/>
      <c r="R352" s="32"/>
      <c r="S352" s="1828"/>
    </row>
    <row r="353" spans="4:19" s="4" customFormat="1" ht="19.7" customHeight="1">
      <c r="D353" s="28"/>
      <c r="E353" s="28"/>
      <c r="F353" s="28"/>
      <c r="G353" s="73"/>
      <c r="H353" s="229"/>
      <c r="I353" s="27"/>
      <c r="J353" s="77"/>
      <c r="K353" s="217"/>
      <c r="L353" s="73"/>
      <c r="M353" s="27"/>
      <c r="N353" s="27"/>
      <c r="O353" s="32"/>
      <c r="P353" s="28"/>
      <c r="Q353" s="27"/>
      <c r="R353" s="32"/>
      <c r="S353" s="1828"/>
    </row>
    <row r="354" spans="4:19" s="4" customFormat="1" ht="19.7" customHeight="1">
      <c r="D354" s="28"/>
      <c r="E354" s="28"/>
      <c r="F354" s="28"/>
      <c r="G354" s="73"/>
      <c r="H354" s="229"/>
      <c r="I354" s="27"/>
      <c r="J354" s="77"/>
      <c r="K354" s="217"/>
      <c r="L354" s="73"/>
      <c r="M354" s="27"/>
      <c r="N354" s="27"/>
      <c r="O354" s="32"/>
      <c r="P354" s="28"/>
      <c r="Q354" s="27"/>
      <c r="R354" s="32"/>
      <c r="S354" s="1828"/>
    </row>
    <row r="355" spans="4:19" s="4" customFormat="1" ht="19.7" customHeight="1">
      <c r="D355" s="28"/>
      <c r="E355" s="28"/>
      <c r="F355" s="28"/>
      <c r="G355" s="73"/>
      <c r="H355" s="229"/>
      <c r="I355" s="27"/>
      <c r="J355" s="77"/>
      <c r="K355" s="217"/>
      <c r="L355" s="73"/>
      <c r="M355" s="27"/>
      <c r="N355" s="27"/>
      <c r="O355" s="32"/>
      <c r="P355" s="28"/>
      <c r="Q355" s="27"/>
      <c r="R355" s="32"/>
      <c r="S355" s="1828"/>
    </row>
    <row r="356" spans="4:19" s="4" customFormat="1" ht="19.7" customHeight="1">
      <c r="D356" s="28"/>
      <c r="E356" s="28"/>
      <c r="F356" s="28"/>
      <c r="G356" s="73"/>
      <c r="H356" s="229"/>
      <c r="I356" s="27"/>
      <c r="J356" s="77"/>
      <c r="K356" s="217"/>
      <c r="L356" s="73"/>
      <c r="M356" s="27"/>
      <c r="N356" s="27"/>
      <c r="O356" s="32"/>
      <c r="P356" s="28"/>
      <c r="Q356" s="27"/>
      <c r="R356" s="32"/>
      <c r="S356" s="1828"/>
    </row>
    <row r="357" spans="4:19" s="4" customFormat="1" ht="19.7" customHeight="1">
      <c r="D357" s="28"/>
      <c r="E357" s="28"/>
      <c r="F357" s="28"/>
      <c r="G357" s="73"/>
      <c r="H357" s="229"/>
      <c r="I357" s="27"/>
      <c r="J357" s="77"/>
      <c r="K357" s="217"/>
      <c r="L357" s="73"/>
      <c r="M357" s="27"/>
      <c r="N357" s="27"/>
      <c r="O357" s="32"/>
      <c r="P357" s="28"/>
      <c r="Q357" s="27"/>
      <c r="R357" s="32"/>
      <c r="S357" s="1828"/>
    </row>
    <row r="358" spans="4:19" s="4" customFormat="1" ht="19.7" customHeight="1">
      <c r="D358" s="28"/>
      <c r="E358" s="28"/>
      <c r="F358" s="28"/>
      <c r="G358" s="73"/>
      <c r="H358" s="229"/>
      <c r="I358" s="27"/>
      <c r="J358" s="77"/>
      <c r="K358" s="217"/>
      <c r="L358" s="73"/>
      <c r="M358" s="27"/>
      <c r="N358" s="27"/>
      <c r="O358" s="32"/>
      <c r="P358" s="28"/>
      <c r="Q358" s="27"/>
      <c r="R358" s="32"/>
      <c r="S358" s="1828"/>
    </row>
    <row r="359" spans="4:19" s="4" customFormat="1" ht="19.7" customHeight="1">
      <c r="D359" s="28"/>
      <c r="E359" s="28"/>
      <c r="F359" s="28"/>
      <c r="G359" s="73"/>
      <c r="H359" s="229"/>
      <c r="I359" s="27"/>
      <c r="J359" s="77"/>
      <c r="K359" s="217"/>
      <c r="L359" s="73"/>
      <c r="M359" s="27"/>
      <c r="N359" s="27"/>
      <c r="O359" s="32"/>
      <c r="P359" s="28"/>
      <c r="Q359" s="27"/>
      <c r="R359" s="32"/>
      <c r="S359" s="1828"/>
    </row>
    <row r="360" spans="4:19" s="4" customFormat="1" ht="19.7" customHeight="1">
      <c r="D360" s="28"/>
      <c r="E360" s="28"/>
      <c r="F360" s="28"/>
      <c r="G360" s="73"/>
      <c r="H360" s="229"/>
      <c r="I360" s="27"/>
      <c r="J360" s="77"/>
      <c r="K360" s="217"/>
      <c r="L360" s="73"/>
      <c r="M360" s="27"/>
      <c r="N360" s="27"/>
      <c r="O360" s="32"/>
      <c r="P360" s="28"/>
      <c r="Q360" s="27"/>
      <c r="R360" s="32"/>
      <c r="S360" s="1828"/>
    </row>
    <row r="361" spans="4:19" s="4" customFormat="1" ht="19.7" customHeight="1">
      <c r="D361" s="28"/>
      <c r="E361" s="28"/>
      <c r="F361" s="28"/>
      <c r="G361" s="73"/>
      <c r="H361" s="229"/>
      <c r="I361" s="27"/>
      <c r="J361" s="77"/>
      <c r="K361" s="217"/>
      <c r="L361" s="73"/>
      <c r="M361" s="27"/>
      <c r="N361" s="27"/>
      <c r="O361" s="32"/>
      <c r="P361" s="28"/>
      <c r="Q361" s="27"/>
      <c r="R361" s="32"/>
      <c r="S361" s="1828"/>
    </row>
    <row r="362" spans="4:19" s="4" customFormat="1" ht="19.7" customHeight="1">
      <c r="D362" s="28"/>
      <c r="E362" s="28"/>
      <c r="F362" s="28"/>
      <c r="G362" s="73"/>
      <c r="H362" s="229"/>
      <c r="I362" s="27"/>
      <c r="J362" s="77"/>
      <c r="K362" s="217"/>
      <c r="L362" s="73"/>
      <c r="M362" s="27"/>
      <c r="N362" s="27"/>
      <c r="O362" s="32"/>
      <c r="P362" s="28"/>
      <c r="Q362" s="27"/>
      <c r="R362" s="32"/>
      <c r="S362" s="1828"/>
    </row>
    <row r="363" spans="4:19" s="4" customFormat="1" ht="19.7" customHeight="1">
      <c r="D363" s="28"/>
      <c r="E363" s="28"/>
      <c r="F363" s="28"/>
      <c r="G363" s="73"/>
      <c r="H363" s="229"/>
      <c r="I363" s="27"/>
      <c r="J363" s="77"/>
      <c r="K363" s="217"/>
      <c r="L363" s="73"/>
      <c r="M363" s="27"/>
      <c r="N363" s="27"/>
      <c r="O363" s="32"/>
      <c r="P363" s="28"/>
      <c r="Q363" s="27"/>
      <c r="R363" s="32"/>
      <c r="S363" s="1828"/>
    </row>
    <row r="364" spans="4:19" s="4" customFormat="1" ht="19.7" customHeight="1">
      <c r="D364" s="28"/>
      <c r="E364" s="28"/>
      <c r="F364" s="28"/>
      <c r="G364" s="73"/>
      <c r="H364" s="229"/>
      <c r="I364" s="27"/>
      <c r="J364" s="77"/>
      <c r="K364" s="217"/>
      <c r="L364" s="73"/>
      <c r="M364" s="27"/>
      <c r="N364" s="27"/>
      <c r="O364" s="32"/>
      <c r="P364" s="28"/>
      <c r="Q364" s="27"/>
      <c r="R364" s="32"/>
      <c r="S364" s="1828"/>
    </row>
    <row r="365" spans="4:19" s="4" customFormat="1" ht="19.7" customHeight="1">
      <c r="D365" s="28"/>
      <c r="E365" s="28"/>
      <c r="F365" s="28"/>
      <c r="G365" s="73"/>
      <c r="H365" s="229"/>
      <c r="I365" s="27"/>
      <c r="J365" s="77"/>
      <c r="K365" s="217"/>
      <c r="L365" s="73"/>
      <c r="M365" s="27"/>
      <c r="N365" s="27"/>
      <c r="O365" s="32"/>
      <c r="P365" s="28"/>
      <c r="Q365" s="27"/>
      <c r="R365" s="32"/>
      <c r="S365" s="1828"/>
    </row>
    <row r="366" spans="4:19" s="4" customFormat="1" ht="19.7" customHeight="1">
      <c r="D366" s="28"/>
      <c r="E366" s="28"/>
      <c r="F366" s="28"/>
      <c r="G366" s="73"/>
      <c r="H366" s="229"/>
      <c r="I366" s="27"/>
      <c r="J366" s="77"/>
      <c r="K366" s="217"/>
      <c r="L366" s="73"/>
      <c r="M366" s="27"/>
      <c r="N366" s="27"/>
      <c r="O366" s="32"/>
      <c r="P366" s="28"/>
      <c r="Q366" s="27"/>
      <c r="R366" s="32"/>
      <c r="S366" s="1828"/>
    </row>
    <row r="367" spans="4:19" s="4" customFormat="1" ht="19.7" customHeight="1">
      <c r="D367" s="28"/>
      <c r="E367" s="28"/>
      <c r="F367" s="28"/>
      <c r="G367" s="73"/>
      <c r="H367" s="229"/>
      <c r="I367" s="27"/>
      <c r="J367" s="77"/>
      <c r="K367" s="217"/>
      <c r="L367" s="73"/>
      <c r="M367" s="27"/>
      <c r="N367" s="27"/>
      <c r="O367" s="32"/>
      <c r="P367" s="28"/>
      <c r="Q367" s="27"/>
      <c r="R367" s="32"/>
      <c r="S367" s="1828"/>
    </row>
    <row r="368" spans="4:19" s="4" customFormat="1" ht="19.7" customHeight="1">
      <c r="D368" s="28"/>
      <c r="E368" s="28"/>
      <c r="F368" s="28"/>
      <c r="G368" s="73"/>
      <c r="H368" s="229"/>
      <c r="I368" s="27"/>
      <c r="J368" s="77"/>
      <c r="K368" s="217"/>
      <c r="L368" s="73"/>
      <c r="M368" s="27"/>
      <c r="N368" s="27"/>
      <c r="O368" s="32"/>
      <c r="P368" s="28"/>
      <c r="Q368" s="27"/>
      <c r="R368" s="32"/>
      <c r="S368" s="1828"/>
    </row>
    <row r="369" spans="4:19" s="4" customFormat="1" ht="19.7" customHeight="1">
      <c r="D369" s="28"/>
      <c r="E369" s="28"/>
      <c r="F369" s="28"/>
      <c r="G369" s="73"/>
      <c r="H369" s="229"/>
      <c r="I369" s="27"/>
      <c r="J369" s="77"/>
      <c r="K369" s="217"/>
      <c r="L369" s="73"/>
      <c r="M369" s="27"/>
      <c r="N369" s="27"/>
      <c r="O369" s="32"/>
      <c r="P369" s="28"/>
      <c r="Q369" s="27"/>
      <c r="R369" s="32"/>
      <c r="S369" s="1828"/>
    </row>
    <row r="370" spans="4:19" s="4" customFormat="1" ht="19.7" customHeight="1">
      <c r="D370" s="28"/>
      <c r="E370" s="28"/>
      <c r="F370" s="28"/>
      <c r="G370" s="73"/>
      <c r="H370" s="229"/>
      <c r="I370" s="27"/>
      <c r="J370" s="77"/>
      <c r="K370" s="217"/>
      <c r="L370" s="73"/>
      <c r="M370" s="27"/>
      <c r="N370" s="27"/>
      <c r="O370" s="32"/>
      <c r="P370" s="28"/>
      <c r="Q370" s="27"/>
      <c r="R370" s="32"/>
      <c r="S370" s="1828"/>
    </row>
    <row r="371" spans="4:19" s="4" customFormat="1" ht="19.7" customHeight="1">
      <c r="D371" s="28"/>
      <c r="E371" s="28"/>
      <c r="F371" s="28"/>
      <c r="G371" s="73"/>
      <c r="H371" s="229"/>
      <c r="I371" s="27"/>
      <c r="J371" s="77"/>
      <c r="K371" s="217"/>
      <c r="L371" s="73"/>
      <c r="M371" s="27"/>
      <c r="N371" s="27"/>
      <c r="O371" s="32"/>
      <c r="P371" s="28"/>
      <c r="Q371" s="27"/>
      <c r="R371" s="32"/>
      <c r="S371" s="1828"/>
    </row>
    <row r="372" spans="4:19" s="4" customFormat="1" ht="19.7" customHeight="1">
      <c r="D372" s="28"/>
      <c r="E372" s="28"/>
      <c r="F372" s="28"/>
      <c r="G372" s="73"/>
      <c r="H372" s="229"/>
      <c r="I372" s="27"/>
      <c r="J372" s="77"/>
      <c r="K372" s="217"/>
      <c r="L372" s="73"/>
      <c r="M372" s="27"/>
      <c r="N372" s="27"/>
      <c r="O372" s="32"/>
      <c r="P372" s="28"/>
      <c r="Q372" s="27"/>
      <c r="R372" s="32"/>
      <c r="S372" s="1828"/>
    </row>
    <row r="373" spans="4:19" s="4" customFormat="1" ht="19.7" customHeight="1">
      <c r="D373" s="28"/>
      <c r="E373" s="28"/>
      <c r="F373" s="28"/>
      <c r="G373" s="73"/>
      <c r="H373" s="229"/>
      <c r="I373" s="27"/>
      <c r="J373" s="77"/>
      <c r="K373" s="217"/>
      <c r="L373" s="73"/>
      <c r="M373" s="27"/>
      <c r="N373" s="27"/>
      <c r="O373" s="32"/>
      <c r="P373" s="28"/>
      <c r="Q373" s="27"/>
      <c r="R373" s="32"/>
      <c r="S373" s="1828"/>
    </row>
    <row r="374" spans="4:19" s="4" customFormat="1" ht="19.7" customHeight="1">
      <c r="D374" s="28"/>
      <c r="E374" s="28"/>
      <c r="F374" s="28"/>
      <c r="G374" s="73"/>
      <c r="H374" s="229"/>
      <c r="I374" s="27"/>
      <c r="J374" s="77"/>
      <c r="K374" s="217"/>
      <c r="L374" s="73"/>
      <c r="M374" s="27"/>
      <c r="N374" s="27"/>
      <c r="O374" s="32"/>
      <c r="P374" s="28"/>
      <c r="Q374" s="27"/>
      <c r="R374" s="32"/>
      <c r="S374" s="1828"/>
    </row>
    <row r="375" spans="4:19" s="4" customFormat="1" ht="19.7" customHeight="1">
      <c r="D375" s="28"/>
      <c r="E375" s="28"/>
      <c r="F375" s="28"/>
      <c r="G375" s="73"/>
      <c r="H375" s="229"/>
      <c r="I375" s="27"/>
      <c r="J375" s="77"/>
      <c r="K375" s="217"/>
      <c r="L375" s="73"/>
      <c r="M375" s="27"/>
      <c r="N375" s="27"/>
      <c r="O375" s="32"/>
      <c r="P375" s="28"/>
      <c r="Q375" s="27"/>
      <c r="R375" s="32"/>
      <c r="S375" s="1828"/>
    </row>
    <row r="376" spans="4:19" s="4" customFormat="1" ht="19.7" customHeight="1">
      <c r="D376" s="28"/>
      <c r="E376" s="28"/>
      <c r="F376" s="28"/>
      <c r="G376" s="73"/>
      <c r="H376" s="229"/>
      <c r="I376" s="27"/>
      <c r="J376" s="77"/>
      <c r="K376" s="217"/>
      <c r="L376" s="73"/>
      <c r="M376" s="27"/>
      <c r="N376" s="27"/>
      <c r="O376" s="32"/>
      <c r="P376" s="28"/>
      <c r="Q376" s="27"/>
      <c r="R376" s="32"/>
      <c r="S376" s="1828"/>
    </row>
    <row r="377" spans="4:19" s="4" customFormat="1" ht="19.7" customHeight="1">
      <c r="D377" s="28"/>
      <c r="E377" s="28"/>
      <c r="F377" s="28"/>
      <c r="G377" s="73"/>
      <c r="H377" s="229"/>
      <c r="I377" s="27"/>
      <c r="J377" s="77"/>
      <c r="K377" s="217"/>
      <c r="L377" s="73"/>
      <c r="M377" s="27"/>
      <c r="N377" s="27"/>
      <c r="O377" s="32"/>
      <c r="P377" s="28"/>
      <c r="Q377" s="27"/>
      <c r="R377" s="32"/>
      <c r="S377" s="1828"/>
    </row>
    <row r="378" spans="4:19" s="4" customFormat="1" ht="19.7" customHeight="1">
      <c r="D378" s="28"/>
      <c r="E378" s="28"/>
      <c r="F378" s="28"/>
      <c r="G378" s="73"/>
      <c r="H378" s="229"/>
      <c r="I378" s="27"/>
      <c r="J378" s="77"/>
      <c r="K378" s="217"/>
      <c r="L378" s="73"/>
      <c r="M378" s="27"/>
      <c r="N378" s="27"/>
      <c r="O378" s="32"/>
      <c r="P378" s="28"/>
      <c r="Q378" s="27"/>
      <c r="R378" s="32"/>
      <c r="S378" s="1828"/>
    </row>
    <row r="379" spans="4:19" s="4" customFormat="1" ht="19.7" customHeight="1">
      <c r="D379" s="28"/>
      <c r="E379" s="28"/>
      <c r="F379" s="28"/>
      <c r="G379" s="73"/>
      <c r="H379" s="229"/>
      <c r="I379" s="27"/>
      <c r="J379" s="77"/>
      <c r="K379" s="217"/>
      <c r="L379" s="73"/>
      <c r="M379" s="27"/>
      <c r="N379" s="27"/>
      <c r="O379" s="32"/>
      <c r="P379" s="28"/>
      <c r="Q379" s="27"/>
      <c r="R379" s="32"/>
      <c r="S379" s="1828"/>
    </row>
    <row r="380" spans="4:19" s="4" customFormat="1" ht="19.7" customHeight="1">
      <c r="D380" s="28"/>
      <c r="E380" s="28"/>
      <c r="F380" s="28"/>
      <c r="G380" s="73"/>
      <c r="H380" s="229"/>
      <c r="I380" s="27"/>
      <c r="J380" s="77"/>
      <c r="K380" s="217"/>
      <c r="L380" s="73"/>
      <c r="M380" s="27"/>
      <c r="N380" s="27"/>
      <c r="O380" s="32"/>
      <c r="P380" s="28"/>
      <c r="Q380" s="27"/>
      <c r="R380" s="32"/>
      <c r="S380" s="1828"/>
    </row>
    <row r="381" spans="4:19" s="4" customFormat="1" ht="19.7" customHeight="1">
      <c r="D381" s="28"/>
      <c r="E381" s="28"/>
      <c r="F381" s="28"/>
      <c r="G381" s="73"/>
      <c r="H381" s="229"/>
      <c r="I381" s="27"/>
      <c r="J381" s="77"/>
      <c r="K381" s="217"/>
      <c r="L381" s="73"/>
      <c r="M381" s="27"/>
      <c r="N381" s="27"/>
      <c r="O381" s="32"/>
      <c r="P381" s="28"/>
      <c r="Q381" s="27"/>
      <c r="R381" s="32"/>
      <c r="S381" s="1828"/>
    </row>
    <row r="382" spans="4:19" s="4" customFormat="1" ht="19.7" customHeight="1">
      <c r="D382" s="28"/>
      <c r="E382" s="28"/>
      <c r="F382" s="28"/>
      <c r="G382" s="73"/>
      <c r="H382" s="229"/>
      <c r="I382" s="27"/>
      <c r="J382" s="77"/>
      <c r="K382" s="217"/>
      <c r="L382" s="73"/>
      <c r="M382" s="27"/>
      <c r="N382" s="27"/>
      <c r="O382" s="32"/>
      <c r="P382" s="28"/>
      <c r="Q382" s="27"/>
      <c r="R382" s="32"/>
      <c r="S382" s="1828"/>
    </row>
    <row r="383" spans="4:19" s="4" customFormat="1" ht="19.7" customHeight="1">
      <c r="D383" s="28"/>
      <c r="E383" s="28"/>
      <c r="F383" s="28"/>
      <c r="G383" s="73"/>
      <c r="H383" s="229"/>
      <c r="I383" s="27"/>
      <c r="J383" s="77"/>
      <c r="K383" s="217"/>
      <c r="L383" s="73"/>
      <c r="M383" s="27"/>
      <c r="N383" s="27"/>
      <c r="O383" s="32"/>
      <c r="P383" s="28"/>
      <c r="Q383" s="27"/>
      <c r="R383" s="32"/>
      <c r="S383" s="1828"/>
    </row>
    <row r="384" spans="4:19" s="4" customFormat="1" ht="19.7" customHeight="1">
      <c r="D384" s="28"/>
      <c r="E384" s="28"/>
      <c r="F384" s="28"/>
      <c r="G384" s="73"/>
      <c r="H384" s="229"/>
      <c r="I384" s="27"/>
      <c r="J384" s="77"/>
      <c r="K384" s="217"/>
      <c r="L384" s="73"/>
      <c r="M384" s="27"/>
      <c r="N384" s="27"/>
      <c r="O384" s="32"/>
      <c r="P384" s="28"/>
      <c r="Q384" s="27"/>
      <c r="R384" s="32"/>
      <c r="S384" s="1828"/>
    </row>
    <row r="385" spans="4:19" s="4" customFormat="1" ht="19.7" customHeight="1">
      <c r="D385" s="28"/>
      <c r="E385" s="28"/>
      <c r="F385" s="28"/>
      <c r="G385" s="73"/>
      <c r="H385" s="229"/>
      <c r="I385" s="27"/>
      <c r="J385" s="77"/>
      <c r="K385" s="217"/>
      <c r="L385" s="73"/>
      <c r="M385" s="27"/>
      <c r="N385" s="27"/>
      <c r="O385" s="32"/>
      <c r="P385" s="28"/>
      <c r="Q385" s="27"/>
      <c r="R385" s="32"/>
      <c r="S385" s="1828"/>
    </row>
    <row r="386" spans="4:19" s="4" customFormat="1" ht="19.7" customHeight="1">
      <c r="D386" s="28"/>
      <c r="E386" s="28"/>
      <c r="F386" s="28"/>
      <c r="G386" s="73"/>
      <c r="H386" s="229"/>
      <c r="I386" s="27"/>
      <c r="J386" s="77"/>
      <c r="K386" s="217"/>
      <c r="L386" s="73"/>
      <c r="M386" s="27"/>
      <c r="N386" s="27"/>
      <c r="O386" s="32"/>
      <c r="P386" s="28"/>
      <c r="Q386" s="27"/>
      <c r="R386" s="32"/>
      <c r="S386" s="1828"/>
    </row>
    <row r="387" spans="4:19" s="4" customFormat="1" ht="19.7" customHeight="1">
      <c r="D387" s="28"/>
      <c r="E387" s="28"/>
      <c r="F387" s="28"/>
      <c r="G387" s="73"/>
      <c r="H387" s="229"/>
      <c r="I387" s="27"/>
      <c r="J387" s="77"/>
      <c r="K387" s="217"/>
      <c r="L387" s="73"/>
      <c r="M387" s="27"/>
      <c r="N387" s="27"/>
      <c r="O387" s="32"/>
      <c r="P387" s="28"/>
      <c r="Q387" s="27"/>
      <c r="R387" s="32"/>
      <c r="S387" s="1828"/>
    </row>
    <row r="388" spans="4:19" s="4" customFormat="1" ht="19.7" customHeight="1">
      <c r="D388" s="28"/>
      <c r="E388" s="28"/>
      <c r="F388" s="28"/>
      <c r="G388" s="73"/>
      <c r="H388" s="229"/>
      <c r="I388" s="27"/>
      <c r="J388" s="77"/>
      <c r="K388" s="217"/>
      <c r="L388" s="73"/>
      <c r="M388" s="27"/>
      <c r="N388" s="27"/>
      <c r="O388" s="32"/>
      <c r="P388" s="28"/>
      <c r="Q388" s="27"/>
      <c r="R388" s="32"/>
      <c r="S388" s="1828"/>
    </row>
    <row r="389" spans="4:19" s="4" customFormat="1" ht="19.7" customHeight="1">
      <c r="D389" s="28"/>
      <c r="E389" s="28"/>
      <c r="F389" s="28"/>
      <c r="G389" s="73"/>
      <c r="H389" s="229"/>
      <c r="I389" s="27"/>
      <c r="J389" s="77"/>
      <c r="K389" s="217"/>
      <c r="L389" s="73"/>
      <c r="M389" s="27"/>
      <c r="N389" s="27"/>
      <c r="O389" s="32"/>
      <c r="P389" s="28"/>
      <c r="Q389" s="27"/>
      <c r="R389" s="32"/>
      <c r="S389" s="1828"/>
    </row>
    <row r="390" spans="4:19" s="4" customFormat="1" ht="19.7" customHeight="1">
      <c r="D390" s="28"/>
      <c r="E390" s="28"/>
      <c r="F390" s="28"/>
      <c r="G390" s="73"/>
      <c r="H390" s="229"/>
      <c r="I390" s="27"/>
      <c r="J390" s="77"/>
      <c r="K390" s="217"/>
      <c r="L390" s="73"/>
      <c r="M390" s="27"/>
      <c r="N390" s="27"/>
      <c r="O390" s="32"/>
      <c r="P390" s="28"/>
      <c r="Q390" s="27"/>
      <c r="R390" s="32"/>
      <c r="S390" s="1828"/>
    </row>
    <row r="391" spans="4:19" s="4" customFormat="1" ht="19.7" customHeight="1">
      <c r="D391" s="28"/>
      <c r="E391" s="28"/>
      <c r="F391" s="28"/>
      <c r="G391" s="73"/>
      <c r="H391" s="229"/>
      <c r="I391" s="27"/>
      <c r="J391" s="77"/>
      <c r="K391" s="217"/>
      <c r="L391" s="73"/>
      <c r="M391" s="27"/>
      <c r="N391" s="27"/>
      <c r="O391" s="32"/>
      <c r="P391" s="28"/>
      <c r="Q391" s="27"/>
      <c r="R391" s="32"/>
      <c r="S391" s="1828"/>
    </row>
    <row r="392" spans="4:19" s="4" customFormat="1" ht="19.7" customHeight="1">
      <c r="D392" s="28"/>
      <c r="E392" s="28"/>
      <c r="F392" s="28"/>
      <c r="G392" s="73"/>
      <c r="H392" s="229"/>
      <c r="I392" s="27"/>
      <c r="J392" s="77"/>
      <c r="K392" s="217"/>
      <c r="L392" s="73"/>
      <c r="M392" s="27"/>
      <c r="N392" s="27"/>
      <c r="O392" s="32"/>
      <c r="P392" s="28"/>
      <c r="Q392" s="27"/>
      <c r="R392" s="32"/>
      <c r="S392" s="1828"/>
    </row>
    <row r="393" spans="4:19" s="4" customFormat="1" ht="19.7" customHeight="1">
      <c r="D393" s="28"/>
      <c r="E393" s="28"/>
      <c r="F393" s="28"/>
      <c r="G393" s="73"/>
      <c r="H393" s="229"/>
      <c r="I393" s="27"/>
      <c r="J393" s="77"/>
      <c r="K393" s="217"/>
      <c r="L393" s="73"/>
      <c r="M393" s="27"/>
      <c r="N393" s="27"/>
      <c r="O393" s="32"/>
      <c r="P393" s="28"/>
      <c r="Q393" s="27"/>
      <c r="R393" s="32"/>
      <c r="S393" s="1828"/>
    </row>
    <row r="394" spans="4:19" s="4" customFormat="1" ht="19.7" customHeight="1">
      <c r="D394" s="28"/>
      <c r="E394" s="28"/>
      <c r="F394" s="28"/>
      <c r="G394" s="73"/>
      <c r="H394" s="229"/>
      <c r="I394" s="27"/>
      <c r="J394" s="77"/>
      <c r="K394" s="217"/>
      <c r="L394" s="73"/>
      <c r="M394" s="27"/>
      <c r="N394" s="27"/>
      <c r="O394" s="32"/>
      <c r="P394" s="28"/>
      <c r="Q394" s="27"/>
      <c r="R394" s="32"/>
      <c r="S394" s="1828"/>
    </row>
    <row r="395" spans="4:19" s="4" customFormat="1" ht="19.7" customHeight="1">
      <c r="D395" s="28"/>
      <c r="E395" s="28"/>
      <c r="F395" s="28"/>
      <c r="G395" s="73"/>
      <c r="H395" s="229"/>
      <c r="I395" s="27"/>
      <c r="J395" s="77"/>
      <c r="K395" s="217"/>
      <c r="L395" s="73"/>
      <c r="M395" s="27"/>
      <c r="N395" s="27"/>
      <c r="O395" s="32"/>
      <c r="P395" s="28"/>
      <c r="Q395" s="27"/>
      <c r="R395" s="32"/>
      <c r="S395" s="1828"/>
    </row>
    <row r="396" spans="4:19" s="4" customFormat="1" ht="19.7" customHeight="1">
      <c r="D396" s="28"/>
      <c r="E396" s="28"/>
      <c r="F396" s="28"/>
      <c r="G396" s="73"/>
      <c r="H396" s="229"/>
      <c r="I396" s="27"/>
      <c r="J396" s="77"/>
      <c r="K396" s="217"/>
      <c r="L396" s="73"/>
      <c r="M396" s="27"/>
      <c r="N396" s="27"/>
      <c r="O396" s="32"/>
      <c r="P396" s="28"/>
      <c r="Q396" s="27"/>
      <c r="R396" s="32"/>
      <c r="S396" s="1828"/>
    </row>
    <row r="397" spans="4:19" s="4" customFormat="1" ht="19.7" customHeight="1">
      <c r="D397" s="28"/>
      <c r="E397" s="28"/>
      <c r="F397" s="28"/>
      <c r="G397" s="73"/>
      <c r="H397" s="229"/>
      <c r="I397" s="27"/>
      <c r="J397" s="77"/>
      <c r="K397" s="217"/>
      <c r="L397" s="73"/>
      <c r="M397" s="27"/>
      <c r="N397" s="27"/>
      <c r="O397" s="32"/>
      <c r="P397" s="28"/>
      <c r="Q397" s="27"/>
      <c r="R397" s="32"/>
      <c r="S397" s="1828"/>
    </row>
    <row r="398" spans="4:19" s="4" customFormat="1" ht="19.7" customHeight="1">
      <c r="D398" s="28"/>
      <c r="E398" s="28"/>
      <c r="F398" s="28"/>
      <c r="G398" s="73"/>
      <c r="H398" s="229"/>
      <c r="I398" s="27"/>
      <c r="J398" s="77"/>
      <c r="K398" s="217"/>
      <c r="L398" s="73"/>
      <c r="M398" s="27"/>
      <c r="N398" s="27"/>
      <c r="O398" s="32"/>
      <c r="P398" s="28"/>
      <c r="Q398" s="27"/>
      <c r="R398" s="32"/>
      <c r="S398" s="1828"/>
    </row>
    <row r="399" spans="4:19" s="4" customFormat="1" ht="19.7" customHeight="1">
      <c r="D399" s="28"/>
      <c r="E399" s="28"/>
      <c r="F399" s="28"/>
      <c r="G399" s="73"/>
      <c r="H399" s="229"/>
      <c r="I399" s="27"/>
      <c r="J399" s="77"/>
      <c r="K399" s="217"/>
      <c r="L399" s="73"/>
      <c r="M399" s="27"/>
      <c r="N399" s="27"/>
      <c r="O399" s="32"/>
      <c r="P399" s="28"/>
      <c r="Q399" s="27"/>
      <c r="R399" s="32"/>
      <c r="S399" s="1828"/>
    </row>
    <row r="400" spans="4:19" s="4" customFormat="1" ht="19.7" customHeight="1">
      <c r="D400" s="28"/>
      <c r="E400" s="28"/>
      <c r="F400" s="28"/>
      <c r="G400" s="73"/>
      <c r="H400" s="229"/>
      <c r="I400" s="27"/>
      <c r="J400" s="77"/>
      <c r="K400" s="217"/>
      <c r="L400" s="73"/>
      <c r="M400" s="27"/>
      <c r="N400" s="27"/>
      <c r="O400" s="32"/>
      <c r="P400" s="28"/>
      <c r="Q400" s="27"/>
      <c r="R400" s="32"/>
      <c r="S400" s="1828"/>
    </row>
    <row r="401" spans="4:19" s="4" customFormat="1" ht="19.7" customHeight="1">
      <c r="D401" s="28"/>
      <c r="E401" s="28"/>
      <c r="F401" s="28"/>
      <c r="G401" s="73"/>
      <c r="H401" s="229"/>
      <c r="I401" s="27"/>
      <c r="J401" s="77"/>
      <c r="K401" s="217"/>
      <c r="L401" s="73"/>
      <c r="M401" s="27"/>
      <c r="N401" s="27"/>
      <c r="O401" s="32"/>
      <c r="P401" s="28"/>
      <c r="Q401" s="27"/>
      <c r="R401" s="32"/>
      <c r="S401" s="1828"/>
    </row>
    <row r="402" spans="4:19" s="4" customFormat="1" ht="19.7" customHeight="1">
      <c r="D402" s="28"/>
      <c r="E402" s="28"/>
      <c r="F402" s="28"/>
      <c r="G402" s="73"/>
      <c r="H402" s="229"/>
      <c r="I402" s="27"/>
      <c r="J402" s="77"/>
      <c r="K402" s="217"/>
      <c r="L402" s="73"/>
      <c r="M402" s="27"/>
      <c r="N402" s="27"/>
      <c r="O402" s="32"/>
      <c r="P402" s="28"/>
      <c r="Q402" s="27"/>
      <c r="R402" s="32"/>
      <c r="S402" s="1828"/>
    </row>
    <row r="403" spans="4:19" s="4" customFormat="1" ht="19.7" customHeight="1">
      <c r="D403" s="28"/>
      <c r="E403" s="28"/>
      <c r="F403" s="28"/>
      <c r="G403" s="73"/>
      <c r="H403" s="229"/>
      <c r="I403" s="27"/>
      <c r="J403" s="77"/>
      <c r="K403" s="217"/>
      <c r="L403" s="73"/>
      <c r="M403" s="27"/>
      <c r="N403" s="27"/>
      <c r="O403" s="32"/>
      <c r="P403" s="28"/>
      <c r="Q403" s="27"/>
      <c r="R403" s="32"/>
      <c r="S403" s="1828"/>
    </row>
    <row r="404" spans="4:19" s="4" customFormat="1" ht="19.7" customHeight="1">
      <c r="D404" s="28"/>
      <c r="E404" s="28"/>
      <c r="F404" s="28"/>
      <c r="G404" s="73"/>
      <c r="H404" s="229"/>
      <c r="I404" s="27"/>
      <c r="J404" s="77"/>
      <c r="K404" s="217"/>
      <c r="L404" s="73"/>
      <c r="M404" s="27"/>
      <c r="N404" s="27"/>
      <c r="O404" s="32"/>
      <c r="P404" s="28"/>
      <c r="Q404" s="27"/>
      <c r="R404" s="32"/>
      <c r="S404" s="1828"/>
    </row>
    <row r="405" spans="4:19" s="4" customFormat="1" ht="19.7" customHeight="1">
      <c r="D405" s="28"/>
      <c r="E405" s="28"/>
      <c r="F405" s="28"/>
      <c r="G405" s="73"/>
      <c r="H405" s="229"/>
      <c r="I405" s="27"/>
      <c r="J405" s="77"/>
      <c r="K405" s="217"/>
      <c r="L405" s="73"/>
      <c r="M405" s="27"/>
      <c r="N405" s="27"/>
      <c r="O405" s="32"/>
      <c r="P405" s="28"/>
      <c r="Q405" s="27"/>
      <c r="R405" s="32"/>
      <c r="S405" s="1828"/>
    </row>
    <row r="406" spans="4:19" s="4" customFormat="1" ht="19.7" customHeight="1">
      <c r="D406" s="28"/>
      <c r="E406" s="28"/>
      <c r="F406" s="28"/>
      <c r="G406" s="73"/>
      <c r="H406" s="229"/>
      <c r="I406" s="27"/>
      <c r="J406" s="77"/>
      <c r="K406" s="217"/>
      <c r="L406" s="73"/>
      <c r="M406" s="27"/>
      <c r="N406" s="27"/>
      <c r="O406" s="32"/>
      <c r="P406" s="28"/>
      <c r="Q406" s="27"/>
      <c r="R406" s="32"/>
      <c r="S406" s="1828"/>
    </row>
    <row r="407" spans="4:19" s="4" customFormat="1" ht="19.7" customHeight="1">
      <c r="D407" s="28"/>
      <c r="E407" s="28"/>
      <c r="F407" s="28"/>
      <c r="G407" s="73"/>
      <c r="H407" s="229"/>
      <c r="I407" s="27"/>
      <c r="J407" s="77"/>
      <c r="K407" s="217"/>
      <c r="L407" s="73"/>
      <c r="M407" s="27"/>
      <c r="N407" s="27"/>
      <c r="O407" s="32"/>
      <c r="P407" s="28"/>
      <c r="Q407" s="27"/>
      <c r="R407" s="32"/>
      <c r="S407" s="1828"/>
    </row>
    <row r="408" spans="4:19" s="4" customFormat="1" ht="19.7" customHeight="1">
      <c r="D408" s="28"/>
      <c r="E408" s="28"/>
      <c r="F408" s="28"/>
      <c r="G408" s="73"/>
      <c r="H408" s="229"/>
      <c r="I408" s="27"/>
      <c r="J408" s="77"/>
      <c r="K408" s="217"/>
      <c r="L408" s="73"/>
      <c r="M408" s="27"/>
      <c r="N408" s="27"/>
      <c r="O408" s="32"/>
      <c r="P408" s="28"/>
      <c r="Q408" s="27"/>
      <c r="R408" s="32"/>
      <c r="S408" s="1828"/>
    </row>
    <row r="409" spans="4:19" s="4" customFormat="1" ht="19.7" customHeight="1">
      <c r="D409" s="28"/>
      <c r="E409" s="28"/>
      <c r="F409" s="28"/>
      <c r="G409" s="73"/>
      <c r="H409" s="229"/>
      <c r="I409" s="27"/>
      <c r="J409" s="77"/>
      <c r="K409" s="217"/>
      <c r="L409" s="73"/>
      <c r="M409" s="27"/>
      <c r="N409" s="27"/>
      <c r="O409" s="32"/>
      <c r="P409" s="28"/>
      <c r="Q409" s="27"/>
      <c r="R409" s="32"/>
      <c r="S409" s="1828"/>
    </row>
    <row r="410" spans="4:19" s="4" customFormat="1" ht="19.7" customHeight="1">
      <c r="D410" s="28"/>
      <c r="E410" s="28"/>
      <c r="F410" s="28"/>
      <c r="G410" s="73"/>
      <c r="H410" s="229"/>
      <c r="I410" s="27"/>
      <c r="J410" s="77"/>
      <c r="K410" s="217"/>
      <c r="L410" s="73"/>
      <c r="M410" s="27"/>
      <c r="N410" s="27"/>
      <c r="O410" s="32"/>
      <c r="P410" s="28"/>
      <c r="Q410" s="27"/>
      <c r="R410" s="32"/>
      <c r="S410" s="1828"/>
    </row>
    <row r="411" spans="4:19" s="4" customFormat="1" ht="19.7" customHeight="1">
      <c r="D411" s="28"/>
      <c r="E411" s="28"/>
      <c r="F411" s="28"/>
      <c r="G411" s="73"/>
      <c r="H411" s="229"/>
      <c r="I411" s="27"/>
      <c r="J411" s="77"/>
      <c r="K411" s="217"/>
      <c r="L411" s="73"/>
      <c r="M411" s="27"/>
      <c r="N411" s="27"/>
      <c r="O411" s="32"/>
      <c r="P411" s="28"/>
      <c r="Q411" s="27"/>
      <c r="R411" s="32"/>
      <c r="S411" s="1828"/>
    </row>
    <row r="412" spans="4:19" s="4" customFormat="1" ht="19.7" customHeight="1">
      <c r="D412" s="28"/>
      <c r="E412" s="28"/>
      <c r="F412" s="28"/>
      <c r="G412" s="73"/>
      <c r="H412" s="229"/>
      <c r="I412" s="27"/>
      <c r="J412" s="77"/>
      <c r="K412" s="217"/>
      <c r="L412" s="73"/>
      <c r="M412" s="27"/>
      <c r="N412" s="27"/>
      <c r="O412" s="32"/>
      <c r="P412" s="28"/>
      <c r="Q412" s="27"/>
      <c r="R412" s="32"/>
      <c r="S412" s="1828"/>
    </row>
    <row r="413" spans="4:19" s="4" customFormat="1" ht="19.7" customHeight="1">
      <c r="D413" s="28"/>
      <c r="E413" s="28"/>
      <c r="F413" s="28"/>
      <c r="G413" s="73"/>
      <c r="H413" s="229"/>
      <c r="I413" s="27"/>
      <c r="J413" s="77"/>
      <c r="K413" s="217"/>
      <c r="L413" s="73"/>
      <c r="M413" s="27"/>
      <c r="N413" s="27"/>
      <c r="O413" s="32"/>
      <c r="P413" s="28"/>
      <c r="Q413" s="27"/>
      <c r="R413" s="32"/>
      <c r="S413" s="1828"/>
    </row>
    <row r="414" spans="4:19" s="4" customFormat="1" ht="19.7" customHeight="1">
      <c r="D414" s="28"/>
      <c r="E414" s="28"/>
      <c r="F414" s="28"/>
      <c r="G414" s="73"/>
      <c r="H414" s="229"/>
      <c r="I414" s="27"/>
      <c r="J414" s="77"/>
      <c r="K414" s="217"/>
      <c r="L414" s="73"/>
      <c r="M414" s="27"/>
      <c r="N414" s="27"/>
      <c r="O414" s="32"/>
      <c r="P414" s="28"/>
      <c r="Q414" s="27"/>
      <c r="R414" s="32"/>
      <c r="S414" s="1828"/>
    </row>
    <row r="415" spans="4:19" s="4" customFormat="1" ht="19.7" customHeight="1">
      <c r="D415" s="28"/>
      <c r="E415" s="28"/>
      <c r="F415" s="28"/>
      <c r="G415" s="73"/>
      <c r="H415" s="229"/>
      <c r="I415" s="27"/>
      <c r="J415" s="77"/>
      <c r="K415" s="217"/>
      <c r="L415" s="73"/>
      <c r="M415" s="27"/>
      <c r="N415" s="27"/>
      <c r="O415" s="32"/>
      <c r="P415" s="28"/>
      <c r="Q415" s="27"/>
      <c r="R415" s="32"/>
      <c r="S415" s="1828"/>
    </row>
    <row r="416" spans="4:19" s="4" customFormat="1" ht="19.7" customHeight="1">
      <c r="D416" s="28"/>
      <c r="E416" s="28"/>
      <c r="F416" s="28"/>
      <c r="G416" s="73"/>
      <c r="H416" s="229"/>
      <c r="I416" s="27"/>
      <c r="J416" s="77"/>
      <c r="K416" s="217"/>
      <c r="L416" s="73"/>
      <c r="M416" s="27"/>
      <c r="N416" s="27"/>
      <c r="O416" s="32"/>
      <c r="P416" s="28"/>
      <c r="Q416" s="27"/>
      <c r="R416" s="32"/>
      <c r="S416" s="1828"/>
    </row>
    <row r="417" spans="4:19" s="4" customFormat="1" ht="19.7" customHeight="1">
      <c r="D417" s="28"/>
      <c r="E417" s="28"/>
      <c r="F417" s="28"/>
      <c r="G417" s="73"/>
      <c r="H417" s="229"/>
      <c r="I417" s="27"/>
      <c r="J417" s="77"/>
      <c r="K417" s="217"/>
      <c r="L417" s="73"/>
      <c r="M417" s="27"/>
      <c r="N417" s="27"/>
      <c r="O417" s="32"/>
      <c r="P417" s="28"/>
      <c r="Q417" s="27"/>
      <c r="R417" s="32"/>
      <c r="S417" s="1828"/>
    </row>
    <row r="418" spans="4:19" s="4" customFormat="1" ht="19.7" customHeight="1">
      <c r="D418" s="28"/>
      <c r="E418" s="28"/>
      <c r="F418" s="28"/>
      <c r="G418" s="73"/>
      <c r="H418" s="229"/>
      <c r="I418" s="27"/>
      <c r="J418" s="77"/>
      <c r="K418" s="217"/>
      <c r="L418" s="73"/>
      <c r="M418" s="27"/>
      <c r="N418" s="27"/>
      <c r="O418" s="32"/>
      <c r="P418" s="28"/>
      <c r="Q418" s="27"/>
      <c r="R418" s="32"/>
      <c r="S418" s="1828"/>
    </row>
    <row r="419" spans="4:19" s="4" customFormat="1" ht="19.7" customHeight="1">
      <c r="D419" s="28"/>
      <c r="E419" s="28"/>
      <c r="F419" s="28"/>
      <c r="G419" s="73"/>
      <c r="H419" s="229"/>
      <c r="I419" s="27"/>
      <c r="J419" s="77"/>
      <c r="K419" s="217"/>
      <c r="L419" s="73"/>
      <c r="M419" s="27"/>
      <c r="N419" s="27"/>
      <c r="O419" s="32"/>
      <c r="P419" s="28"/>
      <c r="Q419" s="27"/>
      <c r="R419" s="32"/>
      <c r="S419" s="1828"/>
    </row>
    <row r="420" spans="4:19" s="4" customFormat="1" ht="19.7" customHeight="1">
      <c r="D420" s="28"/>
      <c r="E420" s="28"/>
      <c r="F420" s="28"/>
      <c r="G420" s="73"/>
      <c r="H420" s="229"/>
      <c r="I420" s="27"/>
      <c r="J420" s="77"/>
      <c r="K420" s="217"/>
      <c r="L420" s="73"/>
      <c r="M420" s="27"/>
      <c r="N420" s="27"/>
      <c r="O420" s="32"/>
      <c r="P420" s="28"/>
      <c r="Q420" s="27"/>
      <c r="R420" s="32"/>
      <c r="S420" s="1828"/>
    </row>
    <row r="421" spans="4:19" s="4" customFormat="1" ht="19.7" customHeight="1">
      <c r="D421" s="28"/>
      <c r="E421" s="28"/>
      <c r="F421" s="28"/>
      <c r="G421" s="73"/>
      <c r="H421" s="229"/>
      <c r="I421" s="27"/>
      <c r="J421" s="77"/>
      <c r="K421" s="217"/>
      <c r="L421" s="73"/>
      <c r="M421" s="27"/>
      <c r="N421" s="27"/>
      <c r="O421" s="32"/>
      <c r="P421" s="28"/>
      <c r="Q421" s="27"/>
      <c r="R421" s="32"/>
      <c r="S421" s="1828"/>
    </row>
    <row r="422" spans="4:19" s="4" customFormat="1" ht="19.7" customHeight="1">
      <c r="D422" s="28"/>
      <c r="E422" s="28"/>
      <c r="F422" s="28"/>
      <c r="G422" s="73"/>
      <c r="H422" s="229"/>
      <c r="I422" s="27"/>
      <c r="J422" s="77"/>
      <c r="K422" s="217"/>
      <c r="L422" s="73"/>
      <c r="M422" s="27"/>
      <c r="N422" s="27"/>
      <c r="O422" s="32"/>
      <c r="P422" s="28"/>
      <c r="Q422" s="27"/>
      <c r="R422" s="32"/>
      <c r="S422" s="1828"/>
    </row>
    <row r="423" spans="4:19" s="4" customFormat="1" ht="19.7" customHeight="1">
      <c r="D423" s="28"/>
      <c r="E423" s="28"/>
      <c r="F423" s="28"/>
      <c r="G423" s="73"/>
      <c r="H423" s="229"/>
      <c r="I423" s="27"/>
      <c r="J423" s="77"/>
      <c r="K423" s="217"/>
      <c r="L423" s="73"/>
      <c r="M423" s="27"/>
      <c r="N423" s="27"/>
      <c r="O423" s="32"/>
      <c r="P423" s="28"/>
      <c r="Q423" s="27"/>
      <c r="R423" s="32"/>
      <c r="S423" s="1828"/>
    </row>
    <row r="424" spans="4:19" s="4" customFormat="1" ht="19.7" customHeight="1">
      <c r="D424" s="28"/>
      <c r="E424" s="28"/>
      <c r="F424" s="28"/>
      <c r="G424" s="73"/>
      <c r="H424" s="229"/>
      <c r="I424" s="27"/>
      <c r="J424" s="77"/>
      <c r="K424" s="217"/>
      <c r="L424" s="73"/>
      <c r="M424" s="27"/>
      <c r="N424" s="27"/>
      <c r="O424" s="32"/>
      <c r="P424" s="28"/>
      <c r="Q424" s="27"/>
      <c r="R424" s="32"/>
      <c r="S424" s="1828"/>
    </row>
    <row r="425" spans="4:19" s="4" customFormat="1" ht="19.7" customHeight="1">
      <c r="D425" s="28"/>
      <c r="E425" s="28"/>
      <c r="F425" s="28"/>
      <c r="G425" s="73"/>
      <c r="H425" s="229"/>
      <c r="I425" s="27"/>
      <c r="J425" s="77"/>
      <c r="K425" s="217"/>
      <c r="L425" s="73"/>
      <c r="M425" s="27"/>
      <c r="N425" s="27"/>
      <c r="O425" s="32"/>
      <c r="P425" s="28"/>
      <c r="Q425" s="27"/>
      <c r="R425" s="32"/>
      <c r="S425" s="1828"/>
    </row>
    <row r="426" spans="4:19" s="4" customFormat="1" ht="19.7" customHeight="1">
      <c r="D426" s="28"/>
      <c r="E426" s="28"/>
      <c r="F426" s="28"/>
      <c r="G426" s="73"/>
      <c r="H426" s="229"/>
      <c r="I426" s="27"/>
      <c r="J426" s="77"/>
      <c r="K426" s="217"/>
      <c r="L426" s="73"/>
      <c r="M426" s="27"/>
      <c r="N426" s="27"/>
      <c r="O426" s="32"/>
      <c r="P426" s="28"/>
      <c r="Q426" s="27"/>
      <c r="R426" s="32"/>
      <c r="S426" s="1828"/>
    </row>
    <row r="427" spans="4:19" s="4" customFormat="1" ht="19.7" customHeight="1">
      <c r="D427" s="28"/>
      <c r="E427" s="28"/>
      <c r="F427" s="28"/>
      <c r="G427" s="73"/>
      <c r="H427" s="229"/>
      <c r="I427" s="27"/>
      <c r="J427" s="77"/>
      <c r="K427" s="217"/>
      <c r="L427" s="73"/>
      <c r="M427" s="27"/>
      <c r="N427" s="27"/>
      <c r="O427" s="32"/>
      <c r="P427" s="28"/>
      <c r="Q427" s="27"/>
      <c r="R427" s="32"/>
      <c r="S427" s="1828"/>
    </row>
    <row r="428" spans="4:19" s="4" customFormat="1" ht="19.7" customHeight="1">
      <c r="D428" s="28"/>
      <c r="E428" s="28"/>
      <c r="F428" s="28"/>
      <c r="G428" s="73"/>
      <c r="H428" s="229"/>
      <c r="I428" s="27"/>
      <c r="J428" s="77"/>
      <c r="K428" s="217"/>
      <c r="L428" s="73"/>
      <c r="M428" s="27"/>
      <c r="N428" s="27"/>
      <c r="O428" s="32"/>
      <c r="P428" s="28"/>
      <c r="Q428" s="27"/>
      <c r="R428" s="32"/>
      <c r="S428" s="1828"/>
    </row>
    <row r="429" spans="4:19" s="4" customFormat="1" ht="19.7" customHeight="1">
      <c r="D429" s="28"/>
      <c r="E429" s="28"/>
      <c r="F429" s="28"/>
      <c r="G429" s="73"/>
      <c r="H429" s="229"/>
      <c r="I429" s="27"/>
      <c r="J429" s="77"/>
      <c r="K429" s="217"/>
      <c r="L429" s="73"/>
      <c r="M429" s="27"/>
      <c r="N429" s="27"/>
      <c r="O429" s="32"/>
      <c r="P429" s="28"/>
      <c r="Q429" s="27"/>
      <c r="R429" s="32"/>
      <c r="S429" s="1828"/>
    </row>
    <row r="430" spans="4:19" s="4" customFormat="1" ht="19.7" customHeight="1">
      <c r="D430" s="28"/>
      <c r="E430" s="28"/>
      <c r="F430" s="28"/>
      <c r="G430" s="73"/>
      <c r="H430" s="229"/>
      <c r="I430" s="27"/>
      <c r="J430" s="77"/>
      <c r="K430" s="217"/>
      <c r="L430" s="73"/>
      <c r="M430" s="27"/>
      <c r="N430" s="27"/>
      <c r="O430" s="32"/>
      <c r="P430" s="28"/>
      <c r="Q430" s="27"/>
      <c r="R430" s="32"/>
      <c r="S430" s="1828"/>
    </row>
    <row r="431" spans="4:19" s="4" customFormat="1" ht="19.7" customHeight="1">
      <c r="D431" s="28"/>
      <c r="E431" s="28"/>
      <c r="F431" s="28"/>
      <c r="G431" s="73"/>
      <c r="H431" s="229"/>
      <c r="I431" s="27"/>
      <c r="J431" s="77"/>
      <c r="K431" s="217"/>
      <c r="L431" s="73"/>
      <c r="M431" s="27"/>
      <c r="N431" s="27"/>
      <c r="O431" s="32"/>
      <c r="P431" s="28"/>
      <c r="Q431" s="27"/>
      <c r="R431" s="32"/>
      <c r="S431" s="1828"/>
    </row>
    <row r="432" spans="4:19" s="4" customFormat="1" ht="19.7" customHeight="1">
      <c r="D432" s="28"/>
      <c r="E432" s="28"/>
      <c r="F432" s="28"/>
      <c r="G432" s="73"/>
      <c r="H432" s="229"/>
      <c r="I432" s="27"/>
      <c r="J432" s="77"/>
      <c r="K432" s="217"/>
      <c r="L432" s="73"/>
      <c r="M432" s="27"/>
      <c r="N432" s="27"/>
      <c r="O432" s="32"/>
      <c r="P432" s="28"/>
      <c r="Q432" s="27"/>
      <c r="R432" s="32"/>
      <c r="S432" s="1828"/>
    </row>
    <row r="433" spans="4:19" s="4" customFormat="1" ht="19.7" customHeight="1">
      <c r="D433" s="28"/>
      <c r="E433" s="28"/>
      <c r="F433" s="28"/>
      <c r="G433" s="73"/>
      <c r="H433" s="229"/>
      <c r="I433" s="27"/>
      <c r="J433" s="77"/>
      <c r="K433" s="217"/>
      <c r="L433" s="73"/>
      <c r="M433" s="27"/>
      <c r="N433" s="27"/>
      <c r="O433" s="32"/>
      <c r="P433" s="28"/>
      <c r="Q433" s="27"/>
      <c r="R433" s="32"/>
      <c r="S433" s="1828"/>
    </row>
    <row r="434" spans="4:19" s="4" customFormat="1" ht="19.7" customHeight="1">
      <c r="D434" s="28"/>
      <c r="E434" s="28"/>
      <c r="F434" s="28"/>
      <c r="G434" s="73"/>
      <c r="H434" s="229"/>
      <c r="I434" s="27"/>
      <c r="J434" s="77"/>
      <c r="K434" s="217"/>
      <c r="L434" s="73"/>
      <c r="M434" s="27"/>
      <c r="N434" s="27"/>
      <c r="O434" s="32"/>
      <c r="P434" s="28"/>
      <c r="Q434" s="27"/>
      <c r="R434" s="32"/>
      <c r="S434" s="1828"/>
    </row>
    <row r="435" spans="4:19" s="4" customFormat="1" ht="19.7" customHeight="1">
      <c r="D435" s="28"/>
      <c r="E435" s="28"/>
      <c r="F435" s="28"/>
      <c r="G435" s="73"/>
      <c r="H435" s="229"/>
      <c r="I435" s="27"/>
      <c r="J435" s="77"/>
      <c r="K435" s="217"/>
      <c r="L435" s="73"/>
      <c r="M435" s="27"/>
      <c r="N435" s="27"/>
      <c r="O435" s="32"/>
      <c r="P435" s="28"/>
      <c r="Q435" s="27"/>
      <c r="R435" s="32"/>
      <c r="S435" s="1828"/>
    </row>
    <row r="436" spans="4:19" s="4" customFormat="1" ht="19.7" customHeight="1">
      <c r="D436" s="28"/>
      <c r="E436" s="28"/>
      <c r="F436" s="28"/>
      <c r="G436" s="73"/>
      <c r="H436" s="229"/>
      <c r="I436" s="27"/>
      <c r="J436" s="77"/>
      <c r="K436" s="217"/>
      <c r="L436" s="73"/>
      <c r="M436" s="27"/>
      <c r="N436" s="27"/>
      <c r="O436" s="32"/>
      <c r="P436" s="28"/>
      <c r="Q436" s="27"/>
      <c r="R436" s="32"/>
      <c r="S436" s="1828"/>
    </row>
    <row r="437" spans="4:19" s="4" customFormat="1" ht="19.7" customHeight="1">
      <c r="D437" s="28"/>
      <c r="E437" s="28"/>
      <c r="F437" s="28"/>
      <c r="G437" s="73"/>
      <c r="H437" s="229"/>
      <c r="I437" s="27"/>
      <c r="J437" s="77"/>
      <c r="K437" s="217"/>
      <c r="L437" s="73"/>
      <c r="M437" s="27"/>
      <c r="N437" s="27"/>
      <c r="O437" s="32"/>
      <c r="P437" s="28"/>
      <c r="Q437" s="27"/>
      <c r="R437" s="32"/>
      <c r="S437" s="1828"/>
    </row>
    <row r="438" spans="4:19" s="4" customFormat="1" ht="19.7" customHeight="1">
      <c r="D438" s="28"/>
      <c r="E438" s="28"/>
      <c r="F438" s="28"/>
      <c r="G438" s="73"/>
      <c r="H438" s="229"/>
      <c r="I438" s="27"/>
      <c r="J438" s="77"/>
      <c r="K438" s="217"/>
      <c r="L438" s="73"/>
      <c r="M438" s="27"/>
      <c r="N438" s="27"/>
      <c r="O438" s="32"/>
      <c r="P438" s="28"/>
      <c r="Q438" s="27"/>
      <c r="R438" s="32"/>
      <c r="S438" s="1828"/>
    </row>
    <row r="439" spans="4:19" s="4" customFormat="1" ht="19.7" customHeight="1">
      <c r="D439" s="28"/>
      <c r="E439" s="28"/>
      <c r="F439" s="28"/>
      <c r="G439" s="73"/>
      <c r="H439" s="229"/>
      <c r="I439" s="27"/>
      <c r="J439" s="77"/>
      <c r="K439" s="217"/>
      <c r="L439" s="73"/>
      <c r="M439" s="27"/>
      <c r="N439" s="27"/>
      <c r="O439" s="32"/>
      <c r="P439" s="28"/>
      <c r="Q439" s="27"/>
      <c r="R439" s="32"/>
      <c r="S439" s="1828"/>
    </row>
    <row r="440" spans="4:19" s="4" customFormat="1" ht="19.7" customHeight="1">
      <c r="D440" s="28"/>
      <c r="E440" s="28"/>
      <c r="F440" s="28"/>
      <c r="G440" s="73"/>
      <c r="H440" s="229"/>
      <c r="I440" s="27"/>
      <c r="J440" s="77"/>
      <c r="K440" s="217"/>
      <c r="L440" s="73"/>
      <c r="M440" s="27"/>
      <c r="N440" s="27"/>
      <c r="O440" s="32"/>
      <c r="P440" s="28"/>
      <c r="Q440" s="27"/>
      <c r="R440" s="32"/>
      <c r="S440" s="1828"/>
    </row>
    <row r="441" spans="4:19" s="4" customFormat="1" ht="19.7" customHeight="1">
      <c r="D441" s="28"/>
      <c r="E441" s="28"/>
      <c r="F441" s="28"/>
      <c r="G441" s="73"/>
      <c r="H441" s="229"/>
      <c r="I441" s="27"/>
      <c r="J441" s="77"/>
      <c r="K441" s="217"/>
      <c r="L441" s="73"/>
      <c r="M441" s="27"/>
      <c r="N441" s="27"/>
      <c r="O441" s="32"/>
      <c r="P441" s="28"/>
      <c r="Q441" s="27"/>
      <c r="R441" s="32"/>
      <c r="S441" s="1828"/>
    </row>
    <row r="442" spans="4:19" s="4" customFormat="1" ht="19.7" customHeight="1">
      <c r="D442" s="28"/>
      <c r="E442" s="28"/>
      <c r="F442" s="28"/>
      <c r="G442" s="73"/>
      <c r="H442" s="229"/>
      <c r="I442" s="27"/>
      <c r="J442" s="77"/>
      <c r="K442" s="217"/>
      <c r="L442" s="73"/>
      <c r="M442" s="27"/>
      <c r="N442" s="27"/>
      <c r="O442" s="32"/>
      <c r="P442" s="28"/>
      <c r="Q442" s="27"/>
      <c r="R442" s="32"/>
      <c r="S442" s="1828"/>
    </row>
    <row r="443" spans="4:19" s="4" customFormat="1" ht="19.7" customHeight="1">
      <c r="D443" s="28"/>
      <c r="E443" s="28"/>
      <c r="F443" s="28"/>
      <c r="G443" s="73"/>
      <c r="H443" s="229"/>
      <c r="I443" s="27"/>
      <c r="J443" s="77"/>
      <c r="K443" s="217"/>
      <c r="L443" s="73"/>
      <c r="M443" s="27"/>
      <c r="N443" s="27"/>
      <c r="O443" s="32"/>
      <c r="P443" s="28"/>
      <c r="Q443" s="27"/>
      <c r="R443" s="32"/>
      <c r="S443" s="1828"/>
    </row>
    <row r="444" spans="4:19" s="4" customFormat="1" ht="19.7" customHeight="1">
      <c r="D444" s="28"/>
      <c r="E444" s="28"/>
      <c r="F444" s="28"/>
      <c r="G444" s="73"/>
      <c r="H444" s="229"/>
      <c r="I444" s="27"/>
      <c r="J444" s="77"/>
      <c r="K444" s="217"/>
      <c r="L444" s="73"/>
      <c r="M444" s="27"/>
      <c r="N444" s="27"/>
      <c r="O444" s="32"/>
      <c r="P444" s="28"/>
      <c r="Q444" s="27"/>
      <c r="R444" s="32"/>
      <c r="S444" s="1828"/>
    </row>
    <row r="445" spans="4:19" s="4" customFormat="1" ht="19.7" customHeight="1">
      <c r="D445" s="28"/>
      <c r="E445" s="28"/>
      <c r="F445" s="28"/>
      <c r="G445" s="73"/>
      <c r="H445" s="229"/>
      <c r="I445" s="27"/>
      <c r="J445" s="77"/>
      <c r="K445" s="217"/>
      <c r="L445" s="73"/>
      <c r="M445" s="27"/>
      <c r="N445" s="27"/>
      <c r="O445" s="32"/>
      <c r="P445" s="28"/>
      <c r="Q445" s="27"/>
      <c r="R445" s="32"/>
      <c r="S445" s="1828"/>
    </row>
    <row r="446" spans="4:19" s="4" customFormat="1" ht="19.7" customHeight="1">
      <c r="D446" s="28"/>
      <c r="E446" s="28"/>
      <c r="F446" s="28"/>
      <c r="G446" s="73"/>
      <c r="H446" s="229"/>
      <c r="I446" s="27"/>
      <c r="J446" s="77"/>
      <c r="K446" s="217"/>
      <c r="L446" s="73"/>
      <c r="M446" s="27"/>
      <c r="N446" s="27"/>
      <c r="O446" s="32"/>
      <c r="P446" s="28"/>
      <c r="Q446" s="27"/>
      <c r="R446" s="32"/>
      <c r="S446" s="1828"/>
    </row>
    <row r="447" spans="4:19" s="4" customFormat="1" ht="19.7" customHeight="1">
      <c r="D447" s="28"/>
      <c r="E447" s="28"/>
      <c r="F447" s="28"/>
      <c r="G447" s="73"/>
      <c r="H447" s="229"/>
      <c r="I447" s="27"/>
      <c r="J447" s="77"/>
      <c r="K447" s="217"/>
      <c r="L447" s="73"/>
      <c r="M447" s="27"/>
      <c r="N447" s="27"/>
      <c r="O447" s="32"/>
      <c r="P447" s="28"/>
      <c r="Q447" s="27"/>
      <c r="R447" s="32"/>
      <c r="S447" s="1828"/>
    </row>
    <row r="448" spans="4:19" s="4" customFormat="1" ht="19.7" customHeight="1">
      <c r="D448" s="28"/>
      <c r="E448" s="28"/>
      <c r="F448" s="28"/>
      <c r="G448" s="73"/>
      <c r="H448" s="229"/>
      <c r="I448" s="27"/>
      <c r="J448" s="77"/>
      <c r="K448" s="217"/>
      <c r="L448" s="73"/>
      <c r="M448" s="27"/>
      <c r="N448" s="27"/>
      <c r="O448" s="32"/>
      <c r="P448" s="28"/>
      <c r="Q448" s="27"/>
      <c r="R448" s="32"/>
      <c r="S448" s="1828"/>
    </row>
    <row r="449" spans="4:19" s="4" customFormat="1" ht="19.7" customHeight="1">
      <c r="D449" s="28"/>
      <c r="E449" s="28"/>
      <c r="F449" s="28"/>
      <c r="G449" s="73"/>
      <c r="H449" s="229"/>
      <c r="I449" s="27"/>
      <c r="J449" s="77"/>
      <c r="K449" s="217"/>
      <c r="L449" s="73"/>
      <c r="M449" s="27"/>
      <c r="N449" s="27"/>
      <c r="O449" s="32"/>
      <c r="P449" s="28"/>
      <c r="Q449" s="27"/>
      <c r="R449" s="32"/>
      <c r="S449" s="1828"/>
    </row>
    <row r="450" spans="4:19" s="4" customFormat="1" ht="19.7" customHeight="1">
      <c r="D450" s="28"/>
      <c r="E450" s="28"/>
      <c r="F450" s="28"/>
      <c r="G450" s="73"/>
      <c r="H450" s="229"/>
      <c r="I450" s="27"/>
      <c r="J450" s="77"/>
      <c r="K450" s="217"/>
      <c r="L450" s="73"/>
      <c r="M450" s="27"/>
      <c r="N450" s="27"/>
      <c r="O450" s="32"/>
      <c r="P450" s="28"/>
      <c r="Q450" s="27"/>
      <c r="R450" s="32"/>
      <c r="S450" s="1828"/>
    </row>
    <row r="451" spans="4:19" s="4" customFormat="1" ht="19.7" customHeight="1">
      <c r="D451" s="28"/>
      <c r="E451" s="28"/>
      <c r="F451" s="28"/>
      <c r="G451" s="73"/>
      <c r="H451" s="229"/>
      <c r="I451" s="27"/>
      <c r="J451" s="77"/>
      <c r="K451" s="217"/>
      <c r="L451" s="73"/>
      <c r="M451" s="27"/>
      <c r="N451" s="27"/>
      <c r="O451" s="32"/>
      <c r="P451" s="28"/>
      <c r="Q451" s="27"/>
      <c r="R451" s="32"/>
      <c r="S451" s="1828"/>
    </row>
    <row r="452" spans="4:19" s="4" customFormat="1" ht="19.7" customHeight="1">
      <c r="D452" s="28"/>
      <c r="E452" s="28"/>
      <c r="F452" s="28"/>
      <c r="G452" s="73"/>
      <c r="H452" s="229"/>
      <c r="I452" s="27"/>
      <c r="J452" s="77"/>
      <c r="K452" s="217"/>
      <c r="L452" s="73"/>
      <c r="M452" s="27"/>
      <c r="N452" s="27"/>
      <c r="O452" s="32"/>
      <c r="P452" s="28"/>
      <c r="Q452" s="27"/>
      <c r="R452" s="32"/>
      <c r="S452" s="1828"/>
    </row>
    <row r="453" spans="4:19" s="4" customFormat="1" ht="19.7" customHeight="1">
      <c r="D453" s="28"/>
      <c r="E453" s="28"/>
      <c r="F453" s="28"/>
      <c r="G453" s="73"/>
      <c r="H453" s="229"/>
      <c r="I453" s="27"/>
      <c r="J453" s="77"/>
      <c r="K453" s="217"/>
      <c r="L453" s="73"/>
      <c r="M453" s="27"/>
      <c r="N453" s="27"/>
      <c r="O453" s="32"/>
      <c r="P453" s="28"/>
      <c r="Q453" s="27"/>
      <c r="R453" s="32"/>
      <c r="S453" s="1828"/>
    </row>
    <row r="454" spans="4:19" s="4" customFormat="1" ht="19.7" customHeight="1">
      <c r="D454" s="28"/>
      <c r="E454" s="28"/>
      <c r="F454" s="28"/>
      <c r="G454" s="73"/>
      <c r="H454" s="229"/>
      <c r="I454" s="27"/>
      <c r="J454" s="77"/>
      <c r="K454" s="217"/>
      <c r="L454" s="73"/>
      <c r="M454" s="27"/>
      <c r="N454" s="27"/>
      <c r="O454" s="32"/>
      <c r="P454" s="28"/>
      <c r="Q454" s="27"/>
      <c r="R454" s="32"/>
      <c r="S454" s="1828"/>
    </row>
    <row r="455" spans="4:19" s="4" customFormat="1" ht="19.7" customHeight="1">
      <c r="D455" s="28"/>
      <c r="E455" s="28"/>
      <c r="F455" s="28"/>
      <c r="G455" s="73"/>
      <c r="H455" s="229"/>
      <c r="I455" s="27"/>
      <c r="J455" s="77"/>
      <c r="K455" s="217"/>
      <c r="L455" s="73"/>
      <c r="M455" s="27"/>
      <c r="N455" s="27"/>
      <c r="O455" s="32"/>
      <c r="P455" s="28"/>
      <c r="Q455" s="27"/>
      <c r="R455" s="32"/>
      <c r="S455" s="1828"/>
    </row>
    <row r="456" spans="4:19" s="4" customFormat="1" ht="19.7" customHeight="1">
      <c r="D456" s="28"/>
      <c r="E456" s="28"/>
      <c r="F456" s="28"/>
      <c r="G456" s="73"/>
      <c r="H456" s="229"/>
      <c r="I456" s="27"/>
      <c r="J456" s="77"/>
      <c r="K456" s="217"/>
      <c r="L456" s="73"/>
      <c r="M456" s="27"/>
      <c r="N456" s="27"/>
      <c r="O456" s="32"/>
      <c r="P456" s="28"/>
      <c r="Q456" s="27"/>
      <c r="R456" s="32"/>
      <c r="S456" s="1828"/>
    </row>
    <row r="457" spans="4:19" s="4" customFormat="1" ht="19.7" customHeight="1">
      <c r="D457" s="28"/>
      <c r="E457" s="28"/>
      <c r="F457" s="28"/>
      <c r="G457" s="73"/>
      <c r="H457" s="229"/>
      <c r="I457" s="27"/>
      <c r="J457" s="77"/>
      <c r="K457" s="217"/>
      <c r="L457" s="73"/>
      <c r="M457" s="27"/>
      <c r="N457" s="27"/>
      <c r="O457" s="32"/>
      <c r="P457" s="28"/>
      <c r="Q457" s="27"/>
      <c r="R457" s="32"/>
      <c r="S457" s="1828"/>
    </row>
    <row r="458" spans="4:19" s="4" customFormat="1" ht="19.7" customHeight="1">
      <c r="D458" s="28"/>
      <c r="E458" s="28"/>
      <c r="F458" s="28"/>
      <c r="G458" s="73"/>
      <c r="H458" s="229"/>
      <c r="I458" s="27"/>
      <c r="J458" s="77"/>
      <c r="K458" s="217"/>
      <c r="L458" s="73"/>
      <c r="M458" s="27"/>
      <c r="N458" s="27"/>
      <c r="O458" s="32"/>
      <c r="P458" s="28"/>
      <c r="Q458" s="27"/>
      <c r="R458" s="32"/>
      <c r="S458" s="1828"/>
    </row>
    <row r="459" spans="4:19" s="4" customFormat="1" ht="19.7" customHeight="1">
      <c r="D459" s="28"/>
      <c r="E459" s="28"/>
      <c r="F459" s="28"/>
      <c r="G459" s="73"/>
      <c r="H459" s="229"/>
      <c r="I459" s="27"/>
      <c r="J459" s="77"/>
      <c r="K459" s="217"/>
      <c r="L459" s="73"/>
      <c r="M459" s="27"/>
      <c r="N459" s="27"/>
      <c r="O459" s="32"/>
      <c r="P459" s="28"/>
      <c r="Q459" s="27"/>
      <c r="R459" s="32"/>
      <c r="S459" s="1828"/>
    </row>
    <row r="460" spans="4:19" s="4" customFormat="1" ht="19.7" customHeight="1">
      <c r="D460" s="28"/>
      <c r="E460" s="28"/>
      <c r="F460" s="28"/>
      <c r="G460" s="73"/>
      <c r="H460" s="229"/>
      <c r="I460" s="27"/>
      <c r="J460" s="77"/>
      <c r="K460" s="217"/>
      <c r="L460" s="73"/>
      <c r="M460" s="27"/>
      <c r="N460" s="27"/>
      <c r="O460" s="32"/>
      <c r="P460" s="28"/>
      <c r="Q460" s="27"/>
      <c r="R460" s="32"/>
      <c r="S460" s="1828"/>
    </row>
    <row r="461" spans="4:19" s="4" customFormat="1" ht="19.7" customHeight="1">
      <c r="D461" s="28"/>
      <c r="E461" s="28"/>
      <c r="F461" s="28"/>
      <c r="G461" s="73"/>
      <c r="H461" s="229"/>
      <c r="I461" s="27"/>
      <c r="J461" s="77"/>
      <c r="K461" s="217"/>
      <c r="L461" s="73"/>
      <c r="M461" s="27"/>
      <c r="N461" s="27"/>
      <c r="O461" s="32"/>
      <c r="P461" s="28"/>
      <c r="Q461" s="27"/>
      <c r="R461" s="32"/>
      <c r="S461" s="1828"/>
    </row>
    <row r="462" spans="4:19" s="4" customFormat="1" ht="19.7" customHeight="1">
      <c r="D462" s="28"/>
      <c r="E462" s="28"/>
      <c r="F462" s="28"/>
      <c r="G462" s="73"/>
      <c r="H462" s="229"/>
      <c r="I462" s="27"/>
      <c r="J462" s="77"/>
      <c r="K462" s="217"/>
      <c r="L462" s="73"/>
      <c r="M462" s="27"/>
      <c r="N462" s="27"/>
      <c r="O462" s="32"/>
      <c r="P462" s="28"/>
      <c r="Q462" s="27"/>
      <c r="R462" s="32"/>
      <c r="S462" s="1828"/>
    </row>
    <row r="463" spans="4:19" s="4" customFormat="1" ht="19.7" customHeight="1">
      <c r="D463" s="28"/>
      <c r="E463" s="28"/>
      <c r="F463" s="28"/>
      <c r="G463" s="73"/>
      <c r="H463" s="229"/>
      <c r="I463" s="27"/>
      <c r="J463" s="77"/>
      <c r="K463" s="217"/>
      <c r="L463" s="73"/>
      <c r="M463" s="27"/>
      <c r="N463" s="27"/>
      <c r="O463" s="32"/>
      <c r="P463" s="28"/>
      <c r="Q463" s="27"/>
      <c r="R463" s="32"/>
      <c r="S463" s="1828"/>
    </row>
    <row r="464" spans="4:19" s="4" customFormat="1" ht="19.7" customHeight="1">
      <c r="D464" s="28"/>
      <c r="E464" s="28"/>
      <c r="F464" s="28"/>
      <c r="G464" s="73"/>
      <c r="H464" s="229"/>
      <c r="I464" s="27"/>
      <c r="J464" s="77"/>
      <c r="K464" s="217"/>
      <c r="L464" s="73"/>
      <c r="M464" s="27"/>
      <c r="N464" s="27"/>
      <c r="O464" s="32"/>
      <c r="P464" s="28"/>
      <c r="Q464" s="27"/>
      <c r="R464" s="32"/>
      <c r="S464" s="1828"/>
    </row>
    <row r="465" spans="4:19" s="4" customFormat="1" ht="19.7" customHeight="1">
      <c r="D465" s="28"/>
      <c r="E465" s="28"/>
      <c r="F465" s="28"/>
      <c r="G465" s="73"/>
      <c r="H465" s="229"/>
      <c r="I465" s="27"/>
      <c r="J465" s="77"/>
      <c r="K465" s="217"/>
      <c r="L465" s="73"/>
      <c r="M465" s="27"/>
      <c r="N465" s="27"/>
      <c r="O465" s="32"/>
      <c r="P465" s="28"/>
      <c r="Q465" s="27"/>
      <c r="R465" s="32"/>
      <c r="S465" s="1828"/>
    </row>
    <row r="466" spans="4:19" s="4" customFormat="1" ht="19.7" customHeight="1">
      <c r="D466" s="28"/>
      <c r="E466" s="28"/>
      <c r="F466" s="28"/>
      <c r="G466" s="73"/>
      <c r="H466" s="229"/>
      <c r="I466" s="27"/>
      <c r="J466" s="77"/>
      <c r="K466" s="217"/>
      <c r="L466" s="73"/>
      <c r="M466" s="27"/>
      <c r="N466" s="27"/>
      <c r="O466" s="32"/>
      <c r="P466" s="28"/>
      <c r="Q466" s="27"/>
      <c r="R466" s="32"/>
      <c r="S466" s="1828"/>
    </row>
    <row r="467" spans="4:19" s="4" customFormat="1" ht="19.7" customHeight="1">
      <c r="D467" s="28"/>
      <c r="E467" s="28"/>
      <c r="F467" s="28"/>
      <c r="G467" s="73"/>
      <c r="H467" s="229"/>
      <c r="I467" s="27"/>
      <c r="J467" s="77"/>
      <c r="K467" s="217"/>
      <c r="L467" s="73"/>
      <c r="M467" s="27"/>
      <c r="N467" s="27"/>
      <c r="O467" s="32"/>
      <c r="P467" s="28"/>
      <c r="Q467" s="27"/>
      <c r="R467" s="32"/>
      <c r="S467" s="1828"/>
    </row>
    <row r="468" spans="4:19" s="4" customFormat="1" ht="19.7" customHeight="1">
      <c r="D468" s="28"/>
      <c r="E468" s="28"/>
      <c r="F468" s="28"/>
      <c r="G468" s="73"/>
      <c r="H468" s="229"/>
      <c r="I468" s="27"/>
      <c r="J468" s="77"/>
      <c r="K468" s="217"/>
      <c r="L468" s="73"/>
      <c r="M468" s="27"/>
      <c r="N468" s="27"/>
      <c r="O468" s="32"/>
      <c r="P468" s="28"/>
      <c r="Q468" s="27"/>
      <c r="R468" s="32"/>
      <c r="S468" s="1828"/>
    </row>
    <row r="469" spans="4:19" s="4" customFormat="1" ht="19.7" customHeight="1">
      <c r="D469" s="28"/>
      <c r="E469" s="28"/>
      <c r="F469" s="28"/>
      <c r="G469" s="73"/>
      <c r="H469" s="229"/>
      <c r="I469" s="27"/>
      <c r="J469" s="77"/>
      <c r="K469" s="217"/>
      <c r="L469" s="73"/>
      <c r="M469" s="27"/>
      <c r="N469" s="27"/>
      <c r="O469" s="32"/>
      <c r="P469" s="28"/>
      <c r="Q469" s="27"/>
      <c r="R469" s="32"/>
      <c r="S469" s="1828"/>
    </row>
    <row r="470" spans="4:19" s="4" customFormat="1" ht="19.7" customHeight="1">
      <c r="D470" s="28"/>
      <c r="E470" s="28"/>
      <c r="F470" s="28"/>
      <c r="G470" s="73"/>
      <c r="H470" s="229"/>
      <c r="I470" s="27"/>
      <c r="J470" s="77"/>
      <c r="K470" s="217"/>
      <c r="L470" s="73"/>
      <c r="M470" s="27"/>
      <c r="N470" s="27"/>
      <c r="O470" s="32"/>
      <c r="P470" s="28"/>
      <c r="Q470" s="27"/>
      <c r="R470" s="32"/>
      <c r="S470" s="1828"/>
    </row>
    <row r="471" spans="4:19" s="4" customFormat="1" ht="19.7" customHeight="1">
      <c r="D471" s="28"/>
      <c r="E471" s="28"/>
      <c r="F471" s="28"/>
      <c r="G471" s="73"/>
      <c r="H471" s="229"/>
      <c r="I471" s="27"/>
      <c r="J471" s="77"/>
      <c r="K471" s="217"/>
      <c r="L471" s="73"/>
      <c r="M471" s="27"/>
      <c r="N471" s="27"/>
      <c r="O471" s="32"/>
      <c r="P471" s="28"/>
      <c r="Q471" s="27"/>
      <c r="R471" s="32"/>
      <c r="S471" s="1828"/>
    </row>
    <row r="472" spans="4:19" s="4" customFormat="1" ht="19.7" customHeight="1">
      <c r="D472" s="28"/>
      <c r="E472" s="28"/>
      <c r="F472" s="28"/>
      <c r="G472" s="73"/>
      <c r="H472" s="229"/>
      <c r="I472" s="27"/>
      <c r="J472" s="77"/>
      <c r="K472" s="217"/>
      <c r="L472" s="73"/>
      <c r="M472" s="27"/>
      <c r="N472" s="27"/>
      <c r="O472" s="32"/>
      <c r="P472" s="28"/>
      <c r="Q472" s="27"/>
      <c r="R472" s="32"/>
      <c r="S472" s="1828"/>
    </row>
    <row r="473" spans="4:19" s="4" customFormat="1" ht="19.7" customHeight="1">
      <c r="D473" s="28"/>
      <c r="E473" s="28"/>
      <c r="F473" s="28"/>
      <c r="G473" s="73"/>
      <c r="H473" s="229"/>
      <c r="I473" s="27"/>
      <c r="J473" s="77"/>
      <c r="K473" s="217"/>
      <c r="L473" s="73"/>
      <c r="M473" s="27"/>
      <c r="N473" s="27"/>
      <c r="O473" s="32"/>
      <c r="P473" s="28"/>
      <c r="Q473" s="27"/>
      <c r="R473" s="32"/>
      <c r="S473" s="1828"/>
    </row>
    <row r="474" spans="4:19" s="4" customFormat="1" ht="19.7" customHeight="1">
      <c r="D474" s="28"/>
      <c r="E474" s="28"/>
      <c r="F474" s="28"/>
      <c r="G474" s="73"/>
      <c r="H474" s="229"/>
      <c r="I474" s="27"/>
      <c r="J474" s="77"/>
      <c r="K474" s="217"/>
      <c r="L474" s="73"/>
      <c r="M474" s="27"/>
      <c r="N474" s="27"/>
      <c r="O474" s="32"/>
      <c r="P474" s="28"/>
      <c r="Q474" s="27"/>
      <c r="R474" s="32"/>
      <c r="S474" s="1828"/>
    </row>
    <row r="475" spans="4:19" s="4" customFormat="1" ht="19.7" customHeight="1">
      <c r="D475" s="28"/>
      <c r="E475" s="28"/>
      <c r="F475" s="28"/>
      <c r="G475" s="73"/>
      <c r="H475" s="229"/>
      <c r="I475" s="27"/>
      <c r="J475" s="77"/>
      <c r="K475" s="217"/>
      <c r="L475" s="73"/>
      <c r="M475" s="27"/>
      <c r="N475" s="27"/>
      <c r="O475" s="32"/>
      <c r="P475" s="28"/>
      <c r="Q475" s="27"/>
      <c r="R475" s="32"/>
      <c r="S475" s="1828"/>
    </row>
    <row r="476" spans="4:19" s="4" customFormat="1" ht="19.7" customHeight="1">
      <c r="D476" s="28"/>
      <c r="E476" s="28"/>
      <c r="F476" s="28"/>
      <c r="G476" s="73"/>
      <c r="H476" s="229"/>
      <c r="I476" s="27"/>
      <c r="J476" s="77"/>
      <c r="K476" s="217"/>
      <c r="L476" s="73"/>
      <c r="M476" s="27"/>
      <c r="N476" s="27"/>
      <c r="O476" s="32"/>
      <c r="P476" s="28"/>
      <c r="Q476" s="27"/>
      <c r="R476" s="32"/>
      <c r="S476" s="1828"/>
    </row>
    <row r="477" spans="4:19" s="4" customFormat="1" ht="19.7" customHeight="1">
      <c r="D477" s="28"/>
      <c r="E477" s="28"/>
      <c r="F477" s="28"/>
      <c r="G477" s="73"/>
      <c r="H477" s="229"/>
      <c r="I477" s="27"/>
      <c r="J477" s="77"/>
      <c r="K477" s="217"/>
      <c r="L477" s="73"/>
      <c r="M477" s="27"/>
      <c r="N477" s="27"/>
      <c r="O477" s="32"/>
      <c r="P477" s="28"/>
      <c r="Q477" s="27"/>
      <c r="R477" s="32"/>
      <c r="S477" s="1828"/>
    </row>
    <row r="478" spans="4:19" s="4" customFormat="1" ht="19.7" customHeight="1">
      <c r="D478" s="28"/>
      <c r="E478" s="28"/>
      <c r="F478" s="28"/>
      <c r="G478" s="73"/>
      <c r="H478" s="229"/>
      <c r="I478" s="27"/>
      <c r="J478" s="77"/>
      <c r="K478" s="217"/>
      <c r="L478" s="73"/>
      <c r="M478" s="27"/>
      <c r="N478" s="27"/>
      <c r="O478" s="32"/>
      <c r="P478" s="28"/>
      <c r="Q478" s="27"/>
      <c r="R478" s="32"/>
      <c r="S478" s="1828"/>
    </row>
    <row r="479" spans="4:19" s="4" customFormat="1" ht="19.7" customHeight="1">
      <c r="D479" s="28"/>
      <c r="E479" s="28"/>
      <c r="F479" s="28"/>
      <c r="G479" s="73"/>
      <c r="H479" s="229"/>
      <c r="I479" s="27"/>
      <c r="J479" s="77"/>
      <c r="K479" s="217"/>
      <c r="L479" s="73"/>
      <c r="M479" s="27"/>
      <c r="N479" s="27"/>
      <c r="O479" s="32"/>
      <c r="P479" s="28"/>
      <c r="Q479" s="27"/>
      <c r="R479" s="32"/>
      <c r="S479" s="1828"/>
    </row>
    <row r="480" spans="4:19" s="4" customFormat="1" ht="19.7" customHeight="1">
      <c r="D480" s="28"/>
      <c r="E480" s="28"/>
      <c r="F480" s="28"/>
      <c r="G480" s="73"/>
      <c r="H480" s="229"/>
      <c r="I480" s="27"/>
      <c r="J480" s="77"/>
      <c r="K480" s="217"/>
      <c r="L480" s="73"/>
      <c r="M480" s="27"/>
      <c r="N480" s="27"/>
      <c r="O480" s="32"/>
      <c r="P480" s="28"/>
      <c r="Q480" s="27"/>
      <c r="R480" s="32"/>
      <c r="S480" s="1828"/>
    </row>
    <row r="481" spans="4:19" s="4" customFormat="1" ht="19.7" customHeight="1">
      <c r="D481" s="28"/>
      <c r="E481" s="28"/>
      <c r="F481" s="28"/>
      <c r="G481" s="73"/>
      <c r="H481" s="229"/>
      <c r="I481" s="27"/>
      <c r="J481" s="77"/>
      <c r="K481" s="217"/>
      <c r="L481" s="73"/>
      <c r="M481" s="27"/>
      <c r="N481" s="27"/>
      <c r="O481" s="32"/>
      <c r="P481" s="28"/>
      <c r="Q481" s="27"/>
      <c r="R481" s="32"/>
      <c r="S481" s="1828"/>
    </row>
    <row r="482" spans="4:19" s="4" customFormat="1" ht="19.7" customHeight="1">
      <c r="D482" s="28"/>
      <c r="E482" s="28"/>
      <c r="F482" s="28"/>
      <c r="G482" s="73"/>
      <c r="H482" s="229"/>
      <c r="I482" s="27"/>
      <c r="J482" s="77"/>
      <c r="K482" s="217"/>
      <c r="L482" s="73"/>
      <c r="M482" s="27"/>
      <c r="N482" s="27"/>
      <c r="O482" s="32"/>
      <c r="P482" s="28"/>
      <c r="Q482" s="27"/>
      <c r="R482" s="32"/>
      <c r="S482" s="1828"/>
    </row>
    <row r="483" spans="4:19" s="4" customFormat="1" ht="19.7" customHeight="1">
      <c r="D483" s="28"/>
      <c r="E483" s="28"/>
      <c r="F483" s="28"/>
      <c r="G483" s="73"/>
      <c r="H483" s="229"/>
      <c r="I483" s="27"/>
      <c r="J483" s="77"/>
      <c r="K483" s="217"/>
      <c r="L483" s="73"/>
      <c r="M483" s="27"/>
      <c r="N483" s="27"/>
      <c r="O483" s="32"/>
      <c r="P483" s="28"/>
      <c r="Q483" s="27"/>
      <c r="R483" s="32"/>
      <c r="S483" s="1828"/>
    </row>
    <row r="484" spans="4:19" s="4" customFormat="1" ht="19.7" customHeight="1">
      <c r="D484" s="28"/>
      <c r="E484" s="28"/>
      <c r="F484" s="28"/>
      <c r="G484" s="73"/>
      <c r="H484" s="229"/>
      <c r="I484" s="27"/>
      <c r="J484" s="77"/>
      <c r="K484" s="217"/>
      <c r="L484" s="73"/>
      <c r="M484" s="27"/>
      <c r="N484" s="27"/>
      <c r="O484" s="32"/>
      <c r="P484" s="28"/>
      <c r="Q484" s="27"/>
      <c r="R484" s="32"/>
      <c r="S484" s="1828"/>
    </row>
    <row r="485" spans="4:19" s="4" customFormat="1" ht="19.7" customHeight="1">
      <c r="D485" s="28"/>
      <c r="E485" s="28"/>
      <c r="F485" s="28"/>
      <c r="G485" s="73"/>
      <c r="H485" s="229"/>
      <c r="I485" s="27"/>
      <c r="J485" s="77"/>
      <c r="K485" s="217"/>
      <c r="L485" s="73"/>
      <c r="M485" s="27"/>
      <c r="N485" s="27"/>
      <c r="O485" s="32"/>
      <c r="P485" s="28"/>
      <c r="Q485" s="27"/>
      <c r="R485" s="32"/>
      <c r="S485" s="1828"/>
    </row>
    <row r="486" spans="4:19" s="4" customFormat="1" ht="19.7" customHeight="1">
      <c r="D486" s="28"/>
      <c r="E486" s="28"/>
      <c r="F486" s="28"/>
      <c r="G486" s="73"/>
      <c r="H486" s="229"/>
      <c r="I486" s="27"/>
      <c r="J486" s="77"/>
      <c r="K486" s="217"/>
      <c r="L486" s="73"/>
      <c r="M486" s="27"/>
      <c r="N486" s="27"/>
      <c r="O486" s="32"/>
      <c r="P486" s="28"/>
      <c r="Q486" s="27"/>
      <c r="R486" s="32"/>
      <c r="S486" s="1828"/>
    </row>
    <row r="487" spans="4:19" s="4" customFormat="1" ht="19.7" customHeight="1">
      <c r="D487" s="28"/>
      <c r="E487" s="28"/>
      <c r="F487" s="28"/>
      <c r="G487" s="73"/>
      <c r="H487" s="229"/>
      <c r="I487" s="27"/>
      <c r="J487" s="77"/>
      <c r="K487" s="217"/>
      <c r="L487" s="73"/>
      <c r="M487" s="27"/>
      <c r="N487" s="27"/>
      <c r="O487" s="32"/>
      <c r="P487" s="28"/>
      <c r="Q487" s="27"/>
      <c r="R487" s="32"/>
      <c r="S487" s="1828"/>
    </row>
    <row r="488" spans="4:19" s="4" customFormat="1" ht="19.7" customHeight="1">
      <c r="D488" s="28"/>
      <c r="E488" s="28"/>
      <c r="F488" s="28"/>
      <c r="G488" s="73"/>
      <c r="H488" s="229"/>
      <c r="I488" s="27"/>
      <c r="J488" s="77"/>
      <c r="K488" s="217"/>
      <c r="L488" s="73"/>
      <c r="M488" s="27"/>
      <c r="N488" s="27"/>
      <c r="O488" s="32"/>
      <c r="P488" s="28"/>
      <c r="Q488" s="27"/>
      <c r="R488" s="32"/>
      <c r="S488" s="1828"/>
    </row>
    <row r="489" spans="4:19" s="4" customFormat="1" ht="19.7" customHeight="1">
      <c r="D489" s="28"/>
      <c r="E489" s="28"/>
      <c r="F489" s="28"/>
      <c r="G489" s="73"/>
      <c r="H489" s="229"/>
      <c r="I489" s="27"/>
      <c r="J489" s="77"/>
      <c r="K489" s="217"/>
      <c r="L489" s="73"/>
      <c r="M489" s="27"/>
      <c r="N489" s="27"/>
      <c r="O489" s="32"/>
      <c r="P489" s="28"/>
      <c r="Q489" s="27"/>
      <c r="R489" s="32"/>
      <c r="S489" s="1828"/>
    </row>
    <row r="490" spans="4:19" s="4" customFormat="1" ht="19.7" customHeight="1">
      <c r="D490" s="28"/>
      <c r="E490" s="28"/>
      <c r="F490" s="28"/>
      <c r="G490" s="73"/>
      <c r="H490" s="229"/>
      <c r="I490" s="27"/>
      <c r="J490" s="77"/>
      <c r="K490" s="217"/>
      <c r="L490" s="73"/>
      <c r="M490" s="27"/>
      <c r="N490" s="27"/>
      <c r="O490" s="32"/>
      <c r="P490" s="28"/>
      <c r="Q490" s="27"/>
      <c r="R490" s="32"/>
      <c r="S490" s="1828"/>
    </row>
    <row r="491" spans="4:19" s="4" customFormat="1" ht="19.7" customHeight="1">
      <c r="D491" s="28"/>
      <c r="E491" s="28"/>
      <c r="F491" s="28"/>
      <c r="G491" s="73"/>
      <c r="H491" s="229"/>
      <c r="I491" s="27"/>
      <c r="J491" s="77"/>
      <c r="K491" s="217"/>
      <c r="L491" s="73"/>
      <c r="M491" s="27"/>
      <c r="N491" s="27"/>
      <c r="O491" s="32"/>
      <c r="P491" s="28"/>
      <c r="Q491" s="27"/>
      <c r="R491" s="32"/>
      <c r="S491" s="1828"/>
    </row>
    <row r="492" spans="4:19" s="4" customFormat="1" ht="19.7" customHeight="1">
      <c r="D492" s="28"/>
      <c r="E492" s="28"/>
      <c r="F492" s="28"/>
      <c r="G492" s="73"/>
      <c r="H492" s="229"/>
      <c r="I492" s="27"/>
      <c r="J492" s="77"/>
      <c r="K492" s="217"/>
      <c r="L492" s="73"/>
      <c r="M492" s="27"/>
      <c r="N492" s="27"/>
      <c r="O492" s="32"/>
      <c r="P492" s="28"/>
      <c r="Q492" s="27"/>
      <c r="R492" s="32"/>
      <c r="S492" s="1828"/>
    </row>
    <row r="493" spans="4:19" s="4" customFormat="1" ht="19.7" customHeight="1">
      <c r="D493" s="28"/>
      <c r="E493" s="28"/>
      <c r="F493" s="28"/>
      <c r="G493" s="73"/>
      <c r="H493" s="229"/>
      <c r="I493" s="27"/>
      <c r="J493" s="77"/>
      <c r="K493" s="217"/>
      <c r="L493" s="73"/>
      <c r="M493" s="27"/>
      <c r="N493" s="27"/>
      <c r="O493" s="32"/>
      <c r="P493" s="28"/>
      <c r="Q493" s="27"/>
      <c r="R493" s="32"/>
      <c r="S493" s="1828"/>
    </row>
    <row r="494" spans="4:19" s="4" customFormat="1" ht="19.7" customHeight="1">
      <c r="D494" s="28"/>
      <c r="E494" s="28"/>
      <c r="F494" s="28"/>
      <c r="G494" s="73"/>
      <c r="H494" s="229"/>
      <c r="I494" s="27"/>
      <c r="J494" s="77"/>
      <c r="K494" s="217"/>
      <c r="L494" s="73"/>
      <c r="M494" s="27"/>
      <c r="N494" s="27"/>
      <c r="O494" s="32"/>
      <c r="P494" s="28"/>
      <c r="Q494" s="27"/>
      <c r="R494" s="32"/>
      <c r="S494" s="1828"/>
    </row>
    <row r="495" spans="4:19" s="4" customFormat="1" ht="19.7" customHeight="1">
      <c r="D495" s="28"/>
      <c r="E495" s="28"/>
      <c r="F495" s="28"/>
      <c r="G495" s="73"/>
      <c r="H495" s="229"/>
      <c r="I495" s="27"/>
      <c r="J495" s="77"/>
      <c r="K495" s="217"/>
      <c r="L495" s="73"/>
      <c r="M495" s="27"/>
      <c r="N495" s="27"/>
      <c r="O495" s="32"/>
      <c r="P495" s="28"/>
      <c r="Q495" s="27"/>
      <c r="R495" s="32"/>
      <c r="S495" s="1828"/>
    </row>
    <row r="496" spans="4:19" s="4" customFormat="1" ht="19.7" customHeight="1">
      <c r="D496" s="28"/>
      <c r="E496" s="28"/>
      <c r="F496" s="28"/>
      <c r="G496" s="73"/>
      <c r="H496" s="229"/>
      <c r="I496" s="27"/>
      <c r="J496" s="77"/>
      <c r="K496" s="217"/>
      <c r="L496" s="73"/>
      <c r="M496" s="27"/>
      <c r="N496" s="27"/>
      <c r="O496" s="32"/>
      <c r="P496" s="28"/>
      <c r="Q496" s="27"/>
      <c r="R496" s="32"/>
      <c r="S496" s="1828"/>
    </row>
    <row r="497" spans="4:19" s="4" customFormat="1" ht="19.7" customHeight="1">
      <c r="D497" s="28"/>
      <c r="E497" s="28"/>
      <c r="F497" s="28"/>
      <c r="G497" s="73"/>
      <c r="H497" s="229"/>
      <c r="I497" s="27"/>
      <c r="J497" s="77"/>
      <c r="K497" s="217"/>
      <c r="L497" s="73"/>
      <c r="M497" s="27"/>
      <c r="N497" s="27"/>
      <c r="O497" s="32"/>
      <c r="P497" s="28"/>
      <c r="Q497" s="27"/>
      <c r="R497" s="32"/>
      <c r="S497" s="1828"/>
    </row>
    <row r="498" spans="4:19" s="4" customFormat="1" ht="19.7" customHeight="1">
      <c r="D498" s="28"/>
      <c r="E498" s="28"/>
      <c r="F498" s="28"/>
      <c r="G498" s="73"/>
      <c r="H498" s="229"/>
      <c r="I498" s="27"/>
      <c r="J498" s="77"/>
      <c r="K498" s="217"/>
      <c r="L498" s="73"/>
      <c r="M498" s="27"/>
      <c r="N498" s="27"/>
      <c r="O498" s="32"/>
      <c r="P498" s="28"/>
      <c r="Q498" s="27"/>
      <c r="R498" s="32"/>
      <c r="S498" s="1828"/>
    </row>
    <row r="499" spans="4:19" s="4" customFormat="1" ht="19.7" customHeight="1">
      <c r="D499" s="28"/>
      <c r="E499" s="28"/>
      <c r="F499" s="28"/>
      <c r="G499" s="73"/>
      <c r="H499" s="229"/>
      <c r="I499" s="27"/>
      <c r="J499" s="77"/>
      <c r="K499" s="217"/>
      <c r="L499" s="73"/>
      <c r="M499" s="27"/>
      <c r="N499" s="27"/>
      <c r="O499" s="32"/>
      <c r="P499" s="28"/>
      <c r="Q499" s="27"/>
      <c r="R499" s="32"/>
      <c r="S499" s="1828"/>
    </row>
    <row r="500" spans="4:19" s="4" customFormat="1" ht="19.7" customHeight="1">
      <c r="D500" s="28"/>
      <c r="E500" s="28"/>
      <c r="F500" s="28"/>
      <c r="G500" s="73"/>
      <c r="H500" s="229"/>
      <c r="I500" s="27"/>
      <c r="J500" s="77"/>
      <c r="K500" s="217"/>
      <c r="L500" s="73"/>
      <c r="M500" s="27"/>
      <c r="N500" s="27"/>
      <c r="O500" s="32"/>
      <c r="P500" s="28"/>
      <c r="Q500" s="27"/>
      <c r="R500" s="32"/>
      <c r="S500" s="1828"/>
    </row>
    <row r="501" spans="4:19" s="4" customFormat="1" ht="19.7" customHeight="1">
      <c r="D501" s="28"/>
      <c r="E501" s="28"/>
      <c r="F501" s="28"/>
      <c r="G501" s="73"/>
      <c r="H501" s="229"/>
      <c r="I501" s="27"/>
      <c r="J501" s="77"/>
      <c r="K501" s="217"/>
      <c r="L501" s="73"/>
      <c r="M501" s="27"/>
      <c r="N501" s="27"/>
      <c r="O501" s="32"/>
      <c r="P501" s="28"/>
      <c r="Q501" s="27"/>
      <c r="R501" s="32"/>
      <c r="S501" s="1828"/>
    </row>
    <row r="502" spans="4:19" s="4" customFormat="1" ht="19.7" customHeight="1">
      <c r="D502" s="28"/>
      <c r="E502" s="28"/>
      <c r="F502" s="28"/>
      <c r="G502" s="73"/>
      <c r="H502" s="229"/>
      <c r="I502" s="27"/>
      <c r="J502" s="77"/>
      <c r="K502" s="217"/>
      <c r="L502" s="73"/>
      <c r="M502" s="27"/>
      <c r="N502" s="27"/>
      <c r="O502" s="32"/>
      <c r="P502" s="28"/>
      <c r="Q502" s="27"/>
      <c r="R502" s="32"/>
      <c r="S502" s="1828"/>
    </row>
    <row r="503" spans="4:19" s="4" customFormat="1" ht="19.7" customHeight="1">
      <c r="D503" s="28"/>
      <c r="E503" s="28"/>
      <c r="F503" s="28"/>
      <c r="G503" s="73"/>
      <c r="H503" s="229"/>
      <c r="I503" s="27"/>
      <c r="J503" s="77"/>
      <c r="K503" s="217"/>
      <c r="L503" s="73"/>
      <c r="M503" s="27"/>
      <c r="N503" s="27"/>
      <c r="O503" s="32"/>
      <c r="P503" s="28"/>
      <c r="Q503" s="27"/>
      <c r="R503" s="32"/>
      <c r="S503" s="1828"/>
    </row>
    <row r="504" spans="4:19" s="4" customFormat="1" ht="19.7" customHeight="1">
      <c r="D504" s="28"/>
      <c r="E504" s="28"/>
      <c r="F504" s="28"/>
      <c r="G504" s="73"/>
      <c r="H504" s="229"/>
      <c r="I504" s="27"/>
      <c r="J504" s="77"/>
      <c r="K504" s="217"/>
      <c r="L504" s="73"/>
      <c r="M504" s="27"/>
      <c r="N504" s="27"/>
      <c r="O504" s="32"/>
      <c r="P504" s="28"/>
      <c r="Q504" s="27"/>
      <c r="R504" s="32"/>
      <c r="S504" s="1828"/>
    </row>
    <row r="505" spans="4:19" s="4" customFormat="1" ht="19.7" customHeight="1">
      <c r="D505" s="28"/>
      <c r="E505" s="28"/>
      <c r="F505" s="28"/>
      <c r="G505" s="73"/>
      <c r="H505" s="229"/>
      <c r="I505" s="27"/>
      <c r="J505" s="77"/>
      <c r="K505" s="217"/>
      <c r="L505" s="73"/>
      <c r="M505" s="27"/>
      <c r="N505" s="27"/>
      <c r="O505" s="32"/>
      <c r="P505" s="28"/>
      <c r="Q505" s="27"/>
      <c r="R505" s="32"/>
      <c r="S505" s="1828"/>
    </row>
    <row r="506" spans="4:19" s="4" customFormat="1" ht="19.7" customHeight="1">
      <c r="D506" s="28"/>
      <c r="E506" s="28"/>
      <c r="F506" s="28"/>
      <c r="G506" s="73"/>
      <c r="H506" s="229"/>
      <c r="I506" s="27"/>
      <c r="J506" s="77"/>
      <c r="K506" s="217"/>
      <c r="L506" s="73"/>
      <c r="M506" s="27"/>
      <c r="N506" s="27"/>
      <c r="O506" s="32"/>
      <c r="P506" s="28"/>
      <c r="Q506" s="27"/>
      <c r="R506" s="32"/>
      <c r="S506" s="1828"/>
    </row>
    <row r="507" spans="4:19" s="4" customFormat="1" ht="19.7" customHeight="1">
      <c r="D507" s="28"/>
      <c r="E507" s="28"/>
      <c r="F507" s="28"/>
      <c r="G507" s="73"/>
      <c r="H507" s="229"/>
      <c r="I507" s="27"/>
      <c r="J507" s="77"/>
      <c r="K507" s="217"/>
      <c r="L507" s="73"/>
      <c r="M507" s="27"/>
      <c r="N507" s="27"/>
      <c r="O507" s="32"/>
      <c r="P507" s="28"/>
      <c r="Q507" s="27"/>
      <c r="R507" s="32"/>
      <c r="S507" s="1828"/>
    </row>
    <row r="508" spans="4:19" s="4" customFormat="1" ht="19.7" customHeight="1">
      <c r="D508" s="28"/>
      <c r="E508" s="28"/>
      <c r="F508" s="28"/>
      <c r="G508" s="73"/>
      <c r="H508" s="229"/>
      <c r="I508" s="27"/>
      <c r="J508" s="77"/>
      <c r="K508" s="217"/>
      <c r="L508" s="73"/>
      <c r="M508" s="27"/>
      <c r="N508" s="27"/>
      <c r="O508" s="32"/>
      <c r="P508" s="28"/>
      <c r="Q508" s="27"/>
      <c r="R508" s="32"/>
      <c r="S508" s="1828"/>
    </row>
    <row r="509" spans="4:19" s="4" customFormat="1" ht="19.7" customHeight="1">
      <c r="D509" s="28"/>
      <c r="E509" s="28"/>
      <c r="F509" s="28"/>
      <c r="G509" s="73"/>
      <c r="H509" s="229"/>
      <c r="I509" s="27"/>
      <c r="J509" s="77"/>
      <c r="K509" s="217"/>
      <c r="L509" s="73"/>
      <c r="M509" s="27"/>
      <c r="N509" s="27"/>
      <c r="O509" s="32"/>
      <c r="P509" s="28"/>
      <c r="Q509" s="27"/>
      <c r="R509" s="32"/>
      <c r="S509" s="1828"/>
    </row>
    <row r="510" spans="4:19" s="4" customFormat="1" ht="19.7" customHeight="1">
      <c r="D510" s="28"/>
      <c r="E510" s="28"/>
      <c r="F510" s="28"/>
      <c r="G510" s="73"/>
      <c r="H510" s="229"/>
      <c r="I510" s="27"/>
      <c r="J510" s="77"/>
      <c r="K510" s="217"/>
      <c r="L510" s="73"/>
      <c r="M510" s="27"/>
      <c r="N510" s="27"/>
      <c r="O510" s="32"/>
      <c r="P510" s="28"/>
      <c r="Q510" s="27"/>
      <c r="R510" s="32"/>
      <c r="S510" s="1828"/>
    </row>
    <row r="511" spans="4:19" s="4" customFormat="1" ht="19.7" customHeight="1">
      <c r="D511" s="28"/>
      <c r="E511" s="28"/>
      <c r="F511" s="28"/>
      <c r="G511" s="73"/>
      <c r="H511" s="229"/>
      <c r="I511" s="27"/>
      <c r="J511" s="77"/>
      <c r="K511" s="217"/>
      <c r="L511" s="73"/>
      <c r="M511" s="27"/>
      <c r="N511" s="27"/>
      <c r="O511" s="32"/>
      <c r="P511" s="28"/>
      <c r="Q511" s="27"/>
      <c r="R511" s="32"/>
      <c r="S511" s="1828"/>
    </row>
    <row r="512" spans="4:19" s="4" customFormat="1" ht="19.7" customHeight="1">
      <c r="D512" s="28"/>
      <c r="E512" s="28"/>
      <c r="F512" s="28"/>
      <c r="G512" s="73"/>
      <c r="H512" s="229"/>
      <c r="I512" s="27"/>
      <c r="J512" s="77"/>
      <c r="K512" s="217"/>
      <c r="L512" s="73"/>
      <c r="M512" s="27"/>
      <c r="N512" s="27"/>
      <c r="O512" s="32"/>
      <c r="P512" s="28"/>
      <c r="Q512" s="27"/>
      <c r="R512" s="32"/>
      <c r="S512" s="1828"/>
    </row>
    <row r="513" spans="4:19" s="4" customFormat="1" ht="19.7" customHeight="1">
      <c r="D513" s="28"/>
      <c r="E513" s="28"/>
      <c r="F513" s="28"/>
      <c r="G513" s="73"/>
      <c r="H513" s="229"/>
      <c r="I513" s="27"/>
      <c r="J513" s="77"/>
      <c r="K513" s="217"/>
      <c r="L513" s="73"/>
      <c r="M513" s="27"/>
      <c r="N513" s="27"/>
      <c r="O513" s="32"/>
      <c r="P513" s="28"/>
      <c r="Q513" s="27"/>
      <c r="R513" s="32"/>
      <c r="S513" s="1828"/>
    </row>
    <row r="514" spans="4:19" s="4" customFormat="1" ht="19.7" customHeight="1">
      <c r="D514" s="28"/>
      <c r="E514" s="28"/>
      <c r="F514" s="28"/>
      <c r="G514" s="73"/>
      <c r="H514" s="229"/>
      <c r="I514" s="27"/>
      <c r="J514" s="77"/>
      <c r="K514" s="217"/>
      <c r="L514" s="73"/>
      <c r="M514" s="27"/>
      <c r="N514" s="27"/>
      <c r="O514" s="32"/>
      <c r="P514" s="28"/>
      <c r="Q514" s="27"/>
      <c r="R514" s="32"/>
      <c r="S514" s="1828"/>
    </row>
    <row r="515" spans="4:19" s="4" customFormat="1" ht="19.7" customHeight="1">
      <c r="D515" s="28"/>
      <c r="E515" s="28"/>
      <c r="F515" s="28"/>
      <c r="G515" s="73"/>
      <c r="H515" s="229"/>
      <c r="I515" s="27"/>
      <c r="J515" s="77"/>
      <c r="K515" s="217"/>
      <c r="L515" s="73"/>
      <c r="M515" s="27"/>
      <c r="N515" s="27"/>
      <c r="O515" s="32"/>
      <c r="P515" s="28"/>
      <c r="Q515" s="27"/>
      <c r="R515" s="32"/>
      <c r="S515" s="1828"/>
    </row>
    <row r="516" spans="4:19" s="4" customFormat="1" ht="19.7" customHeight="1">
      <c r="D516" s="28"/>
      <c r="E516" s="28"/>
      <c r="F516" s="28"/>
      <c r="G516" s="73"/>
      <c r="H516" s="229"/>
      <c r="I516" s="27"/>
      <c r="J516" s="77"/>
      <c r="K516" s="217"/>
      <c r="L516" s="73"/>
      <c r="M516" s="27"/>
      <c r="N516" s="27"/>
      <c r="O516" s="32"/>
      <c r="P516" s="28"/>
      <c r="Q516" s="27"/>
      <c r="R516" s="32"/>
      <c r="S516" s="1828"/>
    </row>
    <row r="517" spans="4:19" s="4" customFormat="1" ht="19.7" customHeight="1">
      <c r="D517" s="28"/>
      <c r="E517" s="28"/>
      <c r="F517" s="28"/>
      <c r="G517" s="73"/>
      <c r="H517" s="229"/>
      <c r="I517" s="27"/>
      <c r="J517" s="77"/>
      <c r="K517" s="217"/>
      <c r="L517" s="73"/>
      <c r="M517" s="27"/>
      <c r="N517" s="27"/>
      <c r="O517" s="32"/>
      <c r="P517" s="28"/>
      <c r="Q517" s="27"/>
      <c r="R517" s="32"/>
      <c r="S517" s="1828"/>
    </row>
    <row r="518" spans="4:19" s="4" customFormat="1" ht="19.7" customHeight="1">
      <c r="D518" s="28"/>
      <c r="E518" s="28"/>
      <c r="F518" s="28"/>
      <c r="G518" s="73"/>
      <c r="H518" s="229"/>
      <c r="I518" s="27"/>
      <c r="J518" s="77"/>
      <c r="K518" s="217"/>
      <c r="L518" s="73"/>
      <c r="M518" s="27"/>
      <c r="N518" s="27"/>
      <c r="O518" s="32"/>
      <c r="P518" s="28"/>
      <c r="Q518" s="27"/>
      <c r="R518" s="32"/>
      <c r="S518" s="1828"/>
    </row>
    <row r="519" spans="4:19" s="4" customFormat="1" ht="19.7" customHeight="1">
      <c r="D519" s="28"/>
      <c r="E519" s="28"/>
      <c r="F519" s="28"/>
      <c r="G519" s="73"/>
      <c r="H519" s="229"/>
      <c r="I519" s="27"/>
      <c r="J519" s="77"/>
      <c r="K519" s="217"/>
      <c r="L519" s="73"/>
      <c r="M519" s="27"/>
      <c r="N519" s="27"/>
      <c r="O519" s="32"/>
      <c r="P519" s="28"/>
      <c r="Q519" s="27"/>
      <c r="R519" s="32"/>
      <c r="S519" s="1828"/>
    </row>
    <row r="520" spans="4:19" s="4" customFormat="1" ht="19.7" customHeight="1">
      <c r="D520" s="28"/>
      <c r="E520" s="28"/>
      <c r="F520" s="28"/>
      <c r="G520" s="73"/>
      <c r="H520" s="229"/>
      <c r="I520" s="27"/>
      <c r="J520" s="77"/>
      <c r="K520" s="217"/>
      <c r="L520" s="73"/>
      <c r="M520" s="27"/>
      <c r="N520" s="27"/>
      <c r="O520" s="32"/>
      <c r="P520" s="28"/>
      <c r="Q520" s="27"/>
      <c r="R520" s="32"/>
      <c r="S520" s="1828"/>
    </row>
    <row r="521" spans="4:19" s="4" customFormat="1" ht="19.7" customHeight="1">
      <c r="D521" s="28"/>
      <c r="E521" s="28"/>
      <c r="F521" s="28"/>
      <c r="G521" s="73"/>
      <c r="H521" s="229"/>
      <c r="I521" s="27"/>
      <c r="J521" s="77"/>
      <c r="K521" s="217"/>
      <c r="L521" s="73"/>
      <c r="M521" s="27"/>
      <c r="N521" s="27"/>
      <c r="O521" s="32"/>
      <c r="P521" s="28"/>
      <c r="Q521" s="27"/>
      <c r="R521" s="32"/>
      <c r="S521" s="1828"/>
    </row>
    <row r="522" spans="4:19" s="4" customFormat="1" ht="19.7" customHeight="1">
      <c r="D522" s="28"/>
      <c r="E522" s="28"/>
      <c r="F522" s="28"/>
      <c r="G522" s="73"/>
      <c r="H522" s="229"/>
      <c r="I522" s="27"/>
      <c r="J522" s="77"/>
      <c r="K522" s="217"/>
      <c r="L522" s="73"/>
      <c r="M522" s="27"/>
      <c r="N522" s="27"/>
      <c r="O522" s="32"/>
      <c r="P522" s="28"/>
      <c r="Q522" s="27"/>
      <c r="R522" s="32"/>
      <c r="S522" s="1828"/>
    </row>
    <row r="523" spans="4:19" s="4" customFormat="1" ht="19.7" customHeight="1">
      <c r="D523" s="28"/>
      <c r="E523" s="28"/>
      <c r="F523" s="28"/>
      <c r="G523" s="73"/>
      <c r="H523" s="229"/>
      <c r="I523" s="27"/>
      <c r="J523" s="77"/>
      <c r="K523" s="217"/>
      <c r="L523" s="73"/>
      <c r="M523" s="27"/>
      <c r="N523" s="27"/>
      <c r="O523" s="32"/>
      <c r="P523" s="28"/>
      <c r="Q523" s="27"/>
      <c r="R523" s="32"/>
      <c r="S523" s="1828"/>
    </row>
    <row r="524" spans="4:19" s="4" customFormat="1" ht="19.7" customHeight="1">
      <c r="D524" s="28"/>
      <c r="E524" s="28"/>
      <c r="F524" s="28"/>
      <c r="G524" s="73"/>
      <c r="H524" s="229"/>
      <c r="I524" s="27"/>
      <c r="J524" s="77"/>
      <c r="K524" s="217"/>
      <c r="L524" s="73"/>
      <c r="M524" s="27"/>
      <c r="N524" s="27"/>
      <c r="O524" s="32"/>
      <c r="P524" s="28"/>
      <c r="Q524" s="27"/>
      <c r="R524" s="32"/>
      <c r="S524" s="1828"/>
    </row>
    <row r="525" spans="4:19" s="4" customFormat="1" ht="19.7" customHeight="1">
      <c r="D525" s="28"/>
      <c r="E525" s="28"/>
      <c r="F525" s="28"/>
      <c r="G525" s="73"/>
      <c r="H525" s="229"/>
      <c r="I525" s="27"/>
      <c r="J525" s="77"/>
      <c r="K525" s="217"/>
      <c r="L525" s="73"/>
      <c r="M525" s="27"/>
      <c r="N525" s="27"/>
      <c r="O525" s="32"/>
      <c r="P525" s="28"/>
      <c r="Q525" s="27"/>
      <c r="R525" s="32"/>
      <c r="S525" s="1828"/>
    </row>
    <row r="526" spans="4:19" s="4" customFormat="1" ht="19.7" customHeight="1">
      <c r="D526" s="28"/>
      <c r="E526" s="28"/>
      <c r="F526" s="28"/>
      <c r="G526" s="73"/>
      <c r="H526" s="229"/>
      <c r="I526" s="27"/>
      <c r="J526" s="77"/>
      <c r="K526" s="217"/>
      <c r="L526" s="73"/>
      <c r="M526" s="27"/>
      <c r="N526" s="27"/>
      <c r="O526" s="32"/>
      <c r="P526" s="28"/>
      <c r="Q526" s="27"/>
      <c r="R526" s="32"/>
      <c r="S526" s="1828"/>
    </row>
    <row r="527" spans="4:19" s="4" customFormat="1" ht="19.7" customHeight="1">
      <c r="D527" s="28"/>
      <c r="E527" s="28"/>
      <c r="F527" s="28"/>
      <c r="G527" s="73"/>
      <c r="H527" s="229"/>
      <c r="I527" s="27"/>
      <c r="J527" s="77"/>
      <c r="K527" s="217"/>
      <c r="L527" s="73"/>
      <c r="M527" s="27"/>
      <c r="N527" s="27"/>
      <c r="O527" s="32"/>
      <c r="P527" s="28"/>
      <c r="Q527" s="27"/>
      <c r="R527" s="32"/>
      <c r="S527" s="1828"/>
    </row>
    <row r="528" spans="4:19" s="4" customFormat="1" ht="19.7" customHeight="1">
      <c r="D528" s="28"/>
      <c r="E528" s="28"/>
      <c r="F528" s="28"/>
      <c r="G528" s="73"/>
      <c r="H528" s="229"/>
      <c r="I528" s="27"/>
      <c r="J528" s="77"/>
      <c r="K528" s="217"/>
      <c r="L528" s="73"/>
      <c r="M528" s="27"/>
      <c r="N528" s="27"/>
      <c r="O528" s="32"/>
      <c r="P528" s="28"/>
      <c r="Q528" s="27"/>
      <c r="R528" s="32"/>
      <c r="S528" s="1828"/>
    </row>
    <row r="529" spans="4:19" s="4" customFormat="1" ht="19.7" customHeight="1">
      <c r="D529" s="28"/>
      <c r="E529" s="28"/>
      <c r="F529" s="28"/>
      <c r="G529" s="73"/>
      <c r="H529" s="229"/>
      <c r="I529" s="27"/>
      <c r="J529" s="77"/>
      <c r="K529" s="217"/>
      <c r="L529" s="73"/>
      <c r="M529" s="27"/>
      <c r="N529" s="27"/>
      <c r="O529" s="32"/>
      <c r="P529" s="28"/>
      <c r="Q529" s="27"/>
      <c r="R529" s="32"/>
      <c r="S529" s="1828"/>
    </row>
    <row r="530" spans="4:19" s="4" customFormat="1" ht="19.7" customHeight="1">
      <c r="D530" s="28"/>
      <c r="E530" s="28"/>
      <c r="F530" s="28"/>
      <c r="G530" s="73"/>
      <c r="H530" s="229"/>
      <c r="I530" s="27"/>
      <c r="J530" s="77"/>
      <c r="K530" s="217"/>
      <c r="L530" s="73"/>
      <c r="M530" s="27"/>
      <c r="N530" s="27"/>
      <c r="O530" s="32"/>
      <c r="P530" s="28"/>
      <c r="Q530" s="27"/>
      <c r="R530" s="32"/>
      <c r="S530" s="1828"/>
    </row>
    <row r="531" spans="4:19" s="4" customFormat="1" ht="19.7" customHeight="1">
      <c r="D531" s="28"/>
      <c r="E531" s="28"/>
      <c r="F531" s="28"/>
      <c r="G531" s="73"/>
      <c r="H531" s="229"/>
      <c r="I531" s="27"/>
      <c r="J531" s="77"/>
      <c r="K531" s="217"/>
      <c r="L531" s="73"/>
      <c r="M531" s="27"/>
      <c r="N531" s="27"/>
      <c r="O531" s="32"/>
      <c r="P531" s="28"/>
      <c r="Q531" s="27"/>
      <c r="R531" s="32"/>
      <c r="S531" s="1828"/>
    </row>
    <row r="532" spans="4:19" s="4" customFormat="1" ht="19.7" customHeight="1">
      <c r="D532" s="28"/>
      <c r="E532" s="28"/>
      <c r="F532" s="28"/>
      <c r="G532" s="73"/>
      <c r="H532" s="229"/>
      <c r="I532" s="27"/>
      <c r="J532" s="77"/>
      <c r="K532" s="217"/>
      <c r="L532" s="73"/>
      <c r="M532" s="27"/>
      <c r="N532" s="27"/>
      <c r="O532" s="32"/>
      <c r="P532" s="28"/>
      <c r="Q532" s="27"/>
      <c r="R532" s="32"/>
      <c r="S532" s="1828"/>
    </row>
    <row r="533" spans="4:19" s="4" customFormat="1" ht="19.7" customHeight="1">
      <c r="D533" s="28"/>
      <c r="E533" s="28"/>
      <c r="F533" s="28"/>
      <c r="G533" s="73"/>
      <c r="H533" s="229"/>
      <c r="I533" s="27"/>
      <c r="J533" s="77"/>
      <c r="K533" s="217"/>
      <c r="L533" s="73"/>
      <c r="M533" s="27"/>
      <c r="N533" s="27"/>
      <c r="O533" s="32"/>
      <c r="P533" s="28"/>
      <c r="Q533" s="27"/>
      <c r="R533" s="32"/>
      <c r="S533" s="1828"/>
    </row>
    <row r="534" spans="4:19" s="4" customFormat="1" ht="19.7" customHeight="1">
      <c r="D534" s="28"/>
      <c r="E534" s="28"/>
      <c r="F534" s="28"/>
      <c r="G534" s="73"/>
      <c r="H534" s="229"/>
      <c r="I534" s="27"/>
      <c r="J534" s="77"/>
      <c r="K534" s="217"/>
      <c r="L534" s="73"/>
      <c r="M534" s="27"/>
      <c r="N534" s="27"/>
      <c r="O534" s="32"/>
      <c r="P534" s="28"/>
      <c r="Q534" s="27"/>
      <c r="R534" s="32"/>
      <c r="S534" s="1828"/>
    </row>
    <row r="535" spans="4:19" s="4" customFormat="1" ht="19.7" customHeight="1">
      <c r="D535" s="28"/>
      <c r="E535" s="28"/>
      <c r="F535" s="28"/>
      <c r="G535" s="73"/>
      <c r="H535" s="229"/>
      <c r="I535" s="27"/>
      <c r="J535" s="77"/>
      <c r="K535" s="217"/>
      <c r="L535" s="73"/>
      <c r="M535" s="27"/>
      <c r="N535" s="27"/>
      <c r="O535" s="32"/>
      <c r="P535" s="28"/>
      <c r="Q535" s="27"/>
      <c r="R535" s="32"/>
      <c r="S535" s="1828"/>
    </row>
    <row r="536" spans="4:19" s="4" customFormat="1" ht="19.7" customHeight="1">
      <c r="D536" s="28"/>
      <c r="E536" s="28"/>
      <c r="F536" s="28"/>
      <c r="G536" s="73"/>
      <c r="H536" s="229"/>
      <c r="I536" s="27"/>
      <c r="J536" s="77"/>
      <c r="K536" s="217"/>
      <c r="L536" s="73"/>
      <c r="M536" s="27"/>
      <c r="N536" s="27"/>
      <c r="O536" s="32"/>
      <c r="P536" s="28"/>
      <c r="Q536" s="27"/>
      <c r="R536" s="32"/>
      <c r="S536" s="1828"/>
    </row>
    <row r="537" spans="4:19" s="4" customFormat="1" ht="19.7" customHeight="1">
      <c r="D537" s="28"/>
      <c r="E537" s="28"/>
      <c r="F537" s="28"/>
      <c r="G537" s="73"/>
      <c r="H537" s="229"/>
      <c r="I537" s="27"/>
      <c r="J537" s="77"/>
      <c r="K537" s="217"/>
      <c r="L537" s="73"/>
      <c r="M537" s="27"/>
      <c r="N537" s="27"/>
      <c r="O537" s="32"/>
      <c r="P537" s="28"/>
      <c r="Q537" s="27"/>
      <c r="R537" s="32"/>
      <c r="S537" s="1828"/>
    </row>
    <row r="538" spans="4:19" s="4" customFormat="1" ht="19.7" customHeight="1">
      <c r="D538" s="28"/>
      <c r="E538" s="28"/>
      <c r="F538" s="28"/>
      <c r="G538" s="73"/>
      <c r="H538" s="229"/>
      <c r="I538" s="27"/>
      <c r="J538" s="77"/>
      <c r="K538" s="217"/>
      <c r="L538" s="73"/>
      <c r="M538" s="27"/>
      <c r="N538" s="27"/>
      <c r="O538" s="32"/>
      <c r="P538" s="28"/>
      <c r="Q538" s="27"/>
      <c r="R538" s="32"/>
      <c r="S538" s="1828"/>
    </row>
    <row r="539" spans="4:19" s="4" customFormat="1" ht="19.7" customHeight="1">
      <c r="D539" s="28"/>
      <c r="E539" s="28"/>
      <c r="F539" s="28"/>
      <c r="G539" s="73"/>
      <c r="H539" s="229"/>
      <c r="I539" s="27"/>
      <c r="J539" s="77"/>
      <c r="K539" s="217"/>
      <c r="L539" s="73"/>
      <c r="M539" s="27"/>
      <c r="N539" s="27"/>
      <c r="O539" s="32"/>
      <c r="P539" s="28"/>
      <c r="Q539" s="27"/>
      <c r="R539" s="32"/>
      <c r="S539" s="1828"/>
    </row>
    <row r="540" spans="4:19" s="4" customFormat="1" ht="19.7" customHeight="1">
      <c r="D540" s="28"/>
      <c r="E540" s="28"/>
      <c r="F540" s="28"/>
      <c r="G540" s="73"/>
      <c r="H540" s="229"/>
      <c r="I540" s="27"/>
      <c r="J540" s="77"/>
      <c r="K540" s="217"/>
      <c r="L540" s="73"/>
      <c r="M540" s="27"/>
      <c r="N540" s="27"/>
      <c r="O540" s="32"/>
      <c r="P540" s="28"/>
      <c r="Q540" s="27"/>
      <c r="R540" s="32"/>
      <c r="S540" s="1828"/>
    </row>
    <row r="541" spans="4:19" s="4" customFormat="1" ht="19.7" customHeight="1">
      <c r="D541" s="28"/>
      <c r="E541" s="28"/>
      <c r="F541" s="28"/>
      <c r="G541" s="73"/>
      <c r="H541" s="229"/>
      <c r="I541" s="27"/>
      <c r="J541" s="77"/>
      <c r="K541" s="217"/>
      <c r="L541" s="73"/>
      <c r="M541" s="27"/>
      <c r="N541" s="27"/>
      <c r="O541" s="32"/>
      <c r="P541" s="28"/>
      <c r="Q541" s="27"/>
      <c r="R541" s="32"/>
      <c r="S541" s="1828"/>
    </row>
    <row r="542" spans="4:19" s="4" customFormat="1" ht="19.7" customHeight="1">
      <c r="D542" s="28"/>
      <c r="E542" s="28"/>
      <c r="F542" s="28"/>
      <c r="G542" s="73"/>
      <c r="H542" s="229"/>
      <c r="I542" s="27"/>
      <c r="J542" s="77"/>
      <c r="K542" s="217"/>
      <c r="L542" s="73"/>
      <c r="M542" s="27"/>
      <c r="N542" s="27"/>
      <c r="O542" s="32"/>
      <c r="P542" s="28"/>
      <c r="Q542" s="27"/>
      <c r="R542" s="32"/>
      <c r="S542" s="1828"/>
    </row>
    <row r="543" spans="4:19" s="4" customFormat="1" ht="19.7" customHeight="1">
      <c r="D543" s="28"/>
      <c r="E543" s="28"/>
      <c r="F543" s="28"/>
      <c r="G543" s="73"/>
      <c r="H543" s="229"/>
      <c r="I543" s="27"/>
      <c r="J543" s="77"/>
      <c r="K543" s="217"/>
      <c r="L543" s="73"/>
      <c r="M543" s="27"/>
      <c r="N543" s="27"/>
      <c r="O543" s="32"/>
      <c r="P543" s="28"/>
      <c r="Q543" s="27"/>
      <c r="R543" s="32"/>
      <c r="S543" s="1828"/>
    </row>
    <row r="544" spans="4:19" s="4" customFormat="1" ht="19.7" customHeight="1">
      <c r="D544" s="28"/>
      <c r="E544" s="28"/>
      <c r="F544" s="28"/>
      <c r="G544" s="73"/>
      <c r="H544" s="229"/>
      <c r="I544" s="27"/>
      <c r="J544" s="77"/>
      <c r="K544" s="217"/>
      <c r="L544" s="73"/>
      <c r="M544" s="27"/>
      <c r="N544" s="27"/>
      <c r="O544" s="32"/>
      <c r="P544" s="28"/>
      <c r="Q544" s="27"/>
      <c r="R544" s="32"/>
      <c r="S544" s="1828"/>
    </row>
    <row r="545" spans="1:19" s="4" customFormat="1" ht="19.7" customHeight="1">
      <c r="D545" s="28"/>
      <c r="E545" s="28"/>
      <c r="F545" s="28"/>
      <c r="G545" s="73"/>
      <c r="H545" s="229"/>
      <c r="I545" s="27"/>
      <c r="J545" s="77"/>
      <c r="K545" s="217"/>
      <c r="L545" s="73"/>
      <c r="M545" s="27"/>
      <c r="N545" s="27"/>
      <c r="O545" s="32"/>
      <c r="P545" s="28"/>
      <c r="Q545" s="27"/>
      <c r="R545" s="32"/>
      <c r="S545" s="1828"/>
    </row>
    <row r="546" spans="1:19" s="4" customFormat="1" ht="19.7" customHeight="1">
      <c r="D546" s="28"/>
      <c r="E546" s="28"/>
      <c r="F546" s="28"/>
      <c r="G546" s="73"/>
      <c r="H546" s="229"/>
      <c r="I546" s="27"/>
      <c r="J546" s="77"/>
      <c r="K546" s="217"/>
      <c r="L546" s="73"/>
      <c r="M546" s="27"/>
      <c r="N546" s="27"/>
      <c r="O546" s="32"/>
      <c r="P546" s="28"/>
      <c r="Q546" s="27"/>
      <c r="R546" s="32"/>
      <c r="S546" s="1828"/>
    </row>
    <row r="547" spans="1:19" s="4" customFormat="1" ht="19.7" customHeight="1">
      <c r="D547" s="28"/>
      <c r="E547" s="28"/>
      <c r="F547" s="28"/>
      <c r="G547" s="73"/>
      <c r="H547" s="229"/>
      <c r="I547" s="27"/>
      <c r="J547" s="77"/>
      <c r="K547" s="217"/>
      <c r="L547" s="73"/>
      <c r="M547" s="27"/>
      <c r="N547" s="27"/>
      <c r="O547" s="32"/>
      <c r="P547" s="28"/>
      <c r="Q547" s="27"/>
      <c r="R547" s="32"/>
      <c r="S547" s="1828"/>
    </row>
    <row r="548" spans="1:19" s="4" customFormat="1" ht="19.7" customHeight="1">
      <c r="D548" s="28"/>
      <c r="E548" s="28"/>
      <c r="F548" s="28"/>
      <c r="G548" s="73"/>
      <c r="H548" s="229"/>
      <c r="I548" s="27"/>
      <c r="J548" s="77"/>
      <c r="K548" s="217"/>
      <c r="L548" s="73"/>
      <c r="M548" s="27"/>
      <c r="N548" s="27"/>
      <c r="O548" s="32"/>
      <c r="P548" s="28"/>
      <c r="Q548" s="27"/>
      <c r="R548" s="32"/>
      <c r="S548" s="1828"/>
    </row>
    <row r="549" spans="1:19" s="4" customFormat="1" ht="19.7" customHeight="1">
      <c r="D549" s="28"/>
      <c r="E549" s="28"/>
      <c r="F549" s="28"/>
      <c r="G549" s="73"/>
      <c r="H549" s="229"/>
      <c r="I549" s="27"/>
      <c r="J549" s="77"/>
      <c r="K549" s="217"/>
      <c r="L549" s="73"/>
      <c r="M549" s="27"/>
      <c r="N549" s="27"/>
      <c r="O549" s="32"/>
      <c r="P549" s="28"/>
      <c r="Q549" s="27"/>
      <c r="R549" s="32"/>
      <c r="S549" s="1828"/>
    </row>
    <row r="550" spans="1:19" s="4" customFormat="1" ht="19.7" customHeight="1">
      <c r="D550" s="28"/>
      <c r="E550" s="28"/>
      <c r="F550" s="28"/>
      <c r="G550" s="73"/>
      <c r="H550" s="229"/>
      <c r="I550" s="27"/>
      <c r="J550" s="77"/>
      <c r="K550" s="217"/>
      <c r="L550" s="73"/>
      <c r="M550" s="27"/>
      <c r="N550" s="27"/>
      <c r="O550" s="32"/>
      <c r="P550" s="28"/>
      <c r="Q550" s="27"/>
      <c r="R550" s="32"/>
      <c r="S550" s="1828"/>
    </row>
    <row r="551" spans="1:19" s="4" customFormat="1" ht="19.7" customHeight="1">
      <c r="D551" s="28"/>
      <c r="E551" s="28"/>
      <c r="F551" s="28"/>
      <c r="G551" s="73"/>
      <c r="H551" s="229"/>
      <c r="I551" s="27"/>
      <c r="J551" s="77"/>
      <c r="K551" s="217"/>
      <c r="L551" s="73"/>
      <c r="M551" s="27"/>
      <c r="N551" s="27"/>
      <c r="O551" s="32"/>
      <c r="P551" s="28"/>
      <c r="Q551" s="27"/>
      <c r="R551" s="32"/>
      <c r="S551" s="1828"/>
    </row>
    <row r="552" spans="1:19" s="4" customFormat="1" ht="19.7" customHeight="1">
      <c r="D552" s="28"/>
      <c r="E552" s="28"/>
      <c r="F552" s="28"/>
      <c r="G552" s="73"/>
      <c r="H552" s="229"/>
      <c r="I552" s="27"/>
      <c r="J552" s="77"/>
      <c r="K552" s="217"/>
      <c r="L552" s="73"/>
      <c r="M552" s="27"/>
      <c r="N552" s="27"/>
      <c r="O552" s="32"/>
      <c r="P552" s="28"/>
      <c r="Q552" s="27"/>
      <c r="R552" s="32"/>
      <c r="S552" s="1828"/>
    </row>
    <row r="553" spans="1:19" s="4" customFormat="1" ht="19.7" customHeight="1">
      <c r="D553" s="28"/>
      <c r="E553" s="28"/>
      <c r="F553" s="28"/>
      <c r="G553" s="73"/>
      <c r="H553" s="229"/>
      <c r="I553" s="27"/>
      <c r="J553" s="77"/>
      <c r="K553" s="217"/>
      <c r="L553" s="73"/>
      <c r="M553" s="27"/>
      <c r="N553" s="27"/>
      <c r="O553" s="32"/>
      <c r="P553" s="28"/>
      <c r="Q553" s="27"/>
      <c r="R553" s="32"/>
      <c r="S553" s="1828"/>
    </row>
    <row r="554" spans="1:19" s="4" customFormat="1" ht="19.7" customHeight="1">
      <c r="D554" s="28"/>
      <c r="E554" s="28"/>
      <c r="F554" s="28"/>
      <c r="G554" s="27"/>
      <c r="H554" s="38"/>
      <c r="I554" s="27"/>
      <c r="J554" s="31"/>
      <c r="K554" s="217"/>
      <c r="L554" s="27"/>
      <c r="M554" s="27"/>
      <c r="N554" s="27"/>
      <c r="O554" s="32"/>
      <c r="P554" s="28"/>
      <c r="Q554" s="27"/>
      <c r="R554" s="32"/>
      <c r="S554" s="1828"/>
    </row>
    <row r="555" spans="1:19" s="4" customFormat="1" ht="19.7" customHeight="1">
      <c r="D555" s="28"/>
      <c r="E555" s="28"/>
      <c r="F555" s="28"/>
      <c r="G555" s="27"/>
      <c r="H555" s="38"/>
      <c r="I555" s="27"/>
      <c r="J555" s="31"/>
      <c r="K555" s="217"/>
      <c r="L555" s="27"/>
      <c r="M555" s="27"/>
      <c r="N555" s="27"/>
      <c r="O555" s="32"/>
      <c r="P555" s="28"/>
      <c r="Q555" s="27"/>
      <c r="R555" s="32"/>
      <c r="S555" s="1828"/>
    </row>
    <row r="556" spans="1:19" s="4" customFormat="1" ht="19.7" customHeight="1">
      <c r="D556" s="28"/>
      <c r="E556" s="28"/>
      <c r="F556" s="28"/>
      <c r="G556" s="27"/>
      <c r="H556" s="38"/>
      <c r="I556" s="27"/>
      <c r="J556" s="31"/>
      <c r="K556" s="217"/>
      <c r="L556" s="27"/>
      <c r="M556" s="27"/>
      <c r="N556" s="27"/>
      <c r="O556" s="32"/>
      <c r="P556" s="28"/>
      <c r="Q556" s="27"/>
      <c r="R556" s="32"/>
      <c r="S556" s="1828"/>
    </row>
    <row r="557" spans="1:19" s="4" customFormat="1" ht="19.7" customHeight="1">
      <c r="A557" s="27"/>
      <c r="B557" s="93">
        <v>8</v>
      </c>
      <c r="C557" s="996" t="s">
        <v>3532</v>
      </c>
      <c r="D557" s="28"/>
      <c r="E557" s="28"/>
      <c r="F557" s="28"/>
      <c r="G557" s="27"/>
      <c r="H557" s="38"/>
      <c r="I557" s="27"/>
      <c r="J557" s="31"/>
      <c r="K557" s="217"/>
      <c r="L557" s="27"/>
      <c r="M557" s="27"/>
      <c r="N557" s="27"/>
      <c r="O557" s="32"/>
      <c r="P557" s="28"/>
      <c r="Q557" s="27"/>
      <c r="R557" s="32"/>
      <c r="S557" s="1828"/>
    </row>
    <row r="558" spans="1:19" s="4" customFormat="1" ht="19.7" customHeight="1">
      <c r="D558" s="28"/>
      <c r="E558" s="28"/>
      <c r="F558" s="28"/>
      <c r="G558" s="27"/>
      <c r="H558" s="38"/>
      <c r="I558" s="27"/>
      <c r="J558" s="31"/>
      <c r="K558" s="217"/>
      <c r="L558" s="27"/>
      <c r="M558" s="27"/>
      <c r="N558" s="27"/>
      <c r="O558" s="32"/>
      <c r="P558" s="28"/>
      <c r="Q558" s="27"/>
      <c r="R558" s="32"/>
      <c r="S558" s="1828"/>
    </row>
    <row r="559" spans="1:19" s="4" customFormat="1" ht="19.7" customHeight="1">
      <c r="D559" s="28"/>
      <c r="E559" s="28"/>
      <c r="F559" s="28"/>
      <c r="G559" s="27"/>
      <c r="H559" s="38"/>
      <c r="I559" s="27"/>
      <c r="J559" s="31"/>
      <c r="K559" s="217"/>
      <c r="L559" s="27"/>
      <c r="M559" s="27"/>
      <c r="N559" s="27"/>
      <c r="O559" s="32"/>
      <c r="P559" s="28"/>
      <c r="Q559" s="27"/>
      <c r="R559" s="32"/>
      <c r="S559" s="1828"/>
    </row>
    <row r="560" spans="1:19" s="4" customFormat="1" ht="19.7" customHeight="1">
      <c r="D560" s="28"/>
      <c r="E560" s="28"/>
      <c r="F560" s="28"/>
      <c r="G560" s="27"/>
      <c r="H560" s="38"/>
      <c r="I560" s="27"/>
      <c r="J560" s="31"/>
      <c r="K560" s="217"/>
      <c r="L560" s="27"/>
      <c r="M560" s="27"/>
      <c r="N560" s="27"/>
      <c r="O560" s="32"/>
      <c r="P560" s="28"/>
      <c r="Q560" s="27"/>
      <c r="R560" s="32"/>
      <c r="S560" s="1828"/>
    </row>
    <row r="561" spans="4:19" s="4" customFormat="1" ht="19.7" customHeight="1">
      <c r="D561" s="28"/>
      <c r="E561" s="28"/>
      <c r="F561" s="28"/>
      <c r="G561" s="27"/>
      <c r="H561" s="38"/>
      <c r="I561" s="27"/>
      <c r="J561" s="31"/>
      <c r="K561" s="217"/>
      <c r="L561" s="27"/>
      <c r="M561" s="27"/>
      <c r="N561" s="27"/>
      <c r="O561" s="32"/>
      <c r="P561" s="28"/>
      <c r="Q561" s="27"/>
      <c r="R561" s="32"/>
      <c r="S561" s="1828"/>
    </row>
    <row r="562" spans="4:19" s="4" customFormat="1" ht="19.7" customHeight="1">
      <c r="D562" s="28"/>
      <c r="E562" s="28"/>
      <c r="F562" s="28"/>
      <c r="G562" s="27"/>
      <c r="H562" s="38"/>
      <c r="I562" s="27"/>
      <c r="J562" s="31"/>
      <c r="K562" s="217"/>
      <c r="L562" s="27"/>
      <c r="M562" s="27"/>
      <c r="N562" s="27"/>
      <c r="O562" s="32"/>
      <c r="P562" s="28"/>
      <c r="Q562" s="27"/>
      <c r="R562" s="32"/>
      <c r="S562" s="1828"/>
    </row>
    <row r="563" spans="4:19" s="4" customFormat="1" ht="19.7" customHeight="1">
      <c r="D563" s="28"/>
      <c r="E563" s="28"/>
      <c r="F563" s="28"/>
      <c r="G563" s="27"/>
      <c r="H563" s="38"/>
      <c r="I563" s="27"/>
      <c r="J563" s="31"/>
      <c r="K563" s="217"/>
      <c r="L563" s="27"/>
      <c r="M563" s="27"/>
      <c r="N563" s="27"/>
      <c r="O563" s="32"/>
      <c r="P563" s="28"/>
      <c r="Q563" s="27"/>
      <c r="R563" s="32"/>
      <c r="S563" s="1828"/>
    </row>
    <row r="564" spans="4:19" s="4" customFormat="1" ht="19.7" customHeight="1">
      <c r="D564" s="28"/>
      <c r="E564" s="28"/>
      <c r="F564" s="28"/>
      <c r="G564" s="27"/>
      <c r="H564" s="38"/>
      <c r="I564" s="27"/>
      <c r="J564" s="31"/>
      <c r="K564" s="217"/>
      <c r="L564" s="27"/>
      <c r="M564" s="27"/>
      <c r="N564" s="27"/>
      <c r="O564" s="32"/>
      <c r="P564" s="28"/>
      <c r="Q564" s="27"/>
      <c r="R564" s="32"/>
      <c r="S564" s="1828"/>
    </row>
    <row r="565" spans="4:19" s="4" customFormat="1" ht="19.7" customHeight="1">
      <c r="D565" s="28"/>
      <c r="E565" s="28"/>
      <c r="F565" s="28"/>
      <c r="G565" s="27"/>
      <c r="H565" s="38"/>
      <c r="I565" s="27"/>
      <c r="J565" s="31"/>
      <c r="K565" s="217"/>
      <c r="L565" s="27"/>
      <c r="M565" s="27"/>
      <c r="N565" s="27"/>
      <c r="O565" s="32"/>
      <c r="P565" s="28"/>
      <c r="Q565" s="27"/>
      <c r="R565" s="32"/>
      <c r="S565" s="1828"/>
    </row>
    <row r="566" spans="4:19" s="4" customFormat="1" ht="19.7" customHeight="1">
      <c r="D566" s="28"/>
      <c r="E566" s="28"/>
      <c r="F566" s="28"/>
      <c r="G566" s="27"/>
      <c r="H566" s="38"/>
      <c r="I566" s="27"/>
      <c r="J566" s="31"/>
      <c r="K566" s="217"/>
      <c r="L566" s="27"/>
      <c r="M566" s="27"/>
      <c r="N566" s="27"/>
      <c r="O566" s="32"/>
      <c r="P566" s="28"/>
      <c r="Q566" s="27"/>
      <c r="R566" s="32"/>
      <c r="S566" s="1828"/>
    </row>
    <row r="567" spans="4:19" s="4" customFormat="1" ht="19.7" customHeight="1">
      <c r="D567" s="28"/>
      <c r="E567" s="28"/>
      <c r="F567" s="28"/>
      <c r="G567" s="27"/>
      <c r="H567" s="38"/>
      <c r="I567" s="27"/>
      <c r="J567" s="31"/>
      <c r="K567" s="217"/>
      <c r="L567" s="27"/>
      <c r="M567" s="27"/>
      <c r="N567" s="27"/>
      <c r="O567" s="32"/>
      <c r="P567" s="28"/>
      <c r="Q567" s="27"/>
      <c r="R567" s="32"/>
      <c r="S567" s="1828"/>
    </row>
    <row r="568" spans="4:19" s="4" customFormat="1" ht="19.7" customHeight="1">
      <c r="D568" s="28"/>
      <c r="E568" s="28"/>
      <c r="F568" s="28"/>
      <c r="G568" s="27"/>
      <c r="H568" s="38"/>
      <c r="I568" s="27"/>
      <c r="J568" s="31"/>
      <c r="K568" s="217"/>
      <c r="L568" s="27"/>
      <c r="M568" s="27"/>
      <c r="N568" s="27"/>
      <c r="O568" s="32"/>
      <c r="P568" s="28"/>
      <c r="Q568" s="27"/>
      <c r="R568" s="32"/>
      <c r="S568" s="1828"/>
    </row>
    <row r="569" spans="4:19" s="4" customFormat="1" ht="19.7" customHeight="1">
      <c r="D569" s="28"/>
      <c r="E569" s="28"/>
      <c r="F569" s="28"/>
      <c r="G569" s="27"/>
      <c r="H569" s="38"/>
      <c r="I569" s="27"/>
      <c r="J569" s="31"/>
      <c r="K569" s="217"/>
      <c r="L569" s="27"/>
      <c r="M569" s="27"/>
      <c r="N569" s="27"/>
      <c r="O569" s="32"/>
      <c r="P569" s="28"/>
      <c r="Q569" s="27"/>
      <c r="R569" s="32"/>
      <c r="S569" s="1828"/>
    </row>
    <row r="570" spans="4:19" s="4" customFormat="1" ht="19.7" customHeight="1">
      <c r="D570" s="28"/>
      <c r="E570" s="28"/>
      <c r="F570" s="28"/>
      <c r="G570" s="27"/>
      <c r="H570" s="38"/>
      <c r="I570" s="27"/>
      <c r="J570" s="31"/>
      <c r="K570" s="217"/>
      <c r="L570" s="27"/>
      <c r="M570" s="27"/>
      <c r="N570" s="27"/>
      <c r="O570" s="32"/>
      <c r="P570" s="28"/>
      <c r="Q570" s="27"/>
      <c r="R570" s="32"/>
      <c r="S570" s="1828"/>
    </row>
    <row r="571" spans="4:19" s="4" customFormat="1" ht="19.7" customHeight="1">
      <c r="D571" s="28"/>
      <c r="E571" s="28"/>
      <c r="F571" s="28"/>
      <c r="G571" s="27"/>
      <c r="H571" s="38"/>
      <c r="I571" s="27"/>
      <c r="J571" s="31"/>
      <c r="K571" s="217"/>
      <c r="L571" s="27"/>
      <c r="M571" s="27"/>
      <c r="N571" s="27"/>
      <c r="O571" s="32"/>
      <c r="P571" s="28"/>
      <c r="Q571" s="27"/>
      <c r="R571" s="32"/>
      <c r="S571" s="1828"/>
    </row>
    <row r="572" spans="4:19" s="4" customFormat="1" ht="19.7" customHeight="1">
      <c r="D572" s="28"/>
      <c r="E572" s="28"/>
      <c r="F572" s="28"/>
      <c r="G572" s="27"/>
      <c r="H572" s="38"/>
      <c r="I572" s="27"/>
      <c r="J572" s="31"/>
      <c r="K572" s="217"/>
      <c r="L572" s="27"/>
      <c r="M572" s="27"/>
      <c r="N572" s="27"/>
      <c r="O572" s="32"/>
      <c r="P572" s="28"/>
      <c r="Q572" s="27"/>
      <c r="R572" s="32"/>
      <c r="S572" s="1828"/>
    </row>
    <row r="573" spans="4:19" s="4" customFormat="1" ht="19.7" customHeight="1">
      <c r="D573" s="28"/>
      <c r="E573" s="28"/>
      <c r="F573" s="28"/>
      <c r="G573" s="27"/>
      <c r="H573" s="38"/>
      <c r="I573" s="27"/>
      <c r="J573" s="31"/>
      <c r="K573" s="217"/>
      <c r="L573" s="27"/>
      <c r="M573" s="27"/>
      <c r="N573" s="27"/>
      <c r="O573" s="32"/>
      <c r="P573" s="28"/>
      <c r="Q573" s="27"/>
      <c r="R573" s="32"/>
      <c r="S573" s="1828"/>
    </row>
    <row r="574" spans="4:19" s="4" customFormat="1" ht="19.7" customHeight="1">
      <c r="D574" s="28"/>
      <c r="E574" s="28"/>
      <c r="F574" s="28"/>
      <c r="G574" s="27"/>
      <c r="H574" s="38"/>
      <c r="I574" s="27"/>
      <c r="J574" s="31"/>
      <c r="K574" s="217"/>
      <c r="L574" s="27"/>
      <c r="M574" s="27"/>
      <c r="N574" s="27"/>
      <c r="O574" s="32"/>
      <c r="P574" s="28"/>
      <c r="Q574" s="27"/>
      <c r="R574" s="32"/>
      <c r="S574" s="1828"/>
    </row>
    <row r="575" spans="4:19" s="4" customFormat="1" ht="19.7" customHeight="1">
      <c r="D575" s="28"/>
      <c r="E575" s="28"/>
      <c r="F575" s="28"/>
      <c r="G575" s="27"/>
      <c r="H575" s="38"/>
      <c r="I575" s="27"/>
      <c r="J575" s="31"/>
      <c r="K575" s="217"/>
      <c r="L575" s="27"/>
      <c r="M575" s="27"/>
      <c r="N575" s="27"/>
      <c r="O575" s="32"/>
      <c r="P575" s="28"/>
      <c r="Q575" s="27"/>
      <c r="R575" s="32"/>
      <c r="S575" s="1828"/>
    </row>
    <row r="576" spans="4:19" s="4" customFormat="1" ht="19.7" customHeight="1">
      <c r="D576" s="28"/>
      <c r="E576" s="28"/>
      <c r="F576" s="28"/>
      <c r="G576" s="27"/>
      <c r="H576" s="38"/>
      <c r="I576" s="27"/>
      <c r="J576" s="31"/>
      <c r="K576" s="217"/>
      <c r="L576" s="27"/>
      <c r="M576" s="27"/>
      <c r="N576" s="27"/>
      <c r="O576" s="32"/>
      <c r="P576" s="28"/>
      <c r="Q576" s="27"/>
      <c r="R576" s="32"/>
      <c r="S576" s="1828"/>
    </row>
    <row r="577" spans="4:19" s="4" customFormat="1" ht="19.7" customHeight="1">
      <c r="D577" s="28"/>
      <c r="E577" s="28"/>
      <c r="F577" s="28"/>
      <c r="G577" s="27"/>
      <c r="H577" s="38"/>
      <c r="I577" s="27"/>
      <c r="J577" s="31"/>
      <c r="K577" s="217"/>
      <c r="L577" s="27"/>
      <c r="M577" s="27"/>
      <c r="N577" s="27"/>
      <c r="O577" s="32"/>
      <c r="P577" s="28"/>
      <c r="Q577" s="27"/>
      <c r="R577" s="32"/>
      <c r="S577" s="1828"/>
    </row>
    <row r="578" spans="4:19" s="4" customFormat="1" ht="19.7" customHeight="1">
      <c r="D578" s="28"/>
      <c r="E578" s="28"/>
      <c r="F578" s="28"/>
      <c r="G578" s="27"/>
      <c r="H578" s="38"/>
      <c r="I578" s="27"/>
      <c r="J578" s="31"/>
      <c r="K578" s="217"/>
      <c r="L578" s="27"/>
      <c r="M578" s="27"/>
      <c r="N578" s="27"/>
      <c r="O578" s="32"/>
      <c r="P578" s="28"/>
      <c r="Q578" s="27"/>
      <c r="R578" s="32"/>
      <c r="S578" s="1828"/>
    </row>
    <row r="579" spans="4:19" s="4" customFormat="1" ht="19.7" customHeight="1">
      <c r="D579" s="28"/>
      <c r="E579" s="28"/>
      <c r="F579" s="28"/>
      <c r="G579" s="27"/>
      <c r="H579" s="38"/>
      <c r="I579" s="27"/>
      <c r="J579" s="31"/>
      <c r="K579" s="217"/>
      <c r="L579" s="27"/>
      <c r="M579" s="27"/>
      <c r="N579" s="27"/>
      <c r="O579" s="32"/>
      <c r="P579" s="28"/>
      <c r="Q579" s="27"/>
      <c r="R579" s="32"/>
      <c r="S579" s="1828"/>
    </row>
    <row r="580" spans="4:19" s="4" customFormat="1" ht="19.7" customHeight="1">
      <c r="D580" s="28"/>
      <c r="E580" s="28"/>
      <c r="F580" s="28"/>
      <c r="G580" s="27"/>
      <c r="H580" s="38"/>
      <c r="I580" s="27"/>
      <c r="J580" s="31"/>
      <c r="K580" s="217"/>
      <c r="L580" s="27"/>
      <c r="M580" s="27"/>
      <c r="N580" s="27"/>
      <c r="O580" s="32"/>
      <c r="P580" s="28"/>
      <c r="Q580" s="27"/>
      <c r="R580" s="32"/>
      <c r="S580" s="1828"/>
    </row>
    <row r="581" spans="4:19" s="4" customFormat="1" ht="19.7" customHeight="1">
      <c r="D581" s="28"/>
      <c r="E581" s="28"/>
      <c r="F581" s="28"/>
      <c r="G581" s="27"/>
      <c r="H581" s="38"/>
      <c r="I581" s="27"/>
      <c r="J581" s="31"/>
      <c r="K581" s="217"/>
      <c r="L581" s="27"/>
      <c r="M581" s="27"/>
      <c r="N581" s="27"/>
      <c r="O581" s="32"/>
      <c r="P581" s="28"/>
      <c r="Q581" s="27"/>
      <c r="R581" s="32"/>
      <c r="S581" s="1828"/>
    </row>
    <row r="582" spans="4:19" s="4" customFormat="1" ht="19.7" customHeight="1">
      <c r="D582" s="28"/>
      <c r="E582" s="28"/>
      <c r="F582" s="28"/>
      <c r="G582" s="27"/>
      <c r="H582" s="38"/>
      <c r="I582" s="27"/>
      <c r="J582" s="31"/>
      <c r="K582" s="217"/>
      <c r="L582" s="27"/>
      <c r="M582" s="27"/>
      <c r="N582" s="27"/>
      <c r="O582" s="32"/>
      <c r="P582" s="28"/>
      <c r="Q582" s="27"/>
      <c r="R582" s="32"/>
      <c r="S582" s="1828"/>
    </row>
    <row r="583" spans="4:19" s="4" customFormat="1" ht="19.7" customHeight="1">
      <c r="D583" s="28"/>
      <c r="E583" s="28"/>
      <c r="F583" s="28"/>
      <c r="G583" s="27"/>
      <c r="H583" s="38"/>
      <c r="I583" s="27"/>
      <c r="J583" s="31"/>
      <c r="K583" s="217"/>
      <c r="L583" s="27"/>
      <c r="M583" s="27"/>
      <c r="N583" s="27"/>
      <c r="O583" s="32"/>
      <c r="P583" s="28"/>
      <c r="Q583" s="27"/>
      <c r="R583" s="32"/>
      <c r="S583" s="1828"/>
    </row>
    <row r="584" spans="4:19" s="4" customFormat="1" ht="19.7" customHeight="1">
      <c r="D584" s="28"/>
      <c r="E584" s="28"/>
      <c r="F584" s="28"/>
      <c r="G584" s="27"/>
      <c r="H584" s="38"/>
      <c r="I584" s="27"/>
      <c r="J584" s="31"/>
      <c r="K584" s="217"/>
      <c r="L584" s="27"/>
      <c r="M584" s="27"/>
      <c r="N584" s="27"/>
      <c r="O584" s="32"/>
      <c r="P584" s="28"/>
      <c r="Q584" s="27"/>
      <c r="R584" s="32"/>
      <c r="S584" s="1828"/>
    </row>
    <row r="585" spans="4:19" s="4" customFormat="1" ht="19.7" customHeight="1">
      <c r="D585" s="28"/>
      <c r="E585" s="28"/>
      <c r="F585" s="28"/>
      <c r="G585" s="27"/>
      <c r="H585" s="38"/>
      <c r="I585" s="27"/>
      <c r="J585" s="31"/>
      <c r="K585" s="217"/>
      <c r="L585" s="27"/>
      <c r="M585" s="27"/>
      <c r="N585" s="27"/>
      <c r="O585" s="32"/>
      <c r="P585" s="28"/>
      <c r="Q585" s="27"/>
      <c r="R585" s="32"/>
      <c r="S585" s="1828"/>
    </row>
    <row r="586" spans="4:19" s="4" customFormat="1" ht="19.7" customHeight="1">
      <c r="D586" s="28"/>
      <c r="E586" s="28"/>
      <c r="F586" s="28"/>
      <c r="G586" s="27"/>
      <c r="H586" s="38"/>
      <c r="I586" s="27"/>
      <c r="J586" s="31"/>
      <c r="K586" s="217"/>
      <c r="L586" s="27"/>
      <c r="M586" s="27"/>
      <c r="N586" s="27"/>
      <c r="O586" s="32"/>
      <c r="P586" s="28"/>
      <c r="Q586" s="27"/>
      <c r="R586" s="32"/>
      <c r="S586" s="1828"/>
    </row>
    <row r="587" spans="4:19" s="4" customFormat="1" ht="19.7" customHeight="1">
      <c r="D587" s="28"/>
      <c r="E587" s="28"/>
      <c r="F587" s="28"/>
      <c r="G587" s="27"/>
      <c r="H587" s="38"/>
      <c r="I587" s="27"/>
      <c r="J587" s="31"/>
      <c r="K587" s="217"/>
      <c r="L587" s="27"/>
      <c r="M587" s="27"/>
      <c r="N587" s="27"/>
      <c r="O587" s="32"/>
      <c r="P587" s="28"/>
      <c r="Q587" s="27"/>
      <c r="R587" s="32"/>
      <c r="S587" s="1828"/>
    </row>
    <row r="588" spans="4:19" s="4" customFormat="1" ht="19.7" customHeight="1">
      <c r="D588" s="28"/>
      <c r="E588" s="28"/>
      <c r="F588" s="28"/>
      <c r="G588" s="27"/>
      <c r="H588" s="38"/>
      <c r="I588" s="27"/>
      <c r="J588" s="31"/>
      <c r="K588" s="217"/>
      <c r="L588" s="27"/>
      <c r="M588" s="27"/>
      <c r="N588" s="27"/>
      <c r="O588" s="32"/>
      <c r="P588" s="28"/>
      <c r="Q588" s="27"/>
      <c r="R588" s="32"/>
      <c r="S588" s="1828"/>
    </row>
    <row r="589" spans="4:19" s="4" customFormat="1" ht="19.7" customHeight="1">
      <c r="D589" s="28"/>
      <c r="E589" s="28"/>
      <c r="F589" s="28"/>
      <c r="G589" s="27"/>
      <c r="H589" s="38"/>
      <c r="I589" s="27"/>
      <c r="J589" s="31"/>
      <c r="K589" s="217"/>
      <c r="L589" s="27"/>
      <c r="M589" s="27"/>
      <c r="N589" s="27"/>
      <c r="O589" s="32"/>
      <c r="P589" s="28"/>
      <c r="Q589" s="27"/>
      <c r="R589" s="32"/>
      <c r="S589" s="1828"/>
    </row>
    <row r="590" spans="4:19" s="4" customFormat="1" ht="19.7" customHeight="1">
      <c r="D590" s="28"/>
      <c r="E590" s="28"/>
      <c r="F590" s="28"/>
      <c r="G590" s="27"/>
      <c r="H590" s="38"/>
      <c r="I590" s="27"/>
      <c r="J590" s="31"/>
      <c r="K590" s="217"/>
      <c r="L590" s="27"/>
      <c r="M590" s="27"/>
      <c r="N590" s="27"/>
      <c r="O590" s="32"/>
      <c r="P590" s="28"/>
      <c r="Q590" s="27"/>
      <c r="R590" s="32"/>
      <c r="S590" s="1828"/>
    </row>
    <row r="591" spans="4:19" s="4" customFormat="1" ht="19.7" customHeight="1">
      <c r="D591" s="28"/>
      <c r="E591" s="28"/>
      <c r="F591" s="28"/>
      <c r="G591" s="27"/>
      <c r="H591" s="38"/>
      <c r="I591" s="27"/>
      <c r="J591" s="31"/>
      <c r="K591" s="217"/>
      <c r="L591" s="27"/>
      <c r="M591" s="27"/>
      <c r="N591" s="27"/>
      <c r="O591" s="32"/>
      <c r="P591" s="28"/>
      <c r="Q591" s="27"/>
      <c r="R591" s="32"/>
      <c r="S591" s="1828"/>
    </row>
    <row r="592" spans="4:19" s="4" customFormat="1" ht="19.7" customHeight="1">
      <c r="D592" s="28"/>
      <c r="E592" s="28"/>
      <c r="F592" s="28"/>
      <c r="G592" s="27"/>
      <c r="H592" s="38"/>
      <c r="I592" s="27"/>
      <c r="J592" s="31"/>
      <c r="K592" s="217"/>
      <c r="L592" s="27"/>
      <c r="M592" s="27"/>
      <c r="N592" s="27"/>
      <c r="O592" s="32"/>
      <c r="P592" s="28"/>
      <c r="Q592" s="27"/>
      <c r="R592" s="32"/>
      <c r="S592" s="1828"/>
    </row>
    <row r="593" spans="4:19" s="4" customFormat="1" ht="19.7" customHeight="1">
      <c r="D593" s="28"/>
      <c r="E593" s="28"/>
      <c r="F593" s="28"/>
      <c r="G593" s="27"/>
      <c r="H593" s="38"/>
      <c r="I593" s="27"/>
      <c r="J593" s="31"/>
      <c r="K593" s="217"/>
      <c r="L593" s="27"/>
      <c r="M593" s="27"/>
      <c r="N593" s="27"/>
      <c r="O593" s="32"/>
      <c r="P593" s="28"/>
      <c r="Q593" s="27"/>
      <c r="R593" s="32"/>
      <c r="S593" s="1828"/>
    </row>
    <row r="594" spans="4:19" s="4" customFormat="1" ht="19.7" customHeight="1">
      <c r="D594" s="28"/>
      <c r="E594" s="28"/>
      <c r="F594" s="28"/>
      <c r="G594" s="27"/>
      <c r="H594" s="38"/>
      <c r="I594" s="27"/>
      <c r="J594" s="31"/>
      <c r="K594" s="217"/>
      <c r="L594" s="27"/>
      <c r="M594" s="27"/>
      <c r="N594" s="27"/>
      <c r="O594" s="32"/>
      <c r="P594" s="28"/>
      <c r="Q594" s="27"/>
      <c r="R594" s="32"/>
      <c r="S594" s="1828"/>
    </row>
    <row r="595" spans="4:19" s="4" customFormat="1" ht="19.7" customHeight="1">
      <c r="D595" s="28"/>
      <c r="E595" s="28"/>
      <c r="F595" s="28"/>
      <c r="G595" s="27"/>
      <c r="H595" s="38"/>
      <c r="I595" s="27"/>
      <c r="J595" s="31"/>
      <c r="K595" s="217"/>
      <c r="L595" s="27"/>
      <c r="M595" s="27"/>
      <c r="N595" s="27"/>
      <c r="O595" s="32"/>
      <c r="P595" s="28"/>
      <c r="Q595" s="27"/>
      <c r="R595" s="32"/>
      <c r="S595" s="1828"/>
    </row>
    <row r="596" spans="4:19" s="4" customFormat="1" ht="19.7" customHeight="1">
      <c r="D596" s="28"/>
      <c r="E596" s="28"/>
      <c r="F596" s="28"/>
      <c r="G596" s="27"/>
      <c r="H596" s="38"/>
      <c r="I596" s="27"/>
      <c r="J596" s="31"/>
      <c r="K596" s="217"/>
      <c r="L596" s="27"/>
      <c r="M596" s="27"/>
      <c r="N596" s="27"/>
      <c r="O596" s="32"/>
      <c r="P596" s="28"/>
      <c r="Q596" s="27"/>
      <c r="R596" s="32"/>
      <c r="S596" s="1828"/>
    </row>
    <row r="597" spans="4:19" s="4" customFormat="1" ht="19.7" customHeight="1">
      <c r="D597" s="28"/>
      <c r="E597" s="28"/>
      <c r="F597" s="28"/>
      <c r="G597" s="27"/>
      <c r="H597" s="38"/>
      <c r="I597" s="27"/>
      <c r="J597" s="31"/>
      <c r="K597" s="217"/>
      <c r="L597" s="27"/>
      <c r="M597" s="27"/>
      <c r="N597" s="27"/>
      <c r="O597" s="32"/>
      <c r="P597" s="28"/>
      <c r="Q597" s="27"/>
      <c r="R597" s="32"/>
      <c r="S597" s="1828"/>
    </row>
    <row r="598" spans="4:19" s="4" customFormat="1" ht="19.7" customHeight="1">
      <c r="D598" s="28"/>
      <c r="E598" s="28"/>
      <c r="F598" s="28"/>
      <c r="G598" s="27"/>
      <c r="H598" s="38"/>
      <c r="I598" s="27"/>
      <c r="J598" s="31"/>
      <c r="K598" s="217"/>
      <c r="L598" s="27"/>
      <c r="M598" s="27"/>
      <c r="N598" s="27"/>
      <c r="O598" s="32"/>
      <c r="P598" s="28"/>
      <c r="Q598" s="27"/>
      <c r="R598" s="32"/>
      <c r="S598" s="1828"/>
    </row>
    <row r="599" spans="4:19" s="4" customFormat="1" ht="19.7" customHeight="1">
      <c r="D599" s="28"/>
      <c r="E599" s="28"/>
      <c r="F599" s="28"/>
      <c r="G599" s="27"/>
      <c r="H599" s="38"/>
      <c r="I599" s="27"/>
      <c r="J599" s="31"/>
      <c r="K599" s="217"/>
      <c r="L599" s="27"/>
      <c r="M599" s="27"/>
      <c r="N599" s="27"/>
      <c r="O599" s="32"/>
      <c r="P599" s="28"/>
      <c r="Q599" s="27"/>
      <c r="R599" s="32"/>
      <c r="S599" s="1828"/>
    </row>
    <row r="600" spans="4:19" s="4" customFormat="1" ht="19.7" customHeight="1">
      <c r="D600" s="28"/>
      <c r="E600" s="28"/>
      <c r="F600" s="28"/>
      <c r="G600" s="27"/>
      <c r="H600" s="38"/>
      <c r="I600" s="27"/>
      <c r="J600" s="31"/>
      <c r="K600" s="217"/>
      <c r="L600" s="27"/>
      <c r="M600" s="27"/>
      <c r="N600" s="27"/>
      <c r="O600" s="32"/>
      <c r="P600" s="28"/>
      <c r="Q600" s="27"/>
      <c r="R600" s="32"/>
      <c r="S600" s="1828"/>
    </row>
    <row r="601" spans="4:19" s="4" customFormat="1" ht="19.7" customHeight="1">
      <c r="D601" s="28"/>
      <c r="E601" s="28"/>
      <c r="F601" s="28"/>
      <c r="G601" s="27"/>
      <c r="H601" s="38"/>
      <c r="I601" s="27"/>
      <c r="J601" s="31"/>
      <c r="K601" s="217"/>
      <c r="L601" s="27"/>
      <c r="M601" s="27"/>
      <c r="N601" s="27"/>
      <c r="O601" s="32"/>
      <c r="P601" s="28"/>
      <c r="Q601" s="27"/>
      <c r="R601" s="32"/>
      <c r="S601" s="1828"/>
    </row>
    <row r="602" spans="4:19" s="4" customFormat="1" ht="19.7" customHeight="1">
      <c r="D602" s="28"/>
      <c r="E602" s="28"/>
      <c r="F602" s="28"/>
      <c r="G602" s="27"/>
      <c r="H602" s="38"/>
      <c r="I602" s="27"/>
      <c r="J602" s="31"/>
      <c r="K602" s="217"/>
      <c r="L602" s="27"/>
      <c r="M602" s="27"/>
      <c r="N602" s="27"/>
      <c r="O602" s="32"/>
      <c r="P602" s="28"/>
      <c r="Q602" s="27"/>
      <c r="R602" s="32"/>
      <c r="S602" s="1828"/>
    </row>
    <row r="603" spans="4:19" s="4" customFormat="1" ht="19.7" customHeight="1">
      <c r="D603" s="28"/>
      <c r="E603" s="131"/>
      <c r="F603" s="131"/>
      <c r="G603" s="73"/>
      <c r="H603" s="236"/>
      <c r="I603" s="27"/>
      <c r="J603" s="77"/>
      <c r="K603" s="217"/>
      <c r="L603" s="166"/>
      <c r="M603" s="27"/>
      <c r="N603" s="73"/>
      <c r="O603" s="32"/>
      <c r="P603" s="28"/>
      <c r="Q603" s="27"/>
      <c r="R603" s="32"/>
      <c r="S603" s="1828"/>
    </row>
    <row r="604" spans="4:19" s="4" customFormat="1" ht="19.7" customHeight="1">
      <c r="D604" s="28"/>
      <c r="E604" s="28"/>
      <c r="F604" s="131"/>
      <c r="G604" s="73"/>
      <c r="H604" s="236"/>
      <c r="I604" s="27"/>
      <c r="J604" s="77"/>
      <c r="K604" s="217"/>
      <c r="L604" s="166"/>
      <c r="M604" s="27"/>
      <c r="N604" s="73"/>
      <c r="O604" s="32"/>
      <c r="P604" s="28"/>
      <c r="Q604" s="27"/>
      <c r="R604" s="32"/>
      <c r="S604" s="1828"/>
    </row>
    <row r="605" spans="4:19" s="4" customFormat="1" ht="19.7" customHeight="1">
      <c r="D605" s="28"/>
      <c r="E605" s="28"/>
      <c r="F605" s="131"/>
      <c r="G605" s="73"/>
      <c r="H605" s="236"/>
      <c r="I605" s="27"/>
      <c r="J605" s="77"/>
      <c r="K605" s="217"/>
      <c r="L605" s="166"/>
      <c r="M605" s="27"/>
      <c r="N605" s="73"/>
      <c r="O605" s="32"/>
      <c r="P605" s="28"/>
      <c r="Q605" s="27"/>
      <c r="R605" s="32"/>
      <c r="S605" s="1828"/>
    </row>
    <row r="606" spans="4:19" s="4" customFormat="1" ht="19.7" customHeight="1">
      <c r="D606" s="28"/>
      <c r="E606" s="28"/>
      <c r="F606" s="131"/>
      <c r="G606" s="73"/>
      <c r="H606" s="236"/>
      <c r="I606" s="27"/>
      <c r="J606" s="77"/>
      <c r="K606" s="217"/>
      <c r="L606" s="166"/>
      <c r="M606" s="27"/>
      <c r="N606" s="73"/>
      <c r="O606" s="32"/>
      <c r="P606" s="28"/>
      <c r="Q606" s="27"/>
      <c r="R606" s="32"/>
      <c r="S606" s="1828"/>
    </row>
    <row r="607" spans="4:19" s="4" customFormat="1" ht="19.7" customHeight="1">
      <c r="D607" s="28"/>
      <c r="E607" s="28"/>
      <c r="F607" s="131"/>
      <c r="G607" s="73"/>
      <c r="H607" s="236"/>
      <c r="I607" s="27"/>
      <c r="J607" s="77"/>
      <c r="K607" s="217"/>
      <c r="L607" s="166"/>
      <c r="M607" s="27"/>
      <c r="N607" s="73"/>
      <c r="O607" s="32"/>
      <c r="P607" s="28"/>
      <c r="Q607" s="27"/>
      <c r="R607" s="32"/>
      <c r="S607" s="1828"/>
    </row>
    <row r="608" spans="4:19" s="4" customFormat="1" ht="19.7" customHeight="1">
      <c r="D608" s="28"/>
      <c r="E608" s="28"/>
      <c r="F608" s="131"/>
      <c r="G608" s="73"/>
      <c r="H608" s="236"/>
      <c r="I608" s="27"/>
      <c r="J608" s="77"/>
      <c r="K608" s="217"/>
      <c r="L608" s="166"/>
      <c r="M608" s="27"/>
      <c r="N608" s="73"/>
      <c r="O608" s="32"/>
      <c r="P608" s="28"/>
      <c r="Q608" s="27"/>
      <c r="R608" s="32"/>
      <c r="S608" s="1828"/>
    </row>
    <row r="609" spans="4:19" s="4" customFormat="1" ht="19.350000000000001" customHeight="1">
      <c r="D609" s="28"/>
      <c r="E609" s="131"/>
      <c r="F609" s="131"/>
      <c r="G609" s="73"/>
      <c r="H609" s="236"/>
      <c r="I609" s="27"/>
      <c r="J609" s="77"/>
      <c r="K609" s="217"/>
      <c r="L609" s="166"/>
      <c r="M609" s="27"/>
      <c r="N609" s="73"/>
      <c r="O609" s="32"/>
      <c r="P609" s="28"/>
      <c r="Q609" s="27"/>
      <c r="R609" s="32"/>
      <c r="S609" s="1828"/>
    </row>
    <row r="610" spans="4:19" s="4" customFormat="1" ht="19.350000000000001" customHeight="1">
      <c r="D610" s="28"/>
      <c r="E610" s="131"/>
      <c r="F610" s="131"/>
      <c r="G610" s="156"/>
      <c r="H610" s="236"/>
      <c r="I610" s="27"/>
      <c r="J610" s="77"/>
      <c r="K610" s="217"/>
      <c r="L610" s="166"/>
      <c r="M610" s="27"/>
      <c r="N610" s="73"/>
      <c r="O610" s="32"/>
      <c r="P610" s="28"/>
      <c r="Q610" s="27"/>
      <c r="R610" s="32"/>
      <c r="S610" s="1828"/>
    </row>
    <row r="611" spans="4:19" s="4" customFormat="1" ht="19.350000000000001" customHeight="1">
      <c r="D611" s="28"/>
      <c r="E611" s="131"/>
      <c r="F611" s="131"/>
      <c r="G611" s="264"/>
      <c r="H611" s="236"/>
      <c r="I611" s="27"/>
      <c r="J611" s="77"/>
      <c r="K611" s="217"/>
      <c r="L611" s="166"/>
      <c r="M611" s="27"/>
      <c r="N611" s="73"/>
      <c r="O611" s="32"/>
      <c r="P611" s="28"/>
      <c r="Q611" s="27"/>
      <c r="R611" s="32"/>
      <c r="S611" s="1828"/>
    </row>
    <row r="612" spans="4:19" s="4" customFormat="1" ht="19.7" customHeight="1">
      <c r="D612" s="28"/>
      <c r="E612" s="131"/>
      <c r="F612" s="131"/>
      <c r="G612" s="264"/>
      <c r="H612" s="236"/>
      <c r="I612" s="27"/>
      <c r="J612" s="77"/>
      <c r="K612" s="217"/>
      <c r="L612" s="166"/>
      <c r="M612" s="27"/>
      <c r="N612" s="73"/>
      <c r="O612" s="32"/>
      <c r="P612" s="28"/>
      <c r="Q612" s="27"/>
      <c r="R612" s="32"/>
      <c r="S612" s="1828"/>
    </row>
    <row r="613" spans="4:19" s="4" customFormat="1" ht="19.7" customHeight="1">
      <c r="D613" s="28"/>
      <c r="E613" s="131"/>
      <c r="F613" s="131"/>
      <c r="G613" s="264"/>
      <c r="H613" s="236"/>
      <c r="I613" s="27"/>
      <c r="J613" s="77"/>
      <c r="K613" s="217"/>
      <c r="L613" s="166"/>
      <c r="M613" s="27"/>
      <c r="N613" s="73"/>
      <c r="O613" s="32"/>
      <c r="P613" s="28"/>
      <c r="Q613" s="27"/>
      <c r="R613" s="32"/>
      <c r="S613" s="1828"/>
    </row>
    <row r="614" spans="4:19" s="4" customFormat="1" ht="19.7" customHeight="1">
      <c r="D614" s="28"/>
      <c r="E614" s="131"/>
      <c r="F614" s="131"/>
      <c r="G614" s="264"/>
      <c r="H614" s="236"/>
      <c r="I614" s="27"/>
      <c r="J614" s="77"/>
      <c r="K614" s="217"/>
      <c r="L614" s="166"/>
      <c r="M614" s="27"/>
      <c r="N614" s="73"/>
      <c r="O614" s="32"/>
      <c r="P614" s="28"/>
      <c r="Q614" s="27"/>
      <c r="R614" s="32"/>
      <c r="S614" s="1828"/>
    </row>
    <row r="615" spans="4:19" s="4" customFormat="1" ht="19.7" customHeight="1">
      <c r="D615" s="28"/>
      <c r="E615" s="131"/>
      <c r="F615" s="131"/>
      <c r="G615" s="264"/>
      <c r="H615" s="236"/>
      <c r="I615" s="27"/>
      <c r="J615" s="77"/>
      <c r="K615" s="217"/>
      <c r="L615" s="166"/>
      <c r="M615" s="27"/>
      <c r="N615" s="73"/>
      <c r="O615" s="32"/>
      <c r="P615" s="28"/>
      <c r="Q615" s="27"/>
      <c r="R615" s="32"/>
      <c r="S615" s="1828"/>
    </row>
    <row r="616" spans="4:19" s="4" customFormat="1" ht="19.7" customHeight="1">
      <c r="D616" s="28"/>
      <c r="E616" s="131"/>
      <c r="F616" s="131"/>
      <c r="G616" s="264"/>
      <c r="H616" s="236"/>
      <c r="I616" s="27"/>
      <c r="J616" s="77"/>
      <c r="K616" s="217"/>
      <c r="L616" s="166"/>
      <c r="M616" s="27"/>
      <c r="N616" s="73"/>
      <c r="O616" s="32"/>
      <c r="P616" s="28"/>
      <c r="Q616" s="27"/>
      <c r="R616" s="32"/>
      <c r="S616" s="1828"/>
    </row>
    <row r="617" spans="4:19" s="4" customFormat="1" ht="19.7" customHeight="1">
      <c r="D617" s="28"/>
      <c r="E617" s="28"/>
      <c r="F617" s="28"/>
      <c r="G617" s="73"/>
      <c r="H617" s="38"/>
      <c r="I617" s="77"/>
      <c r="J617" s="44"/>
      <c r="K617" s="377"/>
      <c r="L617" s="682"/>
      <c r="M617" s="27"/>
      <c r="N617" s="73"/>
      <c r="O617" s="32"/>
      <c r="P617" s="28"/>
      <c r="Q617" s="27"/>
      <c r="R617" s="32"/>
      <c r="S617" s="1828"/>
    </row>
    <row r="618" spans="4:19" s="4" customFormat="1" ht="19.7" customHeight="1">
      <c r="D618" s="28"/>
      <c r="E618" s="28"/>
      <c r="F618" s="28"/>
      <c r="G618" s="73"/>
      <c r="H618" s="38"/>
      <c r="I618" s="77"/>
      <c r="J618" s="1323"/>
      <c r="K618" s="517"/>
      <c r="L618" s="682"/>
      <c r="M618" s="27"/>
      <c r="N618" s="73"/>
      <c r="O618" s="32"/>
      <c r="P618" s="28"/>
      <c r="Q618" s="27"/>
      <c r="R618" s="32"/>
      <c r="S618" s="1828"/>
    </row>
    <row r="619" spans="4:19" s="4" customFormat="1" ht="19.7" customHeight="1">
      <c r="D619" s="28"/>
      <c r="E619" s="131"/>
      <c r="F619" s="131"/>
      <c r="G619" s="1324"/>
      <c r="H619" s="236"/>
      <c r="I619" s="27"/>
      <c r="J619" s="77"/>
      <c r="K619" s="217"/>
      <c r="L619" s="166"/>
      <c r="M619" s="27"/>
      <c r="N619" s="73"/>
      <c r="O619" s="32"/>
      <c r="P619" s="28"/>
      <c r="Q619" s="27"/>
      <c r="R619" s="32"/>
      <c r="S619" s="1828"/>
    </row>
    <row r="620" spans="4:19" s="4" customFormat="1" ht="19.7" customHeight="1">
      <c r="D620" s="28"/>
      <c r="E620" s="131"/>
      <c r="F620" s="131"/>
      <c r="G620" s="264"/>
      <c r="H620" s="236"/>
      <c r="I620" s="27"/>
      <c r="J620" s="77"/>
      <c r="K620" s="217"/>
      <c r="L620" s="166"/>
      <c r="M620" s="27"/>
      <c r="N620" s="73"/>
      <c r="O620" s="32"/>
      <c r="P620" s="28"/>
      <c r="Q620" s="27"/>
      <c r="R620" s="32"/>
      <c r="S620" s="1828"/>
    </row>
    <row r="621" spans="4:19" s="4" customFormat="1" ht="19.7" customHeight="1">
      <c r="D621" s="28"/>
      <c r="E621" s="131"/>
      <c r="F621" s="131"/>
      <c r="G621" s="264"/>
      <c r="H621" s="236"/>
      <c r="I621" s="27"/>
      <c r="J621" s="77"/>
      <c r="K621" s="217"/>
      <c r="L621" s="166"/>
      <c r="M621" s="27"/>
      <c r="N621" s="73"/>
      <c r="O621" s="32"/>
      <c r="P621" s="28"/>
      <c r="Q621" s="27"/>
      <c r="R621" s="32"/>
      <c r="S621" s="1828"/>
    </row>
    <row r="622" spans="4:19" s="4" customFormat="1" ht="19.7" customHeight="1">
      <c r="D622" s="28"/>
      <c r="E622" s="131"/>
      <c r="F622" s="131"/>
      <c r="G622" s="264"/>
      <c r="H622" s="236"/>
      <c r="I622" s="27"/>
      <c r="J622" s="77"/>
      <c r="K622" s="217"/>
      <c r="L622" s="166"/>
      <c r="M622" s="27"/>
      <c r="N622" s="73"/>
      <c r="O622" s="32"/>
      <c r="P622" s="28"/>
      <c r="Q622" s="27"/>
      <c r="R622" s="32"/>
      <c r="S622" s="1828"/>
    </row>
    <row r="623" spans="4:19" s="4" customFormat="1" ht="19.7" customHeight="1">
      <c r="D623" s="28"/>
      <c r="E623" s="131"/>
      <c r="F623" s="131"/>
      <c r="G623" s="264"/>
      <c r="H623" s="236"/>
      <c r="I623" s="27"/>
      <c r="J623" s="77"/>
      <c r="K623" s="217"/>
      <c r="L623" s="166"/>
      <c r="M623" s="27"/>
      <c r="N623" s="73"/>
      <c r="O623" s="32"/>
      <c r="P623" s="28"/>
      <c r="Q623" s="27"/>
      <c r="R623" s="32"/>
      <c r="S623" s="1828"/>
    </row>
    <row r="624" spans="4:19" s="4" customFormat="1" ht="19.7" customHeight="1">
      <c r="D624" s="28"/>
      <c r="E624" s="131"/>
      <c r="F624" s="131"/>
      <c r="G624" s="264"/>
      <c r="H624" s="236"/>
      <c r="I624" s="27"/>
      <c r="J624" s="77"/>
      <c r="K624" s="217"/>
      <c r="L624" s="166"/>
      <c r="M624" s="27"/>
      <c r="N624" s="73"/>
      <c r="O624" s="32"/>
      <c r="P624" s="28"/>
      <c r="Q624" s="27"/>
      <c r="R624" s="32"/>
      <c r="S624" s="1828"/>
    </row>
    <row r="625" spans="4:19" s="4" customFormat="1" ht="19.7" customHeight="1">
      <c r="D625" s="28"/>
      <c r="E625" s="131"/>
      <c r="F625" s="131"/>
      <c r="G625" s="264"/>
      <c r="H625" s="236"/>
      <c r="I625" s="27"/>
      <c r="J625" s="77"/>
      <c r="K625" s="217"/>
      <c r="L625" s="166"/>
      <c r="M625" s="27"/>
      <c r="N625" s="73"/>
      <c r="O625" s="32"/>
      <c r="P625" s="28"/>
      <c r="Q625" s="27"/>
      <c r="R625" s="32"/>
      <c r="S625" s="1828"/>
    </row>
    <row r="626" spans="4:19" s="4" customFormat="1" ht="19.7" customHeight="1">
      <c r="D626" s="28"/>
      <c r="E626" s="131"/>
      <c r="F626" s="131"/>
      <c r="G626" s="264"/>
      <c r="H626" s="236"/>
      <c r="I626" s="27"/>
      <c r="J626" s="77"/>
      <c r="K626" s="217"/>
      <c r="L626" s="166"/>
      <c r="M626" s="27"/>
      <c r="N626" s="73"/>
      <c r="O626" s="32"/>
      <c r="P626" s="28"/>
      <c r="Q626" s="27"/>
      <c r="R626" s="32"/>
      <c r="S626" s="1828"/>
    </row>
    <row r="627" spans="4:19" s="4" customFormat="1" ht="19.7" customHeight="1">
      <c r="D627" s="28"/>
      <c r="E627" s="131"/>
      <c r="F627" s="131"/>
      <c r="G627" s="264"/>
      <c r="H627" s="236"/>
      <c r="I627" s="27"/>
      <c r="J627" s="77"/>
      <c r="K627" s="217"/>
      <c r="L627" s="166"/>
      <c r="M627" s="27"/>
      <c r="N627" s="73"/>
      <c r="O627" s="32"/>
      <c r="P627" s="28"/>
      <c r="Q627" s="27"/>
      <c r="R627" s="32"/>
      <c r="S627" s="1828"/>
    </row>
    <row r="628" spans="4:19" s="4" customFormat="1" ht="19.7" customHeight="1">
      <c r="D628" s="28"/>
      <c r="E628" s="131"/>
      <c r="F628" s="131"/>
      <c r="G628" s="264"/>
      <c r="H628" s="236"/>
      <c r="I628" s="27"/>
      <c r="J628" s="77"/>
      <c r="K628" s="217"/>
      <c r="L628" s="166"/>
      <c r="M628" s="27"/>
      <c r="N628" s="73"/>
      <c r="O628" s="32"/>
      <c r="P628" s="28"/>
      <c r="Q628" s="27"/>
      <c r="R628" s="32"/>
      <c r="S628" s="1828"/>
    </row>
    <row r="629" spans="4:19" s="4" customFormat="1" ht="19.7" customHeight="1">
      <c r="D629" s="28"/>
      <c r="E629" s="131"/>
      <c r="F629" s="131"/>
      <c r="G629" s="264"/>
      <c r="H629" s="236"/>
      <c r="I629" s="27"/>
      <c r="J629" s="77"/>
      <c r="K629" s="217"/>
      <c r="L629" s="166"/>
      <c r="M629" s="27"/>
      <c r="N629" s="73"/>
      <c r="O629" s="32"/>
      <c r="P629" s="28"/>
      <c r="Q629" s="27"/>
      <c r="R629" s="32"/>
      <c r="S629" s="1828"/>
    </row>
    <row r="630" spans="4:19" s="4" customFormat="1" ht="19.7" customHeight="1">
      <c r="D630" s="28"/>
      <c r="E630" s="131"/>
      <c r="F630" s="131"/>
      <c r="G630" s="264"/>
      <c r="H630" s="236"/>
      <c r="I630" s="27"/>
      <c r="J630" s="77"/>
      <c r="K630" s="217"/>
      <c r="L630" s="166"/>
      <c r="M630" s="27"/>
      <c r="N630" s="73"/>
      <c r="O630" s="32"/>
      <c r="P630" s="28"/>
      <c r="Q630" s="27"/>
      <c r="R630" s="32"/>
      <c r="S630" s="1828"/>
    </row>
    <row r="631" spans="4:19" s="4" customFormat="1" ht="19.7" customHeight="1">
      <c r="D631" s="28"/>
      <c r="E631" s="131"/>
      <c r="F631" s="131"/>
      <c r="G631" s="264"/>
      <c r="H631" s="236"/>
      <c r="I631" s="27"/>
      <c r="J631" s="77"/>
      <c r="K631" s="217"/>
      <c r="L631" s="166"/>
      <c r="M631" s="27"/>
      <c r="N631" s="73"/>
      <c r="O631" s="32"/>
      <c r="P631" s="28"/>
      <c r="Q631" s="27"/>
      <c r="R631" s="32"/>
      <c r="S631" s="1828"/>
    </row>
    <row r="632" spans="4:19" s="4" customFormat="1" ht="19.7" customHeight="1">
      <c r="D632" s="28"/>
      <c r="E632" s="131"/>
      <c r="F632" s="131"/>
      <c r="G632" s="264"/>
      <c r="H632" s="236"/>
      <c r="I632" s="27"/>
      <c r="J632" s="77"/>
      <c r="K632" s="217"/>
      <c r="L632" s="166"/>
      <c r="M632" s="27"/>
      <c r="N632" s="73"/>
      <c r="O632" s="32"/>
      <c r="P632" s="28"/>
      <c r="Q632" s="27"/>
      <c r="R632" s="32"/>
      <c r="S632" s="1828"/>
    </row>
    <row r="633" spans="4:19" s="4" customFormat="1" ht="19.7" customHeight="1">
      <c r="D633" s="28"/>
      <c r="E633" s="131"/>
      <c r="F633" s="131"/>
      <c r="G633" s="264"/>
      <c r="H633" s="236"/>
      <c r="I633" s="27"/>
      <c r="J633" s="77"/>
      <c r="K633" s="217"/>
      <c r="L633" s="166"/>
      <c r="M633" s="27"/>
      <c r="N633" s="73"/>
      <c r="O633" s="32"/>
      <c r="P633" s="28"/>
      <c r="Q633" s="27"/>
      <c r="R633" s="32"/>
      <c r="S633" s="1828"/>
    </row>
    <row r="634" spans="4:19" s="4" customFormat="1" ht="19.7" customHeight="1">
      <c r="D634" s="28"/>
      <c r="E634" s="131"/>
      <c r="F634" s="131"/>
      <c r="G634" s="264"/>
      <c r="H634" s="236"/>
      <c r="I634" s="27"/>
      <c r="J634" s="77"/>
      <c r="K634" s="217"/>
      <c r="L634" s="166"/>
      <c r="M634" s="27"/>
      <c r="N634" s="73"/>
      <c r="O634" s="32"/>
      <c r="P634" s="28"/>
      <c r="Q634" s="27"/>
      <c r="R634" s="32"/>
      <c r="S634" s="1828"/>
    </row>
    <row r="635" spans="4:19" s="4" customFormat="1" ht="19.7" customHeight="1">
      <c r="D635" s="28"/>
      <c r="E635" s="131"/>
      <c r="F635" s="131"/>
      <c r="G635" s="264"/>
      <c r="H635" s="236"/>
      <c r="I635" s="27"/>
      <c r="J635" s="77"/>
      <c r="K635" s="217"/>
      <c r="L635" s="166"/>
      <c r="M635" s="27"/>
      <c r="N635" s="73"/>
      <c r="O635" s="32"/>
      <c r="P635" s="28"/>
      <c r="Q635" s="27"/>
      <c r="R635" s="32"/>
      <c r="S635" s="1828"/>
    </row>
    <row r="636" spans="4:19" s="4" customFormat="1" ht="19.7" customHeight="1">
      <c r="D636" s="28"/>
      <c r="E636" s="131"/>
      <c r="F636" s="131"/>
      <c r="G636" s="264"/>
      <c r="H636" s="236"/>
      <c r="I636" s="27"/>
      <c r="J636" s="77"/>
      <c r="K636" s="217"/>
      <c r="L636" s="166"/>
      <c r="M636" s="27"/>
      <c r="N636" s="73"/>
      <c r="O636" s="32"/>
      <c r="P636" s="28"/>
      <c r="Q636" s="27"/>
      <c r="R636" s="32"/>
      <c r="S636" s="1828"/>
    </row>
    <row r="637" spans="4:19" s="4" customFormat="1" ht="19.7" customHeight="1">
      <c r="D637" s="28"/>
      <c r="E637" s="131"/>
      <c r="F637" s="131"/>
      <c r="G637" s="264"/>
      <c r="H637" s="236"/>
      <c r="I637" s="27"/>
      <c r="J637" s="77"/>
      <c r="K637" s="217"/>
      <c r="L637" s="166"/>
      <c r="M637" s="27"/>
      <c r="N637" s="73"/>
      <c r="O637" s="32"/>
      <c r="P637" s="28"/>
      <c r="Q637" s="27"/>
      <c r="R637" s="32"/>
      <c r="S637" s="1828"/>
    </row>
    <row r="638" spans="4:19" s="4" customFormat="1" ht="19.7" customHeight="1">
      <c r="D638" s="28"/>
      <c r="E638" s="131"/>
      <c r="F638" s="131"/>
      <c r="G638" s="264"/>
      <c r="H638" s="236"/>
      <c r="I638" s="27"/>
      <c r="J638" s="77"/>
      <c r="K638" s="217"/>
      <c r="L638" s="166"/>
      <c r="M638" s="27"/>
      <c r="N638" s="73"/>
      <c r="O638" s="32"/>
      <c r="P638" s="28"/>
      <c r="Q638" s="27"/>
      <c r="R638" s="32"/>
      <c r="S638" s="1828"/>
    </row>
    <row r="639" spans="4:19" s="4" customFormat="1" ht="19.7" customHeight="1">
      <c r="D639" s="28"/>
      <c r="E639" s="131"/>
      <c r="F639" s="131"/>
      <c r="G639" s="264"/>
      <c r="H639" s="236"/>
      <c r="I639" s="27"/>
      <c r="J639" s="77"/>
      <c r="K639" s="217"/>
      <c r="L639" s="166"/>
      <c r="M639" s="27"/>
      <c r="N639" s="73"/>
      <c r="O639" s="32"/>
      <c r="P639" s="28"/>
      <c r="Q639" s="27"/>
      <c r="R639" s="32"/>
      <c r="S639" s="1828"/>
    </row>
    <row r="640" spans="4:19" s="4" customFormat="1" ht="19.7" customHeight="1">
      <c r="D640" s="28"/>
      <c r="E640" s="131"/>
      <c r="F640" s="131"/>
      <c r="G640" s="264"/>
      <c r="H640" s="236"/>
      <c r="I640" s="27"/>
      <c r="J640" s="77"/>
      <c r="K640" s="217"/>
      <c r="L640" s="1325"/>
      <c r="M640" s="27"/>
      <c r="N640" s="73"/>
      <c r="O640" s="32"/>
      <c r="P640" s="28"/>
      <c r="Q640" s="27"/>
      <c r="R640" s="32"/>
      <c r="S640" s="1828"/>
    </row>
    <row r="641" spans="4:19" s="4" customFormat="1" ht="19.7" customHeight="1">
      <c r="D641" s="28"/>
      <c r="E641" s="131"/>
      <c r="F641" s="131"/>
      <c r="G641" s="264"/>
      <c r="H641" s="236"/>
      <c r="I641" s="27"/>
      <c r="J641" s="77"/>
      <c r="K641" s="217"/>
      <c r="L641" s="166"/>
      <c r="M641" s="27"/>
      <c r="N641" s="73"/>
      <c r="O641" s="32"/>
      <c r="P641" s="28"/>
      <c r="Q641" s="27"/>
      <c r="R641" s="32"/>
      <c r="S641" s="1828"/>
    </row>
    <row r="642" spans="4:19" s="4" customFormat="1" ht="19.7" customHeight="1">
      <c r="D642" s="28"/>
      <c r="E642" s="131"/>
      <c r="F642" s="131"/>
      <c r="G642" s="264"/>
      <c r="H642" s="236"/>
      <c r="I642" s="27"/>
      <c r="J642" s="77"/>
      <c r="K642" s="217"/>
      <c r="L642" s="166"/>
      <c r="M642" s="27"/>
      <c r="N642" s="73"/>
      <c r="O642" s="32"/>
      <c r="P642" s="28"/>
      <c r="Q642" s="27"/>
      <c r="R642" s="32"/>
      <c r="S642" s="1828"/>
    </row>
    <row r="643" spans="4:19" s="4" customFormat="1" ht="19.7" customHeight="1">
      <c r="D643" s="28"/>
      <c r="E643" s="131"/>
      <c r="F643" s="131"/>
      <c r="G643" s="264"/>
      <c r="H643" s="236"/>
      <c r="I643" s="27"/>
      <c r="J643" s="77"/>
      <c r="K643" s="217"/>
      <c r="L643" s="166"/>
      <c r="M643" s="27"/>
      <c r="N643" s="73"/>
      <c r="O643" s="32"/>
      <c r="P643" s="28"/>
      <c r="Q643" s="27"/>
      <c r="R643" s="32"/>
      <c r="S643" s="1828"/>
    </row>
    <row r="644" spans="4:19" s="4" customFormat="1" ht="19.7" customHeight="1">
      <c r="D644" s="28"/>
      <c r="E644" s="131"/>
      <c r="F644" s="131"/>
      <c r="G644" s="264"/>
      <c r="H644" s="236"/>
      <c r="I644" s="27"/>
      <c r="J644" s="77"/>
      <c r="K644" s="217"/>
      <c r="L644" s="166"/>
      <c r="M644" s="27"/>
      <c r="N644" s="73"/>
      <c r="O644" s="32"/>
      <c r="P644" s="28"/>
      <c r="Q644" s="27"/>
      <c r="R644" s="32"/>
      <c r="S644" s="1828"/>
    </row>
    <row r="645" spans="4:19" s="4" customFormat="1" ht="19.7" customHeight="1">
      <c r="D645" s="28"/>
      <c r="E645" s="131"/>
      <c r="F645" s="131"/>
      <c r="G645" s="264"/>
      <c r="H645" s="236"/>
      <c r="I645" s="27"/>
      <c r="J645" s="77"/>
      <c r="K645" s="217"/>
      <c r="L645" s="166"/>
      <c r="M645" s="27"/>
      <c r="N645" s="73"/>
      <c r="O645" s="32"/>
      <c r="P645" s="28"/>
      <c r="Q645" s="27"/>
      <c r="R645" s="32"/>
      <c r="S645" s="1828"/>
    </row>
    <row r="646" spans="4:19" s="4" customFormat="1" ht="19.7" customHeight="1">
      <c r="D646" s="28"/>
      <c r="E646" s="131"/>
      <c r="F646" s="131"/>
      <c r="G646" s="264"/>
      <c r="H646" s="236"/>
      <c r="I646" s="27"/>
      <c r="J646" s="77"/>
      <c r="K646" s="217"/>
      <c r="L646" s="166"/>
      <c r="M646" s="27"/>
      <c r="N646" s="73"/>
      <c r="O646" s="32"/>
      <c r="P646" s="28"/>
      <c r="Q646" s="27"/>
      <c r="R646" s="32"/>
      <c r="S646" s="1828"/>
    </row>
    <row r="647" spans="4:19" s="4" customFormat="1" ht="19.7" customHeight="1">
      <c r="D647" s="28"/>
      <c r="E647" s="131"/>
      <c r="F647" s="131"/>
      <c r="G647" s="264"/>
      <c r="H647" s="236"/>
      <c r="I647" s="27"/>
      <c r="J647" s="77"/>
      <c r="K647" s="217"/>
      <c r="L647" s="1325"/>
      <c r="M647" s="27"/>
      <c r="N647" s="73"/>
      <c r="O647" s="32"/>
      <c r="P647" s="28"/>
      <c r="Q647" s="27"/>
      <c r="R647" s="32"/>
      <c r="S647" s="1828"/>
    </row>
    <row r="648" spans="4:19" s="4" customFormat="1" ht="19.7" customHeight="1">
      <c r="D648" s="28"/>
      <c r="E648" s="28"/>
      <c r="F648" s="28"/>
      <c r="G648" s="264"/>
      <c r="H648" s="236"/>
      <c r="I648" s="27"/>
      <c r="J648" s="77"/>
      <c r="K648" s="217"/>
      <c r="L648" s="166"/>
      <c r="M648" s="27"/>
      <c r="N648" s="73"/>
      <c r="O648" s="32"/>
      <c r="P648" s="28"/>
      <c r="Q648" s="27"/>
      <c r="R648" s="32"/>
      <c r="S648" s="1828"/>
    </row>
    <row r="649" spans="4:19" s="4" customFormat="1" ht="19.7" customHeight="1">
      <c r="D649" s="28"/>
      <c r="E649" s="131"/>
      <c r="F649" s="131"/>
      <c r="G649" s="264"/>
      <c r="H649" s="236"/>
      <c r="I649" s="27"/>
      <c r="J649" s="77"/>
      <c r="K649" s="217"/>
      <c r="L649" s="166"/>
      <c r="M649" s="27"/>
      <c r="N649" s="73"/>
      <c r="O649" s="32"/>
      <c r="P649" s="28"/>
      <c r="Q649" s="27"/>
      <c r="R649" s="32"/>
      <c r="S649" s="1828"/>
    </row>
    <row r="650" spans="4:19" s="4" customFormat="1" ht="19.7" customHeight="1">
      <c r="D650" s="28"/>
      <c r="E650" s="131"/>
      <c r="F650" s="131"/>
      <c r="G650" s="264"/>
      <c r="H650" s="236"/>
      <c r="I650" s="27"/>
      <c r="J650" s="77"/>
      <c r="K650" s="217"/>
      <c r="L650" s="166"/>
      <c r="M650" s="27"/>
      <c r="N650" s="73"/>
      <c r="O650" s="32"/>
      <c r="P650" s="28"/>
      <c r="Q650" s="27"/>
      <c r="R650" s="32"/>
      <c r="S650" s="1828"/>
    </row>
    <row r="651" spans="4:19" s="4" customFormat="1" ht="19.7" customHeight="1">
      <c r="D651" s="28"/>
      <c r="E651" s="28"/>
      <c r="F651" s="28"/>
      <c r="G651" s="264"/>
      <c r="H651" s="236"/>
      <c r="I651" s="27"/>
      <c r="J651" s="77"/>
      <c r="K651" s="217"/>
      <c r="L651" s="166"/>
      <c r="M651" s="27"/>
      <c r="N651" s="73"/>
      <c r="O651" s="32"/>
      <c r="P651" s="28"/>
      <c r="Q651" s="27"/>
      <c r="R651" s="32"/>
      <c r="S651" s="1828"/>
    </row>
    <row r="652" spans="4:19" s="4" customFormat="1" ht="19.350000000000001" customHeight="1">
      <c r="D652" s="28"/>
      <c r="E652" s="131"/>
      <c r="F652" s="131"/>
      <c r="G652" s="264"/>
      <c r="H652" s="236"/>
      <c r="I652" s="27"/>
      <c r="J652" s="77"/>
      <c r="K652" s="217"/>
      <c r="L652" s="166"/>
      <c r="M652" s="27"/>
      <c r="N652" s="73"/>
      <c r="O652" s="32"/>
      <c r="P652" s="28"/>
      <c r="Q652" s="27"/>
      <c r="R652" s="32"/>
      <c r="S652" s="1828"/>
    </row>
    <row r="653" spans="4:19" s="4" customFormat="1" ht="19.7" customHeight="1">
      <c r="D653" s="28"/>
      <c r="E653" s="28"/>
      <c r="F653" s="28"/>
      <c r="G653" s="201"/>
      <c r="H653" s="229"/>
      <c r="I653" s="27"/>
      <c r="J653" s="77"/>
      <c r="K653" s="217"/>
      <c r="L653" s="134"/>
      <c r="M653" s="27"/>
      <c r="N653" s="27"/>
      <c r="O653" s="32"/>
      <c r="P653" s="28"/>
      <c r="Q653" s="27"/>
      <c r="R653" s="32"/>
      <c r="S653" s="1828"/>
    </row>
    <row r="654" spans="4:19" s="4" customFormat="1" ht="19.7" customHeight="1">
      <c r="D654" s="28"/>
      <c r="E654" s="28"/>
      <c r="F654" s="28"/>
      <c r="G654" s="1326">
        <f>SUM(J603:J653)</f>
        <v>0</v>
      </c>
      <c r="H654" s="229"/>
      <c r="I654" s="27"/>
      <c r="J654" s="77"/>
      <c r="K654" s="217"/>
      <c r="L654" s="73"/>
      <c r="M654" s="27"/>
      <c r="N654" s="27"/>
      <c r="O654" s="32"/>
      <c r="P654" s="28"/>
      <c r="Q654" s="27"/>
      <c r="R654" s="32"/>
      <c r="S654" s="1828"/>
    </row>
    <row r="655" spans="4:19" s="4" customFormat="1" ht="19.7" customHeight="1">
      <c r="D655" s="28"/>
      <c r="E655" s="28"/>
      <c r="F655" s="28"/>
      <c r="G655" s="73"/>
      <c r="H655" s="229"/>
      <c r="I655" s="27"/>
      <c r="J655" s="77"/>
      <c r="K655" s="217"/>
      <c r="L655" s="73"/>
      <c r="M655" s="27"/>
      <c r="N655" s="27"/>
      <c r="O655" s="32"/>
      <c r="P655" s="28"/>
      <c r="Q655" s="27"/>
      <c r="R655" s="32"/>
      <c r="S655" s="1828"/>
    </row>
    <row r="656" spans="4:19" s="4" customFormat="1" ht="19.7" customHeight="1">
      <c r="D656" s="28"/>
      <c r="E656" s="28"/>
      <c r="F656" s="28"/>
      <c r="G656" s="73"/>
      <c r="H656" s="229"/>
      <c r="I656" s="27"/>
      <c r="J656" s="77"/>
      <c r="K656" s="217"/>
      <c r="L656" s="73"/>
      <c r="M656" s="73"/>
      <c r="N656" s="27"/>
      <c r="O656" s="32"/>
      <c r="P656" s="28"/>
      <c r="Q656" s="27"/>
      <c r="R656" s="32"/>
      <c r="S656" s="1828"/>
    </row>
    <row r="657" spans="1:19">
      <c r="A657" s="4"/>
      <c r="B657" s="4"/>
      <c r="C657" s="4"/>
      <c r="D657" s="28"/>
      <c r="E657" s="28"/>
      <c r="F657" s="28"/>
      <c r="G657" s="73"/>
      <c r="H657" s="229"/>
      <c r="I657" s="27"/>
      <c r="J657" s="77"/>
      <c r="K657" s="217"/>
      <c r="L657" s="73"/>
      <c r="M657" s="27"/>
      <c r="N657" s="27"/>
      <c r="O657" s="32"/>
      <c r="P657" s="28"/>
      <c r="Q657" s="27"/>
      <c r="R657" s="32"/>
      <c r="S657" s="1828"/>
    </row>
    <row r="658" spans="1:19" s="1328" customFormat="1">
      <c r="A658" s="1"/>
      <c r="B658" s="1"/>
      <c r="C658" s="1"/>
      <c r="D658" s="4"/>
      <c r="E658" s="1"/>
      <c r="F658" s="1"/>
      <c r="G658" s="1"/>
      <c r="H658" s="1"/>
      <c r="I658" s="4"/>
      <c r="J658" s="1833"/>
      <c r="L658" s="1"/>
      <c r="M658" s="1"/>
      <c r="N658" s="4"/>
      <c r="O658" s="9"/>
      <c r="P658" s="1"/>
      <c r="Q658" s="10"/>
      <c r="R658" s="11"/>
      <c r="S658"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5108-3FD3-4085-B72F-311E16E2AD03}">
  <sheetPr>
    <tabColor theme="3" tint="0.59999389629810485"/>
  </sheetPr>
  <dimension ref="A2:S672"/>
  <sheetViews>
    <sheetView zoomScale="85" zoomScaleNormal="85" workbookViewId="0">
      <pane xSplit="12" ySplit="8" topLeftCell="P36" activePane="bottomRight" state="frozen"/>
      <selection pane="topRight" activeCell="K1" sqref="K1"/>
      <selection pane="bottomLeft" activeCell="A9" sqref="A9"/>
      <selection pane="bottomRight" activeCell="S32" sqref="S32:S35"/>
    </sheetView>
  </sheetViews>
  <sheetFormatPr defaultRowHeight="18.75"/>
  <cols>
    <col min="1" max="2" width="9" style="1"/>
    <col min="3" max="3" width="9.125" style="1" customWidth="1"/>
    <col min="4" max="4" width="6.125" style="4" customWidth="1"/>
    <col min="5" max="6" width="15.875" style="1" customWidth="1"/>
    <col min="7" max="7" width="60.625" style="1" customWidth="1"/>
    <col min="8" max="8" width="6.125" style="1" customWidth="1"/>
    <col min="9" max="10" width="9.875" style="4" bestFit="1" customWidth="1"/>
    <col min="11" max="11" width="7.375" style="1328" customWidth="1"/>
    <col min="12" max="12" width="47.87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4114</v>
      </c>
      <c r="I2" s="5" t="s">
        <v>2</v>
      </c>
      <c r="J2" s="6"/>
      <c r="K2" s="7"/>
      <c r="L2" s="8">
        <f>SUM(J:J)</f>
        <v>57080</v>
      </c>
    </row>
    <row r="3" spans="1:19" ht="20.100000000000001" customHeight="1">
      <c r="D3" s="2" t="s">
        <v>3</v>
      </c>
      <c r="E3" s="2"/>
      <c r="F3" s="2"/>
      <c r="G3" s="13" t="s">
        <v>4115</v>
      </c>
      <c r="J3" s="1826" t="s">
        <v>4116</v>
      </c>
      <c r="K3" s="1826"/>
      <c r="L3" s="1826"/>
      <c r="M3" s="1826"/>
    </row>
    <row r="4" spans="1:19" ht="20.100000000000001" customHeight="1">
      <c r="D4" s="2" t="s">
        <v>1516</v>
      </c>
      <c r="E4" s="2"/>
      <c r="F4" s="2"/>
      <c r="G4" s="13" t="s">
        <v>4117</v>
      </c>
      <c r="I4" s="895" t="s">
        <v>34</v>
      </c>
      <c r="J4" s="1826"/>
      <c r="K4" s="1826"/>
      <c r="L4" s="1826"/>
      <c r="M4" s="1826"/>
    </row>
    <row r="5" spans="1:19" ht="20.100000000000001" customHeight="1">
      <c r="D5" s="2" t="s">
        <v>8</v>
      </c>
      <c r="E5" s="2"/>
      <c r="F5" s="2"/>
      <c r="G5" s="18">
        <v>45924</v>
      </c>
      <c r="I5" s="896"/>
      <c r="J5" s="1276"/>
    </row>
    <row r="6" spans="1:19" ht="20.100000000000001" customHeight="1">
      <c r="D6" s="2" t="s">
        <v>10</v>
      </c>
      <c r="E6" s="2"/>
      <c r="F6" s="2"/>
      <c r="G6" s="18">
        <v>45925</v>
      </c>
      <c r="I6" s="550"/>
      <c r="J6" s="1328" t="s">
        <v>4118</v>
      </c>
    </row>
    <row r="8" spans="1:19" s="4" customFormat="1" ht="19.7" customHeight="1">
      <c r="A8" s="227" t="s">
        <v>4119</v>
      </c>
      <c r="B8" s="227" t="s">
        <v>4120</v>
      </c>
      <c r="C8" s="227" t="s">
        <v>4121</v>
      </c>
      <c r="D8" s="592" t="s">
        <v>4122</v>
      </c>
      <c r="E8" s="592" t="s">
        <v>4123</v>
      </c>
      <c r="F8" s="592" t="s">
        <v>4124</v>
      </c>
      <c r="G8" s="227" t="s">
        <v>4125</v>
      </c>
      <c r="H8" s="84" t="s">
        <v>4126</v>
      </c>
      <c r="I8" s="227" t="s">
        <v>4127</v>
      </c>
      <c r="J8" s="1601" t="s">
        <v>4128</v>
      </c>
      <c r="K8" s="1528" t="s">
        <v>4129</v>
      </c>
      <c r="L8" s="227" t="s">
        <v>4130</v>
      </c>
      <c r="M8" s="227" t="s">
        <v>4131</v>
      </c>
      <c r="N8" s="227" t="s">
        <v>4132</v>
      </c>
      <c r="O8" s="597" t="s">
        <v>4133</v>
      </c>
      <c r="P8" s="592" t="s">
        <v>4134</v>
      </c>
      <c r="Q8" s="227" t="s">
        <v>4135</v>
      </c>
      <c r="R8" s="597" t="s">
        <v>4136</v>
      </c>
      <c r="S8" s="1827" t="s">
        <v>4137</v>
      </c>
    </row>
    <row r="9" spans="1:19" s="4" customFormat="1" ht="19.7" customHeight="1">
      <c r="A9" s="27" t="s">
        <v>2407</v>
      </c>
      <c r="B9" s="27"/>
      <c r="C9" s="27" t="s">
        <v>11</v>
      </c>
      <c r="D9" s="28" t="s">
        <v>12</v>
      </c>
      <c r="E9" s="28" t="s">
        <v>13</v>
      </c>
      <c r="F9" s="28" t="s">
        <v>14</v>
      </c>
      <c r="G9" s="27" t="s">
        <v>15</v>
      </c>
      <c r="H9" s="38" t="s">
        <v>16</v>
      </c>
      <c r="I9" s="27" t="s">
        <v>17</v>
      </c>
      <c r="J9" s="31" t="s">
        <v>18</v>
      </c>
      <c r="K9" s="217" t="s">
        <v>19</v>
      </c>
      <c r="L9" s="27" t="s">
        <v>20</v>
      </c>
      <c r="M9" s="27" t="s">
        <v>21</v>
      </c>
      <c r="N9" s="27" t="s">
        <v>22</v>
      </c>
      <c r="O9" s="32" t="s">
        <v>23</v>
      </c>
      <c r="P9" s="28" t="s">
        <v>24</v>
      </c>
      <c r="Q9" s="27" t="s">
        <v>25</v>
      </c>
      <c r="R9" s="32" t="s">
        <v>26</v>
      </c>
      <c r="S9" s="1828" t="s">
        <v>27</v>
      </c>
    </row>
    <row r="10" spans="1:19" s="4" customFormat="1" ht="19.7" customHeight="1">
      <c r="D10" s="28"/>
      <c r="E10" s="28"/>
      <c r="F10" s="28"/>
      <c r="G10" s="27"/>
      <c r="H10" s="38"/>
      <c r="I10" s="27"/>
      <c r="J10" s="31"/>
      <c r="K10" s="217"/>
      <c r="L10" s="27"/>
      <c r="M10" s="27"/>
      <c r="N10" s="27"/>
      <c r="O10" s="32"/>
      <c r="P10" s="28"/>
      <c r="Q10" s="27"/>
      <c r="R10" s="32"/>
      <c r="S10" s="1828"/>
    </row>
    <row r="11" spans="1:19" s="4" customFormat="1" ht="19.7" customHeight="1">
      <c r="D11" s="28"/>
      <c r="E11" s="28"/>
      <c r="F11" s="28"/>
      <c r="G11" s="27"/>
      <c r="H11" s="27"/>
      <c r="I11" s="27"/>
      <c r="J11" s="31"/>
      <c r="K11" s="217"/>
      <c r="L11" s="27"/>
      <c r="M11" s="27"/>
      <c r="N11" s="27"/>
      <c r="O11" s="32"/>
      <c r="P11" s="28"/>
      <c r="Q11" s="27"/>
      <c r="R11" s="32"/>
      <c r="S11" s="1828"/>
    </row>
    <row r="12" spans="1:19" s="4" customFormat="1" ht="19.7" customHeight="1">
      <c r="A12" s="1587"/>
      <c r="B12" s="1587"/>
      <c r="C12" s="1587"/>
      <c r="D12" s="28"/>
      <c r="E12" s="1834" t="s">
        <v>4148</v>
      </c>
      <c r="F12" s="1313"/>
      <c r="G12" s="1829"/>
      <c r="H12" s="27"/>
      <c r="I12" s="27"/>
      <c r="J12" s="31"/>
      <c r="K12" s="217"/>
      <c r="L12" s="27"/>
      <c r="M12" s="27"/>
      <c r="N12" s="27"/>
      <c r="O12" s="32"/>
      <c r="P12" s="28"/>
      <c r="Q12" s="27"/>
      <c r="R12" s="32"/>
      <c r="S12" s="1828"/>
    </row>
    <row r="13" spans="1:19" s="4" customFormat="1" ht="19.7" customHeight="1">
      <c r="A13" s="112" t="s">
        <v>42</v>
      </c>
      <c r="B13" s="27"/>
      <c r="C13" s="1173">
        <v>15</v>
      </c>
      <c r="D13" s="1835">
        <v>1</v>
      </c>
      <c r="E13" s="1130" t="s">
        <v>369</v>
      </c>
      <c r="F13" s="1130" t="s">
        <v>960</v>
      </c>
      <c r="G13" s="1315" t="s">
        <v>4149</v>
      </c>
      <c r="H13" s="1111">
        <v>1</v>
      </c>
      <c r="I13" s="1131">
        <v>2240</v>
      </c>
      <c r="J13" s="1836">
        <f t="shared" ref="J13:J14" si="0">H13*I13</f>
        <v>2240</v>
      </c>
      <c r="K13" s="159"/>
      <c r="L13" s="148" t="s">
        <v>4150</v>
      </c>
      <c r="M13" s="197" t="s">
        <v>4151</v>
      </c>
      <c r="N13" s="27"/>
      <c r="O13" s="32">
        <v>45912</v>
      </c>
      <c r="P13" s="28"/>
      <c r="Q13" s="40">
        <v>45925</v>
      </c>
      <c r="R13" s="32">
        <v>45925</v>
      </c>
      <c r="S13" s="1828">
        <v>45918</v>
      </c>
    </row>
    <row r="14" spans="1:19" s="4" customFormat="1" ht="19.7" customHeight="1">
      <c r="A14" s="27"/>
      <c r="B14" s="27"/>
      <c r="C14" s="27"/>
      <c r="D14" s="1835">
        <f>+D13+1</f>
        <v>2</v>
      </c>
      <c r="E14" s="1130" t="s">
        <v>369</v>
      </c>
      <c r="F14" s="1130" t="s">
        <v>960</v>
      </c>
      <c r="G14" s="1315" t="s">
        <v>4152</v>
      </c>
      <c r="H14" s="1837">
        <v>1</v>
      </c>
      <c r="I14" s="1131">
        <v>0</v>
      </c>
      <c r="J14" s="1836">
        <f t="shared" si="0"/>
        <v>0</v>
      </c>
      <c r="K14" s="271"/>
      <c r="L14" s="604" t="s">
        <v>4153</v>
      </c>
      <c r="M14" s="157"/>
      <c r="N14" s="27"/>
      <c r="O14" s="32"/>
      <c r="P14" s="28"/>
      <c r="Q14" s="27"/>
      <c r="R14" s="32"/>
      <c r="S14" s="1828"/>
    </row>
    <row r="15" spans="1:19" s="4" customFormat="1" ht="19.7" customHeight="1">
      <c r="D15" s="28"/>
      <c r="E15" s="200"/>
      <c r="F15" s="200"/>
      <c r="G15" s="73"/>
      <c r="H15" s="27"/>
      <c r="I15" s="77"/>
      <c r="J15" s="77"/>
      <c r="K15" s="217"/>
      <c r="L15" s="195"/>
      <c r="M15" s="221"/>
      <c r="N15" s="27"/>
      <c r="O15" s="32"/>
      <c r="P15" s="28"/>
      <c r="Q15" s="27"/>
      <c r="R15" s="32"/>
      <c r="S15" s="1828"/>
    </row>
    <row r="16" spans="1:19" s="4" customFormat="1" ht="19.7" customHeight="1">
      <c r="D16" s="28"/>
      <c r="E16" s="220"/>
      <c r="F16" s="220"/>
      <c r="G16" s="306">
        <f>SUM(J13:J15)</f>
        <v>2240</v>
      </c>
      <c r="H16" s="365"/>
      <c r="I16" s="221"/>
      <c r="J16" s="77"/>
      <c r="K16" s="909"/>
      <c r="L16" s="216"/>
      <c r="M16" s="221"/>
      <c r="N16" s="27"/>
      <c r="O16" s="32"/>
      <c r="P16" s="28"/>
      <c r="Q16" s="27"/>
      <c r="R16" s="32"/>
      <c r="S16" s="1828"/>
    </row>
    <row r="17" spans="1:19" s="4" customFormat="1" ht="19.7" customHeight="1">
      <c r="D17" s="28"/>
      <c r="E17" s="28"/>
      <c r="F17" s="28"/>
      <c r="G17" s="73"/>
      <c r="H17" s="826"/>
      <c r="I17" s="27"/>
      <c r="J17" s="77"/>
      <c r="K17" s="217"/>
      <c r="L17" s="73"/>
      <c r="M17" s="27"/>
      <c r="N17" s="27"/>
      <c r="O17" s="32"/>
      <c r="P17" s="28"/>
      <c r="Q17" s="27"/>
      <c r="R17" s="32"/>
      <c r="S17" s="1828"/>
    </row>
    <row r="18" spans="1:19" s="4" customFormat="1" ht="19.7" customHeight="1">
      <c r="D18" s="28"/>
      <c r="E18" s="28"/>
      <c r="F18" s="28"/>
      <c r="G18" s="27"/>
      <c r="H18" s="27"/>
      <c r="I18" s="27"/>
      <c r="J18" s="31"/>
      <c r="K18" s="217"/>
      <c r="L18" s="27"/>
      <c r="M18" s="27"/>
      <c r="N18" s="27"/>
      <c r="O18" s="32"/>
      <c r="P18" s="28"/>
      <c r="Q18" s="27"/>
      <c r="R18" s="32"/>
      <c r="S18" s="1828"/>
    </row>
    <row r="19" spans="1:19" s="4" customFormat="1" ht="19.7" customHeight="1">
      <c r="A19" s="1587"/>
      <c r="B19" s="1587"/>
      <c r="C19" s="1587"/>
      <c r="D19" s="28"/>
      <c r="E19" s="1312" t="s">
        <v>4154</v>
      </c>
      <c r="F19" s="1313"/>
      <c r="G19" s="1829"/>
      <c r="H19" s="27"/>
      <c r="I19" s="27"/>
      <c r="J19" s="31"/>
      <c r="K19" s="217"/>
      <c r="L19" s="27"/>
      <c r="M19" s="27"/>
      <c r="N19" s="27"/>
      <c r="O19" s="32"/>
      <c r="P19" s="28"/>
      <c r="Q19" s="27"/>
      <c r="R19" s="32"/>
      <c r="S19" s="1828"/>
    </row>
    <row r="20" spans="1:19" s="4" customFormat="1" ht="19.7" customHeight="1">
      <c r="A20" s="1494" t="s">
        <v>42</v>
      </c>
      <c r="B20" s="27"/>
      <c r="C20" s="27"/>
      <c r="D20" s="1835">
        <f>+D14+1</f>
        <v>3</v>
      </c>
      <c r="E20" s="1516" t="s">
        <v>390</v>
      </c>
      <c r="F20" s="105" t="s">
        <v>38</v>
      </c>
      <c r="G20" s="543" t="s">
        <v>397</v>
      </c>
      <c r="H20" s="114">
        <v>1</v>
      </c>
      <c r="I20" s="1838">
        <v>980</v>
      </c>
      <c r="J20" s="126">
        <f t="shared" ref="J20:J24" si="1">H20*I20</f>
        <v>980</v>
      </c>
      <c r="K20" s="29"/>
      <c r="L20" s="38" t="s">
        <v>398</v>
      </c>
      <c r="M20" s="27"/>
      <c r="N20" s="27"/>
      <c r="O20" s="32">
        <v>45918</v>
      </c>
      <c r="P20" s="28"/>
      <c r="Q20" s="40">
        <v>45925</v>
      </c>
      <c r="R20" s="32"/>
      <c r="S20" s="1828">
        <v>45924</v>
      </c>
    </row>
    <row r="21" spans="1:19" s="4" customFormat="1" ht="19.7" customHeight="1">
      <c r="A21" s="1494" t="s">
        <v>42</v>
      </c>
      <c r="B21" s="27"/>
      <c r="C21" s="27"/>
      <c r="D21" s="1835">
        <f>+D20+1</f>
        <v>4</v>
      </c>
      <c r="E21" s="105" t="s">
        <v>394</v>
      </c>
      <c r="F21" s="105" t="s">
        <v>38</v>
      </c>
      <c r="G21" s="106" t="s">
        <v>4155</v>
      </c>
      <c r="H21" s="1143">
        <v>2</v>
      </c>
      <c r="I21" s="1839">
        <v>3100</v>
      </c>
      <c r="J21" s="36">
        <f t="shared" si="1"/>
        <v>6200</v>
      </c>
      <c r="K21" s="31"/>
      <c r="L21" s="38" t="s">
        <v>4156</v>
      </c>
      <c r="M21" s="73" t="s">
        <v>4157</v>
      </c>
      <c r="N21" s="1840" t="s">
        <v>4158</v>
      </c>
      <c r="O21" s="32"/>
      <c r="P21" s="28"/>
      <c r="Q21" s="40"/>
      <c r="R21" s="32"/>
      <c r="S21" s="1828">
        <v>45924</v>
      </c>
    </row>
    <row r="22" spans="1:19" s="4" customFormat="1" ht="19.7" customHeight="1">
      <c r="A22" s="1494" t="s">
        <v>42</v>
      </c>
      <c r="B22" s="27"/>
      <c r="C22" s="27"/>
      <c r="D22" s="1835">
        <f t="shared" ref="D22:D24" si="2">+D21+1</f>
        <v>5</v>
      </c>
      <c r="E22" s="105" t="s">
        <v>394</v>
      </c>
      <c r="F22" s="105" t="s">
        <v>38</v>
      </c>
      <c r="G22" s="1315" t="s">
        <v>4159</v>
      </c>
      <c r="H22" s="1841">
        <v>1</v>
      </c>
      <c r="I22" s="1842">
        <v>35780</v>
      </c>
      <c r="J22" s="36">
        <f t="shared" si="1"/>
        <v>35780</v>
      </c>
      <c r="K22" s="31"/>
      <c r="L22" s="38" t="s">
        <v>4160</v>
      </c>
      <c r="M22" s="73" t="s">
        <v>4157</v>
      </c>
      <c r="N22" s="157" t="s">
        <v>4161</v>
      </c>
      <c r="O22" s="32">
        <v>45918</v>
      </c>
      <c r="P22" s="28"/>
      <c r="Q22" s="40">
        <v>45925</v>
      </c>
      <c r="R22" s="32"/>
      <c r="S22" s="1828">
        <v>45924</v>
      </c>
    </row>
    <row r="23" spans="1:19" s="4" customFormat="1" ht="19.7" customHeight="1">
      <c r="A23" s="1494" t="s">
        <v>42</v>
      </c>
      <c r="B23" s="27"/>
      <c r="C23" s="27"/>
      <c r="D23" s="1835">
        <f t="shared" si="2"/>
        <v>6</v>
      </c>
      <c r="E23" s="105" t="s">
        <v>390</v>
      </c>
      <c r="F23" s="105" t="s">
        <v>38</v>
      </c>
      <c r="G23" s="106" t="s">
        <v>3657</v>
      </c>
      <c r="H23" s="1143">
        <v>1</v>
      </c>
      <c r="I23" s="1842">
        <v>2100</v>
      </c>
      <c r="J23" s="36">
        <f t="shared" si="1"/>
        <v>2100</v>
      </c>
      <c r="K23" s="31"/>
      <c r="L23" s="38" t="s">
        <v>393</v>
      </c>
      <c r="M23" s="73" t="s">
        <v>4157</v>
      </c>
      <c r="N23" s="157" t="s">
        <v>4161</v>
      </c>
      <c r="O23" s="32">
        <v>45918</v>
      </c>
      <c r="P23" s="28"/>
      <c r="Q23" s="40">
        <v>45925</v>
      </c>
      <c r="R23" s="32"/>
      <c r="S23" s="1828">
        <v>45924</v>
      </c>
    </row>
    <row r="24" spans="1:19" s="4" customFormat="1" ht="19.7" customHeight="1">
      <c r="A24" s="1494" t="s">
        <v>42</v>
      </c>
      <c r="B24" s="27"/>
      <c r="C24" s="27"/>
      <c r="D24" s="1835">
        <f t="shared" si="2"/>
        <v>7</v>
      </c>
      <c r="E24" s="105" t="s">
        <v>390</v>
      </c>
      <c r="F24" s="105" t="s">
        <v>38</v>
      </c>
      <c r="G24" s="106" t="s">
        <v>3658</v>
      </c>
      <c r="H24" s="1143">
        <v>1</v>
      </c>
      <c r="I24" s="1843">
        <v>2100</v>
      </c>
      <c r="J24" s="36">
        <f t="shared" si="1"/>
        <v>2100</v>
      </c>
      <c r="K24" s="31"/>
      <c r="L24" s="38" t="s">
        <v>393</v>
      </c>
      <c r="M24" s="73" t="s">
        <v>4157</v>
      </c>
      <c r="N24" s="157" t="s">
        <v>4161</v>
      </c>
      <c r="O24" s="32">
        <v>45918</v>
      </c>
      <c r="P24" s="28"/>
      <c r="Q24" s="40">
        <v>45925</v>
      </c>
      <c r="R24" s="32"/>
      <c r="S24" s="1828">
        <v>45924</v>
      </c>
    </row>
    <row r="25" spans="1:19" s="4" customFormat="1" ht="19.7" customHeight="1">
      <c r="A25" s="27"/>
      <c r="B25" s="27"/>
      <c r="C25" s="27"/>
      <c r="D25" s="28"/>
      <c r="E25" s="28"/>
      <c r="F25" s="28"/>
      <c r="G25" s="156"/>
      <c r="H25" s="826"/>
      <c r="I25" s="27"/>
      <c r="J25" s="77"/>
      <c r="K25" s="217"/>
      <c r="L25" s="73"/>
      <c r="M25" s="1844"/>
      <c r="N25" s="27"/>
      <c r="O25" s="32"/>
      <c r="P25" s="28"/>
      <c r="Q25" s="40"/>
      <c r="R25" s="32"/>
      <c r="S25" s="1828"/>
    </row>
    <row r="26" spans="1:19" s="4" customFormat="1" ht="19.7" customHeight="1">
      <c r="D26" s="28"/>
      <c r="E26" s="28"/>
      <c r="F26" s="28"/>
      <c r="G26" s="306">
        <f>SUM(J19:J25)</f>
        <v>47160</v>
      </c>
      <c r="H26" s="27"/>
      <c r="I26" s="27"/>
      <c r="J26" s="31"/>
      <c r="K26" s="217"/>
      <c r="L26" s="27"/>
      <c r="M26" s="27"/>
      <c r="N26" s="27"/>
      <c r="O26" s="32"/>
      <c r="P26" s="28"/>
      <c r="Q26" s="27"/>
      <c r="R26" s="32"/>
      <c r="S26" s="1828"/>
    </row>
    <row r="27" spans="1:19" s="4" customFormat="1" ht="19.7" customHeight="1">
      <c r="D27" s="28"/>
      <c r="E27" s="28"/>
      <c r="F27" s="28"/>
      <c r="G27" s="27"/>
      <c r="H27" s="38"/>
      <c r="I27" s="27"/>
      <c r="J27" s="31"/>
      <c r="K27" s="217"/>
      <c r="L27" s="27"/>
      <c r="M27" s="27"/>
      <c r="N27" s="27"/>
      <c r="O27" s="32"/>
      <c r="P27" s="28"/>
      <c r="Q27" s="27"/>
      <c r="R27" s="32"/>
      <c r="S27" s="1828"/>
    </row>
    <row r="28" spans="1:19" s="4" customFormat="1" ht="19.7" customHeight="1">
      <c r="D28" s="28"/>
      <c r="E28" s="28"/>
      <c r="F28" s="28"/>
      <c r="G28" s="73"/>
      <c r="H28" s="229"/>
      <c r="I28" s="27"/>
      <c r="J28" s="77"/>
      <c r="K28" s="217"/>
      <c r="L28" s="73"/>
      <c r="M28" s="27"/>
      <c r="N28" s="27"/>
      <c r="O28" s="32"/>
      <c r="P28" s="28"/>
      <c r="Q28" s="27"/>
      <c r="R28" s="32"/>
      <c r="S28" s="1828"/>
    </row>
    <row r="29" spans="1:19" s="4" customFormat="1" ht="19.7" customHeight="1">
      <c r="D29" s="28"/>
      <c r="E29" s="28"/>
      <c r="F29" s="28"/>
      <c r="G29" s="173"/>
      <c r="H29" s="27"/>
      <c r="I29" s="27"/>
      <c r="J29" s="31"/>
      <c r="K29" s="217"/>
      <c r="L29" s="27"/>
      <c r="M29" s="27"/>
      <c r="N29" s="27"/>
      <c r="O29" s="32"/>
      <c r="P29" s="28"/>
      <c r="Q29" s="27"/>
      <c r="R29" s="32"/>
      <c r="S29" s="1828"/>
    </row>
    <row r="30" spans="1:19" s="4" customFormat="1" ht="19.7" customHeight="1">
      <c r="D30" s="28"/>
      <c r="E30" s="28"/>
      <c r="F30" s="28"/>
      <c r="G30" s="1845"/>
      <c r="H30" s="826"/>
      <c r="I30" s="27"/>
      <c r="J30" s="77"/>
      <c r="K30" s="217"/>
      <c r="L30" s="73"/>
      <c r="M30" s="27"/>
      <c r="N30" s="27"/>
      <c r="O30" s="32"/>
      <c r="P30" s="28"/>
      <c r="Q30" s="27"/>
      <c r="R30" s="32"/>
      <c r="S30" s="1828"/>
    </row>
    <row r="31" spans="1:19" s="4" customFormat="1" ht="19.7" customHeight="1">
      <c r="A31" s="1587"/>
      <c r="B31" s="1587"/>
      <c r="C31" s="1587"/>
      <c r="D31" s="28"/>
      <c r="E31" s="1834" t="s">
        <v>4162</v>
      </c>
      <c r="F31" s="1846"/>
      <c r="G31" s="1847"/>
      <c r="H31" s="826"/>
      <c r="I31" s="27"/>
      <c r="J31" s="77"/>
      <c r="K31" s="217"/>
      <c r="L31" s="73"/>
      <c r="M31" s="27"/>
      <c r="N31" s="27"/>
      <c r="O31" s="32"/>
      <c r="P31" s="28"/>
      <c r="Q31" s="27"/>
      <c r="R31" s="32"/>
      <c r="S31" s="1828"/>
    </row>
    <row r="32" spans="1:19" s="4" customFormat="1" ht="19.7" customHeight="1">
      <c r="A32" s="1494" t="s">
        <v>77</v>
      </c>
      <c r="B32" s="27">
        <v>0.2</v>
      </c>
      <c r="C32" s="27">
        <f>+B32*H32</f>
        <v>0.2</v>
      </c>
      <c r="D32" s="146">
        <f>+D24+1</f>
        <v>8</v>
      </c>
      <c r="E32" s="1516" t="s">
        <v>381</v>
      </c>
      <c r="F32" s="336" t="s">
        <v>377</v>
      </c>
      <c r="G32" s="1638" t="s">
        <v>3534</v>
      </c>
      <c r="H32" s="1143">
        <v>1</v>
      </c>
      <c r="I32" s="1639">
        <v>4090</v>
      </c>
      <c r="J32" s="1382">
        <f t="shared" ref="J32:J35" si="3">H32*I32</f>
        <v>4090</v>
      </c>
      <c r="K32" s="31"/>
      <c r="L32" s="217" t="s">
        <v>383</v>
      </c>
      <c r="M32" s="27" t="s">
        <v>611</v>
      </c>
      <c r="N32" s="27"/>
      <c r="O32" s="32"/>
      <c r="P32" s="28"/>
      <c r="Q32" s="40">
        <v>45925</v>
      </c>
      <c r="R32" s="32"/>
      <c r="S32" s="1828">
        <v>45924</v>
      </c>
    </row>
    <row r="33" spans="1:19" s="4" customFormat="1" ht="19.7" customHeight="1">
      <c r="A33" s="1494" t="s">
        <v>42</v>
      </c>
      <c r="B33" s="27">
        <v>1.4999999999999999E-2</v>
      </c>
      <c r="C33" s="27">
        <f>+B33*H33</f>
        <v>1.4999999999999999E-2</v>
      </c>
      <c r="D33" s="146">
        <f>+D32+1</f>
        <v>9</v>
      </c>
      <c r="E33" s="1516" t="s">
        <v>381</v>
      </c>
      <c r="F33" s="336" t="s">
        <v>377</v>
      </c>
      <c r="G33" s="1638" t="s">
        <v>388</v>
      </c>
      <c r="H33" s="1143">
        <v>1</v>
      </c>
      <c r="I33" s="1639">
        <v>190</v>
      </c>
      <c r="J33" s="1382">
        <f t="shared" si="3"/>
        <v>190</v>
      </c>
      <c r="K33" s="31"/>
      <c r="L33" s="217" t="s">
        <v>389</v>
      </c>
      <c r="M33" s="27" t="s">
        <v>611</v>
      </c>
      <c r="N33" s="27"/>
      <c r="O33" s="32">
        <v>45918</v>
      </c>
      <c r="P33" s="28"/>
      <c r="Q33" s="40">
        <v>45925</v>
      </c>
      <c r="R33" s="32"/>
      <c r="S33" s="1828">
        <v>45924</v>
      </c>
    </row>
    <row r="34" spans="1:19" s="4" customFormat="1" ht="19.7" customHeight="1">
      <c r="A34" s="1494" t="s">
        <v>4163</v>
      </c>
      <c r="B34" s="27">
        <v>0.76</v>
      </c>
      <c r="C34" s="27">
        <f>+B34*H34</f>
        <v>0.76</v>
      </c>
      <c r="D34" s="146">
        <f>+D33+1</f>
        <v>10</v>
      </c>
      <c r="E34" s="1516" t="s">
        <v>381</v>
      </c>
      <c r="F34" s="336" t="s">
        <v>377</v>
      </c>
      <c r="G34" s="1638" t="s">
        <v>3535</v>
      </c>
      <c r="H34" s="1143">
        <v>1</v>
      </c>
      <c r="I34" s="1639">
        <v>2930</v>
      </c>
      <c r="J34" s="1382">
        <f t="shared" si="3"/>
        <v>2930</v>
      </c>
      <c r="K34" s="31"/>
      <c r="L34" s="217" t="s">
        <v>385</v>
      </c>
      <c r="M34" s="27" t="s">
        <v>611</v>
      </c>
      <c r="N34" s="27"/>
      <c r="O34" s="32">
        <v>45918</v>
      </c>
      <c r="P34" s="28"/>
      <c r="Q34" s="40">
        <v>45925</v>
      </c>
      <c r="R34" s="32"/>
      <c r="S34" s="1828">
        <v>45924</v>
      </c>
    </row>
    <row r="35" spans="1:19" s="4" customFormat="1" ht="19.7" customHeight="1">
      <c r="A35" s="1494" t="s">
        <v>4163</v>
      </c>
      <c r="B35" s="27">
        <v>0.08</v>
      </c>
      <c r="C35" s="27">
        <f>+B35*H35</f>
        <v>0.08</v>
      </c>
      <c r="D35" s="146">
        <f t="shared" ref="D35" si="4">+D34+1</f>
        <v>11</v>
      </c>
      <c r="E35" s="1516" t="s">
        <v>381</v>
      </c>
      <c r="F35" s="336" t="s">
        <v>377</v>
      </c>
      <c r="G35" s="1638" t="s">
        <v>3536</v>
      </c>
      <c r="H35" s="1143">
        <v>1</v>
      </c>
      <c r="I35" s="1639">
        <v>470</v>
      </c>
      <c r="J35" s="1382">
        <f t="shared" si="3"/>
        <v>470</v>
      </c>
      <c r="K35" s="31"/>
      <c r="L35" s="217" t="s">
        <v>387</v>
      </c>
      <c r="M35" s="27" t="s">
        <v>611</v>
      </c>
      <c r="N35" s="27"/>
      <c r="O35" s="32">
        <v>45918</v>
      </c>
      <c r="P35" s="28"/>
      <c r="Q35" s="40">
        <v>45925</v>
      </c>
      <c r="R35" s="32"/>
      <c r="S35" s="1828">
        <v>45924</v>
      </c>
    </row>
    <row r="36" spans="1:19" s="4" customFormat="1" ht="19.7" customHeight="1">
      <c r="D36" s="28"/>
      <c r="E36" s="28"/>
      <c r="F36" s="28"/>
      <c r="G36" s="78"/>
      <c r="H36" s="1848"/>
      <c r="I36" s="188"/>
      <c r="J36" s="149"/>
      <c r="K36" s="217"/>
      <c r="L36" s="73"/>
      <c r="M36" s="27"/>
      <c r="N36" s="27"/>
      <c r="O36" s="32"/>
      <c r="P36" s="28"/>
      <c r="Q36" s="40"/>
      <c r="R36" s="32"/>
      <c r="S36" s="1828"/>
    </row>
    <row r="37" spans="1:19" s="4" customFormat="1" ht="19.7" customHeight="1">
      <c r="D37" s="28"/>
      <c r="E37" s="28"/>
      <c r="F37" s="28"/>
      <c r="G37" s="344">
        <f>SUM(J32:J36)</f>
        <v>7680</v>
      </c>
      <c r="H37" s="826"/>
      <c r="I37" s="27"/>
      <c r="J37" s="77"/>
      <c r="K37" s="217"/>
      <c r="L37" s="73"/>
      <c r="M37" s="27"/>
      <c r="N37" s="27"/>
      <c r="O37" s="32"/>
      <c r="P37" s="28"/>
      <c r="Q37" s="27"/>
      <c r="R37" s="32"/>
      <c r="S37" s="1828"/>
    </row>
    <row r="38" spans="1:19" s="4" customFormat="1" ht="19.7" customHeight="1">
      <c r="D38" s="28"/>
      <c r="E38" s="28"/>
      <c r="F38" s="28"/>
      <c r="G38" s="73"/>
      <c r="H38" s="229"/>
      <c r="I38" s="27"/>
      <c r="J38" s="77"/>
      <c r="K38" s="217"/>
      <c r="L38" s="73"/>
      <c r="M38" s="27"/>
      <c r="N38" s="27"/>
      <c r="O38" s="32"/>
      <c r="P38" s="28"/>
      <c r="Q38" s="27"/>
      <c r="R38" s="32"/>
      <c r="S38" s="1828"/>
    </row>
    <row r="39" spans="1:19" s="4" customFormat="1" ht="19.7" customHeight="1">
      <c r="D39" s="28"/>
      <c r="E39" s="28"/>
      <c r="F39" s="28"/>
      <c r="G39" s="73"/>
      <c r="H39" s="229"/>
      <c r="I39" s="27"/>
      <c r="J39" s="77"/>
      <c r="K39" s="217"/>
      <c r="L39" s="73"/>
      <c r="M39" s="27"/>
      <c r="N39" s="27"/>
      <c r="O39" s="32"/>
      <c r="P39" s="28"/>
      <c r="Q39" s="27"/>
      <c r="R39" s="32"/>
      <c r="S39" s="1828"/>
    </row>
    <row r="40" spans="1:19" s="4" customFormat="1" ht="19.7" customHeight="1">
      <c r="D40" s="28"/>
      <c r="E40" s="28"/>
      <c r="F40" s="28"/>
      <c r="G40" s="73"/>
      <c r="H40" s="229"/>
      <c r="I40" s="27"/>
      <c r="J40" s="77"/>
      <c r="K40" s="217"/>
      <c r="L40" s="73"/>
      <c r="M40" s="27"/>
      <c r="N40" s="27"/>
      <c r="O40" s="32"/>
      <c r="P40" s="28"/>
      <c r="Q40" s="27"/>
      <c r="R40" s="32"/>
      <c r="S40" s="1828"/>
    </row>
    <row r="41" spans="1:19" s="4" customFormat="1" ht="19.7" customHeight="1">
      <c r="D41" s="28"/>
      <c r="E41" s="28"/>
      <c r="F41" s="28"/>
      <c r="G41" s="73"/>
      <c r="H41" s="229"/>
      <c r="I41" s="27"/>
      <c r="J41" s="77"/>
      <c r="K41" s="217"/>
      <c r="L41" s="73"/>
      <c r="M41" s="27"/>
      <c r="N41" s="27"/>
      <c r="O41" s="32"/>
      <c r="P41" s="28"/>
      <c r="Q41" s="27"/>
      <c r="R41" s="32"/>
      <c r="S41" s="1828"/>
    </row>
    <row r="42" spans="1:19" s="4" customFormat="1" ht="19.7" customHeight="1">
      <c r="D42" s="28"/>
      <c r="E42" s="28"/>
      <c r="F42" s="28"/>
      <c r="G42" s="73"/>
      <c r="H42" s="229"/>
      <c r="I42" s="27"/>
      <c r="J42" s="77"/>
      <c r="K42" s="217"/>
      <c r="L42" s="73"/>
      <c r="M42" s="27"/>
      <c r="N42" s="27"/>
      <c r="O42" s="32"/>
      <c r="P42" s="28"/>
      <c r="Q42" s="27"/>
      <c r="R42" s="32"/>
      <c r="S42" s="1828"/>
    </row>
    <row r="43" spans="1:19" s="4" customFormat="1" ht="19.7" customHeight="1">
      <c r="D43" s="28"/>
      <c r="E43" s="28"/>
      <c r="F43" s="28"/>
      <c r="G43" s="73"/>
      <c r="H43" s="229"/>
      <c r="I43" s="27"/>
      <c r="J43" s="77"/>
      <c r="K43" s="217"/>
      <c r="L43" s="73"/>
      <c r="M43" s="27"/>
      <c r="N43" s="27"/>
      <c r="O43" s="32"/>
      <c r="P43" s="28"/>
      <c r="Q43" s="27"/>
      <c r="R43" s="32"/>
      <c r="S43" s="1828"/>
    </row>
    <row r="44" spans="1:19" s="4" customFormat="1" ht="19.7" customHeight="1">
      <c r="D44" s="28"/>
      <c r="E44" s="28"/>
      <c r="F44" s="28"/>
      <c r="G44" s="73"/>
      <c r="H44" s="229"/>
      <c r="I44" s="27"/>
      <c r="J44" s="77"/>
      <c r="K44" s="217"/>
      <c r="L44" s="73"/>
      <c r="M44" s="27"/>
      <c r="N44" s="27"/>
      <c r="O44" s="32"/>
      <c r="P44" s="28"/>
      <c r="Q44" s="27"/>
      <c r="R44" s="32"/>
      <c r="S44" s="1828"/>
    </row>
    <row r="45" spans="1:19" s="4" customFormat="1" ht="19.7" customHeight="1">
      <c r="D45" s="28"/>
      <c r="E45" s="28"/>
      <c r="F45" s="28"/>
      <c r="G45" s="73"/>
      <c r="H45" s="229"/>
      <c r="I45" s="27"/>
      <c r="J45" s="77"/>
      <c r="K45" s="217"/>
      <c r="L45" s="73"/>
      <c r="M45" s="27"/>
      <c r="N45" s="27"/>
      <c r="O45" s="32"/>
      <c r="P45" s="28"/>
      <c r="Q45" s="27"/>
      <c r="R45" s="32"/>
      <c r="S45" s="1828"/>
    </row>
    <row r="46" spans="1:19" s="4" customFormat="1" ht="19.7" customHeight="1">
      <c r="D46" s="28"/>
      <c r="E46" s="28"/>
      <c r="F46" s="28"/>
      <c r="G46" s="73"/>
      <c r="H46" s="229"/>
      <c r="I46" s="27"/>
      <c r="J46" s="77"/>
      <c r="K46" s="217"/>
      <c r="L46" s="73"/>
      <c r="M46" s="27"/>
      <c r="N46" s="27"/>
      <c r="O46" s="32"/>
      <c r="P46" s="28"/>
      <c r="Q46" s="27"/>
      <c r="R46" s="32"/>
      <c r="S46" s="1828"/>
    </row>
    <row r="47" spans="1:19" s="4" customFormat="1" ht="19.7" customHeight="1">
      <c r="D47" s="28"/>
      <c r="E47" s="28"/>
      <c r="F47" s="28"/>
      <c r="G47" s="73"/>
      <c r="H47" s="229"/>
      <c r="I47" s="27"/>
      <c r="J47" s="77"/>
      <c r="K47" s="217"/>
      <c r="L47" s="73"/>
      <c r="M47" s="27"/>
      <c r="N47" s="27"/>
      <c r="O47" s="32"/>
      <c r="P47" s="28"/>
      <c r="Q47" s="27"/>
      <c r="R47" s="32"/>
      <c r="S47" s="1828"/>
    </row>
    <row r="48" spans="1:19" s="4" customFormat="1" ht="19.7" customHeight="1">
      <c r="D48" s="28"/>
      <c r="E48" s="28"/>
      <c r="F48" s="28"/>
      <c r="G48" s="73"/>
      <c r="H48" s="229"/>
      <c r="I48" s="27"/>
      <c r="J48" s="77"/>
      <c r="K48" s="217"/>
      <c r="L48" s="73"/>
      <c r="M48" s="27"/>
      <c r="N48" s="27"/>
      <c r="O48" s="32"/>
      <c r="P48" s="28"/>
      <c r="Q48" s="27"/>
      <c r="R48" s="32"/>
      <c r="S48" s="1828"/>
    </row>
    <row r="49" spans="4:19" s="4" customFormat="1" ht="19.7" customHeight="1">
      <c r="D49" s="28"/>
      <c r="E49" s="28"/>
      <c r="F49" s="28"/>
      <c r="G49" s="73"/>
      <c r="H49" s="229"/>
      <c r="I49" s="27"/>
      <c r="J49" s="77"/>
      <c r="K49" s="217"/>
      <c r="L49" s="73"/>
      <c r="M49" s="27"/>
      <c r="N49" s="27"/>
      <c r="O49" s="32"/>
      <c r="P49" s="28"/>
      <c r="Q49" s="27"/>
      <c r="R49" s="32"/>
      <c r="S49" s="1828"/>
    </row>
    <row r="50" spans="4:19" s="4" customFormat="1" ht="19.7" customHeight="1">
      <c r="D50" s="28"/>
      <c r="E50" s="28"/>
      <c r="F50" s="28"/>
      <c r="G50" s="73"/>
      <c r="H50" s="229"/>
      <c r="I50" s="27"/>
      <c r="J50" s="77"/>
      <c r="K50" s="217"/>
      <c r="L50" s="73"/>
      <c r="M50" s="27"/>
      <c r="N50" s="27"/>
      <c r="O50" s="32"/>
      <c r="P50" s="28"/>
      <c r="Q50" s="27"/>
      <c r="R50" s="32"/>
      <c r="S50" s="1828"/>
    </row>
    <row r="51" spans="4:19" s="4" customFormat="1" ht="19.7" customHeight="1">
      <c r="D51" s="28"/>
      <c r="E51" s="28"/>
      <c r="F51" s="28"/>
      <c r="G51" s="73"/>
      <c r="H51" s="229"/>
      <c r="I51" s="27"/>
      <c r="J51" s="77"/>
      <c r="K51" s="217"/>
      <c r="L51" s="73"/>
      <c r="M51" s="27"/>
      <c r="N51" s="27"/>
      <c r="O51" s="32"/>
      <c r="P51" s="28"/>
      <c r="Q51" s="27"/>
      <c r="R51" s="32"/>
      <c r="S51" s="1828"/>
    </row>
    <row r="52" spans="4:19" s="4" customFormat="1" ht="19.7" customHeight="1">
      <c r="D52" s="28"/>
      <c r="E52" s="28"/>
      <c r="F52" s="28"/>
      <c r="G52" s="73"/>
      <c r="H52" s="229"/>
      <c r="I52" s="27"/>
      <c r="J52" s="77"/>
      <c r="K52" s="217"/>
      <c r="L52" s="73"/>
      <c r="M52" s="27"/>
      <c r="N52" s="27"/>
      <c r="O52" s="32"/>
      <c r="P52" s="28"/>
      <c r="Q52" s="27"/>
      <c r="R52" s="32"/>
      <c r="S52" s="1828"/>
    </row>
    <row r="53" spans="4:19" s="4" customFormat="1" ht="19.7" customHeight="1">
      <c r="D53" s="28"/>
      <c r="E53" s="28"/>
      <c r="F53" s="28"/>
      <c r="G53" s="73"/>
      <c r="H53" s="229"/>
      <c r="I53" s="27"/>
      <c r="J53" s="77"/>
      <c r="K53" s="217"/>
      <c r="L53" s="73"/>
      <c r="M53" s="27"/>
      <c r="N53" s="27"/>
      <c r="O53" s="32"/>
      <c r="P53" s="28"/>
      <c r="Q53" s="27"/>
      <c r="R53" s="32"/>
      <c r="S53" s="1828"/>
    </row>
    <row r="54" spans="4:19" s="4" customFormat="1" ht="19.7" customHeight="1">
      <c r="D54" s="28"/>
      <c r="E54" s="28"/>
      <c r="F54" s="28"/>
      <c r="G54" s="73"/>
      <c r="H54" s="229"/>
      <c r="I54" s="27"/>
      <c r="J54" s="77"/>
      <c r="K54" s="217"/>
      <c r="L54" s="73"/>
      <c r="M54" s="27"/>
      <c r="N54" s="27"/>
      <c r="O54" s="32"/>
      <c r="P54" s="28"/>
      <c r="Q54" s="27"/>
      <c r="R54" s="32"/>
      <c r="S54" s="1828"/>
    </row>
    <row r="55" spans="4:19" s="4" customFormat="1" ht="19.7" customHeight="1">
      <c r="D55" s="28"/>
      <c r="E55" s="28"/>
      <c r="F55" s="28"/>
      <c r="G55" s="73"/>
      <c r="H55" s="229"/>
      <c r="I55" s="27"/>
      <c r="J55" s="77"/>
      <c r="K55" s="217"/>
      <c r="L55" s="73"/>
      <c r="M55" s="27"/>
      <c r="N55" s="27"/>
      <c r="O55" s="32"/>
      <c r="P55" s="28"/>
      <c r="Q55" s="27"/>
      <c r="R55" s="32"/>
      <c r="S55" s="1828"/>
    </row>
    <row r="56" spans="4:19" s="4" customFormat="1" ht="19.7" customHeight="1">
      <c r="D56" s="28"/>
      <c r="E56" s="28"/>
      <c r="F56" s="28"/>
      <c r="G56" s="73"/>
      <c r="H56" s="229"/>
      <c r="I56" s="27"/>
      <c r="J56" s="77"/>
      <c r="K56" s="217"/>
      <c r="L56" s="73"/>
      <c r="M56" s="27"/>
      <c r="N56" s="27"/>
      <c r="O56" s="32"/>
      <c r="P56" s="28"/>
      <c r="Q56" s="27"/>
      <c r="R56" s="32"/>
      <c r="S56" s="1828"/>
    </row>
    <row r="57" spans="4:19" s="4" customFormat="1" ht="19.7" customHeight="1">
      <c r="D57" s="28"/>
      <c r="E57" s="28"/>
      <c r="F57" s="28"/>
      <c r="G57" s="73"/>
      <c r="H57" s="229"/>
      <c r="I57" s="27"/>
      <c r="J57" s="77"/>
      <c r="K57" s="217"/>
      <c r="L57" s="73"/>
      <c r="M57" s="27"/>
      <c r="N57" s="27"/>
      <c r="O57" s="32"/>
      <c r="P57" s="28"/>
      <c r="Q57" s="27"/>
      <c r="R57" s="32"/>
      <c r="S57" s="1828"/>
    </row>
    <row r="58" spans="4:19" s="4" customFormat="1" ht="19.7" customHeight="1">
      <c r="D58" s="28"/>
      <c r="E58" s="28"/>
      <c r="F58" s="28"/>
      <c r="G58" s="73"/>
      <c r="H58" s="229"/>
      <c r="I58" s="27"/>
      <c r="J58" s="77"/>
      <c r="K58" s="217"/>
      <c r="L58" s="73"/>
      <c r="M58" s="27"/>
      <c r="N58" s="27"/>
      <c r="O58" s="32"/>
      <c r="P58" s="28"/>
      <c r="Q58" s="27"/>
      <c r="R58" s="32"/>
      <c r="S58" s="1828"/>
    </row>
    <row r="59" spans="4:19" s="4" customFormat="1" ht="19.7" customHeight="1">
      <c r="D59" s="28"/>
      <c r="E59" s="28"/>
      <c r="F59" s="28"/>
      <c r="G59" s="73"/>
      <c r="H59" s="229"/>
      <c r="I59" s="27"/>
      <c r="J59" s="77"/>
      <c r="K59" s="217"/>
      <c r="L59" s="73"/>
      <c r="M59" s="27"/>
      <c r="N59" s="27"/>
      <c r="O59" s="32"/>
      <c r="P59" s="28"/>
      <c r="Q59" s="27"/>
      <c r="R59" s="32"/>
      <c r="S59" s="1828"/>
    </row>
    <row r="60" spans="4:19" s="4" customFormat="1" ht="19.7" customHeight="1">
      <c r="D60" s="28"/>
      <c r="E60" s="28"/>
      <c r="F60" s="28"/>
      <c r="G60" s="73"/>
      <c r="H60" s="229"/>
      <c r="I60" s="27"/>
      <c r="J60" s="77"/>
      <c r="K60" s="217"/>
      <c r="L60" s="73"/>
      <c r="M60" s="27"/>
      <c r="N60" s="27"/>
      <c r="O60" s="32"/>
      <c r="P60" s="28"/>
      <c r="Q60" s="27"/>
      <c r="R60" s="32"/>
      <c r="S60" s="1828"/>
    </row>
    <row r="61" spans="4:19" s="4" customFormat="1" ht="19.7" customHeight="1">
      <c r="D61" s="28"/>
      <c r="E61" s="28"/>
      <c r="F61" s="28"/>
      <c r="G61" s="73"/>
      <c r="H61" s="229"/>
      <c r="I61" s="27"/>
      <c r="J61" s="77"/>
      <c r="K61" s="217"/>
      <c r="L61" s="73"/>
      <c r="M61" s="27"/>
      <c r="N61" s="27"/>
      <c r="O61" s="32"/>
      <c r="P61" s="28"/>
      <c r="Q61" s="27"/>
      <c r="R61" s="32"/>
      <c r="S61" s="1828"/>
    </row>
    <row r="62" spans="4:19" s="4" customFormat="1" ht="19.7" customHeight="1">
      <c r="D62" s="28"/>
      <c r="E62" s="28"/>
      <c r="F62" s="28"/>
      <c r="G62" s="73"/>
      <c r="H62" s="229"/>
      <c r="I62" s="27"/>
      <c r="J62" s="77"/>
      <c r="K62" s="217"/>
      <c r="L62" s="73"/>
      <c r="M62" s="27"/>
      <c r="N62" s="27"/>
      <c r="O62" s="32"/>
      <c r="P62" s="28"/>
      <c r="Q62" s="27"/>
      <c r="R62" s="32"/>
      <c r="S62" s="1828"/>
    </row>
    <row r="63" spans="4:19" s="4" customFormat="1" ht="19.7" customHeight="1">
      <c r="D63" s="28"/>
      <c r="E63" s="28"/>
      <c r="F63" s="28"/>
      <c r="G63" s="73"/>
      <c r="H63" s="229"/>
      <c r="I63" s="27"/>
      <c r="J63" s="77"/>
      <c r="K63" s="217"/>
      <c r="L63" s="73"/>
      <c r="M63" s="27"/>
      <c r="N63" s="27"/>
      <c r="O63" s="32"/>
      <c r="P63" s="28"/>
      <c r="Q63" s="27"/>
      <c r="R63" s="32"/>
      <c r="S63" s="1828"/>
    </row>
    <row r="64" spans="4:19" s="4" customFormat="1" ht="19.7" customHeight="1">
      <c r="D64" s="28"/>
      <c r="E64" s="28"/>
      <c r="F64" s="28"/>
      <c r="G64" s="73"/>
      <c r="H64" s="229"/>
      <c r="I64" s="27"/>
      <c r="J64" s="77"/>
      <c r="K64" s="217"/>
      <c r="L64" s="73"/>
      <c r="M64" s="27"/>
      <c r="N64" s="27"/>
      <c r="O64" s="32"/>
      <c r="P64" s="28"/>
      <c r="Q64" s="27"/>
      <c r="R64" s="32"/>
      <c r="S64" s="1828"/>
    </row>
    <row r="65" spans="4:19" s="4" customFormat="1" ht="19.7" customHeight="1">
      <c r="D65" s="28"/>
      <c r="E65" s="28"/>
      <c r="F65" s="28"/>
      <c r="G65" s="73"/>
      <c r="H65" s="229"/>
      <c r="I65" s="27"/>
      <c r="J65" s="77"/>
      <c r="K65" s="217"/>
      <c r="L65" s="73"/>
      <c r="M65" s="27"/>
      <c r="N65" s="27"/>
      <c r="O65" s="32"/>
      <c r="P65" s="28"/>
      <c r="Q65" s="27"/>
      <c r="R65" s="32"/>
      <c r="S65" s="1828"/>
    </row>
    <row r="66" spans="4:19" s="4" customFormat="1" ht="19.7" customHeight="1">
      <c r="D66" s="28"/>
      <c r="E66" s="28"/>
      <c r="F66" s="28"/>
      <c r="G66" s="73"/>
      <c r="H66" s="229"/>
      <c r="I66" s="27"/>
      <c r="J66" s="77"/>
      <c r="K66" s="217"/>
      <c r="L66" s="73"/>
      <c r="M66" s="27"/>
      <c r="N66" s="27"/>
      <c r="O66" s="32"/>
      <c r="P66" s="28"/>
      <c r="Q66" s="27"/>
      <c r="R66" s="32"/>
      <c r="S66" s="1828"/>
    </row>
    <row r="67" spans="4:19" s="4" customFormat="1" ht="19.7" customHeight="1">
      <c r="D67" s="28"/>
      <c r="E67" s="28"/>
      <c r="F67" s="28"/>
      <c r="G67" s="73"/>
      <c r="H67" s="229"/>
      <c r="I67" s="27"/>
      <c r="J67" s="77"/>
      <c r="K67" s="217"/>
      <c r="L67" s="73"/>
      <c r="M67" s="27"/>
      <c r="N67" s="27"/>
      <c r="O67" s="32"/>
      <c r="P67" s="28"/>
      <c r="Q67" s="27"/>
      <c r="R67" s="32"/>
      <c r="S67" s="1828"/>
    </row>
    <row r="68" spans="4:19" s="4" customFormat="1" ht="19.7" customHeight="1">
      <c r="D68" s="28"/>
      <c r="E68" s="28"/>
      <c r="F68" s="28"/>
      <c r="G68" s="73"/>
      <c r="H68" s="229"/>
      <c r="I68" s="27"/>
      <c r="J68" s="77"/>
      <c r="K68" s="217"/>
      <c r="L68" s="73"/>
      <c r="M68" s="27"/>
      <c r="N68" s="27"/>
      <c r="O68" s="32"/>
      <c r="P68" s="28"/>
      <c r="Q68" s="27"/>
      <c r="R68" s="32"/>
      <c r="S68" s="1828"/>
    </row>
    <row r="69" spans="4:19" s="4" customFormat="1" ht="19.7" customHeight="1">
      <c r="D69" s="28"/>
      <c r="E69" s="28"/>
      <c r="F69" s="28"/>
      <c r="G69" s="73"/>
      <c r="H69" s="229"/>
      <c r="I69" s="27"/>
      <c r="J69" s="77"/>
      <c r="K69" s="217"/>
      <c r="L69" s="73"/>
      <c r="M69" s="27"/>
      <c r="N69" s="27"/>
      <c r="O69" s="32"/>
      <c r="P69" s="28"/>
      <c r="Q69" s="27"/>
      <c r="R69" s="32"/>
      <c r="S69" s="1828"/>
    </row>
    <row r="70" spans="4:19" s="4" customFormat="1" ht="19.7" customHeight="1">
      <c r="D70" s="28"/>
      <c r="E70" s="28"/>
      <c r="F70" s="28"/>
      <c r="G70" s="73"/>
      <c r="H70" s="229"/>
      <c r="I70" s="27"/>
      <c r="J70" s="77"/>
      <c r="K70" s="217"/>
      <c r="L70" s="73"/>
      <c r="M70" s="27"/>
      <c r="N70" s="27"/>
      <c r="O70" s="32"/>
      <c r="P70" s="28"/>
      <c r="Q70" s="27"/>
      <c r="R70" s="32"/>
      <c r="S70" s="1828"/>
    </row>
    <row r="71" spans="4:19" s="4" customFormat="1" ht="19.7" customHeight="1">
      <c r="D71" s="28"/>
      <c r="E71" s="28"/>
      <c r="F71" s="28"/>
      <c r="G71" s="73"/>
      <c r="H71" s="229"/>
      <c r="I71" s="27"/>
      <c r="J71" s="77"/>
      <c r="K71" s="217"/>
      <c r="L71" s="73"/>
      <c r="M71" s="27"/>
      <c r="N71" s="27"/>
      <c r="O71" s="32"/>
      <c r="P71" s="28"/>
      <c r="Q71" s="27"/>
      <c r="R71" s="32"/>
      <c r="S71" s="1828"/>
    </row>
    <row r="72" spans="4:19" s="4" customFormat="1" ht="19.7" customHeight="1">
      <c r="D72" s="28"/>
      <c r="E72" s="28"/>
      <c r="F72" s="28"/>
      <c r="G72" s="73"/>
      <c r="H72" s="229"/>
      <c r="I72" s="27"/>
      <c r="J72" s="77"/>
      <c r="K72" s="217"/>
      <c r="L72" s="73"/>
      <c r="M72" s="27"/>
      <c r="N72" s="27"/>
      <c r="O72" s="32"/>
      <c r="P72" s="28"/>
      <c r="Q72" s="27"/>
      <c r="R72" s="32"/>
      <c r="S72" s="1828"/>
    </row>
    <row r="73" spans="4:19" s="4" customFormat="1" ht="19.7" customHeight="1">
      <c r="D73" s="28"/>
      <c r="E73" s="28"/>
      <c r="F73" s="28"/>
      <c r="G73" s="73"/>
      <c r="H73" s="229"/>
      <c r="I73" s="27"/>
      <c r="J73" s="77"/>
      <c r="K73" s="217"/>
      <c r="L73" s="73"/>
      <c r="M73" s="27"/>
      <c r="N73" s="27"/>
      <c r="O73" s="32"/>
      <c r="P73" s="28"/>
      <c r="Q73" s="27"/>
      <c r="R73" s="32"/>
      <c r="S73" s="1828"/>
    </row>
    <row r="74" spans="4:19" s="4" customFormat="1" ht="19.7" customHeight="1">
      <c r="D74" s="28"/>
      <c r="E74" s="28"/>
      <c r="F74" s="28"/>
      <c r="G74" s="73"/>
      <c r="H74" s="229"/>
      <c r="I74" s="27"/>
      <c r="J74" s="77"/>
      <c r="K74" s="217"/>
      <c r="L74" s="73"/>
      <c r="M74" s="27"/>
      <c r="N74" s="27"/>
      <c r="O74" s="32"/>
      <c r="P74" s="28"/>
      <c r="Q74" s="27"/>
      <c r="R74" s="32"/>
      <c r="S74" s="1828"/>
    </row>
    <row r="75" spans="4:19" s="4" customFormat="1" ht="19.7" customHeight="1">
      <c r="D75" s="28"/>
      <c r="E75" s="28"/>
      <c r="F75" s="28"/>
      <c r="G75" s="73"/>
      <c r="H75" s="229"/>
      <c r="I75" s="27"/>
      <c r="J75" s="77"/>
      <c r="K75" s="217"/>
      <c r="L75" s="73"/>
      <c r="M75" s="27"/>
      <c r="N75" s="27"/>
      <c r="O75" s="32"/>
      <c r="P75" s="28"/>
      <c r="Q75" s="27"/>
      <c r="R75" s="32"/>
      <c r="S75" s="1828"/>
    </row>
    <row r="76" spans="4:19" s="4" customFormat="1" ht="19.7" customHeight="1">
      <c r="D76" s="28"/>
      <c r="E76" s="28"/>
      <c r="F76" s="28"/>
      <c r="G76" s="73"/>
      <c r="H76" s="229"/>
      <c r="I76" s="27"/>
      <c r="J76" s="77"/>
      <c r="K76" s="217"/>
      <c r="L76" s="73"/>
      <c r="M76" s="27"/>
      <c r="N76" s="27"/>
      <c r="O76" s="32"/>
      <c r="P76" s="28"/>
      <c r="Q76" s="27"/>
      <c r="R76" s="32"/>
      <c r="S76" s="1828"/>
    </row>
    <row r="77" spans="4:19" s="4" customFormat="1" ht="19.7" customHeight="1">
      <c r="D77" s="28"/>
      <c r="E77" s="28"/>
      <c r="F77" s="28"/>
      <c r="G77" s="73"/>
      <c r="H77" s="229"/>
      <c r="I77" s="27"/>
      <c r="J77" s="77"/>
      <c r="K77" s="217"/>
      <c r="L77" s="73"/>
      <c r="M77" s="27"/>
      <c r="N77" s="27"/>
      <c r="O77" s="32"/>
      <c r="P77" s="28"/>
      <c r="Q77" s="27"/>
      <c r="R77" s="32"/>
      <c r="S77" s="1828"/>
    </row>
    <row r="78" spans="4:19" s="4" customFormat="1" ht="19.7" customHeight="1">
      <c r="D78" s="28"/>
      <c r="E78" s="28"/>
      <c r="F78" s="28"/>
      <c r="G78" s="73"/>
      <c r="H78" s="229"/>
      <c r="I78" s="27"/>
      <c r="J78" s="77"/>
      <c r="K78" s="217"/>
      <c r="L78" s="73"/>
      <c r="M78" s="27"/>
      <c r="N78" s="27"/>
      <c r="O78" s="32"/>
      <c r="P78" s="28"/>
      <c r="Q78" s="27"/>
      <c r="R78" s="32"/>
      <c r="S78" s="1828"/>
    </row>
    <row r="79" spans="4:19" s="4" customFormat="1" ht="19.7" customHeight="1">
      <c r="D79" s="28"/>
      <c r="E79" s="28"/>
      <c r="F79" s="28"/>
      <c r="G79" s="73"/>
      <c r="H79" s="229"/>
      <c r="I79" s="27"/>
      <c r="J79" s="77"/>
      <c r="K79" s="217"/>
      <c r="L79" s="73"/>
      <c r="M79" s="27"/>
      <c r="N79" s="27"/>
      <c r="O79" s="32"/>
      <c r="P79" s="28"/>
      <c r="Q79" s="27"/>
      <c r="R79" s="32"/>
      <c r="S79" s="1828"/>
    </row>
    <row r="80" spans="4:19" s="4" customFormat="1" ht="19.7" customHeight="1">
      <c r="D80" s="28"/>
      <c r="E80" s="28"/>
      <c r="F80" s="28"/>
      <c r="G80" s="73"/>
      <c r="H80" s="229"/>
      <c r="I80" s="27"/>
      <c r="J80" s="77"/>
      <c r="K80" s="217"/>
      <c r="L80" s="73"/>
      <c r="M80" s="27"/>
      <c r="N80" s="27"/>
      <c r="O80" s="32"/>
      <c r="P80" s="28"/>
      <c r="Q80" s="27"/>
      <c r="R80" s="32"/>
      <c r="S80" s="1828"/>
    </row>
    <row r="81" spans="4:19" s="4" customFormat="1" ht="19.7" customHeight="1">
      <c r="D81" s="28"/>
      <c r="E81" s="28"/>
      <c r="F81" s="28"/>
      <c r="G81" s="73"/>
      <c r="H81" s="229"/>
      <c r="I81" s="27"/>
      <c r="J81" s="77"/>
      <c r="K81" s="217"/>
      <c r="L81" s="73"/>
      <c r="M81" s="27"/>
      <c r="N81" s="27"/>
      <c r="O81" s="32"/>
      <c r="P81" s="28"/>
      <c r="Q81" s="27"/>
      <c r="R81" s="32"/>
      <c r="S81" s="1828"/>
    </row>
    <row r="82" spans="4:19" s="4" customFormat="1" ht="19.7" customHeight="1">
      <c r="D82" s="28"/>
      <c r="E82" s="28"/>
      <c r="F82" s="28"/>
      <c r="G82" s="73"/>
      <c r="H82" s="229"/>
      <c r="I82" s="27"/>
      <c r="J82" s="77"/>
      <c r="K82" s="217"/>
      <c r="L82" s="73"/>
      <c r="M82" s="27"/>
      <c r="N82" s="27"/>
      <c r="O82" s="32"/>
      <c r="P82" s="28"/>
      <c r="Q82" s="27"/>
      <c r="R82" s="32"/>
      <c r="S82" s="1828"/>
    </row>
    <row r="83" spans="4:19" s="4" customFormat="1" ht="19.7" customHeight="1">
      <c r="D83" s="28"/>
      <c r="E83" s="28"/>
      <c r="F83" s="28"/>
      <c r="G83" s="73"/>
      <c r="H83" s="229"/>
      <c r="I83" s="27"/>
      <c r="J83" s="77"/>
      <c r="K83" s="217"/>
      <c r="L83" s="73"/>
      <c r="M83" s="27"/>
      <c r="N83" s="27"/>
      <c r="O83" s="32"/>
      <c r="P83" s="28"/>
      <c r="Q83" s="27"/>
      <c r="R83" s="32"/>
      <c r="S83" s="1828"/>
    </row>
    <row r="84" spans="4:19" s="4" customFormat="1" ht="19.7" customHeight="1">
      <c r="D84" s="28"/>
      <c r="E84" s="28"/>
      <c r="F84" s="28"/>
      <c r="G84" s="73"/>
      <c r="H84" s="229"/>
      <c r="I84" s="27"/>
      <c r="J84" s="77"/>
      <c r="K84" s="217"/>
      <c r="L84" s="73"/>
      <c r="M84" s="27"/>
      <c r="N84" s="27"/>
      <c r="O84" s="32"/>
      <c r="P84" s="28"/>
      <c r="Q84" s="27"/>
      <c r="R84" s="32"/>
      <c r="S84" s="1828"/>
    </row>
    <row r="85" spans="4:19" s="4" customFormat="1" ht="19.7" customHeight="1">
      <c r="D85" s="28"/>
      <c r="E85" s="28"/>
      <c r="F85" s="28"/>
      <c r="G85" s="73"/>
      <c r="H85" s="229"/>
      <c r="I85" s="27"/>
      <c r="J85" s="77"/>
      <c r="K85" s="217"/>
      <c r="L85" s="73"/>
      <c r="M85" s="27"/>
      <c r="N85" s="27"/>
      <c r="O85" s="32"/>
      <c r="P85" s="28"/>
      <c r="Q85" s="27"/>
      <c r="R85" s="32"/>
      <c r="S85" s="1828"/>
    </row>
    <row r="86" spans="4:19" s="4" customFormat="1" ht="19.7" customHeight="1">
      <c r="D86" s="28"/>
      <c r="E86" s="28"/>
      <c r="F86" s="28"/>
      <c r="G86" s="73"/>
      <c r="H86" s="229"/>
      <c r="I86" s="27"/>
      <c r="J86" s="77"/>
      <c r="K86" s="217"/>
      <c r="L86" s="73"/>
      <c r="M86" s="27"/>
      <c r="N86" s="27"/>
      <c r="O86" s="32"/>
      <c r="P86" s="28"/>
      <c r="Q86" s="27"/>
      <c r="R86" s="32"/>
      <c r="S86" s="1828"/>
    </row>
    <row r="87" spans="4:19" s="4" customFormat="1" ht="19.7" customHeight="1">
      <c r="D87" s="28"/>
      <c r="E87" s="28"/>
      <c r="F87" s="28"/>
      <c r="G87" s="73"/>
      <c r="H87" s="229"/>
      <c r="I87" s="27"/>
      <c r="J87" s="77"/>
      <c r="K87" s="217"/>
      <c r="L87" s="73"/>
      <c r="M87" s="27"/>
      <c r="N87" s="27"/>
      <c r="O87" s="32"/>
      <c r="P87" s="28"/>
      <c r="Q87" s="27"/>
      <c r="R87" s="32"/>
      <c r="S87" s="1828"/>
    </row>
    <row r="88" spans="4:19" s="4" customFormat="1" ht="19.7" customHeight="1">
      <c r="D88" s="28"/>
      <c r="E88" s="28"/>
      <c r="F88" s="28"/>
      <c r="G88" s="73"/>
      <c r="H88" s="229"/>
      <c r="I88" s="27"/>
      <c r="J88" s="77"/>
      <c r="K88" s="217"/>
      <c r="L88" s="73"/>
      <c r="M88" s="27"/>
      <c r="N88" s="27"/>
      <c r="O88" s="32"/>
      <c r="P88" s="28"/>
      <c r="Q88" s="27"/>
      <c r="R88" s="32"/>
      <c r="S88" s="1828"/>
    </row>
    <row r="89" spans="4:19" s="4" customFormat="1" ht="19.7" customHeight="1">
      <c r="D89" s="28"/>
      <c r="E89" s="28"/>
      <c r="F89" s="28"/>
      <c r="G89" s="73"/>
      <c r="H89" s="229"/>
      <c r="I89" s="27"/>
      <c r="J89" s="77"/>
      <c r="K89" s="217"/>
      <c r="L89" s="73"/>
      <c r="M89" s="27"/>
      <c r="N89" s="27"/>
      <c r="O89" s="32"/>
      <c r="P89" s="28"/>
      <c r="Q89" s="27"/>
      <c r="R89" s="32"/>
      <c r="S89" s="1828"/>
    </row>
    <row r="90" spans="4:19" s="4" customFormat="1" ht="19.7" customHeight="1">
      <c r="D90" s="28"/>
      <c r="E90" s="28"/>
      <c r="F90" s="28"/>
      <c r="G90" s="73"/>
      <c r="H90" s="229"/>
      <c r="I90" s="27"/>
      <c r="J90" s="77"/>
      <c r="K90" s="217"/>
      <c r="L90" s="73"/>
      <c r="M90" s="27"/>
      <c r="N90" s="27"/>
      <c r="O90" s="32"/>
      <c r="P90" s="28"/>
      <c r="Q90" s="27"/>
      <c r="R90" s="32"/>
      <c r="S90" s="1828"/>
    </row>
    <row r="91" spans="4:19" s="4" customFormat="1" ht="19.7" customHeight="1">
      <c r="D91" s="28"/>
      <c r="E91" s="28"/>
      <c r="F91" s="28"/>
      <c r="G91" s="73"/>
      <c r="H91" s="229"/>
      <c r="I91" s="27"/>
      <c r="J91" s="77"/>
      <c r="K91" s="217"/>
      <c r="L91" s="73"/>
      <c r="M91" s="27"/>
      <c r="N91" s="27"/>
      <c r="O91" s="32"/>
      <c r="P91" s="28"/>
      <c r="Q91" s="27"/>
      <c r="R91" s="32"/>
      <c r="S91" s="1828"/>
    </row>
    <row r="92" spans="4:19" s="4" customFormat="1" ht="19.7" customHeight="1">
      <c r="D92" s="28"/>
      <c r="E92" s="28"/>
      <c r="F92" s="28"/>
      <c r="G92" s="73"/>
      <c r="H92" s="229"/>
      <c r="I92" s="27"/>
      <c r="J92" s="77"/>
      <c r="K92" s="217"/>
      <c r="L92" s="73"/>
      <c r="M92" s="27"/>
      <c r="N92" s="27"/>
      <c r="O92" s="32"/>
      <c r="P92" s="28"/>
      <c r="Q92" s="27"/>
      <c r="R92" s="32"/>
      <c r="S92" s="1828"/>
    </row>
    <row r="93" spans="4:19" s="4" customFormat="1" ht="19.7" customHeight="1">
      <c r="D93" s="28"/>
      <c r="E93" s="28"/>
      <c r="F93" s="28"/>
      <c r="G93" s="73"/>
      <c r="H93" s="229"/>
      <c r="I93" s="27"/>
      <c r="J93" s="77"/>
      <c r="K93" s="217"/>
      <c r="L93" s="73"/>
      <c r="M93" s="27"/>
      <c r="N93" s="27"/>
      <c r="O93" s="32"/>
      <c r="P93" s="28"/>
      <c r="Q93" s="27"/>
      <c r="R93" s="32"/>
      <c r="S93" s="1828"/>
    </row>
    <row r="94" spans="4:19" s="4" customFormat="1" ht="19.7" customHeight="1">
      <c r="D94" s="28"/>
      <c r="E94" s="28"/>
      <c r="F94" s="28"/>
      <c r="G94" s="73"/>
      <c r="H94" s="229"/>
      <c r="I94" s="27"/>
      <c r="J94" s="77"/>
      <c r="K94" s="217"/>
      <c r="L94" s="73"/>
      <c r="M94" s="27"/>
      <c r="N94" s="27"/>
      <c r="O94" s="32"/>
      <c r="P94" s="28"/>
      <c r="Q94" s="27"/>
      <c r="R94" s="32"/>
      <c r="S94" s="1828"/>
    </row>
    <row r="95" spans="4:19" s="4" customFormat="1" ht="19.7" customHeight="1">
      <c r="D95" s="28"/>
      <c r="E95" s="28"/>
      <c r="F95" s="28"/>
      <c r="G95" s="73"/>
      <c r="H95" s="229"/>
      <c r="I95" s="27"/>
      <c r="J95" s="77"/>
      <c r="K95" s="217"/>
      <c r="L95" s="73"/>
      <c r="M95" s="27"/>
      <c r="N95" s="27"/>
      <c r="O95" s="32"/>
      <c r="P95" s="28"/>
      <c r="Q95" s="27"/>
      <c r="R95" s="32"/>
      <c r="S95" s="1828"/>
    </row>
    <row r="96" spans="4:19" s="4" customFormat="1" ht="19.7" customHeight="1">
      <c r="D96" s="28"/>
      <c r="E96" s="28"/>
      <c r="F96" s="28"/>
      <c r="G96" s="73"/>
      <c r="H96" s="229"/>
      <c r="I96" s="27"/>
      <c r="J96" s="77"/>
      <c r="K96" s="217"/>
      <c r="L96" s="73"/>
      <c r="M96" s="27"/>
      <c r="N96" s="27"/>
      <c r="O96" s="32"/>
      <c r="P96" s="28"/>
      <c r="Q96" s="27"/>
      <c r="R96" s="32"/>
      <c r="S96" s="1828"/>
    </row>
    <row r="97" spans="4:19" s="4" customFormat="1" ht="19.7" customHeight="1">
      <c r="D97" s="28"/>
      <c r="E97" s="28"/>
      <c r="F97" s="28"/>
      <c r="G97" s="73"/>
      <c r="H97" s="229"/>
      <c r="I97" s="27"/>
      <c r="J97" s="77"/>
      <c r="K97" s="217"/>
      <c r="L97" s="73"/>
      <c r="M97" s="27"/>
      <c r="N97" s="27"/>
      <c r="O97" s="32"/>
      <c r="P97" s="28"/>
      <c r="Q97" s="27"/>
      <c r="R97" s="32"/>
      <c r="S97" s="1828"/>
    </row>
    <row r="98" spans="4:19" s="4" customFormat="1" ht="19.7" customHeight="1">
      <c r="D98" s="28"/>
      <c r="E98" s="28"/>
      <c r="F98" s="28"/>
      <c r="G98" s="73"/>
      <c r="H98" s="229"/>
      <c r="I98" s="27"/>
      <c r="J98" s="77"/>
      <c r="K98" s="217"/>
      <c r="L98" s="73"/>
      <c r="M98" s="27"/>
      <c r="N98" s="27"/>
      <c r="O98" s="32"/>
      <c r="P98" s="28"/>
      <c r="Q98" s="27"/>
      <c r="R98" s="32"/>
      <c r="S98" s="1828"/>
    </row>
    <row r="99" spans="4:19" s="4" customFormat="1" ht="19.7" customHeight="1">
      <c r="D99" s="28"/>
      <c r="E99" s="28"/>
      <c r="F99" s="28"/>
      <c r="G99" s="73"/>
      <c r="H99" s="229"/>
      <c r="I99" s="27"/>
      <c r="J99" s="77"/>
      <c r="K99" s="217"/>
      <c r="L99" s="73"/>
      <c r="M99" s="27"/>
      <c r="N99" s="27"/>
      <c r="O99" s="32"/>
      <c r="P99" s="28"/>
      <c r="Q99" s="27"/>
      <c r="R99" s="32"/>
      <c r="S99" s="1828"/>
    </row>
    <row r="100" spans="4:19" s="4" customFormat="1" ht="19.7" customHeight="1">
      <c r="D100" s="28"/>
      <c r="E100" s="28"/>
      <c r="F100" s="28"/>
      <c r="G100" s="73"/>
      <c r="H100" s="229"/>
      <c r="I100" s="27"/>
      <c r="J100" s="77"/>
      <c r="K100" s="217"/>
      <c r="L100" s="73"/>
      <c r="M100" s="27"/>
      <c r="N100" s="27"/>
      <c r="O100" s="32"/>
      <c r="P100" s="28"/>
      <c r="Q100" s="27"/>
      <c r="R100" s="32"/>
      <c r="S100" s="1828"/>
    </row>
    <row r="101" spans="4:19" s="4" customFormat="1" ht="19.7" customHeight="1">
      <c r="D101" s="28"/>
      <c r="E101" s="28"/>
      <c r="F101" s="28"/>
      <c r="G101" s="73"/>
      <c r="H101" s="229"/>
      <c r="I101" s="27"/>
      <c r="J101" s="77"/>
      <c r="K101" s="217"/>
      <c r="L101" s="73"/>
      <c r="M101" s="27"/>
      <c r="N101" s="27"/>
      <c r="O101" s="32"/>
      <c r="P101" s="28"/>
      <c r="Q101" s="27"/>
      <c r="R101" s="32"/>
      <c r="S101" s="1828"/>
    </row>
    <row r="102" spans="4:19" s="4" customFormat="1" ht="19.7" customHeight="1">
      <c r="D102" s="28"/>
      <c r="E102" s="28"/>
      <c r="F102" s="28"/>
      <c r="G102" s="73"/>
      <c r="H102" s="229"/>
      <c r="I102" s="27"/>
      <c r="J102" s="77"/>
      <c r="K102" s="217"/>
      <c r="L102" s="73"/>
      <c r="M102" s="27"/>
      <c r="N102" s="27"/>
      <c r="O102" s="32"/>
      <c r="P102" s="28"/>
      <c r="Q102" s="27"/>
      <c r="R102" s="32"/>
      <c r="S102" s="1828"/>
    </row>
    <row r="103" spans="4:19" s="4" customFormat="1" ht="19.7" customHeight="1">
      <c r="D103" s="28"/>
      <c r="E103" s="28"/>
      <c r="F103" s="28"/>
      <c r="G103" s="73"/>
      <c r="H103" s="229"/>
      <c r="I103" s="27"/>
      <c r="J103" s="77"/>
      <c r="K103" s="217"/>
      <c r="L103" s="73"/>
      <c r="M103" s="27"/>
      <c r="N103" s="27"/>
      <c r="O103" s="32"/>
      <c r="P103" s="28"/>
      <c r="Q103" s="27"/>
      <c r="R103" s="32"/>
      <c r="S103" s="1828"/>
    </row>
    <row r="104" spans="4:19" s="4" customFormat="1" ht="19.7" customHeight="1">
      <c r="D104" s="28"/>
      <c r="E104" s="28"/>
      <c r="F104" s="28"/>
      <c r="G104" s="73"/>
      <c r="H104" s="229"/>
      <c r="I104" s="27"/>
      <c r="J104" s="77"/>
      <c r="K104" s="217"/>
      <c r="L104" s="73"/>
      <c r="M104" s="27"/>
      <c r="N104" s="27"/>
      <c r="O104" s="32"/>
      <c r="P104" s="28"/>
      <c r="Q104" s="27"/>
      <c r="R104" s="32"/>
      <c r="S104" s="1828"/>
    </row>
    <row r="105" spans="4:19" s="4" customFormat="1" ht="19.7" customHeight="1">
      <c r="D105" s="28"/>
      <c r="E105" s="28"/>
      <c r="F105" s="28"/>
      <c r="G105" s="73"/>
      <c r="H105" s="229"/>
      <c r="I105" s="27"/>
      <c r="J105" s="77"/>
      <c r="K105" s="217"/>
      <c r="L105" s="73"/>
      <c r="M105" s="27"/>
      <c r="N105" s="27"/>
      <c r="O105" s="32"/>
      <c r="P105" s="28"/>
      <c r="Q105" s="27"/>
      <c r="R105" s="32"/>
      <c r="S105" s="1828"/>
    </row>
    <row r="106" spans="4:19" s="4" customFormat="1" ht="19.7" customHeight="1">
      <c r="D106" s="28"/>
      <c r="E106" s="28"/>
      <c r="F106" s="28"/>
      <c r="G106" s="73"/>
      <c r="H106" s="229"/>
      <c r="I106" s="27"/>
      <c r="J106" s="77"/>
      <c r="K106" s="217"/>
      <c r="L106" s="73"/>
      <c r="M106" s="27"/>
      <c r="N106" s="27"/>
      <c r="O106" s="32"/>
      <c r="P106" s="28"/>
      <c r="Q106" s="27"/>
      <c r="R106" s="32"/>
      <c r="S106" s="1828"/>
    </row>
    <row r="107" spans="4:19" s="4" customFormat="1" ht="19.7" customHeight="1">
      <c r="D107" s="28"/>
      <c r="E107" s="28"/>
      <c r="F107" s="28"/>
      <c r="G107" s="73"/>
      <c r="H107" s="229"/>
      <c r="I107" s="27"/>
      <c r="J107" s="77"/>
      <c r="K107" s="217"/>
      <c r="L107" s="73"/>
      <c r="M107" s="27"/>
      <c r="N107" s="27"/>
      <c r="O107" s="32"/>
      <c r="P107" s="28"/>
      <c r="Q107" s="27"/>
      <c r="R107" s="32"/>
      <c r="S107" s="1828"/>
    </row>
    <row r="108" spans="4:19" s="4" customFormat="1" ht="19.7" customHeight="1">
      <c r="D108" s="28"/>
      <c r="E108" s="28"/>
      <c r="F108" s="28"/>
      <c r="G108" s="73"/>
      <c r="H108" s="229"/>
      <c r="I108" s="27"/>
      <c r="J108" s="77"/>
      <c r="K108" s="217"/>
      <c r="L108" s="73"/>
      <c r="M108" s="27"/>
      <c r="N108" s="27"/>
      <c r="O108" s="32"/>
      <c r="P108" s="28"/>
      <c r="Q108" s="27"/>
      <c r="R108" s="32"/>
      <c r="S108" s="1828"/>
    </row>
    <row r="109" spans="4:19" s="4" customFormat="1" ht="19.7" customHeight="1">
      <c r="D109" s="28"/>
      <c r="E109" s="28"/>
      <c r="F109" s="28"/>
      <c r="G109" s="73"/>
      <c r="H109" s="229"/>
      <c r="I109" s="27"/>
      <c r="J109" s="77"/>
      <c r="K109" s="217"/>
      <c r="L109" s="73"/>
      <c r="M109" s="27"/>
      <c r="N109" s="27"/>
      <c r="O109" s="32"/>
      <c r="P109" s="28"/>
      <c r="Q109" s="27"/>
      <c r="R109" s="32"/>
      <c r="S109" s="1828"/>
    </row>
    <row r="110" spans="4:19" s="4" customFormat="1" ht="19.7" customHeight="1">
      <c r="D110" s="28"/>
      <c r="E110" s="28"/>
      <c r="F110" s="28"/>
      <c r="G110" s="73"/>
      <c r="H110" s="229"/>
      <c r="I110" s="27"/>
      <c r="J110" s="77"/>
      <c r="K110" s="217"/>
      <c r="L110" s="73"/>
      <c r="M110" s="27"/>
      <c r="N110" s="27"/>
      <c r="O110" s="32"/>
      <c r="P110" s="28"/>
      <c r="Q110" s="27"/>
      <c r="R110" s="32"/>
      <c r="S110" s="1828"/>
    </row>
    <row r="111" spans="4:19" s="4" customFormat="1" ht="19.7" customHeight="1">
      <c r="D111" s="28"/>
      <c r="E111" s="28"/>
      <c r="F111" s="28"/>
      <c r="G111" s="73"/>
      <c r="H111" s="229"/>
      <c r="I111" s="27"/>
      <c r="J111" s="77"/>
      <c r="K111" s="217"/>
      <c r="L111" s="73"/>
      <c r="M111" s="27"/>
      <c r="N111" s="27"/>
      <c r="O111" s="32"/>
      <c r="P111" s="28"/>
      <c r="Q111" s="27"/>
      <c r="R111" s="32"/>
      <c r="S111" s="1828"/>
    </row>
    <row r="112" spans="4:19" s="4" customFormat="1" ht="19.7" customHeight="1">
      <c r="D112" s="28"/>
      <c r="E112" s="28"/>
      <c r="F112" s="28"/>
      <c r="G112" s="73"/>
      <c r="H112" s="229"/>
      <c r="I112" s="27"/>
      <c r="J112" s="77"/>
      <c r="K112" s="217"/>
      <c r="L112" s="73"/>
      <c r="M112" s="27"/>
      <c r="N112" s="27"/>
      <c r="O112" s="32"/>
      <c r="P112" s="28"/>
      <c r="Q112" s="27"/>
      <c r="R112" s="32"/>
      <c r="S112" s="1828"/>
    </row>
    <row r="113" spans="4:19" s="4" customFormat="1" ht="19.7" customHeight="1">
      <c r="D113" s="28"/>
      <c r="E113" s="28"/>
      <c r="F113" s="28"/>
      <c r="G113" s="73"/>
      <c r="H113" s="229"/>
      <c r="I113" s="27"/>
      <c r="J113" s="77"/>
      <c r="K113" s="217"/>
      <c r="L113" s="73"/>
      <c r="M113" s="27"/>
      <c r="N113" s="27"/>
      <c r="O113" s="32"/>
      <c r="P113" s="28"/>
      <c r="Q113" s="27"/>
      <c r="R113" s="32"/>
      <c r="S113" s="1828"/>
    </row>
    <row r="114" spans="4:19" s="4" customFormat="1" ht="19.7" customHeight="1">
      <c r="D114" s="28"/>
      <c r="E114" s="28"/>
      <c r="F114" s="28"/>
      <c r="G114" s="73"/>
      <c r="H114" s="229"/>
      <c r="I114" s="27"/>
      <c r="J114" s="77"/>
      <c r="K114" s="217"/>
      <c r="L114" s="73"/>
      <c r="M114" s="27"/>
      <c r="N114" s="27"/>
      <c r="O114" s="32"/>
      <c r="P114" s="28"/>
      <c r="Q114" s="27"/>
      <c r="R114" s="32"/>
      <c r="S114" s="1828"/>
    </row>
    <row r="115" spans="4:19" s="4" customFormat="1" ht="19.7" customHeight="1">
      <c r="D115" s="28"/>
      <c r="E115" s="28"/>
      <c r="F115" s="28"/>
      <c r="G115" s="73"/>
      <c r="H115" s="229"/>
      <c r="I115" s="27"/>
      <c r="J115" s="77"/>
      <c r="K115" s="217"/>
      <c r="L115" s="73"/>
      <c r="M115" s="27"/>
      <c r="N115" s="27"/>
      <c r="O115" s="32"/>
      <c r="P115" s="28"/>
      <c r="Q115" s="27"/>
      <c r="R115" s="32"/>
      <c r="S115" s="1828"/>
    </row>
    <row r="116" spans="4:19" s="4" customFormat="1" ht="19.7" customHeight="1">
      <c r="D116" s="28"/>
      <c r="E116" s="28"/>
      <c r="F116" s="28"/>
      <c r="G116" s="73"/>
      <c r="H116" s="229"/>
      <c r="I116" s="27"/>
      <c r="J116" s="77"/>
      <c r="K116" s="217"/>
      <c r="L116" s="73"/>
      <c r="M116" s="27"/>
      <c r="N116" s="27"/>
      <c r="O116" s="32"/>
      <c r="P116" s="28"/>
      <c r="Q116" s="27"/>
      <c r="R116" s="32"/>
      <c r="S116" s="1828"/>
    </row>
    <row r="117" spans="4:19" s="4" customFormat="1" ht="19.7" customHeight="1">
      <c r="D117" s="28"/>
      <c r="E117" s="28"/>
      <c r="F117" s="28"/>
      <c r="G117" s="73"/>
      <c r="H117" s="229"/>
      <c r="I117" s="27"/>
      <c r="J117" s="77"/>
      <c r="K117" s="217"/>
      <c r="L117" s="73"/>
      <c r="M117" s="27"/>
      <c r="N117" s="27"/>
      <c r="O117" s="32"/>
      <c r="P117" s="28"/>
      <c r="Q117" s="27"/>
      <c r="R117" s="32"/>
      <c r="S117" s="1828"/>
    </row>
    <row r="118" spans="4:19" s="4" customFormat="1" ht="19.7" customHeight="1">
      <c r="D118" s="28"/>
      <c r="E118" s="28"/>
      <c r="F118" s="28"/>
      <c r="G118" s="73"/>
      <c r="H118" s="229"/>
      <c r="I118" s="27"/>
      <c r="J118" s="77"/>
      <c r="K118" s="217"/>
      <c r="L118" s="73"/>
      <c r="M118" s="27"/>
      <c r="N118" s="27"/>
      <c r="O118" s="32"/>
      <c r="P118" s="28"/>
      <c r="Q118" s="27"/>
      <c r="R118" s="32"/>
      <c r="S118" s="1828"/>
    </row>
    <row r="119" spans="4:19" s="4" customFormat="1" ht="19.7" customHeight="1">
      <c r="D119" s="28"/>
      <c r="E119" s="28"/>
      <c r="F119" s="28"/>
      <c r="G119" s="73"/>
      <c r="H119" s="229"/>
      <c r="I119" s="27"/>
      <c r="J119" s="77"/>
      <c r="K119" s="217"/>
      <c r="L119" s="73"/>
      <c r="M119" s="27"/>
      <c r="N119" s="27"/>
      <c r="O119" s="32"/>
      <c r="P119" s="28"/>
      <c r="Q119" s="27"/>
      <c r="R119" s="32"/>
      <c r="S119" s="1828"/>
    </row>
    <row r="120" spans="4:19" s="4" customFormat="1" ht="19.7" customHeight="1">
      <c r="D120" s="28"/>
      <c r="E120" s="28"/>
      <c r="F120" s="28"/>
      <c r="G120" s="73"/>
      <c r="H120" s="229"/>
      <c r="I120" s="27"/>
      <c r="J120" s="77"/>
      <c r="K120" s="217"/>
      <c r="L120" s="73"/>
      <c r="M120" s="27"/>
      <c r="N120" s="27"/>
      <c r="O120" s="32"/>
      <c r="P120" s="28"/>
      <c r="Q120" s="27"/>
      <c r="R120" s="32"/>
      <c r="S120" s="1828"/>
    </row>
    <row r="121" spans="4:19" s="4" customFormat="1" ht="19.7" customHeight="1">
      <c r="D121" s="28"/>
      <c r="E121" s="28"/>
      <c r="F121" s="28"/>
      <c r="G121" s="73"/>
      <c r="H121" s="229"/>
      <c r="I121" s="27"/>
      <c r="J121" s="77"/>
      <c r="K121" s="217"/>
      <c r="L121" s="73"/>
      <c r="M121" s="27"/>
      <c r="N121" s="27"/>
      <c r="O121" s="32"/>
      <c r="P121" s="28"/>
      <c r="Q121" s="27"/>
      <c r="R121" s="32"/>
      <c r="S121" s="1828"/>
    </row>
    <row r="122" spans="4:19" s="4" customFormat="1" ht="19.7" customHeight="1">
      <c r="D122" s="28"/>
      <c r="E122" s="28"/>
      <c r="F122" s="28"/>
      <c r="G122" s="73"/>
      <c r="H122" s="229"/>
      <c r="I122" s="27"/>
      <c r="J122" s="77"/>
      <c r="K122" s="217"/>
      <c r="L122" s="73"/>
      <c r="M122" s="27"/>
      <c r="N122" s="27"/>
      <c r="O122" s="32"/>
      <c r="P122" s="28"/>
      <c r="Q122" s="27"/>
      <c r="R122" s="32"/>
      <c r="S122" s="1828"/>
    </row>
    <row r="123" spans="4:19" s="4" customFormat="1" ht="19.7" customHeight="1">
      <c r="D123" s="28"/>
      <c r="E123" s="28"/>
      <c r="F123" s="28"/>
      <c r="G123" s="73"/>
      <c r="H123" s="229"/>
      <c r="I123" s="27"/>
      <c r="J123" s="77"/>
      <c r="K123" s="217"/>
      <c r="L123" s="73"/>
      <c r="M123" s="27"/>
      <c r="N123" s="27"/>
      <c r="O123" s="32"/>
      <c r="P123" s="28"/>
      <c r="Q123" s="27"/>
      <c r="R123" s="32"/>
      <c r="S123" s="1828"/>
    </row>
    <row r="124" spans="4:19" s="4" customFormat="1" ht="19.7" customHeight="1">
      <c r="D124" s="28"/>
      <c r="E124" s="28"/>
      <c r="F124" s="28"/>
      <c r="G124" s="73"/>
      <c r="H124" s="229"/>
      <c r="I124" s="27"/>
      <c r="J124" s="77"/>
      <c r="K124" s="217"/>
      <c r="L124" s="73"/>
      <c r="M124" s="27"/>
      <c r="N124" s="27"/>
      <c r="O124" s="32"/>
      <c r="P124" s="28"/>
      <c r="Q124" s="27"/>
      <c r="R124" s="32"/>
      <c r="S124" s="1828"/>
    </row>
    <row r="125" spans="4:19" s="4" customFormat="1" ht="19.7" customHeight="1">
      <c r="D125" s="28"/>
      <c r="E125" s="28"/>
      <c r="F125" s="28"/>
      <c r="G125" s="73"/>
      <c r="H125" s="229"/>
      <c r="I125" s="27"/>
      <c r="J125" s="77"/>
      <c r="K125" s="217"/>
      <c r="L125" s="73"/>
      <c r="M125" s="27"/>
      <c r="N125" s="27"/>
      <c r="O125" s="32"/>
      <c r="P125" s="28"/>
      <c r="Q125" s="27"/>
      <c r="R125" s="32"/>
      <c r="S125" s="1828"/>
    </row>
    <row r="126" spans="4:19" s="4" customFormat="1" ht="19.7" customHeight="1">
      <c r="D126" s="28"/>
      <c r="E126" s="28"/>
      <c r="F126" s="28"/>
      <c r="G126" s="73"/>
      <c r="H126" s="229"/>
      <c r="I126" s="27"/>
      <c r="J126" s="77"/>
      <c r="K126" s="217"/>
      <c r="L126" s="73"/>
      <c r="M126" s="27"/>
      <c r="N126" s="27"/>
      <c r="O126" s="32"/>
      <c r="P126" s="28"/>
      <c r="Q126" s="27"/>
      <c r="R126" s="32"/>
      <c r="S126" s="1828"/>
    </row>
    <row r="127" spans="4:19" s="4" customFormat="1" ht="19.7" customHeight="1">
      <c r="D127" s="28"/>
      <c r="E127" s="28"/>
      <c r="F127" s="28"/>
      <c r="G127" s="73"/>
      <c r="H127" s="229"/>
      <c r="I127" s="27"/>
      <c r="J127" s="77"/>
      <c r="K127" s="217"/>
      <c r="L127" s="73"/>
      <c r="M127" s="27"/>
      <c r="N127" s="27"/>
      <c r="O127" s="32"/>
      <c r="P127" s="28"/>
      <c r="Q127" s="27"/>
      <c r="R127" s="32"/>
      <c r="S127" s="1828"/>
    </row>
    <row r="128" spans="4:19" s="4" customFormat="1" ht="19.7" customHeight="1">
      <c r="D128" s="28"/>
      <c r="E128" s="28"/>
      <c r="F128" s="28"/>
      <c r="G128" s="73"/>
      <c r="H128" s="229"/>
      <c r="I128" s="27"/>
      <c r="J128" s="77"/>
      <c r="K128" s="217"/>
      <c r="L128" s="73"/>
      <c r="M128" s="27"/>
      <c r="N128" s="27"/>
      <c r="O128" s="32"/>
      <c r="P128" s="28"/>
      <c r="Q128" s="27"/>
      <c r="R128" s="32"/>
      <c r="S128" s="1828"/>
    </row>
    <row r="129" spans="4:19" s="4" customFormat="1" ht="19.7" customHeight="1">
      <c r="D129" s="28"/>
      <c r="E129" s="28"/>
      <c r="F129" s="28"/>
      <c r="G129" s="73"/>
      <c r="H129" s="229"/>
      <c r="I129" s="27"/>
      <c r="J129" s="77"/>
      <c r="K129" s="217"/>
      <c r="L129" s="73"/>
      <c r="M129" s="27"/>
      <c r="N129" s="27"/>
      <c r="O129" s="32"/>
      <c r="P129" s="28"/>
      <c r="Q129" s="27"/>
      <c r="R129" s="32"/>
      <c r="S129" s="1828"/>
    </row>
    <row r="130" spans="4:19" s="4" customFormat="1" ht="19.7" customHeight="1">
      <c r="D130" s="28"/>
      <c r="E130" s="28"/>
      <c r="F130" s="28"/>
      <c r="G130" s="73"/>
      <c r="H130" s="229"/>
      <c r="I130" s="27"/>
      <c r="J130" s="77"/>
      <c r="K130" s="217"/>
      <c r="L130" s="73"/>
      <c r="M130" s="27"/>
      <c r="N130" s="27"/>
      <c r="O130" s="32"/>
      <c r="P130" s="28"/>
      <c r="Q130" s="27"/>
      <c r="R130" s="32"/>
      <c r="S130" s="1828"/>
    </row>
    <row r="131" spans="4:19" s="4" customFormat="1" ht="19.7" customHeight="1">
      <c r="D131" s="28"/>
      <c r="E131" s="28"/>
      <c r="F131" s="28"/>
      <c r="G131" s="73"/>
      <c r="H131" s="229"/>
      <c r="I131" s="27"/>
      <c r="J131" s="77"/>
      <c r="K131" s="217"/>
      <c r="L131" s="73"/>
      <c r="M131" s="27"/>
      <c r="N131" s="27"/>
      <c r="O131" s="32"/>
      <c r="P131" s="28"/>
      <c r="Q131" s="27"/>
      <c r="R131" s="32"/>
      <c r="S131" s="1828"/>
    </row>
    <row r="132" spans="4:19" s="4" customFormat="1" ht="19.7" customHeight="1">
      <c r="D132" s="28"/>
      <c r="E132" s="28"/>
      <c r="F132" s="28"/>
      <c r="G132" s="73"/>
      <c r="H132" s="229"/>
      <c r="I132" s="27"/>
      <c r="J132" s="77"/>
      <c r="K132" s="217"/>
      <c r="L132" s="73"/>
      <c r="M132" s="27"/>
      <c r="N132" s="27"/>
      <c r="O132" s="32"/>
      <c r="P132" s="28"/>
      <c r="Q132" s="27"/>
      <c r="R132" s="32"/>
      <c r="S132" s="1828"/>
    </row>
    <row r="133" spans="4:19" s="4" customFormat="1" ht="19.7" customHeight="1">
      <c r="D133" s="28"/>
      <c r="E133" s="28"/>
      <c r="F133" s="28"/>
      <c r="G133" s="73"/>
      <c r="H133" s="229"/>
      <c r="I133" s="27"/>
      <c r="J133" s="77"/>
      <c r="K133" s="217"/>
      <c r="L133" s="73"/>
      <c r="M133" s="27"/>
      <c r="N133" s="27"/>
      <c r="O133" s="32"/>
      <c r="P133" s="28"/>
      <c r="Q133" s="27"/>
      <c r="R133" s="32"/>
      <c r="S133" s="1828"/>
    </row>
    <row r="134" spans="4:19" s="4" customFormat="1" ht="19.7" customHeight="1">
      <c r="D134" s="28"/>
      <c r="E134" s="28"/>
      <c r="F134" s="28"/>
      <c r="G134" s="73"/>
      <c r="H134" s="229"/>
      <c r="I134" s="27"/>
      <c r="J134" s="77"/>
      <c r="K134" s="217"/>
      <c r="L134" s="73"/>
      <c r="M134" s="27"/>
      <c r="N134" s="27"/>
      <c r="O134" s="32"/>
      <c r="P134" s="28"/>
      <c r="Q134" s="27"/>
      <c r="R134" s="32"/>
      <c r="S134" s="1828"/>
    </row>
    <row r="135" spans="4:19" s="4" customFormat="1" ht="19.7" customHeight="1">
      <c r="D135" s="28"/>
      <c r="E135" s="28"/>
      <c r="F135" s="28"/>
      <c r="G135" s="73"/>
      <c r="H135" s="229"/>
      <c r="I135" s="27"/>
      <c r="J135" s="77"/>
      <c r="K135" s="217"/>
      <c r="L135" s="73"/>
      <c r="M135" s="27"/>
      <c r="N135" s="27"/>
      <c r="O135" s="32"/>
      <c r="P135" s="28"/>
      <c r="Q135" s="27"/>
      <c r="R135" s="32"/>
      <c r="S135" s="1828"/>
    </row>
    <row r="136" spans="4:19" s="4" customFormat="1" ht="19.7" customHeight="1">
      <c r="D136" s="28"/>
      <c r="E136" s="28"/>
      <c r="F136" s="28"/>
      <c r="G136" s="73"/>
      <c r="H136" s="229"/>
      <c r="I136" s="27"/>
      <c r="J136" s="77"/>
      <c r="K136" s="217"/>
      <c r="L136" s="73"/>
      <c r="M136" s="27"/>
      <c r="N136" s="27"/>
      <c r="O136" s="32"/>
      <c r="P136" s="28"/>
      <c r="Q136" s="27"/>
      <c r="R136" s="32"/>
      <c r="S136" s="1828"/>
    </row>
    <row r="137" spans="4:19" s="4" customFormat="1" ht="19.7" customHeight="1">
      <c r="D137" s="28"/>
      <c r="E137" s="28"/>
      <c r="F137" s="28"/>
      <c r="G137" s="73"/>
      <c r="H137" s="229"/>
      <c r="I137" s="27"/>
      <c r="J137" s="77"/>
      <c r="K137" s="217"/>
      <c r="L137" s="73"/>
      <c r="M137" s="27"/>
      <c r="N137" s="27"/>
      <c r="O137" s="32"/>
      <c r="P137" s="28"/>
      <c r="Q137" s="27"/>
      <c r="R137" s="32"/>
      <c r="S137" s="1828"/>
    </row>
    <row r="138" spans="4:19" s="4" customFormat="1" ht="19.7" customHeight="1">
      <c r="D138" s="28"/>
      <c r="E138" s="28"/>
      <c r="F138" s="28"/>
      <c r="G138" s="73"/>
      <c r="H138" s="229"/>
      <c r="I138" s="27"/>
      <c r="J138" s="77"/>
      <c r="K138" s="217"/>
      <c r="L138" s="73"/>
      <c r="M138" s="27"/>
      <c r="N138" s="27"/>
      <c r="O138" s="32"/>
      <c r="P138" s="28"/>
      <c r="Q138" s="27"/>
      <c r="R138" s="32"/>
      <c r="S138" s="1828"/>
    </row>
    <row r="139" spans="4:19" s="4" customFormat="1" ht="19.7" customHeight="1">
      <c r="D139" s="28"/>
      <c r="E139" s="28"/>
      <c r="F139" s="28"/>
      <c r="G139" s="73"/>
      <c r="H139" s="229"/>
      <c r="I139" s="27"/>
      <c r="J139" s="77"/>
      <c r="K139" s="217"/>
      <c r="L139" s="73"/>
      <c r="M139" s="27"/>
      <c r="N139" s="27"/>
      <c r="O139" s="32"/>
      <c r="P139" s="28"/>
      <c r="Q139" s="27"/>
      <c r="R139" s="32"/>
      <c r="S139" s="1828"/>
    </row>
    <row r="140" spans="4:19" s="4" customFormat="1" ht="19.7" customHeight="1">
      <c r="D140" s="28"/>
      <c r="E140" s="28"/>
      <c r="F140" s="28"/>
      <c r="G140" s="73"/>
      <c r="H140" s="229"/>
      <c r="I140" s="27"/>
      <c r="J140" s="77"/>
      <c r="K140" s="217"/>
      <c r="L140" s="73"/>
      <c r="M140" s="27"/>
      <c r="N140" s="27"/>
      <c r="O140" s="32"/>
      <c r="P140" s="28"/>
      <c r="Q140" s="27"/>
      <c r="R140" s="32"/>
      <c r="S140" s="1828"/>
    </row>
    <row r="141" spans="4:19" s="4" customFormat="1" ht="19.7" customHeight="1">
      <c r="D141" s="28"/>
      <c r="E141" s="28"/>
      <c r="F141" s="28"/>
      <c r="G141" s="73"/>
      <c r="H141" s="229"/>
      <c r="I141" s="27"/>
      <c r="J141" s="77"/>
      <c r="K141" s="217"/>
      <c r="L141" s="73"/>
      <c r="M141" s="27"/>
      <c r="N141" s="27"/>
      <c r="O141" s="32"/>
      <c r="P141" s="28"/>
      <c r="Q141" s="27"/>
      <c r="R141" s="32"/>
      <c r="S141" s="1828"/>
    </row>
    <row r="142" spans="4:19" s="4" customFormat="1" ht="19.7" customHeight="1">
      <c r="D142" s="28"/>
      <c r="E142" s="28"/>
      <c r="F142" s="28"/>
      <c r="G142" s="73"/>
      <c r="H142" s="229"/>
      <c r="I142" s="27"/>
      <c r="J142" s="77"/>
      <c r="K142" s="217"/>
      <c r="L142" s="73"/>
      <c r="M142" s="27"/>
      <c r="N142" s="27"/>
      <c r="O142" s="32"/>
      <c r="P142" s="28"/>
      <c r="Q142" s="27"/>
      <c r="R142" s="32"/>
      <c r="S142" s="1828"/>
    </row>
    <row r="143" spans="4:19" s="4" customFormat="1" ht="19.7" customHeight="1">
      <c r="D143" s="28"/>
      <c r="E143" s="28"/>
      <c r="F143" s="28"/>
      <c r="G143" s="73"/>
      <c r="H143" s="229"/>
      <c r="I143" s="27"/>
      <c r="J143" s="77"/>
      <c r="K143" s="217"/>
      <c r="L143" s="73"/>
      <c r="M143" s="27"/>
      <c r="N143" s="27"/>
      <c r="O143" s="32"/>
      <c r="P143" s="28"/>
      <c r="Q143" s="27"/>
      <c r="R143" s="32"/>
      <c r="S143" s="1828"/>
    </row>
    <row r="144" spans="4:19" s="4" customFormat="1" ht="19.7" customHeight="1">
      <c r="D144" s="28"/>
      <c r="E144" s="28"/>
      <c r="F144" s="28"/>
      <c r="G144" s="73"/>
      <c r="H144" s="229"/>
      <c r="I144" s="27"/>
      <c r="J144" s="77"/>
      <c r="K144" s="217"/>
      <c r="L144" s="73"/>
      <c r="M144" s="27"/>
      <c r="N144" s="27"/>
      <c r="O144" s="32"/>
      <c r="P144" s="28"/>
      <c r="Q144" s="27"/>
      <c r="R144" s="32"/>
      <c r="S144" s="1828"/>
    </row>
    <row r="145" spans="4:19" s="4" customFormat="1" ht="19.7" customHeight="1">
      <c r="D145" s="28"/>
      <c r="E145" s="28"/>
      <c r="F145" s="28"/>
      <c r="G145" s="73"/>
      <c r="H145" s="229"/>
      <c r="I145" s="27"/>
      <c r="J145" s="77"/>
      <c r="K145" s="217"/>
      <c r="L145" s="73"/>
      <c r="M145" s="27"/>
      <c r="N145" s="27"/>
      <c r="O145" s="32"/>
      <c r="P145" s="28"/>
      <c r="Q145" s="27"/>
      <c r="R145" s="32"/>
      <c r="S145" s="1828"/>
    </row>
    <row r="146" spans="4:19" s="4" customFormat="1" ht="19.7" customHeight="1">
      <c r="D146" s="28"/>
      <c r="E146" s="28"/>
      <c r="F146" s="28"/>
      <c r="G146" s="73"/>
      <c r="H146" s="229"/>
      <c r="I146" s="27"/>
      <c r="J146" s="77"/>
      <c r="K146" s="217"/>
      <c r="L146" s="73"/>
      <c r="M146" s="27"/>
      <c r="N146" s="27"/>
      <c r="O146" s="32"/>
      <c r="P146" s="28"/>
      <c r="Q146" s="27"/>
      <c r="R146" s="32"/>
      <c r="S146" s="1828"/>
    </row>
    <row r="147" spans="4:19" s="4" customFormat="1" ht="19.7" customHeight="1">
      <c r="D147" s="28"/>
      <c r="E147" s="28"/>
      <c r="F147" s="28"/>
      <c r="G147" s="73"/>
      <c r="H147" s="229"/>
      <c r="I147" s="27"/>
      <c r="J147" s="77"/>
      <c r="K147" s="217"/>
      <c r="L147" s="73"/>
      <c r="M147" s="27"/>
      <c r="N147" s="27"/>
      <c r="O147" s="32"/>
      <c r="P147" s="28"/>
      <c r="Q147" s="27"/>
      <c r="R147" s="32"/>
      <c r="S147" s="1828"/>
    </row>
    <row r="148" spans="4:19" s="4" customFormat="1" ht="19.7" customHeight="1">
      <c r="D148" s="28"/>
      <c r="E148" s="28"/>
      <c r="F148" s="28"/>
      <c r="G148" s="73"/>
      <c r="H148" s="229"/>
      <c r="I148" s="27"/>
      <c r="J148" s="77"/>
      <c r="K148" s="217"/>
      <c r="L148" s="73"/>
      <c r="M148" s="27"/>
      <c r="N148" s="27"/>
      <c r="O148" s="32"/>
      <c r="P148" s="28"/>
      <c r="Q148" s="27"/>
      <c r="R148" s="32"/>
      <c r="S148" s="1828"/>
    </row>
    <row r="149" spans="4:19" s="4" customFormat="1" ht="19.7" customHeight="1">
      <c r="D149" s="28"/>
      <c r="E149" s="28"/>
      <c r="F149" s="28"/>
      <c r="G149" s="73"/>
      <c r="H149" s="229"/>
      <c r="I149" s="27"/>
      <c r="J149" s="77"/>
      <c r="K149" s="217"/>
      <c r="L149" s="73"/>
      <c r="M149" s="27"/>
      <c r="N149" s="27"/>
      <c r="O149" s="32"/>
      <c r="P149" s="28"/>
      <c r="Q149" s="27"/>
      <c r="R149" s="32"/>
      <c r="S149" s="1828"/>
    </row>
    <row r="150" spans="4:19" s="4" customFormat="1" ht="19.7" customHeight="1">
      <c r="D150" s="28"/>
      <c r="E150" s="28"/>
      <c r="F150" s="28"/>
      <c r="G150" s="73"/>
      <c r="H150" s="229"/>
      <c r="I150" s="27"/>
      <c r="J150" s="77"/>
      <c r="K150" s="217"/>
      <c r="L150" s="73"/>
      <c r="M150" s="27"/>
      <c r="N150" s="27"/>
      <c r="O150" s="32"/>
      <c r="P150" s="28"/>
      <c r="Q150" s="27"/>
      <c r="R150" s="32"/>
      <c r="S150" s="1828"/>
    </row>
    <row r="151" spans="4:19" s="4" customFormat="1" ht="19.7" customHeight="1">
      <c r="D151" s="28"/>
      <c r="E151" s="28"/>
      <c r="F151" s="28"/>
      <c r="G151" s="73"/>
      <c r="H151" s="229"/>
      <c r="I151" s="27"/>
      <c r="J151" s="77"/>
      <c r="K151" s="217"/>
      <c r="L151" s="73"/>
      <c r="M151" s="27"/>
      <c r="N151" s="27"/>
      <c r="O151" s="32"/>
      <c r="P151" s="28"/>
      <c r="Q151" s="27"/>
      <c r="R151" s="32"/>
      <c r="S151" s="1828"/>
    </row>
    <row r="152" spans="4:19" s="4" customFormat="1" ht="19.7" customHeight="1">
      <c r="D152" s="28"/>
      <c r="E152" s="28"/>
      <c r="F152" s="28"/>
      <c r="G152" s="73"/>
      <c r="H152" s="229"/>
      <c r="I152" s="27"/>
      <c r="J152" s="77"/>
      <c r="K152" s="217"/>
      <c r="L152" s="73"/>
      <c r="M152" s="27"/>
      <c r="N152" s="27"/>
      <c r="O152" s="32"/>
      <c r="P152" s="28"/>
      <c r="Q152" s="27"/>
      <c r="R152" s="32"/>
      <c r="S152" s="1828"/>
    </row>
    <row r="153" spans="4:19" s="4" customFormat="1" ht="19.7" customHeight="1">
      <c r="D153" s="28"/>
      <c r="E153" s="28"/>
      <c r="F153" s="28"/>
      <c r="G153" s="73"/>
      <c r="H153" s="229"/>
      <c r="I153" s="27"/>
      <c r="J153" s="77"/>
      <c r="K153" s="217"/>
      <c r="L153" s="73"/>
      <c r="M153" s="27"/>
      <c r="N153" s="27"/>
      <c r="O153" s="32"/>
      <c r="P153" s="28"/>
      <c r="Q153" s="27"/>
      <c r="R153" s="32"/>
      <c r="S153" s="1828"/>
    </row>
    <row r="154" spans="4:19" s="4" customFormat="1" ht="19.7" customHeight="1">
      <c r="D154" s="28"/>
      <c r="E154" s="28"/>
      <c r="F154" s="28"/>
      <c r="G154" s="73"/>
      <c r="H154" s="229"/>
      <c r="I154" s="27"/>
      <c r="J154" s="77"/>
      <c r="K154" s="217"/>
      <c r="L154" s="73"/>
      <c r="M154" s="27"/>
      <c r="N154" s="27"/>
      <c r="O154" s="32"/>
      <c r="P154" s="28"/>
      <c r="Q154" s="27"/>
      <c r="R154" s="32"/>
      <c r="S154" s="1828"/>
    </row>
    <row r="155" spans="4:19" s="4" customFormat="1" ht="19.7" customHeight="1">
      <c r="D155" s="28"/>
      <c r="E155" s="28"/>
      <c r="F155" s="28"/>
      <c r="G155" s="73"/>
      <c r="H155" s="229"/>
      <c r="I155" s="27"/>
      <c r="J155" s="77"/>
      <c r="K155" s="217"/>
      <c r="L155" s="73"/>
      <c r="M155" s="27"/>
      <c r="N155" s="27"/>
      <c r="O155" s="32"/>
      <c r="P155" s="28"/>
      <c r="Q155" s="27"/>
      <c r="R155" s="32"/>
      <c r="S155" s="1828"/>
    </row>
    <row r="156" spans="4:19" s="4" customFormat="1" ht="19.7" customHeight="1">
      <c r="D156" s="28"/>
      <c r="E156" s="28"/>
      <c r="F156" s="28"/>
      <c r="G156" s="73"/>
      <c r="H156" s="229"/>
      <c r="I156" s="27"/>
      <c r="J156" s="77"/>
      <c r="K156" s="217"/>
      <c r="L156" s="73"/>
      <c r="M156" s="27"/>
      <c r="N156" s="27"/>
      <c r="O156" s="32"/>
      <c r="P156" s="28"/>
      <c r="Q156" s="27"/>
      <c r="R156" s="32"/>
      <c r="S156" s="1828"/>
    </row>
    <row r="157" spans="4:19" s="4" customFormat="1" ht="19.7" customHeight="1">
      <c r="D157" s="28"/>
      <c r="E157" s="28"/>
      <c r="F157" s="28"/>
      <c r="G157" s="73"/>
      <c r="H157" s="229"/>
      <c r="I157" s="27"/>
      <c r="J157" s="77"/>
      <c r="K157" s="217"/>
      <c r="L157" s="73"/>
      <c r="M157" s="27"/>
      <c r="N157" s="27"/>
      <c r="O157" s="32"/>
      <c r="P157" s="28"/>
      <c r="Q157" s="27"/>
      <c r="R157" s="32"/>
      <c r="S157" s="1828"/>
    </row>
    <row r="158" spans="4:19" s="4" customFormat="1" ht="19.7" customHeight="1">
      <c r="D158" s="28"/>
      <c r="E158" s="28"/>
      <c r="F158" s="28"/>
      <c r="G158" s="73"/>
      <c r="H158" s="229"/>
      <c r="I158" s="27"/>
      <c r="J158" s="77"/>
      <c r="K158" s="217"/>
      <c r="L158" s="73"/>
      <c r="M158" s="27"/>
      <c r="N158" s="27"/>
      <c r="O158" s="32"/>
      <c r="P158" s="28"/>
      <c r="Q158" s="27"/>
      <c r="R158" s="32"/>
      <c r="S158" s="1828"/>
    </row>
    <row r="159" spans="4:19" s="4" customFormat="1" ht="19.7" customHeight="1">
      <c r="D159" s="28"/>
      <c r="E159" s="28"/>
      <c r="F159" s="28"/>
      <c r="G159" s="73"/>
      <c r="H159" s="229"/>
      <c r="I159" s="27"/>
      <c r="J159" s="77"/>
      <c r="K159" s="217"/>
      <c r="L159" s="73"/>
      <c r="M159" s="27"/>
      <c r="N159" s="27"/>
      <c r="O159" s="32"/>
      <c r="P159" s="28"/>
      <c r="Q159" s="27"/>
      <c r="R159" s="32"/>
      <c r="S159" s="1828"/>
    </row>
    <row r="160" spans="4:19" s="4" customFormat="1" ht="19.7" customHeight="1">
      <c r="D160" s="28"/>
      <c r="E160" s="28"/>
      <c r="F160" s="28"/>
      <c r="G160" s="73"/>
      <c r="H160" s="229"/>
      <c r="I160" s="27"/>
      <c r="J160" s="77"/>
      <c r="K160" s="217"/>
      <c r="L160" s="73"/>
      <c r="M160" s="27"/>
      <c r="N160" s="27"/>
      <c r="O160" s="32"/>
      <c r="P160" s="28"/>
      <c r="Q160" s="27"/>
      <c r="R160" s="32"/>
      <c r="S160" s="1828"/>
    </row>
    <row r="161" spans="4:19" s="4" customFormat="1" ht="19.7" customHeight="1">
      <c r="D161" s="28"/>
      <c r="E161" s="28"/>
      <c r="F161" s="28"/>
      <c r="G161" s="73"/>
      <c r="H161" s="229"/>
      <c r="I161" s="27"/>
      <c r="J161" s="77"/>
      <c r="K161" s="217"/>
      <c r="L161" s="73"/>
      <c r="M161" s="27"/>
      <c r="N161" s="27"/>
      <c r="O161" s="32"/>
      <c r="P161" s="28"/>
      <c r="Q161" s="27"/>
      <c r="R161" s="32"/>
      <c r="S161" s="1828"/>
    </row>
    <row r="162" spans="4:19" s="4" customFormat="1" ht="19.7" customHeight="1">
      <c r="D162" s="28"/>
      <c r="E162" s="28"/>
      <c r="F162" s="28"/>
      <c r="G162" s="73"/>
      <c r="H162" s="229"/>
      <c r="I162" s="27"/>
      <c r="J162" s="77"/>
      <c r="K162" s="217"/>
      <c r="L162" s="73"/>
      <c r="M162" s="27"/>
      <c r="N162" s="27"/>
      <c r="O162" s="32"/>
      <c r="P162" s="28"/>
      <c r="Q162" s="27"/>
      <c r="R162" s="32"/>
      <c r="S162" s="1828"/>
    </row>
    <row r="163" spans="4:19" s="4" customFormat="1" ht="19.7" customHeight="1">
      <c r="D163" s="28"/>
      <c r="E163" s="28"/>
      <c r="F163" s="28"/>
      <c r="G163" s="73"/>
      <c r="H163" s="229"/>
      <c r="I163" s="27"/>
      <c r="J163" s="77"/>
      <c r="K163" s="217"/>
      <c r="L163" s="73"/>
      <c r="M163" s="27"/>
      <c r="N163" s="27"/>
      <c r="O163" s="32"/>
      <c r="P163" s="28"/>
      <c r="Q163" s="27"/>
      <c r="R163" s="32"/>
      <c r="S163" s="1828"/>
    </row>
    <row r="164" spans="4:19" s="4" customFormat="1" ht="19.7" customHeight="1">
      <c r="D164" s="28"/>
      <c r="E164" s="28"/>
      <c r="F164" s="28"/>
      <c r="G164" s="73"/>
      <c r="H164" s="229"/>
      <c r="I164" s="27"/>
      <c r="J164" s="77"/>
      <c r="K164" s="217"/>
      <c r="L164" s="73"/>
      <c r="M164" s="27"/>
      <c r="N164" s="27"/>
      <c r="O164" s="32"/>
      <c r="P164" s="28"/>
      <c r="Q164" s="27"/>
      <c r="R164" s="32"/>
      <c r="S164" s="1828"/>
    </row>
    <row r="165" spans="4:19" s="4" customFormat="1" ht="19.7" customHeight="1">
      <c r="D165" s="28"/>
      <c r="E165" s="28"/>
      <c r="F165" s="28"/>
      <c r="G165" s="73"/>
      <c r="H165" s="229"/>
      <c r="I165" s="27"/>
      <c r="J165" s="77"/>
      <c r="K165" s="217"/>
      <c r="L165" s="73"/>
      <c r="M165" s="27"/>
      <c r="N165" s="27"/>
      <c r="O165" s="32"/>
      <c r="P165" s="28"/>
      <c r="Q165" s="27"/>
      <c r="R165" s="32"/>
      <c r="S165" s="1828"/>
    </row>
    <row r="166" spans="4:19" s="4" customFormat="1" ht="19.7" customHeight="1">
      <c r="D166" s="28"/>
      <c r="E166" s="28"/>
      <c r="F166" s="28"/>
      <c r="G166" s="73"/>
      <c r="H166" s="229"/>
      <c r="I166" s="27"/>
      <c r="J166" s="77"/>
      <c r="K166" s="217"/>
      <c r="L166" s="73"/>
      <c r="M166" s="27"/>
      <c r="N166" s="27"/>
      <c r="O166" s="32"/>
      <c r="P166" s="28"/>
      <c r="Q166" s="27"/>
      <c r="R166" s="32"/>
      <c r="S166" s="1828"/>
    </row>
    <row r="167" spans="4:19" s="4" customFormat="1" ht="19.7" customHeight="1">
      <c r="D167" s="28"/>
      <c r="E167" s="28"/>
      <c r="F167" s="28"/>
      <c r="G167" s="73"/>
      <c r="H167" s="229"/>
      <c r="I167" s="27"/>
      <c r="J167" s="77"/>
      <c r="K167" s="217"/>
      <c r="L167" s="73"/>
      <c r="M167" s="27"/>
      <c r="N167" s="27"/>
      <c r="O167" s="32"/>
      <c r="P167" s="28"/>
      <c r="Q167" s="27"/>
      <c r="R167" s="32"/>
      <c r="S167" s="1828"/>
    </row>
    <row r="168" spans="4:19" s="4" customFormat="1" ht="19.7" customHeight="1">
      <c r="D168" s="28"/>
      <c r="E168" s="28"/>
      <c r="F168" s="28"/>
      <c r="G168" s="73"/>
      <c r="H168" s="229"/>
      <c r="I168" s="27"/>
      <c r="J168" s="77"/>
      <c r="K168" s="217"/>
      <c r="L168" s="73"/>
      <c r="M168" s="27"/>
      <c r="N168" s="27"/>
      <c r="O168" s="32"/>
      <c r="P168" s="28"/>
      <c r="Q168" s="27"/>
      <c r="R168" s="32"/>
      <c r="S168" s="1828"/>
    </row>
    <row r="169" spans="4:19" s="4" customFormat="1" ht="19.7" customHeight="1">
      <c r="D169" s="28"/>
      <c r="E169" s="28"/>
      <c r="F169" s="28"/>
      <c r="G169" s="73"/>
      <c r="H169" s="229"/>
      <c r="I169" s="27"/>
      <c r="J169" s="77"/>
      <c r="K169" s="217"/>
      <c r="L169" s="73"/>
      <c r="M169" s="27"/>
      <c r="N169" s="27"/>
      <c r="O169" s="32"/>
      <c r="P169" s="28"/>
      <c r="Q169" s="27"/>
      <c r="R169" s="32"/>
      <c r="S169" s="1828"/>
    </row>
    <row r="170" spans="4:19" s="4" customFormat="1" ht="19.7" customHeight="1">
      <c r="D170" s="28"/>
      <c r="E170" s="28"/>
      <c r="F170" s="28"/>
      <c r="G170" s="73"/>
      <c r="H170" s="229"/>
      <c r="I170" s="27"/>
      <c r="J170" s="77"/>
      <c r="K170" s="217"/>
      <c r="L170" s="73"/>
      <c r="M170" s="27"/>
      <c r="N170" s="27"/>
      <c r="O170" s="32"/>
      <c r="P170" s="28"/>
      <c r="Q170" s="27"/>
      <c r="R170" s="32"/>
      <c r="S170" s="1828"/>
    </row>
    <row r="171" spans="4:19" s="4" customFormat="1" ht="19.7" customHeight="1">
      <c r="D171" s="28"/>
      <c r="E171" s="28"/>
      <c r="F171" s="28"/>
      <c r="G171" s="73"/>
      <c r="H171" s="229"/>
      <c r="I171" s="27"/>
      <c r="J171" s="77"/>
      <c r="K171" s="217"/>
      <c r="L171" s="73"/>
      <c r="M171" s="27"/>
      <c r="N171" s="27"/>
      <c r="O171" s="32"/>
      <c r="P171" s="28"/>
      <c r="Q171" s="27"/>
      <c r="R171" s="32"/>
      <c r="S171" s="1828"/>
    </row>
    <row r="172" spans="4:19" s="4" customFormat="1" ht="19.7" customHeight="1">
      <c r="D172" s="28"/>
      <c r="E172" s="28"/>
      <c r="F172" s="28"/>
      <c r="G172" s="73"/>
      <c r="H172" s="229"/>
      <c r="I172" s="27"/>
      <c r="J172" s="77"/>
      <c r="K172" s="217"/>
      <c r="L172" s="73"/>
      <c r="M172" s="27"/>
      <c r="N172" s="27"/>
      <c r="O172" s="32"/>
      <c r="P172" s="28"/>
      <c r="Q172" s="27"/>
      <c r="R172" s="32"/>
      <c r="S172" s="1828"/>
    </row>
    <row r="173" spans="4:19" s="4" customFormat="1" ht="19.7" customHeight="1">
      <c r="D173" s="28"/>
      <c r="E173" s="28"/>
      <c r="F173" s="28"/>
      <c r="G173" s="73"/>
      <c r="H173" s="229"/>
      <c r="I173" s="27"/>
      <c r="J173" s="77"/>
      <c r="K173" s="217"/>
      <c r="L173" s="73"/>
      <c r="M173" s="27"/>
      <c r="N173" s="27"/>
      <c r="O173" s="32"/>
      <c r="P173" s="28"/>
      <c r="Q173" s="27"/>
      <c r="R173" s="32"/>
      <c r="S173" s="1828"/>
    </row>
    <row r="174" spans="4:19" s="4" customFormat="1" ht="19.7" customHeight="1">
      <c r="D174" s="28"/>
      <c r="E174" s="28"/>
      <c r="F174" s="28"/>
      <c r="G174" s="73"/>
      <c r="H174" s="229"/>
      <c r="I174" s="27"/>
      <c r="J174" s="77"/>
      <c r="K174" s="217"/>
      <c r="L174" s="73"/>
      <c r="M174" s="27"/>
      <c r="N174" s="27"/>
      <c r="O174" s="32"/>
      <c r="P174" s="28"/>
      <c r="Q174" s="27"/>
      <c r="R174" s="32"/>
      <c r="S174" s="1828"/>
    </row>
    <row r="175" spans="4:19" s="4" customFormat="1" ht="19.7" customHeight="1">
      <c r="D175" s="28"/>
      <c r="E175" s="28"/>
      <c r="F175" s="28"/>
      <c r="G175" s="73"/>
      <c r="H175" s="229"/>
      <c r="I175" s="27"/>
      <c r="J175" s="77"/>
      <c r="K175" s="217"/>
      <c r="L175" s="73"/>
      <c r="M175" s="27"/>
      <c r="N175" s="27"/>
      <c r="O175" s="32"/>
      <c r="P175" s="28"/>
      <c r="Q175" s="27"/>
      <c r="R175" s="32"/>
      <c r="S175" s="1828"/>
    </row>
    <row r="176" spans="4:19" s="4" customFormat="1" ht="19.7" customHeight="1">
      <c r="D176" s="28"/>
      <c r="E176" s="28"/>
      <c r="F176" s="28"/>
      <c r="G176" s="73"/>
      <c r="H176" s="229"/>
      <c r="I176" s="27"/>
      <c r="J176" s="77"/>
      <c r="K176" s="217"/>
      <c r="L176" s="73"/>
      <c r="M176" s="27"/>
      <c r="N176" s="27"/>
      <c r="O176" s="32"/>
      <c r="P176" s="28"/>
      <c r="Q176" s="27"/>
      <c r="R176" s="32"/>
      <c r="S176" s="1828"/>
    </row>
    <row r="177" spans="4:19" s="4" customFormat="1" ht="19.7" customHeight="1">
      <c r="D177" s="28"/>
      <c r="E177" s="28"/>
      <c r="F177" s="28"/>
      <c r="G177" s="73"/>
      <c r="H177" s="229"/>
      <c r="I177" s="27"/>
      <c r="J177" s="77"/>
      <c r="K177" s="217"/>
      <c r="L177" s="73"/>
      <c r="M177" s="27"/>
      <c r="N177" s="27"/>
      <c r="O177" s="32"/>
      <c r="P177" s="28"/>
      <c r="Q177" s="27"/>
      <c r="R177" s="32"/>
      <c r="S177" s="1828"/>
    </row>
    <row r="178" spans="4:19" s="4" customFormat="1" ht="19.7" customHeight="1">
      <c r="D178" s="28"/>
      <c r="E178" s="28"/>
      <c r="F178" s="28"/>
      <c r="G178" s="73"/>
      <c r="H178" s="229"/>
      <c r="I178" s="27"/>
      <c r="J178" s="77"/>
      <c r="K178" s="217"/>
      <c r="L178" s="73"/>
      <c r="M178" s="27"/>
      <c r="N178" s="27"/>
      <c r="O178" s="32"/>
      <c r="P178" s="28"/>
      <c r="Q178" s="27"/>
      <c r="R178" s="32"/>
      <c r="S178" s="1828"/>
    </row>
    <row r="179" spans="4:19" s="4" customFormat="1" ht="19.7" customHeight="1">
      <c r="D179" s="28"/>
      <c r="E179" s="28"/>
      <c r="F179" s="28"/>
      <c r="G179" s="73"/>
      <c r="H179" s="229"/>
      <c r="I179" s="27"/>
      <c r="J179" s="77"/>
      <c r="K179" s="217"/>
      <c r="L179" s="73"/>
      <c r="M179" s="27"/>
      <c r="N179" s="27"/>
      <c r="O179" s="32"/>
      <c r="P179" s="28"/>
      <c r="Q179" s="27"/>
      <c r="R179" s="32"/>
      <c r="S179" s="1828"/>
    </row>
    <row r="180" spans="4:19" s="4" customFormat="1" ht="19.7" customHeight="1">
      <c r="D180" s="28"/>
      <c r="E180" s="28"/>
      <c r="F180" s="28"/>
      <c r="G180" s="73"/>
      <c r="H180" s="229"/>
      <c r="I180" s="27"/>
      <c r="J180" s="77"/>
      <c r="K180" s="217"/>
      <c r="L180" s="73"/>
      <c r="M180" s="27"/>
      <c r="N180" s="27"/>
      <c r="O180" s="32"/>
      <c r="P180" s="28"/>
      <c r="Q180" s="27"/>
      <c r="R180" s="32"/>
      <c r="S180" s="1828"/>
    </row>
    <row r="181" spans="4:19" s="4" customFormat="1" ht="19.7" customHeight="1">
      <c r="D181" s="28"/>
      <c r="E181" s="28"/>
      <c r="F181" s="28"/>
      <c r="G181" s="73"/>
      <c r="H181" s="229"/>
      <c r="I181" s="27"/>
      <c r="J181" s="77"/>
      <c r="K181" s="217"/>
      <c r="L181" s="73"/>
      <c r="M181" s="27"/>
      <c r="N181" s="27"/>
      <c r="O181" s="32"/>
      <c r="P181" s="28"/>
      <c r="Q181" s="27"/>
      <c r="R181" s="32"/>
      <c r="S181" s="1828"/>
    </row>
    <row r="182" spans="4:19" s="4" customFormat="1" ht="19.7" customHeight="1">
      <c r="D182" s="28"/>
      <c r="E182" s="28"/>
      <c r="F182" s="28"/>
      <c r="G182" s="73"/>
      <c r="H182" s="229"/>
      <c r="I182" s="27"/>
      <c r="J182" s="77"/>
      <c r="K182" s="217"/>
      <c r="L182" s="73"/>
      <c r="M182" s="27"/>
      <c r="N182" s="27"/>
      <c r="O182" s="32"/>
      <c r="P182" s="28"/>
      <c r="Q182" s="27"/>
      <c r="R182" s="32"/>
      <c r="S182" s="1828"/>
    </row>
    <row r="183" spans="4:19" s="4" customFormat="1" ht="19.7" customHeight="1">
      <c r="D183" s="28"/>
      <c r="E183" s="28"/>
      <c r="F183" s="28"/>
      <c r="G183" s="73"/>
      <c r="H183" s="229"/>
      <c r="I183" s="27"/>
      <c r="J183" s="77"/>
      <c r="K183" s="217"/>
      <c r="L183" s="73"/>
      <c r="M183" s="27"/>
      <c r="N183" s="27"/>
      <c r="O183" s="32"/>
      <c r="P183" s="28"/>
      <c r="Q183" s="27"/>
      <c r="R183" s="32"/>
      <c r="S183" s="1828"/>
    </row>
    <row r="184" spans="4:19" s="4" customFormat="1" ht="19.7" customHeight="1">
      <c r="D184" s="28"/>
      <c r="E184" s="28"/>
      <c r="F184" s="28"/>
      <c r="G184" s="73"/>
      <c r="H184" s="229"/>
      <c r="I184" s="27"/>
      <c r="J184" s="77"/>
      <c r="K184" s="217"/>
      <c r="L184" s="73"/>
      <c r="M184" s="27"/>
      <c r="N184" s="27"/>
      <c r="O184" s="32"/>
      <c r="P184" s="28"/>
      <c r="Q184" s="27"/>
      <c r="R184" s="32"/>
      <c r="S184" s="1828"/>
    </row>
    <row r="185" spans="4:19" s="4" customFormat="1" ht="19.7" customHeight="1">
      <c r="D185" s="28"/>
      <c r="E185" s="28"/>
      <c r="F185" s="28"/>
      <c r="G185" s="73"/>
      <c r="H185" s="229"/>
      <c r="I185" s="27"/>
      <c r="J185" s="77"/>
      <c r="K185" s="217"/>
      <c r="L185" s="73"/>
      <c r="M185" s="27"/>
      <c r="N185" s="27"/>
      <c r="O185" s="32"/>
      <c r="P185" s="28"/>
      <c r="Q185" s="27"/>
      <c r="R185" s="32"/>
      <c r="S185" s="1828"/>
    </row>
    <row r="186" spans="4:19" s="4" customFormat="1" ht="19.7" customHeight="1">
      <c r="D186" s="28"/>
      <c r="E186" s="28"/>
      <c r="F186" s="28"/>
      <c r="G186" s="73"/>
      <c r="H186" s="229"/>
      <c r="I186" s="27"/>
      <c r="J186" s="77"/>
      <c r="K186" s="217"/>
      <c r="L186" s="73"/>
      <c r="M186" s="27"/>
      <c r="N186" s="27"/>
      <c r="O186" s="32"/>
      <c r="P186" s="28"/>
      <c r="Q186" s="27"/>
      <c r="R186" s="32"/>
      <c r="S186" s="1828"/>
    </row>
    <row r="187" spans="4:19" s="4" customFormat="1" ht="19.7" customHeight="1">
      <c r="D187" s="28"/>
      <c r="E187" s="28"/>
      <c r="F187" s="28"/>
      <c r="G187" s="73"/>
      <c r="H187" s="229"/>
      <c r="I187" s="27"/>
      <c r="J187" s="77"/>
      <c r="K187" s="217"/>
      <c r="L187" s="73"/>
      <c r="M187" s="27"/>
      <c r="N187" s="27"/>
      <c r="O187" s="32"/>
      <c r="P187" s="28"/>
      <c r="Q187" s="27"/>
      <c r="R187" s="32"/>
      <c r="S187" s="1828"/>
    </row>
    <row r="188" spans="4:19" s="4" customFormat="1" ht="19.7" customHeight="1">
      <c r="D188" s="28"/>
      <c r="E188" s="28"/>
      <c r="F188" s="28"/>
      <c r="G188" s="73"/>
      <c r="H188" s="229"/>
      <c r="I188" s="27"/>
      <c r="J188" s="77"/>
      <c r="K188" s="217"/>
      <c r="L188" s="73"/>
      <c r="M188" s="27"/>
      <c r="N188" s="27"/>
      <c r="O188" s="32"/>
      <c r="P188" s="28"/>
      <c r="Q188" s="27"/>
      <c r="R188" s="32"/>
      <c r="S188" s="1828"/>
    </row>
    <row r="189" spans="4:19" s="4" customFormat="1" ht="19.7" customHeight="1">
      <c r="D189" s="28"/>
      <c r="E189" s="28"/>
      <c r="F189" s="28"/>
      <c r="G189" s="73"/>
      <c r="H189" s="229"/>
      <c r="I189" s="27"/>
      <c r="J189" s="77"/>
      <c r="K189" s="217"/>
      <c r="L189" s="73"/>
      <c r="M189" s="27"/>
      <c r="N189" s="27"/>
      <c r="O189" s="32"/>
      <c r="P189" s="28"/>
      <c r="Q189" s="27"/>
      <c r="R189" s="32"/>
      <c r="S189" s="1828"/>
    </row>
    <row r="190" spans="4:19" s="4" customFormat="1" ht="19.7" customHeight="1">
      <c r="D190" s="28"/>
      <c r="E190" s="28"/>
      <c r="F190" s="28"/>
      <c r="G190" s="73"/>
      <c r="H190" s="229"/>
      <c r="I190" s="27"/>
      <c r="J190" s="77"/>
      <c r="K190" s="217"/>
      <c r="L190" s="73"/>
      <c r="M190" s="27"/>
      <c r="N190" s="27"/>
      <c r="O190" s="32"/>
      <c r="P190" s="28"/>
      <c r="Q190" s="27"/>
      <c r="R190" s="32"/>
      <c r="S190" s="1828"/>
    </row>
    <row r="191" spans="4:19" s="4" customFormat="1" ht="19.7" customHeight="1">
      <c r="D191" s="28"/>
      <c r="E191" s="28"/>
      <c r="F191" s="28"/>
      <c r="G191" s="73"/>
      <c r="H191" s="229"/>
      <c r="I191" s="27"/>
      <c r="J191" s="77"/>
      <c r="K191" s="217"/>
      <c r="L191" s="73"/>
      <c r="M191" s="27"/>
      <c r="N191" s="27"/>
      <c r="O191" s="32"/>
      <c r="P191" s="28"/>
      <c r="Q191" s="27"/>
      <c r="R191" s="32"/>
      <c r="S191" s="1828"/>
    </row>
    <row r="192" spans="4:19" s="4" customFormat="1" ht="19.7" customHeight="1">
      <c r="D192" s="28"/>
      <c r="E192" s="28"/>
      <c r="F192" s="28"/>
      <c r="G192" s="73"/>
      <c r="H192" s="229"/>
      <c r="I192" s="27"/>
      <c r="J192" s="77"/>
      <c r="K192" s="217"/>
      <c r="L192" s="73"/>
      <c r="M192" s="27"/>
      <c r="N192" s="27"/>
      <c r="O192" s="32"/>
      <c r="P192" s="28"/>
      <c r="Q192" s="27"/>
      <c r="R192" s="32"/>
      <c r="S192" s="1828"/>
    </row>
    <row r="193" spans="4:19" s="4" customFormat="1" ht="19.7" customHeight="1">
      <c r="D193" s="28"/>
      <c r="E193" s="28"/>
      <c r="F193" s="28"/>
      <c r="G193" s="73"/>
      <c r="H193" s="229"/>
      <c r="I193" s="27"/>
      <c r="J193" s="77"/>
      <c r="K193" s="217"/>
      <c r="L193" s="73"/>
      <c r="M193" s="27"/>
      <c r="N193" s="27"/>
      <c r="O193" s="32"/>
      <c r="P193" s="28"/>
      <c r="Q193" s="27"/>
      <c r="R193" s="32"/>
      <c r="S193" s="1828"/>
    </row>
    <row r="194" spans="4:19" s="4" customFormat="1" ht="19.7" customHeight="1">
      <c r="D194" s="28"/>
      <c r="E194" s="28"/>
      <c r="F194" s="28"/>
      <c r="G194" s="73"/>
      <c r="H194" s="229"/>
      <c r="I194" s="27"/>
      <c r="J194" s="77"/>
      <c r="K194" s="217"/>
      <c r="L194" s="73"/>
      <c r="M194" s="27"/>
      <c r="N194" s="27"/>
      <c r="O194" s="32"/>
      <c r="P194" s="28"/>
      <c r="Q194" s="27"/>
      <c r="R194" s="32"/>
      <c r="S194" s="1828"/>
    </row>
    <row r="195" spans="4:19" s="4" customFormat="1" ht="19.7" customHeight="1">
      <c r="D195" s="28"/>
      <c r="E195" s="28"/>
      <c r="F195" s="28"/>
      <c r="G195" s="73"/>
      <c r="H195" s="229"/>
      <c r="I195" s="27"/>
      <c r="J195" s="77"/>
      <c r="K195" s="217"/>
      <c r="L195" s="73"/>
      <c r="M195" s="27"/>
      <c r="N195" s="27"/>
      <c r="O195" s="32"/>
      <c r="P195" s="28"/>
      <c r="Q195" s="27"/>
      <c r="R195" s="32"/>
      <c r="S195" s="1828"/>
    </row>
    <row r="196" spans="4:19" s="4" customFormat="1" ht="19.7" customHeight="1">
      <c r="D196" s="28"/>
      <c r="E196" s="28"/>
      <c r="F196" s="28"/>
      <c r="G196" s="73"/>
      <c r="H196" s="229"/>
      <c r="I196" s="27"/>
      <c r="J196" s="77"/>
      <c r="K196" s="217"/>
      <c r="L196" s="73"/>
      <c r="M196" s="27"/>
      <c r="N196" s="27"/>
      <c r="O196" s="32"/>
      <c r="P196" s="28"/>
      <c r="Q196" s="27"/>
      <c r="R196" s="32"/>
      <c r="S196" s="1828"/>
    </row>
    <row r="197" spans="4:19" s="4" customFormat="1" ht="19.7" customHeight="1">
      <c r="D197" s="28"/>
      <c r="E197" s="28"/>
      <c r="F197" s="28"/>
      <c r="G197" s="73"/>
      <c r="H197" s="229"/>
      <c r="I197" s="27"/>
      <c r="J197" s="77"/>
      <c r="K197" s="217"/>
      <c r="L197" s="73"/>
      <c r="M197" s="27"/>
      <c r="N197" s="27"/>
      <c r="O197" s="32"/>
      <c r="P197" s="28"/>
      <c r="Q197" s="27"/>
      <c r="R197" s="32"/>
      <c r="S197" s="1828"/>
    </row>
    <row r="198" spans="4:19" s="4" customFormat="1" ht="19.7" customHeight="1">
      <c r="D198" s="28"/>
      <c r="E198" s="28"/>
      <c r="F198" s="28"/>
      <c r="G198" s="73"/>
      <c r="H198" s="229"/>
      <c r="I198" s="27"/>
      <c r="J198" s="77"/>
      <c r="K198" s="217"/>
      <c r="L198" s="73"/>
      <c r="M198" s="27"/>
      <c r="N198" s="27"/>
      <c r="O198" s="32"/>
      <c r="P198" s="28"/>
      <c r="Q198" s="27"/>
      <c r="R198" s="32"/>
      <c r="S198" s="1828"/>
    </row>
    <row r="199" spans="4:19" s="4" customFormat="1" ht="19.7" customHeight="1">
      <c r="D199" s="28"/>
      <c r="E199" s="28"/>
      <c r="F199" s="28"/>
      <c r="G199" s="73"/>
      <c r="H199" s="229"/>
      <c r="I199" s="27"/>
      <c r="J199" s="77"/>
      <c r="K199" s="217"/>
      <c r="L199" s="73"/>
      <c r="M199" s="27"/>
      <c r="N199" s="27"/>
      <c r="O199" s="32"/>
      <c r="P199" s="28"/>
      <c r="Q199" s="27"/>
      <c r="R199" s="32"/>
      <c r="S199" s="1828"/>
    </row>
    <row r="200" spans="4:19" s="4" customFormat="1" ht="19.7" customHeight="1">
      <c r="D200" s="28"/>
      <c r="E200" s="28"/>
      <c r="F200" s="28"/>
      <c r="G200" s="73"/>
      <c r="H200" s="229"/>
      <c r="I200" s="27"/>
      <c r="J200" s="77"/>
      <c r="K200" s="217"/>
      <c r="L200" s="73"/>
      <c r="M200" s="27"/>
      <c r="N200" s="27"/>
      <c r="O200" s="32"/>
      <c r="P200" s="28"/>
      <c r="Q200" s="27"/>
      <c r="R200" s="32"/>
      <c r="S200" s="1828"/>
    </row>
    <row r="201" spans="4:19" s="4" customFormat="1" ht="19.7" customHeight="1">
      <c r="D201" s="28"/>
      <c r="E201" s="28"/>
      <c r="F201" s="28"/>
      <c r="G201" s="73"/>
      <c r="H201" s="229"/>
      <c r="I201" s="27"/>
      <c r="J201" s="77"/>
      <c r="K201" s="217"/>
      <c r="L201" s="73"/>
      <c r="M201" s="27"/>
      <c r="N201" s="27"/>
      <c r="O201" s="32"/>
      <c r="P201" s="28"/>
      <c r="Q201" s="27"/>
      <c r="R201" s="32"/>
      <c r="S201" s="1828"/>
    </row>
    <row r="202" spans="4:19" s="4" customFormat="1" ht="19.7" customHeight="1">
      <c r="D202" s="28"/>
      <c r="E202" s="28"/>
      <c r="F202" s="28"/>
      <c r="G202" s="73"/>
      <c r="H202" s="229"/>
      <c r="I202" s="27"/>
      <c r="J202" s="77"/>
      <c r="K202" s="217"/>
      <c r="L202" s="73"/>
      <c r="M202" s="27"/>
      <c r="N202" s="27"/>
      <c r="O202" s="32"/>
      <c r="P202" s="28"/>
      <c r="Q202" s="27"/>
      <c r="R202" s="32"/>
      <c r="S202" s="1828"/>
    </row>
    <row r="203" spans="4:19" s="4" customFormat="1" ht="19.7" customHeight="1">
      <c r="D203" s="28"/>
      <c r="E203" s="28"/>
      <c r="F203" s="28"/>
      <c r="G203" s="73"/>
      <c r="H203" s="229"/>
      <c r="I203" s="27"/>
      <c r="J203" s="77"/>
      <c r="K203" s="217"/>
      <c r="L203" s="73"/>
      <c r="M203" s="27"/>
      <c r="N203" s="27"/>
      <c r="O203" s="32"/>
      <c r="P203" s="28"/>
      <c r="Q203" s="27"/>
      <c r="R203" s="32"/>
      <c r="S203" s="1828"/>
    </row>
    <row r="204" spans="4:19" s="4" customFormat="1" ht="19.7" customHeight="1">
      <c r="D204" s="28"/>
      <c r="E204" s="28"/>
      <c r="F204" s="28"/>
      <c r="G204" s="73"/>
      <c r="H204" s="229"/>
      <c r="I204" s="27"/>
      <c r="J204" s="77"/>
      <c r="K204" s="217"/>
      <c r="L204" s="73"/>
      <c r="M204" s="27"/>
      <c r="N204" s="27"/>
      <c r="O204" s="32"/>
      <c r="P204" s="28"/>
      <c r="Q204" s="27"/>
      <c r="R204" s="32"/>
      <c r="S204" s="1828"/>
    </row>
    <row r="205" spans="4:19" s="4" customFormat="1" ht="19.7" customHeight="1">
      <c r="D205" s="28"/>
      <c r="E205" s="28"/>
      <c r="F205" s="28"/>
      <c r="G205" s="73"/>
      <c r="H205" s="229"/>
      <c r="I205" s="27"/>
      <c r="J205" s="77"/>
      <c r="K205" s="217"/>
      <c r="L205" s="73"/>
      <c r="M205" s="27"/>
      <c r="N205" s="27"/>
      <c r="O205" s="32"/>
      <c r="P205" s="28"/>
      <c r="Q205" s="27"/>
      <c r="R205" s="32"/>
      <c r="S205" s="1828"/>
    </row>
    <row r="206" spans="4:19" s="4" customFormat="1" ht="19.7" customHeight="1">
      <c r="D206" s="28"/>
      <c r="E206" s="28"/>
      <c r="F206" s="28"/>
      <c r="G206" s="73"/>
      <c r="H206" s="229"/>
      <c r="I206" s="27"/>
      <c r="J206" s="77"/>
      <c r="K206" s="217"/>
      <c r="L206" s="73"/>
      <c r="M206" s="27"/>
      <c r="N206" s="27"/>
      <c r="O206" s="32"/>
      <c r="P206" s="28"/>
      <c r="Q206" s="27"/>
      <c r="R206" s="32"/>
      <c r="S206" s="1828"/>
    </row>
    <row r="207" spans="4:19" s="4" customFormat="1" ht="19.7" customHeight="1">
      <c r="D207" s="28"/>
      <c r="E207" s="28"/>
      <c r="F207" s="28"/>
      <c r="G207" s="73"/>
      <c r="H207" s="229"/>
      <c r="I207" s="27"/>
      <c r="J207" s="77"/>
      <c r="K207" s="217"/>
      <c r="L207" s="73"/>
      <c r="M207" s="27"/>
      <c r="N207" s="27"/>
      <c r="O207" s="32"/>
      <c r="P207" s="28"/>
      <c r="Q207" s="27"/>
      <c r="R207" s="32"/>
      <c r="S207" s="1828"/>
    </row>
    <row r="208" spans="4:19" s="4" customFormat="1" ht="19.7" customHeight="1">
      <c r="D208" s="28"/>
      <c r="E208" s="28"/>
      <c r="F208" s="28"/>
      <c r="G208" s="73"/>
      <c r="H208" s="229"/>
      <c r="I208" s="27"/>
      <c r="J208" s="77"/>
      <c r="K208" s="217"/>
      <c r="L208" s="73"/>
      <c r="M208" s="27"/>
      <c r="N208" s="27"/>
      <c r="O208" s="32"/>
      <c r="P208" s="28"/>
      <c r="Q208" s="27"/>
      <c r="R208" s="32"/>
      <c r="S208" s="1828"/>
    </row>
    <row r="209" spans="4:19" s="4" customFormat="1" ht="19.7" customHeight="1">
      <c r="D209" s="28"/>
      <c r="E209" s="28"/>
      <c r="F209" s="28"/>
      <c r="G209" s="73"/>
      <c r="H209" s="229"/>
      <c r="I209" s="27"/>
      <c r="J209" s="77"/>
      <c r="K209" s="217"/>
      <c r="L209" s="73"/>
      <c r="M209" s="27"/>
      <c r="N209" s="27"/>
      <c r="O209" s="32"/>
      <c r="P209" s="28"/>
      <c r="Q209" s="27"/>
      <c r="R209" s="32"/>
      <c r="S209" s="1828"/>
    </row>
    <row r="210" spans="4:19" s="4" customFormat="1" ht="19.7" customHeight="1">
      <c r="D210" s="28"/>
      <c r="E210" s="28"/>
      <c r="F210" s="28"/>
      <c r="G210" s="73"/>
      <c r="H210" s="229"/>
      <c r="I210" s="27"/>
      <c r="J210" s="77"/>
      <c r="K210" s="217"/>
      <c r="L210" s="73"/>
      <c r="M210" s="27"/>
      <c r="N210" s="27"/>
      <c r="O210" s="32"/>
      <c r="P210" s="28"/>
      <c r="Q210" s="27"/>
      <c r="R210" s="32"/>
      <c r="S210" s="1828"/>
    </row>
    <row r="211" spans="4:19" s="4" customFormat="1" ht="19.7" customHeight="1">
      <c r="D211" s="28"/>
      <c r="E211" s="28"/>
      <c r="F211" s="28"/>
      <c r="G211" s="73"/>
      <c r="H211" s="229"/>
      <c r="I211" s="27"/>
      <c r="J211" s="77"/>
      <c r="K211" s="217"/>
      <c r="L211" s="73"/>
      <c r="M211" s="27"/>
      <c r="N211" s="27"/>
      <c r="O211" s="32"/>
      <c r="P211" s="28"/>
      <c r="Q211" s="27"/>
      <c r="R211" s="32"/>
      <c r="S211" s="1828"/>
    </row>
    <row r="212" spans="4:19" s="4" customFormat="1" ht="19.7" customHeight="1">
      <c r="D212" s="28"/>
      <c r="E212" s="28"/>
      <c r="F212" s="28"/>
      <c r="G212" s="73"/>
      <c r="H212" s="229"/>
      <c r="I212" s="27"/>
      <c r="J212" s="77"/>
      <c r="K212" s="217"/>
      <c r="L212" s="73"/>
      <c r="M212" s="27"/>
      <c r="N212" s="27"/>
      <c r="O212" s="32"/>
      <c r="P212" s="28"/>
      <c r="Q212" s="27"/>
      <c r="R212" s="32"/>
      <c r="S212" s="1828"/>
    </row>
    <row r="213" spans="4:19" s="4" customFormat="1" ht="19.7" customHeight="1">
      <c r="D213" s="28"/>
      <c r="E213" s="28"/>
      <c r="F213" s="28"/>
      <c r="G213" s="73"/>
      <c r="H213" s="229"/>
      <c r="I213" s="27"/>
      <c r="J213" s="77"/>
      <c r="K213" s="217"/>
      <c r="L213" s="73"/>
      <c r="M213" s="27"/>
      <c r="N213" s="27"/>
      <c r="O213" s="32"/>
      <c r="P213" s="28"/>
      <c r="Q213" s="27"/>
      <c r="R213" s="32"/>
      <c r="S213" s="1828"/>
    </row>
    <row r="214" spans="4:19" s="4" customFormat="1" ht="19.7" customHeight="1">
      <c r="D214" s="28"/>
      <c r="E214" s="28"/>
      <c r="F214" s="28"/>
      <c r="G214" s="73"/>
      <c r="H214" s="229"/>
      <c r="I214" s="27"/>
      <c r="J214" s="77"/>
      <c r="K214" s="217"/>
      <c r="L214" s="73"/>
      <c r="M214" s="27"/>
      <c r="N214" s="27"/>
      <c r="O214" s="32"/>
      <c r="P214" s="28"/>
      <c r="Q214" s="27"/>
      <c r="R214" s="32"/>
      <c r="S214" s="1828"/>
    </row>
    <row r="215" spans="4:19" s="4" customFormat="1" ht="19.7" customHeight="1">
      <c r="D215" s="28"/>
      <c r="E215" s="28"/>
      <c r="F215" s="28"/>
      <c r="G215" s="73"/>
      <c r="H215" s="229"/>
      <c r="I215" s="27"/>
      <c r="J215" s="77"/>
      <c r="K215" s="217"/>
      <c r="L215" s="73"/>
      <c r="M215" s="27"/>
      <c r="N215" s="27"/>
      <c r="O215" s="32"/>
      <c r="P215" s="28"/>
      <c r="Q215" s="27"/>
      <c r="R215" s="32"/>
      <c r="S215" s="1828"/>
    </row>
    <row r="216" spans="4:19" s="4" customFormat="1" ht="19.7" customHeight="1">
      <c r="D216" s="28"/>
      <c r="E216" s="28"/>
      <c r="F216" s="28"/>
      <c r="G216" s="73"/>
      <c r="H216" s="229"/>
      <c r="I216" s="27"/>
      <c r="J216" s="77"/>
      <c r="K216" s="217"/>
      <c r="L216" s="73"/>
      <c r="M216" s="27"/>
      <c r="N216" s="27"/>
      <c r="O216" s="32"/>
      <c r="P216" s="28"/>
      <c r="Q216" s="27"/>
      <c r="R216" s="32"/>
      <c r="S216" s="1828"/>
    </row>
    <row r="217" spans="4:19" s="4" customFormat="1" ht="19.7" customHeight="1">
      <c r="D217" s="28"/>
      <c r="E217" s="28"/>
      <c r="F217" s="28"/>
      <c r="G217" s="73"/>
      <c r="H217" s="229"/>
      <c r="I217" s="27"/>
      <c r="J217" s="77"/>
      <c r="K217" s="217"/>
      <c r="L217" s="73"/>
      <c r="M217" s="27"/>
      <c r="N217" s="27"/>
      <c r="O217" s="32"/>
      <c r="P217" s="28"/>
      <c r="Q217" s="27"/>
      <c r="R217" s="32"/>
      <c r="S217" s="1828"/>
    </row>
    <row r="218" spans="4:19" s="4" customFormat="1" ht="19.7" customHeight="1">
      <c r="D218" s="28"/>
      <c r="E218" s="28"/>
      <c r="F218" s="28"/>
      <c r="G218" s="73"/>
      <c r="H218" s="229"/>
      <c r="I218" s="27"/>
      <c r="J218" s="77"/>
      <c r="K218" s="217"/>
      <c r="L218" s="73"/>
      <c r="M218" s="27"/>
      <c r="N218" s="27"/>
      <c r="O218" s="32"/>
      <c r="P218" s="28"/>
      <c r="Q218" s="27"/>
      <c r="R218" s="32"/>
      <c r="S218" s="1828"/>
    </row>
    <row r="219" spans="4:19" s="4" customFormat="1" ht="19.7" customHeight="1">
      <c r="D219" s="28"/>
      <c r="E219" s="28"/>
      <c r="F219" s="28"/>
      <c r="G219" s="73"/>
      <c r="H219" s="229"/>
      <c r="I219" s="27"/>
      <c r="J219" s="77"/>
      <c r="K219" s="217"/>
      <c r="L219" s="73"/>
      <c r="M219" s="27"/>
      <c r="N219" s="27"/>
      <c r="O219" s="32"/>
      <c r="P219" s="28"/>
      <c r="Q219" s="27"/>
      <c r="R219" s="32"/>
      <c r="S219" s="1828"/>
    </row>
    <row r="220" spans="4:19" s="4" customFormat="1" ht="19.7" customHeight="1">
      <c r="D220" s="28"/>
      <c r="E220" s="28"/>
      <c r="F220" s="28"/>
      <c r="G220" s="73"/>
      <c r="H220" s="229"/>
      <c r="I220" s="27"/>
      <c r="J220" s="77"/>
      <c r="K220" s="217"/>
      <c r="L220" s="73"/>
      <c r="M220" s="27"/>
      <c r="N220" s="27"/>
      <c r="O220" s="32"/>
      <c r="P220" s="28"/>
      <c r="Q220" s="27"/>
      <c r="R220" s="32"/>
      <c r="S220" s="1828"/>
    </row>
    <row r="221" spans="4:19" s="4" customFormat="1" ht="19.7" customHeight="1">
      <c r="D221" s="28"/>
      <c r="E221" s="28"/>
      <c r="F221" s="28"/>
      <c r="G221" s="73"/>
      <c r="H221" s="229"/>
      <c r="I221" s="27"/>
      <c r="J221" s="77"/>
      <c r="K221" s="217"/>
      <c r="L221" s="73"/>
      <c r="M221" s="27"/>
      <c r="N221" s="27"/>
      <c r="O221" s="32"/>
      <c r="P221" s="28"/>
      <c r="Q221" s="27"/>
      <c r="R221" s="32"/>
      <c r="S221" s="1828"/>
    </row>
    <row r="222" spans="4:19" s="4" customFormat="1" ht="19.7" customHeight="1">
      <c r="D222" s="28"/>
      <c r="E222" s="28"/>
      <c r="F222" s="28"/>
      <c r="G222" s="73"/>
      <c r="H222" s="229"/>
      <c r="I222" s="27"/>
      <c r="J222" s="77"/>
      <c r="K222" s="217"/>
      <c r="L222" s="73"/>
      <c r="M222" s="27"/>
      <c r="N222" s="27"/>
      <c r="O222" s="32"/>
      <c r="P222" s="28"/>
      <c r="Q222" s="27"/>
      <c r="R222" s="32"/>
      <c r="S222" s="1828"/>
    </row>
    <row r="223" spans="4:19" s="4" customFormat="1" ht="19.7" customHeight="1">
      <c r="D223" s="28"/>
      <c r="E223" s="28"/>
      <c r="F223" s="28"/>
      <c r="G223" s="73"/>
      <c r="H223" s="229"/>
      <c r="I223" s="27"/>
      <c r="J223" s="77"/>
      <c r="K223" s="217"/>
      <c r="L223" s="73"/>
      <c r="M223" s="27"/>
      <c r="N223" s="27"/>
      <c r="O223" s="32"/>
      <c r="P223" s="28"/>
      <c r="Q223" s="27"/>
      <c r="R223" s="32"/>
      <c r="S223" s="1828"/>
    </row>
    <row r="224" spans="4:19" s="4" customFormat="1" ht="19.7" customHeight="1">
      <c r="D224" s="28"/>
      <c r="E224" s="28"/>
      <c r="F224" s="28"/>
      <c r="G224" s="73"/>
      <c r="H224" s="229"/>
      <c r="I224" s="27"/>
      <c r="J224" s="77"/>
      <c r="K224" s="217"/>
      <c r="L224" s="73"/>
      <c r="M224" s="27"/>
      <c r="N224" s="27"/>
      <c r="O224" s="32"/>
      <c r="P224" s="28"/>
      <c r="Q224" s="27"/>
      <c r="R224" s="32"/>
      <c r="S224" s="1828"/>
    </row>
    <row r="225" spans="4:19" s="4" customFormat="1" ht="19.7" customHeight="1">
      <c r="D225" s="28"/>
      <c r="E225" s="28"/>
      <c r="F225" s="28"/>
      <c r="G225" s="73"/>
      <c r="H225" s="229"/>
      <c r="I225" s="27"/>
      <c r="J225" s="77"/>
      <c r="K225" s="217"/>
      <c r="L225" s="73"/>
      <c r="M225" s="27"/>
      <c r="N225" s="27"/>
      <c r="O225" s="32"/>
      <c r="P225" s="28"/>
      <c r="Q225" s="27"/>
      <c r="R225" s="32"/>
      <c r="S225" s="1828"/>
    </row>
    <row r="226" spans="4:19" s="4" customFormat="1" ht="19.7" customHeight="1">
      <c r="D226" s="28"/>
      <c r="E226" s="28"/>
      <c r="F226" s="28"/>
      <c r="G226" s="73"/>
      <c r="H226" s="229"/>
      <c r="I226" s="27"/>
      <c r="J226" s="77"/>
      <c r="K226" s="217"/>
      <c r="L226" s="73"/>
      <c r="M226" s="27"/>
      <c r="N226" s="27"/>
      <c r="O226" s="32"/>
      <c r="P226" s="28"/>
      <c r="Q226" s="27"/>
      <c r="R226" s="32"/>
      <c r="S226" s="1828"/>
    </row>
    <row r="227" spans="4:19" s="4" customFormat="1" ht="19.7" customHeight="1">
      <c r="D227" s="28"/>
      <c r="E227" s="28"/>
      <c r="F227" s="28"/>
      <c r="G227" s="73"/>
      <c r="H227" s="229"/>
      <c r="I227" s="27"/>
      <c r="J227" s="77"/>
      <c r="K227" s="217"/>
      <c r="L227" s="73"/>
      <c r="M227" s="27"/>
      <c r="N227" s="27"/>
      <c r="O227" s="32"/>
      <c r="P227" s="28"/>
      <c r="Q227" s="27"/>
      <c r="R227" s="32"/>
      <c r="S227" s="1828"/>
    </row>
    <row r="228" spans="4:19" s="4" customFormat="1" ht="19.7" customHeight="1">
      <c r="D228" s="28"/>
      <c r="E228" s="28"/>
      <c r="F228" s="28"/>
      <c r="G228" s="73"/>
      <c r="H228" s="229"/>
      <c r="I228" s="27"/>
      <c r="J228" s="77"/>
      <c r="K228" s="217"/>
      <c r="L228" s="73"/>
      <c r="M228" s="27"/>
      <c r="N228" s="27"/>
      <c r="O228" s="32"/>
      <c r="P228" s="28"/>
      <c r="Q228" s="27"/>
      <c r="R228" s="32"/>
      <c r="S228" s="1828"/>
    </row>
    <row r="229" spans="4:19" s="4" customFormat="1" ht="19.7" customHeight="1">
      <c r="D229" s="28"/>
      <c r="E229" s="28"/>
      <c r="F229" s="28"/>
      <c r="G229" s="73"/>
      <c r="H229" s="229"/>
      <c r="I229" s="27"/>
      <c r="J229" s="77"/>
      <c r="K229" s="217"/>
      <c r="L229" s="73"/>
      <c r="M229" s="27"/>
      <c r="N229" s="27"/>
      <c r="O229" s="32"/>
      <c r="P229" s="28"/>
      <c r="Q229" s="27"/>
      <c r="R229" s="32"/>
      <c r="S229" s="1828"/>
    </row>
    <row r="230" spans="4:19" s="4" customFormat="1" ht="19.7" customHeight="1">
      <c r="D230" s="28"/>
      <c r="E230" s="28"/>
      <c r="F230" s="28"/>
      <c r="G230" s="73"/>
      <c r="H230" s="229"/>
      <c r="I230" s="27"/>
      <c r="J230" s="77"/>
      <c r="K230" s="217"/>
      <c r="L230" s="73"/>
      <c r="M230" s="27"/>
      <c r="N230" s="27"/>
      <c r="O230" s="32"/>
      <c r="P230" s="28"/>
      <c r="Q230" s="27"/>
      <c r="R230" s="32"/>
      <c r="S230" s="1828"/>
    </row>
    <row r="231" spans="4:19" s="4" customFormat="1" ht="19.7" customHeight="1">
      <c r="D231" s="28"/>
      <c r="E231" s="28"/>
      <c r="F231" s="28"/>
      <c r="G231" s="73"/>
      <c r="H231" s="229"/>
      <c r="I231" s="27"/>
      <c r="J231" s="77"/>
      <c r="K231" s="217"/>
      <c r="L231" s="73"/>
      <c r="M231" s="27"/>
      <c r="N231" s="27"/>
      <c r="O231" s="32"/>
      <c r="P231" s="28"/>
      <c r="Q231" s="27"/>
      <c r="R231" s="32"/>
      <c r="S231" s="1828"/>
    </row>
    <row r="232" spans="4:19" s="4" customFormat="1" ht="19.7" customHeight="1">
      <c r="D232" s="28"/>
      <c r="E232" s="28"/>
      <c r="F232" s="28"/>
      <c r="G232" s="73"/>
      <c r="H232" s="229"/>
      <c r="I232" s="27"/>
      <c r="J232" s="77"/>
      <c r="K232" s="217"/>
      <c r="L232" s="73"/>
      <c r="M232" s="27"/>
      <c r="N232" s="27"/>
      <c r="O232" s="32"/>
      <c r="P232" s="28"/>
      <c r="Q232" s="27"/>
      <c r="R232" s="32"/>
      <c r="S232" s="1828"/>
    </row>
    <row r="233" spans="4:19" s="4" customFormat="1" ht="19.7" customHeight="1">
      <c r="D233" s="28"/>
      <c r="E233" s="28"/>
      <c r="F233" s="28"/>
      <c r="G233" s="73"/>
      <c r="H233" s="229"/>
      <c r="I233" s="27"/>
      <c r="J233" s="77"/>
      <c r="K233" s="217"/>
      <c r="L233" s="73"/>
      <c r="M233" s="27"/>
      <c r="N233" s="27"/>
      <c r="O233" s="32"/>
      <c r="P233" s="28"/>
      <c r="Q233" s="27"/>
      <c r="R233" s="32"/>
      <c r="S233" s="1828"/>
    </row>
    <row r="234" spans="4:19" s="4" customFormat="1" ht="19.7" customHeight="1">
      <c r="D234" s="28"/>
      <c r="E234" s="28"/>
      <c r="F234" s="28"/>
      <c r="G234" s="73"/>
      <c r="H234" s="229"/>
      <c r="I234" s="27"/>
      <c r="J234" s="77"/>
      <c r="K234" s="217"/>
      <c r="L234" s="73"/>
      <c r="M234" s="27"/>
      <c r="N234" s="27"/>
      <c r="O234" s="32"/>
      <c r="P234" s="28"/>
      <c r="Q234" s="27"/>
      <c r="R234" s="32"/>
      <c r="S234" s="1828"/>
    </row>
    <row r="235" spans="4:19" s="4" customFormat="1" ht="19.7" customHeight="1">
      <c r="D235" s="28"/>
      <c r="E235" s="28"/>
      <c r="F235" s="28"/>
      <c r="G235" s="73"/>
      <c r="H235" s="229"/>
      <c r="I235" s="27"/>
      <c r="J235" s="77"/>
      <c r="K235" s="217"/>
      <c r="L235" s="73"/>
      <c r="M235" s="27"/>
      <c r="N235" s="27"/>
      <c r="O235" s="32"/>
      <c r="P235" s="28"/>
      <c r="Q235" s="27"/>
      <c r="R235" s="32"/>
      <c r="S235" s="1828"/>
    </row>
    <row r="236" spans="4:19" s="4" customFormat="1" ht="19.7" customHeight="1">
      <c r="D236" s="28"/>
      <c r="E236" s="28"/>
      <c r="F236" s="28"/>
      <c r="G236" s="73"/>
      <c r="H236" s="229"/>
      <c r="I236" s="27"/>
      <c r="J236" s="77"/>
      <c r="K236" s="217"/>
      <c r="L236" s="73"/>
      <c r="M236" s="27"/>
      <c r="N236" s="27"/>
      <c r="O236" s="32"/>
      <c r="P236" s="28"/>
      <c r="Q236" s="27"/>
      <c r="R236" s="32"/>
      <c r="S236" s="1828"/>
    </row>
    <row r="237" spans="4:19" s="4" customFormat="1" ht="19.7" customHeight="1">
      <c r="D237" s="28"/>
      <c r="E237" s="28"/>
      <c r="F237" s="28"/>
      <c r="G237" s="73"/>
      <c r="H237" s="229"/>
      <c r="I237" s="27"/>
      <c r="J237" s="77"/>
      <c r="K237" s="217"/>
      <c r="L237" s="73"/>
      <c r="M237" s="27"/>
      <c r="N237" s="27"/>
      <c r="O237" s="32"/>
      <c r="P237" s="28"/>
      <c r="Q237" s="27"/>
      <c r="R237" s="32"/>
      <c r="S237" s="1828"/>
    </row>
    <row r="238" spans="4:19" s="4" customFormat="1" ht="19.7" customHeight="1">
      <c r="D238" s="28"/>
      <c r="E238" s="28"/>
      <c r="F238" s="28"/>
      <c r="G238" s="73"/>
      <c r="H238" s="229"/>
      <c r="I238" s="27"/>
      <c r="J238" s="77"/>
      <c r="K238" s="217"/>
      <c r="L238" s="73"/>
      <c r="M238" s="27"/>
      <c r="N238" s="27"/>
      <c r="O238" s="32"/>
      <c r="P238" s="28"/>
      <c r="Q238" s="27"/>
      <c r="R238" s="32"/>
      <c r="S238" s="1828"/>
    </row>
    <row r="239" spans="4:19" s="4" customFormat="1" ht="19.7" customHeight="1">
      <c r="D239" s="28"/>
      <c r="E239" s="28"/>
      <c r="F239" s="28"/>
      <c r="G239" s="73"/>
      <c r="H239" s="229"/>
      <c r="I239" s="27"/>
      <c r="J239" s="77"/>
      <c r="K239" s="217"/>
      <c r="L239" s="73"/>
      <c r="M239" s="27"/>
      <c r="N239" s="27"/>
      <c r="O239" s="32"/>
      <c r="P239" s="28"/>
      <c r="Q239" s="27"/>
      <c r="R239" s="32"/>
      <c r="S239" s="1828"/>
    </row>
    <row r="240" spans="4:19" s="4" customFormat="1" ht="19.7" customHeight="1">
      <c r="D240" s="28"/>
      <c r="E240" s="28"/>
      <c r="F240" s="28"/>
      <c r="G240" s="73"/>
      <c r="H240" s="229"/>
      <c r="I240" s="27"/>
      <c r="J240" s="77"/>
      <c r="K240" s="217"/>
      <c r="L240" s="73"/>
      <c r="M240" s="27"/>
      <c r="N240" s="27"/>
      <c r="O240" s="32"/>
      <c r="P240" s="28"/>
      <c r="Q240" s="27"/>
      <c r="R240" s="32"/>
      <c r="S240" s="1828"/>
    </row>
    <row r="241" spans="4:19" s="4" customFormat="1" ht="19.7" customHeight="1">
      <c r="D241" s="28"/>
      <c r="E241" s="28"/>
      <c r="F241" s="28"/>
      <c r="G241" s="73"/>
      <c r="H241" s="229"/>
      <c r="I241" s="27"/>
      <c r="J241" s="77"/>
      <c r="K241" s="217"/>
      <c r="L241" s="73"/>
      <c r="M241" s="27"/>
      <c r="N241" s="27"/>
      <c r="O241" s="32"/>
      <c r="P241" s="28"/>
      <c r="Q241" s="27"/>
      <c r="R241" s="32"/>
      <c r="S241" s="1828"/>
    </row>
    <row r="242" spans="4:19" s="4" customFormat="1" ht="19.7" customHeight="1">
      <c r="D242" s="28"/>
      <c r="E242" s="28"/>
      <c r="F242" s="28"/>
      <c r="G242" s="73"/>
      <c r="H242" s="229"/>
      <c r="I242" s="27"/>
      <c r="J242" s="77"/>
      <c r="K242" s="217"/>
      <c r="L242" s="73"/>
      <c r="M242" s="27"/>
      <c r="N242" s="27"/>
      <c r="O242" s="32"/>
      <c r="P242" s="28"/>
      <c r="Q242" s="27"/>
      <c r="R242" s="32"/>
      <c r="S242" s="1828"/>
    </row>
    <row r="243" spans="4:19" s="4" customFormat="1" ht="19.7" customHeight="1">
      <c r="D243" s="28"/>
      <c r="E243" s="28"/>
      <c r="F243" s="28"/>
      <c r="G243" s="73"/>
      <c r="H243" s="229"/>
      <c r="I243" s="27"/>
      <c r="J243" s="77"/>
      <c r="K243" s="217"/>
      <c r="L243" s="73"/>
      <c r="M243" s="27"/>
      <c r="N243" s="27"/>
      <c r="O243" s="32"/>
      <c r="P243" s="28"/>
      <c r="Q243" s="27"/>
      <c r="R243" s="32"/>
      <c r="S243" s="1828"/>
    </row>
    <row r="244" spans="4:19" s="4" customFormat="1" ht="19.7" customHeight="1">
      <c r="D244" s="28"/>
      <c r="E244" s="28"/>
      <c r="F244" s="28"/>
      <c r="G244" s="73"/>
      <c r="H244" s="229"/>
      <c r="I244" s="27"/>
      <c r="J244" s="77"/>
      <c r="K244" s="217"/>
      <c r="L244" s="73"/>
      <c r="M244" s="27"/>
      <c r="N244" s="27"/>
      <c r="O244" s="32"/>
      <c r="P244" s="28"/>
      <c r="Q244" s="27"/>
      <c r="R244" s="32"/>
      <c r="S244" s="1828"/>
    </row>
    <row r="245" spans="4:19" s="4" customFormat="1" ht="19.7" customHeight="1">
      <c r="D245" s="28"/>
      <c r="E245" s="28"/>
      <c r="F245" s="28"/>
      <c r="G245" s="73"/>
      <c r="H245" s="229"/>
      <c r="I245" s="27"/>
      <c r="J245" s="77"/>
      <c r="K245" s="217"/>
      <c r="L245" s="73"/>
      <c r="M245" s="27"/>
      <c r="N245" s="27"/>
      <c r="O245" s="32"/>
      <c r="P245" s="28"/>
      <c r="Q245" s="27"/>
      <c r="R245" s="32"/>
      <c r="S245" s="1828"/>
    </row>
    <row r="246" spans="4:19" s="4" customFormat="1" ht="19.7" customHeight="1">
      <c r="D246" s="28"/>
      <c r="E246" s="28"/>
      <c r="F246" s="28"/>
      <c r="G246" s="73"/>
      <c r="H246" s="229"/>
      <c r="I246" s="27"/>
      <c r="J246" s="77"/>
      <c r="K246" s="217"/>
      <c r="L246" s="73"/>
      <c r="M246" s="27"/>
      <c r="N246" s="27"/>
      <c r="O246" s="32"/>
      <c r="P246" s="28"/>
      <c r="Q246" s="27"/>
      <c r="R246" s="32"/>
      <c r="S246" s="1828"/>
    </row>
    <row r="247" spans="4:19" s="4" customFormat="1" ht="19.7" customHeight="1">
      <c r="D247" s="28"/>
      <c r="E247" s="28"/>
      <c r="F247" s="28"/>
      <c r="G247" s="73"/>
      <c r="H247" s="229"/>
      <c r="I247" s="27"/>
      <c r="J247" s="77"/>
      <c r="K247" s="217"/>
      <c r="L247" s="73"/>
      <c r="M247" s="27"/>
      <c r="N247" s="27"/>
      <c r="O247" s="32"/>
      <c r="P247" s="28"/>
      <c r="Q247" s="27"/>
      <c r="R247" s="32"/>
      <c r="S247" s="1828"/>
    </row>
    <row r="248" spans="4:19" s="4" customFormat="1" ht="19.7" customHeight="1">
      <c r="D248" s="28"/>
      <c r="E248" s="28"/>
      <c r="F248" s="28"/>
      <c r="G248" s="73"/>
      <c r="H248" s="229"/>
      <c r="I248" s="27"/>
      <c r="J248" s="77"/>
      <c r="K248" s="217"/>
      <c r="L248" s="73"/>
      <c r="M248" s="27"/>
      <c r="N248" s="27"/>
      <c r="O248" s="32"/>
      <c r="P248" s="28"/>
      <c r="Q248" s="27"/>
      <c r="R248" s="32"/>
      <c r="S248" s="1828"/>
    </row>
    <row r="249" spans="4:19" s="4" customFormat="1" ht="19.7" customHeight="1">
      <c r="D249" s="28"/>
      <c r="E249" s="28"/>
      <c r="F249" s="28"/>
      <c r="G249" s="73"/>
      <c r="H249" s="229"/>
      <c r="I249" s="27"/>
      <c r="J249" s="77"/>
      <c r="K249" s="217"/>
      <c r="L249" s="73"/>
      <c r="M249" s="27"/>
      <c r="N249" s="27"/>
      <c r="O249" s="32"/>
      <c r="P249" s="28"/>
      <c r="Q249" s="27"/>
      <c r="R249" s="32"/>
      <c r="S249" s="1828"/>
    </row>
    <row r="250" spans="4:19" s="4" customFormat="1" ht="19.7" customHeight="1">
      <c r="D250" s="28"/>
      <c r="E250" s="28"/>
      <c r="F250" s="28"/>
      <c r="G250" s="73"/>
      <c r="H250" s="229"/>
      <c r="I250" s="27"/>
      <c r="J250" s="77"/>
      <c r="K250" s="217"/>
      <c r="L250" s="73"/>
      <c r="M250" s="27"/>
      <c r="N250" s="27"/>
      <c r="O250" s="32"/>
      <c r="P250" s="28"/>
      <c r="Q250" s="27"/>
      <c r="R250" s="32"/>
      <c r="S250" s="1828"/>
    </row>
    <row r="251" spans="4:19" s="4" customFormat="1" ht="19.7" customHeight="1">
      <c r="D251" s="28"/>
      <c r="E251" s="28"/>
      <c r="F251" s="28"/>
      <c r="G251" s="73"/>
      <c r="H251" s="229"/>
      <c r="I251" s="27"/>
      <c r="J251" s="77"/>
      <c r="K251" s="217"/>
      <c r="L251" s="73"/>
      <c r="M251" s="27"/>
      <c r="N251" s="27"/>
      <c r="O251" s="32"/>
      <c r="P251" s="28"/>
      <c r="Q251" s="27"/>
      <c r="R251" s="32"/>
      <c r="S251" s="1828"/>
    </row>
    <row r="252" spans="4:19" s="4" customFormat="1" ht="19.7" customHeight="1">
      <c r="D252" s="28"/>
      <c r="E252" s="28"/>
      <c r="F252" s="28"/>
      <c r="G252" s="73"/>
      <c r="H252" s="229"/>
      <c r="I252" s="27"/>
      <c r="J252" s="77"/>
      <c r="K252" s="217"/>
      <c r="L252" s="73"/>
      <c r="M252" s="27"/>
      <c r="N252" s="27"/>
      <c r="O252" s="32"/>
      <c r="P252" s="28"/>
      <c r="Q252" s="27"/>
      <c r="R252" s="32"/>
      <c r="S252" s="1828"/>
    </row>
    <row r="253" spans="4:19" s="4" customFormat="1" ht="19.7" customHeight="1">
      <c r="D253" s="28"/>
      <c r="E253" s="28"/>
      <c r="F253" s="28"/>
      <c r="G253" s="73"/>
      <c r="H253" s="229"/>
      <c r="I253" s="27"/>
      <c r="J253" s="77"/>
      <c r="K253" s="217"/>
      <c r="L253" s="73"/>
      <c r="M253" s="27"/>
      <c r="N253" s="27"/>
      <c r="O253" s="32"/>
      <c r="P253" s="28"/>
      <c r="Q253" s="27"/>
      <c r="R253" s="32"/>
      <c r="S253" s="1828"/>
    </row>
    <row r="254" spans="4:19" s="4" customFormat="1" ht="19.7" customHeight="1">
      <c r="D254" s="28"/>
      <c r="E254" s="28"/>
      <c r="F254" s="28"/>
      <c r="G254" s="73"/>
      <c r="H254" s="229"/>
      <c r="I254" s="27"/>
      <c r="J254" s="77"/>
      <c r="K254" s="217"/>
      <c r="L254" s="73"/>
      <c r="M254" s="27"/>
      <c r="N254" s="27"/>
      <c r="O254" s="32"/>
      <c r="P254" s="28"/>
      <c r="Q254" s="27"/>
      <c r="R254" s="32"/>
      <c r="S254" s="1828"/>
    </row>
    <row r="255" spans="4:19" s="4" customFormat="1" ht="19.7" customHeight="1">
      <c r="D255" s="28"/>
      <c r="E255" s="28"/>
      <c r="F255" s="28"/>
      <c r="G255" s="73"/>
      <c r="H255" s="229"/>
      <c r="I255" s="27"/>
      <c r="J255" s="77"/>
      <c r="K255" s="217"/>
      <c r="L255" s="73"/>
      <c r="M255" s="27"/>
      <c r="N255" s="27"/>
      <c r="O255" s="32"/>
      <c r="P255" s="28"/>
      <c r="Q255" s="27"/>
      <c r="R255" s="32"/>
      <c r="S255" s="1828"/>
    </row>
    <row r="256" spans="4:19" s="4" customFormat="1" ht="19.7" customHeight="1">
      <c r="D256" s="28"/>
      <c r="E256" s="28"/>
      <c r="F256" s="28"/>
      <c r="G256" s="73"/>
      <c r="H256" s="229"/>
      <c r="I256" s="27"/>
      <c r="J256" s="77"/>
      <c r="K256" s="217"/>
      <c r="L256" s="73"/>
      <c r="M256" s="27"/>
      <c r="N256" s="27"/>
      <c r="O256" s="32"/>
      <c r="P256" s="28"/>
      <c r="Q256" s="27"/>
      <c r="R256" s="32"/>
      <c r="S256" s="1828"/>
    </row>
    <row r="257" spans="4:19" s="4" customFormat="1" ht="19.7" customHeight="1">
      <c r="D257" s="28"/>
      <c r="E257" s="28"/>
      <c r="F257" s="28"/>
      <c r="G257" s="73"/>
      <c r="H257" s="229"/>
      <c r="I257" s="27"/>
      <c r="J257" s="77"/>
      <c r="K257" s="217"/>
      <c r="L257" s="73"/>
      <c r="M257" s="27"/>
      <c r="N257" s="27"/>
      <c r="O257" s="32"/>
      <c r="P257" s="28"/>
      <c r="Q257" s="27"/>
      <c r="R257" s="32"/>
      <c r="S257" s="1828"/>
    </row>
    <row r="258" spans="4:19" s="4" customFormat="1" ht="19.7" customHeight="1">
      <c r="D258" s="28"/>
      <c r="E258" s="28"/>
      <c r="F258" s="28"/>
      <c r="G258" s="73"/>
      <c r="H258" s="229"/>
      <c r="I258" s="27"/>
      <c r="J258" s="77"/>
      <c r="K258" s="217"/>
      <c r="L258" s="73"/>
      <c r="M258" s="27"/>
      <c r="N258" s="27"/>
      <c r="O258" s="32"/>
      <c r="P258" s="28"/>
      <c r="Q258" s="27"/>
      <c r="R258" s="32"/>
      <c r="S258" s="1828"/>
    </row>
    <row r="259" spans="4:19" s="4" customFormat="1" ht="19.7" customHeight="1">
      <c r="D259" s="28"/>
      <c r="E259" s="28"/>
      <c r="F259" s="28"/>
      <c r="G259" s="73"/>
      <c r="H259" s="229"/>
      <c r="I259" s="27"/>
      <c r="J259" s="77"/>
      <c r="K259" s="217"/>
      <c r="L259" s="73"/>
      <c r="M259" s="27"/>
      <c r="N259" s="27"/>
      <c r="O259" s="32"/>
      <c r="P259" s="28"/>
      <c r="Q259" s="27"/>
      <c r="R259" s="32"/>
      <c r="S259" s="1828"/>
    </row>
    <row r="260" spans="4:19" s="4" customFormat="1" ht="19.7" customHeight="1">
      <c r="D260" s="28"/>
      <c r="E260" s="28"/>
      <c r="F260" s="28"/>
      <c r="G260" s="73"/>
      <c r="H260" s="229"/>
      <c r="I260" s="27"/>
      <c r="J260" s="77"/>
      <c r="K260" s="217"/>
      <c r="L260" s="73"/>
      <c r="M260" s="27"/>
      <c r="N260" s="27"/>
      <c r="O260" s="32"/>
      <c r="P260" s="28"/>
      <c r="Q260" s="27"/>
      <c r="R260" s="32"/>
      <c r="S260" s="1828"/>
    </row>
    <row r="261" spans="4:19" s="4" customFormat="1" ht="19.7" customHeight="1">
      <c r="D261" s="28"/>
      <c r="E261" s="28"/>
      <c r="F261" s="28"/>
      <c r="G261" s="73"/>
      <c r="H261" s="229"/>
      <c r="I261" s="27"/>
      <c r="J261" s="77"/>
      <c r="K261" s="217"/>
      <c r="L261" s="73"/>
      <c r="M261" s="27"/>
      <c r="N261" s="27"/>
      <c r="O261" s="32"/>
      <c r="P261" s="28"/>
      <c r="Q261" s="27"/>
      <c r="R261" s="32"/>
      <c r="S261" s="1828"/>
    </row>
    <row r="262" spans="4:19" s="4" customFormat="1" ht="19.7" customHeight="1">
      <c r="D262" s="28"/>
      <c r="E262" s="28"/>
      <c r="F262" s="28"/>
      <c r="G262" s="73"/>
      <c r="H262" s="229"/>
      <c r="I262" s="27"/>
      <c r="J262" s="77"/>
      <c r="K262" s="217"/>
      <c r="L262" s="73"/>
      <c r="M262" s="27"/>
      <c r="N262" s="27"/>
      <c r="O262" s="32"/>
      <c r="P262" s="28"/>
      <c r="Q262" s="27"/>
      <c r="R262" s="32"/>
      <c r="S262" s="1828"/>
    </row>
    <row r="263" spans="4:19" s="4" customFormat="1" ht="19.7" customHeight="1">
      <c r="D263" s="28"/>
      <c r="E263" s="28"/>
      <c r="F263" s="28"/>
      <c r="G263" s="73"/>
      <c r="H263" s="229"/>
      <c r="I263" s="27"/>
      <c r="J263" s="77"/>
      <c r="K263" s="217"/>
      <c r="L263" s="73"/>
      <c r="M263" s="27"/>
      <c r="N263" s="27"/>
      <c r="O263" s="32"/>
      <c r="P263" s="28"/>
      <c r="Q263" s="27"/>
      <c r="R263" s="32"/>
      <c r="S263" s="1828"/>
    </row>
    <row r="264" spans="4:19" s="4" customFormat="1" ht="19.7" customHeight="1">
      <c r="D264" s="28"/>
      <c r="E264" s="28"/>
      <c r="F264" s="28"/>
      <c r="G264" s="73"/>
      <c r="H264" s="229"/>
      <c r="I264" s="27"/>
      <c r="J264" s="77"/>
      <c r="K264" s="217"/>
      <c r="L264" s="73"/>
      <c r="M264" s="27"/>
      <c r="N264" s="27"/>
      <c r="O264" s="32"/>
      <c r="P264" s="28"/>
      <c r="Q264" s="27"/>
      <c r="R264" s="32"/>
      <c r="S264" s="1828"/>
    </row>
    <row r="265" spans="4:19" s="4" customFormat="1" ht="19.7" customHeight="1">
      <c r="D265" s="28"/>
      <c r="E265" s="28"/>
      <c r="F265" s="28"/>
      <c r="G265" s="73"/>
      <c r="H265" s="229"/>
      <c r="I265" s="27"/>
      <c r="J265" s="77"/>
      <c r="K265" s="217"/>
      <c r="L265" s="73"/>
      <c r="M265" s="27"/>
      <c r="N265" s="27"/>
      <c r="O265" s="32"/>
      <c r="P265" s="28"/>
      <c r="Q265" s="27"/>
      <c r="R265" s="32"/>
      <c r="S265" s="1828"/>
    </row>
    <row r="266" spans="4:19" s="4" customFormat="1" ht="19.7" customHeight="1">
      <c r="D266" s="28"/>
      <c r="E266" s="28"/>
      <c r="F266" s="28"/>
      <c r="G266" s="73"/>
      <c r="H266" s="229"/>
      <c r="I266" s="27"/>
      <c r="J266" s="77"/>
      <c r="K266" s="217"/>
      <c r="L266" s="73"/>
      <c r="M266" s="27"/>
      <c r="N266" s="27"/>
      <c r="O266" s="32"/>
      <c r="P266" s="28"/>
      <c r="Q266" s="27"/>
      <c r="R266" s="32"/>
      <c r="S266" s="1828"/>
    </row>
    <row r="267" spans="4:19" s="4" customFormat="1" ht="19.7" customHeight="1">
      <c r="D267" s="28"/>
      <c r="E267" s="28"/>
      <c r="F267" s="28"/>
      <c r="G267" s="73"/>
      <c r="H267" s="229"/>
      <c r="I267" s="27"/>
      <c r="J267" s="77"/>
      <c r="K267" s="217"/>
      <c r="L267" s="73"/>
      <c r="M267" s="27"/>
      <c r="N267" s="27"/>
      <c r="O267" s="32"/>
      <c r="P267" s="28"/>
      <c r="Q267" s="27"/>
      <c r="R267" s="32"/>
      <c r="S267" s="1828"/>
    </row>
    <row r="268" spans="4:19" s="4" customFormat="1" ht="19.7" customHeight="1">
      <c r="D268" s="28"/>
      <c r="E268" s="28"/>
      <c r="F268" s="28"/>
      <c r="G268" s="73"/>
      <c r="H268" s="229"/>
      <c r="I268" s="27"/>
      <c r="J268" s="77"/>
      <c r="K268" s="217"/>
      <c r="L268" s="73"/>
      <c r="M268" s="27"/>
      <c r="N268" s="27"/>
      <c r="O268" s="32"/>
      <c r="P268" s="28"/>
      <c r="Q268" s="27"/>
      <c r="R268" s="32"/>
      <c r="S268" s="1828"/>
    </row>
    <row r="269" spans="4:19" s="4" customFormat="1" ht="19.7" customHeight="1">
      <c r="D269" s="28"/>
      <c r="E269" s="28"/>
      <c r="F269" s="28"/>
      <c r="G269" s="73"/>
      <c r="H269" s="229"/>
      <c r="I269" s="27"/>
      <c r="J269" s="77"/>
      <c r="K269" s="217"/>
      <c r="L269" s="73"/>
      <c r="M269" s="27"/>
      <c r="N269" s="27"/>
      <c r="O269" s="32"/>
      <c r="P269" s="28"/>
      <c r="Q269" s="27"/>
      <c r="R269" s="32"/>
      <c r="S269" s="1828"/>
    </row>
    <row r="270" spans="4:19" s="4" customFormat="1" ht="19.7" customHeight="1">
      <c r="D270" s="28"/>
      <c r="E270" s="28"/>
      <c r="F270" s="28"/>
      <c r="G270" s="73"/>
      <c r="H270" s="229"/>
      <c r="I270" s="27"/>
      <c r="J270" s="77"/>
      <c r="K270" s="217"/>
      <c r="L270" s="73"/>
      <c r="M270" s="27"/>
      <c r="N270" s="27"/>
      <c r="O270" s="32"/>
      <c r="P270" s="28"/>
      <c r="Q270" s="27"/>
      <c r="R270" s="32"/>
      <c r="S270" s="1828"/>
    </row>
    <row r="271" spans="4:19" s="4" customFormat="1" ht="19.7" customHeight="1">
      <c r="D271" s="28"/>
      <c r="E271" s="28"/>
      <c r="F271" s="28"/>
      <c r="G271" s="73"/>
      <c r="H271" s="229"/>
      <c r="I271" s="27"/>
      <c r="J271" s="77"/>
      <c r="K271" s="217"/>
      <c r="L271" s="73"/>
      <c r="M271" s="27"/>
      <c r="N271" s="27"/>
      <c r="O271" s="32"/>
      <c r="P271" s="28"/>
      <c r="Q271" s="27"/>
      <c r="R271" s="32"/>
      <c r="S271" s="1828"/>
    </row>
    <row r="272" spans="4:19" s="4" customFormat="1" ht="19.7" customHeight="1">
      <c r="D272" s="28"/>
      <c r="E272" s="28"/>
      <c r="F272" s="28"/>
      <c r="G272" s="73"/>
      <c r="H272" s="229"/>
      <c r="I272" s="27"/>
      <c r="J272" s="77"/>
      <c r="K272" s="217"/>
      <c r="L272" s="73"/>
      <c r="M272" s="27"/>
      <c r="N272" s="27"/>
      <c r="O272" s="32"/>
      <c r="P272" s="28"/>
      <c r="Q272" s="27"/>
      <c r="R272" s="32"/>
      <c r="S272" s="1828"/>
    </row>
    <row r="273" spans="4:19" s="4" customFormat="1" ht="19.7" customHeight="1">
      <c r="D273" s="28"/>
      <c r="E273" s="28"/>
      <c r="F273" s="28"/>
      <c r="G273" s="73"/>
      <c r="H273" s="229"/>
      <c r="I273" s="27"/>
      <c r="J273" s="77"/>
      <c r="K273" s="217"/>
      <c r="L273" s="73"/>
      <c r="M273" s="27"/>
      <c r="N273" s="27"/>
      <c r="O273" s="32"/>
      <c r="P273" s="28"/>
      <c r="Q273" s="27"/>
      <c r="R273" s="32"/>
      <c r="S273" s="1828"/>
    </row>
    <row r="274" spans="4:19" s="4" customFormat="1" ht="19.7" customHeight="1">
      <c r="D274" s="28"/>
      <c r="E274" s="28"/>
      <c r="F274" s="28"/>
      <c r="G274" s="73"/>
      <c r="H274" s="229"/>
      <c r="I274" s="27"/>
      <c r="J274" s="77"/>
      <c r="K274" s="217"/>
      <c r="L274" s="73"/>
      <c r="M274" s="27"/>
      <c r="N274" s="27"/>
      <c r="O274" s="32"/>
      <c r="P274" s="28"/>
      <c r="Q274" s="27"/>
      <c r="R274" s="32"/>
      <c r="S274" s="1828"/>
    </row>
    <row r="275" spans="4:19" s="4" customFormat="1" ht="19.7" customHeight="1">
      <c r="D275" s="28"/>
      <c r="E275" s="28"/>
      <c r="F275" s="28"/>
      <c r="G275" s="73"/>
      <c r="H275" s="229"/>
      <c r="I275" s="27"/>
      <c r="J275" s="77"/>
      <c r="K275" s="217"/>
      <c r="L275" s="73"/>
      <c r="M275" s="27"/>
      <c r="N275" s="27"/>
      <c r="O275" s="32"/>
      <c r="P275" s="28"/>
      <c r="Q275" s="27"/>
      <c r="R275" s="32"/>
      <c r="S275" s="1828"/>
    </row>
    <row r="276" spans="4:19" s="4" customFormat="1" ht="19.7" customHeight="1">
      <c r="D276" s="28"/>
      <c r="E276" s="28"/>
      <c r="F276" s="28"/>
      <c r="G276" s="73"/>
      <c r="H276" s="229"/>
      <c r="I276" s="27"/>
      <c r="J276" s="77"/>
      <c r="K276" s="217"/>
      <c r="L276" s="73"/>
      <c r="M276" s="27"/>
      <c r="N276" s="27"/>
      <c r="O276" s="32"/>
      <c r="P276" s="28"/>
      <c r="Q276" s="27"/>
      <c r="R276" s="32"/>
      <c r="S276" s="1828"/>
    </row>
    <row r="277" spans="4:19" s="4" customFormat="1" ht="19.7" customHeight="1">
      <c r="D277" s="28"/>
      <c r="E277" s="28"/>
      <c r="F277" s="28"/>
      <c r="G277" s="73"/>
      <c r="H277" s="229"/>
      <c r="I277" s="27"/>
      <c r="J277" s="77"/>
      <c r="K277" s="217"/>
      <c r="L277" s="73"/>
      <c r="M277" s="27"/>
      <c r="N277" s="27"/>
      <c r="O277" s="32"/>
      <c r="P277" s="28"/>
      <c r="Q277" s="27"/>
      <c r="R277" s="32"/>
      <c r="S277" s="1828"/>
    </row>
    <row r="278" spans="4:19" s="4" customFormat="1" ht="19.7" customHeight="1">
      <c r="D278" s="28"/>
      <c r="E278" s="28"/>
      <c r="F278" s="28"/>
      <c r="G278" s="73"/>
      <c r="H278" s="229"/>
      <c r="I278" s="27"/>
      <c r="J278" s="77"/>
      <c r="K278" s="217"/>
      <c r="L278" s="73"/>
      <c r="M278" s="27"/>
      <c r="N278" s="27"/>
      <c r="O278" s="32"/>
      <c r="P278" s="28"/>
      <c r="Q278" s="27"/>
      <c r="R278" s="32"/>
      <c r="S278" s="1828"/>
    </row>
    <row r="279" spans="4:19" s="4" customFormat="1" ht="19.7" customHeight="1">
      <c r="D279" s="28"/>
      <c r="E279" s="28"/>
      <c r="F279" s="28"/>
      <c r="G279" s="73"/>
      <c r="H279" s="229"/>
      <c r="I279" s="27"/>
      <c r="J279" s="77"/>
      <c r="K279" s="217"/>
      <c r="L279" s="73"/>
      <c r="M279" s="27"/>
      <c r="N279" s="27"/>
      <c r="O279" s="32"/>
      <c r="P279" s="28"/>
      <c r="Q279" s="27"/>
      <c r="R279" s="32"/>
      <c r="S279" s="1828"/>
    </row>
    <row r="280" spans="4:19" s="4" customFormat="1" ht="19.7" customHeight="1">
      <c r="D280" s="28"/>
      <c r="E280" s="28"/>
      <c r="F280" s="28"/>
      <c r="G280" s="73"/>
      <c r="H280" s="229"/>
      <c r="I280" s="27"/>
      <c r="J280" s="77"/>
      <c r="K280" s="217"/>
      <c r="L280" s="73"/>
      <c r="M280" s="27"/>
      <c r="N280" s="27"/>
      <c r="O280" s="32"/>
      <c r="P280" s="28"/>
      <c r="Q280" s="27"/>
      <c r="R280" s="32"/>
      <c r="S280" s="1828"/>
    </row>
    <row r="281" spans="4:19" s="4" customFormat="1" ht="19.7" customHeight="1">
      <c r="D281" s="28"/>
      <c r="E281" s="28"/>
      <c r="F281" s="28"/>
      <c r="G281" s="73"/>
      <c r="H281" s="229"/>
      <c r="I281" s="27"/>
      <c r="J281" s="77"/>
      <c r="K281" s="217"/>
      <c r="L281" s="73"/>
      <c r="M281" s="27"/>
      <c r="N281" s="27"/>
      <c r="O281" s="32"/>
      <c r="P281" s="28"/>
      <c r="Q281" s="27"/>
      <c r="R281" s="32"/>
      <c r="S281" s="1828"/>
    </row>
    <row r="282" spans="4:19" s="4" customFormat="1" ht="19.7" customHeight="1">
      <c r="D282" s="28"/>
      <c r="E282" s="28"/>
      <c r="F282" s="28"/>
      <c r="G282" s="73"/>
      <c r="H282" s="229"/>
      <c r="I282" s="27"/>
      <c r="J282" s="77"/>
      <c r="K282" s="217"/>
      <c r="L282" s="73"/>
      <c r="M282" s="27"/>
      <c r="N282" s="27"/>
      <c r="O282" s="32"/>
      <c r="P282" s="28"/>
      <c r="Q282" s="27"/>
      <c r="R282" s="32"/>
      <c r="S282" s="1828"/>
    </row>
    <row r="283" spans="4:19" s="4" customFormat="1" ht="19.7" customHeight="1">
      <c r="D283" s="28"/>
      <c r="E283" s="28"/>
      <c r="F283" s="28"/>
      <c r="G283" s="73"/>
      <c r="H283" s="229"/>
      <c r="I283" s="27"/>
      <c r="J283" s="77"/>
      <c r="K283" s="217"/>
      <c r="L283" s="73"/>
      <c r="M283" s="27"/>
      <c r="N283" s="27"/>
      <c r="O283" s="32"/>
      <c r="P283" s="28"/>
      <c r="Q283" s="27"/>
      <c r="R283" s="32"/>
      <c r="S283" s="1828"/>
    </row>
    <row r="284" spans="4:19" s="4" customFormat="1" ht="19.7" customHeight="1">
      <c r="D284" s="28"/>
      <c r="E284" s="28"/>
      <c r="F284" s="28"/>
      <c r="G284" s="73"/>
      <c r="H284" s="229"/>
      <c r="I284" s="27"/>
      <c r="J284" s="77"/>
      <c r="K284" s="217"/>
      <c r="L284" s="73"/>
      <c r="M284" s="27"/>
      <c r="N284" s="27"/>
      <c r="O284" s="32"/>
      <c r="P284" s="28"/>
      <c r="Q284" s="27"/>
      <c r="R284" s="32"/>
      <c r="S284" s="1828"/>
    </row>
    <row r="285" spans="4:19" s="4" customFormat="1" ht="19.7" customHeight="1">
      <c r="D285" s="28"/>
      <c r="E285" s="28"/>
      <c r="F285" s="28"/>
      <c r="G285" s="73"/>
      <c r="H285" s="229"/>
      <c r="I285" s="27"/>
      <c r="J285" s="77"/>
      <c r="K285" s="217"/>
      <c r="L285" s="73"/>
      <c r="M285" s="27"/>
      <c r="N285" s="27"/>
      <c r="O285" s="32"/>
      <c r="P285" s="28"/>
      <c r="Q285" s="27"/>
      <c r="R285" s="32"/>
      <c r="S285" s="1828"/>
    </row>
    <row r="286" spans="4:19" s="4" customFormat="1" ht="19.7" customHeight="1">
      <c r="D286" s="28"/>
      <c r="E286" s="28"/>
      <c r="F286" s="28"/>
      <c r="G286" s="73"/>
      <c r="H286" s="229"/>
      <c r="I286" s="27"/>
      <c r="J286" s="77"/>
      <c r="K286" s="217"/>
      <c r="L286" s="73"/>
      <c r="M286" s="27"/>
      <c r="N286" s="27"/>
      <c r="O286" s="32"/>
      <c r="P286" s="28"/>
      <c r="Q286" s="27"/>
      <c r="R286" s="32"/>
      <c r="S286" s="1828"/>
    </row>
    <row r="287" spans="4:19" s="4" customFormat="1" ht="19.7" customHeight="1">
      <c r="D287" s="28"/>
      <c r="E287" s="28"/>
      <c r="F287" s="28"/>
      <c r="G287" s="73"/>
      <c r="H287" s="229"/>
      <c r="I287" s="27"/>
      <c r="J287" s="77"/>
      <c r="K287" s="217"/>
      <c r="L287" s="73"/>
      <c r="M287" s="27"/>
      <c r="N287" s="27"/>
      <c r="O287" s="32"/>
      <c r="P287" s="28"/>
      <c r="Q287" s="27"/>
      <c r="R287" s="32"/>
      <c r="S287" s="1828"/>
    </row>
    <row r="288" spans="4:19" s="4" customFormat="1" ht="19.7" customHeight="1">
      <c r="D288" s="28"/>
      <c r="E288" s="28"/>
      <c r="F288" s="28"/>
      <c r="G288" s="73"/>
      <c r="H288" s="229"/>
      <c r="I288" s="27"/>
      <c r="J288" s="77"/>
      <c r="K288" s="217"/>
      <c r="L288" s="73"/>
      <c r="M288" s="27"/>
      <c r="N288" s="27"/>
      <c r="O288" s="32"/>
      <c r="P288" s="28"/>
      <c r="Q288" s="27"/>
      <c r="R288" s="32"/>
      <c r="S288" s="1828"/>
    </row>
    <row r="289" spans="4:19" s="4" customFormat="1" ht="19.7" customHeight="1">
      <c r="D289" s="28"/>
      <c r="E289" s="28"/>
      <c r="F289" s="28"/>
      <c r="G289" s="73"/>
      <c r="H289" s="229"/>
      <c r="I289" s="27"/>
      <c r="J289" s="77"/>
      <c r="K289" s="217"/>
      <c r="L289" s="73"/>
      <c r="M289" s="27"/>
      <c r="N289" s="27"/>
      <c r="O289" s="32"/>
      <c r="P289" s="28"/>
      <c r="Q289" s="27"/>
      <c r="R289" s="32"/>
      <c r="S289" s="1828"/>
    </row>
    <row r="290" spans="4:19" s="4" customFormat="1" ht="19.7" customHeight="1">
      <c r="D290" s="28"/>
      <c r="E290" s="28"/>
      <c r="F290" s="28"/>
      <c r="G290" s="73"/>
      <c r="H290" s="229"/>
      <c r="I290" s="27"/>
      <c r="J290" s="77"/>
      <c r="K290" s="217"/>
      <c r="L290" s="73"/>
      <c r="M290" s="27"/>
      <c r="N290" s="27"/>
      <c r="O290" s="32"/>
      <c r="P290" s="28"/>
      <c r="Q290" s="27"/>
      <c r="R290" s="32"/>
      <c r="S290" s="1828"/>
    </row>
    <row r="291" spans="4:19" s="4" customFormat="1" ht="19.7" customHeight="1">
      <c r="D291" s="28"/>
      <c r="E291" s="28"/>
      <c r="F291" s="28"/>
      <c r="G291" s="73"/>
      <c r="H291" s="229"/>
      <c r="I291" s="27"/>
      <c r="J291" s="77"/>
      <c r="K291" s="217"/>
      <c r="L291" s="73"/>
      <c r="M291" s="27"/>
      <c r="N291" s="27"/>
      <c r="O291" s="32"/>
      <c r="P291" s="28"/>
      <c r="Q291" s="27"/>
      <c r="R291" s="32"/>
      <c r="S291" s="1828"/>
    </row>
    <row r="292" spans="4:19" s="4" customFormat="1" ht="19.7" customHeight="1">
      <c r="D292" s="28"/>
      <c r="E292" s="28"/>
      <c r="F292" s="28"/>
      <c r="G292" s="73"/>
      <c r="H292" s="229"/>
      <c r="I292" s="27"/>
      <c r="J292" s="77"/>
      <c r="K292" s="217"/>
      <c r="L292" s="73"/>
      <c r="M292" s="27"/>
      <c r="N292" s="27"/>
      <c r="O292" s="32"/>
      <c r="P292" s="28"/>
      <c r="Q292" s="27"/>
      <c r="R292" s="32"/>
      <c r="S292" s="1828"/>
    </row>
    <row r="293" spans="4:19" s="4" customFormat="1" ht="19.7" customHeight="1">
      <c r="D293" s="28"/>
      <c r="E293" s="28"/>
      <c r="F293" s="28"/>
      <c r="G293" s="73"/>
      <c r="H293" s="229"/>
      <c r="I293" s="27"/>
      <c r="J293" s="77"/>
      <c r="K293" s="217"/>
      <c r="L293" s="73"/>
      <c r="M293" s="27"/>
      <c r="N293" s="27"/>
      <c r="O293" s="32"/>
      <c r="P293" s="28"/>
      <c r="Q293" s="27"/>
      <c r="R293" s="32"/>
      <c r="S293" s="1828"/>
    </row>
    <row r="294" spans="4:19" s="4" customFormat="1" ht="19.7" customHeight="1">
      <c r="D294" s="28"/>
      <c r="E294" s="28"/>
      <c r="F294" s="28"/>
      <c r="G294" s="73"/>
      <c r="H294" s="229"/>
      <c r="I294" s="27"/>
      <c r="J294" s="77"/>
      <c r="K294" s="217"/>
      <c r="L294" s="73"/>
      <c r="M294" s="27"/>
      <c r="N294" s="27"/>
      <c r="O294" s="32"/>
      <c r="P294" s="28"/>
      <c r="Q294" s="27"/>
      <c r="R294" s="32"/>
      <c r="S294" s="1828"/>
    </row>
    <row r="295" spans="4:19" s="4" customFormat="1" ht="19.7" customHeight="1">
      <c r="D295" s="28"/>
      <c r="E295" s="28"/>
      <c r="F295" s="28"/>
      <c r="G295" s="73"/>
      <c r="H295" s="229"/>
      <c r="I295" s="27"/>
      <c r="J295" s="77"/>
      <c r="K295" s="217"/>
      <c r="L295" s="73"/>
      <c r="M295" s="27"/>
      <c r="N295" s="27"/>
      <c r="O295" s="32"/>
      <c r="P295" s="28"/>
      <c r="Q295" s="27"/>
      <c r="R295" s="32"/>
      <c r="S295" s="1828"/>
    </row>
    <row r="296" spans="4:19" s="4" customFormat="1" ht="19.7" customHeight="1">
      <c r="D296" s="28"/>
      <c r="E296" s="28"/>
      <c r="F296" s="28"/>
      <c r="G296" s="73"/>
      <c r="H296" s="229"/>
      <c r="I296" s="27"/>
      <c r="J296" s="77"/>
      <c r="K296" s="217"/>
      <c r="L296" s="73"/>
      <c r="M296" s="27"/>
      <c r="N296" s="27"/>
      <c r="O296" s="32"/>
      <c r="P296" s="28"/>
      <c r="Q296" s="27"/>
      <c r="R296" s="32"/>
      <c r="S296" s="1828"/>
    </row>
    <row r="297" spans="4:19" s="4" customFormat="1" ht="19.7" customHeight="1">
      <c r="D297" s="28"/>
      <c r="E297" s="28"/>
      <c r="F297" s="28"/>
      <c r="G297" s="73"/>
      <c r="H297" s="229"/>
      <c r="I297" s="27"/>
      <c r="J297" s="77"/>
      <c r="K297" s="217"/>
      <c r="L297" s="73"/>
      <c r="M297" s="27"/>
      <c r="N297" s="27"/>
      <c r="O297" s="32"/>
      <c r="P297" s="28"/>
      <c r="Q297" s="27"/>
      <c r="R297" s="32"/>
      <c r="S297" s="1828"/>
    </row>
    <row r="298" spans="4:19" s="4" customFormat="1" ht="19.7" customHeight="1">
      <c r="D298" s="28"/>
      <c r="E298" s="28"/>
      <c r="F298" s="28"/>
      <c r="G298" s="73"/>
      <c r="H298" s="229"/>
      <c r="I298" s="27"/>
      <c r="J298" s="77"/>
      <c r="K298" s="217"/>
      <c r="L298" s="73"/>
      <c r="M298" s="27"/>
      <c r="N298" s="27"/>
      <c r="O298" s="32"/>
      <c r="P298" s="28"/>
      <c r="Q298" s="27"/>
      <c r="R298" s="32"/>
      <c r="S298" s="1828"/>
    </row>
    <row r="299" spans="4:19" s="4" customFormat="1" ht="19.7" customHeight="1">
      <c r="D299" s="28"/>
      <c r="E299" s="28"/>
      <c r="F299" s="28"/>
      <c r="G299" s="73"/>
      <c r="H299" s="229"/>
      <c r="I299" s="27"/>
      <c r="J299" s="77"/>
      <c r="K299" s="217"/>
      <c r="L299" s="73"/>
      <c r="M299" s="27"/>
      <c r="N299" s="27"/>
      <c r="O299" s="32"/>
      <c r="P299" s="28"/>
      <c r="Q299" s="27"/>
      <c r="R299" s="32"/>
      <c r="S299" s="1828"/>
    </row>
    <row r="300" spans="4:19" s="4" customFormat="1" ht="19.7" customHeight="1">
      <c r="D300" s="28"/>
      <c r="E300" s="28"/>
      <c r="F300" s="28"/>
      <c r="G300" s="73"/>
      <c r="H300" s="229"/>
      <c r="I300" s="27"/>
      <c r="J300" s="77"/>
      <c r="K300" s="217"/>
      <c r="L300" s="73"/>
      <c r="M300" s="27"/>
      <c r="N300" s="27"/>
      <c r="O300" s="32"/>
      <c r="P300" s="28"/>
      <c r="Q300" s="27"/>
      <c r="R300" s="32"/>
      <c r="S300" s="1828"/>
    </row>
    <row r="301" spans="4:19" s="4" customFormat="1" ht="19.7" customHeight="1">
      <c r="D301" s="28"/>
      <c r="E301" s="28"/>
      <c r="F301" s="28"/>
      <c r="G301" s="73"/>
      <c r="H301" s="229"/>
      <c r="I301" s="27"/>
      <c r="J301" s="77"/>
      <c r="K301" s="217"/>
      <c r="L301" s="73"/>
      <c r="M301" s="27"/>
      <c r="N301" s="27"/>
      <c r="O301" s="32"/>
      <c r="P301" s="28"/>
      <c r="Q301" s="27"/>
      <c r="R301" s="32"/>
      <c r="S301" s="1828"/>
    </row>
    <row r="302" spans="4:19" s="4" customFormat="1" ht="19.7" customHeight="1">
      <c r="D302" s="28"/>
      <c r="E302" s="28"/>
      <c r="F302" s="28"/>
      <c r="G302" s="73"/>
      <c r="H302" s="229"/>
      <c r="I302" s="27"/>
      <c r="J302" s="77"/>
      <c r="K302" s="217"/>
      <c r="L302" s="73"/>
      <c r="M302" s="27"/>
      <c r="N302" s="27"/>
      <c r="O302" s="32"/>
      <c r="P302" s="28"/>
      <c r="Q302" s="27"/>
      <c r="R302" s="32"/>
      <c r="S302" s="1828"/>
    </row>
    <row r="303" spans="4:19" s="4" customFormat="1" ht="19.7" customHeight="1">
      <c r="D303" s="28"/>
      <c r="E303" s="28"/>
      <c r="F303" s="28"/>
      <c r="G303" s="73"/>
      <c r="H303" s="229"/>
      <c r="I303" s="27"/>
      <c r="J303" s="77"/>
      <c r="K303" s="217"/>
      <c r="L303" s="73"/>
      <c r="M303" s="27"/>
      <c r="N303" s="27"/>
      <c r="O303" s="32"/>
      <c r="P303" s="28"/>
      <c r="Q303" s="27"/>
      <c r="R303" s="32"/>
      <c r="S303" s="1828"/>
    </row>
    <row r="304" spans="4:19" s="4" customFormat="1" ht="19.7" customHeight="1">
      <c r="D304" s="28"/>
      <c r="E304" s="28"/>
      <c r="F304" s="28"/>
      <c r="G304" s="73"/>
      <c r="H304" s="229"/>
      <c r="I304" s="27"/>
      <c r="J304" s="77"/>
      <c r="K304" s="217"/>
      <c r="L304" s="73"/>
      <c r="M304" s="27"/>
      <c r="N304" s="27"/>
      <c r="O304" s="32"/>
      <c r="P304" s="28"/>
      <c r="Q304" s="27"/>
      <c r="R304" s="32"/>
      <c r="S304" s="1828"/>
    </row>
    <row r="305" spans="4:19" s="4" customFormat="1" ht="19.7" customHeight="1">
      <c r="D305" s="28"/>
      <c r="E305" s="28"/>
      <c r="F305" s="28"/>
      <c r="G305" s="73"/>
      <c r="H305" s="229"/>
      <c r="I305" s="27"/>
      <c r="J305" s="77"/>
      <c r="K305" s="217"/>
      <c r="L305" s="73"/>
      <c r="M305" s="27"/>
      <c r="N305" s="27"/>
      <c r="O305" s="32"/>
      <c r="P305" s="28"/>
      <c r="Q305" s="27"/>
      <c r="R305" s="32"/>
      <c r="S305" s="1828"/>
    </row>
    <row r="306" spans="4:19" s="4" customFormat="1" ht="19.7" customHeight="1">
      <c r="D306" s="28"/>
      <c r="E306" s="28"/>
      <c r="F306" s="28"/>
      <c r="G306" s="73"/>
      <c r="H306" s="229"/>
      <c r="I306" s="27"/>
      <c r="J306" s="77"/>
      <c r="K306" s="217"/>
      <c r="L306" s="73"/>
      <c r="M306" s="27"/>
      <c r="N306" s="27"/>
      <c r="O306" s="32"/>
      <c r="P306" s="28"/>
      <c r="Q306" s="27"/>
      <c r="R306" s="32"/>
      <c r="S306" s="1828"/>
    </row>
    <row r="307" spans="4:19" s="4" customFormat="1" ht="19.7" customHeight="1">
      <c r="D307" s="28"/>
      <c r="E307" s="28"/>
      <c r="F307" s="28"/>
      <c r="G307" s="73"/>
      <c r="H307" s="229"/>
      <c r="I307" s="27"/>
      <c r="J307" s="77"/>
      <c r="K307" s="217"/>
      <c r="L307" s="73"/>
      <c r="M307" s="27"/>
      <c r="N307" s="27"/>
      <c r="O307" s="32"/>
      <c r="P307" s="28"/>
      <c r="Q307" s="27"/>
      <c r="R307" s="32"/>
      <c r="S307" s="1828"/>
    </row>
    <row r="308" spans="4:19" s="4" customFormat="1" ht="19.7" customHeight="1">
      <c r="D308" s="28"/>
      <c r="E308" s="28"/>
      <c r="F308" s="28"/>
      <c r="G308" s="73"/>
      <c r="H308" s="229"/>
      <c r="I308" s="27"/>
      <c r="J308" s="77"/>
      <c r="K308" s="217"/>
      <c r="L308" s="73"/>
      <c r="M308" s="27"/>
      <c r="N308" s="27"/>
      <c r="O308" s="32"/>
      <c r="P308" s="28"/>
      <c r="Q308" s="27"/>
      <c r="R308" s="32"/>
      <c r="S308" s="1828"/>
    </row>
    <row r="309" spans="4:19" s="4" customFormat="1" ht="19.7" customHeight="1">
      <c r="D309" s="28"/>
      <c r="E309" s="28"/>
      <c r="F309" s="28"/>
      <c r="G309" s="73"/>
      <c r="H309" s="229"/>
      <c r="I309" s="27"/>
      <c r="J309" s="77"/>
      <c r="K309" s="217"/>
      <c r="L309" s="73"/>
      <c r="M309" s="27"/>
      <c r="N309" s="27"/>
      <c r="O309" s="32"/>
      <c r="P309" s="28"/>
      <c r="Q309" s="27"/>
      <c r="R309" s="32"/>
      <c r="S309" s="1828"/>
    </row>
    <row r="310" spans="4:19" s="4" customFormat="1" ht="19.7" customHeight="1">
      <c r="D310" s="28"/>
      <c r="E310" s="28"/>
      <c r="F310" s="28"/>
      <c r="G310" s="73"/>
      <c r="H310" s="229"/>
      <c r="I310" s="27"/>
      <c r="J310" s="77"/>
      <c r="K310" s="217"/>
      <c r="L310" s="73"/>
      <c r="M310" s="27"/>
      <c r="N310" s="27"/>
      <c r="O310" s="32"/>
      <c r="P310" s="28"/>
      <c r="Q310" s="27"/>
      <c r="R310" s="32"/>
      <c r="S310" s="1828"/>
    </row>
    <row r="311" spans="4:19" s="4" customFormat="1" ht="19.7" customHeight="1">
      <c r="D311" s="28"/>
      <c r="E311" s="28"/>
      <c r="F311" s="28"/>
      <c r="G311" s="73"/>
      <c r="H311" s="229"/>
      <c r="I311" s="27"/>
      <c r="J311" s="77"/>
      <c r="K311" s="217"/>
      <c r="L311" s="73"/>
      <c r="M311" s="27"/>
      <c r="N311" s="27"/>
      <c r="O311" s="32"/>
      <c r="P311" s="28"/>
      <c r="Q311" s="27"/>
      <c r="R311" s="32"/>
      <c r="S311" s="1828"/>
    </row>
    <row r="312" spans="4:19" s="4" customFormat="1" ht="19.7" customHeight="1">
      <c r="D312" s="28"/>
      <c r="E312" s="28"/>
      <c r="F312" s="28"/>
      <c r="G312" s="73"/>
      <c r="H312" s="229"/>
      <c r="I312" s="27"/>
      <c r="J312" s="77"/>
      <c r="K312" s="217"/>
      <c r="L312" s="73"/>
      <c r="M312" s="27"/>
      <c r="N312" s="27"/>
      <c r="O312" s="32"/>
      <c r="P312" s="28"/>
      <c r="Q312" s="27"/>
      <c r="R312" s="32"/>
      <c r="S312" s="1828"/>
    </row>
    <row r="313" spans="4:19" s="4" customFormat="1" ht="19.7" customHeight="1">
      <c r="D313" s="28"/>
      <c r="E313" s="28"/>
      <c r="F313" s="28"/>
      <c r="G313" s="73"/>
      <c r="H313" s="229"/>
      <c r="I313" s="27"/>
      <c r="J313" s="77"/>
      <c r="K313" s="217"/>
      <c r="L313" s="73"/>
      <c r="M313" s="27"/>
      <c r="N313" s="27"/>
      <c r="O313" s="32"/>
      <c r="P313" s="28"/>
      <c r="Q313" s="27"/>
      <c r="R313" s="32"/>
      <c r="S313" s="1828"/>
    </row>
    <row r="314" spans="4:19" s="4" customFormat="1" ht="19.7" customHeight="1">
      <c r="D314" s="28"/>
      <c r="E314" s="28"/>
      <c r="F314" s="28"/>
      <c r="G314" s="73"/>
      <c r="H314" s="229"/>
      <c r="I314" s="27"/>
      <c r="J314" s="77"/>
      <c r="K314" s="217"/>
      <c r="L314" s="73"/>
      <c r="M314" s="27"/>
      <c r="N314" s="27"/>
      <c r="O314" s="32"/>
      <c r="P314" s="28"/>
      <c r="Q314" s="27"/>
      <c r="R314" s="32"/>
      <c r="S314" s="1828"/>
    </row>
    <row r="315" spans="4:19" s="4" customFormat="1" ht="19.7" customHeight="1">
      <c r="D315" s="28"/>
      <c r="E315" s="28"/>
      <c r="F315" s="28"/>
      <c r="G315" s="73"/>
      <c r="H315" s="229"/>
      <c r="I315" s="27"/>
      <c r="J315" s="77"/>
      <c r="K315" s="217"/>
      <c r="L315" s="73"/>
      <c r="M315" s="27"/>
      <c r="N315" s="27"/>
      <c r="O315" s="32"/>
      <c r="P315" s="28"/>
      <c r="Q315" s="27"/>
      <c r="R315" s="32"/>
      <c r="S315" s="1828"/>
    </row>
    <row r="316" spans="4:19" s="4" customFormat="1" ht="19.7" customHeight="1">
      <c r="D316" s="28"/>
      <c r="E316" s="28"/>
      <c r="F316" s="28"/>
      <c r="G316" s="73"/>
      <c r="H316" s="229"/>
      <c r="I316" s="27"/>
      <c r="J316" s="77"/>
      <c r="K316" s="217"/>
      <c r="L316" s="73"/>
      <c r="M316" s="27"/>
      <c r="N316" s="27"/>
      <c r="O316" s="32"/>
      <c r="P316" s="28"/>
      <c r="Q316" s="27"/>
      <c r="R316" s="32"/>
      <c r="S316" s="1828"/>
    </row>
    <row r="317" spans="4:19" s="4" customFormat="1" ht="19.7" customHeight="1">
      <c r="D317" s="28"/>
      <c r="E317" s="28"/>
      <c r="F317" s="28"/>
      <c r="G317" s="73"/>
      <c r="H317" s="229"/>
      <c r="I317" s="27"/>
      <c r="J317" s="77"/>
      <c r="K317" s="217"/>
      <c r="L317" s="73"/>
      <c r="M317" s="27"/>
      <c r="N317" s="27"/>
      <c r="O317" s="32"/>
      <c r="P317" s="28"/>
      <c r="Q317" s="27"/>
      <c r="R317" s="32"/>
      <c r="S317" s="1828"/>
    </row>
    <row r="318" spans="4:19" s="4" customFormat="1" ht="19.7" customHeight="1">
      <c r="D318" s="28"/>
      <c r="E318" s="28"/>
      <c r="F318" s="28"/>
      <c r="G318" s="73"/>
      <c r="H318" s="229"/>
      <c r="I318" s="27"/>
      <c r="J318" s="77"/>
      <c r="K318" s="217"/>
      <c r="L318" s="73"/>
      <c r="M318" s="27"/>
      <c r="N318" s="27"/>
      <c r="O318" s="32"/>
      <c r="P318" s="28"/>
      <c r="Q318" s="27"/>
      <c r="R318" s="32"/>
      <c r="S318" s="1828"/>
    </row>
    <row r="319" spans="4:19" s="4" customFormat="1" ht="19.7" customHeight="1">
      <c r="D319" s="28"/>
      <c r="E319" s="28"/>
      <c r="F319" s="28"/>
      <c r="G319" s="73"/>
      <c r="H319" s="229"/>
      <c r="I319" s="27"/>
      <c r="J319" s="77"/>
      <c r="K319" s="217"/>
      <c r="L319" s="73"/>
      <c r="M319" s="27"/>
      <c r="N319" s="27"/>
      <c r="O319" s="32"/>
      <c r="P319" s="28"/>
      <c r="Q319" s="27"/>
      <c r="R319" s="32"/>
      <c r="S319" s="1828"/>
    </row>
    <row r="320" spans="4:19" s="4" customFormat="1" ht="19.7" customHeight="1">
      <c r="D320" s="28"/>
      <c r="E320" s="28"/>
      <c r="F320" s="28"/>
      <c r="G320" s="73"/>
      <c r="H320" s="229"/>
      <c r="I320" s="27"/>
      <c r="J320" s="77"/>
      <c r="K320" s="217"/>
      <c r="L320" s="73"/>
      <c r="M320" s="27"/>
      <c r="N320" s="27"/>
      <c r="O320" s="32"/>
      <c r="P320" s="28"/>
      <c r="Q320" s="27"/>
      <c r="R320" s="32"/>
      <c r="S320" s="1828"/>
    </row>
    <row r="321" spans="4:19" s="4" customFormat="1" ht="19.7" customHeight="1">
      <c r="D321" s="28"/>
      <c r="E321" s="28"/>
      <c r="F321" s="28"/>
      <c r="G321" s="73"/>
      <c r="H321" s="229"/>
      <c r="I321" s="27"/>
      <c r="J321" s="77"/>
      <c r="K321" s="217"/>
      <c r="L321" s="73"/>
      <c r="M321" s="27"/>
      <c r="N321" s="27"/>
      <c r="O321" s="32"/>
      <c r="P321" s="28"/>
      <c r="Q321" s="27"/>
      <c r="R321" s="32"/>
      <c r="S321" s="1828"/>
    </row>
    <row r="322" spans="4:19" s="4" customFormat="1" ht="19.7" customHeight="1">
      <c r="D322" s="28"/>
      <c r="E322" s="28"/>
      <c r="F322" s="28"/>
      <c r="G322" s="73"/>
      <c r="H322" s="229"/>
      <c r="I322" s="27"/>
      <c r="J322" s="77"/>
      <c r="K322" s="217"/>
      <c r="L322" s="73"/>
      <c r="M322" s="27"/>
      <c r="N322" s="27"/>
      <c r="O322" s="32"/>
      <c r="P322" s="28"/>
      <c r="Q322" s="27"/>
      <c r="R322" s="32"/>
      <c r="S322" s="1828"/>
    </row>
    <row r="323" spans="4:19" s="4" customFormat="1" ht="19.7" customHeight="1">
      <c r="D323" s="28"/>
      <c r="E323" s="28"/>
      <c r="F323" s="28"/>
      <c r="G323" s="73"/>
      <c r="H323" s="229"/>
      <c r="I323" s="27"/>
      <c r="J323" s="77"/>
      <c r="K323" s="217"/>
      <c r="L323" s="73"/>
      <c r="M323" s="27"/>
      <c r="N323" s="27"/>
      <c r="O323" s="32"/>
      <c r="P323" s="28"/>
      <c r="Q323" s="27"/>
      <c r="R323" s="32"/>
      <c r="S323" s="1828"/>
    </row>
    <row r="324" spans="4:19" s="4" customFormat="1" ht="19.7" customHeight="1">
      <c r="D324" s="28"/>
      <c r="E324" s="28"/>
      <c r="F324" s="28"/>
      <c r="G324" s="73"/>
      <c r="H324" s="229"/>
      <c r="I324" s="27"/>
      <c r="J324" s="77"/>
      <c r="K324" s="217"/>
      <c r="L324" s="73"/>
      <c r="M324" s="27"/>
      <c r="N324" s="27"/>
      <c r="O324" s="32"/>
      <c r="P324" s="28"/>
      <c r="Q324" s="27"/>
      <c r="R324" s="32"/>
      <c r="S324" s="1828"/>
    </row>
    <row r="325" spans="4:19" s="4" customFormat="1" ht="19.7" customHeight="1">
      <c r="D325" s="28"/>
      <c r="E325" s="28"/>
      <c r="F325" s="28"/>
      <c r="G325" s="73"/>
      <c r="H325" s="229"/>
      <c r="I325" s="27"/>
      <c r="J325" s="77"/>
      <c r="K325" s="217"/>
      <c r="L325" s="73"/>
      <c r="M325" s="27"/>
      <c r="N325" s="27"/>
      <c r="O325" s="32"/>
      <c r="P325" s="28"/>
      <c r="Q325" s="27"/>
      <c r="R325" s="32"/>
      <c r="S325" s="1828"/>
    </row>
    <row r="326" spans="4:19" s="4" customFormat="1" ht="19.7" customHeight="1">
      <c r="D326" s="28"/>
      <c r="E326" s="28"/>
      <c r="F326" s="28"/>
      <c r="G326" s="73"/>
      <c r="H326" s="229"/>
      <c r="I326" s="27"/>
      <c r="J326" s="77"/>
      <c r="K326" s="217"/>
      <c r="L326" s="73"/>
      <c r="M326" s="27"/>
      <c r="N326" s="27"/>
      <c r="O326" s="32"/>
      <c r="P326" s="28"/>
      <c r="Q326" s="27"/>
      <c r="R326" s="32"/>
      <c r="S326" s="1828"/>
    </row>
    <row r="327" spans="4:19" s="4" customFormat="1" ht="19.7" customHeight="1">
      <c r="D327" s="28"/>
      <c r="E327" s="28"/>
      <c r="F327" s="28"/>
      <c r="G327" s="73"/>
      <c r="H327" s="229"/>
      <c r="I327" s="27"/>
      <c r="J327" s="77"/>
      <c r="K327" s="217"/>
      <c r="L327" s="73"/>
      <c r="M327" s="27"/>
      <c r="N327" s="27"/>
      <c r="O327" s="32"/>
      <c r="P327" s="28"/>
      <c r="Q327" s="27"/>
      <c r="R327" s="32"/>
      <c r="S327" s="1828"/>
    </row>
    <row r="328" spans="4:19" s="4" customFormat="1" ht="19.7" customHeight="1">
      <c r="D328" s="28"/>
      <c r="E328" s="28"/>
      <c r="F328" s="28"/>
      <c r="G328" s="73"/>
      <c r="H328" s="229"/>
      <c r="I328" s="27"/>
      <c r="J328" s="77"/>
      <c r="K328" s="217"/>
      <c r="L328" s="73"/>
      <c r="M328" s="27"/>
      <c r="N328" s="27"/>
      <c r="O328" s="32"/>
      <c r="P328" s="28"/>
      <c r="Q328" s="27"/>
      <c r="R328" s="32"/>
      <c r="S328" s="1828"/>
    </row>
    <row r="329" spans="4:19" s="4" customFormat="1" ht="19.7" customHeight="1">
      <c r="D329" s="28"/>
      <c r="E329" s="28"/>
      <c r="F329" s="28"/>
      <c r="G329" s="73"/>
      <c r="H329" s="229"/>
      <c r="I329" s="27"/>
      <c r="J329" s="77"/>
      <c r="K329" s="217"/>
      <c r="L329" s="73"/>
      <c r="M329" s="27"/>
      <c r="N329" s="27"/>
      <c r="O329" s="32"/>
      <c r="P329" s="28"/>
      <c r="Q329" s="27"/>
      <c r="R329" s="32"/>
      <c r="S329" s="1828"/>
    </row>
    <row r="330" spans="4:19" s="4" customFormat="1" ht="19.7" customHeight="1">
      <c r="D330" s="28"/>
      <c r="E330" s="28"/>
      <c r="F330" s="28"/>
      <c r="G330" s="73"/>
      <c r="H330" s="229"/>
      <c r="I330" s="27"/>
      <c r="J330" s="77"/>
      <c r="K330" s="217"/>
      <c r="L330" s="73"/>
      <c r="M330" s="27"/>
      <c r="N330" s="27"/>
      <c r="O330" s="32"/>
      <c r="P330" s="28"/>
      <c r="Q330" s="27"/>
      <c r="R330" s="32"/>
      <c r="S330" s="1828"/>
    </row>
    <row r="331" spans="4:19" s="4" customFormat="1" ht="19.7" customHeight="1">
      <c r="D331" s="28"/>
      <c r="E331" s="28"/>
      <c r="F331" s="28"/>
      <c r="G331" s="73"/>
      <c r="H331" s="229"/>
      <c r="I331" s="27"/>
      <c r="J331" s="77"/>
      <c r="K331" s="217"/>
      <c r="L331" s="73"/>
      <c r="M331" s="27"/>
      <c r="N331" s="27"/>
      <c r="O331" s="32"/>
      <c r="P331" s="28"/>
      <c r="Q331" s="27"/>
      <c r="R331" s="32"/>
      <c r="S331" s="1828"/>
    </row>
    <row r="332" spans="4:19" s="4" customFormat="1" ht="19.7" customHeight="1">
      <c r="D332" s="28"/>
      <c r="E332" s="28"/>
      <c r="F332" s="28"/>
      <c r="G332" s="73"/>
      <c r="H332" s="229"/>
      <c r="I332" s="27"/>
      <c r="J332" s="77"/>
      <c r="K332" s="217"/>
      <c r="L332" s="73"/>
      <c r="M332" s="27"/>
      <c r="N332" s="27"/>
      <c r="O332" s="32"/>
      <c r="P332" s="28"/>
      <c r="Q332" s="27"/>
      <c r="R332" s="32"/>
      <c r="S332" s="1828"/>
    </row>
    <row r="333" spans="4:19" s="4" customFormat="1" ht="19.7" customHeight="1">
      <c r="D333" s="28"/>
      <c r="E333" s="28"/>
      <c r="F333" s="28"/>
      <c r="G333" s="73"/>
      <c r="H333" s="229"/>
      <c r="I333" s="27"/>
      <c r="J333" s="77"/>
      <c r="K333" s="217"/>
      <c r="L333" s="73"/>
      <c r="M333" s="27"/>
      <c r="N333" s="27"/>
      <c r="O333" s="32"/>
      <c r="P333" s="28"/>
      <c r="Q333" s="27"/>
      <c r="R333" s="32"/>
      <c r="S333" s="1828"/>
    </row>
    <row r="334" spans="4:19" s="4" customFormat="1" ht="19.7" customHeight="1">
      <c r="D334" s="28"/>
      <c r="E334" s="28"/>
      <c r="F334" s="28"/>
      <c r="G334" s="73"/>
      <c r="H334" s="229"/>
      <c r="I334" s="27"/>
      <c r="J334" s="77"/>
      <c r="K334" s="217"/>
      <c r="L334" s="73"/>
      <c r="M334" s="27"/>
      <c r="N334" s="27"/>
      <c r="O334" s="32"/>
      <c r="P334" s="28"/>
      <c r="Q334" s="27"/>
      <c r="R334" s="32"/>
      <c r="S334" s="1828"/>
    </row>
    <row r="335" spans="4:19" s="4" customFormat="1" ht="19.7" customHeight="1">
      <c r="D335" s="28"/>
      <c r="E335" s="28"/>
      <c r="F335" s="28"/>
      <c r="G335" s="73"/>
      <c r="H335" s="229"/>
      <c r="I335" s="27"/>
      <c r="J335" s="77"/>
      <c r="K335" s="217"/>
      <c r="L335" s="73"/>
      <c r="M335" s="27"/>
      <c r="N335" s="27"/>
      <c r="O335" s="32"/>
      <c r="P335" s="28"/>
      <c r="Q335" s="27"/>
      <c r="R335" s="32"/>
      <c r="S335" s="1828"/>
    </row>
    <row r="336" spans="4:19" s="4" customFormat="1" ht="19.7" customHeight="1">
      <c r="D336" s="28"/>
      <c r="E336" s="28"/>
      <c r="F336" s="28"/>
      <c r="G336" s="73"/>
      <c r="H336" s="229"/>
      <c r="I336" s="27"/>
      <c r="J336" s="77"/>
      <c r="K336" s="217"/>
      <c r="L336" s="73"/>
      <c r="M336" s="27"/>
      <c r="N336" s="27"/>
      <c r="O336" s="32"/>
      <c r="P336" s="28"/>
      <c r="Q336" s="27"/>
      <c r="R336" s="32"/>
      <c r="S336" s="1828"/>
    </row>
    <row r="337" spans="4:19" s="4" customFormat="1" ht="19.7" customHeight="1">
      <c r="D337" s="28"/>
      <c r="E337" s="28"/>
      <c r="F337" s="28"/>
      <c r="G337" s="73"/>
      <c r="H337" s="229"/>
      <c r="I337" s="27"/>
      <c r="J337" s="77"/>
      <c r="K337" s="217"/>
      <c r="L337" s="73"/>
      <c r="M337" s="27"/>
      <c r="N337" s="27"/>
      <c r="O337" s="32"/>
      <c r="P337" s="28"/>
      <c r="Q337" s="27"/>
      <c r="R337" s="32"/>
      <c r="S337" s="1828"/>
    </row>
    <row r="338" spans="4:19" s="4" customFormat="1" ht="19.7" customHeight="1">
      <c r="D338" s="28"/>
      <c r="E338" s="28"/>
      <c r="F338" s="28"/>
      <c r="G338" s="73"/>
      <c r="H338" s="229"/>
      <c r="I338" s="27"/>
      <c r="J338" s="77"/>
      <c r="K338" s="217"/>
      <c r="L338" s="73"/>
      <c r="M338" s="27"/>
      <c r="N338" s="27"/>
      <c r="O338" s="32"/>
      <c r="P338" s="28"/>
      <c r="Q338" s="27"/>
      <c r="R338" s="32"/>
      <c r="S338" s="1828"/>
    </row>
    <row r="339" spans="4:19" s="4" customFormat="1" ht="19.7" customHeight="1">
      <c r="D339" s="28"/>
      <c r="E339" s="28"/>
      <c r="F339" s="28"/>
      <c r="G339" s="73"/>
      <c r="H339" s="229"/>
      <c r="I339" s="27"/>
      <c r="J339" s="77"/>
      <c r="K339" s="217"/>
      <c r="L339" s="73"/>
      <c r="M339" s="27"/>
      <c r="N339" s="27"/>
      <c r="O339" s="32"/>
      <c r="P339" s="28"/>
      <c r="Q339" s="27"/>
      <c r="R339" s="32"/>
      <c r="S339" s="1828"/>
    </row>
    <row r="340" spans="4:19" s="4" customFormat="1" ht="19.7" customHeight="1">
      <c r="D340" s="28"/>
      <c r="E340" s="28"/>
      <c r="F340" s="28"/>
      <c r="G340" s="73"/>
      <c r="H340" s="229"/>
      <c r="I340" s="27"/>
      <c r="J340" s="77"/>
      <c r="K340" s="217"/>
      <c r="L340" s="73"/>
      <c r="M340" s="27"/>
      <c r="N340" s="27"/>
      <c r="O340" s="32"/>
      <c r="P340" s="28"/>
      <c r="Q340" s="27"/>
      <c r="R340" s="32"/>
      <c r="S340" s="1828"/>
    </row>
    <row r="341" spans="4:19" s="4" customFormat="1" ht="19.7" customHeight="1">
      <c r="D341" s="28"/>
      <c r="E341" s="28"/>
      <c r="F341" s="28"/>
      <c r="G341" s="73"/>
      <c r="H341" s="229"/>
      <c r="I341" s="27"/>
      <c r="J341" s="77"/>
      <c r="K341" s="217"/>
      <c r="L341" s="73"/>
      <c r="M341" s="27"/>
      <c r="N341" s="27"/>
      <c r="O341" s="32"/>
      <c r="P341" s="28"/>
      <c r="Q341" s="27"/>
      <c r="R341" s="32"/>
      <c r="S341" s="1828"/>
    </row>
    <row r="342" spans="4:19" s="4" customFormat="1" ht="19.7" customHeight="1">
      <c r="D342" s="28"/>
      <c r="E342" s="28"/>
      <c r="F342" s="28"/>
      <c r="G342" s="73"/>
      <c r="H342" s="229"/>
      <c r="I342" s="27"/>
      <c r="J342" s="77"/>
      <c r="K342" s="217"/>
      <c r="L342" s="73"/>
      <c r="M342" s="27"/>
      <c r="N342" s="27"/>
      <c r="O342" s="32"/>
      <c r="P342" s="28"/>
      <c r="Q342" s="27"/>
      <c r="R342" s="32"/>
      <c r="S342" s="1828"/>
    </row>
    <row r="343" spans="4:19" s="4" customFormat="1" ht="19.7" customHeight="1">
      <c r="D343" s="28"/>
      <c r="E343" s="28"/>
      <c r="F343" s="28"/>
      <c r="G343" s="73"/>
      <c r="H343" s="229"/>
      <c r="I343" s="27"/>
      <c r="J343" s="77"/>
      <c r="K343" s="217"/>
      <c r="L343" s="73"/>
      <c r="M343" s="27"/>
      <c r="N343" s="27"/>
      <c r="O343" s="32"/>
      <c r="P343" s="28"/>
      <c r="Q343" s="27"/>
      <c r="R343" s="32"/>
      <c r="S343" s="1828"/>
    </row>
    <row r="344" spans="4:19" s="4" customFormat="1" ht="19.7" customHeight="1">
      <c r="D344" s="28"/>
      <c r="E344" s="28"/>
      <c r="F344" s="28"/>
      <c r="G344" s="73"/>
      <c r="H344" s="229"/>
      <c r="I344" s="27"/>
      <c r="J344" s="77"/>
      <c r="K344" s="217"/>
      <c r="L344" s="73"/>
      <c r="M344" s="27"/>
      <c r="N344" s="27"/>
      <c r="O344" s="32"/>
      <c r="P344" s="28"/>
      <c r="Q344" s="27"/>
      <c r="R344" s="32"/>
      <c r="S344" s="1828"/>
    </row>
    <row r="345" spans="4:19" s="4" customFormat="1" ht="19.7" customHeight="1">
      <c r="D345" s="28"/>
      <c r="E345" s="28"/>
      <c r="F345" s="28"/>
      <c r="G345" s="73"/>
      <c r="H345" s="229"/>
      <c r="I345" s="27"/>
      <c r="J345" s="77"/>
      <c r="K345" s="217"/>
      <c r="L345" s="73"/>
      <c r="M345" s="27"/>
      <c r="N345" s="27"/>
      <c r="O345" s="32"/>
      <c r="P345" s="28"/>
      <c r="Q345" s="27"/>
      <c r="R345" s="32"/>
      <c r="S345" s="1828"/>
    </row>
    <row r="346" spans="4:19" s="4" customFormat="1" ht="19.7" customHeight="1">
      <c r="D346" s="28"/>
      <c r="E346" s="28"/>
      <c r="F346" s="28"/>
      <c r="G346" s="73"/>
      <c r="H346" s="229"/>
      <c r="I346" s="27"/>
      <c r="J346" s="77"/>
      <c r="K346" s="217"/>
      <c r="L346" s="73"/>
      <c r="M346" s="27"/>
      <c r="N346" s="27"/>
      <c r="O346" s="32"/>
      <c r="P346" s="28"/>
      <c r="Q346" s="27"/>
      <c r="R346" s="32"/>
      <c r="S346" s="1828"/>
    </row>
    <row r="347" spans="4:19" s="4" customFormat="1" ht="19.7" customHeight="1">
      <c r="D347" s="28"/>
      <c r="E347" s="28"/>
      <c r="F347" s="28"/>
      <c r="G347" s="73"/>
      <c r="H347" s="229"/>
      <c r="I347" s="27"/>
      <c r="J347" s="77"/>
      <c r="K347" s="217"/>
      <c r="L347" s="73"/>
      <c r="M347" s="27"/>
      <c r="N347" s="27"/>
      <c r="O347" s="32"/>
      <c r="P347" s="28"/>
      <c r="Q347" s="27"/>
      <c r="R347" s="32"/>
      <c r="S347" s="1828"/>
    </row>
    <row r="348" spans="4:19" s="4" customFormat="1" ht="19.7" customHeight="1">
      <c r="D348" s="28"/>
      <c r="E348" s="28"/>
      <c r="F348" s="28"/>
      <c r="G348" s="73"/>
      <c r="H348" s="229"/>
      <c r="I348" s="27"/>
      <c r="J348" s="77"/>
      <c r="K348" s="217"/>
      <c r="L348" s="73"/>
      <c r="M348" s="27"/>
      <c r="N348" s="27"/>
      <c r="O348" s="32"/>
      <c r="P348" s="28"/>
      <c r="Q348" s="27"/>
      <c r="R348" s="32"/>
      <c r="S348" s="1828"/>
    </row>
    <row r="349" spans="4:19" s="4" customFormat="1" ht="19.7" customHeight="1">
      <c r="D349" s="28"/>
      <c r="E349" s="28"/>
      <c r="F349" s="28"/>
      <c r="G349" s="73"/>
      <c r="H349" s="229"/>
      <c r="I349" s="27"/>
      <c r="J349" s="77"/>
      <c r="K349" s="217"/>
      <c r="L349" s="73"/>
      <c r="M349" s="27"/>
      <c r="N349" s="27"/>
      <c r="O349" s="32"/>
      <c r="P349" s="28"/>
      <c r="Q349" s="27"/>
      <c r="R349" s="32"/>
      <c r="S349" s="1828"/>
    </row>
    <row r="350" spans="4:19" s="4" customFormat="1" ht="19.7" customHeight="1">
      <c r="D350" s="28"/>
      <c r="E350" s="28"/>
      <c r="F350" s="28"/>
      <c r="G350" s="73"/>
      <c r="H350" s="229"/>
      <c r="I350" s="27"/>
      <c r="J350" s="77"/>
      <c r="K350" s="217"/>
      <c r="L350" s="73"/>
      <c r="M350" s="27"/>
      <c r="N350" s="27"/>
      <c r="O350" s="32"/>
      <c r="P350" s="28"/>
      <c r="Q350" s="27"/>
      <c r="R350" s="32"/>
      <c r="S350" s="1828"/>
    </row>
    <row r="351" spans="4:19" s="4" customFormat="1" ht="19.7" customHeight="1">
      <c r="D351" s="28"/>
      <c r="E351" s="28"/>
      <c r="F351" s="28"/>
      <c r="G351" s="73"/>
      <c r="H351" s="229"/>
      <c r="I351" s="27"/>
      <c r="J351" s="77"/>
      <c r="K351" s="217"/>
      <c r="L351" s="73"/>
      <c r="M351" s="27"/>
      <c r="N351" s="27"/>
      <c r="O351" s="32"/>
      <c r="P351" s="28"/>
      <c r="Q351" s="27"/>
      <c r="R351" s="32"/>
      <c r="S351" s="1828"/>
    </row>
    <row r="352" spans="4:19" s="4" customFormat="1" ht="19.7" customHeight="1">
      <c r="D352" s="28"/>
      <c r="E352" s="28"/>
      <c r="F352" s="28"/>
      <c r="G352" s="73"/>
      <c r="H352" s="229"/>
      <c r="I352" s="27"/>
      <c r="J352" s="77"/>
      <c r="K352" s="217"/>
      <c r="L352" s="73"/>
      <c r="M352" s="27"/>
      <c r="N352" s="27"/>
      <c r="O352" s="32"/>
      <c r="P352" s="28"/>
      <c r="Q352" s="27"/>
      <c r="R352" s="32"/>
      <c r="S352" s="1828"/>
    </row>
    <row r="353" spans="4:19" s="4" customFormat="1" ht="19.7" customHeight="1">
      <c r="D353" s="28"/>
      <c r="E353" s="28"/>
      <c r="F353" s="28"/>
      <c r="G353" s="73"/>
      <c r="H353" s="229"/>
      <c r="I353" s="27"/>
      <c r="J353" s="77"/>
      <c r="K353" s="217"/>
      <c r="L353" s="73"/>
      <c r="M353" s="27"/>
      <c r="N353" s="27"/>
      <c r="O353" s="32"/>
      <c r="P353" s="28"/>
      <c r="Q353" s="27"/>
      <c r="R353" s="32"/>
      <c r="S353" s="1828"/>
    </row>
    <row r="354" spans="4:19" s="4" customFormat="1" ht="19.7" customHeight="1">
      <c r="D354" s="28"/>
      <c r="E354" s="28"/>
      <c r="F354" s="28"/>
      <c r="G354" s="73"/>
      <c r="H354" s="229"/>
      <c r="I354" s="27"/>
      <c r="J354" s="77"/>
      <c r="K354" s="217"/>
      <c r="L354" s="73"/>
      <c r="M354" s="27"/>
      <c r="N354" s="27"/>
      <c r="O354" s="32"/>
      <c r="P354" s="28"/>
      <c r="Q354" s="27"/>
      <c r="R354" s="32"/>
      <c r="S354" s="1828"/>
    </row>
    <row r="355" spans="4:19" s="4" customFormat="1" ht="19.7" customHeight="1">
      <c r="D355" s="28"/>
      <c r="E355" s="28"/>
      <c r="F355" s="28"/>
      <c r="G355" s="73"/>
      <c r="H355" s="229"/>
      <c r="I355" s="27"/>
      <c r="J355" s="77"/>
      <c r="K355" s="217"/>
      <c r="L355" s="73"/>
      <c r="M355" s="27"/>
      <c r="N355" s="27"/>
      <c r="O355" s="32"/>
      <c r="P355" s="28"/>
      <c r="Q355" s="27"/>
      <c r="R355" s="32"/>
      <c r="S355" s="1828"/>
    </row>
    <row r="356" spans="4:19" s="4" customFormat="1" ht="19.7" customHeight="1">
      <c r="D356" s="28"/>
      <c r="E356" s="28"/>
      <c r="F356" s="28"/>
      <c r="G356" s="73"/>
      <c r="H356" s="229"/>
      <c r="I356" s="27"/>
      <c r="J356" s="77"/>
      <c r="K356" s="217"/>
      <c r="L356" s="73"/>
      <c r="M356" s="27"/>
      <c r="N356" s="27"/>
      <c r="O356" s="32"/>
      <c r="P356" s="28"/>
      <c r="Q356" s="27"/>
      <c r="R356" s="32"/>
      <c r="S356" s="1828"/>
    </row>
    <row r="357" spans="4:19" s="4" customFormat="1" ht="19.7" customHeight="1">
      <c r="D357" s="28"/>
      <c r="E357" s="28"/>
      <c r="F357" s="28"/>
      <c r="G357" s="73"/>
      <c r="H357" s="229"/>
      <c r="I357" s="27"/>
      <c r="J357" s="77"/>
      <c r="K357" s="217"/>
      <c r="L357" s="73"/>
      <c r="M357" s="27"/>
      <c r="N357" s="27"/>
      <c r="O357" s="32"/>
      <c r="P357" s="28"/>
      <c r="Q357" s="27"/>
      <c r="R357" s="32"/>
      <c r="S357" s="1828"/>
    </row>
    <row r="358" spans="4:19" s="4" customFormat="1" ht="19.7" customHeight="1">
      <c r="D358" s="28"/>
      <c r="E358" s="28"/>
      <c r="F358" s="28"/>
      <c r="G358" s="73"/>
      <c r="H358" s="229"/>
      <c r="I358" s="27"/>
      <c r="J358" s="77"/>
      <c r="K358" s="217"/>
      <c r="L358" s="73"/>
      <c r="M358" s="27"/>
      <c r="N358" s="27"/>
      <c r="O358" s="32"/>
      <c r="P358" s="28"/>
      <c r="Q358" s="27"/>
      <c r="R358" s="32"/>
      <c r="S358" s="1828"/>
    </row>
    <row r="359" spans="4:19" s="4" customFormat="1" ht="19.7" customHeight="1">
      <c r="D359" s="28"/>
      <c r="E359" s="28"/>
      <c r="F359" s="28"/>
      <c r="G359" s="73"/>
      <c r="H359" s="229"/>
      <c r="I359" s="27"/>
      <c r="J359" s="77"/>
      <c r="K359" s="217"/>
      <c r="L359" s="73"/>
      <c r="M359" s="27"/>
      <c r="N359" s="27"/>
      <c r="O359" s="32"/>
      <c r="P359" s="28"/>
      <c r="Q359" s="27"/>
      <c r="R359" s="32"/>
      <c r="S359" s="1828"/>
    </row>
    <row r="360" spans="4:19" s="4" customFormat="1" ht="19.7" customHeight="1">
      <c r="D360" s="28"/>
      <c r="E360" s="28"/>
      <c r="F360" s="28"/>
      <c r="G360" s="73"/>
      <c r="H360" s="229"/>
      <c r="I360" s="27"/>
      <c r="J360" s="77"/>
      <c r="K360" s="217"/>
      <c r="L360" s="73"/>
      <c r="M360" s="27"/>
      <c r="N360" s="27"/>
      <c r="O360" s="32"/>
      <c r="P360" s="28"/>
      <c r="Q360" s="27"/>
      <c r="R360" s="32"/>
      <c r="S360" s="1828"/>
    </row>
    <row r="361" spans="4:19" s="4" customFormat="1" ht="19.7" customHeight="1">
      <c r="D361" s="28"/>
      <c r="E361" s="28"/>
      <c r="F361" s="28"/>
      <c r="G361" s="73"/>
      <c r="H361" s="229"/>
      <c r="I361" s="27"/>
      <c r="J361" s="77"/>
      <c r="K361" s="217"/>
      <c r="L361" s="73"/>
      <c r="M361" s="27"/>
      <c r="N361" s="27"/>
      <c r="O361" s="32"/>
      <c r="P361" s="28"/>
      <c r="Q361" s="27"/>
      <c r="R361" s="32"/>
      <c r="S361" s="1828"/>
    </row>
    <row r="362" spans="4:19" s="4" customFormat="1" ht="19.7" customHeight="1">
      <c r="D362" s="28"/>
      <c r="E362" s="28"/>
      <c r="F362" s="28"/>
      <c r="G362" s="73"/>
      <c r="H362" s="229"/>
      <c r="I362" s="27"/>
      <c r="J362" s="77"/>
      <c r="K362" s="217"/>
      <c r="L362" s="73"/>
      <c r="M362" s="27"/>
      <c r="N362" s="27"/>
      <c r="O362" s="32"/>
      <c r="P362" s="28"/>
      <c r="Q362" s="27"/>
      <c r="R362" s="32"/>
      <c r="S362" s="1828"/>
    </row>
    <row r="363" spans="4:19" s="4" customFormat="1" ht="19.7" customHeight="1">
      <c r="D363" s="28"/>
      <c r="E363" s="28"/>
      <c r="F363" s="28"/>
      <c r="G363" s="73"/>
      <c r="H363" s="229"/>
      <c r="I363" s="27"/>
      <c r="J363" s="77"/>
      <c r="K363" s="217"/>
      <c r="L363" s="73"/>
      <c r="M363" s="27"/>
      <c r="N363" s="27"/>
      <c r="O363" s="32"/>
      <c r="P363" s="28"/>
      <c r="Q363" s="27"/>
      <c r="R363" s="32"/>
      <c r="S363" s="1828"/>
    </row>
    <row r="364" spans="4:19" s="4" customFormat="1" ht="19.7" customHeight="1">
      <c r="D364" s="28"/>
      <c r="E364" s="28"/>
      <c r="F364" s="28"/>
      <c r="G364" s="73"/>
      <c r="H364" s="229"/>
      <c r="I364" s="27"/>
      <c r="J364" s="77"/>
      <c r="K364" s="217"/>
      <c r="L364" s="73"/>
      <c r="M364" s="27"/>
      <c r="N364" s="27"/>
      <c r="O364" s="32"/>
      <c r="P364" s="28"/>
      <c r="Q364" s="27"/>
      <c r="R364" s="32"/>
      <c r="S364" s="1828"/>
    </row>
    <row r="365" spans="4:19" s="4" customFormat="1" ht="19.7" customHeight="1">
      <c r="D365" s="28"/>
      <c r="E365" s="28"/>
      <c r="F365" s="28"/>
      <c r="G365" s="73"/>
      <c r="H365" s="229"/>
      <c r="I365" s="27"/>
      <c r="J365" s="77"/>
      <c r="K365" s="217"/>
      <c r="L365" s="73"/>
      <c r="M365" s="27"/>
      <c r="N365" s="27"/>
      <c r="O365" s="32"/>
      <c r="P365" s="28"/>
      <c r="Q365" s="27"/>
      <c r="R365" s="32"/>
      <c r="S365" s="1828"/>
    </row>
    <row r="366" spans="4:19" s="4" customFormat="1" ht="19.7" customHeight="1">
      <c r="D366" s="28"/>
      <c r="E366" s="28"/>
      <c r="F366" s="28"/>
      <c r="G366" s="73"/>
      <c r="H366" s="229"/>
      <c r="I366" s="27"/>
      <c r="J366" s="77"/>
      <c r="K366" s="217"/>
      <c r="L366" s="73"/>
      <c r="M366" s="27"/>
      <c r="N366" s="27"/>
      <c r="O366" s="32"/>
      <c r="P366" s="28"/>
      <c r="Q366" s="27"/>
      <c r="R366" s="32"/>
      <c r="S366" s="1828"/>
    </row>
    <row r="367" spans="4:19" s="4" customFormat="1" ht="19.7" customHeight="1">
      <c r="D367" s="28"/>
      <c r="E367" s="28"/>
      <c r="F367" s="28"/>
      <c r="G367" s="73"/>
      <c r="H367" s="229"/>
      <c r="I367" s="27"/>
      <c r="J367" s="77"/>
      <c r="K367" s="217"/>
      <c r="L367" s="73"/>
      <c r="M367" s="27"/>
      <c r="N367" s="27"/>
      <c r="O367" s="32"/>
      <c r="P367" s="28"/>
      <c r="Q367" s="27"/>
      <c r="R367" s="32"/>
      <c r="S367" s="1828"/>
    </row>
    <row r="368" spans="4:19" s="4" customFormat="1" ht="19.7" customHeight="1">
      <c r="D368" s="28"/>
      <c r="E368" s="28"/>
      <c r="F368" s="28"/>
      <c r="G368" s="73"/>
      <c r="H368" s="229"/>
      <c r="I368" s="27"/>
      <c r="J368" s="77"/>
      <c r="K368" s="217"/>
      <c r="L368" s="73"/>
      <c r="M368" s="27"/>
      <c r="N368" s="27"/>
      <c r="O368" s="32"/>
      <c r="P368" s="28"/>
      <c r="Q368" s="27"/>
      <c r="R368" s="32"/>
      <c r="S368" s="1828"/>
    </row>
    <row r="369" spans="4:19" s="4" customFormat="1" ht="19.7" customHeight="1">
      <c r="D369" s="28"/>
      <c r="E369" s="28"/>
      <c r="F369" s="28"/>
      <c r="G369" s="73"/>
      <c r="H369" s="229"/>
      <c r="I369" s="27"/>
      <c r="J369" s="77"/>
      <c r="K369" s="217"/>
      <c r="L369" s="73"/>
      <c r="M369" s="27"/>
      <c r="N369" s="27"/>
      <c r="O369" s="32"/>
      <c r="P369" s="28"/>
      <c r="Q369" s="27"/>
      <c r="R369" s="32"/>
      <c r="S369" s="1828"/>
    </row>
    <row r="370" spans="4:19" s="4" customFormat="1" ht="19.7" customHeight="1">
      <c r="D370" s="28"/>
      <c r="E370" s="28"/>
      <c r="F370" s="28"/>
      <c r="G370" s="73"/>
      <c r="H370" s="229"/>
      <c r="I370" s="27"/>
      <c r="J370" s="77"/>
      <c r="K370" s="217"/>
      <c r="L370" s="73"/>
      <c r="M370" s="27"/>
      <c r="N370" s="27"/>
      <c r="O370" s="32"/>
      <c r="P370" s="28"/>
      <c r="Q370" s="27"/>
      <c r="R370" s="32"/>
      <c r="S370" s="1828"/>
    </row>
    <row r="371" spans="4:19" s="4" customFormat="1" ht="19.7" customHeight="1">
      <c r="D371" s="28"/>
      <c r="E371" s="28"/>
      <c r="F371" s="28"/>
      <c r="G371" s="73"/>
      <c r="H371" s="229"/>
      <c r="I371" s="27"/>
      <c r="J371" s="77"/>
      <c r="K371" s="217"/>
      <c r="L371" s="73"/>
      <c r="M371" s="27"/>
      <c r="N371" s="27"/>
      <c r="O371" s="32"/>
      <c r="P371" s="28"/>
      <c r="Q371" s="27"/>
      <c r="R371" s="32"/>
      <c r="S371" s="1828"/>
    </row>
    <row r="372" spans="4:19" s="4" customFormat="1" ht="19.7" customHeight="1">
      <c r="D372" s="28"/>
      <c r="E372" s="28"/>
      <c r="F372" s="28"/>
      <c r="G372" s="73"/>
      <c r="H372" s="229"/>
      <c r="I372" s="27"/>
      <c r="J372" s="77"/>
      <c r="K372" s="217"/>
      <c r="L372" s="73"/>
      <c r="M372" s="27"/>
      <c r="N372" s="27"/>
      <c r="O372" s="32"/>
      <c r="P372" s="28"/>
      <c r="Q372" s="27"/>
      <c r="R372" s="32"/>
      <c r="S372" s="1828"/>
    </row>
    <row r="373" spans="4:19" s="4" customFormat="1" ht="19.7" customHeight="1">
      <c r="D373" s="28"/>
      <c r="E373" s="28"/>
      <c r="F373" s="28"/>
      <c r="G373" s="73"/>
      <c r="H373" s="229"/>
      <c r="I373" s="27"/>
      <c r="J373" s="77"/>
      <c r="K373" s="217"/>
      <c r="L373" s="73"/>
      <c r="M373" s="27"/>
      <c r="N373" s="27"/>
      <c r="O373" s="32"/>
      <c r="P373" s="28"/>
      <c r="Q373" s="27"/>
      <c r="R373" s="32"/>
      <c r="S373" s="1828"/>
    </row>
    <row r="374" spans="4:19" s="4" customFormat="1" ht="19.7" customHeight="1">
      <c r="D374" s="28"/>
      <c r="E374" s="28"/>
      <c r="F374" s="28"/>
      <c r="G374" s="73"/>
      <c r="H374" s="229"/>
      <c r="I374" s="27"/>
      <c r="J374" s="77"/>
      <c r="K374" s="217"/>
      <c r="L374" s="73"/>
      <c r="M374" s="27"/>
      <c r="N374" s="27"/>
      <c r="O374" s="32"/>
      <c r="P374" s="28"/>
      <c r="Q374" s="27"/>
      <c r="R374" s="32"/>
      <c r="S374" s="1828"/>
    </row>
    <row r="375" spans="4:19" s="4" customFormat="1" ht="19.7" customHeight="1">
      <c r="D375" s="28"/>
      <c r="E375" s="28"/>
      <c r="F375" s="28"/>
      <c r="G375" s="73"/>
      <c r="H375" s="229"/>
      <c r="I375" s="27"/>
      <c r="J375" s="77"/>
      <c r="K375" s="217"/>
      <c r="L375" s="73"/>
      <c r="M375" s="27"/>
      <c r="N375" s="27"/>
      <c r="O375" s="32"/>
      <c r="P375" s="28"/>
      <c r="Q375" s="27"/>
      <c r="R375" s="32"/>
      <c r="S375" s="1828"/>
    </row>
    <row r="376" spans="4:19" s="4" customFormat="1" ht="19.7" customHeight="1">
      <c r="D376" s="28"/>
      <c r="E376" s="28"/>
      <c r="F376" s="28"/>
      <c r="G376" s="73"/>
      <c r="H376" s="229"/>
      <c r="I376" s="27"/>
      <c r="J376" s="77"/>
      <c r="K376" s="217"/>
      <c r="L376" s="73"/>
      <c r="M376" s="27"/>
      <c r="N376" s="27"/>
      <c r="O376" s="32"/>
      <c r="P376" s="28"/>
      <c r="Q376" s="27"/>
      <c r="R376" s="32"/>
      <c r="S376" s="1828"/>
    </row>
    <row r="377" spans="4:19" s="4" customFormat="1" ht="19.7" customHeight="1">
      <c r="D377" s="28"/>
      <c r="E377" s="28"/>
      <c r="F377" s="28"/>
      <c r="G377" s="73"/>
      <c r="H377" s="229"/>
      <c r="I377" s="27"/>
      <c r="J377" s="77"/>
      <c r="K377" s="217"/>
      <c r="L377" s="73"/>
      <c r="M377" s="27"/>
      <c r="N377" s="27"/>
      <c r="O377" s="32"/>
      <c r="P377" s="28"/>
      <c r="Q377" s="27"/>
      <c r="R377" s="32"/>
      <c r="S377" s="1828"/>
    </row>
    <row r="378" spans="4:19" s="4" customFormat="1" ht="19.7" customHeight="1">
      <c r="D378" s="28"/>
      <c r="E378" s="28"/>
      <c r="F378" s="28"/>
      <c r="G378" s="73"/>
      <c r="H378" s="229"/>
      <c r="I378" s="27"/>
      <c r="J378" s="77"/>
      <c r="K378" s="217"/>
      <c r="L378" s="73"/>
      <c r="M378" s="27"/>
      <c r="N378" s="27"/>
      <c r="O378" s="32"/>
      <c r="P378" s="28"/>
      <c r="Q378" s="27"/>
      <c r="R378" s="32"/>
      <c r="S378" s="1828"/>
    </row>
    <row r="379" spans="4:19" s="4" customFormat="1" ht="19.7" customHeight="1">
      <c r="D379" s="28"/>
      <c r="E379" s="28"/>
      <c r="F379" s="28"/>
      <c r="G379" s="73"/>
      <c r="H379" s="229"/>
      <c r="I379" s="27"/>
      <c r="J379" s="77"/>
      <c r="K379" s="217"/>
      <c r="L379" s="73"/>
      <c r="M379" s="27"/>
      <c r="N379" s="27"/>
      <c r="O379" s="32"/>
      <c r="P379" s="28"/>
      <c r="Q379" s="27"/>
      <c r="R379" s="32"/>
      <c r="S379" s="1828"/>
    </row>
    <row r="380" spans="4:19" s="4" customFormat="1" ht="19.7" customHeight="1">
      <c r="D380" s="28"/>
      <c r="E380" s="28"/>
      <c r="F380" s="28"/>
      <c r="G380" s="73"/>
      <c r="H380" s="229"/>
      <c r="I380" s="27"/>
      <c r="J380" s="77"/>
      <c r="K380" s="217"/>
      <c r="L380" s="73"/>
      <c r="M380" s="27"/>
      <c r="N380" s="27"/>
      <c r="O380" s="32"/>
      <c r="P380" s="28"/>
      <c r="Q380" s="27"/>
      <c r="R380" s="32"/>
      <c r="S380" s="1828"/>
    </row>
    <row r="381" spans="4:19" s="4" customFormat="1" ht="19.7" customHeight="1">
      <c r="D381" s="28"/>
      <c r="E381" s="28"/>
      <c r="F381" s="28"/>
      <c r="G381" s="73"/>
      <c r="H381" s="229"/>
      <c r="I381" s="27"/>
      <c r="J381" s="77"/>
      <c r="K381" s="217"/>
      <c r="L381" s="73"/>
      <c r="M381" s="27"/>
      <c r="N381" s="27"/>
      <c r="O381" s="32"/>
      <c r="P381" s="28"/>
      <c r="Q381" s="27"/>
      <c r="R381" s="32"/>
      <c r="S381" s="1828"/>
    </row>
    <row r="382" spans="4:19" s="4" customFormat="1" ht="19.7" customHeight="1">
      <c r="D382" s="28"/>
      <c r="E382" s="28"/>
      <c r="F382" s="28"/>
      <c r="G382" s="73"/>
      <c r="H382" s="229"/>
      <c r="I382" s="27"/>
      <c r="J382" s="77"/>
      <c r="K382" s="217"/>
      <c r="L382" s="73"/>
      <c r="M382" s="27"/>
      <c r="N382" s="27"/>
      <c r="O382" s="32"/>
      <c r="P382" s="28"/>
      <c r="Q382" s="27"/>
      <c r="R382" s="32"/>
      <c r="S382" s="1828"/>
    </row>
    <row r="383" spans="4:19" s="4" customFormat="1" ht="19.7" customHeight="1">
      <c r="D383" s="28"/>
      <c r="E383" s="28"/>
      <c r="F383" s="28"/>
      <c r="G383" s="73"/>
      <c r="H383" s="229"/>
      <c r="I383" s="27"/>
      <c r="J383" s="77"/>
      <c r="K383" s="217"/>
      <c r="L383" s="73"/>
      <c r="M383" s="27"/>
      <c r="N383" s="27"/>
      <c r="O383" s="32"/>
      <c r="P383" s="28"/>
      <c r="Q383" s="27"/>
      <c r="R383" s="32"/>
      <c r="S383" s="1828"/>
    </row>
    <row r="384" spans="4:19" s="4" customFormat="1" ht="19.7" customHeight="1">
      <c r="D384" s="28"/>
      <c r="E384" s="28"/>
      <c r="F384" s="28"/>
      <c r="G384" s="73"/>
      <c r="H384" s="229"/>
      <c r="I384" s="27"/>
      <c r="J384" s="77"/>
      <c r="K384" s="217"/>
      <c r="L384" s="73"/>
      <c r="M384" s="27"/>
      <c r="N384" s="27"/>
      <c r="O384" s="32"/>
      <c r="P384" s="28"/>
      <c r="Q384" s="27"/>
      <c r="R384" s="32"/>
      <c r="S384" s="1828"/>
    </row>
    <row r="385" spans="4:19" s="4" customFormat="1" ht="19.7" customHeight="1">
      <c r="D385" s="28"/>
      <c r="E385" s="28"/>
      <c r="F385" s="28"/>
      <c r="G385" s="73"/>
      <c r="H385" s="229"/>
      <c r="I385" s="27"/>
      <c r="J385" s="77"/>
      <c r="K385" s="217"/>
      <c r="L385" s="73"/>
      <c r="M385" s="27"/>
      <c r="N385" s="27"/>
      <c r="O385" s="32"/>
      <c r="P385" s="28"/>
      <c r="Q385" s="27"/>
      <c r="R385" s="32"/>
      <c r="S385" s="1828"/>
    </row>
    <row r="386" spans="4:19" s="4" customFormat="1" ht="19.7" customHeight="1">
      <c r="D386" s="28"/>
      <c r="E386" s="28"/>
      <c r="F386" s="28"/>
      <c r="G386" s="73"/>
      <c r="H386" s="229"/>
      <c r="I386" s="27"/>
      <c r="J386" s="77"/>
      <c r="K386" s="217"/>
      <c r="L386" s="73"/>
      <c r="M386" s="27"/>
      <c r="N386" s="27"/>
      <c r="O386" s="32"/>
      <c r="P386" s="28"/>
      <c r="Q386" s="27"/>
      <c r="R386" s="32"/>
      <c r="S386" s="1828"/>
    </row>
    <row r="387" spans="4:19" s="4" customFormat="1" ht="19.7" customHeight="1">
      <c r="D387" s="28"/>
      <c r="E387" s="28"/>
      <c r="F387" s="28"/>
      <c r="G387" s="73"/>
      <c r="H387" s="229"/>
      <c r="I387" s="27"/>
      <c r="J387" s="77"/>
      <c r="K387" s="217"/>
      <c r="L387" s="73"/>
      <c r="M387" s="27"/>
      <c r="N387" s="27"/>
      <c r="O387" s="32"/>
      <c r="P387" s="28"/>
      <c r="Q387" s="27"/>
      <c r="R387" s="32"/>
      <c r="S387" s="1828"/>
    </row>
    <row r="388" spans="4:19" s="4" customFormat="1" ht="19.7" customHeight="1">
      <c r="D388" s="28"/>
      <c r="E388" s="28"/>
      <c r="F388" s="28"/>
      <c r="G388" s="73"/>
      <c r="H388" s="229"/>
      <c r="I388" s="27"/>
      <c r="J388" s="77"/>
      <c r="K388" s="217"/>
      <c r="L388" s="73"/>
      <c r="M388" s="27"/>
      <c r="N388" s="27"/>
      <c r="O388" s="32"/>
      <c r="P388" s="28"/>
      <c r="Q388" s="27"/>
      <c r="R388" s="32"/>
      <c r="S388" s="1828"/>
    </row>
    <row r="389" spans="4:19" s="4" customFormat="1" ht="19.7" customHeight="1">
      <c r="D389" s="28"/>
      <c r="E389" s="28"/>
      <c r="F389" s="28"/>
      <c r="G389" s="73"/>
      <c r="H389" s="229"/>
      <c r="I389" s="27"/>
      <c r="J389" s="77"/>
      <c r="K389" s="217"/>
      <c r="L389" s="73"/>
      <c r="M389" s="27"/>
      <c r="N389" s="27"/>
      <c r="O389" s="32"/>
      <c r="P389" s="28"/>
      <c r="Q389" s="27"/>
      <c r="R389" s="32"/>
      <c r="S389" s="1828"/>
    </row>
    <row r="390" spans="4:19" s="4" customFormat="1" ht="19.7" customHeight="1">
      <c r="D390" s="28"/>
      <c r="E390" s="28"/>
      <c r="F390" s="28"/>
      <c r="G390" s="73"/>
      <c r="H390" s="229"/>
      <c r="I390" s="27"/>
      <c r="J390" s="77"/>
      <c r="K390" s="217"/>
      <c r="L390" s="73"/>
      <c r="M390" s="27"/>
      <c r="N390" s="27"/>
      <c r="O390" s="32"/>
      <c r="P390" s="28"/>
      <c r="Q390" s="27"/>
      <c r="R390" s="32"/>
      <c r="S390" s="1828"/>
    </row>
    <row r="391" spans="4:19" s="4" customFormat="1" ht="19.7" customHeight="1">
      <c r="D391" s="28"/>
      <c r="E391" s="28"/>
      <c r="F391" s="28"/>
      <c r="G391" s="73"/>
      <c r="H391" s="229"/>
      <c r="I391" s="27"/>
      <c r="J391" s="77"/>
      <c r="K391" s="217"/>
      <c r="L391" s="73"/>
      <c r="M391" s="27"/>
      <c r="N391" s="27"/>
      <c r="O391" s="32"/>
      <c r="P391" s="28"/>
      <c r="Q391" s="27"/>
      <c r="R391" s="32"/>
      <c r="S391" s="1828"/>
    </row>
    <row r="392" spans="4:19" s="4" customFormat="1" ht="19.7" customHeight="1">
      <c r="D392" s="28"/>
      <c r="E392" s="28"/>
      <c r="F392" s="28"/>
      <c r="G392" s="73"/>
      <c r="H392" s="229"/>
      <c r="I392" s="27"/>
      <c r="J392" s="77"/>
      <c r="K392" s="217"/>
      <c r="L392" s="73"/>
      <c r="M392" s="27"/>
      <c r="N392" s="27"/>
      <c r="O392" s="32"/>
      <c r="P392" s="28"/>
      <c r="Q392" s="27"/>
      <c r="R392" s="32"/>
      <c r="S392" s="1828"/>
    </row>
    <row r="393" spans="4:19" s="4" customFormat="1" ht="19.7" customHeight="1">
      <c r="D393" s="28"/>
      <c r="E393" s="28"/>
      <c r="F393" s="28"/>
      <c r="G393" s="73"/>
      <c r="H393" s="229"/>
      <c r="I393" s="27"/>
      <c r="J393" s="77"/>
      <c r="K393" s="217"/>
      <c r="L393" s="73"/>
      <c r="M393" s="27"/>
      <c r="N393" s="27"/>
      <c r="O393" s="32"/>
      <c r="P393" s="28"/>
      <c r="Q393" s="27"/>
      <c r="R393" s="32"/>
      <c r="S393" s="1828"/>
    </row>
    <row r="394" spans="4:19" s="4" customFormat="1" ht="19.7" customHeight="1">
      <c r="D394" s="28"/>
      <c r="E394" s="28"/>
      <c r="F394" s="28"/>
      <c r="G394" s="73"/>
      <c r="H394" s="229"/>
      <c r="I394" s="27"/>
      <c r="J394" s="77"/>
      <c r="K394" s="217"/>
      <c r="L394" s="73"/>
      <c r="M394" s="27"/>
      <c r="N394" s="27"/>
      <c r="O394" s="32"/>
      <c r="P394" s="28"/>
      <c r="Q394" s="27"/>
      <c r="R394" s="32"/>
      <c r="S394" s="1828"/>
    </row>
    <row r="395" spans="4:19" s="4" customFormat="1" ht="19.7" customHeight="1">
      <c r="D395" s="28"/>
      <c r="E395" s="28"/>
      <c r="F395" s="28"/>
      <c r="G395" s="73"/>
      <c r="H395" s="229"/>
      <c r="I395" s="27"/>
      <c r="J395" s="77"/>
      <c r="K395" s="217"/>
      <c r="L395" s="73"/>
      <c r="M395" s="27"/>
      <c r="N395" s="27"/>
      <c r="O395" s="32"/>
      <c r="P395" s="28"/>
      <c r="Q395" s="27"/>
      <c r="R395" s="32"/>
      <c r="S395" s="1828"/>
    </row>
    <row r="396" spans="4:19" s="4" customFormat="1" ht="19.7" customHeight="1">
      <c r="D396" s="28"/>
      <c r="E396" s="28"/>
      <c r="F396" s="28"/>
      <c r="G396" s="73"/>
      <c r="H396" s="229"/>
      <c r="I396" s="27"/>
      <c r="J396" s="77"/>
      <c r="K396" s="217"/>
      <c r="L396" s="73"/>
      <c r="M396" s="27"/>
      <c r="N396" s="27"/>
      <c r="O396" s="32"/>
      <c r="P396" s="28"/>
      <c r="Q396" s="27"/>
      <c r="R396" s="32"/>
      <c r="S396" s="1828"/>
    </row>
    <row r="397" spans="4:19" s="4" customFormat="1" ht="19.7" customHeight="1">
      <c r="D397" s="28"/>
      <c r="E397" s="28"/>
      <c r="F397" s="28"/>
      <c r="G397" s="73"/>
      <c r="H397" s="229"/>
      <c r="I397" s="27"/>
      <c r="J397" s="77"/>
      <c r="K397" s="217"/>
      <c r="L397" s="73"/>
      <c r="M397" s="27"/>
      <c r="N397" s="27"/>
      <c r="O397" s="32"/>
      <c r="P397" s="28"/>
      <c r="Q397" s="27"/>
      <c r="R397" s="32"/>
      <c r="S397" s="1828"/>
    </row>
    <row r="398" spans="4:19" s="4" customFormat="1" ht="19.7" customHeight="1">
      <c r="D398" s="28"/>
      <c r="E398" s="28"/>
      <c r="F398" s="28"/>
      <c r="G398" s="73"/>
      <c r="H398" s="229"/>
      <c r="I398" s="27"/>
      <c r="J398" s="77"/>
      <c r="K398" s="217"/>
      <c r="L398" s="73"/>
      <c r="M398" s="27"/>
      <c r="N398" s="27"/>
      <c r="O398" s="32"/>
      <c r="P398" s="28"/>
      <c r="Q398" s="27"/>
      <c r="R398" s="32"/>
      <c r="S398" s="1828"/>
    </row>
    <row r="399" spans="4:19" s="4" customFormat="1" ht="19.7" customHeight="1">
      <c r="D399" s="28"/>
      <c r="E399" s="28"/>
      <c r="F399" s="28"/>
      <c r="G399" s="73"/>
      <c r="H399" s="229"/>
      <c r="I399" s="27"/>
      <c r="J399" s="77"/>
      <c r="K399" s="217"/>
      <c r="L399" s="73"/>
      <c r="M399" s="27"/>
      <c r="N399" s="27"/>
      <c r="O399" s="32"/>
      <c r="P399" s="28"/>
      <c r="Q399" s="27"/>
      <c r="R399" s="32"/>
      <c r="S399" s="1828"/>
    </row>
    <row r="400" spans="4:19" s="4" customFormat="1" ht="19.7" customHeight="1">
      <c r="D400" s="28"/>
      <c r="E400" s="28"/>
      <c r="F400" s="28"/>
      <c r="G400" s="73"/>
      <c r="H400" s="229"/>
      <c r="I400" s="27"/>
      <c r="J400" s="77"/>
      <c r="K400" s="217"/>
      <c r="L400" s="73"/>
      <c r="M400" s="27"/>
      <c r="N400" s="27"/>
      <c r="O400" s="32"/>
      <c r="P400" s="28"/>
      <c r="Q400" s="27"/>
      <c r="R400" s="32"/>
      <c r="S400" s="1828"/>
    </row>
    <row r="401" spans="4:19" s="4" customFormat="1" ht="19.7" customHeight="1">
      <c r="D401" s="28"/>
      <c r="E401" s="28"/>
      <c r="F401" s="28"/>
      <c r="G401" s="73"/>
      <c r="H401" s="229"/>
      <c r="I401" s="27"/>
      <c r="J401" s="77"/>
      <c r="K401" s="217"/>
      <c r="L401" s="73"/>
      <c r="M401" s="27"/>
      <c r="N401" s="27"/>
      <c r="O401" s="32"/>
      <c r="P401" s="28"/>
      <c r="Q401" s="27"/>
      <c r="R401" s="32"/>
      <c r="S401" s="1828"/>
    </row>
    <row r="402" spans="4:19" s="4" customFormat="1" ht="19.7" customHeight="1">
      <c r="D402" s="28"/>
      <c r="E402" s="28"/>
      <c r="F402" s="28"/>
      <c r="G402" s="73"/>
      <c r="H402" s="229"/>
      <c r="I402" s="27"/>
      <c r="J402" s="77"/>
      <c r="K402" s="217"/>
      <c r="L402" s="73"/>
      <c r="M402" s="27"/>
      <c r="N402" s="27"/>
      <c r="O402" s="32"/>
      <c r="P402" s="28"/>
      <c r="Q402" s="27"/>
      <c r="R402" s="32"/>
      <c r="S402" s="1828"/>
    </row>
    <row r="403" spans="4:19" s="4" customFormat="1" ht="19.7" customHeight="1">
      <c r="D403" s="28"/>
      <c r="E403" s="28"/>
      <c r="F403" s="28"/>
      <c r="G403" s="73"/>
      <c r="H403" s="229"/>
      <c r="I403" s="27"/>
      <c r="J403" s="77"/>
      <c r="K403" s="217"/>
      <c r="L403" s="73"/>
      <c r="M403" s="27"/>
      <c r="N403" s="27"/>
      <c r="O403" s="32"/>
      <c r="P403" s="28"/>
      <c r="Q403" s="27"/>
      <c r="R403" s="32"/>
      <c r="S403" s="1828"/>
    </row>
    <row r="404" spans="4:19" s="4" customFormat="1" ht="19.7" customHeight="1">
      <c r="D404" s="28"/>
      <c r="E404" s="28"/>
      <c r="F404" s="28"/>
      <c r="G404" s="73"/>
      <c r="H404" s="229"/>
      <c r="I404" s="27"/>
      <c r="J404" s="77"/>
      <c r="K404" s="217"/>
      <c r="L404" s="73"/>
      <c r="M404" s="27"/>
      <c r="N404" s="27"/>
      <c r="O404" s="32"/>
      <c r="P404" s="28"/>
      <c r="Q404" s="27"/>
      <c r="R404" s="32"/>
      <c r="S404" s="1828"/>
    </row>
    <row r="405" spans="4:19" s="4" customFormat="1" ht="19.7" customHeight="1">
      <c r="D405" s="28"/>
      <c r="E405" s="28"/>
      <c r="F405" s="28"/>
      <c r="G405" s="73"/>
      <c r="H405" s="229"/>
      <c r="I405" s="27"/>
      <c r="J405" s="77"/>
      <c r="K405" s="217"/>
      <c r="L405" s="73"/>
      <c r="M405" s="27"/>
      <c r="N405" s="27"/>
      <c r="O405" s="32"/>
      <c r="P405" s="28"/>
      <c r="Q405" s="27"/>
      <c r="R405" s="32"/>
      <c r="S405" s="1828"/>
    </row>
    <row r="406" spans="4:19" s="4" customFormat="1" ht="19.7" customHeight="1">
      <c r="D406" s="28"/>
      <c r="E406" s="28"/>
      <c r="F406" s="28"/>
      <c r="G406" s="73"/>
      <c r="H406" s="229"/>
      <c r="I406" s="27"/>
      <c r="J406" s="77"/>
      <c r="K406" s="217"/>
      <c r="L406" s="73"/>
      <c r="M406" s="27"/>
      <c r="N406" s="27"/>
      <c r="O406" s="32"/>
      <c r="P406" s="28"/>
      <c r="Q406" s="27"/>
      <c r="R406" s="32"/>
      <c r="S406" s="1828"/>
    </row>
    <row r="407" spans="4:19" s="4" customFormat="1" ht="19.7" customHeight="1">
      <c r="D407" s="28"/>
      <c r="E407" s="28"/>
      <c r="F407" s="28"/>
      <c r="G407" s="73"/>
      <c r="H407" s="229"/>
      <c r="I407" s="27"/>
      <c r="J407" s="77"/>
      <c r="K407" s="217"/>
      <c r="L407" s="73"/>
      <c r="M407" s="27"/>
      <c r="N407" s="27"/>
      <c r="O407" s="32"/>
      <c r="P407" s="28"/>
      <c r="Q407" s="27"/>
      <c r="R407" s="32"/>
      <c r="S407" s="1828"/>
    </row>
    <row r="408" spans="4:19" s="4" customFormat="1" ht="19.7" customHeight="1">
      <c r="D408" s="28"/>
      <c r="E408" s="28"/>
      <c r="F408" s="28"/>
      <c r="G408" s="73"/>
      <c r="H408" s="229"/>
      <c r="I408" s="27"/>
      <c r="J408" s="77"/>
      <c r="K408" s="217"/>
      <c r="L408" s="73"/>
      <c r="M408" s="27"/>
      <c r="N408" s="27"/>
      <c r="O408" s="32"/>
      <c r="P408" s="28"/>
      <c r="Q408" s="27"/>
      <c r="R408" s="32"/>
      <c r="S408" s="1828"/>
    </row>
    <row r="409" spans="4:19" s="4" customFormat="1" ht="19.7" customHeight="1">
      <c r="D409" s="28"/>
      <c r="E409" s="28"/>
      <c r="F409" s="28"/>
      <c r="G409" s="73"/>
      <c r="H409" s="229"/>
      <c r="I409" s="27"/>
      <c r="J409" s="77"/>
      <c r="K409" s="217"/>
      <c r="L409" s="73"/>
      <c r="M409" s="27"/>
      <c r="N409" s="27"/>
      <c r="O409" s="32"/>
      <c r="P409" s="28"/>
      <c r="Q409" s="27"/>
      <c r="R409" s="32"/>
      <c r="S409" s="1828"/>
    </row>
    <row r="410" spans="4:19" s="4" customFormat="1" ht="19.7" customHeight="1">
      <c r="D410" s="28"/>
      <c r="E410" s="28"/>
      <c r="F410" s="28"/>
      <c r="G410" s="73"/>
      <c r="H410" s="229"/>
      <c r="I410" s="27"/>
      <c r="J410" s="77"/>
      <c r="K410" s="217"/>
      <c r="L410" s="73"/>
      <c r="M410" s="27"/>
      <c r="N410" s="27"/>
      <c r="O410" s="32"/>
      <c r="P410" s="28"/>
      <c r="Q410" s="27"/>
      <c r="R410" s="32"/>
      <c r="S410" s="1828"/>
    </row>
    <row r="411" spans="4:19" s="4" customFormat="1" ht="19.7" customHeight="1">
      <c r="D411" s="28"/>
      <c r="E411" s="28"/>
      <c r="F411" s="28"/>
      <c r="G411" s="73"/>
      <c r="H411" s="229"/>
      <c r="I411" s="27"/>
      <c r="J411" s="77"/>
      <c r="K411" s="217"/>
      <c r="L411" s="73"/>
      <c r="M411" s="27"/>
      <c r="N411" s="27"/>
      <c r="O411" s="32"/>
      <c r="P411" s="28"/>
      <c r="Q411" s="27"/>
      <c r="R411" s="32"/>
      <c r="S411" s="1828"/>
    </row>
    <row r="412" spans="4:19" s="4" customFormat="1" ht="19.7" customHeight="1">
      <c r="D412" s="28"/>
      <c r="E412" s="28"/>
      <c r="F412" s="28"/>
      <c r="G412" s="73"/>
      <c r="H412" s="229"/>
      <c r="I412" s="27"/>
      <c r="J412" s="77"/>
      <c r="K412" s="217"/>
      <c r="L412" s="73"/>
      <c r="M412" s="27"/>
      <c r="N412" s="27"/>
      <c r="O412" s="32"/>
      <c r="P412" s="28"/>
      <c r="Q412" s="27"/>
      <c r="R412" s="32"/>
      <c r="S412" s="1828"/>
    </row>
    <row r="413" spans="4:19" s="4" customFormat="1" ht="19.7" customHeight="1">
      <c r="D413" s="28"/>
      <c r="E413" s="28"/>
      <c r="F413" s="28"/>
      <c r="G413" s="73"/>
      <c r="H413" s="229"/>
      <c r="I413" s="27"/>
      <c r="J413" s="77"/>
      <c r="K413" s="217"/>
      <c r="L413" s="73"/>
      <c r="M413" s="27"/>
      <c r="N413" s="27"/>
      <c r="O413" s="32"/>
      <c r="P413" s="28"/>
      <c r="Q413" s="27"/>
      <c r="R413" s="32"/>
      <c r="S413" s="1828"/>
    </row>
    <row r="414" spans="4:19" s="4" customFormat="1" ht="19.7" customHeight="1">
      <c r="D414" s="28"/>
      <c r="E414" s="28"/>
      <c r="F414" s="28"/>
      <c r="G414" s="73"/>
      <c r="H414" s="229"/>
      <c r="I414" s="27"/>
      <c r="J414" s="77"/>
      <c r="K414" s="217"/>
      <c r="L414" s="73"/>
      <c r="M414" s="27"/>
      <c r="N414" s="27"/>
      <c r="O414" s="32"/>
      <c r="P414" s="28"/>
      <c r="Q414" s="27"/>
      <c r="R414" s="32"/>
      <c r="S414" s="1828"/>
    </row>
    <row r="415" spans="4:19" s="4" customFormat="1" ht="19.7" customHeight="1">
      <c r="D415" s="28"/>
      <c r="E415" s="28"/>
      <c r="F415" s="28"/>
      <c r="G415" s="73"/>
      <c r="H415" s="229"/>
      <c r="I415" s="27"/>
      <c r="J415" s="77"/>
      <c r="K415" s="217"/>
      <c r="L415" s="73"/>
      <c r="M415" s="27"/>
      <c r="N415" s="27"/>
      <c r="O415" s="32"/>
      <c r="P415" s="28"/>
      <c r="Q415" s="27"/>
      <c r="R415" s="32"/>
      <c r="S415" s="1828"/>
    </row>
    <row r="416" spans="4:19" s="4" customFormat="1" ht="19.7" customHeight="1">
      <c r="D416" s="28"/>
      <c r="E416" s="28"/>
      <c r="F416" s="28"/>
      <c r="G416" s="73"/>
      <c r="H416" s="229"/>
      <c r="I416" s="27"/>
      <c r="J416" s="77"/>
      <c r="K416" s="217"/>
      <c r="L416" s="73"/>
      <c r="M416" s="27"/>
      <c r="N416" s="27"/>
      <c r="O416" s="32"/>
      <c r="P416" s="28"/>
      <c r="Q416" s="27"/>
      <c r="R416" s="32"/>
      <c r="S416" s="1828"/>
    </row>
    <row r="417" spans="4:19" s="4" customFormat="1" ht="19.7" customHeight="1">
      <c r="D417" s="28"/>
      <c r="E417" s="28"/>
      <c r="F417" s="28"/>
      <c r="G417" s="73"/>
      <c r="H417" s="229"/>
      <c r="I417" s="27"/>
      <c r="J417" s="77"/>
      <c r="K417" s="217"/>
      <c r="L417" s="73"/>
      <c r="M417" s="27"/>
      <c r="N417" s="27"/>
      <c r="O417" s="32"/>
      <c r="P417" s="28"/>
      <c r="Q417" s="27"/>
      <c r="R417" s="32"/>
      <c r="S417" s="1828"/>
    </row>
    <row r="418" spans="4:19" s="4" customFormat="1" ht="19.7" customHeight="1">
      <c r="D418" s="28"/>
      <c r="E418" s="28"/>
      <c r="F418" s="28"/>
      <c r="G418" s="73"/>
      <c r="H418" s="229"/>
      <c r="I418" s="27"/>
      <c r="J418" s="77"/>
      <c r="K418" s="217"/>
      <c r="L418" s="73"/>
      <c r="M418" s="27"/>
      <c r="N418" s="27"/>
      <c r="O418" s="32"/>
      <c r="P418" s="28"/>
      <c r="Q418" s="27"/>
      <c r="R418" s="32"/>
      <c r="S418" s="1828"/>
    </row>
    <row r="419" spans="4:19" s="4" customFormat="1" ht="19.7" customHeight="1">
      <c r="D419" s="28"/>
      <c r="E419" s="28"/>
      <c r="F419" s="28"/>
      <c r="G419" s="73"/>
      <c r="H419" s="229"/>
      <c r="I419" s="27"/>
      <c r="J419" s="77"/>
      <c r="K419" s="217"/>
      <c r="L419" s="73"/>
      <c r="M419" s="27"/>
      <c r="N419" s="27"/>
      <c r="O419" s="32"/>
      <c r="P419" s="28"/>
      <c r="Q419" s="27"/>
      <c r="R419" s="32"/>
      <c r="S419" s="1828"/>
    </row>
    <row r="420" spans="4:19" s="4" customFormat="1" ht="19.7" customHeight="1">
      <c r="D420" s="28"/>
      <c r="E420" s="28"/>
      <c r="F420" s="28"/>
      <c r="G420" s="73"/>
      <c r="H420" s="229"/>
      <c r="I420" s="27"/>
      <c r="J420" s="77"/>
      <c r="K420" s="217"/>
      <c r="L420" s="73"/>
      <c r="M420" s="27"/>
      <c r="N420" s="27"/>
      <c r="O420" s="32"/>
      <c r="P420" s="28"/>
      <c r="Q420" s="27"/>
      <c r="R420" s="32"/>
      <c r="S420" s="1828"/>
    </row>
    <row r="421" spans="4:19" s="4" customFormat="1" ht="19.7" customHeight="1">
      <c r="D421" s="28"/>
      <c r="E421" s="28"/>
      <c r="F421" s="28"/>
      <c r="G421" s="73"/>
      <c r="H421" s="229"/>
      <c r="I421" s="27"/>
      <c r="J421" s="77"/>
      <c r="K421" s="217"/>
      <c r="L421" s="73"/>
      <c r="M421" s="27"/>
      <c r="N421" s="27"/>
      <c r="O421" s="32"/>
      <c r="P421" s="28"/>
      <c r="Q421" s="27"/>
      <c r="R421" s="32"/>
      <c r="S421" s="1828"/>
    </row>
    <row r="422" spans="4:19" s="4" customFormat="1" ht="19.7" customHeight="1">
      <c r="D422" s="28"/>
      <c r="E422" s="28"/>
      <c r="F422" s="28"/>
      <c r="G422" s="73"/>
      <c r="H422" s="229"/>
      <c r="I422" s="27"/>
      <c r="J422" s="77"/>
      <c r="K422" s="217"/>
      <c r="L422" s="73"/>
      <c r="M422" s="27"/>
      <c r="N422" s="27"/>
      <c r="O422" s="32"/>
      <c r="P422" s="28"/>
      <c r="Q422" s="27"/>
      <c r="R422" s="32"/>
      <c r="S422" s="1828"/>
    </row>
    <row r="423" spans="4:19" s="4" customFormat="1" ht="19.7" customHeight="1">
      <c r="D423" s="28"/>
      <c r="E423" s="28"/>
      <c r="F423" s="28"/>
      <c r="G423" s="73"/>
      <c r="H423" s="229"/>
      <c r="I423" s="27"/>
      <c r="J423" s="77"/>
      <c r="K423" s="217"/>
      <c r="L423" s="73"/>
      <c r="M423" s="27"/>
      <c r="N423" s="27"/>
      <c r="O423" s="32"/>
      <c r="P423" s="28"/>
      <c r="Q423" s="27"/>
      <c r="R423" s="32"/>
      <c r="S423" s="1828"/>
    </row>
    <row r="424" spans="4:19" s="4" customFormat="1" ht="19.7" customHeight="1">
      <c r="D424" s="28"/>
      <c r="E424" s="28"/>
      <c r="F424" s="28"/>
      <c r="G424" s="73"/>
      <c r="H424" s="229"/>
      <c r="I424" s="27"/>
      <c r="J424" s="77"/>
      <c r="K424" s="217"/>
      <c r="L424" s="73"/>
      <c r="M424" s="27"/>
      <c r="N424" s="27"/>
      <c r="O424" s="32"/>
      <c r="P424" s="28"/>
      <c r="Q424" s="27"/>
      <c r="R424" s="32"/>
      <c r="S424" s="1828"/>
    </row>
    <row r="425" spans="4:19" s="4" customFormat="1" ht="19.7" customHeight="1">
      <c r="D425" s="28"/>
      <c r="E425" s="28"/>
      <c r="F425" s="28"/>
      <c r="G425" s="73"/>
      <c r="H425" s="229"/>
      <c r="I425" s="27"/>
      <c r="J425" s="77"/>
      <c r="K425" s="217"/>
      <c r="L425" s="73"/>
      <c r="M425" s="27"/>
      <c r="N425" s="27"/>
      <c r="O425" s="32"/>
      <c r="P425" s="28"/>
      <c r="Q425" s="27"/>
      <c r="R425" s="32"/>
      <c r="S425" s="1828"/>
    </row>
    <row r="426" spans="4:19" s="4" customFormat="1" ht="19.7" customHeight="1">
      <c r="D426" s="28"/>
      <c r="E426" s="28"/>
      <c r="F426" s="28"/>
      <c r="G426" s="73"/>
      <c r="H426" s="229"/>
      <c r="I426" s="27"/>
      <c r="J426" s="77"/>
      <c r="K426" s="217"/>
      <c r="L426" s="73"/>
      <c r="M426" s="27"/>
      <c r="N426" s="27"/>
      <c r="O426" s="32"/>
      <c r="P426" s="28"/>
      <c r="Q426" s="27"/>
      <c r="R426" s="32"/>
      <c r="S426" s="1828"/>
    </row>
    <row r="427" spans="4:19" s="4" customFormat="1" ht="19.7" customHeight="1">
      <c r="D427" s="28"/>
      <c r="E427" s="28"/>
      <c r="F427" s="28"/>
      <c r="G427" s="73"/>
      <c r="H427" s="229"/>
      <c r="I427" s="27"/>
      <c r="J427" s="77"/>
      <c r="K427" s="217"/>
      <c r="L427" s="73"/>
      <c r="M427" s="27"/>
      <c r="N427" s="27"/>
      <c r="O427" s="32"/>
      <c r="P427" s="28"/>
      <c r="Q427" s="27"/>
      <c r="R427" s="32"/>
      <c r="S427" s="1828"/>
    </row>
    <row r="428" spans="4:19" s="4" customFormat="1" ht="19.7" customHeight="1">
      <c r="D428" s="28"/>
      <c r="E428" s="28"/>
      <c r="F428" s="28"/>
      <c r="G428" s="73"/>
      <c r="H428" s="229"/>
      <c r="I428" s="27"/>
      <c r="J428" s="77"/>
      <c r="K428" s="217"/>
      <c r="L428" s="73"/>
      <c r="M428" s="27"/>
      <c r="N428" s="27"/>
      <c r="O428" s="32"/>
      <c r="P428" s="28"/>
      <c r="Q428" s="27"/>
      <c r="R428" s="32"/>
      <c r="S428" s="1828"/>
    </row>
    <row r="429" spans="4:19" s="4" customFormat="1" ht="19.7" customHeight="1">
      <c r="D429" s="28"/>
      <c r="E429" s="28"/>
      <c r="F429" s="28"/>
      <c r="G429" s="73"/>
      <c r="H429" s="229"/>
      <c r="I429" s="27"/>
      <c r="J429" s="77"/>
      <c r="K429" s="217"/>
      <c r="L429" s="73"/>
      <c r="M429" s="27"/>
      <c r="N429" s="27"/>
      <c r="O429" s="32"/>
      <c r="P429" s="28"/>
      <c r="Q429" s="27"/>
      <c r="R429" s="32"/>
      <c r="S429" s="1828"/>
    </row>
    <row r="430" spans="4:19" s="4" customFormat="1" ht="19.7" customHeight="1">
      <c r="D430" s="28"/>
      <c r="E430" s="28"/>
      <c r="F430" s="28"/>
      <c r="G430" s="73"/>
      <c r="H430" s="229"/>
      <c r="I430" s="27"/>
      <c r="J430" s="77"/>
      <c r="K430" s="217"/>
      <c r="L430" s="73"/>
      <c r="M430" s="27"/>
      <c r="N430" s="27"/>
      <c r="O430" s="32"/>
      <c r="P430" s="28"/>
      <c r="Q430" s="27"/>
      <c r="R430" s="32"/>
      <c r="S430" s="1828"/>
    </row>
    <row r="431" spans="4:19" s="4" customFormat="1" ht="19.7" customHeight="1">
      <c r="D431" s="28"/>
      <c r="E431" s="28"/>
      <c r="F431" s="28"/>
      <c r="G431" s="73"/>
      <c r="H431" s="229"/>
      <c r="I431" s="27"/>
      <c r="J431" s="77"/>
      <c r="K431" s="217"/>
      <c r="L431" s="73"/>
      <c r="M431" s="27"/>
      <c r="N431" s="27"/>
      <c r="O431" s="32"/>
      <c r="P431" s="28"/>
      <c r="Q431" s="27"/>
      <c r="R431" s="32"/>
      <c r="S431" s="1828"/>
    </row>
    <row r="432" spans="4:19" s="4" customFormat="1" ht="19.7" customHeight="1">
      <c r="D432" s="28"/>
      <c r="E432" s="28"/>
      <c r="F432" s="28"/>
      <c r="G432" s="73"/>
      <c r="H432" s="229"/>
      <c r="I432" s="27"/>
      <c r="J432" s="77"/>
      <c r="K432" s="217"/>
      <c r="L432" s="73"/>
      <c r="M432" s="27"/>
      <c r="N432" s="27"/>
      <c r="O432" s="32"/>
      <c r="P432" s="28"/>
      <c r="Q432" s="27"/>
      <c r="R432" s="32"/>
      <c r="S432" s="1828"/>
    </row>
    <row r="433" spans="4:19" s="4" customFormat="1" ht="19.7" customHeight="1">
      <c r="D433" s="28"/>
      <c r="E433" s="28"/>
      <c r="F433" s="28"/>
      <c r="G433" s="73"/>
      <c r="H433" s="229"/>
      <c r="I433" s="27"/>
      <c r="J433" s="77"/>
      <c r="K433" s="217"/>
      <c r="L433" s="73"/>
      <c r="M433" s="27"/>
      <c r="N433" s="27"/>
      <c r="O433" s="32"/>
      <c r="P433" s="28"/>
      <c r="Q433" s="27"/>
      <c r="R433" s="32"/>
      <c r="S433" s="1828"/>
    </row>
    <row r="434" spans="4:19" s="4" customFormat="1" ht="19.7" customHeight="1">
      <c r="D434" s="28"/>
      <c r="E434" s="28"/>
      <c r="F434" s="28"/>
      <c r="G434" s="73"/>
      <c r="H434" s="229"/>
      <c r="I434" s="27"/>
      <c r="J434" s="77"/>
      <c r="K434" s="217"/>
      <c r="L434" s="73"/>
      <c r="M434" s="27"/>
      <c r="N434" s="27"/>
      <c r="O434" s="32"/>
      <c r="P434" s="28"/>
      <c r="Q434" s="27"/>
      <c r="R434" s="32"/>
      <c r="S434" s="1828"/>
    </row>
    <row r="435" spans="4:19" s="4" customFormat="1" ht="19.7" customHeight="1">
      <c r="D435" s="28"/>
      <c r="E435" s="28"/>
      <c r="F435" s="28"/>
      <c r="G435" s="73"/>
      <c r="H435" s="229"/>
      <c r="I435" s="27"/>
      <c r="J435" s="77"/>
      <c r="K435" s="217"/>
      <c r="L435" s="73"/>
      <c r="M435" s="27"/>
      <c r="N435" s="27"/>
      <c r="O435" s="32"/>
      <c r="P435" s="28"/>
      <c r="Q435" s="27"/>
      <c r="R435" s="32"/>
      <c r="S435" s="1828"/>
    </row>
    <row r="436" spans="4:19" s="4" customFormat="1" ht="19.7" customHeight="1">
      <c r="D436" s="28"/>
      <c r="E436" s="28"/>
      <c r="F436" s="28"/>
      <c r="G436" s="73"/>
      <c r="H436" s="229"/>
      <c r="I436" s="27"/>
      <c r="J436" s="77"/>
      <c r="K436" s="217"/>
      <c r="L436" s="73"/>
      <c r="M436" s="27"/>
      <c r="N436" s="27"/>
      <c r="O436" s="32"/>
      <c r="P436" s="28"/>
      <c r="Q436" s="27"/>
      <c r="R436" s="32"/>
      <c r="S436" s="1828"/>
    </row>
    <row r="437" spans="4:19" s="4" customFormat="1" ht="19.7" customHeight="1">
      <c r="D437" s="28"/>
      <c r="E437" s="28"/>
      <c r="F437" s="28"/>
      <c r="G437" s="73"/>
      <c r="H437" s="229"/>
      <c r="I437" s="27"/>
      <c r="J437" s="77"/>
      <c r="K437" s="217"/>
      <c r="L437" s="73"/>
      <c r="M437" s="27"/>
      <c r="N437" s="27"/>
      <c r="O437" s="32"/>
      <c r="P437" s="28"/>
      <c r="Q437" s="27"/>
      <c r="R437" s="32"/>
      <c r="S437" s="1828"/>
    </row>
    <row r="438" spans="4:19" s="4" customFormat="1" ht="19.7" customHeight="1">
      <c r="D438" s="28"/>
      <c r="E438" s="28"/>
      <c r="F438" s="28"/>
      <c r="G438" s="73"/>
      <c r="H438" s="229"/>
      <c r="I438" s="27"/>
      <c r="J438" s="77"/>
      <c r="K438" s="217"/>
      <c r="L438" s="73"/>
      <c r="M438" s="27"/>
      <c r="N438" s="27"/>
      <c r="O438" s="32"/>
      <c r="P438" s="28"/>
      <c r="Q438" s="27"/>
      <c r="R438" s="32"/>
      <c r="S438" s="1828"/>
    </row>
    <row r="439" spans="4:19" s="4" customFormat="1" ht="19.7" customHeight="1">
      <c r="D439" s="28"/>
      <c r="E439" s="28"/>
      <c r="F439" s="28"/>
      <c r="G439" s="73"/>
      <c r="H439" s="229"/>
      <c r="I439" s="27"/>
      <c r="J439" s="77"/>
      <c r="K439" s="217"/>
      <c r="L439" s="73"/>
      <c r="M439" s="27"/>
      <c r="N439" s="27"/>
      <c r="O439" s="32"/>
      <c r="P439" s="28"/>
      <c r="Q439" s="27"/>
      <c r="R439" s="32"/>
      <c r="S439" s="1828"/>
    </row>
    <row r="440" spans="4:19" s="4" customFormat="1" ht="19.7" customHeight="1">
      <c r="D440" s="28"/>
      <c r="E440" s="28"/>
      <c r="F440" s="28"/>
      <c r="G440" s="73"/>
      <c r="H440" s="229"/>
      <c r="I440" s="27"/>
      <c r="J440" s="77"/>
      <c r="K440" s="217"/>
      <c r="L440" s="73"/>
      <c r="M440" s="27"/>
      <c r="N440" s="27"/>
      <c r="O440" s="32"/>
      <c r="P440" s="28"/>
      <c r="Q440" s="27"/>
      <c r="R440" s="32"/>
      <c r="S440" s="1828"/>
    </row>
    <row r="441" spans="4:19" s="4" customFormat="1" ht="19.7" customHeight="1">
      <c r="D441" s="28"/>
      <c r="E441" s="28"/>
      <c r="F441" s="28"/>
      <c r="G441" s="73"/>
      <c r="H441" s="229"/>
      <c r="I441" s="27"/>
      <c r="J441" s="77"/>
      <c r="K441" s="217"/>
      <c r="L441" s="73"/>
      <c r="M441" s="27"/>
      <c r="N441" s="27"/>
      <c r="O441" s="32"/>
      <c r="P441" s="28"/>
      <c r="Q441" s="27"/>
      <c r="R441" s="32"/>
      <c r="S441" s="1828"/>
    </row>
    <row r="442" spans="4:19" s="4" customFormat="1" ht="19.7" customHeight="1">
      <c r="D442" s="28"/>
      <c r="E442" s="28"/>
      <c r="F442" s="28"/>
      <c r="G442" s="73"/>
      <c r="H442" s="229"/>
      <c r="I442" s="27"/>
      <c r="J442" s="77"/>
      <c r="K442" s="217"/>
      <c r="L442" s="73"/>
      <c r="M442" s="27"/>
      <c r="N442" s="27"/>
      <c r="O442" s="32"/>
      <c r="P442" s="28"/>
      <c r="Q442" s="27"/>
      <c r="R442" s="32"/>
      <c r="S442" s="1828"/>
    </row>
    <row r="443" spans="4:19" s="4" customFormat="1" ht="19.7" customHeight="1">
      <c r="D443" s="28"/>
      <c r="E443" s="28"/>
      <c r="F443" s="28"/>
      <c r="G443" s="73"/>
      <c r="H443" s="229"/>
      <c r="I443" s="27"/>
      <c r="J443" s="77"/>
      <c r="K443" s="217"/>
      <c r="L443" s="73"/>
      <c r="M443" s="27"/>
      <c r="N443" s="27"/>
      <c r="O443" s="32"/>
      <c r="P443" s="28"/>
      <c r="Q443" s="27"/>
      <c r="R443" s="32"/>
      <c r="S443" s="1828"/>
    </row>
    <row r="444" spans="4:19" s="4" customFormat="1" ht="19.7" customHeight="1">
      <c r="D444" s="28"/>
      <c r="E444" s="28"/>
      <c r="F444" s="28"/>
      <c r="G444" s="73"/>
      <c r="H444" s="229"/>
      <c r="I444" s="27"/>
      <c r="J444" s="77"/>
      <c r="K444" s="217"/>
      <c r="L444" s="73"/>
      <c r="M444" s="27"/>
      <c r="N444" s="27"/>
      <c r="O444" s="32"/>
      <c r="P444" s="28"/>
      <c r="Q444" s="27"/>
      <c r="R444" s="32"/>
      <c r="S444" s="1828"/>
    </row>
    <row r="445" spans="4:19" s="4" customFormat="1" ht="19.7" customHeight="1">
      <c r="D445" s="28"/>
      <c r="E445" s="28"/>
      <c r="F445" s="28"/>
      <c r="G445" s="73"/>
      <c r="H445" s="229"/>
      <c r="I445" s="27"/>
      <c r="J445" s="77"/>
      <c r="K445" s="217"/>
      <c r="L445" s="73"/>
      <c r="M445" s="27"/>
      <c r="N445" s="27"/>
      <c r="O445" s="32"/>
      <c r="P445" s="28"/>
      <c r="Q445" s="27"/>
      <c r="R445" s="32"/>
      <c r="S445" s="1828"/>
    </row>
    <row r="446" spans="4:19" s="4" customFormat="1" ht="19.7" customHeight="1">
      <c r="D446" s="28"/>
      <c r="E446" s="28"/>
      <c r="F446" s="28"/>
      <c r="G446" s="73"/>
      <c r="H446" s="229"/>
      <c r="I446" s="27"/>
      <c r="J446" s="77"/>
      <c r="K446" s="217"/>
      <c r="L446" s="73"/>
      <c r="M446" s="27"/>
      <c r="N446" s="27"/>
      <c r="O446" s="32"/>
      <c r="P446" s="28"/>
      <c r="Q446" s="27"/>
      <c r="R446" s="32"/>
      <c r="S446" s="1828"/>
    </row>
    <row r="447" spans="4:19" s="4" customFormat="1" ht="19.7" customHeight="1">
      <c r="D447" s="28"/>
      <c r="E447" s="28"/>
      <c r="F447" s="28"/>
      <c r="G447" s="73"/>
      <c r="H447" s="229"/>
      <c r="I447" s="27"/>
      <c r="J447" s="77"/>
      <c r="K447" s="217"/>
      <c r="L447" s="73"/>
      <c r="M447" s="27"/>
      <c r="N447" s="27"/>
      <c r="O447" s="32"/>
      <c r="P447" s="28"/>
      <c r="Q447" s="27"/>
      <c r="R447" s="32"/>
      <c r="S447" s="1828"/>
    </row>
    <row r="448" spans="4:19" s="4" customFormat="1" ht="19.7" customHeight="1">
      <c r="D448" s="28"/>
      <c r="E448" s="28"/>
      <c r="F448" s="28"/>
      <c r="G448" s="73"/>
      <c r="H448" s="229"/>
      <c r="I448" s="27"/>
      <c r="J448" s="77"/>
      <c r="K448" s="217"/>
      <c r="L448" s="73"/>
      <c r="M448" s="27"/>
      <c r="N448" s="27"/>
      <c r="O448" s="32"/>
      <c r="P448" s="28"/>
      <c r="Q448" s="27"/>
      <c r="R448" s="32"/>
      <c r="S448" s="1828"/>
    </row>
    <row r="449" spans="4:19" s="4" customFormat="1" ht="19.7" customHeight="1">
      <c r="D449" s="28"/>
      <c r="E449" s="28"/>
      <c r="F449" s="28"/>
      <c r="G449" s="73"/>
      <c r="H449" s="229"/>
      <c r="I449" s="27"/>
      <c r="J449" s="77"/>
      <c r="K449" s="217"/>
      <c r="L449" s="73"/>
      <c r="M449" s="27"/>
      <c r="N449" s="27"/>
      <c r="O449" s="32"/>
      <c r="P449" s="28"/>
      <c r="Q449" s="27"/>
      <c r="R449" s="32"/>
      <c r="S449" s="1828"/>
    </row>
    <row r="450" spans="4:19" s="4" customFormat="1" ht="19.7" customHeight="1">
      <c r="D450" s="28"/>
      <c r="E450" s="28"/>
      <c r="F450" s="28"/>
      <c r="G450" s="73"/>
      <c r="H450" s="229"/>
      <c r="I450" s="27"/>
      <c r="J450" s="77"/>
      <c r="K450" s="217"/>
      <c r="L450" s="73"/>
      <c r="M450" s="27"/>
      <c r="N450" s="27"/>
      <c r="O450" s="32"/>
      <c r="P450" s="28"/>
      <c r="Q450" s="27"/>
      <c r="R450" s="32"/>
      <c r="S450" s="1828"/>
    </row>
    <row r="451" spans="4:19" s="4" customFormat="1" ht="19.7" customHeight="1">
      <c r="D451" s="28"/>
      <c r="E451" s="28"/>
      <c r="F451" s="28"/>
      <c r="G451" s="73"/>
      <c r="H451" s="229"/>
      <c r="I451" s="27"/>
      <c r="J451" s="77"/>
      <c r="K451" s="217"/>
      <c r="L451" s="73"/>
      <c r="M451" s="27"/>
      <c r="N451" s="27"/>
      <c r="O451" s="32"/>
      <c r="P451" s="28"/>
      <c r="Q451" s="27"/>
      <c r="R451" s="32"/>
      <c r="S451" s="1828"/>
    </row>
    <row r="452" spans="4:19" s="4" customFormat="1" ht="19.7" customHeight="1">
      <c r="D452" s="28"/>
      <c r="E452" s="28"/>
      <c r="F452" s="28"/>
      <c r="G452" s="73"/>
      <c r="H452" s="229"/>
      <c r="I452" s="27"/>
      <c r="J452" s="77"/>
      <c r="K452" s="217"/>
      <c r="L452" s="73"/>
      <c r="M452" s="27"/>
      <c r="N452" s="27"/>
      <c r="O452" s="32"/>
      <c r="P452" s="28"/>
      <c r="Q452" s="27"/>
      <c r="R452" s="32"/>
      <c r="S452" s="1828"/>
    </row>
    <row r="453" spans="4:19" s="4" customFormat="1" ht="19.7" customHeight="1">
      <c r="D453" s="28"/>
      <c r="E453" s="28"/>
      <c r="F453" s="28"/>
      <c r="G453" s="73"/>
      <c r="H453" s="229"/>
      <c r="I453" s="27"/>
      <c r="J453" s="77"/>
      <c r="K453" s="217"/>
      <c r="L453" s="73"/>
      <c r="M453" s="27"/>
      <c r="N453" s="27"/>
      <c r="O453" s="32"/>
      <c r="P453" s="28"/>
      <c r="Q453" s="27"/>
      <c r="R453" s="32"/>
      <c r="S453" s="1828"/>
    </row>
    <row r="454" spans="4:19" s="4" customFormat="1" ht="19.7" customHeight="1">
      <c r="D454" s="28"/>
      <c r="E454" s="28"/>
      <c r="F454" s="28"/>
      <c r="G454" s="73"/>
      <c r="H454" s="229"/>
      <c r="I454" s="27"/>
      <c r="J454" s="77"/>
      <c r="K454" s="217"/>
      <c r="L454" s="73"/>
      <c r="M454" s="27"/>
      <c r="N454" s="27"/>
      <c r="O454" s="32"/>
      <c r="P454" s="28"/>
      <c r="Q454" s="27"/>
      <c r="R454" s="32"/>
      <c r="S454" s="1828"/>
    </row>
    <row r="455" spans="4:19" s="4" customFormat="1" ht="19.7" customHeight="1">
      <c r="D455" s="28"/>
      <c r="E455" s="28"/>
      <c r="F455" s="28"/>
      <c r="G455" s="73"/>
      <c r="H455" s="229"/>
      <c r="I455" s="27"/>
      <c r="J455" s="77"/>
      <c r="K455" s="217"/>
      <c r="L455" s="73"/>
      <c r="M455" s="27"/>
      <c r="N455" s="27"/>
      <c r="O455" s="32"/>
      <c r="P455" s="28"/>
      <c r="Q455" s="27"/>
      <c r="R455" s="32"/>
      <c r="S455" s="1828"/>
    </row>
    <row r="456" spans="4:19" s="4" customFormat="1" ht="19.7" customHeight="1">
      <c r="D456" s="28"/>
      <c r="E456" s="28"/>
      <c r="F456" s="28"/>
      <c r="G456" s="73"/>
      <c r="H456" s="229"/>
      <c r="I456" s="27"/>
      <c r="J456" s="77"/>
      <c r="K456" s="217"/>
      <c r="L456" s="73"/>
      <c r="M456" s="27"/>
      <c r="N456" s="27"/>
      <c r="O456" s="32"/>
      <c r="P456" s="28"/>
      <c r="Q456" s="27"/>
      <c r="R456" s="32"/>
      <c r="S456" s="1828"/>
    </row>
    <row r="457" spans="4:19" s="4" customFormat="1" ht="19.7" customHeight="1">
      <c r="D457" s="28"/>
      <c r="E457" s="28"/>
      <c r="F457" s="28"/>
      <c r="G457" s="73"/>
      <c r="H457" s="229"/>
      <c r="I457" s="27"/>
      <c r="J457" s="77"/>
      <c r="K457" s="217"/>
      <c r="L457" s="73"/>
      <c r="M457" s="27"/>
      <c r="N457" s="27"/>
      <c r="O457" s="32"/>
      <c r="P457" s="28"/>
      <c r="Q457" s="27"/>
      <c r="R457" s="32"/>
      <c r="S457" s="1828"/>
    </row>
    <row r="458" spans="4:19" s="4" customFormat="1" ht="19.7" customHeight="1">
      <c r="D458" s="28"/>
      <c r="E458" s="28"/>
      <c r="F458" s="28"/>
      <c r="G458" s="73"/>
      <c r="H458" s="229"/>
      <c r="I458" s="27"/>
      <c r="J458" s="77"/>
      <c r="K458" s="217"/>
      <c r="L458" s="73"/>
      <c r="M458" s="27"/>
      <c r="N458" s="27"/>
      <c r="O458" s="32"/>
      <c r="P458" s="28"/>
      <c r="Q458" s="27"/>
      <c r="R458" s="32"/>
      <c r="S458" s="1828"/>
    </row>
    <row r="459" spans="4:19" s="4" customFormat="1" ht="19.7" customHeight="1">
      <c r="D459" s="28"/>
      <c r="E459" s="28"/>
      <c r="F459" s="28"/>
      <c r="G459" s="73"/>
      <c r="H459" s="229"/>
      <c r="I459" s="27"/>
      <c r="J459" s="77"/>
      <c r="K459" s="217"/>
      <c r="L459" s="73"/>
      <c r="M459" s="27"/>
      <c r="N459" s="27"/>
      <c r="O459" s="32"/>
      <c r="P459" s="28"/>
      <c r="Q459" s="27"/>
      <c r="R459" s="32"/>
      <c r="S459" s="1828"/>
    </row>
    <row r="460" spans="4:19" s="4" customFormat="1" ht="19.7" customHeight="1">
      <c r="D460" s="28"/>
      <c r="E460" s="28"/>
      <c r="F460" s="28"/>
      <c r="G460" s="73"/>
      <c r="H460" s="229"/>
      <c r="I460" s="27"/>
      <c r="J460" s="77"/>
      <c r="K460" s="217"/>
      <c r="L460" s="73"/>
      <c r="M460" s="27"/>
      <c r="N460" s="27"/>
      <c r="O460" s="32"/>
      <c r="P460" s="28"/>
      <c r="Q460" s="27"/>
      <c r="R460" s="32"/>
      <c r="S460" s="1828"/>
    </row>
    <row r="461" spans="4:19" s="4" customFormat="1" ht="19.7" customHeight="1">
      <c r="D461" s="28"/>
      <c r="E461" s="28"/>
      <c r="F461" s="28"/>
      <c r="G461" s="73"/>
      <c r="H461" s="229"/>
      <c r="I461" s="27"/>
      <c r="J461" s="77"/>
      <c r="K461" s="217"/>
      <c r="L461" s="73"/>
      <c r="M461" s="27"/>
      <c r="N461" s="27"/>
      <c r="O461" s="32"/>
      <c r="P461" s="28"/>
      <c r="Q461" s="27"/>
      <c r="R461" s="32"/>
      <c r="S461" s="1828"/>
    </row>
    <row r="462" spans="4:19" s="4" customFormat="1" ht="19.7" customHeight="1">
      <c r="D462" s="28"/>
      <c r="E462" s="28"/>
      <c r="F462" s="28"/>
      <c r="G462" s="73"/>
      <c r="H462" s="229"/>
      <c r="I462" s="27"/>
      <c r="J462" s="77"/>
      <c r="K462" s="217"/>
      <c r="L462" s="73"/>
      <c r="M462" s="27"/>
      <c r="N462" s="27"/>
      <c r="O462" s="32"/>
      <c r="P462" s="28"/>
      <c r="Q462" s="27"/>
      <c r="R462" s="32"/>
      <c r="S462" s="1828"/>
    </row>
    <row r="463" spans="4:19" s="4" customFormat="1" ht="19.7" customHeight="1">
      <c r="D463" s="28"/>
      <c r="E463" s="28"/>
      <c r="F463" s="28"/>
      <c r="G463" s="73"/>
      <c r="H463" s="229"/>
      <c r="I463" s="27"/>
      <c r="J463" s="77"/>
      <c r="K463" s="217"/>
      <c r="L463" s="73"/>
      <c r="M463" s="27"/>
      <c r="N463" s="27"/>
      <c r="O463" s="32"/>
      <c r="P463" s="28"/>
      <c r="Q463" s="27"/>
      <c r="R463" s="32"/>
      <c r="S463" s="1828"/>
    </row>
    <row r="464" spans="4:19" s="4" customFormat="1" ht="19.7" customHeight="1">
      <c r="D464" s="28"/>
      <c r="E464" s="28"/>
      <c r="F464" s="28"/>
      <c r="G464" s="73"/>
      <c r="H464" s="229"/>
      <c r="I464" s="27"/>
      <c r="J464" s="77"/>
      <c r="K464" s="217"/>
      <c r="L464" s="73"/>
      <c r="M464" s="27"/>
      <c r="N464" s="27"/>
      <c r="O464" s="32"/>
      <c r="P464" s="28"/>
      <c r="Q464" s="27"/>
      <c r="R464" s="32"/>
      <c r="S464" s="1828"/>
    </row>
    <row r="465" spans="4:19" s="4" customFormat="1" ht="19.7" customHeight="1">
      <c r="D465" s="28"/>
      <c r="E465" s="28"/>
      <c r="F465" s="28"/>
      <c r="G465" s="73"/>
      <c r="H465" s="229"/>
      <c r="I465" s="27"/>
      <c r="J465" s="77"/>
      <c r="K465" s="217"/>
      <c r="L465" s="73"/>
      <c r="M465" s="27"/>
      <c r="N465" s="27"/>
      <c r="O465" s="32"/>
      <c r="P465" s="28"/>
      <c r="Q465" s="27"/>
      <c r="R465" s="32"/>
      <c r="S465" s="1828"/>
    </row>
    <row r="466" spans="4:19" s="4" customFormat="1" ht="19.7" customHeight="1">
      <c r="D466" s="28"/>
      <c r="E466" s="28"/>
      <c r="F466" s="28"/>
      <c r="G466" s="73"/>
      <c r="H466" s="229"/>
      <c r="I466" s="27"/>
      <c r="J466" s="77"/>
      <c r="K466" s="217"/>
      <c r="L466" s="73"/>
      <c r="M466" s="27"/>
      <c r="N466" s="27"/>
      <c r="O466" s="32"/>
      <c r="P466" s="28"/>
      <c r="Q466" s="27"/>
      <c r="R466" s="32"/>
      <c r="S466" s="1828"/>
    </row>
    <row r="467" spans="4:19" s="4" customFormat="1" ht="19.7" customHeight="1">
      <c r="D467" s="28"/>
      <c r="E467" s="28"/>
      <c r="F467" s="28"/>
      <c r="G467" s="73"/>
      <c r="H467" s="229"/>
      <c r="I467" s="27"/>
      <c r="J467" s="77"/>
      <c r="K467" s="217"/>
      <c r="L467" s="73"/>
      <c r="M467" s="27"/>
      <c r="N467" s="27"/>
      <c r="O467" s="32"/>
      <c r="P467" s="28"/>
      <c r="Q467" s="27"/>
      <c r="R467" s="32"/>
      <c r="S467" s="1828"/>
    </row>
    <row r="468" spans="4:19" s="4" customFormat="1" ht="19.7" customHeight="1">
      <c r="D468" s="28"/>
      <c r="E468" s="28"/>
      <c r="F468" s="28"/>
      <c r="G468" s="73"/>
      <c r="H468" s="229"/>
      <c r="I468" s="27"/>
      <c r="J468" s="77"/>
      <c r="K468" s="217"/>
      <c r="L468" s="73"/>
      <c r="M468" s="27"/>
      <c r="N468" s="27"/>
      <c r="O468" s="32"/>
      <c r="P468" s="28"/>
      <c r="Q468" s="27"/>
      <c r="R468" s="32"/>
      <c r="S468" s="1828"/>
    </row>
    <row r="469" spans="4:19" s="4" customFormat="1" ht="19.7" customHeight="1">
      <c r="D469" s="28"/>
      <c r="E469" s="28"/>
      <c r="F469" s="28"/>
      <c r="G469" s="73"/>
      <c r="H469" s="229"/>
      <c r="I469" s="27"/>
      <c r="J469" s="77"/>
      <c r="K469" s="217"/>
      <c r="L469" s="73"/>
      <c r="M469" s="27"/>
      <c r="N469" s="27"/>
      <c r="O469" s="32"/>
      <c r="P469" s="28"/>
      <c r="Q469" s="27"/>
      <c r="R469" s="32"/>
      <c r="S469" s="1828"/>
    </row>
    <row r="470" spans="4:19" s="4" customFormat="1" ht="19.7" customHeight="1">
      <c r="D470" s="28"/>
      <c r="E470" s="28"/>
      <c r="F470" s="28"/>
      <c r="G470" s="73"/>
      <c r="H470" s="229"/>
      <c r="I470" s="27"/>
      <c r="J470" s="77"/>
      <c r="K470" s="217"/>
      <c r="L470" s="73"/>
      <c r="M470" s="27"/>
      <c r="N470" s="27"/>
      <c r="O470" s="32"/>
      <c r="P470" s="28"/>
      <c r="Q470" s="27"/>
      <c r="R470" s="32"/>
      <c r="S470" s="1828"/>
    </row>
    <row r="471" spans="4:19" s="4" customFormat="1" ht="19.7" customHeight="1">
      <c r="D471" s="28"/>
      <c r="E471" s="28"/>
      <c r="F471" s="28"/>
      <c r="G471" s="73"/>
      <c r="H471" s="229"/>
      <c r="I471" s="27"/>
      <c r="J471" s="77"/>
      <c r="K471" s="217"/>
      <c r="L471" s="73"/>
      <c r="M471" s="27"/>
      <c r="N471" s="27"/>
      <c r="O471" s="32"/>
      <c r="P471" s="28"/>
      <c r="Q471" s="27"/>
      <c r="R471" s="32"/>
      <c r="S471" s="1828"/>
    </row>
    <row r="472" spans="4:19" s="4" customFormat="1" ht="19.7" customHeight="1">
      <c r="D472" s="28"/>
      <c r="E472" s="28"/>
      <c r="F472" s="28"/>
      <c r="G472" s="73"/>
      <c r="H472" s="229"/>
      <c r="I472" s="27"/>
      <c r="J472" s="77"/>
      <c r="K472" s="217"/>
      <c r="L472" s="73"/>
      <c r="M472" s="27"/>
      <c r="N472" s="27"/>
      <c r="O472" s="32"/>
      <c r="P472" s="28"/>
      <c r="Q472" s="27"/>
      <c r="R472" s="32"/>
      <c r="S472" s="1828"/>
    </row>
    <row r="473" spans="4:19" s="4" customFormat="1" ht="19.7" customHeight="1">
      <c r="D473" s="28"/>
      <c r="E473" s="28"/>
      <c r="F473" s="28"/>
      <c r="G473" s="73"/>
      <c r="H473" s="229"/>
      <c r="I473" s="27"/>
      <c r="J473" s="77"/>
      <c r="K473" s="217"/>
      <c r="L473" s="73"/>
      <c r="M473" s="27"/>
      <c r="N473" s="27"/>
      <c r="O473" s="32"/>
      <c r="P473" s="28"/>
      <c r="Q473" s="27"/>
      <c r="R473" s="32"/>
      <c r="S473" s="1828"/>
    </row>
    <row r="474" spans="4:19" s="4" customFormat="1" ht="19.7" customHeight="1">
      <c r="D474" s="28"/>
      <c r="E474" s="28"/>
      <c r="F474" s="28"/>
      <c r="G474" s="73"/>
      <c r="H474" s="229"/>
      <c r="I474" s="27"/>
      <c r="J474" s="77"/>
      <c r="K474" s="217"/>
      <c r="L474" s="73"/>
      <c r="M474" s="27"/>
      <c r="N474" s="27"/>
      <c r="O474" s="32"/>
      <c r="P474" s="28"/>
      <c r="Q474" s="27"/>
      <c r="R474" s="32"/>
      <c r="S474" s="1828"/>
    </row>
    <row r="475" spans="4:19" s="4" customFormat="1" ht="19.7" customHeight="1">
      <c r="D475" s="28"/>
      <c r="E475" s="28"/>
      <c r="F475" s="28"/>
      <c r="G475" s="73"/>
      <c r="H475" s="229"/>
      <c r="I475" s="27"/>
      <c r="J475" s="77"/>
      <c r="K475" s="217"/>
      <c r="L475" s="73"/>
      <c r="M475" s="27"/>
      <c r="N475" s="27"/>
      <c r="O475" s="32"/>
      <c r="P475" s="28"/>
      <c r="Q475" s="27"/>
      <c r="R475" s="32"/>
      <c r="S475" s="1828"/>
    </row>
    <row r="476" spans="4:19" s="4" customFormat="1" ht="19.7" customHeight="1">
      <c r="D476" s="28"/>
      <c r="E476" s="28"/>
      <c r="F476" s="28"/>
      <c r="G476" s="73"/>
      <c r="H476" s="229"/>
      <c r="I476" s="27"/>
      <c r="J476" s="77"/>
      <c r="K476" s="217"/>
      <c r="L476" s="73"/>
      <c r="M476" s="27"/>
      <c r="N476" s="27"/>
      <c r="O476" s="32"/>
      <c r="P476" s="28"/>
      <c r="Q476" s="27"/>
      <c r="R476" s="32"/>
      <c r="S476" s="1828"/>
    </row>
    <row r="477" spans="4:19" s="4" customFormat="1" ht="19.7" customHeight="1">
      <c r="D477" s="28"/>
      <c r="E477" s="28"/>
      <c r="F477" s="28"/>
      <c r="G477" s="73"/>
      <c r="H477" s="229"/>
      <c r="I477" s="27"/>
      <c r="J477" s="77"/>
      <c r="K477" s="217"/>
      <c r="L477" s="73"/>
      <c r="M477" s="27"/>
      <c r="N477" s="27"/>
      <c r="O477" s="32"/>
      <c r="P477" s="28"/>
      <c r="Q477" s="27"/>
      <c r="R477" s="32"/>
      <c r="S477" s="1828"/>
    </row>
    <row r="478" spans="4:19" s="4" customFormat="1" ht="19.7" customHeight="1">
      <c r="D478" s="28"/>
      <c r="E478" s="28"/>
      <c r="F478" s="28"/>
      <c r="G478" s="73"/>
      <c r="H478" s="229"/>
      <c r="I478" s="27"/>
      <c r="J478" s="77"/>
      <c r="K478" s="217"/>
      <c r="L478" s="73"/>
      <c r="M478" s="27"/>
      <c r="N478" s="27"/>
      <c r="O478" s="32"/>
      <c r="P478" s="28"/>
      <c r="Q478" s="27"/>
      <c r="R478" s="32"/>
      <c r="S478" s="1828"/>
    </row>
    <row r="479" spans="4:19" s="4" customFormat="1" ht="19.7" customHeight="1">
      <c r="D479" s="28"/>
      <c r="E479" s="28"/>
      <c r="F479" s="28"/>
      <c r="G479" s="73"/>
      <c r="H479" s="229"/>
      <c r="I479" s="27"/>
      <c r="J479" s="77"/>
      <c r="K479" s="217"/>
      <c r="L479" s="73"/>
      <c r="M479" s="27"/>
      <c r="N479" s="27"/>
      <c r="O479" s="32"/>
      <c r="P479" s="28"/>
      <c r="Q479" s="27"/>
      <c r="R479" s="32"/>
      <c r="S479" s="1828"/>
    </row>
    <row r="480" spans="4:19" s="4" customFormat="1" ht="19.7" customHeight="1">
      <c r="D480" s="28"/>
      <c r="E480" s="28"/>
      <c r="F480" s="28"/>
      <c r="G480" s="73"/>
      <c r="H480" s="229"/>
      <c r="I480" s="27"/>
      <c r="J480" s="77"/>
      <c r="K480" s="217"/>
      <c r="L480" s="73"/>
      <c r="M480" s="27"/>
      <c r="N480" s="27"/>
      <c r="O480" s="32"/>
      <c r="P480" s="28"/>
      <c r="Q480" s="27"/>
      <c r="R480" s="32"/>
      <c r="S480" s="1828"/>
    </row>
    <row r="481" spans="4:19" s="4" customFormat="1" ht="19.7" customHeight="1">
      <c r="D481" s="28"/>
      <c r="E481" s="28"/>
      <c r="F481" s="28"/>
      <c r="G481" s="73"/>
      <c r="H481" s="229"/>
      <c r="I481" s="27"/>
      <c r="J481" s="77"/>
      <c r="K481" s="217"/>
      <c r="L481" s="73"/>
      <c r="M481" s="27"/>
      <c r="N481" s="27"/>
      <c r="O481" s="32"/>
      <c r="P481" s="28"/>
      <c r="Q481" s="27"/>
      <c r="R481" s="32"/>
      <c r="S481" s="1828"/>
    </row>
    <row r="482" spans="4:19" s="4" customFormat="1" ht="19.7" customHeight="1">
      <c r="D482" s="28"/>
      <c r="E482" s="28"/>
      <c r="F482" s="28"/>
      <c r="G482" s="73"/>
      <c r="H482" s="229"/>
      <c r="I482" s="27"/>
      <c r="J482" s="77"/>
      <c r="K482" s="217"/>
      <c r="L482" s="73"/>
      <c r="M482" s="27"/>
      <c r="N482" s="27"/>
      <c r="O482" s="32"/>
      <c r="P482" s="28"/>
      <c r="Q482" s="27"/>
      <c r="R482" s="32"/>
      <c r="S482" s="1828"/>
    </row>
    <row r="483" spans="4:19" s="4" customFormat="1" ht="19.7" customHeight="1">
      <c r="D483" s="28"/>
      <c r="E483" s="28"/>
      <c r="F483" s="28"/>
      <c r="G483" s="73"/>
      <c r="H483" s="229"/>
      <c r="I483" s="27"/>
      <c r="J483" s="77"/>
      <c r="K483" s="217"/>
      <c r="L483" s="73"/>
      <c r="M483" s="27"/>
      <c r="N483" s="27"/>
      <c r="O483" s="32"/>
      <c r="P483" s="28"/>
      <c r="Q483" s="27"/>
      <c r="R483" s="32"/>
      <c r="S483" s="1828"/>
    </row>
    <row r="484" spans="4:19" s="4" customFormat="1" ht="19.7" customHeight="1">
      <c r="D484" s="28"/>
      <c r="E484" s="28"/>
      <c r="F484" s="28"/>
      <c r="G484" s="73"/>
      <c r="H484" s="229"/>
      <c r="I484" s="27"/>
      <c r="J484" s="77"/>
      <c r="K484" s="217"/>
      <c r="L484" s="73"/>
      <c r="M484" s="27"/>
      <c r="N484" s="27"/>
      <c r="O484" s="32"/>
      <c r="P484" s="28"/>
      <c r="Q484" s="27"/>
      <c r="R484" s="32"/>
      <c r="S484" s="1828"/>
    </row>
    <row r="485" spans="4:19" s="4" customFormat="1" ht="19.7" customHeight="1">
      <c r="D485" s="28"/>
      <c r="E485" s="28"/>
      <c r="F485" s="28"/>
      <c r="G485" s="73"/>
      <c r="H485" s="229"/>
      <c r="I485" s="27"/>
      <c r="J485" s="77"/>
      <c r="K485" s="217"/>
      <c r="L485" s="73"/>
      <c r="M485" s="27"/>
      <c r="N485" s="27"/>
      <c r="O485" s="32"/>
      <c r="P485" s="28"/>
      <c r="Q485" s="27"/>
      <c r="R485" s="32"/>
      <c r="S485" s="1828"/>
    </row>
    <row r="486" spans="4:19" s="4" customFormat="1" ht="19.7" customHeight="1">
      <c r="D486" s="28"/>
      <c r="E486" s="28"/>
      <c r="F486" s="28"/>
      <c r="G486" s="73"/>
      <c r="H486" s="229"/>
      <c r="I486" s="27"/>
      <c r="J486" s="77"/>
      <c r="K486" s="217"/>
      <c r="L486" s="73"/>
      <c r="M486" s="27"/>
      <c r="N486" s="27"/>
      <c r="O486" s="32"/>
      <c r="P486" s="28"/>
      <c r="Q486" s="27"/>
      <c r="R486" s="32"/>
      <c r="S486" s="1828"/>
    </row>
    <row r="487" spans="4:19" s="4" customFormat="1" ht="19.7" customHeight="1">
      <c r="D487" s="28"/>
      <c r="E487" s="28"/>
      <c r="F487" s="28"/>
      <c r="G487" s="73"/>
      <c r="H487" s="229"/>
      <c r="I487" s="27"/>
      <c r="J487" s="77"/>
      <c r="K487" s="217"/>
      <c r="L487" s="73"/>
      <c r="M487" s="27"/>
      <c r="N487" s="27"/>
      <c r="O487" s="32"/>
      <c r="P487" s="28"/>
      <c r="Q487" s="27"/>
      <c r="R487" s="32"/>
      <c r="S487" s="1828"/>
    </row>
    <row r="488" spans="4:19" s="4" customFormat="1" ht="19.7" customHeight="1">
      <c r="D488" s="28"/>
      <c r="E488" s="28"/>
      <c r="F488" s="28"/>
      <c r="G488" s="73"/>
      <c r="H488" s="229"/>
      <c r="I488" s="27"/>
      <c r="J488" s="77"/>
      <c r="K488" s="217"/>
      <c r="L488" s="73"/>
      <c r="M488" s="27"/>
      <c r="N488" s="27"/>
      <c r="O488" s="32"/>
      <c r="P488" s="28"/>
      <c r="Q488" s="27"/>
      <c r="R488" s="32"/>
      <c r="S488" s="1828"/>
    </row>
    <row r="489" spans="4:19" s="4" customFormat="1" ht="19.7" customHeight="1">
      <c r="D489" s="28"/>
      <c r="E489" s="28"/>
      <c r="F489" s="28"/>
      <c r="G489" s="73"/>
      <c r="H489" s="229"/>
      <c r="I489" s="27"/>
      <c r="J489" s="77"/>
      <c r="K489" s="217"/>
      <c r="L489" s="73"/>
      <c r="M489" s="27"/>
      <c r="N489" s="27"/>
      <c r="O489" s="32"/>
      <c r="P489" s="28"/>
      <c r="Q489" s="27"/>
      <c r="R489" s="32"/>
      <c r="S489" s="1828"/>
    </row>
    <row r="490" spans="4:19" s="4" customFormat="1" ht="19.7" customHeight="1">
      <c r="D490" s="28"/>
      <c r="E490" s="28"/>
      <c r="F490" s="28"/>
      <c r="G490" s="73"/>
      <c r="H490" s="229"/>
      <c r="I490" s="27"/>
      <c r="J490" s="77"/>
      <c r="K490" s="217"/>
      <c r="L490" s="73"/>
      <c r="M490" s="27"/>
      <c r="N490" s="27"/>
      <c r="O490" s="32"/>
      <c r="P490" s="28"/>
      <c r="Q490" s="27"/>
      <c r="R490" s="32"/>
      <c r="S490" s="1828"/>
    </row>
    <row r="491" spans="4:19" s="4" customFormat="1" ht="19.7" customHeight="1">
      <c r="D491" s="28"/>
      <c r="E491" s="28"/>
      <c r="F491" s="28"/>
      <c r="G491" s="73"/>
      <c r="H491" s="229"/>
      <c r="I491" s="27"/>
      <c r="J491" s="77"/>
      <c r="K491" s="217"/>
      <c r="L491" s="73"/>
      <c r="M491" s="27"/>
      <c r="N491" s="27"/>
      <c r="O491" s="32"/>
      <c r="P491" s="28"/>
      <c r="Q491" s="27"/>
      <c r="R491" s="32"/>
      <c r="S491" s="1828"/>
    </row>
    <row r="492" spans="4:19" s="4" customFormat="1" ht="19.7" customHeight="1">
      <c r="D492" s="28"/>
      <c r="E492" s="28"/>
      <c r="F492" s="28"/>
      <c r="G492" s="73"/>
      <c r="H492" s="229"/>
      <c r="I492" s="27"/>
      <c r="J492" s="77"/>
      <c r="K492" s="217"/>
      <c r="L492" s="73"/>
      <c r="M492" s="27"/>
      <c r="N492" s="27"/>
      <c r="O492" s="32"/>
      <c r="P492" s="28"/>
      <c r="Q492" s="27"/>
      <c r="R492" s="32"/>
      <c r="S492" s="1828"/>
    </row>
    <row r="493" spans="4:19" s="4" customFormat="1" ht="19.7" customHeight="1">
      <c r="D493" s="28"/>
      <c r="E493" s="28"/>
      <c r="F493" s="28"/>
      <c r="G493" s="73"/>
      <c r="H493" s="229"/>
      <c r="I493" s="27"/>
      <c r="J493" s="77"/>
      <c r="K493" s="217"/>
      <c r="L493" s="73"/>
      <c r="M493" s="27"/>
      <c r="N493" s="27"/>
      <c r="O493" s="32"/>
      <c r="P493" s="28"/>
      <c r="Q493" s="27"/>
      <c r="R493" s="32"/>
      <c r="S493" s="1828"/>
    </row>
    <row r="494" spans="4:19" s="4" customFormat="1" ht="19.7" customHeight="1">
      <c r="D494" s="28"/>
      <c r="E494" s="28"/>
      <c r="F494" s="28"/>
      <c r="G494" s="73"/>
      <c r="H494" s="229"/>
      <c r="I494" s="27"/>
      <c r="J494" s="77"/>
      <c r="K494" s="217"/>
      <c r="L494" s="73"/>
      <c r="M494" s="27"/>
      <c r="N494" s="27"/>
      <c r="O494" s="32"/>
      <c r="P494" s="28"/>
      <c r="Q494" s="27"/>
      <c r="R494" s="32"/>
      <c r="S494" s="1828"/>
    </row>
    <row r="495" spans="4:19" s="4" customFormat="1" ht="19.7" customHeight="1">
      <c r="D495" s="28"/>
      <c r="E495" s="28"/>
      <c r="F495" s="28"/>
      <c r="G495" s="73"/>
      <c r="H495" s="229"/>
      <c r="I495" s="27"/>
      <c r="J495" s="77"/>
      <c r="K495" s="217"/>
      <c r="L495" s="73"/>
      <c r="M495" s="27"/>
      <c r="N495" s="27"/>
      <c r="O495" s="32"/>
      <c r="P495" s="28"/>
      <c r="Q495" s="27"/>
      <c r="R495" s="32"/>
      <c r="S495" s="1828"/>
    </row>
    <row r="496" spans="4:19" s="4" customFormat="1" ht="19.7" customHeight="1">
      <c r="D496" s="28"/>
      <c r="E496" s="28"/>
      <c r="F496" s="28"/>
      <c r="G496" s="73"/>
      <c r="H496" s="229"/>
      <c r="I496" s="27"/>
      <c r="J496" s="77"/>
      <c r="K496" s="217"/>
      <c r="L496" s="73"/>
      <c r="M496" s="27"/>
      <c r="N496" s="27"/>
      <c r="O496" s="32"/>
      <c r="P496" s="28"/>
      <c r="Q496" s="27"/>
      <c r="R496" s="32"/>
      <c r="S496" s="1828"/>
    </row>
    <row r="497" spans="4:19" s="4" customFormat="1" ht="19.7" customHeight="1">
      <c r="D497" s="28"/>
      <c r="E497" s="28"/>
      <c r="F497" s="28"/>
      <c r="G497" s="73"/>
      <c r="H497" s="229"/>
      <c r="I497" s="27"/>
      <c r="J497" s="77"/>
      <c r="K497" s="217"/>
      <c r="L497" s="73"/>
      <c r="M497" s="27"/>
      <c r="N497" s="27"/>
      <c r="O497" s="32"/>
      <c r="P497" s="28"/>
      <c r="Q497" s="27"/>
      <c r="R497" s="32"/>
      <c r="S497" s="1828"/>
    </row>
    <row r="498" spans="4:19" s="4" customFormat="1" ht="19.7" customHeight="1">
      <c r="D498" s="28"/>
      <c r="E498" s="28"/>
      <c r="F498" s="28"/>
      <c r="G498" s="73"/>
      <c r="H498" s="229"/>
      <c r="I498" s="27"/>
      <c r="J498" s="77"/>
      <c r="K498" s="217"/>
      <c r="L498" s="73"/>
      <c r="M498" s="27"/>
      <c r="N498" s="27"/>
      <c r="O498" s="32"/>
      <c r="P498" s="28"/>
      <c r="Q498" s="27"/>
      <c r="R498" s="32"/>
      <c r="S498" s="1828"/>
    </row>
    <row r="499" spans="4:19" s="4" customFormat="1" ht="19.7" customHeight="1">
      <c r="D499" s="28"/>
      <c r="E499" s="28"/>
      <c r="F499" s="28"/>
      <c r="G499" s="73"/>
      <c r="H499" s="229"/>
      <c r="I499" s="27"/>
      <c r="J499" s="77"/>
      <c r="K499" s="217"/>
      <c r="L499" s="73"/>
      <c r="M499" s="27"/>
      <c r="N499" s="27"/>
      <c r="O499" s="32"/>
      <c r="P499" s="28"/>
      <c r="Q499" s="27"/>
      <c r="R499" s="32"/>
      <c r="S499" s="1828"/>
    </row>
    <row r="500" spans="4:19" s="4" customFormat="1" ht="19.7" customHeight="1">
      <c r="D500" s="28"/>
      <c r="E500" s="28"/>
      <c r="F500" s="28"/>
      <c r="G500" s="73"/>
      <c r="H500" s="229"/>
      <c r="I500" s="27"/>
      <c r="J500" s="77"/>
      <c r="K500" s="217"/>
      <c r="L500" s="73"/>
      <c r="M500" s="27"/>
      <c r="N500" s="27"/>
      <c r="O500" s="32"/>
      <c r="P500" s="28"/>
      <c r="Q500" s="27"/>
      <c r="R500" s="32"/>
      <c r="S500" s="1828"/>
    </row>
    <row r="501" spans="4:19" s="4" customFormat="1" ht="19.7" customHeight="1">
      <c r="D501" s="28"/>
      <c r="E501" s="28"/>
      <c r="F501" s="28"/>
      <c r="G501" s="73"/>
      <c r="H501" s="229"/>
      <c r="I501" s="27"/>
      <c r="J501" s="77"/>
      <c r="K501" s="217"/>
      <c r="L501" s="73"/>
      <c r="M501" s="27"/>
      <c r="N501" s="27"/>
      <c r="O501" s="32"/>
      <c r="P501" s="28"/>
      <c r="Q501" s="27"/>
      <c r="R501" s="32"/>
      <c r="S501" s="1828"/>
    </row>
    <row r="502" spans="4:19" s="4" customFormat="1" ht="19.7" customHeight="1">
      <c r="D502" s="28"/>
      <c r="E502" s="28"/>
      <c r="F502" s="28"/>
      <c r="G502" s="73"/>
      <c r="H502" s="229"/>
      <c r="I502" s="27"/>
      <c r="J502" s="77"/>
      <c r="K502" s="217"/>
      <c r="L502" s="73"/>
      <c r="M502" s="27"/>
      <c r="N502" s="27"/>
      <c r="O502" s="32"/>
      <c r="P502" s="28"/>
      <c r="Q502" s="27"/>
      <c r="R502" s="32"/>
      <c r="S502" s="1828"/>
    </row>
    <row r="503" spans="4:19" s="4" customFormat="1" ht="19.7" customHeight="1">
      <c r="D503" s="28"/>
      <c r="E503" s="28"/>
      <c r="F503" s="28"/>
      <c r="G503" s="73"/>
      <c r="H503" s="229"/>
      <c r="I503" s="27"/>
      <c r="J503" s="77"/>
      <c r="K503" s="217"/>
      <c r="L503" s="73"/>
      <c r="M503" s="27"/>
      <c r="N503" s="27"/>
      <c r="O503" s="32"/>
      <c r="P503" s="28"/>
      <c r="Q503" s="27"/>
      <c r="R503" s="32"/>
      <c r="S503" s="1828"/>
    </row>
    <row r="504" spans="4:19" s="4" customFormat="1" ht="19.7" customHeight="1">
      <c r="D504" s="28"/>
      <c r="E504" s="28"/>
      <c r="F504" s="28"/>
      <c r="G504" s="73"/>
      <c r="H504" s="229"/>
      <c r="I504" s="27"/>
      <c r="J504" s="77"/>
      <c r="K504" s="217"/>
      <c r="L504" s="73"/>
      <c r="M504" s="27"/>
      <c r="N504" s="27"/>
      <c r="O504" s="32"/>
      <c r="P504" s="28"/>
      <c r="Q504" s="27"/>
      <c r="R504" s="32"/>
      <c r="S504" s="1828"/>
    </row>
    <row r="505" spans="4:19" s="4" customFormat="1" ht="19.7" customHeight="1">
      <c r="D505" s="28"/>
      <c r="E505" s="28"/>
      <c r="F505" s="28"/>
      <c r="G505" s="73"/>
      <c r="H505" s="229"/>
      <c r="I505" s="27"/>
      <c r="J505" s="77"/>
      <c r="K505" s="217"/>
      <c r="L505" s="73"/>
      <c r="M505" s="27"/>
      <c r="N505" s="27"/>
      <c r="O505" s="32"/>
      <c r="P505" s="28"/>
      <c r="Q505" s="27"/>
      <c r="R505" s="32"/>
      <c r="S505" s="1828"/>
    </row>
    <row r="506" spans="4:19" s="4" customFormat="1" ht="19.7" customHeight="1">
      <c r="D506" s="28"/>
      <c r="E506" s="28"/>
      <c r="F506" s="28"/>
      <c r="G506" s="73"/>
      <c r="H506" s="229"/>
      <c r="I506" s="27"/>
      <c r="J506" s="77"/>
      <c r="K506" s="217"/>
      <c r="L506" s="73"/>
      <c r="M506" s="27"/>
      <c r="N506" s="27"/>
      <c r="O506" s="32"/>
      <c r="P506" s="28"/>
      <c r="Q506" s="27"/>
      <c r="R506" s="32"/>
      <c r="S506" s="1828"/>
    </row>
    <row r="507" spans="4:19" s="4" customFormat="1" ht="19.7" customHeight="1">
      <c r="D507" s="28"/>
      <c r="E507" s="28"/>
      <c r="F507" s="28"/>
      <c r="G507" s="73"/>
      <c r="H507" s="229"/>
      <c r="I507" s="27"/>
      <c r="J507" s="77"/>
      <c r="K507" s="217"/>
      <c r="L507" s="73"/>
      <c r="M507" s="27"/>
      <c r="N507" s="27"/>
      <c r="O507" s="32"/>
      <c r="P507" s="28"/>
      <c r="Q507" s="27"/>
      <c r="R507" s="32"/>
      <c r="S507" s="1828"/>
    </row>
    <row r="508" spans="4:19" s="4" customFormat="1" ht="19.7" customHeight="1">
      <c r="D508" s="28"/>
      <c r="E508" s="28"/>
      <c r="F508" s="28"/>
      <c r="G508" s="73"/>
      <c r="H508" s="229"/>
      <c r="I508" s="27"/>
      <c r="J508" s="77"/>
      <c r="K508" s="217"/>
      <c r="L508" s="73"/>
      <c r="M508" s="27"/>
      <c r="N508" s="27"/>
      <c r="O508" s="32"/>
      <c r="P508" s="28"/>
      <c r="Q508" s="27"/>
      <c r="R508" s="32"/>
      <c r="S508" s="1828"/>
    </row>
    <row r="509" spans="4:19" s="4" customFormat="1" ht="19.7" customHeight="1">
      <c r="D509" s="28"/>
      <c r="E509" s="28"/>
      <c r="F509" s="28"/>
      <c r="G509" s="73"/>
      <c r="H509" s="229"/>
      <c r="I509" s="27"/>
      <c r="J509" s="77"/>
      <c r="K509" s="217"/>
      <c r="L509" s="73"/>
      <c r="M509" s="27"/>
      <c r="N509" s="27"/>
      <c r="O509" s="32"/>
      <c r="P509" s="28"/>
      <c r="Q509" s="27"/>
      <c r="R509" s="32"/>
      <c r="S509" s="1828"/>
    </row>
    <row r="510" spans="4:19" s="4" customFormat="1" ht="19.7" customHeight="1">
      <c r="D510" s="28"/>
      <c r="E510" s="28"/>
      <c r="F510" s="28"/>
      <c r="G510" s="73"/>
      <c r="H510" s="229"/>
      <c r="I510" s="27"/>
      <c r="J510" s="77"/>
      <c r="K510" s="217"/>
      <c r="L510" s="73"/>
      <c r="M510" s="27"/>
      <c r="N510" s="27"/>
      <c r="O510" s="32"/>
      <c r="P510" s="28"/>
      <c r="Q510" s="27"/>
      <c r="R510" s="32"/>
      <c r="S510" s="1828"/>
    </row>
    <row r="511" spans="4:19" s="4" customFormat="1" ht="19.7" customHeight="1">
      <c r="D511" s="28"/>
      <c r="E511" s="28"/>
      <c r="F511" s="28"/>
      <c r="G511" s="73"/>
      <c r="H511" s="229"/>
      <c r="I511" s="27"/>
      <c r="J511" s="77"/>
      <c r="K511" s="217"/>
      <c r="L511" s="73"/>
      <c r="M511" s="27"/>
      <c r="N511" s="27"/>
      <c r="O511" s="32"/>
      <c r="P511" s="28"/>
      <c r="Q511" s="27"/>
      <c r="R511" s="32"/>
      <c r="S511" s="1828"/>
    </row>
    <row r="512" spans="4:19" s="4" customFormat="1" ht="19.7" customHeight="1">
      <c r="D512" s="28"/>
      <c r="E512" s="28"/>
      <c r="F512" s="28"/>
      <c r="G512" s="73"/>
      <c r="H512" s="229"/>
      <c r="I512" s="27"/>
      <c r="J512" s="77"/>
      <c r="K512" s="217"/>
      <c r="L512" s="73"/>
      <c r="M512" s="27"/>
      <c r="N512" s="27"/>
      <c r="O512" s="32"/>
      <c r="P512" s="28"/>
      <c r="Q512" s="27"/>
      <c r="R512" s="32"/>
      <c r="S512" s="1828"/>
    </row>
    <row r="513" spans="4:19" s="4" customFormat="1" ht="19.7" customHeight="1">
      <c r="D513" s="28"/>
      <c r="E513" s="28"/>
      <c r="F513" s="28"/>
      <c r="G513" s="73"/>
      <c r="H513" s="229"/>
      <c r="I513" s="27"/>
      <c r="J513" s="77"/>
      <c r="K513" s="217"/>
      <c r="L513" s="73"/>
      <c r="M513" s="27"/>
      <c r="N513" s="27"/>
      <c r="O513" s="32"/>
      <c r="P513" s="28"/>
      <c r="Q513" s="27"/>
      <c r="R513" s="32"/>
      <c r="S513" s="1828"/>
    </row>
    <row r="514" spans="4:19" s="4" customFormat="1" ht="19.7" customHeight="1">
      <c r="D514" s="28"/>
      <c r="E514" s="28"/>
      <c r="F514" s="28"/>
      <c r="G514" s="73"/>
      <c r="H514" s="229"/>
      <c r="I514" s="27"/>
      <c r="J514" s="77"/>
      <c r="K514" s="217"/>
      <c r="L514" s="73"/>
      <c r="M514" s="27"/>
      <c r="N514" s="27"/>
      <c r="O514" s="32"/>
      <c r="P514" s="28"/>
      <c r="Q514" s="27"/>
      <c r="R514" s="32"/>
      <c r="S514" s="1828"/>
    </row>
    <row r="515" spans="4:19" s="4" customFormat="1" ht="19.7" customHeight="1">
      <c r="D515" s="28"/>
      <c r="E515" s="28"/>
      <c r="F515" s="28"/>
      <c r="G515" s="73"/>
      <c r="H515" s="229"/>
      <c r="I515" s="27"/>
      <c r="J515" s="77"/>
      <c r="K515" s="217"/>
      <c r="L515" s="73"/>
      <c r="M515" s="27"/>
      <c r="N515" s="27"/>
      <c r="O515" s="32"/>
      <c r="P515" s="28"/>
      <c r="Q515" s="27"/>
      <c r="R515" s="32"/>
      <c r="S515" s="1828"/>
    </row>
    <row r="516" spans="4:19" s="4" customFormat="1" ht="19.7" customHeight="1">
      <c r="D516" s="28"/>
      <c r="E516" s="28"/>
      <c r="F516" s="28"/>
      <c r="G516" s="73"/>
      <c r="H516" s="229"/>
      <c r="I516" s="27"/>
      <c r="J516" s="77"/>
      <c r="K516" s="217"/>
      <c r="L516" s="73"/>
      <c r="M516" s="27"/>
      <c r="N516" s="27"/>
      <c r="O516" s="32"/>
      <c r="P516" s="28"/>
      <c r="Q516" s="27"/>
      <c r="R516" s="32"/>
      <c r="S516" s="1828"/>
    </row>
    <row r="517" spans="4:19" s="4" customFormat="1" ht="19.7" customHeight="1">
      <c r="D517" s="28"/>
      <c r="E517" s="28"/>
      <c r="F517" s="28"/>
      <c r="G517" s="73"/>
      <c r="H517" s="229"/>
      <c r="I517" s="27"/>
      <c r="J517" s="77"/>
      <c r="K517" s="217"/>
      <c r="L517" s="73"/>
      <c r="M517" s="27"/>
      <c r="N517" s="27"/>
      <c r="O517" s="32"/>
      <c r="P517" s="28"/>
      <c r="Q517" s="27"/>
      <c r="R517" s="32"/>
      <c r="S517" s="1828"/>
    </row>
    <row r="518" spans="4:19" s="4" customFormat="1" ht="19.7" customHeight="1">
      <c r="D518" s="28"/>
      <c r="E518" s="28"/>
      <c r="F518" s="28"/>
      <c r="G518" s="73"/>
      <c r="H518" s="229"/>
      <c r="I518" s="27"/>
      <c r="J518" s="77"/>
      <c r="K518" s="217"/>
      <c r="L518" s="73"/>
      <c r="M518" s="27"/>
      <c r="N518" s="27"/>
      <c r="O518" s="32"/>
      <c r="P518" s="28"/>
      <c r="Q518" s="27"/>
      <c r="R518" s="32"/>
      <c r="S518" s="1828"/>
    </row>
    <row r="519" spans="4:19" s="4" customFormat="1" ht="19.7" customHeight="1">
      <c r="D519" s="28"/>
      <c r="E519" s="28"/>
      <c r="F519" s="28"/>
      <c r="G519" s="73"/>
      <c r="H519" s="229"/>
      <c r="I519" s="27"/>
      <c r="J519" s="77"/>
      <c r="K519" s="217"/>
      <c r="L519" s="73"/>
      <c r="M519" s="27"/>
      <c r="N519" s="27"/>
      <c r="O519" s="32"/>
      <c r="P519" s="28"/>
      <c r="Q519" s="27"/>
      <c r="R519" s="32"/>
      <c r="S519" s="1828"/>
    </row>
    <row r="520" spans="4:19" s="4" customFormat="1" ht="19.7" customHeight="1">
      <c r="D520" s="28"/>
      <c r="E520" s="28"/>
      <c r="F520" s="28"/>
      <c r="G520" s="73"/>
      <c r="H520" s="229"/>
      <c r="I520" s="27"/>
      <c r="J520" s="77"/>
      <c r="K520" s="217"/>
      <c r="L520" s="73"/>
      <c r="M520" s="27"/>
      <c r="N520" s="27"/>
      <c r="O520" s="32"/>
      <c r="P520" s="28"/>
      <c r="Q520" s="27"/>
      <c r="R520" s="32"/>
      <c r="S520" s="1828"/>
    </row>
    <row r="521" spans="4:19" s="4" customFormat="1" ht="19.7" customHeight="1">
      <c r="D521" s="28"/>
      <c r="E521" s="28"/>
      <c r="F521" s="28"/>
      <c r="G521" s="73"/>
      <c r="H521" s="229"/>
      <c r="I521" s="27"/>
      <c r="J521" s="77"/>
      <c r="K521" s="217"/>
      <c r="L521" s="73"/>
      <c r="M521" s="27"/>
      <c r="N521" s="27"/>
      <c r="O521" s="32"/>
      <c r="P521" s="28"/>
      <c r="Q521" s="27"/>
      <c r="R521" s="32"/>
      <c r="S521" s="1828"/>
    </row>
    <row r="522" spans="4:19" s="4" customFormat="1" ht="19.7" customHeight="1">
      <c r="D522" s="28"/>
      <c r="E522" s="28"/>
      <c r="F522" s="28"/>
      <c r="G522" s="73"/>
      <c r="H522" s="229"/>
      <c r="I522" s="27"/>
      <c r="J522" s="77"/>
      <c r="K522" s="217"/>
      <c r="L522" s="73"/>
      <c r="M522" s="27"/>
      <c r="N522" s="27"/>
      <c r="O522" s="32"/>
      <c r="P522" s="28"/>
      <c r="Q522" s="27"/>
      <c r="R522" s="32"/>
      <c r="S522" s="1828"/>
    </row>
    <row r="523" spans="4:19" s="4" customFormat="1" ht="19.7" customHeight="1">
      <c r="D523" s="28"/>
      <c r="E523" s="28"/>
      <c r="F523" s="28"/>
      <c r="G523" s="73"/>
      <c r="H523" s="229"/>
      <c r="I523" s="27"/>
      <c r="J523" s="77"/>
      <c r="K523" s="217"/>
      <c r="L523" s="73"/>
      <c r="M523" s="27"/>
      <c r="N523" s="27"/>
      <c r="O523" s="32"/>
      <c r="P523" s="28"/>
      <c r="Q523" s="27"/>
      <c r="R523" s="32"/>
      <c r="S523" s="1828"/>
    </row>
    <row r="524" spans="4:19" s="4" customFormat="1" ht="19.7" customHeight="1">
      <c r="D524" s="28"/>
      <c r="E524" s="28"/>
      <c r="F524" s="28"/>
      <c r="G524" s="73"/>
      <c r="H524" s="229"/>
      <c r="I524" s="27"/>
      <c r="J524" s="77"/>
      <c r="K524" s="217"/>
      <c r="L524" s="73"/>
      <c r="M524" s="27"/>
      <c r="N524" s="27"/>
      <c r="O524" s="32"/>
      <c r="P524" s="28"/>
      <c r="Q524" s="27"/>
      <c r="R524" s="32"/>
      <c r="S524" s="1828"/>
    </row>
    <row r="525" spans="4:19" s="4" customFormat="1" ht="19.7" customHeight="1">
      <c r="D525" s="28"/>
      <c r="E525" s="28"/>
      <c r="F525" s="28"/>
      <c r="G525" s="73"/>
      <c r="H525" s="229"/>
      <c r="I525" s="27"/>
      <c r="J525" s="77"/>
      <c r="K525" s="217"/>
      <c r="L525" s="73"/>
      <c r="M525" s="27"/>
      <c r="N525" s="27"/>
      <c r="O525" s="32"/>
      <c r="P525" s="28"/>
      <c r="Q525" s="27"/>
      <c r="R525" s="32"/>
      <c r="S525" s="1828"/>
    </row>
    <row r="526" spans="4:19" s="4" customFormat="1" ht="19.7" customHeight="1">
      <c r="D526" s="28"/>
      <c r="E526" s="28"/>
      <c r="F526" s="28"/>
      <c r="G526" s="73"/>
      <c r="H526" s="229"/>
      <c r="I526" s="27"/>
      <c r="J526" s="77"/>
      <c r="K526" s="217"/>
      <c r="L526" s="73"/>
      <c r="M526" s="27"/>
      <c r="N526" s="27"/>
      <c r="O526" s="32"/>
      <c r="P526" s="28"/>
      <c r="Q526" s="27"/>
      <c r="R526" s="32"/>
      <c r="S526" s="1828"/>
    </row>
    <row r="527" spans="4:19" s="4" customFormat="1" ht="19.7" customHeight="1">
      <c r="D527" s="28"/>
      <c r="E527" s="28"/>
      <c r="F527" s="28"/>
      <c r="G527" s="73"/>
      <c r="H527" s="229"/>
      <c r="I527" s="27"/>
      <c r="J527" s="77"/>
      <c r="K527" s="217"/>
      <c r="L527" s="73"/>
      <c r="M527" s="27"/>
      <c r="N527" s="27"/>
      <c r="O527" s="32"/>
      <c r="P527" s="28"/>
      <c r="Q527" s="27"/>
      <c r="R527" s="32"/>
      <c r="S527" s="1828"/>
    </row>
    <row r="528" spans="4:19" s="4" customFormat="1" ht="19.7" customHeight="1">
      <c r="D528" s="28"/>
      <c r="E528" s="28"/>
      <c r="F528" s="28"/>
      <c r="G528" s="73"/>
      <c r="H528" s="229"/>
      <c r="I528" s="27"/>
      <c r="J528" s="77"/>
      <c r="K528" s="217"/>
      <c r="L528" s="73"/>
      <c r="M528" s="27"/>
      <c r="N528" s="27"/>
      <c r="O528" s="32"/>
      <c r="P528" s="28"/>
      <c r="Q528" s="27"/>
      <c r="R528" s="32"/>
      <c r="S528" s="1828"/>
    </row>
    <row r="529" spans="4:19" s="4" customFormat="1" ht="19.7" customHeight="1">
      <c r="D529" s="28"/>
      <c r="E529" s="28"/>
      <c r="F529" s="28"/>
      <c r="G529" s="73"/>
      <c r="H529" s="229"/>
      <c r="I529" s="27"/>
      <c r="J529" s="77"/>
      <c r="K529" s="217"/>
      <c r="L529" s="73"/>
      <c r="M529" s="27"/>
      <c r="N529" s="27"/>
      <c r="O529" s="32"/>
      <c r="P529" s="28"/>
      <c r="Q529" s="27"/>
      <c r="R529" s="32"/>
      <c r="S529" s="1828"/>
    </row>
    <row r="530" spans="4:19" s="4" customFormat="1" ht="19.7" customHeight="1">
      <c r="D530" s="28"/>
      <c r="E530" s="28"/>
      <c r="F530" s="28"/>
      <c r="G530" s="73"/>
      <c r="H530" s="229"/>
      <c r="I530" s="27"/>
      <c r="J530" s="77"/>
      <c r="K530" s="217"/>
      <c r="L530" s="73"/>
      <c r="M530" s="27"/>
      <c r="N530" s="27"/>
      <c r="O530" s="32"/>
      <c r="P530" s="28"/>
      <c r="Q530" s="27"/>
      <c r="R530" s="32"/>
      <c r="S530" s="1828"/>
    </row>
    <row r="531" spans="4:19" s="4" customFormat="1" ht="19.7" customHeight="1">
      <c r="D531" s="28"/>
      <c r="E531" s="28"/>
      <c r="F531" s="28"/>
      <c r="G531" s="73"/>
      <c r="H531" s="229"/>
      <c r="I531" s="27"/>
      <c r="J531" s="77"/>
      <c r="K531" s="217"/>
      <c r="L531" s="73"/>
      <c r="M531" s="27"/>
      <c r="N531" s="27"/>
      <c r="O531" s="32"/>
      <c r="P531" s="28"/>
      <c r="Q531" s="27"/>
      <c r="R531" s="32"/>
      <c r="S531" s="1828"/>
    </row>
    <row r="532" spans="4:19" s="4" customFormat="1" ht="19.7" customHeight="1">
      <c r="D532" s="28"/>
      <c r="E532" s="28"/>
      <c r="F532" s="28"/>
      <c r="G532" s="73"/>
      <c r="H532" s="229"/>
      <c r="I532" s="27"/>
      <c r="J532" s="77"/>
      <c r="K532" s="217"/>
      <c r="L532" s="73"/>
      <c r="M532" s="27"/>
      <c r="N532" s="27"/>
      <c r="O532" s="32"/>
      <c r="P532" s="28"/>
      <c r="Q532" s="27"/>
      <c r="R532" s="32"/>
      <c r="S532" s="1828"/>
    </row>
    <row r="533" spans="4:19" s="4" customFormat="1" ht="19.7" customHeight="1">
      <c r="D533" s="28"/>
      <c r="E533" s="28"/>
      <c r="F533" s="28"/>
      <c r="G533" s="73"/>
      <c r="H533" s="229"/>
      <c r="I533" s="27"/>
      <c r="J533" s="77"/>
      <c r="K533" s="217"/>
      <c r="L533" s="73"/>
      <c r="M533" s="27"/>
      <c r="N533" s="27"/>
      <c r="O533" s="32"/>
      <c r="P533" s="28"/>
      <c r="Q533" s="27"/>
      <c r="R533" s="32"/>
      <c r="S533" s="1828"/>
    </row>
    <row r="534" spans="4:19" s="4" customFormat="1" ht="19.7" customHeight="1">
      <c r="D534" s="28"/>
      <c r="E534" s="28"/>
      <c r="F534" s="28"/>
      <c r="G534" s="73"/>
      <c r="H534" s="229"/>
      <c r="I534" s="27"/>
      <c r="J534" s="77"/>
      <c r="K534" s="217"/>
      <c r="L534" s="73"/>
      <c r="M534" s="27"/>
      <c r="N534" s="27"/>
      <c r="O534" s="32"/>
      <c r="P534" s="28"/>
      <c r="Q534" s="27"/>
      <c r="R534" s="32"/>
      <c r="S534" s="1828"/>
    </row>
    <row r="535" spans="4:19" s="4" customFormat="1" ht="19.7" customHeight="1">
      <c r="D535" s="28"/>
      <c r="E535" s="28"/>
      <c r="F535" s="28"/>
      <c r="G535" s="73"/>
      <c r="H535" s="229"/>
      <c r="I535" s="27"/>
      <c r="J535" s="77"/>
      <c r="K535" s="217"/>
      <c r="L535" s="73"/>
      <c r="M535" s="27"/>
      <c r="N535" s="27"/>
      <c r="O535" s="32"/>
      <c r="P535" s="28"/>
      <c r="Q535" s="27"/>
      <c r="R535" s="32"/>
      <c r="S535" s="1828"/>
    </row>
    <row r="536" spans="4:19" s="4" customFormat="1" ht="19.7" customHeight="1">
      <c r="D536" s="28"/>
      <c r="E536" s="28"/>
      <c r="F536" s="28"/>
      <c r="G536" s="73"/>
      <c r="H536" s="229"/>
      <c r="I536" s="27"/>
      <c r="J536" s="77"/>
      <c r="K536" s="217"/>
      <c r="L536" s="73"/>
      <c r="M536" s="27"/>
      <c r="N536" s="27"/>
      <c r="O536" s="32"/>
      <c r="P536" s="28"/>
      <c r="Q536" s="27"/>
      <c r="R536" s="32"/>
      <c r="S536" s="1828"/>
    </row>
    <row r="537" spans="4:19" s="4" customFormat="1" ht="19.7" customHeight="1">
      <c r="D537" s="28"/>
      <c r="E537" s="28"/>
      <c r="F537" s="28"/>
      <c r="G537" s="73"/>
      <c r="H537" s="229"/>
      <c r="I537" s="27"/>
      <c r="J537" s="77"/>
      <c r="K537" s="217"/>
      <c r="L537" s="73"/>
      <c r="M537" s="27"/>
      <c r="N537" s="27"/>
      <c r="O537" s="32"/>
      <c r="P537" s="28"/>
      <c r="Q537" s="27"/>
      <c r="R537" s="32"/>
      <c r="S537" s="1828"/>
    </row>
    <row r="538" spans="4:19" s="4" customFormat="1" ht="19.7" customHeight="1">
      <c r="D538" s="28"/>
      <c r="E538" s="28"/>
      <c r="F538" s="28"/>
      <c r="G538" s="73"/>
      <c r="H538" s="229"/>
      <c r="I538" s="27"/>
      <c r="J538" s="77"/>
      <c r="K538" s="217"/>
      <c r="L538" s="73"/>
      <c r="M538" s="27"/>
      <c r="N538" s="27"/>
      <c r="O538" s="32"/>
      <c r="P538" s="28"/>
      <c r="Q538" s="27"/>
      <c r="R538" s="32"/>
      <c r="S538" s="1828"/>
    </row>
    <row r="539" spans="4:19" s="4" customFormat="1" ht="19.7" customHeight="1">
      <c r="D539" s="28"/>
      <c r="E539" s="28"/>
      <c r="F539" s="28"/>
      <c r="G539" s="73"/>
      <c r="H539" s="229"/>
      <c r="I539" s="27"/>
      <c r="J539" s="77"/>
      <c r="K539" s="217"/>
      <c r="L539" s="73"/>
      <c r="M539" s="27"/>
      <c r="N539" s="27"/>
      <c r="O539" s="32"/>
      <c r="P539" s="28"/>
      <c r="Q539" s="27"/>
      <c r="R539" s="32"/>
      <c r="S539" s="1828"/>
    </row>
    <row r="540" spans="4:19" s="4" customFormat="1" ht="19.7" customHeight="1">
      <c r="D540" s="28"/>
      <c r="E540" s="28"/>
      <c r="F540" s="28"/>
      <c r="G540" s="73"/>
      <c r="H540" s="229"/>
      <c r="I540" s="27"/>
      <c r="J540" s="77"/>
      <c r="K540" s="217"/>
      <c r="L540" s="73"/>
      <c r="M540" s="27"/>
      <c r="N540" s="27"/>
      <c r="O540" s="32"/>
      <c r="P540" s="28"/>
      <c r="Q540" s="27"/>
      <c r="R540" s="32"/>
      <c r="S540" s="1828"/>
    </row>
    <row r="541" spans="4:19" s="4" customFormat="1" ht="19.7" customHeight="1">
      <c r="D541" s="28"/>
      <c r="E541" s="28"/>
      <c r="F541" s="28"/>
      <c r="G541" s="73"/>
      <c r="H541" s="229"/>
      <c r="I541" s="27"/>
      <c r="J541" s="77"/>
      <c r="K541" s="217"/>
      <c r="L541" s="73"/>
      <c r="M541" s="27"/>
      <c r="N541" s="27"/>
      <c r="O541" s="32"/>
      <c r="P541" s="28"/>
      <c r="Q541" s="27"/>
      <c r="R541" s="32"/>
      <c r="S541" s="1828"/>
    </row>
    <row r="542" spans="4:19" s="4" customFormat="1" ht="19.7" customHeight="1">
      <c r="D542" s="28"/>
      <c r="E542" s="28"/>
      <c r="F542" s="28"/>
      <c r="G542" s="73"/>
      <c r="H542" s="229"/>
      <c r="I542" s="27"/>
      <c r="J542" s="77"/>
      <c r="K542" s="217"/>
      <c r="L542" s="73"/>
      <c r="M542" s="27"/>
      <c r="N542" s="27"/>
      <c r="O542" s="32"/>
      <c r="P542" s="28"/>
      <c r="Q542" s="27"/>
      <c r="R542" s="32"/>
      <c r="S542" s="1828"/>
    </row>
    <row r="543" spans="4:19" s="4" customFormat="1" ht="19.7" customHeight="1">
      <c r="D543" s="28"/>
      <c r="E543" s="28"/>
      <c r="F543" s="28"/>
      <c r="G543" s="73"/>
      <c r="H543" s="229"/>
      <c r="I543" s="27"/>
      <c r="J543" s="77"/>
      <c r="K543" s="217"/>
      <c r="L543" s="73"/>
      <c r="M543" s="27"/>
      <c r="N543" s="27"/>
      <c r="O543" s="32"/>
      <c r="P543" s="28"/>
      <c r="Q543" s="27"/>
      <c r="R543" s="32"/>
      <c r="S543" s="1828"/>
    </row>
    <row r="544" spans="4:19" s="4" customFormat="1" ht="19.7" customHeight="1">
      <c r="D544" s="28"/>
      <c r="E544" s="28"/>
      <c r="F544" s="28"/>
      <c r="G544" s="73"/>
      <c r="H544" s="229"/>
      <c r="I544" s="27"/>
      <c r="J544" s="77"/>
      <c r="K544" s="217"/>
      <c r="L544" s="73"/>
      <c r="M544" s="27"/>
      <c r="N544" s="27"/>
      <c r="O544" s="32"/>
      <c r="P544" s="28"/>
      <c r="Q544" s="27"/>
      <c r="R544" s="32"/>
      <c r="S544" s="1828"/>
    </row>
    <row r="545" spans="4:19" s="4" customFormat="1" ht="19.7" customHeight="1">
      <c r="D545" s="28"/>
      <c r="E545" s="28"/>
      <c r="F545" s="28"/>
      <c r="G545" s="73"/>
      <c r="H545" s="229"/>
      <c r="I545" s="27"/>
      <c r="J545" s="77"/>
      <c r="K545" s="217"/>
      <c r="L545" s="73"/>
      <c r="M545" s="27"/>
      <c r="N545" s="27"/>
      <c r="O545" s="32"/>
      <c r="P545" s="28"/>
      <c r="Q545" s="27"/>
      <c r="R545" s="32"/>
      <c r="S545" s="1828"/>
    </row>
    <row r="546" spans="4:19" s="4" customFormat="1" ht="19.7" customHeight="1">
      <c r="D546" s="28"/>
      <c r="E546" s="28"/>
      <c r="F546" s="28"/>
      <c r="G546" s="73"/>
      <c r="H546" s="229"/>
      <c r="I546" s="27"/>
      <c r="J546" s="77"/>
      <c r="K546" s="217"/>
      <c r="L546" s="73"/>
      <c r="M546" s="27"/>
      <c r="N546" s="27"/>
      <c r="O546" s="32"/>
      <c r="P546" s="28"/>
      <c r="Q546" s="27"/>
      <c r="R546" s="32"/>
      <c r="S546" s="1828"/>
    </row>
    <row r="547" spans="4:19" s="4" customFormat="1" ht="19.7" customHeight="1">
      <c r="D547" s="28"/>
      <c r="E547" s="28"/>
      <c r="F547" s="28"/>
      <c r="G547" s="73"/>
      <c r="H547" s="229"/>
      <c r="I547" s="27"/>
      <c r="J547" s="77"/>
      <c r="K547" s="217"/>
      <c r="L547" s="73"/>
      <c r="M547" s="27"/>
      <c r="N547" s="27"/>
      <c r="O547" s="32"/>
      <c r="P547" s="28"/>
      <c r="Q547" s="27"/>
      <c r="R547" s="32"/>
      <c r="S547" s="1828"/>
    </row>
    <row r="548" spans="4:19" s="4" customFormat="1" ht="19.7" customHeight="1">
      <c r="D548" s="28"/>
      <c r="E548" s="28"/>
      <c r="F548" s="28"/>
      <c r="G548" s="73"/>
      <c r="H548" s="229"/>
      <c r="I548" s="27"/>
      <c r="J548" s="77"/>
      <c r="K548" s="217"/>
      <c r="L548" s="73"/>
      <c r="M548" s="27"/>
      <c r="N548" s="27"/>
      <c r="O548" s="32"/>
      <c r="P548" s="28"/>
      <c r="Q548" s="27"/>
      <c r="R548" s="32"/>
      <c r="S548" s="1828"/>
    </row>
    <row r="549" spans="4:19" s="4" customFormat="1" ht="19.7" customHeight="1">
      <c r="D549" s="28"/>
      <c r="E549" s="28"/>
      <c r="F549" s="28"/>
      <c r="G549" s="73"/>
      <c r="H549" s="229"/>
      <c r="I549" s="27"/>
      <c r="J549" s="77"/>
      <c r="K549" s="217"/>
      <c r="L549" s="73"/>
      <c r="M549" s="27"/>
      <c r="N549" s="27"/>
      <c r="O549" s="32"/>
      <c r="P549" s="28"/>
      <c r="Q549" s="27"/>
      <c r="R549" s="32"/>
      <c r="S549" s="1828"/>
    </row>
    <row r="550" spans="4:19" s="4" customFormat="1" ht="19.7" customHeight="1">
      <c r="D550" s="28"/>
      <c r="E550" s="28"/>
      <c r="F550" s="28"/>
      <c r="G550" s="73"/>
      <c r="H550" s="229"/>
      <c r="I550" s="27"/>
      <c r="J550" s="77"/>
      <c r="K550" s="217"/>
      <c r="L550" s="73"/>
      <c r="M550" s="27"/>
      <c r="N550" s="27"/>
      <c r="O550" s="32"/>
      <c r="P550" s="28"/>
      <c r="Q550" s="27"/>
      <c r="R550" s="32"/>
      <c r="S550" s="1828"/>
    </row>
    <row r="551" spans="4:19" s="4" customFormat="1" ht="19.7" customHeight="1">
      <c r="D551" s="28"/>
      <c r="E551" s="28"/>
      <c r="F551" s="28"/>
      <c r="G551" s="73"/>
      <c r="H551" s="229"/>
      <c r="I551" s="27"/>
      <c r="J551" s="77"/>
      <c r="K551" s="217"/>
      <c r="L551" s="73"/>
      <c r="M551" s="27"/>
      <c r="N551" s="27"/>
      <c r="O551" s="32"/>
      <c r="P551" s="28"/>
      <c r="Q551" s="27"/>
      <c r="R551" s="32"/>
      <c r="S551" s="1828"/>
    </row>
    <row r="552" spans="4:19" s="4" customFormat="1" ht="19.7" customHeight="1">
      <c r="D552" s="28"/>
      <c r="E552" s="28"/>
      <c r="F552" s="28"/>
      <c r="G552" s="73"/>
      <c r="H552" s="229"/>
      <c r="I552" s="27"/>
      <c r="J552" s="77"/>
      <c r="K552" s="217"/>
      <c r="L552" s="73"/>
      <c r="M552" s="27"/>
      <c r="N552" s="27"/>
      <c r="O552" s="32"/>
      <c r="P552" s="28"/>
      <c r="Q552" s="27"/>
      <c r="R552" s="32"/>
      <c r="S552" s="1828"/>
    </row>
    <row r="553" spans="4:19" s="4" customFormat="1" ht="19.7" customHeight="1">
      <c r="D553" s="28"/>
      <c r="E553" s="28"/>
      <c r="F553" s="28"/>
      <c r="G553" s="73"/>
      <c r="H553" s="229"/>
      <c r="I553" s="27"/>
      <c r="J553" s="77"/>
      <c r="K553" s="217"/>
      <c r="L553" s="73"/>
      <c r="M553" s="27"/>
      <c r="N553" s="27"/>
      <c r="O553" s="32"/>
      <c r="P553" s="28"/>
      <c r="Q553" s="27"/>
      <c r="R553" s="32"/>
      <c r="S553" s="1828"/>
    </row>
    <row r="554" spans="4:19" s="4" customFormat="1" ht="19.7" customHeight="1">
      <c r="D554" s="28"/>
      <c r="E554" s="28"/>
      <c r="F554" s="28"/>
      <c r="G554" s="73"/>
      <c r="H554" s="229"/>
      <c r="I554" s="27"/>
      <c r="J554" s="77"/>
      <c r="K554" s="217"/>
      <c r="L554" s="73"/>
      <c r="M554" s="27"/>
      <c r="N554" s="27"/>
      <c r="O554" s="32"/>
      <c r="P554" s="28"/>
      <c r="Q554" s="27"/>
      <c r="R554" s="32"/>
      <c r="S554" s="1828"/>
    </row>
    <row r="555" spans="4:19" s="4" customFormat="1" ht="19.7" customHeight="1">
      <c r="D555" s="28"/>
      <c r="E555" s="28"/>
      <c r="F555" s="28"/>
      <c r="G555" s="73"/>
      <c r="H555" s="229"/>
      <c r="I555" s="27"/>
      <c r="J555" s="77"/>
      <c r="K555" s="217"/>
      <c r="L555" s="73"/>
      <c r="M555" s="27"/>
      <c r="N555" s="27"/>
      <c r="O555" s="32"/>
      <c r="P555" s="28"/>
      <c r="Q555" s="27"/>
      <c r="R555" s="32"/>
      <c r="S555" s="1828"/>
    </row>
    <row r="556" spans="4:19" s="4" customFormat="1" ht="19.7" customHeight="1">
      <c r="D556" s="28"/>
      <c r="E556" s="28"/>
      <c r="F556" s="28"/>
      <c r="G556" s="73"/>
      <c r="H556" s="229"/>
      <c r="I556" s="27"/>
      <c r="J556" s="77"/>
      <c r="K556" s="217"/>
      <c r="L556" s="73"/>
      <c r="M556" s="27"/>
      <c r="N556" s="27"/>
      <c r="O556" s="32"/>
      <c r="P556" s="28"/>
      <c r="Q556" s="27"/>
      <c r="R556" s="32"/>
      <c r="S556" s="1828"/>
    </row>
    <row r="557" spans="4:19" s="4" customFormat="1" ht="19.7" customHeight="1">
      <c r="D557" s="28"/>
      <c r="E557" s="28"/>
      <c r="F557" s="28"/>
      <c r="G557" s="73"/>
      <c r="H557" s="229"/>
      <c r="I557" s="27"/>
      <c r="J557" s="77"/>
      <c r="K557" s="217"/>
      <c r="L557" s="73"/>
      <c r="M557" s="27"/>
      <c r="N557" s="27"/>
      <c r="O557" s="32"/>
      <c r="P557" s="28"/>
      <c r="Q557" s="27"/>
      <c r="R557" s="32"/>
      <c r="S557" s="1828"/>
    </row>
    <row r="558" spans="4:19" s="4" customFormat="1" ht="19.7" customHeight="1">
      <c r="D558" s="28"/>
      <c r="E558" s="28"/>
      <c r="F558" s="28"/>
      <c r="G558" s="73"/>
      <c r="H558" s="229"/>
      <c r="I558" s="27"/>
      <c r="J558" s="77"/>
      <c r="K558" s="217"/>
      <c r="L558" s="73"/>
      <c r="M558" s="27"/>
      <c r="N558" s="27"/>
      <c r="O558" s="32"/>
      <c r="P558" s="28"/>
      <c r="Q558" s="27"/>
      <c r="R558" s="32"/>
      <c r="S558" s="1828"/>
    </row>
    <row r="559" spans="4:19" s="4" customFormat="1" ht="19.7" customHeight="1">
      <c r="D559" s="28"/>
      <c r="E559" s="28"/>
      <c r="F559" s="28"/>
      <c r="G559" s="73"/>
      <c r="H559" s="229"/>
      <c r="I559" s="27"/>
      <c r="J559" s="77"/>
      <c r="K559" s="217"/>
      <c r="L559" s="73"/>
      <c r="M559" s="27"/>
      <c r="N559" s="27"/>
      <c r="O559" s="32"/>
      <c r="P559" s="28"/>
      <c r="Q559" s="27"/>
      <c r="R559" s="32"/>
      <c r="S559" s="1828"/>
    </row>
    <row r="560" spans="4:19" s="4" customFormat="1" ht="19.7" customHeight="1">
      <c r="D560" s="28"/>
      <c r="E560" s="28"/>
      <c r="F560" s="28"/>
      <c r="G560" s="73"/>
      <c r="H560" s="229"/>
      <c r="I560" s="27"/>
      <c r="J560" s="77"/>
      <c r="K560" s="217"/>
      <c r="L560" s="73"/>
      <c r="M560" s="27"/>
      <c r="N560" s="27"/>
      <c r="O560" s="32"/>
      <c r="P560" s="28"/>
      <c r="Q560" s="27"/>
      <c r="R560" s="32"/>
      <c r="S560" s="1828"/>
    </row>
    <row r="561" spans="1:19" s="4" customFormat="1" ht="19.7" customHeight="1">
      <c r="D561" s="28"/>
      <c r="E561" s="28"/>
      <c r="F561" s="28"/>
      <c r="G561" s="73"/>
      <c r="H561" s="229"/>
      <c r="I561" s="27"/>
      <c r="J561" s="77"/>
      <c r="K561" s="217"/>
      <c r="L561" s="73"/>
      <c r="M561" s="27"/>
      <c r="N561" s="27"/>
      <c r="O561" s="32"/>
      <c r="P561" s="28"/>
      <c r="Q561" s="27"/>
      <c r="R561" s="32"/>
      <c r="S561" s="1828"/>
    </row>
    <row r="562" spans="1:19" s="4" customFormat="1" ht="19.7" customHeight="1">
      <c r="D562" s="28"/>
      <c r="E562" s="28"/>
      <c r="F562" s="28"/>
      <c r="G562" s="73"/>
      <c r="H562" s="229"/>
      <c r="I562" s="27"/>
      <c r="J562" s="77"/>
      <c r="K562" s="217"/>
      <c r="L562" s="73"/>
      <c r="M562" s="27"/>
      <c r="N562" s="27"/>
      <c r="O562" s="32"/>
      <c r="P562" s="28"/>
      <c r="Q562" s="27"/>
      <c r="R562" s="32"/>
      <c r="S562" s="1828"/>
    </row>
    <row r="563" spans="1:19" s="4" customFormat="1" ht="19.7" customHeight="1">
      <c r="D563" s="28"/>
      <c r="E563" s="28"/>
      <c r="F563" s="28"/>
      <c r="G563" s="73"/>
      <c r="H563" s="229"/>
      <c r="I563" s="27"/>
      <c r="J563" s="77"/>
      <c r="K563" s="217"/>
      <c r="L563" s="73"/>
      <c r="M563" s="27"/>
      <c r="N563" s="27"/>
      <c r="O563" s="32"/>
      <c r="P563" s="28"/>
      <c r="Q563" s="27"/>
      <c r="R563" s="32"/>
      <c r="S563" s="1828"/>
    </row>
    <row r="564" spans="1:19" s="4" customFormat="1" ht="19.7" customHeight="1">
      <c r="D564" s="28"/>
      <c r="E564" s="28"/>
      <c r="F564" s="28"/>
      <c r="G564" s="73"/>
      <c r="H564" s="229"/>
      <c r="I564" s="27"/>
      <c r="J564" s="77"/>
      <c r="K564" s="217"/>
      <c r="L564" s="73"/>
      <c r="M564" s="27"/>
      <c r="N564" s="27"/>
      <c r="O564" s="32"/>
      <c r="P564" s="28"/>
      <c r="Q564" s="27"/>
      <c r="R564" s="32"/>
      <c r="S564" s="1828"/>
    </row>
    <row r="565" spans="1:19" s="4" customFormat="1" ht="19.7" customHeight="1">
      <c r="D565" s="28"/>
      <c r="E565" s="28"/>
      <c r="F565" s="28"/>
      <c r="G565" s="73"/>
      <c r="H565" s="229"/>
      <c r="I565" s="27"/>
      <c r="J565" s="77"/>
      <c r="K565" s="217"/>
      <c r="L565" s="73"/>
      <c r="M565" s="27"/>
      <c r="N565" s="27"/>
      <c r="O565" s="32"/>
      <c r="P565" s="28"/>
      <c r="Q565" s="27"/>
      <c r="R565" s="32"/>
      <c r="S565" s="1828"/>
    </row>
    <row r="566" spans="1:19" s="4" customFormat="1" ht="19.7" customHeight="1">
      <c r="D566" s="28"/>
      <c r="E566" s="28"/>
      <c r="F566" s="28"/>
      <c r="G566" s="73"/>
      <c r="H566" s="229"/>
      <c r="I566" s="27"/>
      <c r="J566" s="77"/>
      <c r="K566" s="217"/>
      <c r="L566" s="73"/>
      <c r="M566" s="27"/>
      <c r="N566" s="27"/>
      <c r="O566" s="32"/>
      <c r="P566" s="28"/>
      <c r="Q566" s="27"/>
      <c r="R566" s="32"/>
      <c r="S566" s="1828"/>
    </row>
    <row r="567" spans="1:19" s="4" customFormat="1" ht="19.7" customHeight="1">
      <c r="D567" s="28"/>
      <c r="E567" s="28"/>
      <c r="F567" s="28"/>
      <c r="G567" s="73"/>
      <c r="H567" s="229"/>
      <c r="I567" s="27"/>
      <c r="J567" s="77"/>
      <c r="K567" s="217"/>
      <c r="L567" s="73"/>
      <c r="M567" s="27"/>
      <c r="N567" s="27"/>
      <c r="O567" s="32"/>
      <c r="P567" s="28"/>
      <c r="Q567" s="27"/>
      <c r="R567" s="32"/>
      <c r="S567" s="1828"/>
    </row>
    <row r="568" spans="1:19" s="4" customFormat="1" ht="19.7" customHeight="1">
      <c r="D568" s="28"/>
      <c r="E568" s="28"/>
      <c r="F568" s="28"/>
      <c r="G568" s="27"/>
      <c r="H568" s="38"/>
      <c r="I568" s="27"/>
      <c r="J568" s="31"/>
      <c r="K568" s="217"/>
      <c r="L568" s="27"/>
      <c r="M568" s="27"/>
      <c r="N568" s="27"/>
      <c r="O568" s="32"/>
      <c r="P568" s="28"/>
      <c r="Q568" s="27"/>
      <c r="R568" s="32"/>
      <c r="S568" s="1828"/>
    </row>
    <row r="569" spans="1:19" s="4" customFormat="1" ht="19.7" customHeight="1">
      <c r="D569" s="28"/>
      <c r="E569" s="28"/>
      <c r="F569" s="28"/>
      <c r="G569" s="27"/>
      <c r="H569" s="38"/>
      <c r="I569" s="27"/>
      <c r="J569" s="31"/>
      <c r="K569" s="217"/>
      <c r="L569" s="27"/>
      <c r="M569" s="27"/>
      <c r="N569" s="27"/>
      <c r="O569" s="32"/>
      <c r="P569" s="28"/>
      <c r="Q569" s="27"/>
      <c r="R569" s="32"/>
      <c r="S569" s="1828"/>
    </row>
    <row r="570" spans="1:19" s="4" customFormat="1" ht="19.7" customHeight="1">
      <c r="D570" s="28"/>
      <c r="E570" s="28"/>
      <c r="F570" s="28"/>
      <c r="G570" s="27"/>
      <c r="H570" s="38"/>
      <c r="I570" s="27"/>
      <c r="J570" s="31"/>
      <c r="K570" s="217"/>
      <c r="L570" s="27"/>
      <c r="M570" s="27"/>
      <c r="N570" s="27"/>
      <c r="O570" s="32"/>
      <c r="P570" s="28"/>
      <c r="Q570" s="27"/>
      <c r="R570" s="32"/>
      <c r="S570" s="1828"/>
    </row>
    <row r="571" spans="1:19" s="4" customFormat="1" ht="19.7" customHeight="1">
      <c r="A571" s="27"/>
      <c r="B571" s="93">
        <v>8</v>
      </c>
      <c r="C571" s="996" t="s">
        <v>3532</v>
      </c>
      <c r="D571" s="28"/>
      <c r="E571" s="28"/>
      <c r="F571" s="28"/>
      <c r="G571" s="27"/>
      <c r="H571" s="38"/>
      <c r="I571" s="27"/>
      <c r="J571" s="31"/>
      <c r="K571" s="217"/>
      <c r="L571" s="27"/>
      <c r="M571" s="27"/>
      <c r="N571" s="27"/>
      <c r="O571" s="32"/>
      <c r="P571" s="28"/>
      <c r="Q571" s="27"/>
      <c r="R571" s="32"/>
      <c r="S571" s="1828"/>
    </row>
    <row r="572" spans="1:19" s="4" customFormat="1" ht="19.7" customHeight="1">
      <c r="D572" s="28"/>
      <c r="E572" s="28"/>
      <c r="F572" s="28"/>
      <c r="G572" s="27"/>
      <c r="H572" s="38"/>
      <c r="I572" s="27"/>
      <c r="J572" s="31"/>
      <c r="K572" s="217"/>
      <c r="L572" s="27"/>
      <c r="M572" s="27"/>
      <c r="N572" s="27"/>
      <c r="O572" s="32"/>
      <c r="P572" s="28"/>
      <c r="Q572" s="27"/>
      <c r="R572" s="32"/>
      <c r="S572" s="1828"/>
    </row>
    <row r="573" spans="1:19" s="4" customFormat="1" ht="19.7" customHeight="1">
      <c r="D573" s="28"/>
      <c r="E573" s="28"/>
      <c r="F573" s="28"/>
      <c r="G573" s="27"/>
      <c r="H573" s="38"/>
      <c r="I573" s="27"/>
      <c r="J573" s="31"/>
      <c r="K573" s="217"/>
      <c r="L573" s="27"/>
      <c r="M573" s="27"/>
      <c r="N573" s="27"/>
      <c r="O573" s="32"/>
      <c r="P573" s="28"/>
      <c r="Q573" s="27"/>
      <c r="R573" s="32"/>
      <c r="S573" s="1828"/>
    </row>
    <row r="574" spans="1:19" s="4" customFormat="1" ht="19.7" customHeight="1">
      <c r="D574" s="28"/>
      <c r="E574" s="28"/>
      <c r="F574" s="28"/>
      <c r="G574" s="27"/>
      <c r="H574" s="38"/>
      <c r="I574" s="27"/>
      <c r="J574" s="31"/>
      <c r="K574" s="217"/>
      <c r="L574" s="27"/>
      <c r="M574" s="27"/>
      <c r="N574" s="27"/>
      <c r="O574" s="32"/>
      <c r="P574" s="28"/>
      <c r="Q574" s="27"/>
      <c r="R574" s="32"/>
      <c r="S574" s="1828"/>
    </row>
    <row r="575" spans="1:19" s="4" customFormat="1" ht="19.7" customHeight="1">
      <c r="D575" s="28"/>
      <c r="E575" s="28"/>
      <c r="F575" s="28"/>
      <c r="G575" s="27"/>
      <c r="H575" s="38"/>
      <c r="I575" s="27"/>
      <c r="J575" s="31"/>
      <c r="K575" s="217"/>
      <c r="L575" s="27"/>
      <c r="M575" s="27"/>
      <c r="N575" s="27"/>
      <c r="O575" s="32"/>
      <c r="P575" s="28"/>
      <c r="Q575" s="27"/>
      <c r="R575" s="32"/>
      <c r="S575" s="1828"/>
    </row>
    <row r="576" spans="1:19" s="4" customFormat="1" ht="19.7" customHeight="1">
      <c r="D576" s="28"/>
      <c r="E576" s="28"/>
      <c r="F576" s="28"/>
      <c r="G576" s="27"/>
      <c r="H576" s="38"/>
      <c r="I576" s="27"/>
      <c r="J576" s="31"/>
      <c r="K576" s="217"/>
      <c r="L576" s="27"/>
      <c r="M576" s="27"/>
      <c r="N576" s="27"/>
      <c r="O576" s="32"/>
      <c r="P576" s="28"/>
      <c r="Q576" s="27"/>
      <c r="R576" s="32"/>
      <c r="S576" s="1828"/>
    </row>
    <row r="577" spans="4:19" s="4" customFormat="1" ht="19.7" customHeight="1">
      <c r="D577" s="28"/>
      <c r="E577" s="28"/>
      <c r="F577" s="28"/>
      <c r="G577" s="27"/>
      <c r="H577" s="38"/>
      <c r="I577" s="27"/>
      <c r="J577" s="31"/>
      <c r="K577" s="217"/>
      <c r="L577" s="27"/>
      <c r="M577" s="27"/>
      <c r="N577" s="27"/>
      <c r="O577" s="32"/>
      <c r="P577" s="28"/>
      <c r="Q577" s="27"/>
      <c r="R577" s="32"/>
      <c r="S577" s="1828"/>
    </row>
    <row r="578" spans="4:19" s="4" customFormat="1" ht="19.7" customHeight="1">
      <c r="D578" s="28"/>
      <c r="E578" s="28"/>
      <c r="F578" s="28"/>
      <c r="G578" s="27"/>
      <c r="H578" s="38"/>
      <c r="I578" s="27"/>
      <c r="J578" s="31"/>
      <c r="K578" s="217"/>
      <c r="L578" s="27"/>
      <c r="M578" s="27"/>
      <c r="N578" s="27"/>
      <c r="O578" s="32"/>
      <c r="P578" s="28"/>
      <c r="Q578" s="27"/>
      <c r="R578" s="32"/>
      <c r="S578" s="1828"/>
    </row>
    <row r="579" spans="4:19" s="4" customFormat="1" ht="19.7" customHeight="1">
      <c r="D579" s="28"/>
      <c r="E579" s="28"/>
      <c r="F579" s="28"/>
      <c r="G579" s="27"/>
      <c r="H579" s="38"/>
      <c r="I579" s="27"/>
      <c r="J579" s="31"/>
      <c r="K579" s="217"/>
      <c r="L579" s="27"/>
      <c r="M579" s="27"/>
      <c r="N579" s="27"/>
      <c r="O579" s="32"/>
      <c r="P579" s="28"/>
      <c r="Q579" s="27"/>
      <c r="R579" s="32"/>
      <c r="S579" s="1828"/>
    </row>
    <row r="580" spans="4:19" s="4" customFormat="1" ht="19.7" customHeight="1">
      <c r="D580" s="28"/>
      <c r="E580" s="28"/>
      <c r="F580" s="28"/>
      <c r="G580" s="27"/>
      <c r="H580" s="38"/>
      <c r="I580" s="27"/>
      <c r="J580" s="31"/>
      <c r="K580" s="217"/>
      <c r="L580" s="27"/>
      <c r="M580" s="27"/>
      <c r="N580" s="27"/>
      <c r="O580" s="32"/>
      <c r="P580" s="28"/>
      <c r="Q580" s="27"/>
      <c r="R580" s="32"/>
      <c r="S580" s="1828"/>
    </row>
    <row r="581" spans="4:19" s="4" customFormat="1" ht="19.7" customHeight="1">
      <c r="D581" s="28"/>
      <c r="E581" s="28"/>
      <c r="F581" s="28"/>
      <c r="G581" s="27"/>
      <c r="H581" s="38"/>
      <c r="I581" s="27"/>
      <c r="J581" s="31"/>
      <c r="K581" s="217"/>
      <c r="L581" s="27"/>
      <c r="M581" s="27"/>
      <c r="N581" s="27"/>
      <c r="O581" s="32"/>
      <c r="P581" s="28"/>
      <c r="Q581" s="27"/>
      <c r="R581" s="32"/>
      <c r="S581" s="1828"/>
    </row>
    <row r="582" spans="4:19" s="4" customFormat="1" ht="19.7" customHeight="1">
      <c r="D582" s="28"/>
      <c r="E582" s="28"/>
      <c r="F582" s="28"/>
      <c r="G582" s="27"/>
      <c r="H582" s="38"/>
      <c r="I582" s="27"/>
      <c r="J582" s="31"/>
      <c r="K582" s="217"/>
      <c r="L582" s="27"/>
      <c r="M582" s="27"/>
      <c r="N582" s="27"/>
      <c r="O582" s="32"/>
      <c r="P582" s="28"/>
      <c r="Q582" s="27"/>
      <c r="R582" s="32"/>
      <c r="S582" s="1828"/>
    </row>
    <row r="583" spans="4:19" s="4" customFormat="1" ht="19.7" customHeight="1">
      <c r="D583" s="28"/>
      <c r="E583" s="28"/>
      <c r="F583" s="28"/>
      <c r="G583" s="27"/>
      <c r="H583" s="38"/>
      <c r="I583" s="27"/>
      <c r="J583" s="31"/>
      <c r="K583" s="217"/>
      <c r="L583" s="27"/>
      <c r="M583" s="27"/>
      <c r="N583" s="27"/>
      <c r="O583" s="32"/>
      <c r="P583" s="28"/>
      <c r="Q583" s="27"/>
      <c r="R583" s="32"/>
      <c r="S583" s="1828"/>
    </row>
    <row r="584" spans="4:19" s="4" customFormat="1" ht="19.7" customHeight="1">
      <c r="D584" s="28"/>
      <c r="E584" s="28"/>
      <c r="F584" s="28"/>
      <c r="G584" s="27"/>
      <c r="H584" s="38"/>
      <c r="I584" s="27"/>
      <c r="J584" s="31"/>
      <c r="K584" s="217"/>
      <c r="L584" s="27"/>
      <c r="M584" s="27"/>
      <c r="N584" s="27"/>
      <c r="O584" s="32"/>
      <c r="P584" s="28"/>
      <c r="Q584" s="27"/>
      <c r="R584" s="32"/>
      <c r="S584" s="1828"/>
    </row>
    <row r="585" spans="4:19" s="4" customFormat="1" ht="19.7" customHeight="1">
      <c r="D585" s="28"/>
      <c r="E585" s="28"/>
      <c r="F585" s="28"/>
      <c r="G585" s="27"/>
      <c r="H585" s="38"/>
      <c r="I585" s="27"/>
      <c r="J585" s="31"/>
      <c r="K585" s="217"/>
      <c r="L585" s="27"/>
      <c r="M585" s="27"/>
      <c r="N585" s="27"/>
      <c r="O585" s="32"/>
      <c r="P585" s="28"/>
      <c r="Q585" s="27"/>
      <c r="R585" s="32"/>
      <c r="S585" s="1828"/>
    </row>
    <row r="586" spans="4:19" s="4" customFormat="1" ht="19.7" customHeight="1">
      <c r="D586" s="28"/>
      <c r="E586" s="28"/>
      <c r="F586" s="28"/>
      <c r="G586" s="27"/>
      <c r="H586" s="38"/>
      <c r="I586" s="27"/>
      <c r="J586" s="31"/>
      <c r="K586" s="217"/>
      <c r="L586" s="27"/>
      <c r="M586" s="27"/>
      <c r="N586" s="27"/>
      <c r="O586" s="32"/>
      <c r="P586" s="28"/>
      <c r="Q586" s="27"/>
      <c r="R586" s="32"/>
      <c r="S586" s="1828"/>
    </row>
    <row r="587" spans="4:19" s="4" customFormat="1" ht="19.7" customHeight="1">
      <c r="D587" s="28"/>
      <c r="E587" s="28"/>
      <c r="F587" s="28"/>
      <c r="G587" s="27"/>
      <c r="H587" s="38"/>
      <c r="I587" s="27"/>
      <c r="J587" s="31"/>
      <c r="K587" s="217"/>
      <c r="L587" s="27"/>
      <c r="M587" s="27"/>
      <c r="N587" s="27"/>
      <c r="O587" s="32"/>
      <c r="P587" s="28"/>
      <c r="Q587" s="27"/>
      <c r="R587" s="32"/>
      <c r="S587" s="1828"/>
    </row>
    <row r="588" spans="4:19" s="4" customFormat="1" ht="19.7" customHeight="1">
      <c r="D588" s="28"/>
      <c r="E588" s="28"/>
      <c r="F588" s="28"/>
      <c r="G588" s="27"/>
      <c r="H588" s="38"/>
      <c r="I588" s="27"/>
      <c r="J588" s="31"/>
      <c r="K588" s="217"/>
      <c r="L588" s="27"/>
      <c r="M588" s="27"/>
      <c r="N588" s="27"/>
      <c r="O588" s="32"/>
      <c r="P588" s="28"/>
      <c r="Q588" s="27"/>
      <c r="R588" s="32"/>
      <c r="S588" s="1828"/>
    </row>
    <row r="589" spans="4:19" s="4" customFormat="1" ht="19.7" customHeight="1">
      <c r="D589" s="28"/>
      <c r="E589" s="28"/>
      <c r="F589" s="28"/>
      <c r="G589" s="27"/>
      <c r="H589" s="38"/>
      <c r="I589" s="27"/>
      <c r="J589" s="31"/>
      <c r="K589" s="217"/>
      <c r="L589" s="27"/>
      <c r="M589" s="27"/>
      <c r="N589" s="27"/>
      <c r="O589" s="32"/>
      <c r="P589" s="28"/>
      <c r="Q589" s="27"/>
      <c r="R589" s="32"/>
      <c r="S589" s="1828"/>
    </row>
    <row r="590" spans="4:19" s="4" customFormat="1" ht="19.7" customHeight="1">
      <c r="D590" s="28"/>
      <c r="E590" s="28"/>
      <c r="F590" s="28"/>
      <c r="G590" s="27"/>
      <c r="H590" s="38"/>
      <c r="I590" s="27"/>
      <c r="J590" s="31"/>
      <c r="K590" s="217"/>
      <c r="L590" s="27"/>
      <c r="M590" s="27"/>
      <c r="N590" s="27"/>
      <c r="O590" s="32"/>
      <c r="P590" s="28"/>
      <c r="Q590" s="27"/>
      <c r="R590" s="32"/>
      <c r="S590" s="1828"/>
    </row>
    <row r="591" spans="4:19" s="4" customFormat="1" ht="19.7" customHeight="1">
      <c r="D591" s="28"/>
      <c r="E591" s="28"/>
      <c r="F591" s="28"/>
      <c r="G591" s="27"/>
      <c r="H591" s="38"/>
      <c r="I591" s="27"/>
      <c r="J591" s="31"/>
      <c r="K591" s="217"/>
      <c r="L591" s="27"/>
      <c r="M591" s="27"/>
      <c r="N591" s="27"/>
      <c r="O591" s="32"/>
      <c r="P591" s="28"/>
      <c r="Q591" s="27"/>
      <c r="R591" s="32"/>
      <c r="S591" s="1828"/>
    </row>
    <row r="592" spans="4:19" s="4" customFormat="1" ht="19.7" customHeight="1">
      <c r="D592" s="28"/>
      <c r="E592" s="28"/>
      <c r="F592" s="28"/>
      <c r="G592" s="27"/>
      <c r="H592" s="38"/>
      <c r="I592" s="27"/>
      <c r="J592" s="31"/>
      <c r="K592" s="217"/>
      <c r="L592" s="27"/>
      <c r="M592" s="27"/>
      <c r="N592" s="27"/>
      <c r="O592" s="32"/>
      <c r="P592" s="28"/>
      <c r="Q592" s="27"/>
      <c r="R592" s="32"/>
      <c r="S592" s="1828"/>
    </row>
    <row r="593" spans="4:19" s="4" customFormat="1" ht="19.7" customHeight="1">
      <c r="D593" s="28"/>
      <c r="E593" s="28"/>
      <c r="F593" s="28"/>
      <c r="G593" s="27"/>
      <c r="H593" s="38"/>
      <c r="I593" s="27"/>
      <c r="J593" s="31"/>
      <c r="K593" s="217"/>
      <c r="L593" s="27"/>
      <c r="M593" s="27"/>
      <c r="N593" s="27"/>
      <c r="O593" s="32"/>
      <c r="P593" s="28"/>
      <c r="Q593" s="27"/>
      <c r="R593" s="32"/>
      <c r="S593" s="1828"/>
    </row>
    <row r="594" spans="4:19" s="4" customFormat="1" ht="19.7" customHeight="1">
      <c r="D594" s="28"/>
      <c r="E594" s="28"/>
      <c r="F594" s="28"/>
      <c r="G594" s="27"/>
      <c r="H594" s="38"/>
      <c r="I594" s="27"/>
      <c r="J594" s="31"/>
      <c r="K594" s="217"/>
      <c r="L594" s="27"/>
      <c r="M594" s="27"/>
      <c r="N594" s="27"/>
      <c r="O594" s="32"/>
      <c r="P594" s="28"/>
      <c r="Q594" s="27"/>
      <c r="R594" s="32"/>
      <c r="S594" s="1828"/>
    </row>
    <row r="595" spans="4:19" s="4" customFormat="1" ht="19.7" customHeight="1">
      <c r="D595" s="28"/>
      <c r="E595" s="28"/>
      <c r="F595" s="28"/>
      <c r="G595" s="27"/>
      <c r="H595" s="38"/>
      <c r="I595" s="27"/>
      <c r="J595" s="31"/>
      <c r="K595" s="217"/>
      <c r="L595" s="27"/>
      <c r="M595" s="27"/>
      <c r="N595" s="27"/>
      <c r="O595" s="32"/>
      <c r="P595" s="28"/>
      <c r="Q595" s="27"/>
      <c r="R595" s="32"/>
      <c r="S595" s="1828"/>
    </row>
    <row r="596" spans="4:19" s="4" customFormat="1" ht="19.7" customHeight="1">
      <c r="D596" s="28"/>
      <c r="E596" s="28"/>
      <c r="F596" s="28"/>
      <c r="G596" s="27"/>
      <c r="H596" s="38"/>
      <c r="I596" s="27"/>
      <c r="J596" s="31"/>
      <c r="K596" s="217"/>
      <c r="L596" s="27"/>
      <c r="M596" s="27"/>
      <c r="N596" s="27"/>
      <c r="O596" s="32"/>
      <c r="P596" s="28"/>
      <c r="Q596" s="27"/>
      <c r="R596" s="32"/>
      <c r="S596" s="1828"/>
    </row>
    <row r="597" spans="4:19" s="4" customFormat="1" ht="19.7" customHeight="1">
      <c r="D597" s="28"/>
      <c r="E597" s="28"/>
      <c r="F597" s="28"/>
      <c r="G597" s="27"/>
      <c r="H597" s="38"/>
      <c r="I597" s="27"/>
      <c r="J597" s="31"/>
      <c r="K597" s="217"/>
      <c r="L597" s="27"/>
      <c r="M597" s="27"/>
      <c r="N597" s="27"/>
      <c r="O597" s="32"/>
      <c r="P597" s="28"/>
      <c r="Q597" s="27"/>
      <c r="R597" s="32"/>
      <c r="S597" s="1828"/>
    </row>
    <row r="598" spans="4:19" s="4" customFormat="1" ht="19.7" customHeight="1">
      <c r="D598" s="28"/>
      <c r="E598" s="28"/>
      <c r="F598" s="28"/>
      <c r="G598" s="27"/>
      <c r="H598" s="38"/>
      <c r="I598" s="27"/>
      <c r="J598" s="31"/>
      <c r="K598" s="217"/>
      <c r="L598" s="27"/>
      <c r="M598" s="27"/>
      <c r="N598" s="27"/>
      <c r="O598" s="32"/>
      <c r="P598" s="28"/>
      <c r="Q598" s="27"/>
      <c r="R598" s="32"/>
      <c r="S598" s="1828"/>
    </row>
    <row r="599" spans="4:19" s="4" customFormat="1" ht="19.7" customHeight="1">
      <c r="D599" s="28"/>
      <c r="E599" s="28"/>
      <c r="F599" s="28"/>
      <c r="G599" s="27"/>
      <c r="H599" s="38"/>
      <c r="I599" s="27"/>
      <c r="J599" s="31"/>
      <c r="K599" s="217"/>
      <c r="L599" s="27"/>
      <c r="M599" s="27"/>
      <c r="N599" s="27"/>
      <c r="O599" s="32"/>
      <c r="P599" s="28"/>
      <c r="Q599" s="27"/>
      <c r="R599" s="32"/>
      <c r="S599" s="1828"/>
    </row>
    <row r="600" spans="4:19" s="4" customFormat="1" ht="19.7" customHeight="1">
      <c r="D600" s="28"/>
      <c r="E600" s="28"/>
      <c r="F600" s="28"/>
      <c r="G600" s="27"/>
      <c r="H600" s="38"/>
      <c r="I600" s="27"/>
      <c r="J600" s="31"/>
      <c r="K600" s="217"/>
      <c r="L600" s="27"/>
      <c r="M600" s="27"/>
      <c r="N600" s="27"/>
      <c r="O600" s="32"/>
      <c r="P600" s="28"/>
      <c r="Q600" s="27"/>
      <c r="R600" s="32"/>
      <c r="S600" s="1828"/>
    </row>
    <row r="601" spans="4:19" s="4" customFormat="1" ht="19.7" customHeight="1">
      <c r="D601" s="28"/>
      <c r="E601" s="28"/>
      <c r="F601" s="28"/>
      <c r="G601" s="27"/>
      <c r="H601" s="38"/>
      <c r="I601" s="27"/>
      <c r="J601" s="31"/>
      <c r="K601" s="217"/>
      <c r="L601" s="27"/>
      <c r="M601" s="27"/>
      <c r="N601" s="27"/>
      <c r="O601" s="32"/>
      <c r="P601" s="28"/>
      <c r="Q601" s="27"/>
      <c r="R601" s="32"/>
      <c r="S601" s="1828"/>
    </row>
    <row r="602" spans="4:19" s="4" customFormat="1" ht="19.7" customHeight="1">
      <c r="D602" s="28"/>
      <c r="E602" s="28"/>
      <c r="F602" s="28"/>
      <c r="G602" s="27"/>
      <c r="H602" s="38"/>
      <c r="I602" s="27"/>
      <c r="J602" s="31"/>
      <c r="K602" s="217"/>
      <c r="L602" s="27"/>
      <c r="M602" s="27"/>
      <c r="N602" s="27"/>
      <c r="O602" s="32"/>
      <c r="P602" s="28"/>
      <c r="Q602" s="27"/>
      <c r="R602" s="32"/>
      <c r="S602" s="1828"/>
    </row>
    <row r="603" spans="4:19" s="4" customFormat="1" ht="19.7" customHeight="1">
      <c r="D603" s="28"/>
      <c r="E603" s="28"/>
      <c r="F603" s="28"/>
      <c r="G603" s="27"/>
      <c r="H603" s="38"/>
      <c r="I603" s="27"/>
      <c r="J603" s="31"/>
      <c r="K603" s="217"/>
      <c r="L603" s="27"/>
      <c r="M603" s="27"/>
      <c r="N603" s="27"/>
      <c r="O603" s="32"/>
      <c r="P603" s="28"/>
      <c r="Q603" s="27"/>
      <c r="R603" s="32"/>
      <c r="S603" s="1828"/>
    </row>
    <row r="604" spans="4:19" s="4" customFormat="1" ht="19.7" customHeight="1">
      <c r="D604" s="28"/>
      <c r="E604" s="28"/>
      <c r="F604" s="28"/>
      <c r="G604" s="27"/>
      <c r="H604" s="38"/>
      <c r="I604" s="27"/>
      <c r="J604" s="31"/>
      <c r="K604" s="217"/>
      <c r="L604" s="27"/>
      <c r="M604" s="27"/>
      <c r="N604" s="27"/>
      <c r="O604" s="32"/>
      <c r="P604" s="28"/>
      <c r="Q604" s="27"/>
      <c r="R604" s="32"/>
      <c r="S604" s="1828"/>
    </row>
    <row r="605" spans="4:19" s="4" customFormat="1" ht="19.7" customHeight="1">
      <c r="D605" s="28"/>
      <c r="E605" s="28"/>
      <c r="F605" s="28"/>
      <c r="G605" s="27"/>
      <c r="H605" s="38"/>
      <c r="I605" s="27"/>
      <c r="J605" s="31"/>
      <c r="K605" s="217"/>
      <c r="L605" s="27"/>
      <c r="M605" s="27"/>
      <c r="N605" s="27"/>
      <c r="O605" s="32"/>
      <c r="P605" s="28"/>
      <c r="Q605" s="27"/>
      <c r="R605" s="32"/>
      <c r="S605" s="1828"/>
    </row>
    <row r="606" spans="4:19" s="4" customFormat="1" ht="19.7" customHeight="1">
      <c r="D606" s="28"/>
      <c r="E606" s="28"/>
      <c r="F606" s="28"/>
      <c r="G606" s="27"/>
      <c r="H606" s="38"/>
      <c r="I606" s="27"/>
      <c r="J606" s="31"/>
      <c r="K606" s="217"/>
      <c r="L606" s="27"/>
      <c r="M606" s="27"/>
      <c r="N606" s="27"/>
      <c r="O606" s="32"/>
      <c r="P606" s="28"/>
      <c r="Q606" s="27"/>
      <c r="R606" s="32"/>
      <c r="S606" s="1828"/>
    </row>
    <row r="607" spans="4:19" s="4" customFormat="1" ht="19.7" customHeight="1">
      <c r="D607" s="28"/>
      <c r="E607" s="28"/>
      <c r="F607" s="28"/>
      <c r="G607" s="27"/>
      <c r="H607" s="38"/>
      <c r="I607" s="27"/>
      <c r="J607" s="31"/>
      <c r="K607" s="217"/>
      <c r="L607" s="27"/>
      <c r="M607" s="27"/>
      <c r="N607" s="27"/>
      <c r="O607" s="32"/>
      <c r="P607" s="28"/>
      <c r="Q607" s="27"/>
      <c r="R607" s="32"/>
      <c r="S607" s="1828"/>
    </row>
    <row r="608" spans="4:19" s="4" customFormat="1" ht="19.7" customHeight="1">
      <c r="D608" s="28"/>
      <c r="E608" s="28"/>
      <c r="F608" s="28"/>
      <c r="G608" s="27"/>
      <c r="H608" s="38"/>
      <c r="I608" s="27"/>
      <c r="J608" s="31"/>
      <c r="K608" s="217"/>
      <c r="L608" s="27"/>
      <c r="M608" s="27"/>
      <c r="N608" s="27"/>
      <c r="O608" s="32"/>
      <c r="P608" s="28"/>
      <c r="Q608" s="27"/>
      <c r="R608" s="32"/>
      <c r="S608" s="1828"/>
    </row>
    <row r="609" spans="4:19" s="4" customFormat="1" ht="19.7" customHeight="1">
      <c r="D609" s="28"/>
      <c r="E609" s="28"/>
      <c r="F609" s="28"/>
      <c r="G609" s="27"/>
      <c r="H609" s="38"/>
      <c r="I609" s="27"/>
      <c r="J609" s="31"/>
      <c r="K609" s="217"/>
      <c r="L609" s="27"/>
      <c r="M609" s="27"/>
      <c r="N609" s="27"/>
      <c r="O609" s="32"/>
      <c r="P609" s="28"/>
      <c r="Q609" s="27"/>
      <c r="R609" s="32"/>
      <c r="S609" s="1828"/>
    </row>
    <row r="610" spans="4:19" s="4" customFormat="1" ht="19.7" customHeight="1">
      <c r="D610" s="28"/>
      <c r="E610" s="28"/>
      <c r="F610" s="28"/>
      <c r="G610" s="27"/>
      <c r="H610" s="38"/>
      <c r="I610" s="27"/>
      <c r="J610" s="31"/>
      <c r="K610" s="217"/>
      <c r="L610" s="27"/>
      <c r="M610" s="27"/>
      <c r="N610" s="27"/>
      <c r="O610" s="32"/>
      <c r="P610" s="28"/>
      <c r="Q610" s="27"/>
      <c r="R610" s="32"/>
      <c r="S610" s="1828"/>
    </row>
    <row r="611" spans="4:19" s="4" customFormat="1" ht="19.7" customHeight="1">
      <c r="D611" s="28"/>
      <c r="E611" s="28"/>
      <c r="F611" s="28"/>
      <c r="G611" s="27"/>
      <c r="H611" s="38"/>
      <c r="I611" s="27"/>
      <c r="J611" s="31"/>
      <c r="K611" s="217"/>
      <c r="L611" s="27"/>
      <c r="M611" s="27"/>
      <c r="N611" s="27"/>
      <c r="O611" s="32"/>
      <c r="P611" s="28"/>
      <c r="Q611" s="27"/>
      <c r="R611" s="32"/>
      <c r="S611" s="1828"/>
    </row>
    <row r="612" spans="4:19" s="4" customFormat="1" ht="19.7" customHeight="1">
      <c r="D612" s="28"/>
      <c r="E612" s="28"/>
      <c r="F612" s="28"/>
      <c r="G612" s="27"/>
      <c r="H612" s="38"/>
      <c r="I612" s="27"/>
      <c r="J612" s="31"/>
      <c r="K612" s="217"/>
      <c r="L612" s="27"/>
      <c r="M612" s="27"/>
      <c r="N612" s="27"/>
      <c r="O612" s="32"/>
      <c r="P612" s="28"/>
      <c r="Q612" s="27"/>
      <c r="R612" s="32"/>
      <c r="S612" s="1828"/>
    </row>
    <row r="613" spans="4:19" s="4" customFormat="1" ht="19.7" customHeight="1">
      <c r="D613" s="28"/>
      <c r="E613" s="28"/>
      <c r="F613" s="28"/>
      <c r="G613" s="27"/>
      <c r="H613" s="38"/>
      <c r="I613" s="27"/>
      <c r="J613" s="31"/>
      <c r="K613" s="217"/>
      <c r="L613" s="27"/>
      <c r="M613" s="27"/>
      <c r="N613" s="27"/>
      <c r="O613" s="32"/>
      <c r="P613" s="28"/>
      <c r="Q613" s="27"/>
      <c r="R613" s="32"/>
      <c r="S613" s="1828"/>
    </row>
    <row r="614" spans="4:19" s="4" customFormat="1" ht="19.7" customHeight="1">
      <c r="D614" s="28"/>
      <c r="E614" s="28"/>
      <c r="F614" s="28"/>
      <c r="G614" s="27"/>
      <c r="H614" s="38"/>
      <c r="I614" s="27"/>
      <c r="J614" s="31"/>
      <c r="K614" s="217"/>
      <c r="L614" s="27"/>
      <c r="M614" s="27"/>
      <c r="N614" s="27"/>
      <c r="O614" s="32"/>
      <c r="P614" s="28"/>
      <c r="Q614" s="27"/>
      <c r="R614" s="32"/>
      <c r="S614" s="1828"/>
    </row>
    <row r="615" spans="4:19" s="4" customFormat="1" ht="19.7" customHeight="1">
      <c r="D615" s="28"/>
      <c r="E615" s="28"/>
      <c r="F615" s="28"/>
      <c r="G615" s="27"/>
      <c r="H615" s="38"/>
      <c r="I615" s="27"/>
      <c r="J615" s="31"/>
      <c r="K615" s="217"/>
      <c r="L615" s="27"/>
      <c r="M615" s="27"/>
      <c r="N615" s="27"/>
      <c r="O615" s="32"/>
      <c r="P615" s="28"/>
      <c r="Q615" s="27"/>
      <c r="R615" s="32"/>
      <c r="S615" s="1828"/>
    </row>
    <row r="616" spans="4:19" s="4" customFormat="1" ht="19.7" customHeight="1">
      <c r="D616" s="28"/>
      <c r="E616" s="28"/>
      <c r="F616" s="28"/>
      <c r="G616" s="27"/>
      <c r="H616" s="38"/>
      <c r="I616" s="27"/>
      <c r="J616" s="31"/>
      <c r="K616" s="217"/>
      <c r="L616" s="27"/>
      <c r="M616" s="27"/>
      <c r="N616" s="27"/>
      <c r="O616" s="32"/>
      <c r="P616" s="28"/>
      <c r="Q616" s="27"/>
      <c r="R616" s="32"/>
      <c r="S616" s="1828"/>
    </row>
    <row r="617" spans="4:19" s="4" customFormat="1" ht="19.7" customHeight="1">
      <c r="D617" s="28"/>
      <c r="E617" s="131"/>
      <c r="F617" s="131"/>
      <c r="G617" s="73"/>
      <c r="H617" s="236"/>
      <c r="I617" s="27"/>
      <c r="J617" s="77"/>
      <c r="K617" s="217"/>
      <c r="L617" s="166"/>
      <c r="M617" s="27"/>
      <c r="N617" s="73"/>
      <c r="O617" s="32"/>
      <c r="P617" s="28"/>
      <c r="Q617" s="27"/>
      <c r="R617" s="32"/>
      <c r="S617" s="1828"/>
    </row>
    <row r="618" spans="4:19" s="4" customFormat="1" ht="19.7" customHeight="1">
      <c r="D618" s="28"/>
      <c r="E618" s="28"/>
      <c r="F618" s="131"/>
      <c r="G618" s="73"/>
      <c r="H618" s="236"/>
      <c r="I618" s="27"/>
      <c r="J618" s="77"/>
      <c r="K618" s="217"/>
      <c r="L618" s="166"/>
      <c r="M618" s="27"/>
      <c r="N618" s="73"/>
      <c r="O618" s="32"/>
      <c r="P618" s="28"/>
      <c r="Q618" s="27"/>
      <c r="R618" s="32"/>
      <c r="S618" s="1828"/>
    </row>
    <row r="619" spans="4:19" s="4" customFormat="1" ht="19.7" customHeight="1">
      <c r="D619" s="28"/>
      <c r="E619" s="28"/>
      <c r="F619" s="131"/>
      <c r="G619" s="73"/>
      <c r="H619" s="236"/>
      <c r="I619" s="27"/>
      <c r="J619" s="77"/>
      <c r="K619" s="217"/>
      <c r="L619" s="166"/>
      <c r="M619" s="27"/>
      <c r="N619" s="73"/>
      <c r="O619" s="32"/>
      <c r="P619" s="28"/>
      <c r="Q619" s="27"/>
      <c r="R619" s="32"/>
      <c r="S619" s="1828"/>
    </row>
    <row r="620" spans="4:19" s="4" customFormat="1" ht="19.7" customHeight="1">
      <c r="D620" s="28"/>
      <c r="E620" s="28"/>
      <c r="F620" s="131"/>
      <c r="G620" s="73"/>
      <c r="H620" s="236"/>
      <c r="I620" s="27"/>
      <c r="J620" s="77"/>
      <c r="K620" s="217"/>
      <c r="L620" s="166"/>
      <c r="M620" s="27"/>
      <c r="N620" s="73"/>
      <c r="O620" s="32"/>
      <c r="P620" s="28"/>
      <c r="Q620" s="27"/>
      <c r="R620" s="32"/>
      <c r="S620" s="1828"/>
    </row>
    <row r="621" spans="4:19" s="4" customFormat="1" ht="19.7" customHeight="1">
      <c r="D621" s="28"/>
      <c r="E621" s="28"/>
      <c r="F621" s="131"/>
      <c r="G621" s="73"/>
      <c r="H621" s="236"/>
      <c r="I621" s="27"/>
      <c r="J621" s="77"/>
      <c r="K621" s="217"/>
      <c r="L621" s="166"/>
      <c r="M621" s="27"/>
      <c r="N621" s="73"/>
      <c r="O621" s="32"/>
      <c r="P621" s="28"/>
      <c r="Q621" s="27"/>
      <c r="R621" s="32"/>
      <c r="S621" s="1828"/>
    </row>
    <row r="622" spans="4:19" s="4" customFormat="1" ht="19.7" customHeight="1">
      <c r="D622" s="28"/>
      <c r="E622" s="28"/>
      <c r="F622" s="131"/>
      <c r="G622" s="73"/>
      <c r="H622" s="236"/>
      <c r="I622" s="27"/>
      <c r="J622" s="77"/>
      <c r="K622" s="217"/>
      <c r="L622" s="166"/>
      <c r="M622" s="27"/>
      <c r="N622" s="73"/>
      <c r="O622" s="32"/>
      <c r="P622" s="28"/>
      <c r="Q622" s="27"/>
      <c r="R622" s="32"/>
      <c r="S622" s="1828"/>
    </row>
    <row r="623" spans="4:19" s="4" customFormat="1" ht="19.350000000000001" customHeight="1">
      <c r="D623" s="28"/>
      <c r="E623" s="131"/>
      <c r="F623" s="131"/>
      <c r="G623" s="73"/>
      <c r="H623" s="236"/>
      <c r="I623" s="27"/>
      <c r="J623" s="77"/>
      <c r="K623" s="217"/>
      <c r="L623" s="166"/>
      <c r="M623" s="27"/>
      <c r="N623" s="73"/>
      <c r="O623" s="32"/>
      <c r="P623" s="28"/>
      <c r="Q623" s="27"/>
      <c r="R623" s="32"/>
      <c r="S623" s="1828"/>
    </row>
    <row r="624" spans="4:19" s="4" customFormat="1" ht="19.350000000000001" customHeight="1">
      <c r="D624" s="28"/>
      <c r="E624" s="131"/>
      <c r="F624" s="131"/>
      <c r="G624" s="156"/>
      <c r="H624" s="236"/>
      <c r="I624" s="27"/>
      <c r="J624" s="77"/>
      <c r="K624" s="217"/>
      <c r="L624" s="166"/>
      <c r="M624" s="27"/>
      <c r="N624" s="73"/>
      <c r="O624" s="32"/>
      <c r="P624" s="28"/>
      <c r="Q624" s="27"/>
      <c r="R624" s="32"/>
      <c r="S624" s="1828"/>
    </row>
    <row r="625" spans="4:19" s="4" customFormat="1" ht="19.350000000000001" customHeight="1">
      <c r="D625" s="28"/>
      <c r="E625" s="131"/>
      <c r="F625" s="131"/>
      <c r="G625" s="264"/>
      <c r="H625" s="236"/>
      <c r="I625" s="27"/>
      <c r="J625" s="77"/>
      <c r="K625" s="217"/>
      <c r="L625" s="166"/>
      <c r="M625" s="27"/>
      <c r="N625" s="73"/>
      <c r="O625" s="32"/>
      <c r="P625" s="28"/>
      <c r="Q625" s="27"/>
      <c r="R625" s="32"/>
      <c r="S625" s="1828"/>
    </row>
    <row r="626" spans="4:19" s="4" customFormat="1" ht="19.7" customHeight="1">
      <c r="D626" s="28"/>
      <c r="E626" s="131"/>
      <c r="F626" s="131"/>
      <c r="G626" s="264"/>
      <c r="H626" s="236"/>
      <c r="I626" s="27"/>
      <c r="J626" s="77"/>
      <c r="K626" s="217"/>
      <c r="L626" s="166"/>
      <c r="M626" s="27"/>
      <c r="N626" s="73"/>
      <c r="O626" s="32"/>
      <c r="P626" s="28"/>
      <c r="Q626" s="27"/>
      <c r="R626" s="32"/>
      <c r="S626" s="1828"/>
    </row>
    <row r="627" spans="4:19" s="4" customFormat="1" ht="19.7" customHeight="1">
      <c r="D627" s="28"/>
      <c r="E627" s="131"/>
      <c r="F627" s="131"/>
      <c r="G627" s="264"/>
      <c r="H627" s="236"/>
      <c r="I627" s="27"/>
      <c r="J627" s="77"/>
      <c r="K627" s="217"/>
      <c r="L627" s="166"/>
      <c r="M627" s="27"/>
      <c r="N627" s="73"/>
      <c r="O627" s="32"/>
      <c r="P627" s="28"/>
      <c r="Q627" s="27"/>
      <c r="R627" s="32"/>
      <c r="S627" s="1828"/>
    </row>
    <row r="628" spans="4:19" s="4" customFormat="1" ht="19.7" customHeight="1">
      <c r="D628" s="28"/>
      <c r="E628" s="131"/>
      <c r="F628" s="131"/>
      <c r="G628" s="264"/>
      <c r="H628" s="236"/>
      <c r="I628" s="27"/>
      <c r="J628" s="77"/>
      <c r="K628" s="217"/>
      <c r="L628" s="166"/>
      <c r="M628" s="27"/>
      <c r="N628" s="73"/>
      <c r="O628" s="32"/>
      <c r="P628" s="28"/>
      <c r="Q628" s="27"/>
      <c r="R628" s="32"/>
      <c r="S628" s="1828"/>
    </row>
    <row r="629" spans="4:19" s="4" customFormat="1" ht="19.7" customHeight="1">
      <c r="D629" s="28"/>
      <c r="E629" s="131"/>
      <c r="F629" s="131"/>
      <c r="G629" s="264"/>
      <c r="H629" s="236"/>
      <c r="I629" s="27"/>
      <c r="J629" s="77"/>
      <c r="K629" s="217"/>
      <c r="L629" s="166"/>
      <c r="M629" s="27"/>
      <c r="N629" s="73"/>
      <c r="O629" s="32"/>
      <c r="P629" s="28"/>
      <c r="Q629" s="27"/>
      <c r="R629" s="32"/>
      <c r="S629" s="1828"/>
    </row>
    <row r="630" spans="4:19" s="4" customFormat="1" ht="19.7" customHeight="1">
      <c r="D630" s="28"/>
      <c r="E630" s="131"/>
      <c r="F630" s="131"/>
      <c r="G630" s="264"/>
      <c r="H630" s="236"/>
      <c r="I630" s="27"/>
      <c r="J630" s="77"/>
      <c r="K630" s="217"/>
      <c r="L630" s="166"/>
      <c r="M630" s="27"/>
      <c r="N630" s="73"/>
      <c r="O630" s="32"/>
      <c r="P630" s="28"/>
      <c r="Q630" s="27"/>
      <c r="R630" s="32"/>
      <c r="S630" s="1828"/>
    </row>
    <row r="631" spans="4:19" s="4" customFormat="1" ht="19.7" customHeight="1">
      <c r="D631" s="28"/>
      <c r="E631" s="28"/>
      <c r="F631" s="28"/>
      <c r="G631" s="73"/>
      <c r="H631" s="38"/>
      <c r="I631" s="77"/>
      <c r="J631" s="44"/>
      <c r="K631" s="377"/>
      <c r="L631" s="682"/>
      <c r="M631" s="27"/>
      <c r="N631" s="73"/>
      <c r="O631" s="32"/>
      <c r="P631" s="28"/>
      <c r="Q631" s="27"/>
      <c r="R631" s="32"/>
      <c r="S631" s="1828"/>
    </row>
    <row r="632" spans="4:19" s="4" customFormat="1" ht="19.7" customHeight="1">
      <c r="D632" s="28"/>
      <c r="E632" s="28"/>
      <c r="F632" s="28"/>
      <c r="G632" s="73"/>
      <c r="H632" s="38"/>
      <c r="I632" s="77"/>
      <c r="J632" s="1323"/>
      <c r="K632" s="517"/>
      <c r="L632" s="682"/>
      <c r="M632" s="27"/>
      <c r="N632" s="73"/>
      <c r="O632" s="32"/>
      <c r="P632" s="28"/>
      <c r="Q632" s="27"/>
      <c r="R632" s="32"/>
      <c r="S632" s="1828"/>
    </row>
    <row r="633" spans="4:19" s="4" customFormat="1" ht="19.7" customHeight="1">
      <c r="D633" s="28"/>
      <c r="E633" s="131"/>
      <c r="F633" s="131"/>
      <c r="G633" s="1324"/>
      <c r="H633" s="236"/>
      <c r="I633" s="27"/>
      <c r="J633" s="77"/>
      <c r="K633" s="217"/>
      <c r="L633" s="166"/>
      <c r="M633" s="27"/>
      <c r="N633" s="73"/>
      <c r="O633" s="32"/>
      <c r="P633" s="28"/>
      <c r="Q633" s="27"/>
      <c r="R633" s="32"/>
      <c r="S633" s="1828"/>
    </row>
    <row r="634" spans="4:19" s="4" customFormat="1" ht="19.7" customHeight="1">
      <c r="D634" s="28"/>
      <c r="E634" s="131"/>
      <c r="F634" s="131"/>
      <c r="G634" s="264"/>
      <c r="H634" s="236"/>
      <c r="I634" s="27"/>
      <c r="J634" s="77"/>
      <c r="K634" s="217"/>
      <c r="L634" s="166"/>
      <c r="M634" s="27"/>
      <c r="N634" s="73"/>
      <c r="O634" s="32"/>
      <c r="P634" s="28"/>
      <c r="Q634" s="27"/>
      <c r="R634" s="32"/>
      <c r="S634" s="1828"/>
    </row>
    <row r="635" spans="4:19" s="4" customFormat="1" ht="19.7" customHeight="1">
      <c r="D635" s="28"/>
      <c r="E635" s="131"/>
      <c r="F635" s="131"/>
      <c r="G635" s="264"/>
      <c r="H635" s="236"/>
      <c r="I635" s="27"/>
      <c r="J635" s="77"/>
      <c r="K635" s="217"/>
      <c r="L635" s="166"/>
      <c r="M635" s="27"/>
      <c r="N635" s="73"/>
      <c r="O635" s="32"/>
      <c r="P635" s="28"/>
      <c r="Q635" s="27"/>
      <c r="R635" s="32"/>
      <c r="S635" s="1828"/>
    </row>
    <row r="636" spans="4:19" s="4" customFormat="1" ht="19.7" customHeight="1">
      <c r="D636" s="28"/>
      <c r="E636" s="131"/>
      <c r="F636" s="131"/>
      <c r="G636" s="264"/>
      <c r="H636" s="236"/>
      <c r="I636" s="27"/>
      <c r="J636" s="77"/>
      <c r="K636" s="217"/>
      <c r="L636" s="166"/>
      <c r="M636" s="27"/>
      <c r="N636" s="73"/>
      <c r="O636" s="32"/>
      <c r="P636" s="28"/>
      <c r="Q636" s="27"/>
      <c r="R636" s="32"/>
      <c r="S636" s="1828"/>
    </row>
    <row r="637" spans="4:19" s="4" customFormat="1" ht="19.7" customHeight="1">
      <c r="D637" s="28"/>
      <c r="E637" s="131"/>
      <c r="F637" s="131"/>
      <c r="G637" s="264"/>
      <c r="H637" s="236"/>
      <c r="I637" s="27"/>
      <c r="J637" s="77"/>
      <c r="K637" s="217"/>
      <c r="L637" s="166"/>
      <c r="M637" s="27"/>
      <c r="N637" s="73"/>
      <c r="O637" s="32"/>
      <c r="P637" s="28"/>
      <c r="Q637" s="27"/>
      <c r="R637" s="32"/>
      <c r="S637" s="1828"/>
    </row>
    <row r="638" spans="4:19" s="4" customFormat="1" ht="19.7" customHeight="1">
      <c r="D638" s="28"/>
      <c r="E638" s="131"/>
      <c r="F638" s="131"/>
      <c r="G638" s="264"/>
      <c r="H638" s="236"/>
      <c r="I638" s="27"/>
      <c r="J638" s="77"/>
      <c r="K638" s="217"/>
      <c r="L638" s="166"/>
      <c r="M638" s="27"/>
      <c r="N638" s="73"/>
      <c r="O638" s="32"/>
      <c r="P638" s="28"/>
      <c r="Q638" s="27"/>
      <c r="R638" s="32"/>
      <c r="S638" s="1828"/>
    </row>
    <row r="639" spans="4:19" s="4" customFormat="1" ht="19.7" customHeight="1">
      <c r="D639" s="28"/>
      <c r="E639" s="131"/>
      <c r="F639" s="131"/>
      <c r="G639" s="264"/>
      <c r="H639" s="236"/>
      <c r="I639" s="27"/>
      <c r="J639" s="77"/>
      <c r="K639" s="217"/>
      <c r="L639" s="166"/>
      <c r="M639" s="27"/>
      <c r="N639" s="73"/>
      <c r="O639" s="32"/>
      <c r="P639" s="28"/>
      <c r="Q639" s="27"/>
      <c r="R639" s="32"/>
      <c r="S639" s="1828"/>
    </row>
    <row r="640" spans="4:19" s="4" customFormat="1" ht="19.7" customHeight="1">
      <c r="D640" s="28"/>
      <c r="E640" s="131"/>
      <c r="F640" s="131"/>
      <c r="G640" s="264"/>
      <c r="H640" s="236"/>
      <c r="I640" s="27"/>
      <c r="J640" s="77"/>
      <c r="K640" s="217"/>
      <c r="L640" s="166"/>
      <c r="M640" s="27"/>
      <c r="N640" s="73"/>
      <c r="O640" s="32"/>
      <c r="P640" s="28"/>
      <c r="Q640" s="27"/>
      <c r="R640" s="32"/>
      <c r="S640" s="1828"/>
    </row>
    <row r="641" spans="4:19" s="4" customFormat="1" ht="19.7" customHeight="1">
      <c r="D641" s="28"/>
      <c r="E641" s="131"/>
      <c r="F641" s="131"/>
      <c r="G641" s="264"/>
      <c r="H641" s="236"/>
      <c r="I641" s="27"/>
      <c r="J641" s="77"/>
      <c r="K641" s="217"/>
      <c r="L641" s="166"/>
      <c r="M641" s="27"/>
      <c r="N641" s="73"/>
      <c r="O641" s="32"/>
      <c r="P641" s="28"/>
      <c r="Q641" s="27"/>
      <c r="R641" s="32"/>
      <c r="S641" s="1828"/>
    </row>
    <row r="642" spans="4:19" s="4" customFormat="1" ht="19.7" customHeight="1">
      <c r="D642" s="28"/>
      <c r="E642" s="131"/>
      <c r="F642" s="131"/>
      <c r="G642" s="264"/>
      <c r="H642" s="236"/>
      <c r="I642" s="27"/>
      <c r="J642" s="77"/>
      <c r="K642" s="217"/>
      <c r="L642" s="166"/>
      <c r="M642" s="27"/>
      <c r="N642" s="73"/>
      <c r="O642" s="32"/>
      <c r="P642" s="28"/>
      <c r="Q642" s="27"/>
      <c r="R642" s="32"/>
      <c r="S642" s="1828"/>
    </row>
    <row r="643" spans="4:19" s="4" customFormat="1" ht="19.7" customHeight="1">
      <c r="D643" s="28"/>
      <c r="E643" s="131"/>
      <c r="F643" s="131"/>
      <c r="G643" s="264"/>
      <c r="H643" s="236"/>
      <c r="I643" s="27"/>
      <c r="J643" s="77"/>
      <c r="K643" s="217"/>
      <c r="L643" s="166"/>
      <c r="M643" s="27"/>
      <c r="N643" s="73"/>
      <c r="O643" s="32"/>
      <c r="P643" s="28"/>
      <c r="Q643" s="27"/>
      <c r="R643" s="32"/>
      <c r="S643" s="1828"/>
    </row>
    <row r="644" spans="4:19" s="4" customFormat="1" ht="19.7" customHeight="1">
      <c r="D644" s="28"/>
      <c r="E644" s="131"/>
      <c r="F644" s="131"/>
      <c r="G644" s="264"/>
      <c r="H644" s="236"/>
      <c r="I644" s="27"/>
      <c r="J644" s="77"/>
      <c r="K644" s="217"/>
      <c r="L644" s="166"/>
      <c r="M644" s="27"/>
      <c r="N644" s="73"/>
      <c r="O644" s="32"/>
      <c r="P644" s="28"/>
      <c r="Q644" s="27"/>
      <c r="R644" s="32"/>
      <c r="S644" s="1828"/>
    </row>
    <row r="645" spans="4:19" s="4" customFormat="1" ht="19.7" customHeight="1">
      <c r="D645" s="28"/>
      <c r="E645" s="131"/>
      <c r="F645" s="131"/>
      <c r="G645" s="264"/>
      <c r="H645" s="236"/>
      <c r="I645" s="27"/>
      <c r="J645" s="77"/>
      <c r="K645" s="217"/>
      <c r="L645" s="166"/>
      <c r="M645" s="27"/>
      <c r="N645" s="73"/>
      <c r="O645" s="32"/>
      <c r="P645" s="28"/>
      <c r="Q645" s="27"/>
      <c r="R645" s="32"/>
      <c r="S645" s="1828"/>
    </row>
    <row r="646" spans="4:19" s="4" customFormat="1" ht="19.7" customHeight="1">
      <c r="D646" s="28"/>
      <c r="E646" s="131"/>
      <c r="F646" s="131"/>
      <c r="G646" s="264"/>
      <c r="H646" s="236"/>
      <c r="I646" s="27"/>
      <c r="J646" s="77"/>
      <c r="K646" s="217"/>
      <c r="L646" s="166"/>
      <c r="M646" s="27"/>
      <c r="N646" s="73"/>
      <c r="O646" s="32"/>
      <c r="P646" s="28"/>
      <c r="Q646" s="27"/>
      <c r="R646" s="32"/>
      <c r="S646" s="1828"/>
    </row>
    <row r="647" spans="4:19" s="4" customFormat="1" ht="19.7" customHeight="1">
      <c r="D647" s="28"/>
      <c r="E647" s="131"/>
      <c r="F647" s="131"/>
      <c r="G647" s="264"/>
      <c r="H647" s="236"/>
      <c r="I647" s="27"/>
      <c r="J647" s="77"/>
      <c r="K647" s="217"/>
      <c r="L647" s="166"/>
      <c r="M647" s="27"/>
      <c r="N647" s="73"/>
      <c r="O647" s="32"/>
      <c r="P647" s="28"/>
      <c r="Q647" s="27"/>
      <c r="R647" s="32"/>
      <c r="S647" s="1828"/>
    </row>
    <row r="648" spans="4:19" s="4" customFormat="1" ht="19.7" customHeight="1">
      <c r="D648" s="28"/>
      <c r="E648" s="131"/>
      <c r="F648" s="131"/>
      <c r="G648" s="264"/>
      <c r="H648" s="236"/>
      <c r="I648" s="27"/>
      <c r="J648" s="77"/>
      <c r="K648" s="217"/>
      <c r="L648" s="166"/>
      <c r="M648" s="27"/>
      <c r="N648" s="73"/>
      <c r="O648" s="32"/>
      <c r="P648" s="28"/>
      <c r="Q648" s="27"/>
      <c r="R648" s="32"/>
      <c r="S648" s="1828"/>
    </row>
    <row r="649" spans="4:19" s="4" customFormat="1" ht="19.7" customHeight="1">
      <c r="D649" s="28"/>
      <c r="E649" s="131"/>
      <c r="F649" s="131"/>
      <c r="G649" s="264"/>
      <c r="H649" s="236"/>
      <c r="I649" s="27"/>
      <c r="J649" s="77"/>
      <c r="K649" s="217"/>
      <c r="L649" s="166"/>
      <c r="M649" s="27"/>
      <c r="N649" s="73"/>
      <c r="O649" s="32"/>
      <c r="P649" s="28"/>
      <c r="Q649" s="27"/>
      <c r="R649" s="32"/>
      <c r="S649" s="1828"/>
    </row>
    <row r="650" spans="4:19" s="4" customFormat="1" ht="19.7" customHeight="1">
      <c r="D650" s="28"/>
      <c r="E650" s="131"/>
      <c r="F650" s="131"/>
      <c r="G650" s="264"/>
      <c r="H650" s="236"/>
      <c r="I650" s="27"/>
      <c r="J650" s="77"/>
      <c r="K650" s="217"/>
      <c r="L650" s="166"/>
      <c r="M650" s="27"/>
      <c r="N650" s="73"/>
      <c r="O650" s="32"/>
      <c r="P650" s="28"/>
      <c r="Q650" s="27"/>
      <c r="R650" s="32"/>
      <c r="S650" s="1828"/>
    </row>
    <row r="651" spans="4:19" s="4" customFormat="1" ht="19.7" customHeight="1">
      <c r="D651" s="28"/>
      <c r="E651" s="131"/>
      <c r="F651" s="131"/>
      <c r="G651" s="264"/>
      <c r="H651" s="236"/>
      <c r="I651" s="27"/>
      <c r="J651" s="77"/>
      <c r="K651" s="217"/>
      <c r="L651" s="166"/>
      <c r="M651" s="27"/>
      <c r="N651" s="73"/>
      <c r="O651" s="32"/>
      <c r="P651" s="28"/>
      <c r="Q651" s="27"/>
      <c r="R651" s="32"/>
      <c r="S651" s="1828"/>
    </row>
    <row r="652" spans="4:19" s="4" customFormat="1" ht="19.7" customHeight="1">
      <c r="D652" s="28"/>
      <c r="E652" s="131"/>
      <c r="F652" s="131"/>
      <c r="G652" s="264"/>
      <c r="H652" s="236"/>
      <c r="I652" s="27"/>
      <c r="J652" s="77"/>
      <c r="K652" s="217"/>
      <c r="L652" s="166"/>
      <c r="M652" s="27"/>
      <c r="N652" s="73"/>
      <c r="O652" s="32"/>
      <c r="P652" s="28"/>
      <c r="Q652" s="27"/>
      <c r="R652" s="32"/>
      <c r="S652" s="1828"/>
    </row>
    <row r="653" spans="4:19" s="4" customFormat="1" ht="19.7" customHeight="1">
      <c r="D653" s="28"/>
      <c r="E653" s="131"/>
      <c r="F653" s="131"/>
      <c r="G653" s="264"/>
      <c r="H653" s="236"/>
      <c r="I653" s="27"/>
      <c r="J653" s="77"/>
      <c r="K653" s="217"/>
      <c r="L653" s="166"/>
      <c r="M653" s="27"/>
      <c r="N653" s="73"/>
      <c r="O653" s="32"/>
      <c r="P653" s="28"/>
      <c r="Q653" s="27"/>
      <c r="R653" s="32"/>
      <c r="S653" s="1828"/>
    </row>
    <row r="654" spans="4:19" s="4" customFormat="1" ht="19.7" customHeight="1">
      <c r="D654" s="28"/>
      <c r="E654" s="131"/>
      <c r="F654" s="131"/>
      <c r="G654" s="264"/>
      <c r="H654" s="236"/>
      <c r="I654" s="27"/>
      <c r="J654" s="77"/>
      <c r="K654" s="217"/>
      <c r="L654" s="1325"/>
      <c r="M654" s="27"/>
      <c r="N654" s="73"/>
      <c r="O654" s="32"/>
      <c r="P654" s="28"/>
      <c r="Q654" s="27"/>
      <c r="R654" s="32"/>
      <c r="S654" s="1828"/>
    </row>
    <row r="655" spans="4:19" s="4" customFormat="1" ht="19.7" customHeight="1">
      <c r="D655" s="28"/>
      <c r="E655" s="131"/>
      <c r="F655" s="131"/>
      <c r="G655" s="264"/>
      <c r="H655" s="236"/>
      <c r="I655" s="27"/>
      <c r="J655" s="77"/>
      <c r="K655" s="217"/>
      <c r="L655" s="166"/>
      <c r="M655" s="27"/>
      <c r="N655" s="73"/>
      <c r="O655" s="32"/>
      <c r="P655" s="28"/>
      <c r="Q655" s="27"/>
      <c r="R655" s="32"/>
      <c r="S655" s="1828"/>
    </row>
    <row r="656" spans="4:19" s="4" customFormat="1" ht="19.7" customHeight="1">
      <c r="D656" s="28"/>
      <c r="E656" s="131"/>
      <c r="F656" s="131"/>
      <c r="G656" s="264"/>
      <c r="H656" s="236"/>
      <c r="I656" s="27"/>
      <c r="J656" s="77"/>
      <c r="K656" s="217"/>
      <c r="L656" s="166"/>
      <c r="M656" s="27"/>
      <c r="N656" s="73"/>
      <c r="O656" s="32"/>
      <c r="P656" s="28"/>
      <c r="Q656" s="27"/>
      <c r="R656" s="32"/>
      <c r="S656" s="1828"/>
    </row>
    <row r="657" spans="1:19" s="4" customFormat="1" ht="19.7" customHeight="1">
      <c r="D657" s="28"/>
      <c r="E657" s="131"/>
      <c r="F657" s="131"/>
      <c r="G657" s="264"/>
      <c r="H657" s="236"/>
      <c r="I657" s="27"/>
      <c r="J657" s="77"/>
      <c r="K657" s="217"/>
      <c r="L657" s="166"/>
      <c r="M657" s="27"/>
      <c r="N657" s="73"/>
      <c r="O657" s="32"/>
      <c r="P657" s="28"/>
      <c r="Q657" s="27"/>
      <c r="R657" s="32"/>
      <c r="S657" s="1828"/>
    </row>
    <row r="658" spans="1:19" s="4" customFormat="1" ht="19.7" customHeight="1">
      <c r="D658" s="28"/>
      <c r="E658" s="131"/>
      <c r="F658" s="131"/>
      <c r="G658" s="264"/>
      <c r="H658" s="236"/>
      <c r="I658" s="27"/>
      <c r="J658" s="77"/>
      <c r="K658" s="217"/>
      <c r="L658" s="166"/>
      <c r="M658" s="27"/>
      <c r="N658" s="73"/>
      <c r="O658" s="32"/>
      <c r="P658" s="28"/>
      <c r="Q658" s="27"/>
      <c r="R658" s="32"/>
      <c r="S658" s="1828"/>
    </row>
    <row r="659" spans="1:19" s="4" customFormat="1" ht="19.7" customHeight="1">
      <c r="D659" s="28"/>
      <c r="E659" s="131"/>
      <c r="F659" s="131"/>
      <c r="G659" s="264"/>
      <c r="H659" s="236"/>
      <c r="I659" s="27"/>
      <c r="J659" s="77"/>
      <c r="K659" s="217"/>
      <c r="L659" s="166"/>
      <c r="M659" s="27"/>
      <c r="N659" s="73"/>
      <c r="O659" s="32"/>
      <c r="P659" s="28"/>
      <c r="Q659" s="27"/>
      <c r="R659" s="32"/>
      <c r="S659" s="1828"/>
    </row>
    <row r="660" spans="1:19" s="4" customFormat="1" ht="19.7" customHeight="1">
      <c r="D660" s="28"/>
      <c r="E660" s="131"/>
      <c r="F660" s="131"/>
      <c r="G660" s="264"/>
      <c r="H660" s="236"/>
      <c r="I660" s="27"/>
      <c r="J660" s="77"/>
      <c r="K660" s="217"/>
      <c r="L660" s="166"/>
      <c r="M660" s="27"/>
      <c r="N660" s="73"/>
      <c r="O660" s="32"/>
      <c r="P660" s="28"/>
      <c r="Q660" s="27"/>
      <c r="R660" s="32"/>
      <c r="S660" s="1828"/>
    </row>
    <row r="661" spans="1:19" s="4" customFormat="1" ht="19.7" customHeight="1">
      <c r="D661" s="28"/>
      <c r="E661" s="131"/>
      <c r="F661" s="131"/>
      <c r="G661" s="264"/>
      <c r="H661" s="236"/>
      <c r="I661" s="27"/>
      <c r="J661" s="77"/>
      <c r="K661" s="217"/>
      <c r="L661" s="1325"/>
      <c r="M661" s="27"/>
      <c r="N661" s="73"/>
      <c r="O661" s="32"/>
      <c r="P661" s="28"/>
      <c r="Q661" s="27"/>
      <c r="R661" s="32"/>
      <c r="S661" s="1828"/>
    </row>
    <row r="662" spans="1:19" s="4" customFormat="1" ht="19.7" customHeight="1">
      <c r="D662" s="28"/>
      <c r="E662" s="28"/>
      <c r="F662" s="28"/>
      <c r="G662" s="264"/>
      <c r="H662" s="236"/>
      <c r="I662" s="27"/>
      <c r="J662" s="77"/>
      <c r="K662" s="217"/>
      <c r="L662" s="166"/>
      <c r="M662" s="27"/>
      <c r="N662" s="73"/>
      <c r="O662" s="32"/>
      <c r="P662" s="28"/>
      <c r="Q662" s="27"/>
      <c r="R662" s="32"/>
      <c r="S662" s="1828"/>
    </row>
    <row r="663" spans="1:19" s="4" customFormat="1" ht="19.7" customHeight="1">
      <c r="D663" s="28"/>
      <c r="E663" s="131"/>
      <c r="F663" s="131"/>
      <c r="G663" s="264"/>
      <c r="H663" s="236"/>
      <c r="I663" s="27"/>
      <c r="J663" s="77"/>
      <c r="K663" s="217"/>
      <c r="L663" s="166"/>
      <c r="M663" s="27"/>
      <c r="N663" s="73"/>
      <c r="O663" s="32"/>
      <c r="P663" s="28"/>
      <c r="Q663" s="27"/>
      <c r="R663" s="32"/>
      <c r="S663" s="1828"/>
    </row>
    <row r="664" spans="1:19" s="4" customFormat="1" ht="19.7" customHeight="1">
      <c r="D664" s="28"/>
      <c r="E664" s="131"/>
      <c r="F664" s="131"/>
      <c r="G664" s="264"/>
      <c r="H664" s="236"/>
      <c r="I664" s="27"/>
      <c r="J664" s="77"/>
      <c r="K664" s="217"/>
      <c r="L664" s="166"/>
      <c r="M664" s="27"/>
      <c r="N664" s="73"/>
      <c r="O664" s="32"/>
      <c r="P664" s="28"/>
      <c r="Q664" s="27"/>
      <c r="R664" s="32"/>
      <c r="S664" s="1828"/>
    </row>
    <row r="665" spans="1:19" s="4" customFormat="1" ht="19.7" customHeight="1">
      <c r="D665" s="28"/>
      <c r="E665" s="28"/>
      <c r="F665" s="28"/>
      <c r="G665" s="264"/>
      <c r="H665" s="236"/>
      <c r="I665" s="27"/>
      <c r="J665" s="77"/>
      <c r="K665" s="217"/>
      <c r="L665" s="166"/>
      <c r="M665" s="27"/>
      <c r="N665" s="73"/>
      <c r="O665" s="32"/>
      <c r="P665" s="28"/>
      <c r="Q665" s="27"/>
      <c r="R665" s="32"/>
      <c r="S665" s="1828"/>
    </row>
    <row r="666" spans="1:19" s="4" customFormat="1" ht="19.350000000000001" customHeight="1">
      <c r="D666" s="28"/>
      <c r="E666" s="131"/>
      <c r="F666" s="131"/>
      <c r="G666" s="264"/>
      <c r="H666" s="236"/>
      <c r="I666" s="27"/>
      <c r="J666" s="77"/>
      <c r="K666" s="217"/>
      <c r="L666" s="166"/>
      <c r="M666" s="27"/>
      <c r="N666" s="73"/>
      <c r="O666" s="32"/>
      <c r="P666" s="28"/>
      <c r="Q666" s="27"/>
      <c r="R666" s="32"/>
      <c r="S666" s="1828"/>
    </row>
    <row r="667" spans="1:19" s="4" customFormat="1" ht="19.7" customHeight="1">
      <c r="D667" s="28"/>
      <c r="E667" s="28"/>
      <c r="F667" s="28"/>
      <c r="G667" s="201"/>
      <c r="H667" s="229"/>
      <c r="I667" s="27"/>
      <c r="J667" s="77"/>
      <c r="K667" s="217"/>
      <c r="L667" s="134"/>
      <c r="M667" s="27"/>
      <c r="N667" s="27"/>
      <c r="O667" s="32"/>
      <c r="P667" s="28"/>
      <c r="Q667" s="27"/>
      <c r="R667" s="32"/>
      <c r="S667" s="1828"/>
    </row>
    <row r="668" spans="1:19" s="4" customFormat="1" ht="19.7" customHeight="1">
      <c r="D668" s="28"/>
      <c r="E668" s="28"/>
      <c r="F668" s="28"/>
      <c r="G668" s="1326">
        <f>SUM(J617:J667)</f>
        <v>0</v>
      </c>
      <c r="H668" s="229"/>
      <c r="I668" s="27"/>
      <c r="J668" s="77"/>
      <c r="K668" s="217"/>
      <c r="L668" s="73"/>
      <c r="M668" s="27"/>
      <c r="N668" s="27"/>
      <c r="O668" s="32"/>
      <c r="P668" s="28"/>
      <c r="Q668" s="27"/>
      <c r="R668" s="32"/>
      <c r="S668" s="1828"/>
    </row>
    <row r="669" spans="1:19" s="4" customFormat="1" ht="19.7" customHeight="1">
      <c r="D669" s="28"/>
      <c r="E669" s="28"/>
      <c r="F669" s="28"/>
      <c r="G669" s="73"/>
      <c r="H669" s="229"/>
      <c r="I669" s="27"/>
      <c r="J669" s="77"/>
      <c r="K669" s="217"/>
      <c r="L669" s="73"/>
      <c r="M669" s="27"/>
      <c r="N669" s="27"/>
      <c r="O669" s="32"/>
      <c r="P669" s="28"/>
      <c r="Q669" s="27"/>
      <c r="R669" s="32"/>
      <c r="S669" s="1828"/>
    </row>
    <row r="670" spans="1:19" s="4" customFormat="1" ht="19.7" customHeight="1">
      <c r="D670" s="28"/>
      <c r="E670" s="28"/>
      <c r="F670" s="28"/>
      <c r="G670" s="73"/>
      <c r="H670" s="229"/>
      <c r="I670" s="27"/>
      <c r="J670" s="77"/>
      <c r="K670" s="217"/>
      <c r="L670" s="73"/>
      <c r="M670" s="73"/>
      <c r="N670" s="27"/>
      <c r="O670" s="32"/>
      <c r="P670" s="28"/>
      <c r="Q670" s="27"/>
      <c r="R670" s="32"/>
      <c r="S670" s="1828"/>
    </row>
    <row r="671" spans="1:19">
      <c r="A671" s="4"/>
      <c r="B671" s="4"/>
      <c r="C671" s="4"/>
      <c r="D671" s="28"/>
      <c r="E671" s="28"/>
      <c r="F671" s="28"/>
      <c r="G671" s="73"/>
      <c r="H671" s="229"/>
      <c r="I671" s="27"/>
      <c r="J671" s="77"/>
      <c r="K671" s="217"/>
      <c r="L671" s="73"/>
      <c r="M671" s="27"/>
      <c r="N671" s="27"/>
      <c r="O671" s="32"/>
      <c r="P671" s="28"/>
      <c r="Q671" s="27"/>
      <c r="R671" s="32"/>
      <c r="S671" s="1828"/>
    </row>
    <row r="672" spans="1:19" s="1328" customFormat="1">
      <c r="A672" s="1"/>
      <c r="B672" s="1"/>
      <c r="C672" s="1"/>
      <c r="D672" s="4"/>
      <c r="E672" s="1"/>
      <c r="F672" s="1"/>
      <c r="G672" s="1"/>
      <c r="H672" s="1"/>
      <c r="I672" s="4"/>
      <c r="J672" s="1833"/>
      <c r="L672" s="1"/>
      <c r="M672" s="1"/>
      <c r="N672" s="4"/>
      <c r="O672" s="9"/>
      <c r="P672" s="1"/>
      <c r="Q672" s="10"/>
      <c r="R672" s="11"/>
      <c r="S672" s="12"/>
    </row>
  </sheetData>
  <mergeCells count="8">
    <mergeCell ref="D6:F6"/>
    <mergeCell ref="D2:F2"/>
    <mergeCell ref="I2:K2"/>
    <mergeCell ref="D3:F3"/>
    <mergeCell ref="J3:M4"/>
    <mergeCell ref="D4:F4"/>
    <mergeCell ref="I4:I5"/>
    <mergeCell ref="D5:F5"/>
  </mergeCells>
  <phoneticPr fontId="2"/>
  <hyperlinks>
    <hyperlink ref="N21" r:id="rId1" xr:uid="{C1A103AF-284F-4C14-97ED-6B2525C28E41}"/>
  </hyperlinks>
  <pageMargins left="0" right="0" top="0" bottom="0" header="0" footer="0"/>
  <pageSetup paperSize="8" scale="65" orientation="portrait" r:id="rId2"/>
  <tableParts count="1">
    <tablePart r:id="rId3"/>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873E-A75B-4430-9446-A96539E1C955}">
  <sheetPr>
    <tabColor theme="9" tint="-0.249977111117893"/>
  </sheetPr>
  <dimension ref="A2:S1083"/>
  <sheetViews>
    <sheetView zoomScale="85" zoomScaleNormal="85" workbookViewId="0">
      <pane xSplit="12" ySplit="8" topLeftCell="N428" activePane="bottomRight" state="frozen"/>
      <selection pane="topRight" activeCell="K1" sqref="K1"/>
      <selection pane="bottomLeft" activeCell="A9" sqref="A9"/>
      <selection pane="bottomRight" activeCell="S445" sqref="S445:S446"/>
    </sheetView>
  </sheetViews>
  <sheetFormatPr defaultRowHeight="18.75"/>
  <cols>
    <col min="1" max="2" width="9" style="1"/>
    <col min="3" max="3" width="9.125" style="1" customWidth="1"/>
    <col min="4" max="4" width="6.125" style="4" customWidth="1"/>
    <col min="5" max="6" width="15.875" style="1" customWidth="1"/>
    <col min="7" max="7" width="49.5" style="1" customWidth="1"/>
    <col min="8" max="8" width="6.125" style="1" customWidth="1"/>
    <col min="9" max="10" width="9.875" style="4" bestFit="1" customWidth="1"/>
    <col min="11" max="11" width="7.375" style="1328" customWidth="1"/>
    <col min="12" max="12" width="35.875" style="1" customWidth="1"/>
    <col min="13" max="13" width="20.875" style="1" customWidth="1"/>
    <col min="14" max="14" width="19.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4114</v>
      </c>
      <c r="I2" s="5" t="s">
        <v>2</v>
      </c>
      <c r="J2" s="6"/>
      <c r="K2" s="7"/>
      <c r="L2" s="8">
        <f>SUM(J:J)</f>
        <v>1958799</v>
      </c>
    </row>
    <row r="3" spans="1:19" ht="20.100000000000001" customHeight="1">
      <c r="D3" s="2" t="s">
        <v>3</v>
      </c>
      <c r="E3" s="2"/>
      <c r="F3" s="2"/>
      <c r="G3" s="13" t="s">
        <v>4115</v>
      </c>
      <c r="J3" s="1826" t="s">
        <v>4116</v>
      </c>
      <c r="K3" s="1826"/>
      <c r="L3" s="1826"/>
      <c r="M3" s="1826"/>
    </row>
    <row r="4" spans="1:19" ht="20.100000000000001" customHeight="1">
      <c r="D4" s="2" t="s">
        <v>1516</v>
      </c>
      <c r="E4" s="2"/>
      <c r="F4" s="2"/>
      <c r="G4" s="13" t="s">
        <v>4117</v>
      </c>
      <c r="I4" s="895" t="s">
        <v>53</v>
      </c>
      <c r="J4" s="1826"/>
      <c r="K4" s="1826"/>
      <c r="L4" s="1826"/>
      <c r="M4" s="1826"/>
    </row>
    <row r="5" spans="1:19" ht="20.100000000000001" customHeight="1">
      <c r="D5" s="2" t="s">
        <v>8</v>
      </c>
      <c r="E5" s="2"/>
      <c r="F5" s="2"/>
      <c r="G5" s="18">
        <v>45925</v>
      </c>
      <c r="I5" s="896"/>
      <c r="J5" s="1276"/>
    </row>
    <row r="6" spans="1:19" ht="20.100000000000001" customHeight="1">
      <c r="D6" s="2" t="s">
        <v>10</v>
      </c>
      <c r="E6" s="2"/>
      <c r="F6" s="2"/>
      <c r="G6" s="18">
        <v>45926</v>
      </c>
      <c r="J6" s="1328"/>
    </row>
    <row r="8" spans="1:19" s="4" customFormat="1" ht="19.7" customHeight="1">
      <c r="A8" s="227" t="s">
        <v>4119</v>
      </c>
      <c r="B8" s="227" t="s">
        <v>4120</v>
      </c>
      <c r="C8" s="227" t="s">
        <v>4121</v>
      </c>
      <c r="D8" s="592" t="s">
        <v>4122</v>
      </c>
      <c r="E8" s="592" t="s">
        <v>4123</v>
      </c>
      <c r="F8" s="592" t="s">
        <v>4124</v>
      </c>
      <c r="G8" s="227" t="s">
        <v>4125</v>
      </c>
      <c r="H8" s="84" t="s">
        <v>4126</v>
      </c>
      <c r="I8" s="227" t="s">
        <v>4127</v>
      </c>
      <c r="J8" s="1601" t="s">
        <v>4128</v>
      </c>
      <c r="K8" s="1528" t="s">
        <v>4129</v>
      </c>
      <c r="L8" s="227" t="s">
        <v>4130</v>
      </c>
      <c r="M8" s="227" t="s">
        <v>4131</v>
      </c>
      <c r="N8" s="227" t="s">
        <v>4132</v>
      </c>
      <c r="O8" s="597" t="s">
        <v>4133</v>
      </c>
      <c r="P8" s="592" t="s">
        <v>4134</v>
      </c>
      <c r="Q8" s="227" t="s">
        <v>4135</v>
      </c>
      <c r="R8" s="597" t="s">
        <v>4136</v>
      </c>
      <c r="S8" s="1827" t="s">
        <v>4137</v>
      </c>
    </row>
    <row r="9" spans="1:19" s="4" customFormat="1" ht="19.7" customHeight="1">
      <c r="A9" s="27" t="s">
        <v>2407</v>
      </c>
      <c r="B9" s="27"/>
      <c r="C9" s="27" t="s">
        <v>11</v>
      </c>
      <c r="D9" s="28" t="s">
        <v>12</v>
      </c>
      <c r="E9" s="28" t="s">
        <v>13</v>
      </c>
      <c r="F9" s="28" t="s">
        <v>14</v>
      </c>
      <c r="G9" s="27" t="s">
        <v>15</v>
      </c>
      <c r="H9" s="38" t="s">
        <v>16</v>
      </c>
      <c r="I9" s="27" t="s">
        <v>17</v>
      </c>
      <c r="J9" s="31" t="s">
        <v>18</v>
      </c>
      <c r="K9" s="217" t="s">
        <v>19</v>
      </c>
      <c r="L9" s="27" t="s">
        <v>20</v>
      </c>
      <c r="M9" s="27" t="s">
        <v>21</v>
      </c>
      <c r="N9" s="27" t="s">
        <v>22</v>
      </c>
      <c r="O9" s="32" t="s">
        <v>23</v>
      </c>
      <c r="P9" s="28" t="s">
        <v>24</v>
      </c>
      <c r="Q9" s="27" t="s">
        <v>25</v>
      </c>
      <c r="R9" s="32" t="s">
        <v>26</v>
      </c>
      <c r="S9" s="1828" t="s">
        <v>27</v>
      </c>
    </row>
    <row r="10" spans="1:19" s="4" customFormat="1" ht="19.7" customHeight="1">
      <c r="D10" s="28"/>
      <c r="E10" s="28"/>
      <c r="F10" s="28"/>
      <c r="G10" s="27"/>
      <c r="H10" s="38"/>
      <c r="I10" s="27"/>
      <c r="J10" s="31"/>
      <c r="K10" s="217"/>
      <c r="L10" s="27"/>
      <c r="M10" s="27"/>
      <c r="N10" s="27"/>
      <c r="O10" s="32"/>
      <c r="P10" s="28"/>
      <c r="Q10" s="27"/>
      <c r="R10" s="32"/>
      <c r="S10" s="1828"/>
    </row>
    <row r="11" spans="1:19" s="4" customFormat="1" ht="19.7" customHeight="1">
      <c r="D11" s="28"/>
      <c r="E11" s="28"/>
      <c r="F11" s="28"/>
      <c r="G11" s="73"/>
      <c r="H11" s="229"/>
      <c r="I11" s="27"/>
      <c r="J11" s="77"/>
      <c r="K11" s="217"/>
      <c r="L11" s="73"/>
      <c r="M11" s="27"/>
      <c r="N11" s="27"/>
      <c r="O11" s="32"/>
      <c r="P11" s="28"/>
      <c r="Q11" s="27"/>
      <c r="R11" s="32"/>
      <c r="S11" s="1828"/>
    </row>
    <row r="12" spans="1:19" s="4" customFormat="1" ht="19.7" customHeight="1">
      <c r="A12" s="1587"/>
      <c r="B12" s="1587"/>
      <c r="C12" s="1587"/>
      <c r="D12" s="28"/>
      <c r="E12" s="1834" t="s">
        <v>406</v>
      </c>
      <c r="F12" s="1313"/>
      <c r="G12" s="1849" t="s">
        <v>4164</v>
      </c>
      <c r="H12" s="27"/>
      <c r="I12" s="27"/>
      <c r="J12" s="31"/>
      <c r="K12" s="217"/>
      <c r="L12" s="27"/>
      <c r="M12" s="27"/>
      <c r="N12" s="27"/>
      <c r="O12" s="32"/>
      <c r="P12" s="28"/>
      <c r="Q12" s="27"/>
      <c r="R12" s="32"/>
      <c r="S12" s="1828"/>
    </row>
    <row r="13" spans="1:19" s="4" customFormat="1" ht="19.7" customHeight="1">
      <c r="A13" s="398" t="s">
        <v>42</v>
      </c>
      <c r="C13" s="431">
        <v>12</v>
      </c>
      <c r="D13" s="1835">
        <v>1</v>
      </c>
      <c r="E13" s="131" t="s">
        <v>55</v>
      </c>
      <c r="F13" s="131" t="s">
        <v>55</v>
      </c>
      <c r="G13" s="1850" t="s">
        <v>1455</v>
      </c>
      <c r="H13" s="1851">
        <v>1</v>
      </c>
      <c r="I13" s="1851">
        <v>96</v>
      </c>
      <c r="J13" s="1852">
        <f t="shared" ref="J13:J32" si="0">H13*I13</f>
        <v>96</v>
      </c>
      <c r="K13" s="271"/>
      <c r="L13" s="963" t="s">
        <v>3019</v>
      </c>
      <c r="M13" s="154"/>
      <c r="N13" s="1853" t="s">
        <v>4165</v>
      </c>
      <c r="O13" s="32">
        <v>45911</v>
      </c>
      <c r="P13" s="28"/>
      <c r="Q13" s="40">
        <v>45925</v>
      </c>
      <c r="R13" s="32">
        <v>45926</v>
      </c>
      <c r="S13" s="1828">
        <v>45926</v>
      </c>
    </row>
    <row r="14" spans="1:19" s="4" customFormat="1" ht="19.7" customHeight="1">
      <c r="A14" s="1494" t="s">
        <v>42</v>
      </c>
      <c r="C14" s="27"/>
      <c r="D14" s="1835">
        <f t="shared" ref="D14:D53" si="1">+D13+1</f>
        <v>2</v>
      </c>
      <c r="E14" s="131" t="s">
        <v>55</v>
      </c>
      <c r="F14" s="131" t="s">
        <v>55</v>
      </c>
      <c r="G14" s="1850" t="s">
        <v>4166</v>
      </c>
      <c r="H14" s="1854">
        <v>2</v>
      </c>
      <c r="I14" s="1851">
        <v>186</v>
      </c>
      <c r="J14" s="1852">
        <f t="shared" si="0"/>
        <v>372</v>
      </c>
      <c r="K14" s="271"/>
      <c r="L14" s="963" t="s">
        <v>4167</v>
      </c>
      <c r="M14" s="154"/>
      <c r="N14" s="1853" t="s">
        <v>4165</v>
      </c>
      <c r="O14" s="32">
        <v>45911</v>
      </c>
      <c r="P14" s="28"/>
      <c r="Q14" s="40">
        <v>45925</v>
      </c>
      <c r="R14" s="32">
        <v>45926</v>
      </c>
      <c r="S14" s="1828">
        <v>45926</v>
      </c>
    </row>
    <row r="15" spans="1:19" s="4" customFormat="1" ht="19.7" customHeight="1">
      <c r="A15" s="1494" t="s">
        <v>42</v>
      </c>
      <c r="C15" s="27"/>
      <c r="D15" s="1835">
        <f t="shared" si="1"/>
        <v>3</v>
      </c>
      <c r="E15" s="131" t="s">
        <v>55</v>
      </c>
      <c r="F15" s="131" t="s">
        <v>55</v>
      </c>
      <c r="G15" s="1850" t="s">
        <v>4168</v>
      </c>
      <c r="H15" s="1854">
        <v>3</v>
      </c>
      <c r="I15" s="1851">
        <v>46</v>
      </c>
      <c r="J15" s="1852">
        <f t="shared" si="0"/>
        <v>138</v>
      </c>
      <c r="K15" s="271"/>
      <c r="L15" s="963" t="s">
        <v>4169</v>
      </c>
      <c r="M15" s="154"/>
      <c r="N15" s="1853" t="s">
        <v>4165</v>
      </c>
      <c r="O15" s="32">
        <v>45911</v>
      </c>
      <c r="P15" s="28"/>
      <c r="Q15" s="40">
        <v>45925</v>
      </c>
      <c r="R15" s="32">
        <v>45926</v>
      </c>
      <c r="S15" s="1828">
        <v>45926</v>
      </c>
    </row>
    <row r="16" spans="1:19" s="4" customFormat="1" ht="19.7" customHeight="1">
      <c r="A16" s="1494" t="s">
        <v>42</v>
      </c>
      <c r="C16" s="27"/>
      <c r="D16" s="1835">
        <f t="shared" si="1"/>
        <v>4</v>
      </c>
      <c r="E16" s="131" t="s">
        <v>55</v>
      </c>
      <c r="F16" s="131" t="s">
        <v>55</v>
      </c>
      <c r="G16" s="1850" t="s">
        <v>4170</v>
      </c>
      <c r="H16" s="1854">
        <v>2</v>
      </c>
      <c r="I16" s="1851">
        <v>256</v>
      </c>
      <c r="J16" s="1852">
        <f t="shared" si="0"/>
        <v>512</v>
      </c>
      <c r="K16" s="271"/>
      <c r="L16" s="963" t="s">
        <v>4171</v>
      </c>
      <c r="M16" s="154"/>
      <c r="N16" s="1853" t="s">
        <v>4165</v>
      </c>
      <c r="O16" s="32">
        <v>45911</v>
      </c>
      <c r="P16" s="28"/>
      <c r="Q16" s="40">
        <v>45925</v>
      </c>
      <c r="R16" s="32">
        <v>45926</v>
      </c>
      <c r="S16" s="1828">
        <v>45926</v>
      </c>
    </row>
    <row r="17" spans="1:19" s="4" customFormat="1" ht="19.7" customHeight="1">
      <c r="A17" s="1494" t="s">
        <v>77</v>
      </c>
      <c r="C17" s="431">
        <v>12</v>
      </c>
      <c r="D17" s="1835">
        <f t="shared" si="1"/>
        <v>5</v>
      </c>
      <c r="E17" s="131" t="s">
        <v>55</v>
      </c>
      <c r="F17" s="131" t="s">
        <v>55</v>
      </c>
      <c r="G17" s="1850" t="s">
        <v>2939</v>
      </c>
      <c r="H17" s="1851">
        <v>1</v>
      </c>
      <c r="I17" s="1851">
        <v>4524</v>
      </c>
      <c r="J17" s="1852">
        <f t="shared" si="0"/>
        <v>4524</v>
      </c>
      <c r="K17" s="271"/>
      <c r="L17" s="963" t="s">
        <v>2940</v>
      </c>
      <c r="M17" s="154"/>
      <c r="N17" s="1853" t="s">
        <v>4165</v>
      </c>
      <c r="O17" s="32">
        <v>45911</v>
      </c>
      <c r="P17" s="28"/>
      <c r="Q17" s="40">
        <v>45925</v>
      </c>
      <c r="R17" s="32">
        <v>45926</v>
      </c>
      <c r="S17" s="1828">
        <v>45926</v>
      </c>
    </row>
    <row r="18" spans="1:19" s="4" customFormat="1" ht="19.7" customHeight="1">
      <c r="A18" s="1494" t="s">
        <v>42</v>
      </c>
      <c r="C18" s="431">
        <v>12</v>
      </c>
      <c r="D18" s="1835">
        <f t="shared" si="1"/>
        <v>6</v>
      </c>
      <c r="E18" s="131" t="s">
        <v>55</v>
      </c>
      <c r="F18" s="131" t="s">
        <v>55</v>
      </c>
      <c r="G18" s="1850" t="s">
        <v>1457</v>
      </c>
      <c r="H18" s="1851">
        <v>1</v>
      </c>
      <c r="I18" s="1851">
        <v>527</v>
      </c>
      <c r="J18" s="1852">
        <f t="shared" si="0"/>
        <v>527</v>
      </c>
      <c r="K18" s="271"/>
      <c r="L18" s="963" t="s">
        <v>2941</v>
      </c>
      <c r="M18" s="154"/>
      <c r="N18" s="1853" t="s">
        <v>4165</v>
      </c>
      <c r="O18" s="32">
        <v>45911</v>
      </c>
      <c r="P18" s="28"/>
      <c r="Q18" s="40">
        <v>45925</v>
      </c>
      <c r="R18" s="32">
        <v>45926</v>
      </c>
      <c r="S18" s="1828">
        <v>45926</v>
      </c>
    </row>
    <row r="19" spans="1:19" s="4" customFormat="1" ht="19.7" customHeight="1">
      <c r="A19" s="1494" t="s">
        <v>42</v>
      </c>
      <c r="C19" s="27"/>
      <c r="D19" s="1835">
        <f t="shared" si="1"/>
        <v>7</v>
      </c>
      <c r="E19" s="131" t="s">
        <v>55</v>
      </c>
      <c r="F19" s="131" t="s">
        <v>55</v>
      </c>
      <c r="G19" s="1850" t="s">
        <v>3287</v>
      </c>
      <c r="H19" s="1854">
        <v>6</v>
      </c>
      <c r="I19" s="1851">
        <v>15</v>
      </c>
      <c r="J19" s="1852">
        <f t="shared" si="0"/>
        <v>90</v>
      </c>
      <c r="K19" s="271"/>
      <c r="L19" s="963" t="s">
        <v>3288</v>
      </c>
      <c r="M19" s="154"/>
      <c r="N19" s="1853" t="s">
        <v>4165</v>
      </c>
      <c r="O19" s="32">
        <v>45911</v>
      </c>
      <c r="P19" s="28"/>
      <c r="Q19" s="40">
        <v>45925</v>
      </c>
      <c r="R19" s="32">
        <v>45926</v>
      </c>
      <c r="S19" s="1828">
        <v>45926</v>
      </c>
    </row>
    <row r="20" spans="1:19" s="4" customFormat="1" ht="19.7" customHeight="1">
      <c r="A20" s="1494" t="s">
        <v>42</v>
      </c>
      <c r="C20" s="431">
        <v>12</v>
      </c>
      <c r="D20" s="1835">
        <f t="shared" si="1"/>
        <v>8</v>
      </c>
      <c r="E20" s="131" t="s">
        <v>55</v>
      </c>
      <c r="F20" s="131" t="s">
        <v>55</v>
      </c>
      <c r="G20" s="1855" t="s">
        <v>3291</v>
      </c>
      <c r="H20" s="1856">
        <v>6</v>
      </c>
      <c r="I20" s="1857">
        <v>118</v>
      </c>
      <c r="J20" s="1852">
        <f t="shared" si="0"/>
        <v>708</v>
      </c>
      <c r="K20" s="464"/>
      <c r="L20" s="464" t="s">
        <v>4172</v>
      </c>
      <c r="M20" s="154"/>
      <c r="N20" s="1853" t="s">
        <v>4165</v>
      </c>
      <c r="O20" s="32">
        <v>45911</v>
      </c>
      <c r="P20" s="28"/>
      <c r="Q20" s="40">
        <v>45925</v>
      </c>
      <c r="R20" s="32">
        <v>45926</v>
      </c>
      <c r="S20" s="1828">
        <v>45926</v>
      </c>
    </row>
    <row r="21" spans="1:19" s="4" customFormat="1" ht="19.7" customHeight="1">
      <c r="A21" s="1494" t="s">
        <v>42</v>
      </c>
      <c r="C21" s="27"/>
      <c r="D21" s="1835">
        <f t="shared" si="1"/>
        <v>9</v>
      </c>
      <c r="E21" s="131" t="s">
        <v>55</v>
      </c>
      <c r="F21" s="131" t="s">
        <v>55</v>
      </c>
      <c r="G21" s="1850" t="s">
        <v>4173</v>
      </c>
      <c r="H21" s="1854">
        <v>1</v>
      </c>
      <c r="I21" s="1851">
        <v>469</v>
      </c>
      <c r="J21" s="1852">
        <f t="shared" si="0"/>
        <v>469</v>
      </c>
      <c r="K21" s="271"/>
      <c r="L21" s="963" t="s">
        <v>4174</v>
      </c>
      <c r="M21" s="154"/>
      <c r="N21" s="1853" t="s">
        <v>4165</v>
      </c>
      <c r="O21" s="32">
        <v>45911</v>
      </c>
      <c r="P21" s="28"/>
      <c r="Q21" s="40">
        <v>45925</v>
      </c>
      <c r="R21" s="32">
        <v>45926</v>
      </c>
      <c r="S21" s="1828">
        <v>45926</v>
      </c>
    </row>
    <row r="22" spans="1:19" s="4" customFormat="1" ht="19.7" customHeight="1">
      <c r="A22" s="1494" t="s">
        <v>54</v>
      </c>
      <c r="C22" s="431">
        <v>12</v>
      </c>
      <c r="D22" s="1835">
        <f t="shared" si="1"/>
        <v>10</v>
      </c>
      <c r="E22" s="396" t="s">
        <v>61</v>
      </c>
      <c r="F22" s="28" t="s">
        <v>55</v>
      </c>
      <c r="G22" s="1850" t="s">
        <v>2942</v>
      </c>
      <c r="H22" s="1851">
        <v>1</v>
      </c>
      <c r="I22" s="1851">
        <v>15411</v>
      </c>
      <c r="J22" s="1852">
        <f t="shared" si="0"/>
        <v>15411</v>
      </c>
      <c r="K22" s="271"/>
      <c r="L22" s="156" t="s">
        <v>2943</v>
      </c>
      <c r="M22" s="154"/>
      <c r="N22" s="1853" t="s">
        <v>4165</v>
      </c>
      <c r="O22" s="32">
        <v>45911</v>
      </c>
      <c r="P22" s="28"/>
      <c r="Q22" s="40">
        <v>45925</v>
      </c>
      <c r="R22" s="32">
        <v>45926</v>
      </c>
      <c r="S22" s="1828">
        <v>45926</v>
      </c>
    </row>
    <row r="23" spans="1:19" s="4" customFormat="1" ht="19.7" customHeight="1">
      <c r="A23" s="1494" t="s">
        <v>54</v>
      </c>
      <c r="C23" s="431">
        <v>12</v>
      </c>
      <c r="D23" s="1835">
        <f t="shared" si="1"/>
        <v>11</v>
      </c>
      <c r="E23" s="396" t="s">
        <v>61</v>
      </c>
      <c r="F23" s="28" t="s">
        <v>55</v>
      </c>
      <c r="G23" s="1850" t="s">
        <v>3020</v>
      </c>
      <c r="H23" s="1851">
        <v>1</v>
      </c>
      <c r="I23" s="1851">
        <v>13439</v>
      </c>
      <c r="J23" s="1852">
        <f t="shared" si="0"/>
        <v>13439</v>
      </c>
      <c r="K23" s="271"/>
      <c r="L23" s="156" t="s">
        <v>2945</v>
      </c>
      <c r="M23" s="154"/>
      <c r="N23" s="1853" t="s">
        <v>4165</v>
      </c>
      <c r="O23" s="32">
        <v>45911</v>
      </c>
      <c r="P23" s="28"/>
      <c r="Q23" s="40">
        <v>45925</v>
      </c>
      <c r="R23" s="32">
        <v>45926</v>
      </c>
      <c r="S23" s="1828">
        <v>45926</v>
      </c>
    </row>
    <row r="24" spans="1:19" s="4" customFormat="1" ht="19.7" customHeight="1">
      <c r="A24" s="1494" t="s">
        <v>109</v>
      </c>
      <c r="C24" s="431">
        <v>12</v>
      </c>
      <c r="D24" s="1835">
        <f t="shared" si="1"/>
        <v>12</v>
      </c>
      <c r="E24" s="396" t="s">
        <v>61</v>
      </c>
      <c r="F24" s="28" t="s">
        <v>55</v>
      </c>
      <c r="G24" s="1850" t="s">
        <v>4175</v>
      </c>
      <c r="H24" s="1854">
        <v>1</v>
      </c>
      <c r="I24" s="1851">
        <v>2980</v>
      </c>
      <c r="J24" s="1852">
        <f t="shared" si="0"/>
        <v>2980</v>
      </c>
      <c r="K24" s="271"/>
      <c r="L24" s="156" t="s">
        <v>4176</v>
      </c>
      <c r="M24" s="154"/>
      <c r="N24" s="1853" t="s">
        <v>4165</v>
      </c>
      <c r="O24" s="32">
        <v>45911</v>
      </c>
      <c r="P24" s="28"/>
      <c r="Q24" s="40">
        <v>45925</v>
      </c>
      <c r="R24" s="32">
        <v>45926</v>
      </c>
      <c r="S24" s="1828">
        <v>45926</v>
      </c>
    </row>
    <row r="25" spans="1:19" s="4" customFormat="1" ht="19.7" customHeight="1">
      <c r="A25" s="1494" t="s">
        <v>42</v>
      </c>
      <c r="C25" s="431">
        <v>12</v>
      </c>
      <c r="D25" s="1835">
        <f t="shared" si="1"/>
        <v>13</v>
      </c>
      <c r="E25" s="131" t="s">
        <v>55</v>
      </c>
      <c r="F25" s="131" t="s">
        <v>55</v>
      </c>
      <c r="G25" s="1858" t="s">
        <v>240</v>
      </c>
      <c r="H25" s="1494">
        <v>4</v>
      </c>
      <c r="I25" s="1494">
        <v>77</v>
      </c>
      <c r="J25" s="1852">
        <f t="shared" si="0"/>
        <v>308</v>
      </c>
      <c r="K25" s="217"/>
      <c r="L25" s="217" t="s">
        <v>4177</v>
      </c>
      <c r="M25" s="154"/>
      <c r="N25" s="1853" t="s">
        <v>4165</v>
      </c>
      <c r="O25" s="32">
        <v>45911</v>
      </c>
      <c r="P25" s="28"/>
      <c r="Q25" s="40">
        <v>45925</v>
      </c>
      <c r="R25" s="32">
        <v>45926</v>
      </c>
      <c r="S25" s="1828">
        <v>45926</v>
      </c>
    </row>
    <row r="26" spans="1:19" s="4" customFormat="1" ht="19.7" customHeight="1">
      <c r="A26" s="1494" t="s">
        <v>42</v>
      </c>
      <c r="C26" s="431">
        <v>12</v>
      </c>
      <c r="D26" s="1835">
        <f t="shared" si="1"/>
        <v>14</v>
      </c>
      <c r="E26" s="28" t="s">
        <v>55</v>
      </c>
      <c r="F26" s="592" t="s">
        <v>55</v>
      </c>
      <c r="G26" s="1855" t="s">
        <v>1167</v>
      </c>
      <c r="H26" s="1856">
        <v>2</v>
      </c>
      <c r="I26" s="1857">
        <v>113</v>
      </c>
      <c r="J26" s="1852">
        <f t="shared" si="0"/>
        <v>226</v>
      </c>
      <c r="K26" s="464"/>
      <c r="L26" s="464" t="s">
        <v>4178</v>
      </c>
      <c r="M26" s="154"/>
      <c r="N26" s="1853" t="s">
        <v>4165</v>
      </c>
      <c r="O26" s="32">
        <v>45911</v>
      </c>
      <c r="P26" s="28"/>
      <c r="Q26" s="40">
        <v>45925</v>
      </c>
      <c r="R26" s="32">
        <v>45926</v>
      </c>
      <c r="S26" s="1828">
        <v>45926</v>
      </c>
    </row>
    <row r="27" spans="1:19" s="4" customFormat="1" ht="19.7" customHeight="1">
      <c r="A27" s="1494" t="s">
        <v>109</v>
      </c>
      <c r="C27" s="431">
        <v>12</v>
      </c>
      <c r="D27" s="1835">
        <f t="shared" si="1"/>
        <v>15</v>
      </c>
      <c r="E27" s="396" t="s">
        <v>61</v>
      </c>
      <c r="F27" s="28" t="s">
        <v>55</v>
      </c>
      <c r="G27" s="1850" t="s">
        <v>4179</v>
      </c>
      <c r="H27" s="1854">
        <v>1</v>
      </c>
      <c r="I27" s="1851">
        <v>3180</v>
      </c>
      <c r="J27" s="1852">
        <f t="shared" si="0"/>
        <v>3180</v>
      </c>
      <c r="K27" s="271"/>
      <c r="L27" s="156" t="s">
        <v>4180</v>
      </c>
      <c r="M27" s="154"/>
      <c r="N27" s="1853" t="s">
        <v>4165</v>
      </c>
      <c r="O27" s="32">
        <v>45911</v>
      </c>
      <c r="P27" s="28"/>
      <c r="Q27" s="40">
        <v>45925</v>
      </c>
      <c r="R27" s="32">
        <v>45926</v>
      </c>
      <c r="S27" s="1828">
        <v>45926</v>
      </c>
    </row>
    <row r="28" spans="1:19" s="4" customFormat="1" ht="19.7" customHeight="1">
      <c r="A28" s="1494" t="s">
        <v>42</v>
      </c>
      <c r="C28" s="431">
        <v>12</v>
      </c>
      <c r="D28" s="1835">
        <f t="shared" si="1"/>
        <v>16</v>
      </c>
      <c r="E28" s="28" t="s">
        <v>55</v>
      </c>
      <c r="F28" s="592" t="s">
        <v>55</v>
      </c>
      <c r="G28" s="1855" t="s">
        <v>3049</v>
      </c>
      <c r="H28" s="1856">
        <v>2</v>
      </c>
      <c r="I28" s="1857">
        <v>113</v>
      </c>
      <c r="J28" s="1852">
        <f t="shared" si="0"/>
        <v>226</v>
      </c>
      <c r="K28" s="464"/>
      <c r="L28" s="464" t="s">
        <v>3050</v>
      </c>
      <c r="M28" s="154"/>
      <c r="N28" s="1853" t="s">
        <v>4165</v>
      </c>
      <c r="O28" s="32">
        <v>45911</v>
      </c>
      <c r="P28" s="28"/>
      <c r="Q28" s="40">
        <v>45925</v>
      </c>
      <c r="R28" s="32">
        <v>45926</v>
      </c>
      <c r="S28" s="1828">
        <v>45926</v>
      </c>
    </row>
    <row r="29" spans="1:19" s="4" customFormat="1" ht="19.7" customHeight="1">
      <c r="A29" s="1494" t="s">
        <v>109</v>
      </c>
      <c r="C29" s="431">
        <v>12</v>
      </c>
      <c r="D29" s="1835">
        <f t="shared" si="1"/>
        <v>17</v>
      </c>
      <c r="E29" s="396" t="s">
        <v>61</v>
      </c>
      <c r="F29" s="28" t="s">
        <v>55</v>
      </c>
      <c r="G29" s="1850" t="s">
        <v>4181</v>
      </c>
      <c r="H29" s="1854">
        <v>1</v>
      </c>
      <c r="I29" s="1851">
        <v>2579</v>
      </c>
      <c r="J29" s="1852">
        <f t="shared" si="0"/>
        <v>2579</v>
      </c>
      <c r="K29" s="271"/>
      <c r="L29" s="156" t="s">
        <v>4182</v>
      </c>
      <c r="M29" s="154"/>
      <c r="N29" s="1853" t="s">
        <v>4165</v>
      </c>
      <c r="O29" s="32">
        <v>45911</v>
      </c>
      <c r="P29" s="28"/>
      <c r="Q29" s="40">
        <v>45925</v>
      </c>
      <c r="R29" s="32">
        <v>45926</v>
      </c>
      <c r="S29" s="1828">
        <v>45926</v>
      </c>
    </row>
    <row r="30" spans="1:19" s="4" customFormat="1" ht="19.7" customHeight="1">
      <c r="A30" s="1494" t="s">
        <v>42</v>
      </c>
      <c r="C30" s="431">
        <v>12</v>
      </c>
      <c r="D30" s="1835">
        <f t="shared" si="1"/>
        <v>18</v>
      </c>
      <c r="E30" s="131" t="s">
        <v>55</v>
      </c>
      <c r="F30" s="131" t="s">
        <v>55</v>
      </c>
      <c r="G30" s="1850" t="s">
        <v>1454</v>
      </c>
      <c r="H30" s="1851">
        <v>1</v>
      </c>
      <c r="I30" s="1851">
        <v>316</v>
      </c>
      <c r="J30" s="1852">
        <f t="shared" si="0"/>
        <v>316</v>
      </c>
      <c r="K30" s="271"/>
      <c r="L30" s="156" t="s">
        <v>3021</v>
      </c>
      <c r="M30" s="154"/>
      <c r="N30" s="1853" t="s">
        <v>4165</v>
      </c>
      <c r="O30" s="32">
        <v>45911</v>
      </c>
      <c r="P30" s="28"/>
      <c r="Q30" s="40">
        <v>45925</v>
      </c>
      <c r="R30" s="32">
        <v>45926</v>
      </c>
      <c r="S30" s="1828">
        <v>45926</v>
      </c>
    </row>
    <row r="31" spans="1:19" s="4" customFormat="1" ht="19.7" customHeight="1">
      <c r="A31" s="1494" t="s">
        <v>42</v>
      </c>
      <c r="C31" s="27"/>
      <c r="D31" s="1835">
        <f t="shared" si="1"/>
        <v>19</v>
      </c>
      <c r="E31" s="131" t="s">
        <v>394</v>
      </c>
      <c r="F31" s="131" t="s">
        <v>55</v>
      </c>
      <c r="G31" s="1850" t="s">
        <v>4183</v>
      </c>
      <c r="H31" s="1854">
        <v>1</v>
      </c>
      <c r="I31" s="1851">
        <v>6889</v>
      </c>
      <c r="J31" s="1852">
        <f t="shared" si="0"/>
        <v>6889</v>
      </c>
      <c r="K31" s="271"/>
      <c r="L31" s="156" t="s">
        <v>4184</v>
      </c>
      <c r="M31" s="154"/>
      <c r="N31" s="1853" t="s">
        <v>4165</v>
      </c>
      <c r="O31" s="32">
        <v>45911</v>
      </c>
      <c r="P31" s="28"/>
      <c r="Q31" s="40">
        <v>45925</v>
      </c>
      <c r="R31" s="32">
        <v>45926</v>
      </c>
      <c r="S31" s="1828">
        <v>45926</v>
      </c>
    </row>
    <row r="32" spans="1:19" s="4" customFormat="1" ht="19.7" customHeight="1">
      <c r="A32" s="1494" t="s">
        <v>42</v>
      </c>
      <c r="C32" s="431">
        <v>12</v>
      </c>
      <c r="D32" s="1835">
        <f t="shared" si="1"/>
        <v>20</v>
      </c>
      <c r="E32" s="131" t="s">
        <v>55</v>
      </c>
      <c r="F32" s="131" t="s">
        <v>55</v>
      </c>
      <c r="G32" s="1855" t="s">
        <v>3710</v>
      </c>
      <c r="H32" s="1856">
        <v>2</v>
      </c>
      <c r="I32" s="1857">
        <v>126</v>
      </c>
      <c r="J32" s="1852">
        <f t="shared" si="0"/>
        <v>252</v>
      </c>
      <c r="K32" s="464"/>
      <c r="L32" s="464" t="s">
        <v>4185</v>
      </c>
      <c r="M32" s="154"/>
      <c r="N32" s="1853" t="s">
        <v>4165</v>
      </c>
      <c r="O32" s="32">
        <v>45911</v>
      </c>
      <c r="P32" s="28"/>
      <c r="Q32" s="40">
        <v>45925</v>
      </c>
      <c r="R32" s="32">
        <v>45926</v>
      </c>
      <c r="S32" s="1828">
        <v>45926</v>
      </c>
    </row>
    <row r="33" spans="1:19" s="4" customFormat="1" ht="19.7" customHeight="1">
      <c r="A33" s="1494" t="s">
        <v>42</v>
      </c>
      <c r="C33" s="431">
        <v>12</v>
      </c>
      <c r="D33" s="1835">
        <f t="shared" si="1"/>
        <v>21</v>
      </c>
      <c r="E33" s="131" t="s">
        <v>55</v>
      </c>
      <c r="F33" s="131" t="s">
        <v>55</v>
      </c>
      <c r="G33" s="1850" t="s">
        <v>4186</v>
      </c>
      <c r="H33" s="1854">
        <v>2</v>
      </c>
      <c r="I33" s="1851">
        <v>75</v>
      </c>
      <c r="J33" s="465">
        <f>H33*I33</f>
        <v>150</v>
      </c>
      <c r="K33" s="271"/>
      <c r="L33" s="156" t="s">
        <v>4187</v>
      </c>
      <c r="M33" s="154"/>
      <c r="N33" s="1853" t="s">
        <v>4165</v>
      </c>
      <c r="O33" s="32">
        <v>45911</v>
      </c>
      <c r="P33" s="28"/>
      <c r="Q33" s="40">
        <v>45925</v>
      </c>
      <c r="R33" s="32">
        <v>45926</v>
      </c>
      <c r="S33" s="1828">
        <v>45926</v>
      </c>
    </row>
    <row r="34" spans="1:19" s="4" customFormat="1" ht="19.7" customHeight="1">
      <c r="A34" s="1494" t="s">
        <v>64</v>
      </c>
      <c r="C34" s="431">
        <v>13</v>
      </c>
      <c r="D34" s="1835">
        <f t="shared" si="1"/>
        <v>22</v>
      </c>
      <c r="E34" s="131" t="s">
        <v>55</v>
      </c>
      <c r="F34" s="131" t="s">
        <v>55</v>
      </c>
      <c r="G34" s="1850" t="s">
        <v>4188</v>
      </c>
      <c r="H34" s="1854">
        <v>1</v>
      </c>
      <c r="I34" s="1851">
        <v>62780</v>
      </c>
      <c r="J34" s="465">
        <f>H34*I34</f>
        <v>62780</v>
      </c>
      <c r="K34" s="271"/>
      <c r="L34" s="156" t="s">
        <v>4189</v>
      </c>
      <c r="M34" s="154"/>
      <c r="N34" s="1853" t="s">
        <v>4165</v>
      </c>
      <c r="O34" s="32">
        <v>45911</v>
      </c>
      <c r="P34" s="28"/>
      <c r="Q34" s="40">
        <v>45925</v>
      </c>
      <c r="R34" s="32">
        <v>45926</v>
      </c>
      <c r="S34" s="1828">
        <v>45926</v>
      </c>
    </row>
    <row r="35" spans="1:19" s="4" customFormat="1" ht="19.7" customHeight="1">
      <c r="A35" s="1494" t="s">
        <v>109</v>
      </c>
      <c r="C35" s="431">
        <v>14</v>
      </c>
      <c r="D35" s="1835">
        <f t="shared" si="1"/>
        <v>23</v>
      </c>
      <c r="E35" s="131" t="s">
        <v>55</v>
      </c>
      <c r="F35" s="131" t="s">
        <v>55</v>
      </c>
      <c r="G35" s="1850" t="s">
        <v>4190</v>
      </c>
      <c r="H35" s="1854">
        <v>1</v>
      </c>
      <c r="I35" s="1851">
        <v>8682</v>
      </c>
      <c r="J35" s="465">
        <f t="shared" ref="J35:J53" si="2">H35*I35</f>
        <v>8682</v>
      </c>
      <c r="K35" s="271"/>
      <c r="L35" s="156" t="s">
        <v>4191</v>
      </c>
      <c r="M35" s="154"/>
      <c r="N35" s="1853" t="s">
        <v>4165</v>
      </c>
      <c r="O35" s="32">
        <v>45911</v>
      </c>
      <c r="P35" s="28"/>
      <c r="Q35" s="40">
        <v>45925</v>
      </c>
      <c r="R35" s="32">
        <v>45926</v>
      </c>
      <c r="S35" s="1828">
        <v>45926</v>
      </c>
    </row>
    <row r="36" spans="1:19" s="4" customFormat="1" ht="19.7" customHeight="1">
      <c r="A36" s="1494" t="s">
        <v>77</v>
      </c>
      <c r="C36" s="431">
        <v>16</v>
      </c>
      <c r="D36" s="1835">
        <f t="shared" si="1"/>
        <v>24</v>
      </c>
      <c r="E36" s="131" t="s">
        <v>55</v>
      </c>
      <c r="F36" s="131" t="s">
        <v>55</v>
      </c>
      <c r="G36" s="1850" t="s">
        <v>1449</v>
      </c>
      <c r="H36" s="1854">
        <v>1</v>
      </c>
      <c r="I36" s="1851">
        <v>297</v>
      </c>
      <c r="J36" s="465">
        <f t="shared" si="2"/>
        <v>297</v>
      </c>
      <c r="K36" s="271"/>
      <c r="L36" s="156" t="s">
        <v>4192</v>
      </c>
      <c r="M36" s="154"/>
      <c r="N36" s="1853" t="s">
        <v>4165</v>
      </c>
      <c r="O36" s="32">
        <v>45911</v>
      </c>
      <c r="P36" s="28"/>
      <c r="Q36" s="40">
        <v>45925</v>
      </c>
      <c r="R36" s="32">
        <v>45926</v>
      </c>
      <c r="S36" s="1828">
        <v>45926</v>
      </c>
    </row>
    <row r="37" spans="1:19" s="4" customFormat="1" ht="19.7" customHeight="1">
      <c r="A37" s="1494" t="s">
        <v>54</v>
      </c>
      <c r="C37" s="431">
        <v>12</v>
      </c>
      <c r="D37" s="1835">
        <f t="shared" si="1"/>
        <v>25</v>
      </c>
      <c r="E37" s="396" t="s">
        <v>61</v>
      </c>
      <c r="F37" s="28" t="s">
        <v>55</v>
      </c>
      <c r="G37" s="1850" t="s">
        <v>4193</v>
      </c>
      <c r="H37" s="1854">
        <v>1</v>
      </c>
      <c r="I37" s="1851">
        <v>19881</v>
      </c>
      <c r="J37" s="465">
        <f t="shared" si="2"/>
        <v>19881</v>
      </c>
      <c r="K37" s="271"/>
      <c r="L37" s="156" t="s">
        <v>4194</v>
      </c>
      <c r="M37" s="154"/>
      <c r="N37" s="1853" t="s">
        <v>4165</v>
      </c>
      <c r="O37" s="32">
        <v>45911</v>
      </c>
      <c r="P37" s="28"/>
      <c r="Q37" s="40">
        <v>45925</v>
      </c>
      <c r="R37" s="32">
        <v>45926</v>
      </c>
      <c r="S37" s="1828">
        <v>45926</v>
      </c>
    </row>
    <row r="38" spans="1:19" s="4" customFormat="1" ht="19.7" customHeight="1">
      <c r="A38" s="1494" t="s">
        <v>42</v>
      </c>
      <c r="C38" s="27"/>
      <c r="D38" s="1835">
        <f t="shared" si="1"/>
        <v>26</v>
      </c>
      <c r="E38" s="131" t="s">
        <v>55</v>
      </c>
      <c r="F38" s="131" t="s">
        <v>55</v>
      </c>
      <c r="G38" s="1850" t="s">
        <v>3266</v>
      </c>
      <c r="H38" s="1854">
        <v>4</v>
      </c>
      <c r="I38" s="1851">
        <v>38</v>
      </c>
      <c r="J38" s="465">
        <f t="shared" si="2"/>
        <v>152</v>
      </c>
      <c r="K38" s="271"/>
      <c r="L38" s="156" t="s">
        <v>4195</v>
      </c>
      <c r="M38" s="154"/>
      <c r="N38" s="1853" t="s">
        <v>4165</v>
      </c>
      <c r="O38" s="32">
        <v>45911</v>
      </c>
      <c r="P38" s="28"/>
      <c r="Q38" s="40">
        <v>45925</v>
      </c>
      <c r="R38" s="32">
        <v>45926</v>
      </c>
      <c r="S38" s="1828">
        <v>45926</v>
      </c>
    </row>
    <row r="39" spans="1:19" s="4" customFormat="1" ht="19.7" customHeight="1">
      <c r="A39" s="1494" t="s">
        <v>42</v>
      </c>
      <c r="C39" s="27"/>
      <c r="D39" s="1835">
        <f t="shared" si="1"/>
        <v>27</v>
      </c>
      <c r="E39" s="131" t="s">
        <v>55</v>
      </c>
      <c r="F39" s="131" t="s">
        <v>55</v>
      </c>
      <c r="G39" s="1850" t="s">
        <v>4196</v>
      </c>
      <c r="H39" s="1854">
        <v>4</v>
      </c>
      <c r="I39" s="1851">
        <v>40</v>
      </c>
      <c r="J39" s="465">
        <f t="shared" si="2"/>
        <v>160</v>
      </c>
      <c r="K39" s="271"/>
      <c r="L39" s="156" t="s">
        <v>4195</v>
      </c>
      <c r="M39" s="154"/>
      <c r="N39" s="1853" t="s">
        <v>4165</v>
      </c>
      <c r="O39" s="32">
        <v>45911</v>
      </c>
      <c r="P39" s="28"/>
      <c r="Q39" s="40">
        <v>45925</v>
      </c>
      <c r="R39" s="32">
        <v>45926</v>
      </c>
      <c r="S39" s="1828">
        <v>45926</v>
      </c>
    </row>
    <row r="40" spans="1:19" s="4" customFormat="1" ht="19.7" customHeight="1">
      <c r="A40" s="1494" t="s">
        <v>42</v>
      </c>
      <c r="C40" s="431">
        <v>12</v>
      </c>
      <c r="D40" s="1835">
        <f t="shared" si="1"/>
        <v>28</v>
      </c>
      <c r="E40" s="131" t="s">
        <v>55</v>
      </c>
      <c r="F40" s="131" t="s">
        <v>55</v>
      </c>
      <c r="G40" s="1858" t="s">
        <v>240</v>
      </c>
      <c r="H40" s="1494">
        <v>6</v>
      </c>
      <c r="I40" s="1494">
        <v>77</v>
      </c>
      <c r="J40" s="465">
        <f t="shared" si="2"/>
        <v>462</v>
      </c>
      <c r="K40" s="217"/>
      <c r="L40" s="217" t="s">
        <v>3061</v>
      </c>
      <c r="M40" s="154"/>
      <c r="N40" s="1853" t="s">
        <v>4165</v>
      </c>
      <c r="O40" s="32">
        <v>45911</v>
      </c>
      <c r="P40" s="28"/>
      <c r="Q40" s="40">
        <v>45925</v>
      </c>
      <c r="R40" s="32">
        <v>45926</v>
      </c>
      <c r="S40" s="1828">
        <v>45926</v>
      </c>
    </row>
    <row r="41" spans="1:19" s="4" customFormat="1" ht="19.7" customHeight="1">
      <c r="A41" s="1494" t="s">
        <v>42</v>
      </c>
      <c r="C41" s="431">
        <v>12</v>
      </c>
      <c r="D41" s="1835">
        <f t="shared" si="1"/>
        <v>29</v>
      </c>
      <c r="E41" s="28" t="s">
        <v>55</v>
      </c>
      <c r="F41" s="592" t="s">
        <v>55</v>
      </c>
      <c r="G41" s="1850" t="s">
        <v>4197</v>
      </c>
      <c r="H41" s="1854">
        <v>2</v>
      </c>
      <c r="I41" s="1851">
        <v>187</v>
      </c>
      <c r="J41" s="465">
        <f t="shared" si="2"/>
        <v>374</v>
      </c>
      <c r="K41" s="271"/>
      <c r="L41" s="156" t="s">
        <v>1633</v>
      </c>
      <c r="M41" s="154"/>
      <c r="N41" s="1853" t="s">
        <v>4165</v>
      </c>
      <c r="O41" s="32">
        <v>45911</v>
      </c>
      <c r="P41" s="28"/>
      <c r="Q41" s="40">
        <v>45925</v>
      </c>
      <c r="R41" s="32">
        <v>45926</v>
      </c>
      <c r="S41" s="1828">
        <v>45926</v>
      </c>
    </row>
    <row r="42" spans="1:19" s="4" customFormat="1" ht="19.7" customHeight="1">
      <c r="A42" s="1494" t="s">
        <v>54</v>
      </c>
      <c r="C42" s="431">
        <v>12</v>
      </c>
      <c r="D42" s="1835">
        <f t="shared" si="1"/>
        <v>30</v>
      </c>
      <c r="E42" s="396" t="s">
        <v>61</v>
      </c>
      <c r="F42" s="28" t="s">
        <v>55</v>
      </c>
      <c r="G42" s="1850" t="s">
        <v>4198</v>
      </c>
      <c r="H42" s="1854">
        <v>1</v>
      </c>
      <c r="I42" s="1851">
        <v>13318</v>
      </c>
      <c r="J42" s="465">
        <f t="shared" si="2"/>
        <v>13318</v>
      </c>
      <c r="K42" s="271"/>
      <c r="L42" s="156" t="s">
        <v>4199</v>
      </c>
      <c r="M42" s="154"/>
      <c r="N42" s="1853" t="s">
        <v>4165</v>
      </c>
      <c r="O42" s="32">
        <v>45911</v>
      </c>
      <c r="P42" s="28"/>
      <c r="Q42" s="40">
        <v>45925</v>
      </c>
      <c r="R42" s="32">
        <v>45926</v>
      </c>
      <c r="S42" s="1828">
        <v>45926</v>
      </c>
    </row>
    <row r="43" spans="1:19" s="4" customFormat="1" ht="19.7" customHeight="1">
      <c r="A43" s="1494" t="s">
        <v>42</v>
      </c>
      <c r="C43" s="27"/>
      <c r="D43" s="1835">
        <f t="shared" si="1"/>
        <v>31</v>
      </c>
      <c r="E43" s="28" t="s">
        <v>55</v>
      </c>
      <c r="F43" s="592" t="s">
        <v>55</v>
      </c>
      <c r="G43" s="1850" t="s">
        <v>3293</v>
      </c>
      <c r="H43" s="1854">
        <v>10</v>
      </c>
      <c r="I43" s="1851">
        <v>41</v>
      </c>
      <c r="J43" s="465">
        <f t="shared" si="2"/>
        <v>410</v>
      </c>
      <c r="K43" s="271"/>
      <c r="L43" s="156" t="s">
        <v>1633</v>
      </c>
      <c r="M43" s="154"/>
      <c r="N43" s="1853" t="s">
        <v>4165</v>
      </c>
      <c r="O43" s="32">
        <v>45911</v>
      </c>
      <c r="P43" s="28"/>
      <c r="Q43" s="40">
        <v>45925</v>
      </c>
      <c r="R43" s="32">
        <v>45926</v>
      </c>
      <c r="S43" s="1828">
        <v>45926</v>
      </c>
    </row>
    <row r="44" spans="1:19" s="4" customFormat="1" ht="19.7" customHeight="1">
      <c r="A44" s="1494" t="s">
        <v>42</v>
      </c>
      <c r="C44" s="27"/>
      <c r="D44" s="1835">
        <f t="shared" si="1"/>
        <v>32</v>
      </c>
      <c r="E44" s="28" t="s">
        <v>55</v>
      </c>
      <c r="F44" s="592" t="s">
        <v>55</v>
      </c>
      <c r="G44" s="1850" t="s">
        <v>2420</v>
      </c>
      <c r="H44" s="1854">
        <v>1</v>
      </c>
      <c r="I44" s="1851">
        <v>187</v>
      </c>
      <c r="J44" s="465">
        <f t="shared" si="2"/>
        <v>187</v>
      </c>
      <c r="K44" s="271"/>
      <c r="L44" s="156" t="s">
        <v>1633</v>
      </c>
      <c r="M44" s="154"/>
      <c r="N44" s="1853" t="s">
        <v>4165</v>
      </c>
      <c r="O44" s="32">
        <v>45911</v>
      </c>
      <c r="P44" s="28"/>
      <c r="Q44" s="40">
        <v>45925</v>
      </c>
      <c r="R44" s="32">
        <v>45926</v>
      </c>
      <c r="S44" s="1828">
        <v>45926</v>
      </c>
    </row>
    <row r="45" spans="1:19" s="4" customFormat="1" ht="19.7" customHeight="1">
      <c r="A45" s="1494" t="s">
        <v>42</v>
      </c>
      <c r="C45" s="27"/>
      <c r="D45" s="1835">
        <f t="shared" si="1"/>
        <v>33</v>
      </c>
      <c r="E45" s="28" t="s">
        <v>55</v>
      </c>
      <c r="F45" s="592" t="s">
        <v>55</v>
      </c>
      <c r="G45" s="1850" t="s">
        <v>467</v>
      </c>
      <c r="H45" s="1854">
        <v>4</v>
      </c>
      <c r="I45" s="1851">
        <v>112</v>
      </c>
      <c r="J45" s="465">
        <f t="shared" si="2"/>
        <v>448</v>
      </c>
      <c r="K45" s="271"/>
      <c r="L45" s="156" t="s">
        <v>4200</v>
      </c>
      <c r="M45" s="154"/>
      <c r="N45" s="1853" t="s">
        <v>4165</v>
      </c>
      <c r="O45" s="32">
        <v>45911</v>
      </c>
      <c r="P45" s="28"/>
      <c r="Q45" s="40">
        <v>45925</v>
      </c>
      <c r="R45" s="32">
        <v>45926</v>
      </c>
      <c r="S45" s="1828">
        <v>45926</v>
      </c>
    </row>
    <row r="46" spans="1:19" s="4" customFormat="1" ht="19.7" customHeight="1">
      <c r="A46" s="1494" t="s">
        <v>42</v>
      </c>
      <c r="C46" s="27"/>
      <c r="D46" s="1835">
        <f t="shared" si="1"/>
        <v>34</v>
      </c>
      <c r="E46" s="28" t="s">
        <v>55</v>
      </c>
      <c r="F46" s="592" t="s">
        <v>55</v>
      </c>
      <c r="G46" s="1850" t="s">
        <v>3467</v>
      </c>
      <c r="H46" s="1854">
        <v>4</v>
      </c>
      <c r="I46" s="1851">
        <v>112</v>
      </c>
      <c r="J46" s="465">
        <f t="shared" si="2"/>
        <v>448</v>
      </c>
      <c r="K46" s="271"/>
      <c r="L46" s="156" t="s">
        <v>4200</v>
      </c>
      <c r="M46" s="154"/>
      <c r="N46" s="1853" t="s">
        <v>4165</v>
      </c>
      <c r="O46" s="32">
        <v>45911</v>
      </c>
      <c r="P46" s="28"/>
      <c r="Q46" s="40">
        <v>45925</v>
      </c>
      <c r="R46" s="32">
        <v>45926</v>
      </c>
      <c r="S46" s="1828">
        <v>45926</v>
      </c>
    </row>
    <row r="47" spans="1:19" s="4" customFormat="1" ht="19.7" customHeight="1">
      <c r="A47" s="398" t="s">
        <v>54</v>
      </c>
      <c r="C47" s="431">
        <v>12</v>
      </c>
      <c r="D47" s="1835">
        <f t="shared" si="1"/>
        <v>35</v>
      </c>
      <c r="E47" s="396" t="s">
        <v>61</v>
      </c>
      <c r="F47" s="28" t="s">
        <v>55</v>
      </c>
      <c r="G47" s="1850" t="s">
        <v>4201</v>
      </c>
      <c r="H47" s="1854">
        <v>1</v>
      </c>
      <c r="I47" s="1851">
        <v>9883</v>
      </c>
      <c r="J47" s="465">
        <f t="shared" si="2"/>
        <v>9883</v>
      </c>
      <c r="K47" s="271"/>
      <c r="L47" s="156" t="s">
        <v>4202</v>
      </c>
      <c r="M47" s="154"/>
      <c r="N47" s="1853" t="s">
        <v>4165</v>
      </c>
      <c r="O47" s="32">
        <v>45911</v>
      </c>
      <c r="P47" s="28"/>
      <c r="Q47" s="40">
        <v>45925</v>
      </c>
      <c r="R47" s="32">
        <v>45926</v>
      </c>
      <c r="S47" s="1828">
        <v>45926</v>
      </c>
    </row>
    <row r="48" spans="1:19" s="4" customFormat="1" ht="19.7" customHeight="1">
      <c r="A48" s="1494" t="s">
        <v>42</v>
      </c>
      <c r="C48" s="27"/>
      <c r="D48" s="1835">
        <f t="shared" si="1"/>
        <v>36</v>
      </c>
      <c r="E48" s="28" t="s">
        <v>55</v>
      </c>
      <c r="F48" s="592" t="s">
        <v>55</v>
      </c>
      <c r="G48" s="1850" t="s">
        <v>3266</v>
      </c>
      <c r="H48" s="1854">
        <v>4</v>
      </c>
      <c r="I48" s="1851">
        <v>38</v>
      </c>
      <c r="J48" s="465">
        <f t="shared" si="2"/>
        <v>152</v>
      </c>
      <c r="K48" s="271"/>
      <c r="L48" s="156" t="s">
        <v>4195</v>
      </c>
      <c r="M48" s="154"/>
      <c r="N48" s="1853" t="s">
        <v>4165</v>
      </c>
      <c r="O48" s="32">
        <v>45911</v>
      </c>
      <c r="P48" s="28"/>
      <c r="Q48" s="40">
        <v>45925</v>
      </c>
      <c r="R48" s="32">
        <v>45926</v>
      </c>
      <c r="S48" s="1828">
        <v>45926</v>
      </c>
    </row>
    <row r="49" spans="1:19" s="4" customFormat="1" ht="19.7" customHeight="1">
      <c r="A49" s="1494" t="s">
        <v>42</v>
      </c>
      <c r="C49" s="27"/>
      <c r="D49" s="1835">
        <f t="shared" si="1"/>
        <v>37</v>
      </c>
      <c r="E49" s="28" t="s">
        <v>55</v>
      </c>
      <c r="F49" s="592" t="s">
        <v>55</v>
      </c>
      <c r="G49" s="1850" t="s">
        <v>3293</v>
      </c>
      <c r="H49" s="1854">
        <v>10</v>
      </c>
      <c r="I49" s="1851">
        <v>41</v>
      </c>
      <c r="J49" s="465">
        <f t="shared" si="2"/>
        <v>410</v>
      </c>
      <c r="K49" s="271"/>
      <c r="L49" s="156" t="s">
        <v>1633</v>
      </c>
      <c r="M49" s="154"/>
      <c r="N49" s="1853" t="s">
        <v>4165</v>
      </c>
      <c r="O49" s="32">
        <v>45911</v>
      </c>
      <c r="P49" s="28"/>
      <c r="Q49" s="40">
        <v>45925</v>
      </c>
      <c r="R49" s="32">
        <v>45926</v>
      </c>
      <c r="S49" s="1828">
        <v>45926</v>
      </c>
    </row>
    <row r="50" spans="1:19" s="4" customFormat="1" ht="19.7" customHeight="1">
      <c r="A50" s="398" t="s">
        <v>1559</v>
      </c>
      <c r="C50" s="431">
        <v>15</v>
      </c>
      <c r="D50" s="1835">
        <f t="shared" si="1"/>
        <v>38</v>
      </c>
      <c r="E50" s="131" t="s">
        <v>55</v>
      </c>
      <c r="F50" s="131" t="s">
        <v>55</v>
      </c>
      <c r="G50" s="1850" t="s">
        <v>4203</v>
      </c>
      <c r="H50" s="1854">
        <v>2</v>
      </c>
      <c r="I50" s="1851">
        <v>1663</v>
      </c>
      <c r="J50" s="465">
        <f t="shared" si="2"/>
        <v>3326</v>
      </c>
      <c r="K50" s="271"/>
      <c r="L50" s="156" t="s">
        <v>4204</v>
      </c>
      <c r="M50" s="154"/>
      <c r="N50" s="1853" t="s">
        <v>4165</v>
      </c>
      <c r="O50" s="32">
        <v>45911</v>
      </c>
      <c r="P50" s="28"/>
      <c r="Q50" s="40">
        <v>45925</v>
      </c>
      <c r="R50" s="32">
        <v>45926</v>
      </c>
      <c r="S50" s="1828">
        <v>45926</v>
      </c>
    </row>
    <row r="51" spans="1:19" s="4" customFormat="1" ht="19.7" customHeight="1">
      <c r="A51" s="398" t="s">
        <v>54</v>
      </c>
      <c r="C51" s="431">
        <v>12</v>
      </c>
      <c r="D51" s="1835">
        <f t="shared" si="1"/>
        <v>39</v>
      </c>
      <c r="E51" s="396" t="s">
        <v>61</v>
      </c>
      <c r="F51" s="28" t="s">
        <v>55</v>
      </c>
      <c r="G51" s="1859" t="s">
        <v>4205</v>
      </c>
      <c r="H51" s="1860">
        <v>1</v>
      </c>
      <c r="I51" s="1861">
        <v>8287</v>
      </c>
      <c r="J51" s="465">
        <f t="shared" si="2"/>
        <v>8287</v>
      </c>
      <c r="K51" s="828"/>
      <c r="L51" s="931" t="s">
        <v>4206</v>
      </c>
      <c r="M51" s="154"/>
      <c r="N51" s="1853" t="s">
        <v>4165</v>
      </c>
      <c r="O51" s="32">
        <v>45911</v>
      </c>
      <c r="P51" s="28"/>
      <c r="Q51" s="40">
        <v>45925</v>
      </c>
      <c r="R51" s="32">
        <v>45926</v>
      </c>
      <c r="S51" s="1828">
        <v>45926</v>
      </c>
    </row>
    <row r="52" spans="1:19" s="4" customFormat="1" ht="19.7" customHeight="1">
      <c r="A52" s="398" t="s">
        <v>54</v>
      </c>
      <c r="C52" s="431">
        <v>12</v>
      </c>
      <c r="D52" s="1835">
        <f t="shared" si="1"/>
        <v>40</v>
      </c>
      <c r="E52" s="396" t="s">
        <v>61</v>
      </c>
      <c r="F52" s="28" t="s">
        <v>55</v>
      </c>
      <c r="G52" s="1859" t="s">
        <v>4207</v>
      </c>
      <c r="H52" s="1860">
        <v>1</v>
      </c>
      <c r="I52" s="1861">
        <v>8199</v>
      </c>
      <c r="J52" s="465">
        <f t="shared" si="2"/>
        <v>8199</v>
      </c>
      <c r="K52" s="828"/>
      <c r="L52" s="35" t="s">
        <v>4208</v>
      </c>
      <c r="M52" s="154"/>
      <c r="N52" s="1853" t="s">
        <v>4165</v>
      </c>
      <c r="O52" s="32">
        <v>45911</v>
      </c>
      <c r="P52" s="28"/>
      <c r="Q52" s="40">
        <v>45925</v>
      </c>
      <c r="R52" s="32">
        <v>45926</v>
      </c>
      <c r="S52" s="1828">
        <v>45926</v>
      </c>
    </row>
    <row r="53" spans="1:19" s="4" customFormat="1" ht="19.7" customHeight="1">
      <c r="A53" s="1494" t="s">
        <v>42</v>
      </c>
      <c r="C53" s="27"/>
      <c r="D53" s="1835">
        <f t="shared" si="1"/>
        <v>41</v>
      </c>
      <c r="E53" s="28" t="s">
        <v>55</v>
      </c>
      <c r="F53" s="592" t="s">
        <v>55</v>
      </c>
      <c r="G53" s="1850" t="s">
        <v>1447</v>
      </c>
      <c r="H53" s="1854">
        <v>1</v>
      </c>
      <c r="I53" s="1851">
        <v>287</v>
      </c>
      <c r="J53" s="465">
        <f t="shared" si="2"/>
        <v>287</v>
      </c>
      <c r="K53" s="271"/>
      <c r="L53" s="156" t="s">
        <v>4209</v>
      </c>
      <c r="M53" s="154"/>
      <c r="N53" s="1853" t="s">
        <v>4165</v>
      </c>
      <c r="O53" s="32">
        <v>45911</v>
      </c>
      <c r="P53" s="28"/>
      <c r="Q53" s="40">
        <v>45925</v>
      </c>
      <c r="R53" s="32">
        <v>45926</v>
      </c>
      <c r="S53" s="1828">
        <v>45926</v>
      </c>
    </row>
    <row r="54" spans="1:19" s="4" customFormat="1" ht="19.7" customHeight="1">
      <c r="D54" s="28"/>
      <c r="E54" s="28"/>
      <c r="F54" s="28"/>
      <c r="G54" s="73"/>
      <c r="H54" s="229"/>
      <c r="I54" s="27"/>
      <c r="J54" s="77"/>
      <c r="K54" s="217"/>
      <c r="L54" s="73"/>
      <c r="M54" s="27"/>
      <c r="N54" s="27"/>
      <c r="O54" s="32"/>
      <c r="P54" s="28"/>
      <c r="Q54" s="27"/>
      <c r="R54" s="32"/>
      <c r="S54" s="1828"/>
    </row>
    <row r="55" spans="1:19" s="4" customFormat="1" ht="19.7" customHeight="1">
      <c r="D55" s="28"/>
      <c r="E55" s="28"/>
      <c r="F55" s="28"/>
      <c r="G55" s="306">
        <f>SUM(J13:J54)</f>
        <v>191535</v>
      </c>
      <c r="H55" s="826"/>
      <c r="I55" s="27"/>
      <c r="J55" s="77"/>
      <c r="K55" s="217"/>
      <c r="L55" s="73"/>
      <c r="M55" s="27"/>
      <c r="N55" s="27"/>
      <c r="O55" s="32"/>
      <c r="P55" s="28"/>
      <c r="Q55" s="27"/>
      <c r="R55" s="32"/>
      <c r="S55" s="1828"/>
    </row>
    <row r="56" spans="1:19" s="4" customFormat="1" ht="19.7" customHeight="1">
      <c r="D56" s="28"/>
      <c r="E56" s="28"/>
      <c r="F56" s="28"/>
      <c r="G56" s="1845"/>
      <c r="H56" s="826"/>
      <c r="I56" s="27"/>
      <c r="J56" s="77"/>
      <c r="K56" s="217"/>
      <c r="L56" s="73"/>
      <c r="M56" s="27"/>
      <c r="N56" s="27"/>
      <c r="O56" s="32"/>
      <c r="P56" s="28"/>
      <c r="Q56" s="27"/>
      <c r="R56" s="32"/>
      <c r="S56" s="1828"/>
    </row>
    <row r="57" spans="1:19" s="4" customFormat="1" ht="19.7" customHeight="1">
      <c r="D57" s="28"/>
      <c r="E57" s="28"/>
      <c r="F57" s="28"/>
      <c r="G57" s="27"/>
      <c r="H57" s="27"/>
      <c r="I57" s="27"/>
      <c r="J57" s="31"/>
      <c r="K57" s="217"/>
      <c r="L57" s="27"/>
      <c r="M57" s="27"/>
      <c r="N57" s="27"/>
      <c r="O57" s="32"/>
      <c r="P57" s="28"/>
      <c r="Q57" s="27"/>
      <c r="R57" s="32"/>
      <c r="S57" s="1828"/>
    </row>
    <row r="58" spans="1:19" s="4" customFormat="1" ht="19.7" customHeight="1">
      <c r="A58" s="1587"/>
      <c r="B58" s="1587"/>
      <c r="C58" s="1587"/>
      <c r="D58" s="28"/>
      <c r="E58" s="1834" t="s">
        <v>4148</v>
      </c>
      <c r="F58" s="1313"/>
      <c r="G58" s="1829"/>
      <c r="H58" s="27"/>
      <c r="I58" s="27"/>
      <c r="J58" s="31"/>
      <c r="K58" s="217"/>
      <c r="L58" s="27"/>
      <c r="M58" s="27"/>
      <c r="N58" s="27"/>
      <c r="O58" s="32"/>
      <c r="P58" s="28"/>
      <c r="Q58" s="27"/>
      <c r="R58" s="32"/>
      <c r="S58" s="1828"/>
    </row>
    <row r="59" spans="1:19" s="4" customFormat="1" ht="19.7" customHeight="1">
      <c r="A59" s="1494" t="s">
        <v>42</v>
      </c>
      <c r="B59" s="27"/>
      <c r="C59" s="1173">
        <v>15</v>
      </c>
      <c r="D59" s="1835">
        <f>+D53+1</f>
        <v>42</v>
      </c>
      <c r="E59" s="27" t="s">
        <v>55</v>
      </c>
      <c r="F59" s="27" t="s">
        <v>55</v>
      </c>
      <c r="G59" s="1862" t="s">
        <v>167</v>
      </c>
      <c r="H59" s="1863">
        <v>4</v>
      </c>
      <c r="I59" s="1864">
        <v>69</v>
      </c>
      <c r="J59" s="168">
        <f t="shared" ref="J59:J65" si="3">H59*I59</f>
        <v>276</v>
      </c>
      <c r="K59" s="31"/>
      <c r="L59" s="187" t="s">
        <v>168</v>
      </c>
      <c r="M59" s="196" t="s">
        <v>4210</v>
      </c>
      <c r="N59" s="1853" t="s">
        <v>4165</v>
      </c>
      <c r="O59" s="32">
        <v>45911</v>
      </c>
      <c r="P59" s="28"/>
      <c r="Q59" s="40">
        <v>45925</v>
      </c>
      <c r="R59" s="32">
        <v>45926</v>
      </c>
      <c r="S59" s="1828">
        <v>45926</v>
      </c>
    </row>
    <row r="60" spans="1:19" s="4" customFormat="1" ht="19.7" customHeight="1">
      <c r="A60" s="1494" t="s">
        <v>42</v>
      </c>
      <c r="B60" s="27"/>
      <c r="C60" s="1173">
        <v>15</v>
      </c>
      <c r="D60" s="1835">
        <f>+D59+1</f>
        <v>43</v>
      </c>
      <c r="E60" s="27" t="s">
        <v>55</v>
      </c>
      <c r="F60" s="27" t="s">
        <v>55</v>
      </c>
      <c r="G60" s="1865" t="s">
        <v>4211</v>
      </c>
      <c r="H60" s="1866">
        <v>2</v>
      </c>
      <c r="I60" s="1864">
        <v>46</v>
      </c>
      <c r="J60" s="168">
        <f t="shared" si="3"/>
        <v>92</v>
      </c>
      <c r="K60" s="217"/>
      <c r="L60" s="78" t="s">
        <v>4212</v>
      </c>
      <c r="M60" s="302"/>
      <c r="N60" s="1853" t="s">
        <v>4165</v>
      </c>
      <c r="O60" s="32">
        <v>45911</v>
      </c>
      <c r="P60" s="28"/>
      <c r="Q60" s="40">
        <v>45925</v>
      </c>
      <c r="R60" s="32">
        <v>45926</v>
      </c>
      <c r="S60" s="1828">
        <v>45926</v>
      </c>
    </row>
    <row r="61" spans="1:19" s="4" customFormat="1" ht="19.7" customHeight="1">
      <c r="A61" s="1494" t="s">
        <v>109</v>
      </c>
      <c r="C61" s="431">
        <v>12</v>
      </c>
      <c r="D61" s="1835">
        <f t="shared" ref="D61:D65" si="4">+D60+1</f>
        <v>44</v>
      </c>
      <c r="E61" s="396" t="s">
        <v>61</v>
      </c>
      <c r="F61" s="28" t="s">
        <v>55</v>
      </c>
      <c r="G61" s="1865" t="s">
        <v>567</v>
      </c>
      <c r="H61" s="1866">
        <v>1</v>
      </c>
      <c r="I61" s="1864">
        <v>4500</v>
      </c>
      <c r="J61" s="168">
        <f t="shared" si="3"/>
        <v>4500</v>
      </c>
      <c r="K61" s="217"/>
      <c r="L61" s="78" t="s">
        <v>1182</v>
      </c>
      <c r="M61" s="302"/>
      <c r="N61" s="1853" t="s">
        <v>4165</v>
      </c>
      <c r="O61" s="32">
        <v>45911</v>
      </c>
      <c r="P61" s="28"/>
      <c r="Q61" s="40">
        <v>45925</v>
      </c>
      <c r="R61" s="32">
        <v>45926</v>
      </c>
      <c r="S61" s="1828">
        <v>45926</v>
      </c>
    </row>
    <row r="62" spans="1:19" s="4" customFormat="1" ht="19.7" customHeight="1">
      <c r="A62" s="1494" t="s">
        <v>109</v>
      </c>
      <c r="C62" s="431">
        <v>12</v>
      </c>
      <c r="D62" s="1835">
        <f t="shared" si="4"/>
        <v>45</v>
      </c>
      <c r="E62" s="396" t="s">
        <v>61</v>
      </c>
      <c r="F62" s="28" t="s">
        <v>55</v>
      </c>
      <c r="G62" s="1865" t="s">
        <v>4213</v>
      </c>
      <c r="H62" s="1866">
        <v>1</v>
      </c>
      <c r="I62" s="1864">
        <v>2991</v>
      </c>
      <c r="J62" s="168">
        <f t="shared" si="3"/>
        <v>2991</v>
      </c>
      <c r="K62" s="217"/>
      <c r="L62" s="78" t="s">
        <v>4214</v>
      </c>
      <c r="M62" s="302"/>
      <c r="N62" s="1853" t="s">
        <v>4165</v>
      </c>
      <c r="O62" s="32">
        <v>45911</v>
      </c>
      <c r="P62" s="28"/>
      <c r="Q62" s="40">
        <v>45925</v>
      </c>
      <c r="R62" s="32">
        <v>45926</v>
      </c>
      <c r="S62" s="1828">
        <v>45926</v>
      </c>
    </row>
    <row r="63" spans="1:19" s="4" customFormat="1" ht="19.7" customHeight="1">
      <c r="A63" s="1494" t="s">
        <v>109</v>
      </c>
      <c r="C63" s="431">
        <v>12</v>
      </c>
      <c r="D63" s="1835">
        <f t="shared" si="4"/>
        <v>46</v>
      </c>
      <c r="E63" s="396" t="s">
        <v>61</v>
      </c>
      <c r="F63" s="28" t="s">
        <v>55</v>
      </c>
      <c r="G63" s="1865" t="s">
        <v>163</v>
      </c>
      <c r="H63" s="1866">
        <v>1</v>
      </c>
      <c r="I63" s="1864">
        <v>3897</v>
      </c>
      <c r="J63" s="168">
        <f t="shared" si="3"/>
        <v>3897</v>
      </c>
      <c r="K63" s="217"/>
      <c r="L63" s="78" t="s">
        <v>4215</v>
      </c>
      <c r="M63" s="302"/>
      <c r="N63" s="1853" t="s">
        <v>4165</v>
      </c>
      <c r="O63" s="32">
        <v>45911</v>
      </c>
      <c r="P63" s="28"/>
      <c r="Q63" s="40">
        <v>45925</v>
      </c>
      <c r="R63" s="32">
        <v>45926</v>
      </c>
      <c r="S63" s="1828">
        <v>45926</v>
      </c>
    </row>
    <row r="64" spans="1:19" s="4" customFormat="1" ht="19.7" customHeight="1">
      <c r="A64" s="1494" t="s">
        <v>42</v>
      </c>
      <c r="B64" s="27"/>
      <c r="C64" s="1173">
        <v>15</v>
      </c>
      <c r="D64" s="1835">
        <f t="shared" si="4"/>
        <v>47</v>
      </c>
      <c r="E64" s="200" t="s">
        <v>55</v>
      </c>
      <c r="F64" s="200" t="s">
        <v>55</v>
      </c>
      <c r="G64" s="1855" t="s">
        <v>191</v>
      </c>
      <c r="H64" s="1867">
        <v>1</v>
      </c>
      <c r="I64" s="1868">
        <v>821</v>
      </c>
      <c r="J64" s="168">
        <f t="shared" si="3"/>
        <v>821</v>
      </c>
      <c r="K64" s="205"/>
      <c r="L64" s="206" t="s">
        <v>1560</v>
      </c>
      <c r="M64" s="197"/>
      <c r="N64" s="1853" t="s">
        <v>4165</v>
      </c>
      <c r="O64" s="32">
        <v>45911</v>
      </c>
      <c r="P64" s="28"/>
      <c r="Q64" s="40">
        <v>45925</v>
      </c>
      <c r="R64" s="32">
        <v>45926</v>
      </c>
      <c r="S64" s="1828">
        <v>45926</v>
      </c>
    </row>
    <row r="65" spans="1:19" s="4" customFormat="1" ht="19.7" customHeight="1">
      <c r="A65" s="1494" t="s">
        <v>42</v>
      </c>
      <c r="B65" s="27"/>
      <c r="C65" s="1173">
        <v>15</v>
      </c>
      <c r="D65" s="1835">
        <f t="shared" si="4"/>
        <v>48</v>
      </c>
      <c r="E65" s="200" t="s">
        <v>55</v>
      </c>
      <c r="F65" s="200" t="s">
        <v>55</v>
      </c>
      <c r="G65" s="1855" t="s">
        <v>193</v>
      </c>
      <c r="H65" s="1867">
        <v>1</v>
      </c>
      <c r="I65" s="1868">
        <v>1336</v>
      </c>
      <c r="J65" s="168">
        <f t="shared" si="3"/>
        <v>1336</v>
      </c>
      <c r="K65" s="205"/>
      <c r="L65" s="206" t="s">
        <v>1560</v>
      </c>
      <c r="M65" s="197"/>
      <c r="N65" s="1853" t="s">
        <v>4165</v>
      </c>
      <c r="O65" s="32">
        <v>45911</v>
      </c>
      <c r="P65" s="28"/>
      <c r="Q65" s="40">
        <v>45925</v>
      </c>
      <c r="R65" s="32">
        <v>45926</v>
      </c>
      <c r="S65" s="1828">
        <v>45926</v>
      </c>
    </row>
    <row r="66" spans="1:19" s="4" customFormat="1" ht="19.7" customHeight="1">
      <c r="D66" s="28"/>
      <c r="E66" s="200"/>
      <c r="F66" s="200"/>
      <c r="G66" s="73"/>
      <c r="H66" s="27"/>
      <c r="I66" s="77"/>
      <c r="J66" s="77"/>
      <c r="K66" s="217"/>
      <c r="L66" s="195"/>
      <c r="M66" s="221"/>
      <c r="N66" s="27"/>
      <c r="O66" s="32"/>
      <c r="P66" s="28"/>
      <c r="Q66" s="27"/>
      <c r="R66" s="32"/>
      <c r="S66" s="1828"/>
    </row>
    <row r="67" spans="1:19" s="4" customFormat="1" ht="19.7" customHeight="1">
      <c r="D67" s="28"/>
      <c r="E67" s="220"/>
      <c r="F67" s="220"/>
      <c r="G67" s="306">
        <f>SUM(J59:J66)</f>
        <v>13913</v>
      </c>
      <c r="H67" s="365"/>
      <c r="I67" s="221"/>
      <c r="J67" s="77"/>
      <c r="K67" s="909"/>
      <c r="L67" s="216"/>
      <c r="M67" s="221"/>
      <c r="N67" s="27"/>
      <c r="O67" s="32"/>
      <c r="P67" s="28"/>
      <c r="Q67" s="27"/>
      <c r="R67" s="32"/>
      <c r="S67" s="1828"/>
    </row>
    <row r="68" spans="1:19" s="4" customFormat="1" ht="19.7" customHeight="1">
      <c r="D68" s="28"/>
      <c r="E68" s="28"/>
      <c r="F68" s="28"/>
      <c r="G68" s="73"/>
      <c r="H68" s="826"/>
      <c r="I68" s="27"/>
      <c r="J68" s="77"/>
      <c r="K68" s="217"/>
      <c r="L68" s="73"/>
      <c r="M68" s="27"/>
      <c r="N68" s="27"/>
      <c r="O68" s="32"/>
      <c r="P68" s="28"/>
      <c r="Q68" s="27"/>
      <c r="R68" s="32"/>
      <c r="S68" s="1828"/>
    </row>
    <row r="69" spans="1:19" s="4" customFormat="1" ht="19.7" customHeight="1">
      <c r="D69" s="28"/>
      <c r="E69" s="28"/>
      <c r="F69" s="28"/>
      <c r="G69" s="27"/>
      <c r="H69" s="27"/>
      <c r="I69" s="27"/>
      <c r="J69" s="31"/>
      <c r="K69" s="217"/>
      <c r="L69" s="27"/>
      <c r="M69" s="27"/>
      <c r="N69" s="27"/>
      <c r="O69" s="32"/>
      <c r="P69" s="28"/>
      <c r="Q69" s="27"/>
      <c r="R69" s="32"/>
      <c r="S69" s="1828"/>
    </row>
    <row r="70" spans="1:19" s="4" customFormat="1" ht="19.7" customHeight="1">
      <c r="A70" s="1587"/>
      <c r="B70" s="1587"/>
      <c r="C70" s="1587"/>
      <c r="D70" s="28"/>
      <c r="E70" s="1312" t="s">
        <v>4154</v>
      </c>
      <c r="F70" s="1313"/>
      <c r="G70" s="1829"/>
      <c r="H70" s="27"/>
      <c r="I70" s="27"/>
      <c r="J70" s="31"/>
      <c r="K70" s="217"/>
      <c r="L70" s="27"/>
      <c r="M70" s="27"/>
      <c r="N70" s="27"/>
      <c r="O70" s="32"/>
      <c r="P70" s="28"/>
      <c r="Q70" s="27"/>
      <c r="R70" s="32"/>
      <c r="S70" s="1828"/>
    </row>
    <row r="71" spans="1:19" s="4" customFormat="1" ht="19.7" customHeight="1">
      <c r="A71" s="1494" t="s">
        <v>2645</v>
      </c>
      <c r="B71" s="27"/>
      <c r="C71" s="1278">
        <v>18</v>
      </c>
      <c r="D71" s="1835">
        <f>+D65+1</f>
        <v>49</v>
      </c>
      <c r="E71" s="28" t="s">
        <v>55</v>
      </c>
      <c r="F71" s="28" t="s">
        <v>55</v>
      </c>
      <c r="G71" s="1716" t="s">
        <v>619</v>
      </c>
      <c r="H71" s="1494">
        <v>1</v>
      </c>
      <c r="I71" s="1869">
        <v>31598</v>
      </c>
      <c r="J71" s="77">
        <f t="shared" ref="J71:J86" si="5">H71*I71</f>
        <v>31598</v>
      </c>
      <c r="K71" s="31"/>
      <c r="L71" s="73" t="s">
        <v>620</v>
      </c>
      <c r="M71" s="27"/>
      <c r="N71" s="1853" t="s">
        <v>4165</v>
      </c>
      <c r="O71" s="32">
        <v>45911</v>
      </c>
      <c r="P71" s="28"/>
      <c r="Q71" s="40">
        <v>45925</v>
      </c>
      <c r="R71" s="32">
        <v>45926</v>
      </c>
      <c r="S71" s="1828">
        <v>45926</v>
      </c>
    </row>
    <row r="72" spans="1:19" s="4" customFormat="1" ht="19.7" customHeight="1">
      <c r="A72" s="1494" t="s">
        <v>42</v>
      </c>
      <c r="B72" s="27"/>
      <c r="C72" s="27"/>
      <c r="D72" s="1835">
        <f>+D71+1</f>
        <v>50</v>
      </c>
      <c r="E72" s="131" t="s">
        <v>55</v>
      </c>
      <c r="F72" s="131" t="s">
        <v>55</v>
      </c>
      <c r="G72" s="1870" t="s">
        <v>3662</v>
      </c>
      <c r="H72" s="1851">
        <v>1</v>
      </c>
      <c r="I72" s="1871">
        <v>4880</v>
      </c>
      <c r="J72" s="554">
        <f t="shared" si="5"/>
        <v>4880</v>
      </c>
      <c r="K72" s="159"/>
      <c r="L72" s="166" t="s">
        <v>635</v>
      </c>
      <c r="M72" s="27"/>
      <c r="N72" s="1853" t="s">
        <v>4165</v>
      </c>
      <c r="O72" s="32">
        <v>45911</v>
      </c>
      <c r="P72" s="28"/>
      <c r="Q72" s="40">
        <v>45925</v>
      </c>
      <c r="R72" s="32">
        <v>45926</v>
      </c>
      <c r="S72" s="1828">
        <v>45926</v>
      </c>
    </row>
    <row r="73" spans="1:19" s="4" customFormat="1" ht="19.7" customHeight="1">
      <c r="A73" s="1494" t="s">
        <v>42</v>
      </c>
      <c r="B73" s="27"/>
      <c r="C73" s="27"/>
      <c r="D73" s="1835">
        <f t="shared" ref="D73:D111" si="6">+D72+1</f>
        <v>51</v>
      </c>
      <c r="E73" s="133" t="s">
        <v>55</v>
      </c>
      <c r="F73" s="133" t="s">
        <v>55</v>
      </c>
      <c r="G73" s="1872" t="s">
        <v>256</v>
      </c>
      <c r="H73" s="1873">
        <v>1</v>
      </c>
      <c r="I73" s="1874">
        <v>5451</v>
      </c>
      <c r="J73" s="76">
        <f t="shared" si="5"/>
        <v>5451</v>
      </c>
      <c r="K73" s="135"/>
      <c r="L73" s="136" t="s">
        <v>257</v>
      </c>
      <c r="M73" s="27"/>
      <c r="N73" s="1853" t="s">
        <v>4165</v>
      </c>
      <c r="O73" s="32">
        <v>45911</v>
      </c>
      <c r="P73" s="28"/>
      <c r="Q73" s="40">
        <v>45925</v>
      </c>
      <c r="R73" s="32">
        <v>45926</v>
      </c>
      <c r="S73" s="1828">
        <v>45926</v>
      </c>
    </row>
    <row r="74" spans="1:19" s="4" customFormat="1" ht="19.7" customHeight="1">
      <c r="A74" s="1494" t="s">
        <v>42</v>
      </c>
      <c r="B74" s="27"/>
      <c r="C74" s="27"/>
      <c r="D74" s="1835">
        <f t="shared" si="6"/>
        <v>52</v>
      </c>
      <c r="E74" s="446" t="s">
        <v>629</v>
      </c>
      <c r="F74" s="200" t="s">
        <v>55</v>
      </c>
      <c r="G74" s="1855" t="s">
        <v>4216</v>
      </c>
      <c r="H74" s="1873">
        <v>3</v>
      </c>
      <c r="I74" s="1875">
        <v>1443</v>
      </c>
      <c r="J74" s="1876">
        <f t="shared" si="5"/>
        <v>4329</v>
      </c>
      <c r="K74" s="269"/>
      <c r="L74" s="478" t="s">
        <v>630</v>
      </c>
      <c r="M74" s="27"/>
      <c r="N74" s="1853" t="s">
        <v>4165</v>
      </c>
      <c r="O74" s="32">
        <v>45911</v>
      </c>
      <c r="P74" s="28"/>
      <c r="Q74" s="40">
        <v>45925</v>
      </c>
      <c r="R74" s="32">
        <v>45926</v>
      </c>
      <c r="S74" s="1828">
        <v>45926</v>
      </c>
    </row>
    <row r="75" spans="1:19" s="4" customFormat="1" ht="19.7" customHeight="1">
      <c r="A75" s="1494" t="s">
        <v>42</v>
      </c>
      <c r="B75" s="27"/>
      <c r="C75" s="27"/>
      <c r="D75" s="1835">
        <f t="shared" si="6"/>
        <v>53</v>
      </c>
      <c r="E75" s="446" t="s">
        <v>629</v>
      </c>
      <c r="F75" s="200" t="s">
        <v>55</v>
      </c>
      <c r="G75" s="1855" t="s">
        <v>304</v>
      </c>
      <c r="H75" s="1873">
        <v>1</v>
      </c>
      <c r="I75" s="1875">
        <v>1611</v>
      </c>
      <c r="J75" s="1876">
        <f t="shared" si="5"/>
        <v>1611</v>
      </c>
      <c r="K75" s="269"/>
      <c r="L75" s="478" t="s">
        <v>630</v>
      </c>
      <c r="M75" s="27"/>
      <c r="N75" s="1853" t="s">
        <v>4165</v>
      </c>
      <c r="O75" s="32">
        <v>45911</v>
      </c>
      <c r="P75" s="28"/>
      <c r="Q75" s="40">
        <v>45925</v>
      </c>
      <c r="R75" s="32">
        <v>45926</v>
      </c>
      <c r="S75" s="1828">
        <v>45926</v>
      </c>
    </row>
    <row r="76" spans="1:19" s="4" customFormat="1" ht="19.7" customHeight="1">
      <c r="A76" s="1494" t="s">
        <v>42</v>
      </c>
      <c r="B76" s="27"/>
      <c r="C76" s="27"/>
      <c r="D76" s="1835">
        <f t="shared" si="6"/>
        <v>54</v>
      </c>
      <c r="E76" s="28" t="s">
        <v>55</v>
      </c>
      <c r="F76" s="28" t="s">
        <v>55</v>
      </c>
      <c r="G76" s="1877" t="s">
        <v>4217</v>
      </c>
      <c r="H76" s="1878">
        <v>1</v>
      </c>
      <c r="I76" s="1874">
        <v>6542</v>
      </c>
      <c r="J76" s="76">
        <f t="shared" si="5"/>
        <v>6542</v>
      </c>
      <c r="K76" s="31"/>
      <c r="L76" s="73" t="s">
        <v>283</v>
      </c>
      <c r="M76" s="27"/>
      <c r="N76" s="1853" t="s">
        <v>4165</v>
      </c>
      <c r="O76" s="32">
        <v>45911</v>
      </c>
      <c r="P76" s="28"/>
      <c r="Q76" s="40">
        <v>45925</v>
      </c>
      <c r="R76" s="32">
        <v>45926</v>
      </c>
      <c r="S76" s="1828">
        <v>45926</v>
      </c>
    </row>
    <row r="77" spans="1:19" s="4" customFormat="1" ht="19.7" customHeight="1">
      <c r="A77" s="1494" t="s">
        <v>42</v>
      </c>
      <c r="B77" s="27"/>
      <c r="C77" s="27"/>
      <c r="D77" s="1835">
        <f t="shared" si="6"/>
        <v>55</v>
      </c>
      <c r="E77" s="28" t="s">
        <v>55</v>
      </c>
      <c r="F77" s="28" t="s">
        <v>55</v>
      </c>
      <c r="G77" s="1865" t="s">
        <v>284</v>
      </c>
      <c r="H77" s="1878">
        <v>1</v>
      </c>
      <c r="I77" s="1874">
        <v>208</v>
      </c>
      <c r="J77" s="76">
        <f t="shared" si="5"/>
        <v>208</v>
      </c>
      <c r="K77" s="31"/>
      <c r="L77" s="73" t="s">
        <v>4218</v>
      </c>
      <c r="M77" s="27"/>
      <c r="N77" s="1853" t="s">
        <v>4165</v>
      </c>
      <c r="O77" s="32">
        <v>45911</v>
      </c>
      <c r="P77" s="28"/>
      <c r="Q77" s="40">
        <v>45925</v>
      </c>
      <c r="R77" s="32">
        <v>45926</v>
      </c>
      <c r="S77" s="1828">
        <v>45926</v>
      </c>
    </row>
    <row r="78" spans="1:19" s="4" customFormat="1" ht="19.7" customHeight="1">
      <c r="A78" s="1494" t="s">
        <v>42</v>
      </c>
      <c r="B78" s="27"/>
      <c r="C78" s="27"/>
      <c r="D78" s="1835">
        <f t="shared" si="6"/>
        <v>56</v>
      </c>
      <c r="E78" s="28" t="s">
        <v>55</v>
      </c>
      <c r="F78" s="28" t="s">
        <v>55</v>
      </c>
      <c r="G78" s="1879" t="s">
        <v>637</v>
      </c>
      <c r="H78" s="1851">
        <v>1</v>
      </c>
      <c r="I78" s="1880">
        <v>951</v>
      </c>
      <c r="J78" s="36">
        <f t="shared" si="5"/>
        <v>951</v>
      </c>
      <c r="K78" s="501"/>
      <c r="L78" s="166" t="s">
        <v>638</v>
      </c>
      <c r="M78" s="27"/>
      <c r="N78" s="1853" t="s">
        <v>4165</v>
      </c>
      <c r="O78" s="32">
        <v>45911</v>
      </c>
      <c r="P78" s="28"/>
      <c r="Q78" s="40">
        <v>45925</v>
      </c>
      <c r="R78" s="32">
        <v>45926</v>
      </c>
      <c r="S78" s="1828">
        <v>45926</v>
      </c>
    </row>
    <row r="79" spans="1:19" s="4" customFormat="1" ht="19.7" customHeight="1">
      <c r="A79" s="1494" t="s">
        <v>42</v>
      </c>
      <c r="B79" s="27"/>
      <c r="C79" s="27"/>
      <c r="D79" s="1835">
        <f t="shared" si="6"/>
        <v>57</v>
      </c>
      <c r="E79" s="28" t="s">
        <v>55</v>
      </c>
      <c r="F79" s="28" t="s">
        <v>55</v>
      </c>
      <c r="G79" s="1850" t="s">
        <v>268</v>
      </c>
      <c r="H79" s="1881">
        <v>1</v>
      </c>
      <c r="I79" s="1882">
        <v>5373</v>
      </c>
      <c r="J79" s="76">
        <f t="shared" si="5"/>
        <v>5373</v>
      </c>
      <c r="K79" s="257"/>
      <c r="L79" s="38" t="s">
        <v>1786</v>
      </c>
      <c r="M79" s="27"/>
      <c r="N79" s="1853" t="s">
        <v>4165</v>
      </c>
      <c r="O79" s="32">
        <v>45911</v>
      </c>
      <c r="P79" s="28"/>
      <c r="Q79" s="40">
        <v>45925</v>
      </c>
      <c r="R79" s="32">
        <v>45926</v>
      </c>
      <c r="S79" s="1828">
        <v>45926</v>
      </c>
    </row>
    <row r="80" spans="1:19" s="4" customFormat="1" ht="19.7" customHeight="1">
      <c r="A80" s="1494" t="s">
        <v>42</v>
      </c>
      <c r="B80" s="27"/>
      <c r="C80" s="27"/>
      <c r="D80" s="1835">
        <f t="shared" si="6"/>
        <v>58</v>
      </c>
      <c r="E80" s="28" t="s">
        <v>55</v>
      </c>
      <c r="F80" s="28" t="s">
        <v>55</v>
      </c>
      <c r="G80" s="1870" t="s">
        <v>3652</v>
      </c>
      <c r="H80" s="1881">
        <v>1</v>
      </c>
      <c r="I80" s="1883">
        <v>1638</v>
      </c>
      <c r="J80" s="36">
        <f t="shared" si="5"/>
        <v>1638</v>
      </c>
      <c r="K80" s="159"/>
      <c r="L80" s="166" t="s">
        <v>3653</v>
      </c>
      <c r="M80" s="27"/>
      <c r="N80" s="1853" t="s">
        <v>4165</v>
      </c>
      <c r="O80" s="32">
        <v>45911</v>
      </c>
      <c r="P80" s="28"/>
      <c r="Q80" s="40">
        <v>45925</v>
      </c>
      <c r="R80" s="32">
        <v>45926</v>
      </c>
      <c r="S80" s="1828">
        <v>45926</v>
      </c>
    </row>
    <row r="81" spans="1:19" s="4" customFormat="1" ht="19.7" customHeight="1">
      <c r="A81" s="1494" t="s">
        <v>42</v>
      </c>
      <c r="B81" s="27"/>
      <c r="C81" s="27"/>
      <c r="D81" s="1835">
        <f t="shared" si="6"/>
        <v>59</v>
      </c>
      <c r="E81" s="146" t="s">
        <v>640</v>
      </c>
      <c r="F81" s="28" t="s">
        <v>196</v>
      </c>
      <c r="G81" s="1850" t="s">
        <v>663</v>
      </c>
      <c r="H81" s="1878">
        <v>6</v>
      </c>
      <c r="I81" s="1878">
        <v>138</v>
      </c>
      <c r="J81" s="36">
        <f t="shared" si="5"/>
        <v>828</v>
      </c>
      <c r="K81" s="27"/>
      <c r="L81" s="73" t="s">
        <v>664</v>
      </c>
      <c r="M81" s="218" t="s">
        <v>621</v>
      </c>
      <c r="N81" s="1853" t="s">
        <v>4165</v>
      </c>
      <c r="O81" s="32">
        <v>45911</v>
      </c>
      <c r="P81" s="28"/>
      <c r="Q81" s="40">
        <v>45925</v>
      </c>
      <c r="R81" s="32">
        <v>45926</v>
      </c>
      <c r="S81" s="1828">
        <v>45926</v>
      </c>
    </row>
    <row r="82" spans="1:19" s="4" customFormat="1" ht="19.7" customHeight="1">
      <c r="A82" s="1494" t="s">
        <v>42</v>
      </c>
      <c r="B82" s="27"/>
      <c r="C82" s="27"/>
      <c r="D82" s="1835">
        <f t="shared" si="6"/>
        <v>60</v>
      </c>
      <c r="E82" s="146" t="s">
        <v>640</v>
      </c>
      <c r="F82" s="28" t="s">
        <v>196</v>
      </c>
      <c r="G82" s="1850" t="s">
        <v>665</v>
      </c>
      <c r="H82" s="1878">
        <v>3</v>
      </c>
      <c r="I82" s="1878">
        <v>464</v>
      </c>
      <c r="J82" s="36">
        <f t="shared" si="5"/>
        <v>1392</v>
      </c>
      <c r="K82" s="27"/>
      <c r="L82" s="73" t="s">
        <v>666</v>
      </c>
      <c r="M82" s="218" t="s">
        <v>621</v>
      </c>
      <c r="N82" s="1853" t="s">
        <v>4165</v>
      </c>
      <c r="O82" s="32">
        <v>45911</v>
      </c>
      <c r="P82" s="28"/>
      <c r="Q82" s="40">
        <v>45925</v>
      </c>
      <c r="R82" s="32">
        <v>45926</v>
      </c>
      <c r="S82" s="1828">
        <v>45926</v>
      </c>
    </row>
    <row r="83" spans="1:19" s="4" customFormat="1" ht="19.7" customHeight="1">
      <c r="A83" s="1494" t="s">
        <v>42</v>
      </c>
      <c r="B83" s="27"/>
      <c r="C83" s="27"/>
      <c r="D83" s="1835">
        <f t="shared" si="6"/>
        <v>61</v>
      </c>
      <c r="E83" s="146" t="s">
        <v>640</v>
      </c>
      <c r="F83" s="28" t="s">
        <v>196</v>
      </c>
      <c r="G83" s="1850" t="s">
        <v>667</v>
      </c>
      <c r="H83" s="1878">
        <v>5</v>
      </c>
      <c r="I83" s="1878">
        <v>141</v>
      </c>
      <c r="J83" s="36">
        <f t="shared" si="5"/>
        <v>705</v>
      </c>
      <c r="K83" s="27"/>
      <c r="L83" s="73" t="s">
        <v>647</v>
      </c>
      <c r="M83" s="218" t="s">
        <v>621</v>
      </c>
      <c r="N83" s="1853" t="s">
        <v>4165</v>
      </c>
      <c r="O83" s="32">
        <v>45911</v>
      </c>
      <c r="P83" s="28"/>
      <c r="Q83" s="40">
        <v>45925</v>
      </c>
      <c r="R83" s="32">
        <v>45926</v>
      </c>
      <c r="S83" s="1828">
        <v>45926</v>
      </c>
    </row>
    <row r="84" spans="1:19" s="4" customFormat="1" ht="19.7" customHeight="1">
      <c r="A84" s="1494" t="s">
        <v>42</v>
      </c>
      <c r="B84" s="27"/>
      <c r="C84" s="27"/>
      <c r="D84" s="1835">
        <f t="shared" si="6"/>
        <v>62</v>
      </c>
      <c r="E84" s="146" t="s">
        <v>640</v>
      </c>
      <c r="F84" s="28" t="s">
        <v>196</v>
      </c>
      <c r="G84" s="1850" t="s">
        <v>668</v>
      </c>
      <c r="H84" s="1878">
        <v>5</v>
      </c>
      <c r="I84" s="1878">
        <v>104</v>
      </c>
      <c r="J84" s="36">
        <f t="shared" si="5"/>
        <v>520</v>
      </c>
      <c r="K84" s="27"/>
      <c r="L84" s="73" t="s">
        <v>669</v>
      </c>
      <c r="M84" s="218" t="s">
        <v>621</v>
      </c>
      <c r="N84" s="1853" t="s">
        <v>4165</v>
      </c>
      <c r="O84" s="32">
        <v>45911</v>
      </c>
      <c r="P84" s="28"/>
      <c r="Q84" s="40">
        <v>45925</v>
      </c>
      <c r="R84" s="32">
        <v>45926</v>
      </c>
      <c r="S84" s="1828">
        <v>45926</v>
      </c>
    </row>
    <row r="85" spans="1:19" s="4" customFormat="1" ht="19.7" customHeight="1">
      <c r="A85" s="1494" t="s">
        <v>42</v>
      </c>
      <c r="B85" s="27"/>
      <c r="C85" s="27"/>
      <c r="D85" s="1835">
        <f t="shared" si="6"/>
        <v>63</v>
      </c>
      <c r="E85" s="28" t="s">
        <v>55</v>
      </c>
      <c r="F85" s="28" t="s">
        <v>55</v>
      </c>
      <c r="G85" s="1850" t="s">
        <v>4219</v>
      </c>
      <c r="H85" s="1878">
        <v>2</v>
      </c>
      <c r="I85" s="1882">
        <v>1546</v>
      </c>
      <c r="J85" s="76">
        <f t="shared" si="5"/>
        <v>3092</v>
      </c>
      <c r="K85" s="517"/>
      <c r="L85" s="38" t="s">
        <v>273</v>
      </c>
      <c r="M85" s="218" t="s">
        <v>621</v>
      </c>
      <c r="N85" s="1853" t="s">
        <v>4165</v>
      </c>
      <c r="O85" s="32">
        <v>45911</v>
      </c>
      <c r="P85" s="28"/>
      <c r="Q85" s="40">
        <v>45925</v>
      </c>
      <c r="R85" s="32">
        <v>45926</v>
      </c>
      <c r="S85" s="1828">
        <v>45926</v>
      </c>
    </row>
    <row r="86" spans="1:19" s="4" customFormat="1" ht="19.7" customHeight="1">
      <c r="A86" s="1494" t="s">
        <v>42</v>
      </c>
      <c r="B86" s="27"/>
      <c r="C86" s="27"/>
      <c r="D86" s="1835">
        <f t="shared" si="6"/>
        <v>64</v>
      </c>
      <c r="E86" s="28" t="s">
        <v>55</v>
      </c>
      <c r="F86" s="28" t="s">
        <v>55</v>
      </c>
      <c r="G86" s="1884" t="s">
        <v>622</v>
      </c>
      <c r="H86" s="1494">
        <v>1</v>
      </c>
      <c r="I86" s="1885">
        <v>2676</v>
      </c>
      <c r="J86" s="36">
        <f t="shared" si="5"/>
        <v>2676</v>
      </c>
      <c r="K86" s="31"/>
      <c r="L86" s="38" t="s">
        <v>623</v>
      </c>
      <c r="M86" s="27"/>
      <c r="N86" s="1853" t="s">
        <v>4165</v>
      </c>
      <c r="O86" s="32">
        <v>45911</v>
      </c>
      <c r="P86" s="28"/>
      <c r="Q86" s="40">
        <v>45925</v>
      </c>
      <c r="R86" s="32">
        <v>45926</v>
      </c>
      <c r="S86" s="1828">
        <v>45926</v>
      </c>
    </row>
    <row r="87" spans="1:19" s="4" customFormat="1" ht="19.7" customHeight="1">
      <c r="A87" s="1494" t="s">
        <v>42</v>
      </c>
      <c r="B87" s="27"/>
      <c r="C87" s="27"/>
      <c r="D87" s="1835">
        <f t="shared" si="6"/>
        <v>65</v>
      </c>
      <c r="E87" s="28" t="s">
        <v>55</v>
      </c>
      <c r="F87" s="28" t="s">
        <v>55</v>
      </c>
      <c r="G87" s="1850" t="s">
        <v>1190</v>
      </c>
      <c r="H87" s="1881">
        <v>1</v>
      </c>
      <c r="I87" s="1882">
        <v>5344</v>
      </c>
      <c r="J87" s="76">
        <f>H87*I87</f>
        <v>5344</v>
      </c>
      <c r="K87" s="257"/>
      <c r="L87" s="38" t="s">
        <v>625</v>
      </c>
      <c r="M87" s="27"/>
      <c r="N87" s="1853" t="s">
        <v>4165</v>
      </c>
      <c r="O87" s="32">
        <v>45911</v>
      </c>
      <c r="P87" s="28"/>
      <c r="Q87" s="40">
        <v>45925</v>
      </c>
      <c r="R87" s="32">
        <v>45926</v>
      </c>
      <c r="S87" s="1828">
        <v>45926</v>
      </c>
    </row>
    <row r="88" spans="1:19" s="4" customFormat="1" ht="19.7" customHeight="1">
      <c r="A88" s="1494" t="s">
        <v>42</v>
      </c>
      <c r="B88" s="27"/>
      <c r="C88" s="27"/>
      <c r="D88" s="1835">
        <f t="shared" si="6"/>
        <v>66</v>
      </c>
      <c r="E88" s="157" t="s">
        <v>2352</v>
      </c>
      <c r="F88" s="28" t="s">
        <v>196</v>
      </c>
      <c r="G88" s="1886" t="s">
        <v>2394</v>
      </c>
      <c r="H88" s="1887">
        <v>3</v>
      </c>
      <c r="I88" s="1888">
        <v>1406</v>
      </c>
      <c r="J88" s="756">
        <f t="shared" ref="J88:J111" si="7">H88*I88</f>
        <v>4218</v>
      </c>
      <c r="K88" s="278"/>
      <c r="L88" s="279" t="s">
        <v>2395</v>
      </c>
      <c r="M88" s="27"/>
      <c r="N88" s="1853" t="s">
        <v>4165</v>
      </c>
      <c r="O88" s="32">
        <v>45911</v>
      </c>
      <c r="P88" s="28"/>
      <c r="Q88" s="40">
        <v>45925</v>
      </c>
      <c r="R88" s="32">
        <v>45926</v>
      </c>
      <c r="S88" s="1828">
        <v>45926</v>
      </c>
    </row>
    <row r="89" spans="1:19" s="4" customFormat="1" ht="19.7" customHeight="1">
      <c r="A89" s="1494" t="s">
        <v>42</v>
      </c>
      <c r="B89" s="27"/>
      <c r="C89" s="27"/>
      <c r="D89" s="1835">
        <f t="shared" si="6"/>
        <v>67</v>
      </c>
      <c r="E89" s="157" t="s">
        <v>2352</v>
      </c>
      <c r="F89" s="28" t="s">
        <v>196</v>
      </c>
      <c r="G89" s="1886" t="s">
        <v>2397</v>
      </c>
      <c r="H89" s="1887">
        <v>3</v>
      </c>
      <c r="I89" s="1888">
        <v>396</v>
      </c>
      <c r="J89" s="820">
        <f t="shared" si="7"/>
        <v>1188</v>
      </c>
      <c r="K89" s="278"/>
      <c r="L89" s="279" t="s">
        <v>2398</v>
      </c>
      <c r="M89" s="27"/>
      <c r="N89" s="1853" t="s">
        <v>4165</v>
      </c>
      <c r="O89" s="32">
        <v>45911</v>
      </c>
      <c r="P89" s="28"/>
      <c r="Q89" s="40">
        <v>45925</v>
      </c>
      <c r="R89" s="32">
        <v>45926</v>
      </c>
      <c r="S89" s="1828">
        <v>45926</v>
      </c>
    </row>
    <row r="90" spans="1:19" s="4" customFormat="1" ht="19.7" customHeight="1">
      <c r="A90" s="1494" t="s">
        <v>42</v>
      </c>
      <c r="B90" s="27"/>
      <c r="C90" s="27"/>
      <c r="D90" s="1835">
        <f t="shared" si="6"/>
        <v>68</v>
      </c>
      <c r="E90" s="157" t="s">
        <v>2352</v>
      </c>
      <c r="F90" s="28" t="s">
        <v>196</v>
      </c>
      <c r="G90" s="1886" t="s">
        <v>2399</v>
      </c>
      <c r="H90" s="1887">
        <v>3</v>
      </c>
      <c r="I90" s="1888">
        <v>41</v>
      </c>
      <c r="J90" s="820">
        <f t="shared" si="7"/>
        <v>123</v>
      </c>
      <c r="K90" s="278"/>
      <c r="L90" s="279" t="s">
        <v>2400</v>
      </c>
      <c r="M90" s="27"/>
      <c r="N90" s="1853" t="s">
        <v>4165</v>
      </c>
      <c r="O90" s="32">
        <v>45911</v>
      </c>
      <c r="P90" s="28"/>
      <c r="Q90" s="40">
        <v>45925</v>
      </c>
      <c r="R90" s="32">
        <v>45926</v>
      </c>
      <c r="S90" s="1828">
        <v>45926</v>
      </c>
    </row>
    <row r="91" spans="1:19" s="4" customFormat="1" ht="19.7" customHeight="1">
      <c r="A91" s="1494" t="s">
        <v>42</v>
      </c>
      <c r="B91" s="27"/>
      <c r="C91" s="27"/>
      <c r="D91" s="1835">
        <f t="shared" si="6"/>
        <v>69</v>
      </c>
      <c r="E91" s="146" t="s">
        <v>277</v>
      </c>
      <c r="F91" s="28" t="s">
        <v>55</v>
      </c>
      <c r="G91" s="1889" t="s">
        <v>699</v>
      </c>
      <c r="H91" s="1494">
        <v>1</v>
      </c>
      <c r="I91" s="1851">
        <v>2560</v>
      </c>
      <c r="J91" s="77">
        <f t="shared" si="7"/>
        <v>2560</v>
      </c>
      <c r="K91" s="517"/>
      <c r="L91" s="38" t="s">
        <v>4220</v>
      </c>
      <c r="M91" s="27"/>
      <c r="N91" s="1853" t="s">
        <v>4165</v>
      </c>
      <c r="O91" s="32">
        <v>45911</v>
      </c>
      <c r="P91" s="28"/>
      <c r="Q91" s="40">
        <v>45925</v>
      </c>
      <c r="R91" s="32">
        <v>45926</v>
      </c>
      <c r="S91" s="1828">
        <v>45926</v>
      </c>
    </row>
    <row r="92" spans="1:19" s="4" customFormat="1" ht="19.7" customHeight="1">
      <c r="A92" s="1494" t="s">
        <v>42</v>
      </c>
      <c r="B92" s="27"/>
      <c r="C92" s="27"/>
      <c r="D92" s="1835">
        <f t="shared" si="6"/>
        <v>70</v>
      </c>
      <c r="E92" s="146" t="s">
        <v>277</v>
      </c>
      <c r="F92" s="131" t="s">
        <v>55</v>
      </c>
      <c r="G92" s="1850" t="s">
        <v>4221</v>
      </c>
      <c r="H92" s="1890">
        <v>1</v>
      </c>
      <c r="I92" s="1851">
        <v>4000</v>
      </c>
      <c r="J92" s="77">
        <f t="shared" si="7"/>
        <v>4000</v>
      </c>
      <c r="K92" s="517"/>
      <c r="L92" s="38" t="s">
        <v>4222</v>
      </c>
      <c r="M92" s="27"/>
      <c r="N92" s="1853" t="s">
        <v>4165</v>
      </c>
      <c r="O92" s="32">
        <v>45911</v>
      </c>
      <c r="P92" s="28"/>
      <c r="Q92" s="40">
        <v>45925</v>
      </c>
      <c r="R92" s="32">
        <v>45926</v>
      </c>
      <c r="S92" s="1828">
        <v>45926</v>
      </c>
    </row>
    <row r="93" spans="1:19" s="4" customFormat="1" ht="19.7" customHeight="1">
      <c r="A93" s="1494" t="s">
        <v>42</v>
      </c>
      <c r="B93" s="27"/>
      <c r="C93" s="27"/>
      <c r="D93" s="1835">
        <f t="shared" si="6"/>
        <v>71</v>
      </c>
      <c r="E93" s="146" t="s">
        <v>277</v>
      </c>
      <c r="F93" s="131" t="s">
        <v>55</v>
      </c>
      <c r="G93" s="1850" t="s">
        <v>710</v>
      </c>
      <c r="H93" s="1890">
        <v>1</v>
      </c>
      <c r="I93" s="1851">
        <v>4000</v>
      </c>
      <c r="J93" s="77">
        <f t="shared" si="7"/>
        <v>4000</v>
      </c>
      <c r="K93" s="517"/>
      <c r="L93" s="38" t="s">
        <v>4223</v>
      </c>
      <c r="M93" s="27"/>
      <c r="N93" s="1853" t="s">
        <v>4165</v>
      </c>
      <c r="O93" s="32">
        <v>45911</v>
      </c>
      <c r="P93" s="28"/>
      <c r="Q93" s="40">
        <v>45925</v>
      </c>
      <c r="R93" s="32">
        <v>45926</v>
      </c>
      <c r="S93" s="1828">
        <v>45926</v>
      </c>
    </row>
    <row r="94" spans="1:19" s="4" customFormat="1" ht="19.7" customHeight="1">
      <c r="A94" s="1494" t="s">
        <v>42</v>
      </c>
      <c r="B94" s="27"/>
      <c r="C94" s="27"/>
      <c r="D94" s="1835">
        <f t="shared" si="6"/>
        <v>72</v>
      </c>
      <c r="E94" s="146" t="s">
        <v>277</v>
      </c>
      <c r="F94" s="131" t="s">
        <v>55</v>
      </c>
      <c r="G94" s="1850" t="s">
        <v>712</v>
      </c>
      <c r="H94" s="1851">
        <v>1</v>
      </c>
      <c r="I94" s="1851">
        <v>4000</v>
      </c>
      <c r="J94" s="77">
        <f t="shared" si="7"/>
        <v>4000</v>
      </c>
      <c r="K94" s="517"/>
      <c r="L94" s="38" t="s">
        <v>713</v>
      </c>
      <c r="M94" s="27"/>
      <c r="N94" s="1853" t="s">
        <v>4165</v>
      </c>
      <c r="O94" s="32">
        <v>45911</v>
      </c>
      <c r="P94" s="28"/>
      <c r="Q94" s="40">
        <v>45925</v>
      </c>
      <c r="R94" s="32">
        <v>45926</v>
      </c>
      <c r="S94" s="1828">
        <v>45926</v>
      </c>
    </row>
    <row r="95" spans="1:19" s="4" customFormat="1" ht="19.7" customHeight="1">
      <c r="A95" s="1494" t="s">
        <v>42</v>
      </c>
      <c r="B95" s="27"/>
      <c r="C95" s="27"/>
      <c r="D95" s="1835">
        <f t="shared" si="6"/>
        <v>73</v>
      </c>
      <c r="E95" s="146" t="s">
        <v>277</v>
      </c>
      <c r="F95" s="131" t="s">
        <v>55</v>
      </c>
      <c r="G95" s="1850" t="s">
        <v>714</v>
      </c>
      <c r="H95" s="1851">
        <v>1</v>
      </c>
      <c r="I95" s="1851">
        <v>4000</v>
      </c>
      <c r="J95" s="77">
        <f>H95*I95</f>
        <v>4000</v>
      </c>
      <c r="K95" s="517"/>
      <c r="L95" s="38" t="s">
        <v>715</v>
      </c>
      <c r="M95" s="27"/>
      <c r="N95" s="1853" t="s">
        <v>4165</v>
      </c>
      <c r="O95" s="32">
        <v>45911</v>
      </c>
      <c r="P95" s="28"/>
      <c r="Q95" s="40">
        <v>45925</v>
      </c>
      <c r="R95" s="32">
        <v>45926</v>
      </c>
      <c r="S95" s="1828">
        <v>45926</v>
      </c>
    </row>
    <row r="96" spans="1:19" s="4" customFormat="1" ht="19.7" customHeight="1">
      <c r="A96" s="1494" t="s">
        <v>42</v>
      </c>
      <c r="B96" s="27"/>
      <c r="C96" s="27"/>
      <c r="D96" s="1835">
        <f t="shared" si="6"/>
        <v>74</v>
      </c>
      <c r="E96" s="146" t="s">
        <v>277</v>
      </c>
      <c r="F96" s="28" t="s">
        <v>55</v>
      </c>
      <c r="G96" s="1858" t="s">
        <v>716</v>
      </c>
      <c r="H96" s="1494">
        <v>1</v>
      </c>
      <c r="I96" s="1851">
        <v>3255</v>
      </c>
      <c r="J96" s="77">
        <f>H96*I96</f>
        <v>3255</v>
      </c>
      <c r="K96" s="517"/>
      <c r="L96" s="38" t="s">
        <v>4224</v>
      </c>
      <c r="M96" s="27"/>
      <c r="N96" s="1853" t="s">
        <v>4165</v>
      </c>
      <c r="O96" s="32">
        <v>45911</v>
      </c>
      <c r="P96" s="28"/>
      <c r="Q96" s="40">
        <v>45925</v>
      </c>
      <c r="R96" s="32">
        <v>45926</v>
      </c>
      <c r="S96" s="1828">
        <v>45926</v>
      </c>
    </row>
    <row r="97" spans="1:19" s="4" customFormat="1" ht="19.7" customHeight="1">
      <c r="A97" s="1494" t="s">
        <v>42</v>
      </c>
      <c r="B97" s="27"/>
      <c r="C97" s="27"/>
      <c r="D97" s="1835">
        <f t="shared" si="6"/>
        <v>75</v>
      </c>
      <c r="E97" s="28" t="s">
        <v>55</v>
      </c>
      <c r="F97" s="28" t="s">
        <v>55</v>
      </c>
      <c r="G97" s="1690" t="s">
        <v>3665</v>
      </c>
      <c r="H97" s="431">
        <v>1</v>
      </c>
      <c r="I97" s="1869">
        <v>9631</v>
      </c>
      <c r="J97" s="737">
        <f t="shared" ref="J97" si="8">H97*I97</f>
        <v>9631</v>
      </c>
      <c r="K97" s="217"/>
      <c r="L97" s="297" t="s">
        <v>3666</v>
      </c>
      <c r="M97" s="27"/>
      <c r="N97" s="1853" t="s">
        <v>4165</v>
      </c>
      <c r="O97" s="32">
        <v>45911</v>
      </c>
      <c r="P97" s="28"/>
      <c r="Q97" s="40">
        <v>45925</v>
      </c>
      <c r="R97" s="32">
        <v>45926</v>
      </c>
      <c r="S97" s="1828">
        <v>45926</v>
      </c>
    </row>
    <row r="98" spans="1:19" s="4" customFormat="1" ht="19.7" customHeight="1">
      <c r="A98" s="1494" t="s">
        <v>42</v>
      </c>
      <c r="B98" s="27"/>
      <c r="C98" s="27"/>
      <c r="D98" s="1835">
        <f t="shared" si="6"/>
        <v>76</v>
      </c>
      <c r="E98" s="131" t="s">
        <v>55</v>
      </c>
      <c r="F98" s="131" t="s">
        <v>55</v>
      </c>
      <c r="G98" s="1870" t="s">
        <v>290</v>
      </c>
      <c r="H98" s="1851">
        <v>1</v>
      </c>
      <c r="I98" s="1871">
        <v>1956</v>
      </c>
      <c r="J98" s="39">
        <f t="shared" si="7"/>
        <v>1956</v>
      </c>
      <c r="K98" s="31"/>
      <c r="L98" s="38" t="s">
        <v>291</v>
      </c>
      <c r="M98" s="27"/>
      <c r="N98" s="1853" t="s">
        <v>4165</v>
      </c>
      <c r="O98" s="32">
        <v>45911</v>
      </c>
      <c r="P98" s="28"/>
      <c r="Q98" s="40">
        <v>45925</v>
      </c>
      <c r="R98" s="32">
        <v>45926</v>
      </c>
      <c r="S98" s="1828">
        <v>45926</v>
      </c>
    </row>
    <row r="99" spans="1:19" s="4" customFormat="1" ht="19.7" customHeight="1">
      <c r="A99" s="1494" t="s">
        <v>42</v>
      </c>
      <c r="B99" s="27"/>
      <c r="C99" s="27"/>
      <c r="D99" s="1835">
        <f t="shared" si="6"/>
        <v>77</v>
      </c>
      <c r="E99" s="146" t="s">
        <v>4225</v>
      </c>
      <c r="F99" s="28" t="s">
        <v>55</v>
      </c>
      <c r="G99" s="1891" t="s">
        <v>4226</v>
      </c>
      <c r="H99" s="1494">
        <v>1</v>
      </c>
      <c r="I99" s="1869">
        <v>1711</v>
      </c>
      <c r="J99" s="77">
        <f t="shared" si="7"/>
        <v>1711</v>
      </c>
      <c r="K99" s="217"/>
      <c r="L99" s="73" t="s">
        <v>4227</v>
      </c>
      <c r="M99" s="27" t="s">
        <v>4228</v>
      </c>
      <c r="N99" s="1853" t="s">
        <v>4165</v>
      </c>
      <c r="O99" s="32">
        <v>45911</v>
      </c>
      <c r="P99" s="28"/>
      <c r="Q99" s="40">
        <v>45925</v>
      </c>
      <c r="R99" s="32">
        <v>45926</v>
      </c>
      <c r="S99" s="1828">
        <v>45926</v>
      </c>
    </row>
    <row r="100" spans="1:19" s="4" customFormat="1" ht="19.7" customHeight="1">
      <c r="A100" s="1494" t="s">
        <v>42</v>
      </c>
      <c r="B100" s="27"/>
      <c r="C100" s="27"/>
      <c r="D100" s="1835">
        <f t="shared" si="6"/>
        <v>78</v>
      </c>
      <c r="E100" s="347" t="s">
        <v>727</v>
      </c>
      <c r="F100" s="131" t="s">
        <v>55</v>
      </c>
      <c r="G100" s="1870" t="s">
        <v>728</v>
      </c>
      <c r="H100" s="1851">
        <v>5</v>
      </c>
      <c r="I100" s="1883">
        <v>177</v>
      </c>
      <c r="J100" s="168">
        <f t="shared" si="7"/>
        <v>885</v>
      </c>
      <c r="K100" s="159"/>
      <c r="L100" s="166" t="s">
        <v>729</v>
      </c>
      <c r="M100" s="27"/>
      <c r="N100" s="1853" t="s">
        <v>4165</v>
      </c>
      <c r="O100" s="32">
        <v>45911</v>
      </c>
      <c r="P100" s="28"/>
      <c r="Q100" s="40">
        <v>45925</v>
      </c>
      <c r="R100" s="32">
        <v>45926</v>
      </c>
      <c r="S100" s="1828">
        <v>45926</v>
      </c>
    </row>
    <row r="101" spans="1:19" s="4" customFormat="1" ht="19.7" customHeight="1">
      <c r="A101" s="1494" t="s">
        <v>42</v>
      </c>
      <c r="B101" s="27"/>
      <c r="C101" s="27"/>
      <c r="D101" s="1835">
        <f t="shared" si="6"/>
        <v>79</v>
      </c>
      <c r="E101" s="28" t="s">
        <v>55</v>
      </c>
      <c r="F101" s="28" t="s">
        <v>55</v>
      </c>
      <c r="G101" s="1850" t="s">
        <v>3677</v>
      </c>
      <c r="H101" s="1860">
        <v>1</v>
      </c>
      <c r="I101" s="1869">
        <v>7262</v>
      </c>
      <c r="J101" s="159">
        <f t="shared" si="7"/>
        <v>7262</v>
      </c>
      <c r="K101" s="217"/>
      <c r="L101" s="73" t="s">
        <v>3678</v>
      </c>
      <c r="M101" s="27"/>
      <c r="N101" s="1853" t="s">
        <v>4165</v>
      </c>
      <c r="O101" s="32">
        <v>45911</v>
      </c>
      <c r="P101" s="28"/>
      <c r="Q101" s="40">
        <v>45925</v>
      </c>
      <c r="R101" s="32">
        <v>45926</v>
      </c>
      <c r="S101" s="1828">
        <v>45926</v>
      </c>
    </row>
    <row r="102" spans="1:19" s="4" customFormat="1" ht="19.7" customHeight="1">
      <c r="A102" s="1494" t="s">
        <v>42</v>
      </c>
      <c r="B102" s="27"/>
      <c r="C102" s="27"/>
      <c r="D102" s="1835">
        <f t="shared" si="6"/>
        <v>80</v>
      </c>
      <c r="E102" s="28" t="s">
        <v>55</v>
      </c>
      <c r="F102" s="28" t="s">
        <v>55</v>
      </c>
      <c r="G102" s="1870" t="s">
        <v>1013</v>
      </c>
      <c r="H102" s="1892">
        <v>6</v>
      </c>
      <c r="I102" s="1893">
        <v>277</v>
      </c>
      <c r="J102" s="1894">
        <f t="shared" si="7"/>
        <v>1662</v>
      </c>
      <c r="K102" s="217"/>
      <c r="L102" s="73" t="s">
        <v>4229</v>
      </c>
      <c r="M102" s="1844"/>
      <c r="N102" s="1853" t="s">
        <v>4165</v>
      </c>
      <c r="O102" s="32">
        <v>45911</v>
      </c>
      <c r="P102" s="28"/>
      <c r="Q102" s="40">
        <v>45925</v>
      </c>
      <c r="R102" s="32">
        <v>45926</v>
      </c>
      <c r="S102" s="1828">
        <v>45926</v>
      </c>
    </row>
    <row r="103" spans="1:19" s="4" customFormat="1" ht="19.7" customHeight="1">
      <c r="A103" s="1494" t="s">
        <v>42</v>
      </c>
      <c r="B103" s="27"/>
      <c r="C103" s="27"/>
      <c r="D103" s="1835">
        <f t="shared" si="6"/>
        <v>81</v>
      </c>
      <c r="E103" s="28" t="s">
        <v>55</v>
      </c>
      <c r="F103" s="28" t="s">
        <v>55</v>
      </c>
      <c r="G103" s="1870" t="s">
        <v>158</v>
      </c>
      <c r="H103" s="1892">
        <v>6</v>
      </c>
      <c r="I103" s="1893">
        <v>127</v>
      </c>
      <c r="J103" s="1894">
        <f t="shared" si="7"/>
        <v>762</v>
      </c>
      <c r="K103" s="217"/>
      <c r="L103" s="73" t="s">
        <v>4230</v>
      </c>
      <c r="M103" s="1844"/>
      <c r="N103" s="1853" t="s">
        <v>4165</v>
      </c>
      <c r="O103" s="32">
        <v>45911</v>
      </c>
      <c r="P103" s="28"/>
      <c r="Q103" s="40">
        <v>45925</v>
      </c>
      <c r="R103" s="32">
        <v>45926</v>
      </c>
      <c r="S103" s="1828">
        <v>45926</v>
      </c>
    </row>
    <row r="104" spans="1:19" s="4" customFormat="1" ht="19.7" customHeight="1">
      <c r="A104" s="1494" t="s">
        <v>42</v>
      </c>
      <c r="B104" s="27"/>
      <c r="C104" s="27"/>
      <c r="D104" s="1835">
        <f t="shared" si="6"/>
        <v>82</v>
      </c>
      <c r="E104" s="28" t="s">
        <v>55</v>
      </c>
      <c r="F104" s="28" t="s">
        <v>55</v>
      </c>
      <c r="G104" s="1870" t="s">
        <v>3693</v>
      </c>
      <c r="H104" s="1892">
        <v>6</v>
      </c>
      <c r="I104" s="1893">
        <v>116</v>
      </c>
      <c r="J104" s="1894">
        <f t="shared" si="7"/>
        <v>696</v>
      </c>
      <c r="K104" s="217"/>
      <c r="L104" s="73" t="s">
        <v>4230</v>
      </c>
      <c r="M104" s="1844"/>
      <c r="N104" s="1853" t="s">
        <v>4165</v>
      </c>
      <c r="O104" s="32">
        <v>45911</v>
      </c>
      <c r="P104" s="28"/>
      <c r="Q104" s="40">
        <v>45925</v>
      </c>
      <c r="R104" s="32">
        <v>45926</v>
      </c>
      <c r="S104" s="1828">
        <v>45926</v>
      </c>
    </row>
    <row r="105" spans="1:19" s="4" customFormat="1" ht="19.7" customHeight="1">
      <c r="A105" s="1494" t="s">
        <v>64</v>
      </c>
      <c r="B105" s="27"/>
      <c r="C105" s="27"/>
      <c r="D105" s="1835">
        <f t="shared" si="6"/>
        <v>83</v>
      </c>
      <c r="E105" s="28" t="s">
        <v>55</v>
      </c>
      <c r="F105" s="28" t="s">
        <v>55</v>
      </c>
      <c r="G105" s="1870" t="s">
        <v>4231</v>
      </c>
      <c r="H105" s="1892">
        <v>6</v>
      </c>
      <c r="I105" s="1893">
        <v>333</v>
      </c>
      <c r="J105" s="1894">
        <f t="shared" si="7"/>
        <v>1998</v>
      </c>
      <c r="K105" s="217"/>
      <c r="L105" s="73" t="s">
        <v>4232</v>
      </c>
      <c r="M105" s="1844"/>
      <c r="N105" s="1853" t="s">
        <v>4165</v>
      </c>
      <c r="O105" s="32">
        <v>45911</v>
      </c>
      <c r="P105" s="28"/>
      <c r="Q105" s="40">
        <v>45925</v>
      </c>
      <c r="R105" s="32">
        <v>45926</v>
      </c>
      <c r="S105" s="1828">
        <v>45926</v>
      </c>
    </row>
    <row r="106" spans="1:19" s="4" customFormat="1" ht="19.7" customHeight="1">
      <c r="A106" s="1494" t="s">
        <v>42</v>
      </c>
      <c r="B106" s="27"/>
      <c r="C106" s="27"/>
      <c r="D106" s="1835">
        <f t="shared" si="6"/>
        <v>84</v>
      </c>
      <c r="E106" s="28" t="s">
        <v>55</v>
      </c>
      <c r="F106" s="28" t="s">
        <v>55</v>
      </c>
      <c r="G106" s="1895" t="s">
        <v>3672</v>
      </c>
      <c r="H106" s="1851">
        <v>1</v>
      </c>
      <c r="I106" s="1857">
        <v>1138</v>
      </c>
      <c r="J106" s="159">
        <f t="shared" si="7"/>
        <v>1138</v>
      </c>
      <c r="K106" s="159"/>
      <c r="L106" s="271" t="s">
        <v>3673</v>
      </c>
      <c r="M106" s="1844"/>
      <c r="N106" s="1853" t="s">
        <v>4165</v>
      </c>
      <c r="O106" s="32">
        <v>45911</v>
      </c>
      <c r="P106" s="28"/>
      <c r="Q106" s="40">
        <v>45925</v>
      </c>
      <c r="R106" s="32">
        <v>45926</v>
      </c>
      <c r="S106" s="1828">
        <v>45926</v>
      </c>
    </row>
    <row r="107" spans="1:19" s="4" customFormat="1" ht="19.7" customHeight="1">
      <c r="A107" s="1494" t="s">
        <v>42</v>
      </c>
      <c r="B107" s="27"/>
      <c r="C107" s="27"/>
      <c r="D107" s="1835">
        <f t="shared" si="6"/>
        <v>85</v>
      </c>
      <c r="E107" s="28" t="s">
        <v>55</v>
      </c>
      <c r="F107" s="28" t="s">
        <v>55</v>
      </c>
      <c r="G107" s="1895" t="s">
        <v>3674</v>
      </c>
      <c r="H107" s="1851">
        <v>1</v>
      </c>
      <c r="I107" s="1857">
        <v>1079</v>
      </c>
      <c r="J107" s="159">
        <f t="shared" si="7"/>
        <v>1079</v>
      </c>
      <c r="K107" s="159"/>
      <c r="L107" s="271" t="s">
        <v>3673</v>
      </c>
      <c r="M107" s="1844"/>
      <c r="N107" s="1853" t="s">
        <v>4165</v>
      </c>
      <c r="O107" s="32">
        <v>45911</v>
      </c>
      <c r="P107" s="28"/>
      <c r="Q107" s="40">
        <v>45925</v>
      </c>
      <c r="R107" s="32">
        <v>45926</v>
      </c>
      <c r="S107" s="1828">
        <v>45926</v>
      </c>
    </row>
    <row r="108" spans="1:19" s="4" customFormat="1" ht="19.7" customHeight="1">
      <c r="A108" s="1494" t="s">
        <v>42</v>
      </c>
      <c r="B108" s="27"/>
      <c r="C108" s="27"/>
      <c r="D108" s="1835">
        <f t="shared" si="6"/>
        <v>86</v>
      </c>
      <c r="E108" s="28" t="s">
        <v>55</v>
      </c>
      <c r="F108" s="28" t="s">
        <v>55</v>
      </c>
      <c r="G108" s="1716" t="s">
        <v>3675</v>
      </c>
      <c r="H108" s="1851">
        <v>1</v>
      </c>
      <c r="I108" s="1857">
        <v>2888</v>
      </c>
      <c r="J108" s="159">
        <f t="shared" si="7"/>
        <v>2888</v>
      </c>
      <c r="K108" s="159"/>
      <c r="L108" s="271" t="s">
        <v>3673</v>
      </c>
      <c r="M108" s="1844"/>
      <c r="N108" s="1853" t="s">
        <v>4165</v>
      </c>
      <c r="O108" s="32">
        <v>45911</v>
      </c>
      <c r="P108" s="28"/>
      <c r="Q108" s="40">
        <v>45925</v>
      </c>
      <c r="R108" s="32">
        <v>45926</v>
      </c>
      <c r="S108" s="1828">
        <v>45926</v>
      </c>
    </row>
    <row r="109" spans="1:19" s="4" customFormat="1" ht="19.7" customHeight="1">
      <c r="A109" s="1494" t="s">
        <v>42</v>
      </c>
      <c r="B109" s="27"/>
      <c r="C109" s="27"/>
      <c r="D109" s="1835">
        <f t="shared" si="6"/>
        <v>87</v>
      </c>
      <c r="E109" s="28" t="s">
        <v>55</v>
      </c>
      <c r="F109" s="28" t="s">
        <v>55</v>
      </c>
      <c r="G109" s="1896" t="s">
        <v>3676</v>
      </c>
      <c r="H109" s="1851">
        <v>1</v>
      </c>
      <c r="I109" s="1857">
        <v>1241</v>
      </c>
      <c r="J109" s="159">
        <f t="shared" si="7"/>
        <v>1241</v>
      </c>
      <c r="K109" s="159"/>
      <c r="L109" s="271" t="s">
        <v>3673</v>
      </c>
      <c r="M109" s="1844"/>
      <c r="N109" s="1853" t="s">
        <v>4165</v>
      </c>
      <c r="O109" s="32">
        <v>45911</v>
      </c>
      <c r="P109" s="28"/>
      <c r="Q109" s="40">
        <v>45925</v>
      </c>
      <c r="R109" s="32">
        <v>45926</v>
      </c>
      <c r="S109" s="1828">
        <v>45926</v>
      </c>
    </row>
    <row r="110" spans="1:19" s="4" customFormat="1" ht="19.7" customHeight="1">
      <c r="A110" s="1494" t="s">
        <v>42</v>
      </c>
      <c r="B110" s="27"/>
      <c r="C110" s="27"/>
      <c r="D110" s="1835">
        <f t="shared" si="6"/>
        <v>88</v>
      </c>
      <c r="E110" s="537" t="s">
        <v>399</v>
      </c>
      <c r="F110" s="28" t="s">
        <v>55</v>
      </c>
      <c r="G110" s="1897" t="s">
        <v>4233</v>
      </c>
      <c r="H110" s="1898">
        <v>2</v>
      </c>
      <c r="I110" s="1899">
        <v>1862</v>
      </c>
      <c r="J110" s="1900">
        <f t="shared" si="7"/>
        <v>3724</v>
      </c>
      <c r="K110" s="538"/>
      <c r="L110" s="530" t="s">
        <v>4234</v>
      </c>
      <c r="M110" s="1844"/>
      <c r="N110" s="454" t="s">
        <v>4235</v>
      </c>
      <c r="O110" s="32">
        <v>45931</v>
      </c>
      <c r="P110" s="28"/>
      <c r="Q110" s="40">
        <v>45933</v>
      </c>
      <c r="R110" s="32">
        <v>45936</v>
      </c>
      <c r="S110" s="1828">
        <v>45936</v>
      </c>
    </row>
    <row r="111" spans="1:19" s="4" customFormat="1" ht="19.7" customHeight="1">
      <c r="A111" s="1494" t="s">
        <v>42</v>
      </c>
      <c r="B111" s="27"/>
      <c r="C111" s="27"/>
      <c r="D111" s="1835">
        <f t="shared" si="6"/>
        <v>89</v>
      </c>
      <c r="E111" s="537" t="s">
        <v>399</v>
      </c>
      <c r="F111" s="28" t="s">
        <v>55</v>
      </c>
      <c r="G111" s="1897" t="s">
        <v>4236</v>
      </c>
      <c r="H111" s="1898">
        <v>2</v>
      </c>
      <c r="I111" s="1899">
        <v>1729</v>
      </c>
      <c r="J111" s="1900">
        <f t="shared" si="7"/>
        <v>3458</v>
      </c>
      <c r="K111" s="538"/>
      <c r="L111" s="542" t="s">
        <v>4237</v>
      </c>
      <c r="M111" s="1844"/>
      <c r="N111" s="454" t="s">
        <v>4235</v>
      </c>
      <c r="O111" s="32">
        <v>45931</v>
      </c>
      <c r="P111" s="28"/>
      <c r="Q111" s="40">
        <v>45933</v>
      </c>
      <c r="R111" s="32">
        <v>45936</v>
      </c>
      <c r="S111" s="1828">
        <v>45936</v>
      </c>
    </row>
    <row r="112" spans="1:19" s="4" customFormat="1" ht="19.7" customHeight="1">
      <c r="D112" s="28"/>
      <c r="E112" s="28"/>
      <c r="F112" s="28"/>
      <c r="G112" s="156"/>
      <c r="H112" s="229"/>
      <c r="I112" s="27"/>
      <c r="J112" s="77"/>
      <c r="K112" s="217"/>
      <c r="L112" s="73"/>
      <c r="M112" s="1844"/>
      <c r="N112" s="27"/>
      <c r="O112" s="32"/>
      <c r="P112" s="28"/>
      <c r="Q112" s="40"/>
      <c r="R112" s="32"/>
      <c r="S112" s="1828"/>
    </row>
    <row r="113" spans="1:19" s="4" customFormat="1" ht="19.7" customHeight="1">
      <c r="D113" s="28"/>
      <c r="E113" s="28"/>
      <c r="F113" s="28"/>
      <c r="G113" s="306">
        <f>SUM(J70:J113)</f>
        <v>144573</v>
      </c>
      <c r="H113" s="27"/>
      <c r="I113" s="27"/>
      <c r="J113" s="31"/>
      <c r="K113" s="217"/>
      <c r="L113" s="27"/>
      <c r="M113" s="27"/>
      <c r="N113" s="27"/>
      <c r="O113" s="32"/>
      <c r="P113" s="28"/>
      <c r="Q113" s="27"/>
      <c r="R113" s="32"/>
      <c r="S113" s="1828"/>
    </row>
    <row r="114" spans="1:19" s="4" customFormat="1" ht="19.7" customHeight="1">
      <c r="D114" s="28"/>
      <c r="E114" s="28"/>
      <c r="F114" s="28"/>
      <c r="G114" s="27"/>
      <c r="H114" s="38"/>
      <c r="I114" s="27"/>
      <c r="J114" s="31"/>
      <c r="K114" s="217"/>
      <c r="L114" s="27"/>
      <c r="M114" s="27"/>
      <c r="N114" s="27"/>
      <c r="O114" s="32"/>
      <c r="P114" s="28"/>
      <c r="Q114" s="27"/>
      <c r="R114" s="32"/>
      <c r="S114" s="1828"/>
    </row>
    <row r="115" spans="1:19" s="4" customFormat="1" ht="19.7" customHeight="1">
      <c r="D115" s="28"/>
      <c r="E115" s="28"/>
      <c r="F115" s="28"/>
      <c r="G115" s="73"/>
      <c r="H115" s="229"/>
      <c r="I115" s="27"/>
      <c r="J115" s="77"/>
      <c r="K115" s="217"/>
      <c r="L115" s="73"/>
      <c r="M115" s="27"/>
      <c r="N115" s="27"/>
      <c r="O115" s="32"/>
      <c r="P115" s="28"/>
      <c r="Q115" s="27"/>
      <c r="R115" s="32"/>
      <c r="S115" s="1828"/>
    </row>
    <row r="116" spans="1:19" s="4" customFormat="1" ht="19.7" customHeight="1">
      <c r="A116" s="1587"/>
      <c r="B116" s="1587"/>
      <c r="C116" s="1587"/>
      <c r="D116" s="28"/>
      <c r="E116" s="1901" t="s">
        <v>4238</v>
      </c>
      <c r="F116" s="1313"/>
      <c r="G116" s="1849"/>
      <c r="H116" s="27"/>
      <c r="I116" s="27"/>
      <c r="J116" s="31"/>
      <c r="K116" s="217"/>
      <c r="L116" s="27"/>
      <c r="M116" s="27"/>
      <c r="N116" s="27"/>
      <c r="O116" s="32"/>
      <c r="P116" s="28"/>
      <c r="Q116" s="27"/>
      <c r="R116" s="32"/>
      <c r="S116" s="1828"/>
    </row>
    <row r="117" spans="1:19" s="4" customFormat="1" ht="19.7" customHeight="1">
      <c r="A117" s="1494" t="s">
        <v>109</v>
      </c>
      <c r="C117" s="27">
        <v>13</v>
      </c>
      <c r="D117" s="146">
        <f>+D111+1</f>
        <v>90</v>
      </c>
      <c r="E117" s="131" t="s">
        <v>61</v>
      </c>
      <c r="F117" s="131" t="s">
        <v>55</v>
      </c>
      <c r="G117" s="1902" t="s">
        <v>4239</v>
      </c>
      <c r="H117" s="1892">
        <v>2</v>
      </c>
      <c r="I117" s="1494">
        <v>12243</v>
      </c>
      <c r="J117" s="1223">
        <f t="shared" ref="J117:J182" si="9">H117*I117</f>
        <v>24486</v>
      </c>
      <c r="K117" s="217"/>
      <c r="L117" s="73" t="s">
        <v>4240</v>
      </c>
      <c r="M117" s="73" t="s">
        <v>4241</v>
      </c>
      <c r="N117" s="1853" t="s">
        <v>4165</v>
      </c>
      <c r="O117" s="32">
        <v>45911</v>
      </c>
      <c r="P117" s="28"/>
      <c r="Q117" s="40">
        <v>45925</v>
      </c>
      <c r="R117" s="32">
        <v>45926</v>
      </c>
      <c r="S117" s="1828">
        <v>45926</v>
      </c>
    </row>
    <row r="118" spans="1:19" s="4" customFormat="1" ht="19.7" customHeight="1">
      <c r="A118" s="1587" t="s">
        <v>42</v>
      </c>
      <c r="C118" s="27">
        <v>12</v>
      </c>
      <c r="D118" s="146">
        <f>+D117+1</f>
        <v>91</v>
      </c>
      <c r="E118" s="28" t="s">
        <v>55</v>
      </c>
      <c r="F118" s="28" t="s">
        <v>55</v>
      </c>
      <c r="G118" s="1902" t="s">
        <v>1706</v>
      </c>
      <c r="H118" s="1860">
        <v>8</v>
      </c>
      <c r="I118" s="1494">
        <v>27</v>
      </c>
      <c r="J118" s="577">
        <f t="shared" si="9"/>
        <v>216</v>
      </c>
      <c r="K118" s="217"/>
      <c r="L118" s="73" t="s">
        <v>1707</v>
      </c>
      <c r="M118" s="73" t="s">
        <v>4241</v>
      </c>
      <c r="N118" s="1853" t="s">
        <v>4165</v>
      </c>
      <c r="O118" s="32">
        <v>45911</v>
      </c>
      <c r="P118" s="28"/>
      <c r="Q118" s="40">
        <v>45925</v>
      </c>
      <c r="R118" s="32">
        <v>45926</v>
      </c>
      <c r="S118" s="1828">
        <v>45926</v>
      </c>
    </row>
    <row r="119" spans="1:19" s="4" customFormat="1" ht="19.7" customHeight="1">
      <c r="A119" s="1587" t="s">
        <v>42</v>
      </c>
      <c r="C119" s="27">
        <v>12</v>
      </c>
      <c r="D119" s="146">
        <f t="shared" ref="D119:D182" si="10">+D118+1</f>
        <v>92</v>
      </c>
      <c r="E119" s="28" t="s">
        <v>55</v>
      </c>
      <c r="F119" s="28" t="s">
        <v>55</v>
      </c>
      <c r="G119" s="1902" t="s">
        <v>4242</v>
      </c>
      <c r="H119" s="1860">
        <v>8</v>
      </c>
      <c r="I119" s="1494">
        <v>27</v>
      </c>
      <c r="J119" s="577">
        <f t="shared" si="9"/>
        <v>216</v>
      </c>
      <c r="K119" s="217"/>
      <c r="L119" s="73" t="s">
        <v>1707</v>
      </c>
      <c r="M119" s="73" t="s">
        <v>4241</v>
      </c>
      <c r="N119" s="1853" t="s">
        <v>4165</v>
      </c>
      <c r="O119" s="32">
        <v>45911</v>
      </c>
      <c r="P119" s="28"/>
      <c r="Q119" s="40">
        <v>45925</v>
      </c>
      <c r="R119" s="32">
        <v>45926</v>
      </c>
      <c r="S119" s="1828">
        <v>45926</v>
      </c>
    </row>
    <row r="120" spans="1:19" s="4" customFormat="1" ht="19.7" customHeight="1">
      <c r="A120" s="1494" t="s">
        <v>109</v>
      </c>
      <c r="C120" s="27">
        <v>13</v>
      </c>
      <c r="D120" s="146">
        <f t="shared" si="10"/>
        <v>93</v>
      </c>
      <c r="E120" s="131" t="s">
        <v>61</v>
      </c>
      <c r="F120" s="131" t="s">
        <v>55</v>
      </c>
      <c r="G120" s="1902" t="s">
        <v>4243</v>
      </c>
      <c r="H120" s="1892">
        <v>4</v>
      </c>
      <c r="I120" s="1494">
        <v>18181</v>
      </c>
      <c r="J120" s="1223">
        <f t="shared" si="9"/>
        <v>72724</v>
      </c>
      <c r="K120" s="217"/>
      <c r="L120" s="73" t="s">
        <v>4244</v>
      </c>
      <c r="M120" s="73" t="s">
        <v>4241</v>
      </c>
      <c r="N120" s="1853" t="s">
        <v>4165</v>
      </c>
      <c r="O120" s="32">
        <v>45911</v>
      </c>
      <c r="P120" s="28"/>
      <c r="Q120" s="40">
        <v>45925</v>
      </c>
      <c r="R120" s="32">
        <v>45926</v>
      </c>
      <c r="S120" s="1828">
        <v>45926</v>
      </c>
    </row>
    <row r="121" spans="1:19" s="4" customFormat="1" ht="19.7" customHeight="1">
      <c r="A121" s="1587" t="s">
        <v>42</v>
      </c>
      <c r="C121" s="27">
        <v>12</v>
      </c>
      <c r="D121" s="146">
        <f t="shared" si="10"/>
        <v>94</v>
      </c>
      <c r="E121" s="28" t="s">
        <v>55</v>
      </c>
      <c r="F121" s="28" t="s">
        <v>55</v>
      </c>
      <c r="G121" s="1902" t="s">
        <v>1706</v>
      </c>
      <c r="H121" s="1860">
        <v>16</v>
      </c>
      <c r="I121" s="1494">
        <v>27</v>
      </c>
      <c r="J121" s="577">
        <f t="shared" si="9"/>
        <v>432</v>
      </c>
      <c r="K121" s="217"/>
      <c r="L121" s="73" t="s">
        <v>1707</v>
      </c>
      <c r="M121" s="73" t="s">
        <v>4241</v>
      </c>
      <c r="N121" s="1853" t="s">
        <v>4165</v>
      </c>
      <c r="O121" s="32">
        <v>45911</v>
      </c>
      <c r="P121" s="28"/>
      <c r="Q121" s="40">
        <v>45925</v>
      </c>
      <c r="R121" s="32">
        <v>45926</v>
      </c>
      <c r="S121" s="1828">
        <v>45926</v>
      </c>
    </row>
    <row r="122" spans="1:19" s="4" customFormat="1" ht="19.7" customHeight="1">
      <c r="A122" s="1587" t="s">
        <v>42</v>
      </c>
      <c r="C122" s="27">
        <v>12</v>
      </c>
      <c r="D122" s="146">
        <f t="shared" si="10"/>
        <v>95</v>
      </c>
      <c r="E122" s="28" t="s">
        <v>55</v>
      </c>
      <c r="F122" s="28" t="s">
        <v>55</v>
      </c>
      <c r="G122" s="1902" t="s">
        <v>4242</v>
      </c>
      <c r="H122" s="1860">
        <v>14</v>
      </c>
      <c r="I122" s="1494">
        <v>27</v>
      </c>
      <c r="J122" s="577">
        <f t="shared" si="9"/>
        <v>378</v>
      </c>
      <c r="K122" s="217"/>
      <c r="L122" s="73" t="s">
        <v>1707</v>
      </c>
      <c r="M122" s="73" t="s">
        <v>4241</v>
      </c>
      <c r="N122" s="1853" t="s">
        <v>4165</v>
      </c>
      <c r="O122" s="32">
        <v>45911</v>
      </c>
      <c r="P122" s="28"/>
      <c r="Q122" s="40">
        <v>45925</v>
      </c>
      <c r="R122" s="32">
        <v>45926</v>
      </c>
      <c r="S122" s="1828">
        <v>45926</v>
      </c>
    </row>
    <row r="123" spans="1:19" s="4" customFormat="1" ht="19.7" customHeight="1">
      <c r="A123" s="1494" t="s">
        <v>109</v>
      </c>
      <c r="C123" s="27">
        <v>13</v>
      </c>
      <c r="D123" s="146">
        <f t="shared" si="10"/>
        <v>96</v>
      </c>
      <c r="E123" s="131" t="s">
        <v>61</v>
      </c>
      <c r="F123" s="131" t="s">
        <v>55</v>
      </c>
      <c r="G123" s="1902" t="s">
        <v>4245</v>
      </c>
      <c r="H123" s="1892">
        <v>1</v>
      </c>
      <c r="I123" s="1494">
        <v>7917</v>
      </c>
      <c r="J123" s="1223">
        <f t="shared" si="9"/>
        <v>7917</v>
      </c>
      <c r="K123" s="217"/>
      <c r="L123" s="73" t="s">
        <v>4246</v>
      </c>
      <c r="M123" s="73" t="s">
        <v>4241</v>
      </c>
      <c r="N123" s="1853" t="s">
        <v>4165</v>
      </c>
      <c r="O123" s="32">
        <v>45911</v>
      </c>
      <c r="P123" s="28"/>
      <c r="Q123" s="40">
        <v>45925</v>
      </c>
      <c r="R123" s="32">
        <v>45926</v>
      </c>
      <c r="S123" s="1828">
        <v>45926</v>
      </c>
    </row>
    <row r="124" spans="1:19" s="4" customFormat="1" ht="19.7" customHeight="1">
      <c r="A124" s="1587" t="s">
        <v>42</v>
      </c>
      <c r="C124" s="27">
        <v>12</v>
      </c>
      <c r="D124" s="146">
        <f t="shared" si="10"/>
        <v>97</v>
      </c>
      <c r="E124" s="28" t="s">
        <v>55</v>
      </c>
      <c r="F124" s="28" t="s">
        <v>55</v>
      </c>
      <c r="G124" s="1902" t="s">
        <v>1706</v>
      </c>
      <c r="H124" s="1860">
        <v>4</v>
      </c>
      <c r="I124" s="1494">
        <v>27</v>
      </c>
      <c r="J124" s="577">
        <f t="shared" si="9"/>
        <v>108</v>
      </c>
      <c r="K124" s="217"/>
      <c r="L124" s="73" t="s">
        <v>1707</v>
      </c>
      <c r="M124" s="73" t="s">
        <v>4241</v>
      </c>
      <c r="N124" s="1853" t="s">
        <v>4165</v>
      </c>
      <c r="O124" s="32">
        <v>45911</v>
      </c>
      <c r="P124" s="28"/>
      <c r="Q124" s="40">
        <v>45925</v>
      </c>
      <c r="R124" s="32">
        <v>45926</v>
      </c>
      <c r="S124" s="1828">
        <v>45926</v>
      </c>
    </row>
    <row r="125" spans="1:19" s="4" customFormat="1" ht="19.7" customHeight="1">
      <c r="A125" s="1587" t="s">
        <v>42</v>
      </c>
      <c r="C125" s="27">
        <v>12</v>
      </c>
      <c r="D125" s="146">
        <f t="shared" si="10"/>
        <v>98</v>
      </c>
      <c r="E125" s="28" t="s">
        <v>55</v>
      </c>
      <c r="F125" s="28" t="s">
        <v>55</v>
      </c>
      <c r="G125" s="1902" t="s">
        <v>4242</v>
      </c>
      <c r="H125" s="1860">
        <v>2</v>
      </c>
      <c r="I125" s="1494">
        <v>27</v>
      </c>
      <c r="J125" s="577">
        <f t="shared" si="9"/>
        <v>54</v>
      </c>
      <c r="K125" s="217"/>
      <c r="L125" s="73" t="s">
        <v>1707</v>
      </c>
      <c r="M125" s="73" t="s">
        <v>4241</v>
      </c>
      <c r="N125" s="1853" t="s">
        <v>4165</v>
      </c>
      <c r="O125" s="32">
        <v>45911</v>
      </c>
      <c r="P125" s="28"/>
      <c r="Q125" s="40">
        <v>45925</v>
      </c>
      <c r="R125" s="32">
        <v>45926</v>
      </c>
      <c r="S125" s="1828">
        <v>45926</v>
      </c>
    </row>
    <row r="126" spans="1:19" s="4" customFormat="1" ht="19.7" customHeight="1">
      <c r="A126" s="1494" t="s">
        <v>109</v>
      </c>
      <c r="C126" s="27">
        <v>13</v>
      </c>
      <c r="D126" s="146">
        <f t="shared" si="10"/>
        <v>99</v>
      </c>
      <c r="E126" s="131" t="s">
        <v>61</v>
      </c>
      <c r="F126" s="131" t="s">
        <v>55</v>
      </c>
      <c r="G126" s="1902" t="s">
        <v>4247</v>
      </c>
      <c r="H126" s="1892">
        <v>1</v>
      </c>
      <c r="I126" s="1494">
        <v>11898</v>
      </c>
      <c r="J126" s="1223">
        <f t="shared" si="9"/>
        <v>11898</v>
      </c>
      <c r="K126" s="217"/>
      <c r="L126" s="73" t="s">
        <v>4248</v>
      </c>
      <c r="M126" s="73" t="s">
        <v>4241</v>
      </c>
      <c r="N126" s="1853" t="s">
        <v>4165</v>
      </c>
      <c r="O126" s="32">
        <v>45911</v>
      </c>
      <c r="P126" s="28"/>
      <c r="Q126" s="40">
        <v>45925</v>
      </c>
      <c r="R126" s="32">
        <v>45926</v>
      </c>
      <c r="S126" s="1828">
        <v>45926</v>
      </c>
    </row>
    <row r="127" spans="1:19" s="4" customFormat="1" ht="19.7" customHeight="1">
      <c r="A127" s="1587" t="s">
        <v>42</v>
      </c>
      <c r="C127" s="27">
        <v>12</v>
      </c>
      <c r="D127" s="146">
        <f t="shared" si="10"/>
        <v>100</v>
      </c>
      <c r="E127" s="28" t="s">
        <v>55</v>
      </c>
      <c r="F127" s="28" t="s">
        <v>55</v>
      </c>
      <c r="G127" s="1902" t="s">
        <v>1706</v>
      </c>
      <c r="H127" s="1860">
        <v>4</v>
      </c>
      <c r="I127" s="1494">
        <v>27</v>
      </c>
      <c r="J127" s="577">
        <f t="shared" si="9"/>
        <v>108</v>
      </c>
      <c r="K127" s="217"/>
      <c r="L127" s="73" t="s">
        <v>1707</v>
      </c>
      <c r="M127" s="73" t="s">
        <v>4241</v>
      </c>
      <c r="N127" s="1853" t="s">
        <v>4165</v>
      </c>
      <c r="O127" s="32">
        <v>45911</v>
      </c>
      <c r="P127" s="28"/>
      <c r="Q127" s="40">
        <v>45925</v>
      </c>
      <c r="R127" s="32">
        <v>45926</v>
      </c>
      <c r="S127" s="1828">
        <v>45926</v>
      </c>
    </row>
    <row r="128" spans="1:19" s="4" customFormat="1" ht="19.7" customHeight="1">
      <c r="A128" s="1587" t="s">
        <v>42</v>
      </c>
      <c r="C128" s="27">
        <v>12</v>
      </c>
      <c r="D128" s="146">
        <f t="shared" si="10"/>
        <v>101</v>
      </c>
      <c r="E128" s="28" t="s">
        <v>55</v>
      </c>
      <c r="F128" s="28" t="s">
        <v>55</v>
      </c>
      <c r="G128" s="1902" t="s">
        <v>4242</v>
      </c>
      <c r="H128" s="1860">
        <v>4</v>
      </c>
      <c r="I128" s="1494">
        <v>27</v>
      </c>
      <c r="J128" s="577">
        <f t="shared" si="9"/>
        <v>108</v>
      </c>
      <c r="K128" s="217"/>
      <c r="L128" s="73" t="s">
        <v>1707</v>
      </c>
      <c r="M128" s="73" t="s">
        <v>4241</v>
      </c>
      <c r="N128" s="1853" t="s">
        <v>4165</v>
      </c>
      <c r="O128" s="32">
        <v>45911</v>
      </c>
      <c r="P128" s="28"/>
      <c r="Q128" s="40">
        <v>45925</v>
      </c>
      <c r="R128" s="32">
        <v>45926</v>
      </c>
      <c r="S128" s="1828">
        <v>45926</v>
      </c>
    </row>
    <row r="129" spans="1:19" s="4" customFormat="1" ht="19.7" customHeight="1">
      <c r="A129" s="1494" t="s">
        <v>109</v>
      </c>
      <c r="C129" s="27">
        <v>13</v>
      </c>
      <c r="D129" s="146">
        <f t="shared" si="10"/>
        <v>102</v>
      </c>
      <c r="E129" s="131" t="s">
        <v>61</v>
      </c>
      <c r="F129" s="131" t="s">
        <v>55</v>
      </c>
      <c r="G129" s="1902" t="s">
        <v>4249</v>
      </c>
      <c r="H129" s="1892">
        <v>1</v>
      </c>
      <c r="I129" s="1494">
        <v>7417</v>
      </c>
      <c r="J129" s="1223">
        <f t="shared" si="9"/>
        <v>7417</v>
      </c>
      <c r="K129" s="217"/>
      <c r="L129" s="73" t="s">
        <v>4250</v>
      </c>
      <c r="M129" s="73" t="s">
        <v>4241</v>
      </c>
      <c r="N129" s="1853" t="s">
        <v>4165</v>
      </c>
      <c r="O129" s="32">
        <v>45911</v>
      </c>
      <c r="P129" s="28"/>
      <c r="Q129" s="40">
        <v>45925</v>
      </c>
      <c r="R129" s="32">
        <v>45926</v>
      </c>
      <c r="S129" s="1828">
        <v>45926</v>
      </c>
    </row>
    <row r="130" spans="1:19" s="4" customFormat="1" ht="19.7" customHeight="1">
      <c r="A130" s="1587" t="s">
        <v>42</v>
      </c>
      <c r="C130" s="27">
        <v>12</v>
      </c>
      <c r="D130" s="146">
        <f t="shared" si="10"/>
        <v>103</v>
      </c>
      <c r="E130" s="28" t="s">
        <v>55</v>
      </c>
      <c r="F130" s="28" t="s">
        <v>55</v>
      </c>
      <c r="G130" s="1902" t="s">
        <v>1706</v>
      </c>
      <c r="H130" s="1860">
        <v>4</v>
      </c>
      <c r="I130" s="1494">
        <v>27</v>
      </c>
      <c r="J130" s="577">
        <f t="shared" si="9"/>
        <v>108</v>
      </c>
      <c r="K130" s="217"/>
      <c r="L130" s="73" t="s">
        <v>1707</v>
      </c>
      <c r="M130" s="73" t="s">
        <v>4241</v>
      </c>
      <c r="N130" s="1853" t="s">
        <v>4165</v>
      </c>
      <c r="O130" s="32">
        <v>45911</v>
      </c>
      <c r="P130" s="28"/>
      <c r="Q130" s="40">
        <v>45925</v>
      </c>
      <c r="R130" s="32">
        <v>45926</v>
      </c>
      <c r="S130" s="1828">
        <v>45926</v>
      </c>
    </row>
    <row r="131" spans="1:19" s="4" customFormat="1" ht="19.7" customHeight="1">
      <c r="A131" s="1587" t="s">
        <v>42</v>
      </c>
      <c r="C131" s="27">
        <v>12</v>
      </c>
      <c r="D131" s="146">
        <f t="shared" si="10"/>
        <v>104</v>
      </c>
      <c r="E131" s="28" t="s">
        <v>55</v>
      </c>
      <c r="F131" s="28" t="s">
        <v>55</v>
      </c>
      <c r="G131" s="1902" t="s">
        <v>4242</v>
      </c>
      <c r="H131" s="1860">
        <v>4</v>
      </c>
      <c r="I131" s="1494">
        <v>27</v>
      </c>
      <c r="J131" s="577">
        <f t="shared" si="9"/>
        <v>108</v>
      </c>
      <c r="K131" s="217"/>
      <c r="L131" s="73" t="s">
        <v>1707</v>
      </c>
      <c r="M131" s="73" t="s">
        <v>4241</v>
      </c>
      <c r="N131" s="1853" t="s">
        <v>4165</v>
      </c>
      <c r="O131" s="32">
        <v>45911</v>
      </c>
      <c r="P131" s="28"/>
      <c r="Q131" s="40">
        <v>45925</v>
      </c>
      <c r="R131" s="32">
        <v>45926</v>
      </c>
      <c r="S131" s="1828">
        <v>45926</v>
      </c>
    </row>
    <row r="132" spans="1:19" s="4" customFormat="1" ht="19.7" customHeight="1">
      <c r="A132" s="1494" t="s">
        <v>109</v>
      </c>
      <c r="C132" s="27">
        <v>13</v>
      </c>
      <c r="D132" s="146">
        <f t="shared" si="10"/>
        <v>105</v>
      </c>
      <c r="E132" s="131" t="s">
        <v>61</v>
      </c>
      <c r="F132" s="131" t="s">
        <v>55</v>
      </c>
      <c r="G132" s="1902" t="s">
        <v>4251</v>
      </c>
      <c r="H132" s="1892">
        <v>1</v>
      </c>
      <c r="I132" s="1494">
        <v>4570</v>
      </c>
      <c r="J132" s="1223">
        <f t="shared" si="9"/>
        <v>4570</v>
      </c>
      <c r="K132" s="217"/>
      <c r="L132" s="73" t="s">
        <v>4252</v>
      </c>
      <c r="M132" s="73" t="s">
        <v>4241</v>
      </c>
      <c r="N132" s="1853" t="s">
        <v>4165</v>
      </c>
      <c r="O132" s="32">
        <v>45911</v>
      </c>
      <c r="P132" s="28"/>
      <c r="Q132" s="40">
        <v>45925</v>
      </c>
      <c r="R132" s="32">
        <v>45926</v>
      </c>
      <c r="S132" s="1828">
        <v>45926</v>
      </c>
    </row>
    <row r="133" spans="1:19" s="4" customFormat="1" ht="19.7" customHeight="1">
      <c r="A133" s="1587" t="s">
        <v>42</v>
      </c>
      <c r="C133" s="27">
        <v>12</v>
      </c>
      <c r="D133" s="146">
        <f t="shared" si="10"/>
        <v>106</v>
      </c>
      <c r="E133" s="28" t="s">
        <v>55</v>
      </c>
      <c r="F133" s="28" t="s">
        <v>55</v>
      </c>
      <c r="G133" s="1902" t="s">
        <v>1706</v>
      </c>
      <c r="H133" s="1860">
        <v>4</v>
      </c>
      <c r="I133" s="1494">
        <v>27</v>
      </c>
      <c r="J133" s="577">
        <f t="shared" si="9"/>
        <v>108</v>
      </c>
      <c r="K133" s="217"/>
      <c r="L133" s="73" t="s">
        <v>1707</v>
      </c>
      <c r="M133" s="73" t="s">
        <v>4241</v>
      </c>
      <c r="N133" s="1853" t="s">
        <v>4165</v>
      </c>
      <c r="O133" s="32">
        <v>45911</v>
      </c>
      <c r="P133" s="28"/>
      <c r="Q133" s="40">
        <v>45925</v>
      </c>
      <c r="R133" s="32">
        <v>45926</v>
      </c>
      <c r="S133" s="1828">
        <v>45926</v>
      </c>
    </row>
    <row r="134" spans="1:19" s="4" customFormat="1" ht="19.7" customHeight="1">
      <c r="A134" s="1494" t="s">
        <v>109</v>
      </c>
      <c r="C134" s="27">
        <v>13</v>
      </c>
      <c r="D134" s="146">
        <f t="shared" si="10"/>
        <v>107</v>
      </c>
      <c r="E134" s="131" t="s">
        <v>61</v>
      </c>
      <c r="F134" s="131" t="s">
        <v>55</v>
      </c>
      <c r="G134" s="1902" t="s">
        <v>4253</v>
      </c>
      <c r="H134" s="1892">
        <v>2</v>
      </c>
      <c r="I134" s="1494">
        <v>7394</v>
      </c>
      <c r="J134" s="1223">
        <f t="shared" si="9"/>
        <v>14788</v>
      </c>
      <c r="K134" s="217"/>
      <c r="L134" s="73" t="s">
        <v>4254</v>
      </c>
      <c r="M134" s="73" t="s">
        <v>4241</v>
      </c>
      <c r="N134" s="1853" t="s">
        <v>4165</v>
      </c>
      <c r="O134" s="32">
        <v>45911</v>
      </c>
      <c r="P134" s="28"/>
      <c r="Q134" s="40">
        <v>45925</v>
      </c>
      <c r="R134" s="32">
        <v>45926</v>
      </c>
      <c r="S134" s="1828">
        <v>45926</v>
      </c>
    </row>
    <row r="135" spans="1:19" s="4" customFormat="1" ht="19.7" customHeight="1">
      <c r="A135" s="1587" t="s">
        <v>42</v>
      </c>
      <c r="C135" s="27">
        <v>12</v>
      </c>
      <c r="D135" s="146">
        <f t="shared" si="10"/>
        <v>108</v>
      </c>
      <c r="E135" s="28" t="s">
        <v>55</v>
      </c>
      <c r="F135" s="28" t="s">
        <v>55</v>
      </c>
      <c r="G135" s="1902" t="s">
        <v>1706</v>
      </c>
      <c r="H135" s="1860">
        <v>8</v>
      </c>
      <c r="I135" s="1494">
        <v>27</v>
      </c>
      <c r="J135" s="577">
        <f t="shared" si="9"/>
        <v>216</v>
      </c>
      <c r="K135" s="217"/>
      <c r="L135" s="73" t="s">
        <v>1707</v>
      </c>
      <c r="M135" s="73" t="s">
        <v>4241</v>
      </c>
      <c r="N135" s="1853" t="s">
        <v>4165</v>
      </c>
      <c r="O135" s="32">
        <v>45911</v>
      </c>
      <c r="P135" s="28"/>
      <c r="Q135" s="40">
        <v>45925</v>
      </c>
      <c r="R135" s="32">
        <v>45926</v>
      </c>
      <c r="S135" s="1828">
        <v>45926</v>
      </c>
    </row>
    <row r="136" spans="1:19" s="4" customFormat="1" ht="19.7" customHeight="1">
      <c r="A136" s="1587" t="s">
        <v>42</v>
      </c>
      <c r="C136" s="27">
        <v>12</v>
      </c>
      <c r="D136" s="146">
        <f t="shared" si="10"/>
        <v>109</v>
      </c>
      <c r="E136" s="28" t="s">
        <v>55</v>
      </c>
      <c r="F136" s="28" t="s">
        <v>55</v>
      </c>
      <c r="G136" s="1902" t="s">
        <v>4242</v>
      </c>
      <c r="H136" s="1860">
        <v>8</v>
      </c>
      <c r="I136" s="1494">
        <v>27</v>
      </c>
      <c r="J136" s="577">
        <f t="shared" si="9"/>
        <v>216</v>
      </c>
      <c r="K136" s="217"/>
      <c r="L136" s="73" t="s">
        <v>1707</v>
      </c>
      <c r="M136" s="73" t="s">
        <v>4241</v>
      </c>
      <c r="N136" s="1853" t="s">
        <v>4165</v>
      </c>
      <c r="O136" s="32">
        <v>45911</v>
      </c>
      <c r="P136" s="28"/>
      <c r="Q136" s="40">
        <v>45925</v>
      </c>
      <c r="R136" s="32">
        <v>45926</v>
      </c>
      <c r="S136" s="1828">
        <v>45926</v>
      </c>
    </row>
    <row r="137" spans="1:19" s="4" customFormat="1" ht="19.7" customHeight="1">
      <c r="A137" s="1494" t="s">
        <v>109</v>
      </c>
      <c r="C137" s="27">
        <v>13</v>
      </c>
      <c r="D137" s="146">
        <f t="shared" si="10"/>
        <v>110</v>
      </c>
      <c r="E137" s="131" t="s">
        <v>61</v>
      </c>
      <c r="F137" s="131" t="s">
        <v>55</v>
      </c>
      <c r="G137" s="1902" t="s">
        <v>4255</v>
      </c>
      <c r="H137" s="1892">
        <v>2</v>
      </c>
      <c r="I137" s="1494">
        <v>11231</v>
      </c>
      <c r="J137" s="1223">
        <f t="shared" si="9"/>
        <v>22462</v>
      </c>
      <c r="K137" s="217"/>
      <c r="L137" s="73" t="s">
        <v>4256</v>
      </c>
      <c r="M137" s="73" t="s">
        <v>4241</v>
      </c>
      <c r="N137" s="1853" t="s">
        <v>4165</v>
      </c>
      <c r="O137" s="32">
        <v>45911</v>
      </c>
      <c r="P137" s="28"/>
      <c r="Q137" s="40">
        <v>45925</v>
      </c>
      <c r="R137" s="32">
        <v>45926</v>
      </c>
      <c r="S137" s="1828">
        <v>45926</v>
      </c>
    </row>
    <row r="138" spans="1:19" s="4" customFormat="1" ht="19.7" customHeight="1">
      <c r="A138" s="1587" t="s">
        <v>42</v>
      </c>
      <c r="C138" s="27">
        <v>12</v>
      </c>
      <c r="D138" s="146">
        <f t="shared" si="10"/>
        <v>111</v>
      </c>
      <c r="E138" s="28" t="s">
        <v>55</v>
      </c>
      <c r="F138" s="28" t="s">
        <v>55</v>
      </c>
      <c r="G138" s="1902" t="s">
        <v>1706</v>
      </c>
      <c r="H138" s="1860">
        <v>8</v>
      </c>
      <c r="I138" s="1494">
        <v>27</v>
      </c>
      <c r="J138" s="577">
        <f t="shared" si="9"/>
        <v>216</v>
      </c>
      <c r="K138" s="217"/>
      <c r="L138" s="73" t="s">
        <v>1707</v>
      </c>
      <c r="M138" s="73" t="s">
        <v>4241</v>
      </c>
      <c r="N138" s="1853" t="s">
        <v>4165</v>
      </c>
      <c r="O138" s="32">
        <v>45911</v>
      </c>
      <c r="P138" s="28"/>
      <c r="Q138" s="40">
        <v>45925</v>
      </c>
      <c r="R138" s="32">
        <v>45926</v>
      </c>
      <c r="S138" s="1828">
        <v>45926</v>
      </c>
    </row>
    <row r="139" spans="1:19" s="4" customFormat="1" ht="19.7" customHeight="1">
      <c r="A139" s="1587" t="s">
        <v>42</v>
      </c>
      <c r="C139" s="27">
        <v>12</v>
      </c>
      <c r="D139" s="146">
        <f t="shared" si="10"/>
        <v>112</v>
      </c>
      <c r="E139" s="28" t="s">
        <v>55</v>
      </c>
      <c r="F139" s="28" t="s">
        <v>55</v>
      </c>
      <c r="G139" s="1902" t="s">
        <v>4242</v>
      </c>
      <c r="H139" s="1860">
        <v>8</v>
      </c>
      <c r="I139" s="1494">
        <v>27</v>
      </c>
      <c r="J139" s="577">
        <f t="shared" si="9"/>
        <v>216</v>
      </c>
      <c r="K139" s="217"/>
      <c r="L139" s="73" t="s">
        <v>1707</v>
      </c>
      <c r="M139" s="73" t="s">
        <v>4241</v>
      </c>
      <c r="N139" s="1853" t="s">
        <v>4165</v>
      </c>
      <c r="O139" s="32">
        <v>45911</v>
      </c>
      <c r="P139" s="28"/>
      <c r="Q139" s="40">
        <v>45925</v>
      </c>
      <c r="R139" s="32">
        <v>45926</v>
      </c>
      <c r="S139" s="1828">
        <v>45926</v>
      </c>
    </row>
    <row r="140" spans="1:19" s="4" customFormat="1" ht="19.7" customHeight="1">
      <c r="A140" s="1494" t="s">
        <v>109</v>
      </c>
      <c r="C140" s="27">
        <v>13</v>
      </c>
      <c r="D140" s="146">
        <f t="shared" si="10"/>
        <v>113</v>
      </c>
      <c r="E140" s="131" t="s">
        <v>61</v>
      </c>
      <c r="F140" s="131" t="s">
        <v>55</v>
      </c>
      <c r="G140" s="1902" t="s">
        <v>4257</v>
      </c>
      <c r="H140" s="1892">
        <v>2</v>
      </c>
      <c r="I140" s="1494">
        <v>2146</v>
      </c>
      <c r="J140" s="1223">
        <f t="shared" si="9"/>
        <v>4292</v>
      </c>
      <c r="K140" s="217"/>
      <c r="L140" s="73" t="s">
        <v>4258</v>
      </c>
      <c r="M140" s="73" t="s">
        <v>4241</v>
      </c>
      <c r="N140" s="1853" t="s">
        <v>4165</v>
      </c>
      <c r="O140" s="32">
        <v>45911</v>
      </c>
      <c r="P140" s="28"/>
      <c r="Q140" s="40">
        <v>45925</v>
      </c>
      <c r="R140" s="32">
        <v>45926</v>
      </c>
      <c r="S140" s="1828">
        <v>45926</v>
      </c>
    </row>
    <row r="141" spans="1:19" s="4" customFormat="1" ht="19.7" customHeight="1">
      <c r="A141" s="1587" t="s">
        <v>42</v>
      </c>
      <c r="C141" s="27">
        <v>12</v>
      </c>
      <c r="D141" s="146">
        <f t="shared" si="10"/>
        <v>114</v>
      </c>
      <c r="E141" s="28" t="s">
        <v>55</v>
      </c>
      <c r="F141" s="28" t="s">
        <v>55</v>
      </c>
      <c r="G141" s="1902" t="s">
        <v>1706</v>
      </c>
      <c r="H141" s="1860">
        <v>8</v>
      </c>
      <c r="I141" s="1494">
        <v>27</v>
      </c>
      <c r="J141" s="577">
        <f t="shared" si="9"/>
        <v>216</v>
      </c>
      <c r="K141" s="217"/>
      <c r="L141" s="73" t="s">
        <v>1707</v>
      </c>
      <c r="M141" s="73" t="s">
        <v>4241</v>
      </c>
      <c r="N141" s="1853" t="s">
        <v>4165</v>
      </c>
      <c r="O141" s="32">
        <v>45911</v>
      </c>
      <c r="P141" s="28"/>
      <c r="Q141" s="40">
        <v>45925</v>
      </c>
      <c r="R141" s="32">
        <v>45926</v>
      </c>
      <c r="S141" s="1828">
        <v>45926</v>
      </c>
    </row>
    <row r="142" spans="1:19" s="4" customFormat="1" ht="19.7" customHeight="1">
      <c r="A142" s="1494" t="s">
        <v>109</v>
      </c>
      <c r="C142" s="27">
        <v>13</v>
      </c>
      <c r="D142" s="146">
        <f t="shared" si="10"/>
        <v>115</v>
      </c>
      <c r="E142" s="131" t="s">
        <v>61</v>
      </c>
      <c r="F142" s="131" t="s">
        <v>55</v>
      </c>
      <c r="G142" s="1902" t="s">
        <v>4259</v>
      </c>
      <c r="H142" s="1892">
        <v>2</v>
      </c>
      <c r="I142" s="1494">
        <v>1979</v>
      </c>
      <c r="J142" s="1223">
        <f t="shared" si="9"/>
        <v>3958</v>
      </c>
      <c r="K142" s="217"/>
      <c r="L142" s="73" t="s">
        <v>4260</v>
      </c>
      <c r="M142" s="73" t="s">
        <v>4241</v>
      </c>
      <c r="N142" s="1853" t="s">
        <v>4165</v>
      </c>
      <c r="O142" s="32">
        <v>45911</v>
      </c>
      <c r="P142" s="28"/>
      <c r="Q142" s="40">
        <v>45925</v>
      </c>
      <c r="R142" s="32">
        <v>45926</v>
      </c>
      <c r="S142" s="1828">
        <v>45926</v>
      </c>
    </row>
    <row r="143" spans="1:19" s="4" customFormat="1" ht="19.7" customHeight="1">
      <c r="A143" s="1587" t="s">
        <v>42</v>
      </c>
      <c r="C143" s="27">
        <v>12</v>
      </c>
      <c r="D143" s="146">
        <f t="shared" si="10"/>
        <v>116</v>
      </c>
      <c r="E143" s="28" t="s">
        <v>55</v>
      </c>
      <c r="F143" s="28" t="s">
        <v>55</v>
      </c>
      <c r="G143" s="1902" t="s">
        <v>1706</v>
      </c>
      <c r="H143" s="1860">
        <v>8</v>
      </c>
      <c r="I143" s="1494">
        <v>27</v>
      </c>
      <c r="J143" s="577">
        <f t="shared" si="9"/>
        <v>216</v>
      </c>
      <c r="K143" s="217"/>
      <c r="L143" s="73" t="s">
        <v>1707</v>
      </c>
      <c r="M143" s="73" t="s">
        <v>4241</v>
      </c>
      <c r="N143" s="1853" t="s">
        <v>4165</v>
      </c>
      <c r="O143" s="32">
        <v>45911</v>
      </c>
      <c r="P143" s="28"/>
      <c r="Q143" s="40">
        <v>45925</v>
      </c>
      <c r="R143" s="32">
        <v>45926</v>
      </c>
      <c r="S143" s="1828">
        <v>45926</v>
      </c>
    </row>
    <row r="144" spans="1:19" s="4" customFormat="1" ht="19.7" customHeight="1">
      <c r="A144" s="1494" t="s">
        <v>109</v>
      </c>
      <c r="C144" s="27">
        <v>13</v>
      </c>
      <c r="D144" s="146">
        <f t="shared" si="10"/>
        <v>117</v>
      </c>
      <c r="E144" s="131" t="s">
        <v>61</v>
      </c>
      <c r="F144" s="131" t="s">
        <v>55</v>
      </c>
      <c r="G144" s="1902" t="s">
        <v>4261</v>
      </c>
      <c r="H144" s="1892">
        <v>4</v>
      </c>
      <c r="I144" s="1494">
        <v>3202</v>
      </c>
      <c r="J144" s="1223">
        <f t="shared" si="9"/>
        <v>12808</v>
      </c>
      <c r="K144" s="217"/>
      <c r="L144" s="73" t="s">
        <v>4262</v>
      </c>
      <c r="M144" s="73" t="s">
        <v>4241</v>
      </c>
      <c r="N144" s="1853" t="s">
        <v>4165</v>
      </c>
      <c r="O144" s="32">
        <v>45911</v>
      </c>
      <c r="P144" s="28"/>
      <c r="Q144" s="40">
        <v>45925</v>
      </c>
      <c r="R144" s="32">
        <v>45926</v>
      </c>
      <c r="S144" s="1828">
        <v>45926</v>
      </c>
    </row>
    <row r="145" spans="1:19" s="4" customFormat="1" ht="19.7" customHeight="1">
      <c r="A145" s="1587" t="s">
        <v>42</v>
      </c>
      <c r="C145" s="27">
        <v>12</v>
      </c>
      <c r="D145" s="146">
        <f t="shared" si="10"/>
        <v>118</v>
      </c>
      <c r="E145" s="28" t="s">
        <v>55</v>
      </c>
      <c r="F145" s="28" t="s">
        <v>55</v>
      </c>
      <c r="G145" s="1902" t="s">
        <v>1706</v>
      </c>
      <c r="H145" s="1860">
        <v>16</v>
      </c>
      <c r="I145" s="1494">
        <v>27</v>
      </c>
      <c r="J145" s="577">
        <f t="shared" si="9"/>
        <v>432</v>
      </c>
      <c r="K145" s="217"/>
      <c r="L145" s="73" t="s">
        <v>1707</v>
      </c>
      <c r="M145" s="73" t="s">
        <v>4241</v>
      </c>
      <c r="N145" s="1853" t="s">
        <v>4165</v>
      </c>
      <c r="O145" s="32">
        <v>45911</v>
      </c>
      <c r="P145" s="28"/>
      <c r="Q145" s="40">
        <v>45925</v>
      </c>
      <c r="R145" s="32">
        <v>45926</v>
      </c>
      <c r="S145" s="1828">
        <v>45926</v>
      </c>
    </row>
    <row r="146" spans="1:19" s="4" customFormat="1" ht="19.7" customHeight="1">
      <c r="A146" s="1494" t="s">
        <v>109</v>
      </c>
      <c r="C146" s="27">
        <v>13</v>
      </c>
      <c r="D146" s="146">
        <f t="shared" si="10"/>
        <v>119</v>
      </c>
      <c r="E146" s="131" t="s">
        <v>61</v>
      </c>
      <c r="F146" s="131" t="s">
        <v>55</v>
      </c>
      <c r="G146" s="1902" t="s">
        <v>4263</v>
      </c>
      <c r="H146" s="1892">
        <v>2</v>
      </c>
      <c r="I146" s="1494">
        <v>1690</v>
      </c>
      <c r="J146" s="1223">
        <f t="shared" si="9"/>
        <v>3380</v>
      </c>
      <c r="K146" s="217"/>
      <c r="L146" s="73" t="s">
        <v>4264</v>
      </c>
      <c r="M146" s="73" t="s">
        <v>4241</v>
      </c>
      <c r="N146" s="1853" t="s">
        <v>4165</v>
      </c>
      <c r="O146" s="32">
        <v>45911</v>
      </c>
      <c r="P146" s="28"/>
      <c r="Q146" s="40">
        <v>45925</v>
      </c>
      <c r="R146" s="32">
        <v>45926</v>
      </c>
      <c r="S146" s="1828">
        <v>45926</v>
      </c>
    </row>
    <row r="147" spans="1:19" s="4" customFormat="1" ht="19.7" customHeight="1">
      <c r="A147" s="1587" t="s">
        <v>42</v>
      </c>
      <c r="C147" s="27">
        <v>12</v>
      </c>
      <c r="D147" s="146">
        <f t="shared" si="10"/>
        <v>120</v>
      </c>
      <c r="E147" s="28" t="s">
        <v>55</v>
      </c>
      <c r="F147" s="28" t="s">
        <v>55</v>
      </c>
      <c r="G147" s="1902" t="s">
        <v>1706</v>
      </c>
      <c r="H147" s="1860">
        <v>8</v>
      </c>
      <c r="I147" s="1494">
        <v>27</v>
      </c>
      <c r="J147" s="577">
        <f t="shared" si="9"/>
        <v>216</v>
      </c>
      <c r="K147" s="217"/>
      <c r="L147" s="73" t="s">
        <v>1707</v>
      </c>
      <c r="M147" s="73" t="s">
        <v>4241</v>
      </c>
      <c r="N147" s="1853" t="s">
        <v>4165</v>
      </c>
      <c r="O147" s="32">
        <v>45911</v>
      </c>
      <c r="P147" s="28"/>
      <c r="Q147" s="40">
        <v>45925</v>
      </c>
      <c r="R147" s="32">
        <v>45926</v>
      </c>
      <c r="S147" s="1828">
        <v>45926</v>
      </c>
    </row>
    <row r="148" spans="1:19" s="4" customFormat="1" ht="19.7" customHeight="1">
      <c r="A148" s="1494" t="s">
        <v>109</v>
      </c>
      <c r="C148" s="27">
        <v>13</v>
      </c>
      <c r="D148" s="146">
        <f t="shared" si="10"/>
        <v>121</v>
      </c>
      <c r="E148" s="131" t="s">
        <v>61</v>
      </c>
      <c r="F148" s="131" t="s">
        <v>55</v>
      </c>
      <c r="G148" s="1902" t="s">
        <v>4265</v>
      </c>
      <c r="H148" s="1892">
        <v>1</v>
      </c>
      <c r="I148" s="1494">
        <v>3858</v>
      </c>
      <c r="J148" s="1223">
        <f t="shared" si="9"/>
        <v>3858</v>
      </c>
      <c r="K148" s="217"/>
      <c r="L148" s="73" t="s">
        <v>4266</v>
      </c>
      <c r="M148" s="73" t="s">
        <v>4241</v>
      </c>
      <c r="N148" s="1853" t="s">
        <v>4165</v>
      </c>
      <c r="O148" s="32">
        <v>45911</v>
      </c>
      <c r="P148" s="28"/>
      <c r="Q148" s="40">
        <v>45925</v>
      </c>
      <c r="R148" s="32">
        <v>45926</v>
      </c>
      <c r="S148" s="1828">
        <v>45926</v>
      </c>
    </row>
    <row r="149" spans="1:19" s="4" customFormat="1" ht="19.7" customHeight="1">
      <c r="A149" s="1587" t="s">
        <v>42</v>
      </c>
      <c r="C149" s="27">
        <v>12</v>
      </c>
      <c r="D149" s="146">
        <f t="shared" si="10"/>
        <v>122</v>
      </c>
      <c r="E149" s="28" t="s">
        <v>55</v>
      </c>
      <c r="F149" s="28" t="s">
        <v>55</v>
      </c>
      <c r="G149" s="1902" t="s">
        <v>1706</v>
      </c>
      <c r="H149" s="1860">
        <v>4</v>
      </c>
      <c r="I149" s="1494">
        <v>27</v>
      </c>
      <c r="J149" s="577">
        <f t="shared" si="9"/>
        <v>108</v>
      </c>
      <c r="K149" s="217"/>
      <c r="L149" s="73" t="s">
        <v>1707</v>
      </c>
      <c r="M149" s="73" t="s">
        <v>4241</v>
      </c>
      <c r="N149" s="1853" t="s">
        <v>4165</v>
      </c>
      <c r="O149" s="32">
        <v>45911</v>
      </c>
      <c r="P149" s="28"/>
      <c r="Q149" s="40">
        <v>45925</v>
      </c>
      <c r="R149" s="32">
        <v>45926</v>
      </c>
      <c r="S149" s="1828">
        <v>45926</v>
      </c>
    </row>
    <row r="150" spans="1:19" s="4" customFormat="1" ht="19.7" customHeight="1">
      <c r="A150" s="1587" t="s">
        <v>42</v>
      </c>
      <c r="C150" s="27">
        <v>12</v>
      </c>
      <c r="D150" s="146">
        <f t="shared" si="10"/>
        <v>123</v>
      </c>
      <c r="E150" s="28" t="s">
        <v>55</v>
      </c>
      <c r="F150" s="28" t="s">
        <v>55</v>
      </c>
      <c r="G150" s="1902" t="s">
        <v>4242</v>
      </c>
      <c r="H150" s="1860">
        <v>2</v>
      </c>
      <c r="I150" s="1494">
        <v>27</v>
      </c>
      <c r="J150" s="577">
        <f t="shared" si="9"/>
        <v>54</v>
      </c>
      <c r="K150" s="217"/>
      <c r="L150" s="73" t="s">
        <v>1707</v>
      </c>
      <c r="M150" s="73" t="s">
        <v>4241</v>
      </c>
      <c r="N150" s="1853" t="s">
        <v>4165</v>
      </c>
      <c r="O150" s="32">
        <v>45911</v>
      </c>
      <c r="P150" s="28"/>
      <c r="Q150" s="40">
        <v>45925</v>
      </c>
      <c r="R150" s="32">
        <v>45926</v>
      </c>
      <c r="S150" s="1828">
        <v>45926</v>
      </c>
    </row>
    <row r="151" spans="1:19" s="4" customFormat="1" ht="19.7" customHeight="1">
      <c r="A151" s="1494" t="s">
        <v>109</v>
      </c>
      <c r="C151" s="27">
        <v>13</v>
      </c>
      <c r="D151" s="146">
        <f t="shared" si="10"/>
        <v>124</v>
      </c>
      <c r="E151" s="131" t="s">
        <v>61</v>
      </c>
      <c r="F151" s="131" t="s">
        <v>55</v>
      </c>
      <c r="G151" s="1902" t="s">
        <v>4267</v>
      </c>
      <c r="H151" s="1892">
        <v>1</v>
      </c>
      <c r="I151" s="1494">
        <v>3569</v>
      </c>
      <c r="J151" s="1223">
        <f t="shared" si="9"/>
        <v>3569</v>
      </c>
      <c r="K151" s="217"/>
      <c r="L151" s="73" t="s">
        <v>4268</v>
      </c>
      <c r="M151" s="73" t="s">
        <v>4241</v>
      </c>
      <c r="N151" s="1853" t="s">
        <v>4165</v>
      </c>
      <c r="O151" s="32">
        <v>45911</v>
      </c>
      <c r="P151" s="28"/>
      <c r="Q151" s="40">
        <v>45925</v>
      </c>
      <c r="R151" s="32">
        <v>45926</v>
      </c>
      <c r="S151" s="1828">
        <v>45926</v>
      </c>
    </row>
    <row r="152" spans="1:19" s="4" customFormat="1" ht="19.7" customHeight="1">
      <c r="A152" s="1587" t="s">
        <v>42</v>
      </c>
      <c r="C152" s="27">
        <v>12</v>
      </c>
      <c r="D152" s="146">
        <f t="shared" si="10"/>
        <v>125</v>
      </c>
      <c r="E152" s="28" t="s">
        <v>55</v>
      </c>
      <c r="F152" s="28" t="s">
        <v>55</v>
      </c>
      <c r="G152" s="1902" t="s">
        <v>1706</v>
      </c>
      <c r="H152" s="1860">
        <v>4</v>
      </c>
      <c r="I152" s="1494">
        <v>27</v>
      </c>
      <c r="J152" s="577">
        <f t="shared" si="9"/>
        <v>108</v>
      </c>
      <c r="K152" s="217"/>
      <c r="L152" s="73" t="s">
        <v>1707</v>
      </c>
      <c r="M152" s="73" t="s">
        <v>4241</v>
      </c>
      <c r="N152" s="1853" t="s">
        <v>4165</v>
      </c>
      <c r="O152" s="32">
        <v>45911</v>
      </c>
      <c r="P152" s="28"/>
      <c r="Q152" s="40">
        <v>45925</v>
      </c>
      <c r="R152" s="32">
        <v>45926</v>
      </c>
      <c r="S152" s="1828">
        <v>45926</v>
      </c>
    </row>
    <row r="153" spans="1:19" s="4" customFormat="1" ht="19.7" customHeight="1">
      <c r="A153" s="1587" t="s">
        <v>42</v>
      </c>
      <c r="C153" s="27">
        <v>12</v>
      </c>
      <c r="D153" s="146">
        <f t="shared" si="10"/>
        <v>126</v>
      </c>
      <c r="E153" s="28" t="s">
        <v>55</v>
      </c>
      <c r="F153" s="28" t="s">
        <v>55</v>
      </c>
      <c r="G153" s="1902" t="s">
        <v>4242</v>
      </c>
      <c r="H153" s="1860">
        <v>2</v>
      </c>
      <c r="I153" s="1494">
        <v>27</v>
      </c>
      <c r="J153" s="577">
        <f t="shared" si="9"/>
        <v>54</v>
      </c>
      <c r="K153" s="217"/>
      <c r="L153" s="73" t="s">
        <v>1707</v>
      </c>
      <c r="M153" s="73" t="s">
        <v>4241</v>
      </c>
      <c r="N153" s="1853" t="s">
        <v>4165</v>
      </c>
      <c r="O153" s="32">
        <v>45911</v>
      </c>
      <c r="P153" s="28"/>
      <c r="Q153" s="40">
        <v>45925</v>
      </c>
      <c r="R153" s="32">
        <v>45926</v>
      </c>
      <c r="S153" s="1828">
        <v>45926</v>
      </c>
    </row>
    <row r="154" spans="1:19" s="4" customFormat="1" ht="19.7" customHeight="1">
      <c r="A154" s="1494" t="s">
        <v>109</v>
      </c>
      <c r="C154" s="27">
        <v>13</v>
      </c>
      <c r="D154" s="146">
        <f t="shared" si="10"/>
        <v>127</v>
      </c>
      <c r="E154" s="131" t="s">
        <v>61</v>
      </c>
      <c r="F154" s="131" t="s">
        <v>55</v>
      </c>
      <c r="G154" s="1902" t="s">
        <v>4269</v>
      </c>
      <c r="H154" s="1892">
        <v>2</v>
      </c>
      <c r="I154" s="1494">
        <v>14845</v>
      </c>
      <c r="J154" s="1223">
        <f t="shared" si="9"/>
        <v>29690</v>
      </c>
      <c r="K154" s="217"/>
      <c r="L154" s="73" t="s">
        <v>4270</v>
      </c>
      <c r="M154" s="73" t="s">
        <v>4241</v>
      </c>
      <c r="N154" s="1853" t="s">
        <v>4165</v>
      </c>
      <c r="O154" s="32">
        <v>45911</v>
      </c>
      <c r="P154" s="28"/>
      <c r="Q154" s="40">
        <v>45925</v>
      </c>
      <c r="R154" s="32">
        <v>45926</v>
      </c>
      <c r="S154" s="1828">
        <v>45926</v>
      </c>
    </row>
    <row r="155" spans="1:19" s="4" customFormat="1" ht="19.7" customHeight="1">
      <c r="A155" s="1587" t="s">
        <v>42</v>
      </c>
      <c r="C155" s="27">
        <v>12</v>
      </c>
      <c r="D155" s="146">
        <f t="shared" si="10"/>
        <v>128</v>
      </c>
      <c r="E155" s="28" t="s">
        <v>55</v>
      </c>
      <c r="F155" s="28" t="s">
        <v>55</v>
      </c>
      <c r="G155" s="1902" t="s">
        <v>1706</v>
      </c>
      <c r="H155" s="1860">
        <v>8</v>
      </c>
      <c r="I155" s="1494">
        <v>27</v>
      </c>
      <c r="J155" s="577">
        <f t="shared" si="9"/>
        <v>216</v>
      </c>
      <c r="K155" s="217"/>
      <c r="L155" s="73" t="s">
        <v>1707</v>
      </c>
      <c r="M155" s="73" t="s">
        <v>4241</v>
      </c>
      <c r="N155" s="1853" t="s">
        <v>4165</v>
      </c>
      <c r="O155" s="32">
        <v>45911</v>
      </c>
      <c r="P155" s="28"/>
      <c r="Q155" s="40">
        <v>45925</v>
      </c>
      <c r="R155" s="32">
        <v>45926</v>
      </c>
      <c r="S155" s="1828">
        <v>45926</v>
      </c>
    </row>
    <row r="156" spans="1:19" s="4" customFormat="1" ht="19.7" customHeight="1">
      <c r="A156" s="1587" t="s">
        <v>42</v>
      </c>
      <c r="C156" s="27">
        <v>12</v>
      </c>
      <c r="D156" s="146">
        <f t="shared" si="10"/>
        <v>129</v>
      </c>
      <c r="E156" s="28" t="s">
        <v>55</v>
      </c>
      <c r="F156" s="28" t="s">
        <v>55</v>
      </c>
      <c r="G156" s="1902" t="s">
        <v>4242</v>
      </c>
      <c r="H156" s="1860">
        <v>8</v>
      </c>
      <c r="I156" s="1494">
        <v>27</v>
      </c>
      <c r="J156" s="577">
        <f t="shared" si="9"/>
        <v>216</v>
      </c>
      <c r="K156" s="217"/>
      <c r="L156" s="73" t="s">
        <v>1707</v>
      </c>
      <c r="M156" s="73" t="s">
        <v>4241</v>
      </c>
      <c r="N156" s="1853" t="s">
        <v>4165</v>
      </c>
      <c r="O156" s="32">
        <v>45911</v>
      </c>
      <c r="P156" s="28"/>
      <c r="Q156" s="40">
        <v>45925</v>
      </c>
      <c r="R156" s="32">
        <v>45926</v>
      </c>
      <c r="S156" s="1828">
        <v>45926</v>
      </c>
    </row>
    <row r="157" spans="1:19" s="4" customFormat="1" ht="19.7" customHeight="1">
      <c r="A157" s="1587" t="s">
        <v>42</v>
      </c>
      <c r="C157" s="27">
        <v>12</v>
      </c>
      <c r="D157" s="146">
        <f t="shared" si="10"/>
        <v>130</v>
      </c>
      <c r="E157" s="28" t="s">
        <v>55</v>
      </c>
      <c r="F157" s="28" t="s">
        <v>55</v>
      </c>
      <c r="G157" s="1902" t="s">
        <v>3773</v>
      </c>
      <c r="H157" s="1860">
        <v>105</v>
      </c>
      <c r="I157" s="1494">
        <v>247</v>
      </c>
      <c r="J157" s="1223">
        <f t="shared" si="9"/>
        <v>25935</v>
      </c>
      <c r="K157" s="217"/>
      <c r="L157" s="73" t="s">
        <v>3774</v>
      </c>
      <c r="M157" s="73" t="s">
        <v>4241</v>
      </c>
      <c r="N157" s="1853" t="s">
        <v>4165</v>
      </c>
      <c r="O157" s="32">
        <v>45911</v>
      </c>
      <c r="P157" s="28"/>
      <c r="Q157" s="40">
        <v>45925</v>
      </c>
      <c r="R157" s="32">
        <v>45926</v>
      </c>
      <c r="S157" s="1828">
        <v>45926</v>
      </c>
    </row>
    <row r="158" spans="1:19" s="4" customFormat="1" ht="19.7" customHeight="1">
      <c r="A158" s="1587" t="s">
        <v>42</v>
      </c>
      <c r="C158" s="27">
        <v>12</v>
      </c>
      <c r="D158" s="146">
        <f t="shared" si="10"/>
        <v>131</v>
      </c>
      <c r="E158" s="28" t="s">
        <v>55</v>
      </c>
      <c r="F158" s="28" t="s">
        <v>55</v>
      </c>
      <c r="G158" s="1902" t="s">
        <v>2045</v>
      </c>
      <c r="H158" s="1860">
        <v>60</v>
      </c>
      <c r="I158" s="1494">
        <v>40</v>
      </c>
      <c r="J158" s="1223">
        <f t="shared" si="9"/>
        <v>2400</v>
      </c>
      <c r="K158" s="217"/>
      <c r="L158" s="73" t="s">
        <v>3778</v>
      </c>
      <c r="M158" s="73" t="s">
        <v>4241</v>
      </c>
      <c r="N158" s="1853" t="s">
        <v>4165</v>
      </c>
      <c r="O158" s="32">
        <v>45911</v>
      </c>
      <c r="P158" s="28"/>
      <c r="Q158" s="40">
        <v>45925</v>
      </c>
      <c r="R158" s="32">
        <v>45926</v>
      </c>
      <c r="S158" s="1828">
        <v>45926</v>
      </c>
    </row>
    <row r="159" spans="1:19" s="4" customFormat="1" ht="19.7" customHeight="1">
      <c r="A159" s="1587" t="s">
        <v>42</v>
      </c>
      <c r="C159" s="27">
        <v>12</v>
      </c>
      <c r="D159" s="146">
        <f t="shared" si="10"/>
        <v>132</v>
      </c>
      <c r="E159" s="28" t="s">
        <v>55</v>
      </c>
      <c r="F159" s="28" t="s">
        <v>55</v>
      </c>
      <c r="G159" s="1902" t="s">
        <v>1721</v>
      </c>
      <c r="H159" s="1860">
        <v>4</v>
      </c>
      <c r="I159" s="1494">
        <v>53</v>
      </c>
      <c r="J159" s="1223">
        <f t="shared" si="9"/>
        <v>212</v>
      </c>
      <c r="K159" s="217"/>
      <c r="L159" s="73" t="s">
        <v>3715</v>
      </c>
      <c r="M159" s="73" t="s">
        <v>4241</v>
      </c>
      <c r="N159" s="1853" t="s">
        <v>4165</v>
      </c>
      <c r="O159" s="32">
        <v>45911</v>
      </c>
      <c r="P159" s="28"/>
      <c r="Q159" s="40">
        <v>45925</v>
      </c>
      <c r="R159" s="32">
        <v>45926</v>
      </c>
      <c r="S159" s="1828">
        <v>45926</v>
      </c>
    </row>
    <row r="160" spans="1:19" s="4" customFormat="1" ht="19.7" customHeight="1">
      <c r="A160" s="1587" t="s">
        <v>42</v>
      </c>
      <c r="C160" s="27">
        <v>12</v>
      </c>
      <c r="D160" s="146">
        <f t="shared" si="10"/>
        <v>133</v>
      </c>
      <c r="E160" s="28" t="s">
        <v>55</v>
      </c>
      <c r="F160" s="28" t="s">
        <v>55</v>
      </c>
      <c r="G160" s="1902" t="s">
        <v>4271</v>
      </c>
      <c r="H160" s="1860">
        <v>1</v>
      </c>
      <c r="I160" s="1494">
        <v>1280</v>
      </c>
      <c r="J160" s="1223">
        <f t="shared" si="9"/>
        <v>1280</v>
      </c>
      <c r="K160" s="217"/>
      <c r="L160" s="73" t="s">
        <v>4272</v>
      </c>
      <c r="M160" s="73" t="s">
        <v>4241</v>
      </c>
      <c r="N160" s="1853" t="s">
        <v>4165</v>
      </c>
      <c r="O160" s="32">
        <v>45911</v>
      </c>
      <c r="P160" s="28"/>
      <c r="Q160" s="40">
        <v>45925</v>
      </c>
      <c r="R160" s="32">
        <v>45926</v>
      </c>
      <c r="S160" s="1828">
        <v>45926</v>
      </c>
    </row>
    <row r="161" spans="1:19" s="4" customFormat="1" ht="19.7" customHeight="1">
      <c r="A161" s="1587" t="s">
        <v>42</v>
      </c>
      <c r="C161" s="27">
        <v>12</v>
      </c>
      <c r="D161" s="146">
        <f t="shared" si="10"/>
        <v>134</v>
      </c>
      <c r="E161" s="28" t="s">
        <v>55</v>
      </c>
      <c r="F161" s="28" t="s">
        <v>55</v>
      </c>
      <c r="G161" s="1902" t="s">
        <v>4273</v>
      </c>
      <c r="H161" s="1860">
        <v>2</v>
      </c>
      <c r="I161" s="1494">
        <v>407</v>
      </c>
      <c r="J161" s="1223">
        <f>H161*I161</f>
        <v>814</v>
      </c>
      <c r="K161" s="217"/>
      <c r="L161" s="73" t="s">
        <v>1722</v>
      </c>
      <c r="M161" s="73" t="s">
        <v>4241</v>
      </c>
      <c r="N161" s="1853" t="s">
        <v>4165</v>
      </c>
      <c r="O161" s="32">
        <v>45911</v>
      </c>
      <c r="P161" s="28"/>
      <c r="Q161" s="40">
        <v>45925</v>
      </c>
      <c r="R161" s="32">
        <v>45926</v>
      </c>
      <c r="S161" s="1828">
        <v>45926</v>
      </c>
    </row>
    <row r="162" spans="1:19" s="4" customFormat="1" ht="19.7" customHeight="1">
      <c r="A162" s="1587" t="s">
        <v>42</v>
      </c>
      <c r="C162" s="27">
        <v>12</v>
      </c>
      <c r="D162" s="146">
        <f t="shared" si="10"/>
        <v>135</v>
      </c>
      <c r="E162" s="28" t="s">
        <v>55</v>
      </c>
      <c r="F162" s="28" t="s">
        <v>55</v>
      </c>
      <c r="G162" s="1902" t="s">
        <v>4274</v>
      </c>
      <c r="H162" s="1860">
        <v>1</v>
      </c>
      <c r="I162" s="1494">
        <v>407</v>
      </c>
      <c r="J162" s="1223">
        <f>H162*I162</f>
        <v>407</v>
      </c>
      <c r="K162" s="217"/>
      <c r="L162" s="73" t="s">
        <v>1722</v>
      </c>
      <c r="M162" s="73" t="s">
        <v>4241</v>
      </c>
      <c r="N162" s="1853" t="s">
        <v>4165</v>
      </c>
      <c r="O162" s="32">
        <v>45911</v>
      </c>
      <c r="P162" s="28"/>
      <c r="Q162" s="40">
        <v>45925</v>
      </c>
      <c r="R162" s="32">
        <v>45926</v>
      </c>
      <c r="S162" s="1828">
        <v>45926</v>
      </c>
    </row>
    <row r="163" spans="1:19" s="4" customFormat="1" ht="19.7" customHeight="1">
      <c r="A163" s="1587" t="s">
        <v>42</v>
      </c>
      <c r="C163" s="27">
        <v>12</v>
      </c>
      <c r="D163" s="146">
        <f t="shared" si="10"/>
        <v>136</v>
      </c>
      <c r="E163" s="28" t="s">
        <v>55</v>
      </c>
      <c r="F163" s="28" t="s">
        <v>55</v>
      </c>
      <c r="G163" s="1902" t="s">
        <v>4275</v>
      </c>
      <c r="H163" s="1860">
        <v>1</v>
      </c>
      <c r="I163" s="1494">
        <v>336</v>
      </c>
      <c r="J163" s="1223">
        <f t="shared" si="9"/>
        <v>336</v>
      </c>
      <c r="K163" s="217"/>
      <c r="L163" s="73" t="s">
        <v>1722</v>
      </c>
      <c r="M163" s="73" t="s">
        <v>4241</v>
      </c>
      <c r="N163" s="1853" t="s">
        <v>4165</v>
      </c>
      <c r="O163" s="32">
        <v>45911</v>
      </c>
      <c r="P163" s="28"/>
      <c r="Q163" s="40">
        <v>45925</v>
      </c>
      <c r="R163" s="32">
        <v>45926</v>
      </c>
      <c r="S163" s="1828">
        <v>45926</v>
      </c>
    </row>
    <row r="164" spans="1:19" s="4" customFormat="1" ht="19.7" customHeight="1">
      <c r="A164" s="1587" t="s">
        <v>42</v>
      </c>
      <c r="C164" s="27">
        <v>12</v>
      </c>
      <c r="D164" s="146">
        <f t="shared" si="10"/>
        <v>137</v>
      </c>
      <c r="E164" s="28" t="s">
        <v>55</v>
      </c>
      <c r="F164" s="28" t="s">
        <v>55</v>
      </c>
      <c r="G164" s="1902" t="s">
        <v>4276</v>
      </c>
      <c r="H164" s="1860">
        <v>1</v>
      </c>
      <c r="I164" s="1494">
        <v>366</v>
      </c>
      <c r="J164" s="1223">
        <f t="shared" si="9"/>
        <v>366</v>
      </c>
      <c r="K164" s="217"/>
      <c r="L164" s="73" t="s">
        <v>1722</v>
      </c>
      <c r="M164" s="73" t="s">
        <v>4241</v>
      </c>
      <c r="N164" s="1853" t="s">
        <v>4165</v>
      </c>
      <c r="O164" s="32">
        <v>45911</v>
      </c>
      <c r="P164" s="28"/>
      <c r="Q164" s="40">
        <v>45925</v>
      </c>
      <c r="R164" s="32">
        <v>45926</v>
      </c>
      <c r="S164" s="1828">
        <v>45926</v>
      </c>
    </row>
    <row r="165" spans="1:19" s="4" customFormat="1" ht="19.7" customHeight="1">
      <c r="A165" s="1587" t="s">
        <v>42</v>
      </c>
      <c r="C165" s="27">
        <v>12</v>
      </c>
      <c r="D165" s="146">
        <f t="shared" si="10"/>
        <v>138</v>
      </c>
      <c r="E165" s="28" t="s">
        <v>55</v>
      </c>
      <c r="F165" s="28" t="s">
        <v>55</v>
      </c>
      <c r="G165" s="1902" t="s">
        <v>4277</v>
      </c>
      <c r="H165" s="1860">
        <v>2</v>
      </c>
      <c r="I165" s="1494">
        <v>544</v>
      </c>
      <c r="J165" s="1223">
        <f>H165*I165</f>
        <v>1088</v>
      </c>
      <c r="K165" s="217"/>
      <c r="L165" s="73" t="s">
        <v>1722</v>
      </c>
      <c r="M165" s="73" t="s">
        <v>4241</v>
      </c>
      <c r="N165" s="1853" t="s">
        <v>4165</v>
      </c>
      <c r="O165" s="32">
        <v>45911</v>
      </c>
      <c r="P165" s="28"/>
      <c r="Q165" s="40">
        <v>45925</v>
      </c>
      <c r="R165" s="32">
        <v>45926</v>
      </c>
      <c r="S165" s="1828">
        <v>45926</v>
      </c>
    </row>
    <row r="166" spans="1:19" s="4" customFormat="1" ht="19.7" customHeight="1">
      <c r="A166" s="1587" t="s">
        <v>42</v>
      </c>
      <c r="C166" s="27">
        <v>12</v>
      </c>
      <c r="D166" s="146">
        <f t="shared" si="10"/>
        <v>139</v>
      </c>
      <c r="E166" s="28" t="s">
        <v>55</v>
      </c>
      <c r="F166" s="28" t="s">
        <v>55</v>
      </c>
      <c r="G166" s="1902" t="s">
        <v>4278</v>
      </c>
      <c r="H166" s="1860">
        <v>1</v>
      </c>
      <c r="I166" s="1494">
        <v>584</v>
      </c>
      <c r="J166" s="1223">
        <f>H166*I166</f>
        <v>584</v>
      </c>
      <c r="K166" s="217"/>
      <c r="L166" s="73" t="s">
        <v>1722</v>
      </c>
      <c r="M166" s="73" t="s">
        <v>4241</v>
      </c>
      <c r="N166" s="1853" t="s">
        <v>4165</v>
      </c>
      <c r="O166" s="32">
        <v>45911</v>
      </c>
      <c r="P166" s="28"/>
      <c r="Q166" s="40">
        <v>45925</v>
      </c>
      <c r="R166" s="32">
        <v>45926</v>
      </c>
      <c r="S166" s="1828">
        <v>45926</v>
      </c>
    </row>
    <row r="167" spans="1:19" s="4" customFormat="1" ht="19.7" customHeight="1">
      <c r="A167" s="1587" t="s">
        <v>42</v>
      </c>
      <c r="C167" s="27">
        <v>12</v>
      </c>
      <c r="D167" s="146">
        <f t="shared" si="10"/>
        <v>140</v>
      </c>
      <c r="E167" s="28" t="s">
        <v>55</v>
      </c>
      <c r="F167" s="28" t="s">
        <v>55</v>
      </c>
      <c r="G167" s="1902" t="s">
        <v>4279</v>
      </c>
      <c r="H167" s="1860">
        <v>2</v>
      </c>
      <c r="I167" s="1494">
        <v>712</v>
      </c>
      <c r="J167" s="1223">
        <f>H167*I167</f>
        <v>1424</v>
      </c>
      <c r="K167" s="217"/>
      <c r="L167" s="73" t="s">
        <v>1722</v>
      </c>
      <c r="M167" s="73" t="s">
        <v>4241</v>
      </c>
      <c r="N167" s="1853" t="s">
        <v>4165</v>
      </c>
      <c r="O167" s="32">
        <v>45911</v>
      </c>
      <c r="P167" s="28"/>
      <c r="Q167" s="40">
        <v>45925</v>
      </c>
      <c r="R167" s="32">
        <v>45926</v>
      </c>
      <c r="S167" s="1828">
        <v>45926</v>
      </c>
    </row>
    <row r="168" spans="1:19" s="4" customFormat="1" ht="19.7" customHeight="1">
      <c r="A168" s="1587" t="s">
        <v>42</v>
      </c>
      <c r="C168" s="27">
        <v>12</v>
      </c>
      <c r="D168" s="146">
        <f t="shared" si="10"/>
        <v>141</v>
      </c>
      <c r="E168" s="28" t="s">
        <v>55</v>
      </c>
      <c r="F168" s="28" t="s">
        <v>55</v>
      </c>
      <c r="G168" s="1902" t="s">
        <v>4280</v>
      </c>
      <c r="H168" s="1860">
        <v>2</v>
      </c>
      <c r="I168" s="1494">
        <v>811</v>
      </c>
      <c r="J168" s="1223">
        <f>H168*I168</f>
        <v>1622</v>
      </c>
      <c r="K168" s="217"/>
      <c r="L168" s="73" t="s">
        <v>1722</v>
      </c>
      <c r="M168" s="73" t="s">
        <v>4241</v>
      </c>
      <c r="N168" s="1853" t="s">
        <v>4165</v>
      </c>
      <c r="O168" s="32">
        <v>45911</v>
      </c>
      <c r="P168" s="28"/>
      <c r="Q168" s="40">
        <v>45925</v>
      </c>
      <c r="R168" s="32">
        <v>45926</v>
      </c>
      <c r="S168" s="1828">
        <v>45926</v>
      </c>
    </row>
    <row r="169" spans="1:19" s="4" customFormat="1" ht="19.7" customHeight="1">
      <c r="A169" s="1587" t="s">
        <v>42</v>
      </c>
      <c r="C169" s="27">
        <v>12</v>
      </c>
      <c r="D169" s="146">
        <f t="shared" si="10"/>
        <v>142</v>
      </c>
      <c r="E169" s="28" t="s">
        <v>55</v>
      </c>
      <c r="F169" s="28" t="s">
        <v>55</v>
      </c>
      <c r="G169" s="1902" t="s">
        <v>4281</v>
      </c>
      <c r="H169" s="1860">
        <v>2</v>
      </c>
      <c r="I169" s="1494">
        <v>1386</v>
      </c>
      <c r="J169" s="1223">
        <f t="shared" si="9"/>
        <v>2772</v>
      </c>
      <c r="K169" s="217"/>
      <c r="L169" s="73" t="s">
        <v>1722</v>
      </c>
      <c r="M169" s="73" t="s">
        <v>4241</v>
      </c>
      <c r="N169" s="1853" t="s">
        <v>4165</v>
      </c>
      <c r="O169" s="32">
        <v>45911</v>
      </c>
      <c r="P169" s="28"/>
      <c r="Q169" s="40">
        <v>45925</v>
      </c>
      <c r="R169" s="32">
        <v>45926</v>
      </c>
      <c r="S169" s="1828">
        <v>45926</v>
      </c>
    </row>
    <row r="170" spans="1:19" s="4" customFormat="1" ht="19.7" customHeight="1">
      <c r="A170" s="1587" t="s">
        <v>42</v>
      </c>
      <c r="C170" s="27">
        <v>12</v>
      </c>
      <c r="D170" s="146">
        <f t="shared" si="10"/>
        <v>143</v>
      </c>
      <c r="E170" s="28" t="s">
        <v>55</v>
      </c>
      <c r="F170" s="28" t="s">
        <v>55</v>
      </c>
      <c r="G170" s="1902" t="s">
        <v>4282</v>
      </c>
      <c r="H170" s="1860">
        <v>2</v>
      </c>
      <c r="I170" s="1494">
        <v>999</v>
      </c>
      <c r="J170" s="1223">
        <f t="shared" si="9"/>
        <v>1998</v>
      </c>
      <c r="K170" s="217"/>
      <c r="L170" s="73" t="s">
        <v>1722</v>
      </c>
      <c r="M170" s="73" t="s">
        <v>4241</v>
      </c>
      <c r="N170" s="1853" t="s">
        <v>4165</v>
      </c>
      <c r="O170" s="32">
        <v>45911</v>
      </c>
      <c r="P170" s="28"/>
      <c r="Q170" s="40">
        <v>45925</v>
      </c>
      <c r="R170" s="32">
        <v>45926</v>
      </c>
      <c r="S170" s="1828">
        <v>45926</v>
      </c>
    </row>
    <row r="171" spans="1:19" s="4" customFormat="1" ht="19.7" customHeight="1">
      <c r="A171" s="1587" t="s">
        <v>42</v>
      </c>
      <c r="C171" s="27">
        <v>12</v>
      </c>
      <c r="D171" s="146">
        <f t="shared" si="10"/>
        <v>144</v>
      </c>
      <c r="E171" s="28" t="s">
        <v>55</v>
      </c>
      <c r="F171" s="28" t="s">
        <v>55</v>
      </c>
      <c r="G171" s="1902" t="s">
        <v>4283</v>
      </c>
      <c r="H171" s="1860">
        <v>5</v>
      </c>
      <c r="I171" s="1494">
        <v>1445</v>
      </c>
      <c r="J171" s="1223">
        <f>H171*I171</f>
        <v>7225</v>
      </c>
      <c r="K171" s="217"/>
      <c r="L171" s="73" t="s">
        <v>1722</v>
      </c>
      <c r="M171" s="73" t="s">
        <v>4241</v>
      </c>
      <c r="N171" s="1853" t="s">
        <v>4165</v>
      </c>
      <c r="O171" s="32">
        <v>45911</v>
      </c>
      <c r="P171" s="28"/>
      <c r="Q171" s="40">
        <v>45925</v>
      </c>
      <c r="R171" s="32">
        <v>45926</v>
      </c>
      <c r="S171" s="1828">
        <v>45926</v>
      </c>
    </row>
    <row r="172" spans="1:19" s="4" customFormat="1" ht="19.7" customHeight="1">
      <c r="A172" s="1587" t="s">
        <v>42</v>
      </c>
      <c r="C172" s="27"/>
      <c r="D172" s="146">
        <f t="shared" si="10"/>
        <v>145</v>
      </c>
      <c r="E172" s="28" t="s">
        <v>55</v>
      </c>
      <c r="F172" s="28" t="s">
        <v>55</v>
      </c>
      <c r="G172" s="1902" t="s">
        <v>4284</v>
      </c>
      <c r="H172" s="1892">
        <v>2</v>
      </c>
      <c r="I172" s="1494">
        <v>2257</v>
      </c>
      <c r="J172" s="1223">
        <f>H172*I172</f>
        <v>4514</v>
      </c>
      <c r="K172" s="217"/>
      <c r="L172" s="73" t="s">
        <v>1722</v>
      </c>
      <c r="M172" s="73" t="s">
        <v>4241</v>
      </c>
      <c r="N172" s="1853" t="s">
        <v>4165</v>
      </c>
      <c r="O172" s="32">
        <v>45911</v>
      </c>
      <c r="P172" s="28"/>
      <c r="Q172" s="40">
        <v>45925</v>
      </c>
      <c r="R172" s="32">
        <v>45926</v>
      </c>
      <c r="S172" s="1828">
        <v>45926</v>
      </c>
    </row>
    <row r="173" spans="1:19" s="4" customFormat="1" ht="19.7" customHeight="1">
      <c r="A173" s="1587" t="s">
        <v>42</v>
      </c>
      <c r="C173" s="27">
        <v>12</v>
      </c>
      <c r="D173" s="146">
        <f t="shared" si="10"/>
        <v>146</v>
      </c>
      <c r="E173" s="28" t="s">
        <v>55</v>
      </c>
      <c r="F173" s="28" t="s">
        <v>55</v>
      </c>
      <c r="G173" s="1902" t="s">
        <v>4285</v>
      </c>
      <c r="H173" s="1860">
        <v>3</v>
      </c>
      <c r="I173" s="1494">
        <v>1871</v>
      </c>
      <c r="J173" s="1223">
        <f t="shared" si="9"/>
        <v>5613</v>
      </c>
      <c r="K173" s="217"/>
      <c r="L173" s="73" t="s">
        <v>1722</v>
      </c>
      <c r="M173" s="73" t="s">
        <v>4241</v>
      </c>
      <c r="N173" s="1853" t="s">
        <v>4165</v>
      </c>
      <c r="O173" s="32">
        <v>45911</v>
      </c>
      <c r="P173" s="28"/>
      <c r="Q173" s="40">
        <v>45925</v>
      </c>
      <c r="R173" s="32">
        <v>45926</v>
      </c>
      <c r="S173" s="1828">
        <v>45926</v>
      </c>
    </row>
    <row r="174" spans="1:19" s="4" customFormat="1" ht="19.7" customHeight="1">
      <c r="A174" s="1587" t="s">
        <v>42</v>
      </c>
      <c r="C174" s="27">
        <v>12</v>
      </c>
      <c r="D174" s="146">
        <f t="shared" si="10"/>
        <v>147</v>
      </c>
      <c r="E174" s="28" t="s">
        <v>55</v>
      </c>
      <c r="F174" s="28" t="s">
        <v>55</v>
      </c>
      <c r="G174" s="1903" t="s">
        <v>4286</v>
      </c>
      <c r="H174" s="1904">
        <v>1</v>
      </c>
      <c r="I174" s="487">
        <v>1871</v>
      </c>
      <c r="J174" s="629">
        <f t="shared" si="9"/>
        <v>1871</v>
      </c>
      <c r="K174" s="217"/>
      <c r="L174" s="73" t="s">
        <v>1722</v>
      </c>
      <c r="M174" s="73" t="s">
        <v>4241</v>
      </c>
      <c r="N174" s="1905" t="s">
        <v>4287</v>
      </c>
      <c r="O174" s="32">
        <v>45940</v>
      </c>
      <c r="P174" s="28"/>
      <c r="Q174" s="40">
        <v>45941</v>
      </c>
      <c r="R174" s="32">
        <v>45944</v>
      </c>
      <c r="S174" s="1828">
        <v>45944</v>
      </c>
    </row>
    <row r="175" spans="1:19" s="4" customFormat="1" ht="19.7" customHeight="1">
      <c r="A175" s="1587" t="s">
        <v>42</v>
      </c>
      <c r="C175" s="27">
        <v>12</v>
      </c>
      <c r="D175" s="146">
        <f t="shared" si="10"/>
        <v>148</v>
      </c>
      <c r="E175" s="28" t="s">
        <v>55</v>
      </c>
      <c r="F175" s="28" t="s">
        <v>55</v>
      </c>
      <c r="G175" s="1903" t="s">
        <v>4288</v>
      </c>
      <c r="H175" s="1906">
        <v>4</v>
      </c>
      <c r="I175" s="487">
        <v>282</v>
      </c>
      <c r="J175" s="629">
        <f t="shared" si="9"/>
        <v>1128</v>
      </c>
      <c r="K175" s="217"/>
      <c r="L175" s="73" t="s">
        <v>4289</v>
      </c>
      <c r="M175" s="73" t="s">
        <v>4241</v>
      </c>
      <c r="N175" s="1907" t="s">
        <v>4290</v>
      </c>
      <c r="O175" s="32">
        <v>45944</v>
      </c>
      <c r="P175" s="28"/>
      <c r="Q175" s="40">
        <v>45944</v>
      </c>
      <c r="R175" s="32">
        <v>45945</v>
      </c>
      <c r="S175" s="1828">
        <v>45945</v>
      </c>
    </row>
    <row r="176" spans="1:19" s="4" customFormat="1" ht="19.7" customHeight="1">
      <c r="A176" s="1587" t="s">
        <v>42</v>
      </c>
      <c r="C176" s="27"/>
      <c r="D176" s="146">
        <f t="shared" si="10"/>
        <v>149</v>
      </c>
      <c r="E176" s="28" t="s">
        <v>55</v>
      </c>
      <c r="F176" s="28" t="s">
        <v>55</v>
      </c>
      <c r="G176" s="1902" t="s">
        <v>4291</v>
      </c>
      <c r="H176" s="1892">
        <v>1</v>
      </c>
      <c r="I176" s="1494">
        <v>967</v>
      </c>
      <c r="J176" s="1223">
        <f t="shared" si="9"/>
        <v>967</v>
      </c>
      <c r="K176" s="217"/>
      <c r="L176" s="73" t="s">
        <v>3724</v>
      </c>
      <c r="M176" s="73" t="s">
        <v>4292</v>
      </c>
      <c r="N176" s="1853" t="s">
        <v>4165</v>
      </c>
      <c r="O176" s="32">
        <v>45911</v>
      </c>
      <c r="P176" s="28"/>
      <c r="Q176" s="40">
        <v>45925</v>
      </c>
      <c r="R176" s="32">
        <v>45926</v>
      </c>
      <c r="S176" s="1828">
        <v>45926</v>
      </c>
    </row>
    <row r="177" spans="1:19" s="4" customFormat="1" ht="19.7" customHeight="1">
      <c r="A177" s="1587" t="s">
        <v>42</v>
      </c>
      <c r="C177" s="27"/>
      <c r="D177" s="146">
        <f t="shared" si="10"/>
        <v>150</v>
      </c>
      <c r="E177" s="28" t="s">
        <v>55</v>
      </c>
      <c r="F177" s="28" t="s">
        <v>55</v>
      </c>
      <c r="G177" s="1902" t="s">
        <v>4293</v>
      </c>
      <c r="H177" s="1892">
        <v>4</v>
      </c>
      <c r="I177" s="1494">
        <v>1234</v>
      </c>
      <c r="J177" s="1223">
        <f t="shared" si="9"/>
        <v>4936</v>
      </c>
      <c r="K177" s="217"/>
      <c r="L177" s="73" t="s">
        <v>4294</v>
      </c>
      <c r="M177" s="73" t="s">
        <v>4241</v>
      </c>
      <c r="N177" s="1853" t="s">
        <v>4165</v>
      </c>
      <c r="O177" s="32">
        <v>45911</v>
      </c>
      <c r="P177" s="28"/>
      <c r="Q177" s="40">
        <v>45925</v>
      </c>
      <c r="R177" s="32">
        <v>45926</v>
      </c>
      <c r="S177" s="1828">
        <v>45926</v>
      </c>
    </row>
    <row r="178" spans="1:19" s="4" customFormat="1" ht="19.7" customHeight="1">
      <c r="A178" s="1587" t="s">
        <v>42</v>
      </c>
      <c r="C178" s="27">
        <v>12</v>
      </c>
      <c r="D178" s="146">
        <f t="shared" si="10"/>
        <v>151</v>
      </c>
      <c r="E178" s="28" t="s">
        <v>55</v>
      </c>
      <c r="F178" s="28" t="s">
        <v>55</v>
      </c>
      <c r="G178" s="1870" t="s">
        <v>4295</v>
      </c>
      <c r="H178" s="1854">
        <v>8</v>
      </c>
      <c r="I178" s="1893">
        <v>38</v>
      </c>
      <c r="J178" s="36">
        <f t="shared" si="9"/>
        <v>304</v>
      </c>
      <c r="K178" s="217"/>
      <c r="L178" s="1495" t="s">
        <v>4296</v>
      </c>
      <c r="M178" s="73" t="s">
        <v>4297</v>
      </c>
      <c r="N178" s="1853" t="s">
        <v>4165</v>
      </c>
      <c r="O178" s="32">
        <v>45911</v>
      </c>
      <c r="P178" s="28"/>
      <c r="Q178" s="40">
        <v>45925</v>
      </c>
      <c r="R178" s="32">
        <v>45926</v>
      </c>
      <c r="S178" s="1828">
        <v>45926</v>
      </c>
    </row>
    <row r="179" spans="1:19" s="4" customFormat="1" ht="19.7" customHeight="1">
      <c r="A179" s="1587" t="s">
        <v>42</v>
      </c>
      <c r="C179" s="27">
        <v>12</v>
      </c>
      <c r="D179" s="146">
        <f t="shared" si="10"/>
        <v>152</v>
      </c>
      <c r="E179" s="28" t="s">
        <v>55</v>
      </c>
      <c r="F179" s="28" t="s">
        <v>55</v>
      </c>
      <c r="G179" s="1870" t="s">
        <v>4298</v>
      </c>
      <c r="H179" s="1854">
        <v>8</v>
      </c>
      <c r="I179" s="1893">
        <v>42</v>
      </c>
      <c r="J179" s="36">
        <f t="shared" si="9"/>
        <v>336</v>
      </c>
      <c r="K179" s="217"/>
      <c r="L179" s="1495" t="s">
        <v>4296</v>
      </c>
      <c r="M179" s="73" t="s">
        <v>4297</v>
      </c>
      <c r="N179" s="1853" t="s">
        <v>4165</v>
      </c>
      <c r="O179" s="32">
        <v>45911</v>
      </c>
      <c r="P179" s="28"/>
      <c r="Q179" s="40">
        <v>45925</v>
      </c>
      <c r="R179" s="32">
        <v>45926</v>
      </c>
      <c r="S179" s="1828">
        <v>45926</v>
      </c>
    </row>
    <row r="180" spans="1:19" s="4" customFormat="1" ht="19.7" customHeight="1">
      <c r="A180" s="1587" t="s">
        <v>42</v>
      </c>
      <c r="C180" s="27"/>
      <c r="D180" s="146">
        <f t="shared" si="10"/>
        <v>153</v>
      </c>
      <c r="E180" s="28" t="s">
        <v>55</v>
      </c>
      <c r="F180" s="28" t="s">
        <v>55</v>
      </c>
      <c r="G180" s="1902" t="s">
        <v>4299</v>
      </c>
      <c r="H180" s="1892">
        <v>3</v>
      </c>
      <c r="I180" s="1494">
        <v>2056</v>
      </c>
      <c r="J180" s="1223">
        <f t="shared" si="9"/>
        <v>6168</v>
      </c>
      <c r="K180" s="217"/>
      <c r="L180" s="73" t="s">
        <v>4300</v>
      </c>
      <c r="M180" s="73" t="s">
        <v>4297</v>
      </c>
      <c r="N180" s="1853" t="s">
        <v>4165</v>
      </c>
      <c r="O180" s="32">
        <v>45911</v>
      </c>
      <c r="P180" s="28"/>
      <c r="Q180" s="40">
        <v>45925</v>
      </c>
      <c r="R180" s="32">
        <v>45926</v>
      </c>
      <c r="S180" s="1828">
        <v>45926</v>
      </c>
    </row>
    <row r="181" spans="1:19" s="4" customFormat="1" ht="19.7" customHeight="1">
      <c r="A181" s="1587" t="s">
        <v>42</v>
      </c>
      <c r="C181" s="27">
        <v>12</v>
      </c>
      <c r="D181" s="146">
        <f t="shared" si="10"/>
        <v>154</v>
      </c>
      <c r="E181" s="28" t="s">
        <v>55</v>
      </c>
      <c r="F181" s="28" t="s">
        <v>55</v>
      </c>
      <c r="G181" s="1902" t="s">
        <v>4301</v>
      </c>
      <c r="H181" s="1860">
        <v>4</v>
      </c>
      <c r="I181" s="1494">
        <v>201</v>
      </c>
      <c r="J181" s="1223">
        <f t="shared" si="9"/>
        <v>804</v>
      </c>
      <c r="K181" s="217"/>
      <c r="L181" s="73" t="s">
        <v>4302</v>
      </c>
      <c r="M181" s="73" t="s">
        <v>4297</v>
      </c>
      <c r="N181" s="1853" t="s">
        <v>4165</v>
      </c>
      <c r="O181" s="32">
        <v>45911</v>
      </c>
      <c r="P181" s="28"/>
      <c r="Q181" s="40">
        <v>45925</v>
      </c>
      <c r="R181" s="32">
        <v>45926</v>
      </c>
      <c r="S181" s="1828">
        <v>45926</v>
      </c>
    </row>
    <row r="182" spans="1:19" s="4" customFormat="1" ht="19.7" customHeight="1">
      <c r="A182" s="1494" t="s">
        <v>109</v>
      </c>
      <c r="C182" s="27">
        <v>13</v>
      </c>
      <c r="D182" s="146">
        <f t="shared" si="10"/>
        <v>155</v>
      </c>
      <c r="E182" s="131" t="s">
        <v>61</v>
      </c>
      <c r="F182" s="131" t="s">
        <v>55</v>
      </c>
      <c r="G182" s="1902" t="s">
        <v>4303</v>
      </c>
      <c r="H182" s="1860">
        <v>2</v>
      </c>
      <c r="I182" s="1494">
        <v>10708</v>
      </c>
      <c r="J182" s="1223">
        <f t="shared" si="9"/>
        <v>21416</v>
      </c>
      <c r="K182" s="217"/>
      <c r="L182" s="73" t="s">
        <v>4304</v>
      </c>
      <c r="M182" s="73" t="s">
        <v>4297</v>
      </c>
      <c r="N182" s="1853" t="s">
        <v>4165</v>
      </c>
      <c r="O182" s="32">
        <v>45911</v>
      </c>
      <c r="P182" s="28"/>
      <c r="Q182" s="40">
        <v>45925</v>
      </c>
      <c r="R182" s="32">
        <v>45926</v>
      </c>
      <c r="S182" s="1828">
        <v>45926</v>
      </c>
    </row>
    <row r="183" spans="1:19" s="4" customFormat="1" ht="19.7" customHeight="1">
      <c r="A183" s="1494" t="s">
        <v>109</v>
      </c>
      <c r="C183" s="27">
        <v>13</v>
      </c>
      <c r="D183" s="146">
        <f t="shared" ref="D183:D224" si="11">+D182+1</f>
        <v>156</v>
      </c>
      <c r="E183" s="131" t="s">
        <v>61</v>
      </c>
      <c r="F183" s="131" t="s">
        <v>55</v>
      </c>
      <c r="G183" s="1902" t="s">
        <v>4305</v>
      </c>
      <c r="H183" s="1860">
        <v>2</v>
      </c>
      <c r="I183" s="1494">
        <v>10119</v>
      </c>
      <c r="J183" s="1223">
        <f t="shared" ref="J183:J224" si="12">H183*I183</f>
        <v>20238</v>
      </c>
      <c r="K183" s="217"/>
      <c r="L183" s="73" t="s">
        <v>4306</v>
      </c>
      <c r="M183" s="73" t="s">
        <v>4297</v>
      </c>
      <c r="N183" s="1853" t="s">
        <v>4165</v>
      </c>
      <c r="O183" s="32">
        <v>45911</v>
      </c>
      <c r="P183" s="28"/>
      <c r="Q183" s="40">
        <v>45925</v>
      </c>
      <c r="R183" s="32">
        <v>45926</v>
      </c>
      <c r="S183" s="1828">
        <v>45926</v>
      </c>
    </row>
    <row r="184" spans="1:19" s="4" customFormat="1" ht="19.7" customHeight="1">
      <c r="A184" s="1587" t="s">
        <v>77</v>
      </c>
      <c r="C184" s="27">
        <v>12</v>
      </c>
      <c r="D184" s="146">
        <f t="shared" si="11"/>
        <v>157</v>
      </c>
      <c r="E184" s="28" t="s">
        <v>55</v>
      </c>
      <c r="F184" s="28" t="s">
        <v>55</v>
      </c>
      <c r="G184" s="1902" t="s">
        <v>4307</v>
      </c>
      <c r="H184" s="1860">
        <v>4</v>
      </c>
      <c r="I184" s="1494">
        <v>1019</v>
      </c>
      <c r="J184" s="1223">
        <f t="shared" si="12"/>
        <v>4076</v>
      </c>
      <c r="K184" s="217"/>
      <c r="L184" s="73" t="s">
        <v>4308</v>
      </c>
      <c r="M184" s="73" t="s">
        <v>4297</v>
      </c>
      <c r="N184" s="1853" t="s">
        <v>4165</v>
      </c>
      <c r="O184" s="32">
        <v>45911</v>
      </c>
      <c r="P184" s="28"/>
      <c r="Q184" s="40">
        <v>45925</v>
      </c>
      <c r="R184" s="32">
        <v>45926</v>
      </c>
      <c r="S184" s="1828">
        <v>45926</v>
      </c>
    </row>
    <row r="185" spans="1:19" s="4" customFormat="1" ht="19.7" customHeight="1">
      <c r="A185" s="1587" t="s">
        <v>42</v>
      </c>
      <c r="C185" s="27">
        <v>12</v>
      </c>
      <c r="D185" s="146">
        <f t="shared" si="11"/>
        <v>158</v>
      </c>
      <c r="E185" s="28" t="s">
        <v>55</v>
      </c>
      <c r="F185" s="28" t="s">
        <v>55</v>
      </c>
      <c r="G185" s="1902" t="s">
        <v>3773</v>
      </c>
      <c r="H185" s="1860">
        <v>16</v>
      </c>
      <c r="I185" s="1494">
        <v>247</v>
      </c>
      <c r="J185" s="1223">
        <f t="shared" si="12"/>
        <v>3952</v>
      </c>
      <c r="K185" s="217"/>
      <c r="L185" s="73" t="s">
        <v>3774</v>
      </c>
      <c r="M185" s="73" t="s">
        <v>4297</v>
      </c>
      <c r="N185" s="1853" t="s">
        <v>4165</v>
      </c>
      <c r="O185" s="32">
        <v>45911</v>
      </c>
      <c r="P185" s="28"/>
      <c r="Q185" s="40">
        <v>45925</v>
      </c>
      <c r="R185" s="32">
        <v>45926</v>
      </c>
      <c r="S185" s="1828">
        <v>45926</v>
      </c>
    </row>
    <row r="186" spans="1:19" s="4" customFormat="1" ht="19.7" customHeight="1">
      <c r="A186" s="1587" t="s">
        <v>42</v>
      </c>
      <c r="C186" s="27">
        <v>12</v>
      </c>
      <c r="D186" s="146">
        <f t="shared" si="11"/>
        <v>159</v>
      </c>
      <c r="E186" s="28" t="s">
        <v>55</v>
      </c>
      <c r="F186" s="28" t="s">
        <v>55</v>
      </c>
      <c r="G186" s="1902" t="s">
        <v>1706</v>
      </c>
      <c r="H186" s="1860">
        <v>16</v>
      </c>
      <c r="I186" s="1494">
        <v>27</v>
      </c>
      <c r="J186" s="1223">
        <f t="shared" si="12"/>
        <v>432</v>
      </c>
      <c r="K186" s="217"/>
      <c r="L186" s="73" t="s">
        <v>1707</v>
      </c>
      <c r="M186" s="73" t="s">
        <v>4297</v>
      </c>
      <c r="N186" s="1853" t="s">
        <v>4165</v>
      </c>
      <c r="O186" s="32">
        <v>45911</v>
      </c>
      <c r="P186" s="28"/>
      <c r="Q186" s="40">
        <v>45925</v>
      </c>
      <c r="R186" s="32">
        <v>45926</v>
      </c>
      <c r="S186" s="1828">
        <v>45926</v>
      </c>
    </row>
    <row r="187" spans="1:19" s="4" customFormat="1" ht="19.7" customHeight="1">
      <c r="A187" s="1587" t="s">
        <v>42</v>
      </c>
      <c r="C187" s="27">
        <v>12</v>
      </c>
      <c r="D187" s="146">
        <f t="shared" si="11"/>
        <v>160</v>
      </c>
      <c r="E187" s="28" t="s">
        <v>55</v>
      </c>
      <c r="F187" s="28" t="s">
        <v>55</v>
      </c>
      <c r="G187" s="1902" t="s">
        <v>4242</v>
      </c>
      <c r="H187" s="1860">
        <v>8</v>
      </c>
      <c r="I187" s="1494">
        <v>27</v>
      </c>
      <c r="J187" s="1223">
        <f t="shared" si="12"/>
        <v>216</v>
      </c>
      <c r="K187" s="217"/>
      <c r="L187" s="73" t="s">
        <v>1707</v>
      </c>
      <c r="M187" s="73" t="s">
        <v>4297</v>
      </c>
      <c r="N187" s="1853" t="s">
        <v>4165</v>
      </c>
      <c r="O187" s="32">
        <v>45911</v>
      </c>
      <c r="P187" s="28"/>
      <c r="Q187" s="40">
        <v>45925</v>
      </c>
      <c r="R187" s="32">
        <v>45926</v>
      </c>
      <c r="S187" s="1828">
        <v>45926</v>
      </c>
    </row>
    <row r="188" spans="1:19" s="4" customFormat="1" ht="19.7" customHeight="1">
      <c r="A188" s="1587" t="s">
        <v>42</v>
      </c>
      <c r="C188" s="27">
        <v>12</v>
      </c>
      <c r="D188" s="146">
        <f t="shared" si="11"/>
        <v>161</v>
      </c>
      <c r="E188" s="28" t="s">
        <v>55</v>
      </c>
      <c r="F188" s="28" t="s">
        <v>55</v>
      </c>
      <c r="G188" s="1902" t="s">
        <v>2045</v>
      </c>
      <c r="H188" s="1860">
        <v>8</v>
      </c>
      <c r="I188" s="1494">
        <v>40</v>
      </c>
      <c r="J188" s="1223">
        <f t="shared" si="12"/>
        <v>320</v>
      </c>
      <c r="K188" s="217"/>
      <c r="L188" s="73" t="s">
        <v>3778</v>
      </c>
      <c r="M188" s="73" t="s">
        <v>4297</v>
      </c>
      <c r="N188" s="1853" t="s">
        <v>4165</v>
      </c>
      <c r="O188" s="32">
        <v>45911</v>
      </c>
      <c r="P188" s="28"/>
      <c r="Q188" s="40">
        <v>45925</v>
      </c>
      <c r="R188" s="32">
        <v>45926</v>
      </c>
      <c r="S188" s="1828">
        <v>45926</v>
      </c>
    </row>
    <row r="189" spans="1:19" s="4" customFormat="1" ht="19.7" customHeight="1">
      <c r="A189" s="1587" t="s">
        <v>42</v>
      </c>
      <c r="C189" s="27">
        <v>12</v>
      </c>
      <c r="D189" s="146">
        <f t="shared" si="11"/>
        <v>162</v>
      </c>
      <c r="E189" s="28" t="s">
        <v>55</v>
      </c>
      <c r="F189" s="28" t="s">
        <v>55</v>
      </c>
      <c r="G189" s="1902" t="s">
        <v>4309</v>
      </c>
      <c r="H189" s="1860">
        <v>4</v>
      </c>
      <c r="I189" s="1494">
        <v>1465</v>
      </c>
      <c r="J189" s="1223">
        <f t="shared" si="12"/>
        <v>5860</v>
      </c>
      <c r="K189" s="217"/>
      <c r="L189" s="73" t="s">
        <v>4310</v>
      </c>
      <c r="M189" s="73" t="s">
        <v>4297</v>
      </c>
      <c r="N189" s="1853" t="s">
        <v>4165</v>
      </c>
      <c r="O189" s="32">
        <v>45911</v>
      </c>
      <c r="P189" s="28"/>
      <c r="Q189" s="40">
        <v>45925</v>
      </c>
      <c r="R189" s="32">
        <v>45926</v>
      </c>
      <c r="S189" s="1828">
        <v>45926</v>
      </c>
    </row>
    <row r="190" spans="1:19" s="4" customFormat="1" ht="19.7" customHeight="1">
      <c r="A190" s="1587" t="s">
        <v>42</v>
      </c>
      <c r="C190" s="27">
        <v>12</v>
      </c>
      <c r="D190" s="146">
        <f t="shared" si="11"/>
        <v>163</v>
      </c>
      <c r="E190" s="28" t="s">
        <v>55</v>
      </c>
      <c r="F190" s="28" t="s">
        <v>55</v>
      </c>
      <c r="G190" s="1902" t="s">
        <v>4311</v>
      </c>
      <c r="H190" s="1860">
        <v>16</v>
      </c>
      <c r="I190" s="1494">
        <v>128</v>
      </c>
      <c r="J190" s="1223">
        <f t="shared" si="12"/>
        <v>2048</v>
      </c>
      <c r="K190" s="217"/>
      <c r="L190" s="73" t="s">
        <v>4312</v>
      </c>
      <c r="M190" s="73" t="s">
        <v>4297</v>
      </c>
      <c r="N190" s="1853" t="s">
        <v>4165</v>
      </c>
      <c r="O190" s="32">
        <v>45911</v>
      </c>
      <c r="P190" s="28"/>
      <c r="Q190" s="40">
        <v>45925</v>
      </c>
      <c r="R190" s="32">
        <v>45926</v>
      </c>
      <c r="S190" s="1828">
        <v>45926</v>
      </c>
    </row>
    <row r="191" spans="1:19" s="4" customFormat="1" ht="19.7" customHeight="1">
      <c r="A191" s="1587" t="s">
        <v>109</v>
      </c>
      <c r="C191" s="27">
        <v>12</v>
      </c>
      <c r="D191" s="146">
        <f t="shared" si="11"/>
        <v>164</v>
      </c>
      <c r="E191" s="28" t="s">
        <v>55</v>
      </c>
      <c r="F191" s="28" t="s">
        <v>55</v>
      </c>
      <c r="G191" s="1908" t="s">
        <v>4313</v>
      </c>
      <c r="H191" s="1860">
        <v>4</v>
      </c>
      <c r="I191" s="1494">
        <v>732</v>
      </c>
      <c r="J191" s="1223">
        <f t="shared" si="12"/>
        <v>2928</v>
      </c>
      <c r="K191" s="217"/>
      <c r="L191" s="73" t="s">
        <v>4314</v>
      </c>
      <c r="M191" s="73" t="s">
        <v>4297</v>
      </c>
      <c r="N191" s="1853" t="s">
        <v>4165</v>
      </c>
      <c r="O191" s="32">
        <v>45911</v>
      </c>
      <c r="P191" s="28"/>
      <c r="Q191" s="40">
        <v>45925</v>
      </c>
      <c r="R191" s="32">
        <v>45926</v>
      </c>
      <c r="S191" s="1828">
        <v>45926</v>
      </c>
    </row>
    <row r="192" spans="1:19" s="4" customFormat="1" ht="19.7" customHeight="1">
      <c r="A192" s="1587" t="s">
        <v>109</v>
      </c>
      <c r="C192" s="27">
        <v>12</v>
      </c>
      <c r="D192" s="146">
        <f t="shared" si="11"/>
        <v>165</v>
      </c>
      <c r="E192" s="28" t="s">
        <v>55</v>
      </c>
      <c r="F192" s="28" t="s">
        <v>55</v>
      </c>
      <c r="G192" s="1908" t="s">
        <v>4315</v>
      </c>
      <c r="H192" s="1860">
        <v>4</v>
      </c>
      <c r="I192" s="1494">
        <v>772</v>
      </c>
      <c r="J192" s="1223">
        <f t="shared" si="12"/>
        <v>3088</v>
      </c>
      <c r="K192" s="217"/>
      <c r="L192" s="73" t="s">
        <v>4314</v>
      </c>
      <c r="M192" s="73" t="s">
        <v>4297</v>
      </c>
      <c r="N192" s="1853" t="s">
        <v>4165</v>
      </c>
      <c r="O192" s="32">
        <v>45911</v>
      </c>
      <c r="P192" s="28"/>
      <c r="Q192" s="40">
        <v>45925</v>
      </c>
      <c r="R192" s="32">
        <v>45926</v>
      </c>
      <c r="S192" s="1828">
        <v>45926</v>
      </c>
    </row>
    <row r="193" spans="1:19" s="4" customFormat="1" ht="19.7" customHeight="1">
      <c r="A193" s="1587" t="s">
        <v>64</v>
      </c>
      <c r="C193" s="27">
        <v>12</v>
      </c>
      <c r="D193" s="146">
        <f t="shared" si="11"/>
        <v>166</v>
      </c>
      <c r="E193" s="28" t="s">
        <v>55</v>
      </c>
      <c r="F193" s="28" t="s">
        <v>55</v>
      </c>
      <c r="G193" s="1902" t="s">
        <v>4316</v>
      </c>
      <c r="H193" s="1860">
        <v>8</v>
      </c>
      <c r="I193" s="1494">
        <v>1168</v>
      </c>
      <c r="J193" s="1223">
        <f t="shared" si="12"/>
        <v>9344</v>
      </c>
      <c r="K193" s="217"/>
      <c r="L193" s="73" t="s">
        <v>4314</v>
      </c>
      <c r="M193" s="73" t="s">
        <v>4297</v>
      </c>
      <c r="N193" s="1853" t="s">
        <v>4165</v>
      </c>
      <c r="O193" s="32">
        <v>45911</v>
      </c>
      <c r="P193" s="28"/>
      <c r="Q193" s="40">
        <v>45925</v>
      </c>
      <c r="R193" s="32">
        <v>45926</v>
      </c>
      <c r="S193" s="1828">
        <v>45926</v>
      </c>
    </row>
    <row r="194" spans="1:19" s="4" customFormat="1" ht="19.7" customHeight="1">
      <c r="A194" s="1587" t="s">
        <v>42</v>
      </c>
      <c r="C194" s="27">
        <v>12</v>
      </c>
      <c r="D194" s="146">
        <f t="shared" si="11"/>
        <v>167</v>
      </c>
      <c r="E194" s="28" t="s">
        <v>55</v>
      </c>
      <c r="F194" s="28" t="s">
        <v>55</v>
      </c>
      <c r="G194" s="1902" t="s">
        <v>4317</v>
      </c>
      <c r="H194" s="1860">
        <v>4</v>
      </c>
      <c r="I194" s="1494">
        <v>1234</v>
      </c>
      <c r="J194" s="1223">
        <f t="shared" si="12"/>
        <v>4936</v>
      </c>
      <c r="K194" s="217"/>
      <c r="L194" s="73" t="s">
        <v>4318</v>
      </c>
      <c r="M194" s="73" t="s">
        <v>4297</v>
      </c>
      <c r="N194" s="1853" t="s">
        <v>4165</v>
      </c>
      <c r="O194" s="32">
        <v>45911</v>
      </c>
      <c r="P194" s="28"/>
      <c r="Q194" s="40">
        <v>45925</v>
      </c>
      <c r="R194" s="32">
        <v>45926</v>
      </c>
      <c r="S194" s="1828">
        <v>45926</v>
      </c>
    </row>
    <row r="195" spans="1:19" s="4" customFormat="1" ht="19.7" customHeight="1">
      <c r="A195" s="1587" t="s">
        <v>42</v>
      </c>
      <c r="C195" s="27">
        <v>12</v>
      </c>
      <c r="D195" s="146">
        <f t="shared" si="11"/>
        <v>168</v>
      </c>
      <c r="E195" s="28" t="s">
        <v>55</v>
      </c>
      <c r="F195" s="28" t="s">
        <v>55</v>
      </c>
      <c r="G195" s="1902" t="s">
        <v>4319</v>
      </c>
      <c r="H195" s="1860">
        <v>3</v>
      </c>
      <c r="I195" s="1494">
        <v>546</v>
      </c>
      <c r="J195" s="1223">
        <f t="shared" si="12"/>
        <v>1638</v>
      </c>
      <c r="K195" s="217"/>
      <c r="L195" s="73" t="s">
        <v>4320</v>
      </c>
      <c r="M195" s="73" t="s">
        <v>4297</v>
      </c>
      <c r="N195" s="1853" t="s">
        <v>4165</v>
      </c>
      <c r="O195" s="32">
        <v>45911</v>
      </c>
      <c r="P195" s="28"/>
      <c r="Q195" s="40">
        <v>45925</v>
      </c>
      <c r="R195" s="32">
        <v>45926</v>
      </c>
      <c r="S195" s="1828">
        <v>45926</v>
      </c>
    </row>
    <row r="196" spans="1:19" s="4" customFormat="1" ht="19.7" customHeight="1">
      <c r="A196" s="1587" t="s">
        <v>42</v>
      </c>
      <c r="C196" s="27">
        <v>12</v>
      </c>
      <c r="D196" s="146">
        <f t="shared" si="11"/>
        <v>169</v>
      </c>
      <c r="E196" s="28" t="s">
        <v>55</v>
      </c>
      <c r="F196" s="28" t="s">
        <v>55</v>
      </c>
      <c r="G196" s="1902" t="s">
        <v>2101</v>
      </c>
      <c r="H196" s="1892">
        <v>3</v>
      </c>
      <c r="I196" s="1494">
        <v>546</v>
      </c>
      <c r="J196" s="1223">
        <f>H196*I196</f>
        <v>1638</v>
      </c>
      <c r="K196" s="217"/>
      <c r="L196" s="73" t="s">
        <v>4321</v>
      </c>
      <c r="M196" s="73" t="s">
        <v>4297</v>
      </c>
      <c r="N196" s="1853" t="s">
        <v>4165</v>
      </c>
      <c r="O196" s="32">
        <v>45911</v>
      </c>
      <c r="P196" s="28"/>
      <c r="Q196" s="40">
        <v>45925</v>
      </c>
      <c r="R196" s="32">
        <v>45926</v>
      </c>
      <c r="S196" s="1828">
        <v>45926</v>
      </c>
    </row>
    <row r="197" spans="1:19" s="4" customFormat="1" ht="19.7" customHeight="1">
      <c r="A197" s="1587" t="s">
        <v>42</v>
      </c>
      <c r="C197" s="27">
        <v>12</v>
      </c>
      <c r="D197" s="146">
        <f t="shared" si="11"/>
        <v>170</v>
      </c>
      <c r="E197" s="28" t="s">
        <v>55</v>
      </c>
      <c r="F197" s="28" t="s">
        <v>55</v>
      </c>
      <c r="G197" s="1902" t="s">
        <v>4322</v>
      </c>
      <c r="H197" s="1860">
        <v>6</v>
      </c>
      <c r="I197" s="1494">
        <v>379</v>
      </c>
      <c r="J197" s="1223">
        <f t="shared" si="12"/>
        <v>2274</v>
      </c>
      <c r="K197" s="217"/>
      <c r="L197" s="73" t="s">
        <v>4323</v>
      </c>
      <c r="M197" s="73" t="s">
        <v>4297</v>
      </c>
      <c r="N197" s="1853" t="s">
        <v>4165</v>
      </c>
      <c r="O197" s="32">
        <v>45911</v>
      </c>
      <c r="P197" s="28"/>
      <c r="Q197" s="40">
        <v>45925</v>
      </c>
      <c r="R197" s="32">
        <v>45926</v>
      </c>
      <c r="S197" s="1828">
        <v>45926</v>
      </c>
    </row>
    <row r="198" spans="1:19" s="4" customFormat="1" ht="19.7" customHeight="1">
      <c r="A198" s="1587" t="s">
        <v>42</v>
      </c>
      <c r="C198" s="27">
        <v>12</v>
      </c>
      <c r="D198" s="146">
        <f t="shared" si="11"/>
        <v>171</v>
      </c>
      <c r="E198" s="28" t="s">
        <v>55</v>
      </c>
      <c r="F198" s="28" t="s">
        <v>55</v>
      </c>
      <c r="G198" s="1870" t="s">
        <v>3291</v>
      </c>
      <c r="H198" s="1854">
        <v>4</v>
      </c>
      <c r="I198" s="1893">
        <v>118</v>
      </c>
      <c r="J198" s="1257">
        <f t="shared" si="12"/>
        <v>472</v>
      </c>
      <c r="K198" s="217"/>
      <c r="L198" s="73" t="s">
        <v>4324</v>
      </c>
      <c r="M198" s="73" t="s">
        <v>4297</v>
      </c>
      <c r="N198" s="1853" t="s">
        <v>4165</v>
      </c>
      <c r="O198" s="32">
        <v>45911</v>
      </c>
      <c r="P198" s="28"/>
      <c r="Q198" s="40">
        <v>45925</v>
      </c>
      <c r="R198" s="32">
        <v>45926</v>
      </c>
      <c r="S198" s="1828">
        <v>45926</v>
      </c>
    </row>
    <row r="199" spans="1:19" s="4" customFormat="1" ht="19.7" customHeight="1">
      <c r="A199" s="1587" t="s">
        <v>42</v>
      </c>
      <c r="C199" s="27">
        <v>12</v>
      </c>
      <c r="D199" s="146">
        <f t="shared" si="11"/>
        <v>172</v>
      </c>
      <c r="E199" s="28" t="s">
        <v>55</v>
      </c>
      <c r="F199" s="28" t="s">
        <v>55</v>
      </c>
      <c r="G199" s="1902" t="s">
        <v>4301</v>
      </c>
      <c r="H199" s="1860">
        <v>16</v>
      </c>
      <c r="I199" s="1494">
        <v>201</v>
      </c>
      <c r="J199" s="1223">
        <f t="shared" si="12"/>
        <v>3216</v>
      </c>
      <c r="K199" s="217"/>
      <c r="L199" s="73" t="s">
        <v>4302</v>
      </c>
      <c r="M199" s="73" t="s">
        <v>4297</v>
      </c>
      <c r="N199" s="1853" t="s">
        <v>4165</v>
      </c>
      <c r="O199" s="32">
        <v>45911</v>
      </c>
      <c r="P199" s="28"/>
      <c r="Q199" s="40">
        <v>45925</v>
      </c>
      <c r="R199" s="32">
        <v>45926</v>
      </c>
      <c r="S199" s="1828">
        <v>45926</v>
      </c>
    </row>
    <row r="200" spans="1:19" s="4" customFormat="1" ht="19.7" customHeight="1">
      <c r="A200" s="1587" t="s">
        <v>42</v>
      </c>
      <c r="C200" s="27">
        <v>12</v>
      </c>
      <c r="D200" s="146">
        <f t="shared" si="11"/>
        <v>173</v>
      </c>
      <c r="E200" s="28" t="s">
        <v>55</v>
      </c>
      <c r="F200" s="28" t="s">
        <v>55</v>
      </c>
      <c r="G200" s="1902" t="s">
        <v>4325</v>
      </c>
      <c r="H200" s="1860">
        <v>4</v>
      </c>
      <c r="I200" s="1494">
        <v>52</v>
      </c>
      <c r="J200" s="1223">
        <f t="shared" si="12"/>
        <v>208</v>
      </c>
      <c r="K200" s="217"/>
      <c r="L200" s="73" t="s">
        <v>3346</v>
      </c>
      <c r="M200" s="73" t="s">
        <v>4297</v>
      </c>
      <c r="N200" s="1853" t="s">
        <v>4165</v>
      </c>
      <c r="O200" s="32">
        <v>45911</v>
      </c>
      <c r="P200" s="28"/>
      <c r="Q200" s="40">
        <v>45925</v>
      </c>
      <c r="R200" s="32">
        <v>45926</v>
      </c>
      <c r="S200" s="1828">
        <v>45926</v>
      </c>
    </row>
    <row r="201" spans="1:19" s="4" customFormat="1" ht="19.7" customHeight="1">
      <c r="A201" s="1494" t="s">
        <v>109</v>
      </c>
      <c r="C201" s="27">
        <v>13</v>
      </c>
      <c r="D201" s="146">
        <f t="shared" si="11"/>
        <v>174</v>
      </c>
      <c r="E201" s="131" t="s">
        <v>61</v>
      </c>
      <c r="F201" s="131" t="s">
        <v>55</v>
      </c>
      <c r="G201" s="1902" t="s">
        <v>4326</v>
      </c>
      <c r="H201" s="1860">
        <v>1</v>
      </c>
      <c r="I201" s="1494">
        <v>11531</v>
      </c>
      <c r="J201" s="1223">
        <f t="shared" si="12"/>
        <v>11531</v>
      </c>
      <c r="K201" s="217"/>
      <c r="L201" s="73" t="s">
        <v>4327</v>
      </c>
      <c r="M201" s="73" t="s">
        <v>4292</v>
      </c>
      <c r="N201" s="1853" t="s">
        <v>4165</v>
      </c>
      <c r="O201" s="32">
        <v>45911</v>
      </c>
      <c r="P201" s="28"/>
      <c r="Q201" s="40">
        <v>45925</v>
      </c>
      <c r="R201" s="32">
        <v>45926</v>
      </c>
      <c r="S201" s="1828">
        <v>45926</v>
      </c>
    </row>
    <row r="202" spans="1:19" s="4" customFormat="1" ht="19.7" customHeight="1">
      <c r="A202" s="1587" t="s">
        <v>42</v>
      </c>
      <c r="C202" s="27">
        <v>12</v>
      </c>
      <c r="D202" s="146">
        <f t="shared" si="11"/>
        <v>175</v>
      </c>
      <c r="E202" s="28" t="s">
        <v>55</v>
      </c>
      <c r="F202" s="28" t="s">
        <v>55</v>
      </c>
      <c r="G202" s="1902" t="s">
        <v>3773</v>
      </c>
      <c r="H202" s="1860">
        <v>4</v>
      </c>
      <c r="I202" s="1494">
        <v>247</v>
      </c>
      <c r="J202" s="1223">
        <f t="shared" si="12"/>
        <v>988</v>
      </c>
      <c r="K202" s="217"/>
      <c r="L202" s="73" t="s">
        <v>3774</v>
      </c>
      <c r="M202" s="73" t="s">
        <v>4292</v>
      </c>
      <c r="N202" s="1853" t="s">
        <v>4165</v>
      </c>
      <c r="O202" s="32">
        <v>45911</v>
      </c>
      <c r="P202" s="28"/>
      <c r="Q202" s="40">
        <v>45925</v>
      </c>
      <c r="R202" s="32">
        <v>45926</v>
      </c>
      <c r="S202" s="1828">
        <v>45926</v>
      </c>
    </row>
    <row r="203" spans="1:19" s="4" customFormat="1" ht="19.7" customHeight="1">
      <c r="A203" s="1587" t="s">
        <v>42</v>
      </c>
      <c r="C203" s="27">
        <v>12</v>
      </c>
      <c r="D203" s="146">
        <f t="shared" si="11"/>
        <v>176</v>
      </c>
      <c r="E203" s="28" t="s">
        <v>55</v>
      </c>
      <c r="F203" s="28" t="s">
        <v>55</v>
      </c>
      <c r="G203" s="1902" t="s">
        <v>1706</v>
      </c>
      <c r="H203" s="1860">
        <v>4</v>
      </c>
      <c r="I203" s="1494">
        <v>27</v>
      </c>
      <c r="J203" s="1223">
        <f t="shared" si="12"/>
        <v>108</v>
      </c>
      <c r="K203" s="217"/>
      <c r="L203" s="73" t="s">
        <v>1707</v>
      </c>
      <c r="M203" s="73" t="s">
        <v>4292</v>
      </c>
      <c r="N203" s="1853" t="s">
        <v>4165</v>
      </c>
      <c r="O203" s="32">
        <v>45911</v>
      </c>
      <c r="P203" s="28"/>
      <c r="Q203" s="40">
        <v>45925</v>
      </c>
      <c r="R203" s="32">
        <v>45926</v>
      </c>
      <c r="S203" s="1828">
        <v>45926</v>
      </c>
    </row>
    <row r="204" spans="1:19" s="4" customFormat="1" ht="19.7" customHeight="1">
      <c r="A204" s="1587" t="s">
        <v>42</v>
      </c>
      <c r="C204" s="27">
        <v>12</v>
      </c>
      <c r="D204" s="146">
        <f t="shared" si="11"/>
        <v>177</v>
      </c>
      <c r="E204" s="28" t="s">
        <v>55</v>
      </c>
      <c r="F204" s="28" t="s">
        <v>55</v>
      </c>
      <c r="G204" s="1902" t="s">
        <v>4242</v>
      </c>
      <c r="H204" s="1860">
        <v>4</v>
      </c>
      <c r="I204" s="1494">
        <v>27</v>
      </c>
      <c r="J204" s="1223">
        <f t="shared" si="12"/>
        <v>108</v>
      </c>
      <c r="K204" s="217"/>
      <c r="L204" s="73" t="s">
        <v>1707</v>
      </c>
      <c r="M204" s="73" t="s">
        <v>4292</v>
      </c>
      <c r="N204" s="1853" t="s">
        <v>4165</v>
      </c>
      <c r="O204" s="32">
        <v>45911</v>
      </c>
      <c r="P204" s="28"/>
      <c r="Q204" s="40">
        <v>45925</v>
      </c>
      <c r="R204" s="32">
        <v>45926</v>
      </c>
      <c r="S204" s="1828">
        <v>45926</v>
      </c>
    </row>
    <row r="205" spans="1:19" s="4" customFormat="1" ht="19.7" customHeight="1">
      <c r="A205" s="1587" t="s">
        <v>42</v>
      </c>
      <c r="C205" s="27">
        <v>12</v>
      </c>
      <c r="D205" s="146">
        <f t="shared" si="11"/>
        <v>178</v>
      </c>
      <c r="E205" s="28" t="s">
        <v>55</v>
      </c>
      <c r="F205" s="28" t="s">
        <v>55</v>
      </c>
      <c r="G205" s="1902" t="s">
        <v>2045</v>
      </c>
      <c r="H205" s="1860">
        <v>4</v>
      </c>
      <c r="I205" s="1494">
        <v>40</v>
      </c>
      <c r="J205" s="1223">
        <f t="shared" si="12"/>
        <v>160</v>
      </c>
      <c r="K205" s="217"/>
      <c r="L205" s="73" t="s">
        <v>3778</v>
      </c>
      <c r="M205" s="73" t="s">
        <v>4292</v>
      </c>
      <c r="N205" s="1853" t="s">
        <v>4165</v>
      </c>
      <c r="O205" s="32">
        <v>45911</v>
      </c>
      <c r="P205" s="28"/>
      <c r="Q205" s="40">
        <v>45925</v>
      </c>
      <c r="R205" s="32">
        <v>45926</v>
      </c>
      <c r="S205" s="1828">
        <v>45926</v>
      </c>
    </row>
    <row r="206" spans="1:19" s="4" customFormat="1" ht="19.7" customHeight="1">
      <c r="A206" s="1587" t="s">
        <v>42</v>
      </c>
      <c r="C206" s="27">
        <v>12</v>
      </c>
      <c r="D206" s="146">
        <f t="shared" si="11"/>
        <v>179</v>
      </c>
      <c r="E206" s="28" t="s">
        <v>55</v>
      </c>
      <c r="F206" s="28" t="s">
        <v>55</v>
      </c>
      <c r="G206" s="1902" t="s">
        <v>4328</v>
      </c>
      <c r="H206" s="1860">
        <v>4</v>
      </c>
      <c r="I206" s="1494">
        <v>128</v>
      </c>
      <c r="J206" s="1223">
        <f t="shared" si="12"/>
        <v>512</v>
      </c>
      <c r="K206" s="217"/>
      <c r="L206" s="73" t="s">
        <v>4329</v>
      </c>
      <c r="M206" s="73" t="s">
        <v>4292</v>
      </c>
      <c r="N206" s="1853" t="s">
        <v>4165</v>
      </c>
      <c r="O206" s="32">
        <v>45911</v>
      </c>
      <c r="P206" s="28"/>
      <c r="Q206" s="40">
        <v>45925</v>
      </c>
      <c r="R206" s="32">
        <v>45926</v>
      </c>
      <c r="S206" s="1828">
        <v>45926</v>
      </c>
    </row>
    <row r="207" spans="1:19" s="4" customFormat="1" ht="19.7" customHeight="1">
      <c r="A207" s="1587" t="s">
        <v>42</v>
      </c>
      <c r="C207" s="27">
        <v>12</v>
      </c>
      <c r="D207" s="146">
        <f t="shared" si="11"/>
        <v>180</v>
      </c>
      <c r="E207" s="28" t="s">
        <v>55</v>
      </c>
      <c r="F207" s="28" t="s">
        <v>55</v>
      </c>
      <c r="G207" s="1902" t="s">
        <v>4330</v>
      </c>
      <c r="H207" s="1860">
        <v>2</v>
      </c>
      <c r="I207" s="1494">
        <v>445</v>
      </c>
      <c r="J207" s="1223">
        <f t="shared" si="12"/>
        <v>890</v>
      </c>
      <c r="K207" s="217"/>
      <c r="L207" s="73" t="s">
        <v>4314</v>
      </c>
      <c r="M207" s="73" t="s">
        <v>4292</v>
      </c>
      <c r="N207" s="1853" t="s">
        <v>4165</v>
      </c>
      <c r="O207" s="32">
        <v>45911</v>
      </c>
      <c r="P207" s="28"/>
      <c r="Q207" s="40">
        <v>45925</v>
      </c>
      <c r="R207" s="32">
        <v>45926</v>
      </c>
      <c r="S207" s="1828">
        <v>45926</v>
      </c>
    </row>
    <row r="208" spans="1:19" s="4" customFormat="1" ht="19.7" customHeight="1">
      <c r="A208" s="1587" t="s">
        <v>42</v>
      </c>
      <c r="C208" s="27">
        <v>12</v>
      </c>
      <c r="D208" s="146">
        <f t="shared" si="11"/>
        <v>181</v>
      </c>
      <c r="E208" s="28" t="s">
        <v>55</v>
      </c>
      <c r="F208" s="28" t="s">
        <v>55</v>
      </c>
      <c r="G208" s="1902" t="s">
        <v>4331</v>
      </c>
      <c r="H208" s="1860">
        <v>2</v>
      </c>
      <c r="I208" s="1494">
        <v>752</v>
      </c>
      <c r="J208" s="1223">
        <f t="shared" si="12"/>
        <v>1504</v>
      </c>
      <c r="K208" s="217"/>
      <c r="L208" s="73" t="s">
        <v>4314</v>
      </c>
      <c r="M208" s="73" t="s">
        <v>4292</v>
      </c>
      <c r="N208" s="1853" t="s">
        <v>4165</v>
      </c>
      <c r="O208" s="32">
        <v>45911</v>
      </c>
      <c r="P208" s="28"/>
      <c r="Q208" s="40">
        <v>45925</v>
      </c>
      <c r="R208" s="32">
        <v>45926</v>
      </c>
      <c r="S208" s="1828">
        <v>45926</v>
      </c>
    </row>
    <row r="209" spans="1:19" s="4" customFormat="1" ht="19.7" customHeight="1">
      <c r="A209" s="1587" t="s">
        <v>42</v>
      </c>
      <c r="C209" s="27">
        <v>12</v>
      </c>
      <c r="D209" s="146">
        <f t="shared" si="11"/>
        <v>182</v>
      </c>
      <c r="E209" s="28" t="s">
        <v>55</v>
      </c>
      <c r="F209" s="28" t="s">
        <v>55</v>
      </c>
      <c r="G209" s="1902" t="s">
        <v>4317</v>
      </c>
      <c r="H209" s="1860">
        <v>1</v>
      </c>
      <c r="I209" s="1494">
        <v>1234</v>
      </c>
      <c r="J209" s="1223">
        <f t="shared" si="12"/>
        <v>1234</v>
      </c>
      <c r="K209" s="217"/>
      <c r="L209" s="73" t="s">
        <v>4332</v>
      </c>
      <c r="M209" s="73" t="s">
        <v>4292</v>
      </c>
      <c r="N209" s="1853" t="s">
        <v>4165</v>
      </c>
      <c r="O209" s="32">
        <v>45911</v>
      </c>
      <c r="P209" s="28"/>
      <c r="Q209" s="40">
        <v>45925</v>
      </c>
      <c r="R209" s="32">
        <v>45926</v>
      </c>
      <c r="S209" s="1828">
        <v>45926</v>
      </c>
    </row>
    <row r="210" spans="1:19" s="4" customFormat="1" ht="19.7" customHeight="1">
      <c r="A210" s="1587" t="s">
        <v>42</v>
      </c>
      <c r="C210" s="27">
        <v>12</v>
      </c>
      <c r="D210" s="146">
        <f t="shared" si="11"/>
        <v>183</v>
      </c>
      <c r="E210" s="28" t="s">
        <v>55</v>
      </c>
      <c r="F210" s="28" t="s">
        <v>55</v>
      </c>
      <c r="G210" s="1902" t="s">
        <v>4319</v>
      </c>
      <c r="H210" s="1860">
        <v>3</v>
      </c>
      <c r="I210" s="1494">
        <v>546</v>
      </c>
      <c r="J210" s="1223">
        <f t="shared" si="12"/>
        <v>1638</v>
      </c>
      <c r="K210" s="217"/>
      <c r="L210" s="73" t="s">
        <v>4333</v>
      </c>
      <c r="M210" s="73" t="s">
        <v>4292</v>
      </c>
      <c r="N210" s="1853" t="s">
        <v>4165</v>
      </c>
      <c r="O210" s="32">
        <v>45911</v>
      </c>
      <c r="P210" s="28"/>
      <c r="Q210" s="40">
        <v>45925</v>
      </c>
      <c r="R210" s="32">
        <v>45926</v>
      </c>
      <c r="S210" s="1828">
        <v>45926</v>
      </c>
    </row>
    <row r="211" spans="1:19" s="4" customFormat="1" ht="19.7" customHeight="1">
      <c r="A211" s="1587" t="s">
        <v>42</v>
      </c>
      <c r="C211" s="27">
        <v>12</v>
      </c>
      <c r="D211" s="146">
        <f t="shared" si="11"/>
        <v>184</v>
      </c>
      <c r="E211" s="28" t="s">
        <v>55</v>
      </c>
      <c r="F211" s="28" t="s">
        <v>55</v>
      </c>
      <c r="G211" s="1902" t="s">
        <v>3773</v>
      </c>
      <c r="H211" s="1860">
        <v>12</v>
      </c>
      <c r="I211" s="1494">
        <v>247</v>
      </c>
      <c r="J211" s="1223">
        <f t="shared" si="12"/>
        <v>2964</v>
      </c>
      <c r="K211" s="217"/>
      <c r="L211" s="73" t="s">
        <v>3774</v>
      </c>
      <c r="M211" s="73" t="s">
        <v>4334</v>
      </c>
      <c r="N211" s="1853" t="s">
        <v>4165</v>
      </c>
      <c r="O211" s="32">
        <v>45911</v>
      </c>
      <c r="P211" s="28"/>
      <c r="Q211" s="40">
        <v>45925</v>
      </c>
      <c r="R211" s="32">
        <v>45926</v>
      </c>
      <c r="S211" s="1828">
        <v>45926</v>
      </c>
    </row>
    <row r="212" spans="1:19" s="4" customFormat="1" ht="19.7" customHeight="1">
      <c r="A212" s="1587" t="s">
        <v>42</v>
      </c>
      <c r="C212" s="27">
        <v>12</v>
      </c>
      <c r="D212" s="146">
        <f t="shared" si="11"/>
        <v>185</v>
      </c>
      <c r="E212" s="28" t="s">
        <v>55</v>
      </c>
      <c r="F212" s="28" t="s">
        <v>55</v>
      </c>
      <c r="G212" s="1902" t="s">
        <v>1721</v>
      </c>
      <c r="H212" s="1860">
        <v>4</v>
      </c>
      <c r="I212" s="1494">
        <v>53</v>
      </c>
      <c r="J212" s="1223">
        <f t="shared" si="12"/>
        <v>212</v>
      </c>
      <c r="K212" s="217"/>
      <c r="L212" s="73" t="s">
        <v>4335</v>
      </c>
      <c r="M212" s="73" t="s">
        <v>4334</v>
      </c>
      <c r="N212" s="1853" t="s">
        <v>4165</v>
      </c>
      <c r="O212" s="32">
        <v>45911</v>
      </c>
      <c r="P212" s="28"/>
      <c r="Q212" s="40">
        <v>45925</v>
      </c>
      <c r="R212" s="32">
        <v>45926</v>
      </c>
      <c r="S212" s="1828">
        <v>45926</v>
      </c>
    </row>
    <row r="213" spans="1:19" s="4" customFormat="1" ht="19.7" customHeight="1">
      <c r="A213" s="1587" t="s">
        <v>42</v>
      </c>
      <c r="C213" s="27">
        <v>12</v>
      </c>
      <c r="D213" s="146">
        <f t="shared" si="11"/>
        <v>186</v>
      </c>
      <c r="E213" s="28" t="s">
        <v>55</v>
      </c>
      <c r="F213" s="28" t="s">
        <v>55</v>
      </c>
      <c r="G213" s="1902" t="s">
        <v>4336</v>
      </c>
      <c r="H213" s="1860">
        <v>2</v>
      </c>
      <c r="I213" s="1494">
        <v>407</v>
      </c>
      <c r="J213" s="1223">
        <f t="shared" si="12"/>
        <v>814</v>
      </c>
      <c r="K213" s="217"/>
      <c r="L213" s="73" t="s">
        <v>4314</v>
      </c>
      <c r="M213" s="73" t="s">
        <v>4334</v>
      </c>
      <c r="N213" s="1853" t="s">
        <v>4165</v>
      </c>
      <c r="O213" s="32">
        <v>45911</v>
      </c>
      <c r="P213" s="28"/>
      <c r="Q213" s="40">
        <v>45925</v>
      </c>
      <c r="R213" s="32">
        <v>45926</v>
      </c>
      <c r="S213" s="1828">
        <v>45926</v>
      </c>
    </row>
    <row r="214" spans="1:19" s="4" customFormat="1" ht="19.7" customHeight="1">
      <c r="A214" s="1587" t="s">
        <v>42</v>
      </c>
      <c r="C214" s="27">
        <v>12</v>
      </c>
      <c r="D214" s="146">
        <f t="shared" si="11"/>
        <v>187</v>
      </c>
      <c r="E214" s="28" t="s">
        <v>55</v>
      </c>
      <c r="F214" s="28" t="s">
        <v>55</v>
      </c>
      <c r="G214" s="1902" t="s">
        <v>4337</v>
      </c>
      <c r="H214" s="1860">
        <v>2</v>
      </c>
      <c r="I214" s="1494">
        <v>407</v>
      </c>
      <c r="J214" s="1223">
        <f t="shared" si="12"/>
        <v>814</v>
      </c>
      <c r="K214" s="217"/>
      <c r="L214" s="73" t="s">
        <v>4314</v>
      </c>
      <c r="M214" s="73" t="s">
        <v>4334</v>
      </c>
      <c r="N214" s="1853" t="s">
        <v>4165</v>
      </c>
      <c r="O214" s="32">
        <v>45911</v>
      </c>
      <c r="P214" s="28"/>
      <c r="Q214" s="40">
        <v>45925</v>
      </c>
      <c r="R214" s="32">
        <v>45926</v>
      </c>
      <c r="S214" s="1828">
        <v>45926</v>
      </c>
    </row>
    <row r="215" spans="1:19" s="4" customFormat="1" ht="19.7" customHeight="1">
      <c r="A215" s="1587" t="s">
        <v>42</v>
      </c>
      <c r="C215" s="27">
        <v>12</v>
      </c>
      <c r="D215" s="146">
        <f t="shared" si="11"/>
        <v>188</v>
      </c>
      <c r="E215" s="28" t="s">
        <v>55</v>
      </c>
      <c r="F215" s="28" t="s">
        <v>55</v>
      </c>
      <c r="G215" s="1902" t="s">
        <v>4338</v>
      </c>
      <c r="H215" s="1860">
        <v>1</v>
      </c>
      <c r="I215" s="1494">
        <v>407</v>
      </c>
      <c r="J215" s="1223">
        <f t="shared" si="12"/>
        <v>407</v>
      </c>
      <c r="K215" s="217"/>
      <c r="L215" s="73" t="s">
        <v>4314</v>
      </c>
      <c r="M215" s="73" t="s">
        <v>4334</v>
      </c>
      <c r="N215" s="1853" t="s">
        <v>4165</v>
      </c>
      <c r="O215" s="32">
        <v>45911</v>
      </c>
      <c r="P215" s="28"/>
      <c r="Q215" s="40">
        <v>45925</v>
      </c>
      <c r="R215" s="32">
        <v>45926</v>
      </c>
      <c r="S215" s="1828">
        <v>45926</v>
      </c>
    </row>
    <row r="216" spans="1:19" s="4" customFormat="1" ht="19.7" customHeight="1">
      <c r="A216" s="1587" t="s">
        <v>42</v>
      </c>
      <c r="C216" s="27">
        <v>12</v>
      </c>
      <c r="D216" s="146">
        <f t="shared" si="11"/>
        <v>189</v>
      </c>
      <c r="E216" s="28" t="s">
        <v>55</v>
      </c>
      <c r="F216" s="28" t="s">
        <v>55</v>
      </c>
      <c r="G216" s="1902" t="s">
        <v>4339</v>
      </c>
      <c r="H216" s="1860">
        <v>1</v>
      </c>
      <c r="I216" s="1494">
        <v>623</v>
      </c>
      <c r="J216" s="1223">
        <f t="shared" si="12"/>
        <v>623</v>
      </c>
      <c r="K216" s="217"/>
      <c r="L216" s="73" t="s">
        <v>4314</v>
      </c>
      <c r="M216" s="73" t="s">
        <v>4334</v>
      </c>
      <c r="N216" s="1853" t="s">
        <v>4165</v>
      </c>
      <c r="O216" s="32">
        <v>45911</v>
      </c>
      <c r="P216" s="28"/>
      <c r="Q216" s="40">
        <v>45925</v>
      </c>
      <c r="R216" s="32">
        <v>45926</v>
      </c>
      <c r="S216" s="1828">
        <v>45926</v>
      </c>
    </row>
    <row r="217" spans="1:19" s="4" customFormat="1" ht="19.7" customHeight="1">
      <c r="A217" s="1587" t="s">
        <v>42</v>
      </c>
      <c r="C217" s="27">
        <v>12</v>
      </c>
      <c r="D217" s="146">
        <f t="shared" si="11"/>
        <v>190</v>
      </c>
      <c r="E217" s="28" t="s">
        <v>55</v>
      </c>
      <c r="F217" s="28" t="s">
        <v>55</v>
      </c>
      <c r="G217" s="1902" t="s">
        <v>4211</v>
      </c>
      <c r="H217" s="1860">
        <v>4</v>
      </c>
      <c r="I217" s="1494">
        <v>46</v>
      </c>
      <c r="J217" s="1223">
        <f t="shared" si="12"/>
        <v>184</v>
      </c>
      <c r="K217" s="217"/>
      <c r="L217" s="73" t="s">
        <v>4212</v>
      </c>
      <c r="M217" s="73" t="s">
        <v>4334</v>
      </c>
      <c r="N217" s="1853" t="s">
        <v>4165</v>
      </c>
      <c r="O217" s="32">
        <v>45911</v>
      </c>
      <c r="P217" s="28"/>
      <c r="Q217" s="40">
        <v>45925</v>
      </c>
      <c r="R217" s="32">
        <v>45926</v>
      </c>
      <c r="S217" s="1828">
        <v>45926</v>
      </c>
    </row>
    <row r="218" spans="1:19" s="4" customFormat="1" ht="19.7" customHeight="1">
      <c r="A218" s="1587" t="s">
        <v>42</v>
      </c>
      <c r="C218" s="27">
        <v>12</v>
      </c>
      <c r="D218" s="146">
        <f t="shared" si="11"/>
        <v>191</v>
      </c>
      <c r="E218" s="28" t="s">
        <v>55</v>
      </c>
      <c r="F218" s="28" t="s">
        <v>55</v>
      </c>
      <c r="G218" s="1902" t="s">
        <v>4340</v>
      </c>
      <c r="H218" s="1860">
        <v>1</v>
      </c>
      <c r="I218" s="1494">
        <v>2230</v>
      </c>
      <c r="J218" s="1223">
        <f t="shared" si="12"/>
        <v>2230</v>
      </c>
      <c r="K218" s="217"/>
      <c r="L218" s="73" t="s">
        <v>4341</v>
      </c>
      <c r="M218" s="73" t="s">
        <v>4334</v>
      </c>
      <c r="N218" s="1853" t="s">
        <v>4165</v>
      </c>
      <c r="O218" s="32">
        <v>45911</v>
      </c>
      <c r="P218" s="28"/>
      <c r="Q218" s="40">
        <v>45925</v>
      </c>
      <c r="R218" s="32">
        <v>45926</v>
      </c>
      <c r="S218" s="1828">
        <v>45926</v>
      </c>
    </row>
    <row r="219" spans="1:19" s="4" customFormat="1" ht="19.7" customHeight="1">
      <c r="A219" s="1587" t="s">
        <v>42</v>
      </c>
      <c r="C219" s="27">
        <v>12</v>
      </c>
      <c r="D219" s="146">
        <f t="shared" si="11"/>
        <v>192</v>
      </c>
      <c r="E219" s="28" t="s">
        <v>55</v>
      </c>
      <c r="F219" s="28" t="s">
        <v>55</v>
      </c>
      <c r="G219" s="1902" t="s">
        <v>4342</v>
      </c>
      <c r="H219" s="1860">
        <v>1</v>
      </c>
      <c r="I219" s="1494">
        <v>17837</v>
      </c>
      <c r="J219" s="1223">
        <f t="shared" si="12"/>
        <v>17837</v>
      </c>
      <c r="K219" s="217"/>
      <c r="L219" s="73" t="s">
        <v>4343</v>
      </c>
      <c r="M219" s="73" t="s">
        <v>4334</v>
      </c>
      <c r="N219" s="1853" t="s">
        <v>4165</v>
      </c>
      <c r="O219" s="32">
        <v>45911</v>
      </c>
      <c r="P219" s="28"/>
      <c r="Q219" s="40">
        <v>45925</v>
      </c>
      <c r="R219" s="32">
        <v>45926</v>
      </c>
      <c r="S219" s="1828">
        <v>45926</v>
      </c>
    </row>
    <row r="220" spans="1:19" s="4" customFormat="1" ht="19.7" customHeight="1">
      <c r="A220" s="1494" t="s">
        <v>42</v>
      </c>
      <c r="B220" s="27"/>
      <c r="C220" s="393">
        <f>1.15*H220</f>
        <v>1.1499999999999999</v>
      </c>
      <c r="D220" s="146">
        <f t="shared" si="11"/>
        <v>193</v>
      </c>
      <c r="E220" s="482" t="s">
        <v>3688</v>
      </c>
      <c r="F220" s="28" t="s">
        <v>55</v>
      </c>
      <c r="G220" s="1858" t="s">
        <v>3689</v>
      </c>
      <c r="H220" s="1909">
        <v>1</v>
      </c>
      <c r="I220" s="1716">
        <v>14600</v>
      </c>
      <c r="J220" s="1039">
        <f t="shared" si="12"/>
        <v>14600</v>
      </c>
      <c r="K220" s="215"/>
      <c r="L220" s="166" t="s">
        <v>3690</v>
      </c>
      <c r="M220" s="73" t="s">
        <v>4344</v>
      </c>
      <c r="N220" s="1853" t="s">
        <v>4165</v>
      </c>
      <c r="O220" s="32">
        <v>45911</v>
      </c>
      <c r="P220" s="28"/>
      <c r="Q220" s="40">
        <v>45925</v>
      </c>
      <c r="R220" s="32">
        <v>45926</v>
      </c>
      <c r="S220" s="1828">
        <v>45926</v>
      </c>
    </row>
    <row r="221" spans="1:19" s="4" customFormat="1" ht="19.7" customHeight="1">
      <c r="A221" s="1494" t="s">
        <v>42</v>
      </c>
      <c r="B221" s="27"/>
      <c r="C221" s="393">
        <f>0.003*H221</f>
        <v>2.4E-2</v>
      </c>
      <c r="D221" s="146">
        <f t="shared" si="11"/>
        <v>194</v>
      </c>
      <c r="E221" s="484" t="s">
        <v>55</v>
      </c>
      <c r="F221" s="28" t="s">
        <v>55</v>
      </c>
      <c r="G221" s="1850" t="s">
        <v>484</v>
      </c>
      <c r="H221" s="1909">
        <v>8</v>
      </c>
      <c r="I221" s="1716">
        <v>98</v>
      </c>
      <c r="J221" s="1039">
        <f t="shared" si="12"/>
        <v>784</v>
      </c>
      <c r="K221" s="215"/>
      <c r="L221" s="166" t="s">
        <v>3477</v>
      </c>
      <c r="M221" s="73" t="s">
        <v>4344</v>
      </c>
      <c r="N221" s="1853" t="s">
        <v>4165</v>
      </c>
      <c r="O221" s="32">
        <v>45911</v>
      </c>
      <c r="P221" s="28"/>
      <c r="Q221" s="40">
        <v>45925</v>
      </c>
      <c r="R221" s="32">
        <v>45926</v>
      </c>
      <c r="S221" s="1828">
        <v>45926</v>
      </c>
    </row>
    <row r="222" spans="1:19" s="4" customFormat="1" ht="19.7" customHeight="1">
      <c r="A222" s="1494" t="s">
        <v>42</v>
      </c>
      <c r="B222" s="27"/>
      <c r="C222" s="393">
        <f>0.002*H222</f>
        <v>2.8000000000000001E-2</v>
      </c>
      <c r="D222" s="146">
        <f t="shared" si="11"/>
        <v>195</v>
      </c>
      <c r="E222" s="484" t="s">
        <v>55</v>
      </c>
      <c r="F222" s="131" t="s">
        <v>55</v>
      </c>
      <c r="G222" s="1850" t="s">
        <v>510</v>
      </c>
      <c r="H222" s="1909">
        <v>14</v>
      </c>
      <c r="I222" s="1716">
        <v>98</v>
      </c>
      <c r="J222" s="1039">
        <f t="shared" si="12"/>
        <v>1372</v>
      </c>
      <c r="K222" s="215"/>
      <c r="L222" s="166" t="s">
        <v>3477</v>
      </c>
      <c r="M222" s="73" t="s">
        <v>4344</v>
      </c>
      <c r="N222" s="1853" t="s">
        <v>4165</v>
      </c>
      <c r="O222" s="32">
        <v>45911</v>
      </c>
      <c r="P222" s="28"/>
      <c r="Q222" s="40">
        <v>45925</v>
      </c>
      <c r="R222" s="32">
        <v>45926</v>
      </c>
      <c r="S222" s="1828">
        <v>45926</v>
      </c>
    </row>
    <row r="223" spans="1:19" s="4" customFormat="1" ht="19.7" customHeight="1">
      <c r="A223" s="1494" t="s">
        <v>42</v>
      </c>
      <c r="B223" s="27"/>
      <c r="C223" s="27">
        <f>0.01*H223</f>
        <v>0.02</v>
      </c>
      <c r="D223" s="146">
        <f t="shared" si="11"/>
        <v>196</v>
      </c>
      <c r="E223" s="484" t="s">
        <v>55</v>
      </c>
      <c r="F223" s="131" t="s">
        <v>55</v>
      </c>
      <c r="G223" s="1858" t="s">
        <v>1234</v>
      </c>
      <c r="H223" s="1909">
        <v>2</v>
      </c>
      <c r="I223" s="1878">
        <v>47</v>
      </c>
      <c r="J223" s="1042">
        <f t="shared" si="12"/>
        <v>94</v>
      </c>
      <c r="K223" s="215"/>
      <c r="L223" s="166" t="s">
        <v>3346</v>
      </c>
      <c r="M223" s="73" t="s">
        <v>4344</v>
      </c>
      <c r="N223" s="1853" t="s">
        <v>4165</v>
      </c>
      <c r="O223" s="32">
        <v>45911</v>
      </c>
      <c r="P223" s="28"/>
      <c r="Q223" s="40">
        <v>45925</v>
      </c>
      <c r="R223" s="32">
        <v>45926</v>
      </c>
      <c r="S223" s="1828">
        <v>45926</v>
      </c>
    </row>
    <row r="224" spans="1:19" s="4" customFormat="1" ht="19.7" customHeight="1">
      <c r="A224" s="1494" t="s">
        <v>42</v>
      </c>
      <c r="B224" s="27"/>
      <c r="C224" s="27">
        <f>0.01*H224</f>
        <v>0.06</v>
      </c>
      <c r="D224" s="146">
        <f t="shared" si="11"/>
        <v>197</v>
      </c>
      <c r="E224" s="484" t="s">
        <v>55</v>
      </c>
      <c r="F224" s="131" t="s">
        <v>55</v>
      </c>
      <c r="G224" s="1855" t="s">
        <v>3693</v>
      </c>
      <c r="H224" s="1910">
        <v>6</v>
      </c>
      <c r="I224" s="1911">
        <v>116</v>
      </c>
      <c r="J224" s="1042">
        <f t="shared" si="12"/>
        <v>696</v>
      </c>
      <c r="K224" s="257"/>
      <c r="L224" s="38" t="s">
        <v>3694</v>
      </c>
      <c r="M224" s="73" t="s">
        <v>4344</v>
      </c>
      <c r="N224" s="1853" t="s">
        <v>4165</v>
      </c>
      <c r="O224" s="32">
        <v>45911</v>
      </c>
      <c r="P224" s="28"/>
      <c r="Q224" s="40">
        <v>45925</v>
      </c>
      <c r="R224" s="32">
        <v>45926</v>
      </c>
      <c r="S224" s="1828">
        <v>45926</v>
      </c>
    </row>
    <row r="225" spans="1:19" s="4" customFormat="1" ht="19.7" customHeight="1">
      <c r="D225" s="28"/>
      <c r="E225" s="28"/>
      <c r="F225" s="28"/>
      <c r="G225" s="406"/>
      <c r="H225" s="1912"/>
      <c r="I225" s="188"/>
      <c r="J225" s="149"/>
      <c r="K225" s="217"/>
      <c r="L225" s="73"/>
      <c r="M225" s="27"/>
      <c r="N225" s="27"/>
      <c r="O225" s="32"/>
      <c r="P225" s="28"/>
      <c r="Q225" s="27"/>
      <c r="R225" s="32"/>
      <c r="S225" s="1828"/>
    </row>
    <row r="226" spans="1:19" s="4" customFormat="1" ht="19.7" customHeight="1">
      <c r="D226" s="28"/>
      <c r="E226" s="28"/>
      <c r="F226" s="28"/>
      <c r="G226" s="73"/>
      <c r="H226" s="826"/>
      <c r="I226" s="27"/>
      <c r="J226" s="77"/>
      <c r="K226" s="217"/>
      <c r="L226" s="73"/>
      <c r="M226" s="27"/>
      <c r="N226" s="27"/>
      <c r="O226" s="32"/>
      <c r="P226" s="28"/>
      <c r="Q226" s="27"/>
      <c r="R226" s="32"/>
      <c r="S226" s="1828"/>
    </row>
    <row r="227" spans="1:19" s="4" customFormat="1" ht="19.7" customHeight="1">
      <c r="D227" s="28"/>
      <c r="E227" s="28"/>
      <c r="F227" s="28"/>
      <c r="G227" s="306">
        <f>SUM(J116:J226)</f>
        <v>458169</v>
      </c>
      <c r="H227" s="27"/>
      <c r="I227" s="27"/>
      <c r="J227" s="31"/>
      <c r="K227" s="217"/>
      <c r="L227" s="27"/>
      <c r="M227" s="27"/>
      <c r="N227" s="27"/>
      <c r="O227" s="32"/>
      <c r="P227" s="28"/>
      <c r="Q227" s="27"/>
      <c r="R227" s="32"/>
      <c r="S227" s="1828"/>
    </row>
    <row r="228" spans="1:19" s="4" customFormat="1" ht="19.7" customHeight="1">
      <c r="D228" s="28"/>
      <c r="E228" s="28"/>
      <c r="F228" s="28"/>
      <c r="G228" s="173"/>
      <c r="H228" s="27"/>
      <c r="I228" s="27"/>
      <c r="J228" s="31"/>
      <c r="K228" s="217"/>
      <c r="L228" s="27"/>
      <c r="M228" s="27"/>
      <c r="N228" s="27"/>
      <c r="O228" s="32"/>
      <c r="P228" s="28"/>
      <c r="Q228" s="27"/>
      <c r="R228" s="32"/>
      <c r="S228" s="1828"/>
    </row>
    <row r="229" spans="1:19" s="4" customFormat="1" ht="19.7" customHeight="1">
      <c r="D229" s="28"/>
      <c r="E229" s="28"/>
      <c r="F229" s="28"/>
      <c r="G229" s="1845"/>
      <c r="H229" s="826"/>
      <c r="I229" s="27"/>
      <c r="J229" s="77"/>
      <c r="K229" s="217"/>
      <c r="L229" s="73"/>
      <c r="M229" s="27"/>
      <c r="N229" s="27"/>
      <c r="O229" s="32"/>
      <c r="P229" s="28"/>
      <c r="Q229" s="27"/>
      <c r="R229" s="32"/>
      <c r="S229" s="1828"/>
    </row>
    <row r="230" spans="1:19" s="4" customFormat="1" ht="19.7" customHeight="1">
      <c r="A230" s="1587"/>
      <c r="B230" s="1587"/>
      <c r="C230" s="1587"/>
      <c r="D230" s="28"/>
      <c r="E230" s="1834" t="s">
        <v>4162</v>
      </c>
      <c r="F230" s="1846"/>
      <c r="G230" s="1847"/>
      <c r="H230" s="826"/>
      <c r="I230" s="27"/>
      <c r="J230" s="77"/>
      <c r="K230" s="217"/>
      <c r="L230" s="73"/>
      <c r="M230" s="27"/>
      <c r="N230" s="27"/>
      <c r="O230" s="32"/>
      <c r="P230" s="28"/>
      <c r="Q230" s="27"/>
      <c r="R230" s="32"/>
      <c r="S230" s="1828"/>
    </row>
    <row r="231" spans="1:19" s="4" customFormat="1" ht="19.7" customHeight="1">
      <c r="A231" s="1494" t="s">
        <v>54</v>
      </c>
      <c r="C231" s="27">
        <v>13</v>
      </c>
      <c r="D231" s="146">
        <f>+D224+1</f>
        <v>198</v>
      </c>
      <c r="E231" s="131" t="s">
        <v>61</v>
      </c>
      <c r="F231" s="131" t="s">
        <v>55</v>
      </c>
      <c r="G231" s="1870" t="s">
        <v>4345</v>
      </c>
      <c r="H231" s="1851">
        <v>1</v>
      </c>
      <c r="I231" s="1885">
        <v>25190</v>
      </c>
      <c r="J231" s="36">
        <f>H231*I231</f>
        <v>25190</v>
      </c>
      <c r="K231" s="31"/>
      <c r="L231" s="38" t="s">
        <v>4346</v>
      </c>
      <c r="M231" s="27" t="s">
        <v>4347</v>
      </c>
      <c r="N231" s="1853" t="s">
        <v>4165</v>
      </c>
      <c r="O231" s="32">
        <v>45911</v>
      </c>
      <c r="P231" s="28"/>
      <c r="Q231" s="40">
        <v>45925</v>
      </c>
      <c r="R231" s="32">
        <v>45926</v>
      </c>
      <c r="S231" s="1828">
        <v>45926</v>
      </c>
    </row>
    <row r="232" spans="1:19" s="4" customFormat="1" ht="19.7" customHeight="1">
      <c r="A232" s="1494" t="s">
        <v>54</v>
      </c>
      <c r="C232" s="27">
        <v>13</v>
      </c>
      <c r="D232" s="146">
        <f>+D231+1</f>
        <v>199</v>
      </c>
      <c r="E232" s="131" t="s">
        <v>61</v>
      </c>
      <c r="F232" s="131" t="s">
        <v>55</v>
      </c>
      <c r="G232" s="1870" t="s">
        <v>4348</v>
      </c>
      <c r="H232" s="1854">
        <v>1</v>
      </c>
      <c r="I232" s="1893">
        <v>25343</v>
      </c>
      <c r="J232" s="36">
        <f>H232*I232</f>
        <v>25343</v>
      </c>
      <c r="K232" s="217"/>
      <c r="L232" s="73" t="s">
        <v>4349</v>
      </c>
      <c r="M232" s="27" t="s">
        <v>4347</v>
      </c>
      <c r="N232" s="1853" t="s">
        <v>4165</v>
      </c>
      <c r="O232" s="32">
        <v>45911</v>
      </c>
      <c r="P232" s="28"/>
      <c r="Q232" s="40">
        <v>45925</v>
      </c>
      <c r="R232" s="32">
        <v>45926</v>
      </c>
      <c r="S232" s="1828">
        <v>45926</v>
      </c>
    </row>
    <row r="233" spans="1:19" s="4" customFormat="1" ht="19.7" customHeight="1">
      <c r="A233" s="1494" t="s">
        <v>54</v>
      </c>
      <c r="C233" s="27">
        <v>14</v>
      </c>
      <c r="D233" s="146">
        <f t="shared" ref="D233:D296" si="13">+D232+1</f>
        <v>200</v>
      </c>
      <c r="E233" s="131" t="s">
        <v>61</v>
      </c>
      <c r="F233" s="131" t="s">
        <v>55</v>
      </c>
      <c r="G233" s="1870" t="s">
        <v>4350</v>
      </c>
      <c r="H233" s="1854">
        <v>1</v>
      </c>
      <c r="I233" s="1893">
        <v>28588</v>
      </c>
      <c r="J233" s="36">
        <f t="shared" ref="J233:J298" si="14">H233*I233</f>
        <v>28588</v>
      </c>
      <c r="K233" s="217"/>
      <c r="L233" s="73" t="s">
        <v>4351</v>
      </c>
      <c r="M233" s="27" t="s">
        <v>4347</v>
      </c>
      <c r="N233" s="1853" t="s">
        <v>4165</v>
      </c>
      <c r="O233" s="32">
        <v>45911</v>
      </c>
      <c r="P233" s="28"/>
      <c r="Q233" s="40">
        <v>45925</v>
      </c>
      <c r="R233" s="32">
        <v>45926</v>
      </c>
      <c r="S233" s="1828">
        <v>45926</v>
      </c>
    </row>
    <row r="234" spans="1:19" s="4" customFormat="1" ht="19.7" customHeight="1">
      <c r="A234" s="1494" t="s">
        <v>54</v>
      </c>
      <c r="C234" s="27">
        <v>15</v>
      </c>
      <c r="D234" s="146">
        <f t="shared" si="13"/>
        <v>201</v>
      </c>
      <c r="E234" s="131" t="s">
        <v>61</v>
      </c>
      <c r="F234" s="131" t="s">
        <v>55</v>
      </c>
      <c r="G234" s="1870" t="s">
        <v>4352</v>
      </c>
      <c r="H234" s="1854">
        <v>1</v>
      </c>
      <c r="I234" s="1893">
        <v>28560</v>
      </c>
      <c r="J234" s="36">
        <f t="shared" si="14"/>
        <v>28560</v>
      </c>
      <c r="K234" s="217"/>
      <c r="L234" s="73" t="s">
        <v>4353</v>
      </c>
      <c r="M234" s="27" t="s">
        <v>4347</v>
      </c>
      <c r="N234" s="1853" t="s">
        <v>4165</v>
      </c>
      <c r="O234" s="32">
        <v>45911</v>
      </c>
      <c r="P234" s="28"/>
      <c r="Q234" s="40">
        <v>45925</v>
      </c>
      <c r="R234" s="32">
        <v>45926</v>
      </c>
      <c r="S234" s="1828">
        <v>45926</v>
      </c>
    </row>
    <row r="235" spans="1:19" s="4" customFormat="1" ht="19.7" customHeight="1">
      <c r="A235" s="1494" t="s">
        <v>109</v>
      </c>
      <c r="C235" s="27">
        <v>13</v>
      </c>
      <c r="D235" s="146">
        <f t="shared" si="13"/>
        <v>202</v>
      </c>
      <c r="E235" s="131" t="s">
        <v>61</v>
      </c>
      <c r="F235" s="131" t="s">
        <v>55</v>
      </c>
      <c r="G235" s="1870" t="s">
        <v>4354</v>
      </c>
      <c r="H235" s="1854">
        <v>1</v>
      </c>
      <c r="I235" s="1893">
        <v>2646</v>
      </c>
      <c r="J235" s="36">
        <f t="shared" si="14"/>
        <v>2646</v>
      </c>
      <c r="K235" s="217"/>
      <c r="L235" s="73" t="s">
        <v>4355</v>
      </c>
      <c r="M235" s="27" t="s">
        <v>4347</v>
      </c>
      <c r="N235" s="1853" t="s">
        <v>4165</v>
      </c>
      <c r="O235" s="32">
        <v>45911</v>
      </c>
      <c r="P235" s="28"/>
      <c r="Q235" s="40">
        <v>45925</v>
      </c>
      <c r="R235" s="32">
        <v>45926</v>
      </c>
      <c r="S235" s="1828">
        <v>45926</v>
      </c>
    </row>
    <row r="236" spans="1:19" s="4" customFormat="1" ht="19.7" customHeight="1">
      <c r="A236" s="1494" t="s">
        <v>42</v>
      </c>
      <c r="C236" s="431">
        <v>12</v>
      </c>
      <c r="D236" s="146">
        <f t="shared" si="13"/>
        <v>203</v>
      </c>
      <c r="E236" s="131" t="s">
        <v>55</v>
      </c>
      <c r="F236" s="131" t="s">
        <v>55</v>
      </c>
      <c r="G236" s="1855" t="s">
        <v>4356</v>
      </c>
      <c r="H236" s="1856">
        <v>2</v>
      </c>
      <c r="I236" s="1857">
        <v>154</v>
      </c>
      <c r="J236" s="1852">
        <f t="shared" si="14"/>
        <v>308</v>
      </c>
      <c r="K236" s="464"/>
      <c r="L236" s="464" t="s">
        <v>4357</v>
      </c>
      <c r="M236" s="27" t="s">
        <v>4347</v>
      </c>
      <c r="N236" s="1853" t="s">
        <v>4165</v>
      </c>
      <c r="O236" s="32">
        <v>45911</v>
      </c>
      <c r="P236" s="28"/>
      <c r="Q236" s="40">
        <v>45925</v>
      </c>
      <c r="R236" s="32">
        <v>45926</v>
      </c>
      <c r="S236" s="1828">
        <v>45926</v>
      </c>
    </row>
    <row r="237" spans="1:19" s="4" customFormat="1" ht="19.7" customHeight="1">
      <c r="A237" s="1494" t="s">
        <v>42</v>
      </c>
      <c r="C237" s="431">
        <v>12</v>
      </c>
      <c r="D237" s="146">
        <f t="shared" si="13"/>
        <v>204</v>
      </c>
      <c r="E237" s="131" t="s">
        <v>55</v>
      </c>
      <c r="F237" s="131" t="s">
        <v>55</v>
      </c>
      <c r="G237" s="1855" t="s">
        <v>413</v>
      </c>
      <c r="H237" s="1856">
        <v>4</v>
      </c>
      <c r="I237" s="1857">
        <v>112</v>
      </c>
      <c r="J237" s="1852">
        <f t="shared" si="14"/>
        <v>448</v>
      </c>
      <c r="K237" s="464"/>
      <c r="L237" s="464" t="s">
        <v>4358</v>
      </c>
      <c r="M237" s="27" t="s">
        <v>4347</v>
      </c>
      <c r="N237" s="1853" t="s">
        <v>4165</v>
      </c>
      <c r="O237" s="32">
        <v>45911</v>
      </c>
      <c r="P237" s="28"/>
      <c r="Q237" s="40">
        <v>45925</v>
      </c>
      <c r="R237" s="32">
        <v>45926</v>
      </c>
      <c r="S237" s="1828">
        <v>45926</v>
      </c>
    </row>
    <row r="238" spans="1:19" s="4" customFormat="1" ht="19.7" customHeight="1">
      <c r="A238" s="1587" t="s">
        <v>42</v>
      </c>
      <c r="C238" s="27">
        <v>12</v>
      </c>
      <c r="D238" s="146">
        <f t="shared" si="13"/>
        <v>205</v>
      </c>
      <c r="E238" s="28" t="s">
        <v>55</v>
      </c>
      <c r="F238" s="28" t="s">
        <v>55</v>
      </c>
      <c r="G238" s="1870" t="s">
        <v>4359</v>
      </c>
      <c r="H238" s="1854">
        <v>44</v>
      </c>
      <c r="I238" s="1893">
        <v>28</v>
      </c>
      <c r="J238" s="36">
        <f t="shared" si="14"/>
        <v>1232</v>
      </c>
      <c r="K238" s="217"/>
      <c r="L238" s="1495" t="s">
        <v>4360</v>
      </c>
      <c r="M238" s="27" t="s">
        <v>4347</v>
      </c>
      <c r="N238" s="1853" t="s">
        <v>4165</v>
      </c>
      <c r="O238" s="32">
        <v>45911</v>
      </c>
      <c r="P238" s="28"/>
      <c r="Q238" s="40">
        <v>45925</v>
      </c>
      <c r="R238" s="32">
        <v>45926</v>
      </c>
      <c r="S238" s="1828">
        <v>45926</v>
      </c>
    </row>
    <row r="239" spans="1:19" s="4" customFormat="1" ht="19.7" customHeight="1">
      <c r="A239" s="1587" t="s">
        <v>42</v>
      </c>
      <c r="C239" s="27">
        <v>12</v>
      </c>
      <c r="D239" s="146">
        <f t="shared" si="13"/>
        <v>206</v>
      </c>
      <c r="E239" s="28" t="s">
        <v>55</v>
      </c>
      <c r="F239" s="28" t="s">
        <v>55</v>
      </c>
      <c r="G239" s="1782" t="s">
        <v>4361</v>
      </c>
      <c r="H239" s="1854">
        <v>44</v>
      </c>
      <c r="I239" s="1893">
        <v>14</v>
      </c>
      <c r="J239" s="36">
        <f t="shared" si="14"/>
        <v>616</v>
      </c>
      <c r="K239" s="217"/>
      <c r="L239" s="73" t="s">
        <v>4362</v>
      </c>
      <c r="M239" s="27" t="s">
        <v>4347</v>
      </c>
      <c r="N239" s="1853" t="s">
        <v>4165</v>
      </c>
      <c r="O239" s="32">
        <v>45911</v>
      </c>
      <c r="P239" s="28"/>
      <c r="Q239" s="40">
        <v>45925</v>
      </c>
      <c r="R239" s="32">
        <v>45926</v>
      </c>
      <c r="S239" s="1828">
        <v>45926</v>
      </c>
    </row>
    <row r="240" spans="1:19" s="4" customFormat="1" ht="19.7" customHeight="1">
      <c r="A240" s="1587" t="s">
        <v>42</v>
      </c>
      <c r="C240" s="27">
        <v>12</v>
      </c>
      <c r="D240" s="146">
        <f t="shared" si="13"/>
        <v>207</v>
      </c>
      <c r="E240" s="28" t="s">
        <v>55</v>
      </c>
      <c r="F240" s="28" t="s">
        <v>55</v>
      </c>
      <c r="G240" s="1782" t="s">
        <v>4363</v>
      </c>
      <c r="H240" s="1854">
        <v>30</v>
      </c>
      <c r="I240" s="1893">
        <v>19</v>
      </c>
      <c r="J240" s="36">
        <f t="shared" si="14"/>
        <v>570</v>
      </c>
      <c r="K240" s="217"/>
      <c r="L240" s="73" t="s">
        <v>4364</v>
      </c>
      <c r="M240" s="27" t="s">
        <v>4347</v>
      </c>
      <c r="N240" s="1853" t="s">
        <v>4165</v>
      </c>
      <c r="O240" s="32">
        <v>45911</v>
      </c>
      <c r="P240" s="28"/>
      <c r="Q240" s="40">
        <v>45925</v>
      </c>
      <c r="R240" s="32">
        <v>45926</v>
      </c>
      <c r="S240" s="1828">
        <v>45926</v>
      </c>
    </row>
    <row r="241" spans="1:19" s="4" customFormat="1" ht="19.7" customHeight="1">
      <c r="A241" s="1494" t="s">
        <v>42</v>
      </c>
      <c r="C241" s="431">
        <v>12</v>
      </c>
      <c r="D241" s="146">
        <f t="shared" si="13"/>
        <v>208</v>
      </c>
      <c r="E241" s="131" t="s">
        <v>55</v>
      </c>
      <c r="F241" s="131" t="s">
        <v>55</v>
      </c>
      <c r="G241" s="1858" t="s">
        <v>240</v>
      </c>
      <c r="H241" s="1494">
        <v>20</v>
      </c>
      <c r="I241" s="1494">
        <v>37</v>
      </c>
      <c r="J241" s="1520">
        <f t="shared" si="14"/>
        <v>740</v>
      </c>
      <c r="K241" s="217"/>
      <c r="L241" s="217" t="s">
        <v>4365</v>
      </c>
      <c r="M241" s="27" t="s">
        <v>4347</v>
      </c>
      <c r="N241" s="1853" t="s">
        <v>4165</v>
      </c>
      <c r="O241" s="32">
        <v>45911</v>
      </c>
      <c r="P241" s="28"/>
      <c r="Q241" s="40">
        <v>45925</v>
      </c>
      <c r="R241" s="32">
        <v>45926</v>
      </c>
      <c r="S241" s="1828">
        <v>45926</v>
      </c>
    </row>
    <row r="242" spans="1:19" s="4" customFormat="1" ht="19.7" customHeight="1">
      <c r="A242" s="1494" t="s">
        <v>42</v>
      </c>
      <c r="C242" s="431">
        <v>12</v>
      </c>
      <c r="D242" s="146">
        <f t="shared" si="13"/>
        <v>209</v>
      </c>
      <c r="E242" s="131" t="s">
        <v>55</v>
      </c>
      <c r="F242" s="131" t="s">
        <v>55</v>
      </c>
      <c r="G242" s="1858" t="s">
        <v>521</v>
      </c>
      <c r="H242" s="1494">
        <v>12</v>
      </c>
      <c r="I242" s="1494">
        <v>41</v>
      </c>
      <c r="J242" s="1520">
        <f t="shared" si="14"/>
        <v>492</v>
      </c>
      <c r="K242" s="217"/>
      <c r="L242" s="217" t="s">
        <v>4366</v>
      </c>
      <c r="M242" s="27" t="s">
        <v>4347</v>
      </c>
      <c r="N242" s="1853" t="s">
        <v>4165</v>
      </c>
      <c r="O242" s="32">
        <v>45911</v>
      </c>
      <c r="P242" s="28"/>
      <c r="Q242" s="40">
        <v>45925</v>
      </c>
      <c r="R242" s="32">
        <v>45926</v>
      </c>
      <c r="S242" s="1828">
        <v>45926</v>
      </c>
    </row>
    <row r="243" spans="1:19" s="4" customFormat="1" ht="19.7" customHeight="1">
      <c r="A243" s="1494" t="s">
        <v>42</v>
      </c>
      <c r="C243" s="431">
        <v>12</v>
      </c>
      <c r="D243" s="146">
        <f t="shared" si="13"/>
        <v>210</v>
      </c>
      <c r="E243" s="131" t="s">
        <v>55</v>
      </c>
      <c r="F243" s="131" t="s">
        <v>55</v>
      </c>
      <c r="G243" s="1858" t="s">
        <v>4367</v>
      </c>
      <c r="H243" s="1494">
        <v>2</v>
      </c>
      <c r="I243" s="1494">
        <v>191</v>
      </c>
      <c r="J243" s="1520">
        <f t="shared" si="14"/>
        <v>382</v>
      </c>
      <c r="K243" s="217"/>
      <c r="L243" s="217" t="s">
        <v>3031</v>
      </c>
      <c r="M243" s="27" t="s">
        <v>4347</v>
      </c>
      <c r="N243" s="1853" t="s">
        <v>4165</v>
      </c>
      <c r="O243" s="32">
        <v>45911</v>
      </c>
      <c r="P243" s="28"/>
      <c r="Q243" s="40">
        <v>45925</v>
      </c>
      <c r="R243" s="32">
        <v>45926</v>
      </c>
      <c r="S243" s="1828">
        <v>45926</v>
      </c>
    </row>
    <row r="244" spans="1:19" s="4" customFormat="1" ht="19.7" customHeight="1">
      <c r="A244" s="1494" t="s">
        <v>109</v>
      </c>
      <c r="C244" s="27">
        <v>13</v>
      </c>
      <c r="D244" s="146">
        <f t="shared" si="13"/>
        <v>211</v>
      </c>
      <c r="E244" s="131" t="s">
        <v>61</v>
      </c>
      <c r="F244" s="131" t="s">
        <v>55</v>
      </c>
      <c r="G244" s="1870" t="s">
        <v>4368</v>
      </c>
      <c r="H244" s="1854">
        <v>2</v>
      </c>
      <c r="I244" s="1893">
        <v>2679</v>
      </c>
      <c r="J244" s="1257">
        <f t="shared" si="14"/>
        <v>5358</v>
      </c>
      <c r="K244" s="217"/>
      <c r="L244" s="73" t="s">
        <v>4369</v>
      </c>
      <c r="M244" s="27" t="s">
        <v>4347</v>
      </c>
      <c r="N244" s="1853" t="s">
        <v>4165</v>
      </c>
      <c r="O244" s="32">
        <v>45911</v>
      </c>
      <c r="P244" s="28"/>
      <c r="Q244" s="40">
        <v>45925</v>
      </c>
      <c r="R244" s="32">
        <v>45926</v>
      </c>
      <c r="S244" s="1828">
        <v>45926</v>
      </c>
    </row>
    <row r="245" spans="1:19" s="4" customFormat="1" ht="19.7" customHeight="1">
      <c r="A245" s="1587" t="s">
        <v>42</v>
      </c>
      <c r="C245" s="27">
        <v>12</v>
      </c>
      <c r="D245" s="146">
        <f t="shared" si="13"/>
        <v>212</v>
      </c>
      <c r="E245" s="28" t="s">
        <v>55</v>
      </c>
      <c r="F245" s="28" t="s">
        <v>55</v>
      </c>
      <c r="G245" s="1870" t="s">
        <v>4359</v>
      </c>
      <c r="H245" s="1854">
        <v>8</v>
      </c>
      <c r="I245" s="1893">
        <v>28</v>
      </c>
      <c r="J245" s="36">
        <f t="shared" si="14"/>
        <v>224</v>
      </c>
      <c r="K245" s="217"/>
      <c r="L245" s="1495" t="s">
        <v>4370</v>
      </c>
      <c r="M245" s="27" t="s">
        <v>4347</v>
      </c>
      <c r="N245" s="1853" t="s">
        <v>4165</v>
      </c>
      <c r="O245" s="32">
        <v>45911</v>
      </c>
      <c r="P245" s="28"/>
      <c r="Q245" s="40">
        <v>45925</v>
      </c>
      <c r="R245" s="32">
        <v>45926</v>
      </c>
      <c r="S245" s="1828">
        <v>45926</v>
      </c>
    </row>
    <row r="246" spans="1:19" s="4" customFormat="1" ht="19.7" customHeight="1">
      <c r="A246" s="1587" t="s">
        <v>42</v>
      </c>
      <c r="C246" s="27">
        <v>12</v>
      </c>
      <c r="D246" s="146">
        <f t="shared" si="13"/>
        <v>213</v>
      </c>
      <c r="E246" s="28" t="s">
        <v>55</v>
      </c>
      <c r="F246" s="28" t="s">
        <v>55</v>
      </c>
      <c r="G246" s="1870" t="s">
        <v>4371</v>
      </c>
      <c r="H246" s="1854">
        <v>8</v>
      </c>
      <c r="I246" s="1893">
        <v>23</v>
      </c>
      <c r="J246" s="36">
        <f t="shared" si="14"/>
        <v>184</v>
      </c>
      <c r="K246" s="217"/>
      <c r="L246" s="73" t="s">
        <v>4324</v>
      </c>
      <c r="M246" s="27" t="s">
        <v>4347</v>
      </c>
      <c r="N246" s="1853" t="s">
        <v>4165</v>
      </c>
      <c r="O246" s="32">
        <v>45911</v>
      </c>
      <c r="P246" s="28"/>
      <c r="Q246" s="40">
        <v>45925</v>
      </c>
      <c r="R246" s="32">
        <v>45926</v>
      </c>
      <c r="S246" s="1828">
        <v>45926</v>
      </c>
    </row>
    <row r="247" spans="1:19" s="4" customFormat="1" ht="19.7" customHeight="1">
      <c r="A247" s="1587" t="s">
        <v>42</v>
      </c>
      <c r="C247" s="27">
        <v>12</v>
      </c>
      <c r="D247" s="146">
        <f t="shared" si="13"/>
        <v>214</v>
      </c>
      <c r="E247" s="28" t="s">
        <v>55</v>
      </c>
      <c r="F247" s="28" t="s">
        <v>55</v>
      </c>
      <c r="G247" s="1870" t="s">
        <v>4372</v>
      </c>
      <c r="H247" s="1854">
        <v>8</v>
      </c>
      <c r="I247" s="1893">
        <v>44</v>
      </c>
      <c r="J247" s="36">
        <f t="shared" si="14"/>
        <v>352</v>
      </c>
      <c r="K247" s="217"/>
      <c r="L247" s="73" t="s">
        <v>4324</v>
      </c>
      <c r="M247" s="27" t="s">
        <v>4347</v>
      </c>
      <c r="N247" s="1853" t="s">
        <v>4165</v>
      </c>
      <c r="O247" s="32">
        <v>45911</v>
      </c>
      <c r="P247" s="28"/>
      <c r="Q247" s="40">
        <v>45925</v>
      </c>
      <c r="R247" s="32">
        <v>45926</v>
      </c>
      <c r="S247" s="1828">
        <v>45926</v>
      </c>
    </row>
    <row r="248" spans="1:19" s="4" customFormat="1" ht="19.7" customHeight="1">
      <c r="A248" s="1494" t="s">
        <v>109</v>
      </c>
      <c r="C248" s="27">
        <v>13</v>
      </c>
      <c r="D248" s="146">
        <f t="shared" si="13"/>
        <v>215</v>
      </c>
      <c r="E248" s="131" t="s">
        <v>61</v>
      </c>
      <c r="F248" s="131" t="s">
        <v>55</v>
      </c>
      <c r="G248" s="1870" t="s">
        <v>4373</v>
      </c>
      <c r="H248" s="1854">
        <v>2</v>
      </c>
      <c r="I248" s="1893">
        <v>7205</v>
      </c>
      <c r="J248" s="1257">
        <f t="shared" si="14"/>
        <v>14410</v>
      </c>
      <c r="K248" s="217"/>
      <c r="L248" s="73" t="s">
        <v>4374</v>
      </c>
      <c r="M248" s="27" t="s">
        <v>4347</v>
      </c>
      <c r="N248" s="1853" t="s">
        <v>4165</v>
      </c>
      <c r="O248" s="32">
        <v>45911</v>
      </c>
      <c r="P248" s="28"/>
      <c r="Q248" s="40">
        <v>45925</v>
      </c>
      <c r="R248" s="32">
        <v>45926</v>
      </c>
      <c r="S248" s="1828">
        <v>45926</v>
      </c>
    </row>
    <row r="249" spans="1:19" s="4" customFormat="1" ht="19.7" customHeight="1">
      <c r="A249" s="1587" t="s">
        <v>42</v>
      </c>
      <c r="C249" s="27">
        <v>12</v>
      </c>
      <c r="D249" s="146">
        <f t="shared" si="13"/>
        <v>216</v>
      </c>
      <c r="E249" s="28" t="s">
        <v>55</v>
      </c>
      <c r="F249" s="28" t="s">
        <v>55</v>
      </c>
      <c r="G249" s="1870" t="s">
        <v>4298</v>
      </c>
      <c r="H249" s="1854">
        <v>12</v>
      </c>
      <c r="I249" s="1893">
        <v>42</v>
      </c>
      <c r="J249" s="36">
        <f t="shared" si="14"/>
        <v>504</v>
      </c>
      <c r="K249" s="217"/>
      <c r="L249" s="1495" t="s">
        <v>4370</v>
      </c>
      <c r="M249" s="27" t="s">
        <v>4347</v>
      </c>
      <c r="N249" s="1853" t="s">
        <v>4165</v>
      </c>
      <c r="O249" s="32">
        <v>45911</v>
      </c>
      <c r="P249" s="28"/>
      <c r="Q249" s="40">
        <v>45925</v>
      </c>
      <c r="R249" s="32">
        <v>45926</v>
      </c>
      <c r="S249" s="1828">
        <v>45926</v>
      </c>
    </row>
    <row r="250" spans="1:19" s="4" customFormat="1" ht="19.7" customHeight="1">
      <c r="A250" s="1587" t="s">
        <v>42</v>
      </c>
      <c r="C250" s="27">
        <v>12</v>
      </c>
      <c r="D250" s="146">
        <f t="shared" si="13"/>
        <v>217</v>
      </c>
      <c r="E250" s="28" t="s">
        <v>55</v>
      </c>
      <c r="F250" s="28" t="s">
        <v>55</v>
      </c>
      <c r="G250" s="1870" t="s">
        <v>4375</v>
      </c>
      <c r="H250" s="1854">
        <v>12</v>
      </c>
      <c r="I250" s="1893">
        <v>20</v>
      </c>
      <c r="J250" s="36">
        <f t="shared" si="14"/>
        <v>240</v>
      </c>
      <c r="K250" s="217"/>
      <c r="L250" s="73" t="s">
        <v>4324</v>
      </c>
      <c r="M250" s="27" t="s">
        <v>4347</v>
      </c>
      <c r="N250" s="1853" t="s">
        <v>4165</v>
      </c>
      <c r="O250" s="32">
        <v>45911</v>
      </c>
      <c r="P250" s="28"/>
      <c r="Q250" s="40">
        <v>45925</v>
      </c>
      <c r="R250" s="32">
        <v>45926</v>
      </c>
      <c r="S250" s="1828">
        <v>45926</v>
      </c>
    </row>
    <row r="251" spans="1:19" s="4" customFormat="1" ht="19.7" customHeight="1">
      <c r="A251" s="1494" t="s">
        <v>109</v>
      </c>
      <c r="C251" s="27">
        <v>13</v>
      </c>
      <c r="D251" s="146">
        <f t="shared" si="13"/>
        <v>218</v>
      </c>
      <c r="E251" s="131" t="s">
        <v>61</v>
      </c>
      <c r="F251" s="131" t="s">
        <v>55</v>
      </c>
      <c r="G251" s="1870" t="s">
        <v>4376</v>
      </c>
      <c r="H251" s="1854">
        <v>1</v>
      </c>
      <c r="I251" s="1893">
        <v>5626</v>
      </c>
      <c r="J251" s="1257">
        <f t="shared" si="14"/>
        <v>5626</v>
      </c>
      <c r="K251" s="217"/>
      <c r="L251" s="73" t="s">
        <v>4377</v>
      </c>
      <c r="M251" s="27" t="s">
        <v>4347</v>
      </c>
      <c r="N251" s="1853" t="s">
        <v>4165</v>
      </c>
      <c r="O251" s="32">
        <v>45911</v>
      </c>
      <c r="P251" s="28"/>
      <c r="Q251" s="40">
        <v>45925</v>
      </c>
      <c r="R251" s="32">
        <v>45926</v>
      </c>
      <c r="S251" s="1828">
        <v>45926</v>
      </c>
    </row>
    <row r="252" spans="1:19" s="4" customFormat="1" ht="19.7" customHeight="1">
      <c r="A252" s="1587" t="s">
        <v>42</v>
      </c>
      <c r="C252" s="27">
        <v>12</v>
      </c>
      <c r="D252" s="146">
        <f t="shared" si="13"/>
        <v>219</v>
      </c>
      <c r="E252" s="28" t="s">
        <v>55</v>
      </c>
      <c r="F252" s="28" t="s">
        <v>55</v>
      </c>
      <c r="G252" s="1870" t="s">
        <v>4359</v>
      </c>
      <c r="H252" s="1854">
        <v>5</v>
      </c>
      <c r="I252" s="1893">
        <v>28</v>
      </c>
      <c r="J252" s="36">
        <f t="shared" si="14"/>
        <v>140</v>
      </c>
      <c r="K252" s="217"/>
      <c r="L252" s="1495" t="s">
        <v>4370</v>
      </c>
      <c r="M252" s="27" t="s">
        <v>4347</v>
      </c>
      <c r="N252" s="1853" t="s">
        <v>4165</v>
      </c>
      <c r="O252" s="32">
        <v>45911</v>
      </c>
      <c r="P252" s="28"/>
      <c r="Q252" s="40">
        <v>45925</v>
      </c>
      <c r="R252" s="32">
        <v>45926</v>
      </c>
      <c r="S252" s="1828">
        <v>45926</v>
      </c>
    </row>
    <row r="253" spans="1:19" s="4" customFormat="1" ht="19.7" customHeight="1">
      <c r="A253" s="1587" t="s">
        <v>42</v>
      </c>
      <c r="C253" s="27">
        <v>12</v>
      </c>
      <c r="D253" s="146">
        <f t="shared" si="13"/>
        <v>220</v>
      </c>
      <c r="E253" s="28" t="s">
        <v>55</v>
      </c>
      <c r="F253" s="28" t="s">
        <v>55</v>
      </c>
      <c r="G253" s="1870" t="s">
        <v>4371</v>
      </c>
      <c r="H253" s="1854">
        <v>5</v>
      </c>
      <c r="I253" s="1893">
        <v>23</v>
      </c>
      <c r="J253" s="36">
        <f t="shared" si="14"/>
        <v>115</v>
      </c>
      <c r="K253" s="217"/>
      <c r="L253" s="73" t="s">
        <v>4324</v>
      </c>
      <c r="M253" s="27" t="s">
        <v>4347</v>
      </c>
      <c r="N253" s="1853" t="s">
        <v>4165</v>
      </c>
      <c r="O253" s="32">
        <v>45911</v>
      </c>
      <c r="P253" s="28"/>
      <c r="Q253" s="40">
        <v>45925</v>
      </c>
      <c r="R253" s="32">
        <v>45926</v>
      </c>
      <c r="S253" s="1828">
        <v>45926</v>
      </c>
    </row>
    <row r="254" spans="1:19" s="4" customFormat="1" ht="19.7" customHeight="1">
      <c r="A254" s="1587" t="s">
        <v>42</v>
      </c>
      <c r="C254" s="27">
        <v>12</v>
      </c>
      <c r="D254" s="146">
        <f t="shared" si="13"/>
        <v>221</v>
      </c>
      <c r="E254" s="28" t="s">
        <v>55</v>
      </c>
      <c r="F254" s="28" t="s">
        <v>55</v>
      </c>
      <c r="G254" s="1870" t="s">
        <v>4378</v>
      </c>
      <c r="H254" s="1854">
        <v>6</v>
      </c>
      <c r="I254" s="1893">
        <v>4555</v>
      </c>
      <c r="J254" s="36">
        <f t="shared" si="14"/>
        <v>27330</v>
      </c>
      <c r="K254" s="217"/>
      <c r="L254" s="73" t="s">
        <v>4379</v>
      </c>
      <c r="M254" s="27" t="s">
        <v>4347</v>
      </c>
      <c r="N254" s="1853" t="s">
        <v>4165</v>
      </c>
      <c r="O254" s="32">
        <v>45911</v>
      </c>
      <c r="P254" s="28"/>
      <c r="Q254" s="40">
        <v>45925</v>
      </c>
      <c r="R254" s="32">
        <v>45926</v>
      </c>
      <c r="S254" s="1828">
        <v>45926</v>
      </c>
    </row>
    <row r="255" spans="1:19" s="4" customFormat="1" ht="19.7" customHeight="1">
      <c r="A255" s="1587" t="s">
        <v>42</v>
      </c>
      <c r="C255" s="27">
        <v>12</v>
      </c>
      <c r="D255" s="146">
        <f t="shared" si="13"/>
        <v>222</v>
      </c>
      <c r="E255" s="28" t="s">
        <v>55</v>
      </c>
      <c r="F255" s="28" t="s">
        <v>55</v>
      </c>
      <c r="G255" s="1870" t="s">
        <v>3773</v>
      </c>
      <c r="H255" s="1854">
        <v>2</v>
      </c>
      <c r="I255" s="1893">
        <v>247</v>
      </c>
      <c r="J255" s="36">
        <f t="shared" si="14"/>
        <v>494</v>
      </c>
      <c r="K255" s="217"/>
      <c r="L255" s="73" t="s">
        <v>4167</v>
      </c>
      <c r="M255" s="27" t="s">
        <v>4347</v>
      </c>
      <c r="N255" s="1853" t="s">
        <v>4165</v>
      </c>
      <c r="O255" s="32">
        <v>45911</v>
      </c>
      <c r="P255" s="28"/>
      <c r="Q255" s="40">
        <v>45925</v>
      </c>
      <c r="R255" s="32">
        <v>45926</v>
      </c>
      <c r="S255" s="1828">
        <v>45926</v>
      </c>
    </row>
    <row r="256" spans="1:19" s="4" customFormat="1" ht="19.7" customHeight="1">
      <c r="A256" s="1587" t="s">
        <v>42</v>
      </c>
      <c r="C256" s="27">
        <v>12</v>
      </c>
      <c r="D256" s="146">
        <f t="shared" si="13"/>
        <v>223</v>
      </c>
      <c r="E256" s="28" t="s">
        <v>55</v>
      </c>
      <c r="F256" s="28" t="s">
        <v>55</v>
      </c>
      <c r="G256" s="1870" t="s">
        <v>4380</v>
      </c>
      <c r="H256" s="1854">
        <v>205</v>
      </c>
      <c r="I256" s="1893">
        <v>594</v>
      </c>
      <c r="J256" s="36">
        <f t="shared" si="14"/>
        <v>121770</v>
      </c>
      <c r="K256" s="217"/>
      <c r="L256" s="73" t="s">
        <v>4167</v>
      </c>
      <c r="M256" s="27" t="s">
        <v>4347</v>
      </c>
      <c r="N256" s="1853" t="s">
        <v>4165</v>
      </c>
      <c r="O256" s="32">
        <v>45911</v>
      </c>
      <c r="P256" s="28"/>
      <c r="Q256" s="40">
        <v>45925</v>
      </c>
      <c r="R256" s="32">
        <v>45926</v>
      </c>
      <c r="S256" s="1828">
        <v>45926</v>
      </c>
    </row>
    <row r="257" spans="1:19" s="4" customFormat="1" ht="19.7" customHeight="1">
      <c r="A257" s="1587" t="s">
        <v>42</v>
      </c>
      <c r="C257" s="27">
        <v>12</v>
      </c>
      <c r="D257" s="146">
        <f t="shared" si="13"/>
        <v>224</v>
      </c>
      <c r="E257" s="28" t="s">
        <v>55</v>
      </c>
      <c r="F257" s="28" t="s">
        <v>55</v>
      </c>
      <c r="G257" s="1870" t="s">
        <v>4381</v>
      </c>
      <c r="H257" s="1854">
        <v>1</v>
      </c>
      <c r="I257" s="1893">
        <v>407</v>
      </c>
      <c r="J257" s="36">
        <f t="shared" si="14"/>
        <v>407</v>
      </c>
      <c r="K257" s="217"/>
      <c r="L257" s="73" t="s">
        <v>4171</v>
      </c>
      <c r="M257" s="27" t="s">
        <v>4347</v>
      </c>
      <c r="N257" s="1853" t="s">
        <v>4165</v>
      </c>
      <c r="O257" s="32">
        <v>45911</v>
      </c>
      <c r="P257" s="28"/>
      <c r="Q257" s="40">
        <v>45925</v>
      </c>
      <c r="R257" s="32">
        <v>45926</v>
      </c>
      <c r="S257" s="1828">
        <v>45926</v>
      </c>
    </row>
    <row r="258" spans="1:19" s="4" customFormat="1" ht="19.7" customHeight="1">
      <c r="A258" s="1587" t="s">
        <v>42</v>
      </c>
      <c r="C258" s="27">
        <v>12</v>
      </c>
      <c r="D258" s="146">
        <f t="shared" si="13"/>
        <v>225</v>
      </c>
      <c r="E258" s="28" t="s">
        <v>55</v>
      </c>
      <c r="F258" s="28" t="s">
        <v>55</v>
      </c>
      <c r="G258" s="1870" t="s">
        <v>1721</v>
      </c>
      <c r="H258" s="1854">
        <v>2</v>
      </c>
      <c r="I258" s="1893">
        <v>53</v>
      </c>
      <c r="J258" s="36">
        <f t="shared" si="14"/>
        <v>106</v>
      </c>
      <c r="K258" s="217"/>
      <c r="L258" s="73" t="s">
        <v>4169</v>
      </c>
      <c r="M258" s="27" t="s">
        <v>4347</v>
      </c>
      <c r="N258" s="1853" t="s">
        <v>4165</v>
      </c>
      <c r="O258" s="32">
        <v>45911</v>
      </c>
      <c r="P258" s="28"/>
      <c r="Q258" s="40">
        <v>45925</v>
      </c>
      <c r="R258" s="32">
        <v>45926</v>
      </c>
      <c r="S258" s="1828">
        <v>45926</v>
      </c>
    </row>
    <row r="259" spans="1:19" s="4" customFormat="1" ht="19.7" customHeight="1">
      <c r="A259" s="1587" t="s">
        <v>42</v>
      </c>
      <c r="C259" s="27">
        <v>12</v>
      </c>
      <c r="D259" s="146">
        <f t="shared" si="13"/>
        <v>226</v>
      </c>
      <c r="E259" s="28" t="s">
        <v>55</v>
      </c>
      <c r="F259" s="28" t="s">
        <v>55</v>
      </c>
      <c r="G259" s="1870" t="s">
        <v>4382</v>
      </c>
      <c r="H259" s="1854">
        <v>2</v>
      </c>
      <c r="I259" s="1893">
        <v>633</v>
      </c>
      <c r="J259" s="36">
        <f t="shared" si="14"/>
        <v>1266</v>
      </c>
      <c r="K259" s="217"/>
      <c r="L259" s="73" t="s">
        <v>4171</v>
      </c>
      <c r="M259" s="27" t="s">
        <v>4383</v>
      </c>
      <c r="N259" s="1853" t="s">
        <v>4165</v>
      </c>
      <c r="O259" s="32">
        <v>45911</v>
      </c>
      <c r="P259" s="28"/>
      <c r="Q259" s="40">
        <v>45925</v>
      </c>
      <c r="R259" s="32">
        <v>45926</v>
      </c>
      <c r="S259" s="1828">
        <v>45926</v>
      </c>
    </row>
    <row r="260" spans="1:19" s="4" customFormat="1" ht="19.7" customHeight="1">
      <c r="A260" s="1587" t="s">
        <v>42</v>
      </c>
      <c r="C260" s="27">
        <v>12</v>
      </c>
      <c r="D260" s="146">
        <f t="shared" si="13"/>
        <v>227</v>
      </c>
      <c r="E260" s="28" t="s">
        <v>55</v>
      </c>
      <c r="F260" s="28" t="s">
        <v>55</v>
      </c>
      <c r="G260" s="1870" t="s">
        <v>3773</v>
      </c>
      <c r="H260" s="1854">
        <v>12</v>
      </c>
      <c r="I260" s="1893">
        <v>247</v>
      </c>
      <c r="J260" s="36">
        <f t="shared" si="14"/>
        <v>2964</v>
      </c>
      <c r="K260" s="217"/>
      <c r="L260" s="73" t="s">
        <v>4167</v>
      </c>
      <c r="M260" s="27" t="s">
        <v>4383</v>
      </c>
      <c r="N260" s="1853" t="s">
        <v>4165</v>
      </c>
      <c r="O260" s="32">
        <v>45911</v>
      </c>
      <c r="P260" s="28"/>
      <c r="Q260" s="40">
        <v>45925</v>
      </c>
      <c r="R260" s="32">
        <v>45926</v>
      </c>
      <c r="S260" s="1828">
        <v>45926</v>
      </c>
    </row>
    <row r="261" spans="1:19" s="4" customFormat="1" ht="19.7" customHeight="1">
      <c r="A261" s="1587" t="s">
        <v>64</v>
      </c>
      <c r="C261" s="27">
        <v>13</v>
      </c>
      <c r="D261" s="146">
        <f t="shared" si="13"/>
        <v>228</v>
      </c>
      <c r="E261" s="28" t="s">
        <v>55</v>
      </c>
      <c r="F261" s="28" t="s">
        <v>55</v>
      </c>
      <c r="G261" s="1870" t="s">
        <v>4384</v>
      </c>
      <c r="H261" s="1854">
        <v>1</v>
      </c>
      <c r="I261" s="1893">
        <v>1791</v>
      </c>
      <c r="J261" s="36">
        <f t="shared" si="14"/>
        <v>1791</v>
      </c>
      <c r="K261" s="217"/>
      <c r="L261" s="73" t="s">
        <v>4171</v>
      </c>
      <c r="M261" s="27" t="s">
        <v>4347</v>
      </c>
      <c r="N261" s="1853" t="s">
        <v>4165</v>
      </c>
      <c r="O261" s="32">
        <v>45911</v>
      </c>
      <c r="P261" s="28"/>
      <c r="Q261" s="40">
        <v>45925</v>
      </c>
      <c r="R261" s="32">
        <v>45926</v>
      </c>
      <c r="S261" s="1828">
        <v>45926</v>
      </c>
    </row>
    <row r="262" spans="1:19" s="4" customFormat="1" ht="19.7" customHeight="1">
      <c r="A262" s="1587" t="s">
        <v>109</v>
      </c>
      <c r="C262" s="27">
        <v>14</v>
      </c>
      <c r="D262" s="146">
        <f t="shared" si="13"/>
        <v>229</v>
      </c>
      <c r="E262" s="28" t="s">
        <v>55</v>
      </c>
      <c r="F262" s="28" t="s">
        <v>55</v>
      </c>
      <c r="G262" s="1870" t="s">
        <v>4385</v>
      </c>
      <c r="H262" s="1854">
        <v>12</v>
      </c>
      <c r="I262" s="1893">
        <v>1466</v>
      </c>
      <c r="J262" s="36">
        <f t="shared" si="14"/>
        <v>17592</v>
      </c>
      <c r="K262" s="217"/>
      <c r="L262" s="73" t="s">
        <v>4171</v>
      </c>
      <c r="M262" s="27" t="s">
        <v>4347</v>
      </c>
      <c r="N262" s="1853" t="s">
        <v>4165</v>
      </c>
      <c r="O262" s="32">
        <v>45911</v>
      </c>
      <c r="P262" s="28"/>
      <c r="Q262" s="40">
        <v>45925</v>
      </c>
      <c r="R262" s="32">
        <v>45926</v>
      </c>
      <c r="S262" s="1828">
        <v>45926</v>
      </c>
    </row>
    <row r="263" spans="1:19" s="4" customFormat="1" ht="19.7" customHeight="1">
      <c r="A263" s="1587" t="s">
        <v>1559</v>
      </c>
      <c r="C263" s="27">
        <v>15</v>
      </c>
      <c r="D263" s="146">
        <f t="shared" si="13"/>
        <v>230</v>
      </c>
      <c r="E263" s="28" t="s">
        <v>55</v>
      </c>
      <c r="F263" s="28" t="s">
        <v>55</v>
      </c>
      <c r="G263" s="1870" t="s">
        <v>4386</v>
      </c>
      <c r="H263" s="1854">
        <v>2</v>
      </c>
      <c r="I263" s="1893">
        <v>792</v>
      </c>
      <c r="J263" s="36">
        <f t="shared" si="14"/>
        <v>1584</v>
      </c>
      <c r="K263" s="217"/>
      <c r="L263" s="73" t="s">
        <v>4171</v>
      </c>
      <c r="M263" s="27" t="s">
        <v>4347</v>
      </c>
      <c r="N263" s="1853" t="s">
        <v>4165</v>
      </c>
      <c r="O263" s="32">
        <v>45911</v>
      </c>
      <c r="P263" s="28"/>
      <c r="Q263" s="40">
        <v>45925</v>
      </c>
      <c r="R263" s="32">
        <v>45926</v>
      </c>
      <c r="S263" s="1828">
        <v>45926</v>
      </c>
    </row>
    <row r="264" spans="1:19" s="4" customFormat="1" ht="19.7" customHeight="1">
      <c r="A264" s="1494" t="s">
        <v>109</v>
      </c>
      <c r="C264" s="27">
        <v>13</v>
      </c>
      <c r="D264" s="146">
        <f t="shared" si="13"/>
        <v>231</v>
      </c>
      <c r="E264" s="131" t="s">
        <v>61</v>
      </c>
      <c r="F264" s="131" t="s">
        <v>55</v>
      </c>
      <c r="G264" s="1870" t="s">
        <v>4387</v>
      </c>
      <c r="H264" s="1854">
        <v>2</v>
      </c>
      <c r="I264" s="1893">
        <v>2034</v>
      </c>
      <c r="J264" s="36">
        <f t="shared" si="14"/>
        <v>4068</v>
      </c>
      <c r="K264" s="217"/>
      <c r="L264" s="73" t="s">
        <v>4388</v>
      </c>
      <c r="M264" s="27" t="s">
        <v>4347</v>
      </c>
      <c r="N264" s="1853" t="s">
        <v>4165</v>
      </c>
      <c r="O264" s="32">
        <v>45911</v>
      </c>
      <c r="P264" s="28"/>
      <c r="Q264" s="40">
        <v>45925</v>
      </c>
      <c r="R264" s="32">
        <v>45926</v>
      </c>
      <c r="S264" s="1828">
        <v>45926</v>
      </c>
    </row>
    <row r="265" spans="1:19" s="4" customFormat="1" ht="19.7" customHeight="1">
      <c r="A265" s="1494" t="s">
        <v>109</v>
      </c>
      <c r="C265" s="27">
        <v>13</v>
      </c>
      <c r="D265" s="146">
        <f t="shared" si="13"/>
        <v>232</v>
      </c>
      <c r="E265" s="131" t="s">
        <v>61</v>
      </c>
      <c r="F265" s="131" t="s">
        <v>55</v>
      </c>
      <c r="G265" s="1870" t="s">
        <v>4389</v>
      </c>
      <c r="H265" s="1854">
        <v>2</v>
      </c>
      <c r="I265" s="1893">
        <v>2924</v>
      </c>
      <c r="J265" s="36">
        <f t="shared" si="14"/>
        <v>5848</v>
      </c>
      <c r="K265" s="217"/>
      <c r="L265" s="73" t="s">
        <v>4390</v>
      </c>
      <c r="M265" s="27" t="s">
        <v>4347</v>
      </c>
      <c r="N265" s="1853" t="s">
        <v>4165</v>
      </c>
      <c r="O265" s="32">
        <v>45911</v>
      </c>
      <c r="P265" s="28"/>
      <c r="Q265" s="40">
        <v>45925</v>
      </c>
      <c r="R265" s="32">
        <v>45926</v>
      </c>
      <c r="S265" s="1828">
        <v>45926</v>
      </c>
    </row>
    <row r="266" spans="1:19" s="4" customFormat="1" ht="19.7" customHeight="1">
      <c r="A266" s="1587" t="s">
        <v>42</v>
      </c>
      <c r="C266" s="27">
        <v>15</v>
      </c>
      <c r="D266" s="146">
        <f t="shared" si="13"/>
        <v>233</v>
      </c>
      <c r="E266" s="28" t="s">
        <v>55</v>
      </c>
      <c r="F266" s="28" t="s">
        <v>55</v>
      </c>
      <c r="G266" s="1870" t="s">
        <v>4391</v>
      </c>
      <c r="H266" s="1854">
        <v>8</v>
      </c>
      <c r="I266" s="1893">
        <v>23</v>
      </c>
      <c r="J266" s="36">
        <f t="shared" si="14"/>
        <v>184</v>
      </c>
      <c r="K266" s="217"/>
      <c r="L266" s="73" t="s">
        <v>4324</v>
      </c>
      <c r="M266" s="27" t="s">
        <v>4347</v>
      </c>
      <c r="N266" s="1853" t="s">
        <v>4165</v>
      </c>
      <c r="O266" s="32">
        <v>45911</v>
      </c>
      <c r="P266" s="28"/>
      <c r="Q266" s="40">
        <v>45925</v>
      </c>
      <c r="R266" s="32">
        <v>45926</v>
      </c>
      <c r="S266" s="1828">
        <v>45926</v>
      </c>
    </row>
    <row r="267" spans="1:19" s="4" customFormat="1" ht="19.7" customHeight="1">
      <c r="A267" s="1587" t="s">
        <v>42</v>
      </c>
      <c r="C267" s="27">
        <v>15</v>
      </c>
      <c r="D267" s="146">
        <f t="shared" si="13"/>
        <v>234</v>
      </c>
      <c r="E267" s="28" t="s">
        <v>55</v>
      </c>
      <c r="F267" s="28" t="s">
        <v>55</v>
      </c>
      <c r="G267" s="1870" t="s">
        <v>2880</v>
      </c>
      <c r="H267" s="1854">
        <v>8</v>
      </c>
      <c r="I267" s="1893">
        <v>89</v>
      </c>
      <c r="J267" s="36">
        <f t="shared" si="14"/>
        <v>712</v>
      </c>
      <c r="K267" s="217"/>
      <c r="L267" s="73" t="s">
        <v>4392</v>
      </c>
      <c r="M267" s="27" t="s">
        <v>4347</v>
      </c>
      <c r="N267" s="1853" t="s">
        <v>4165</v>
      </c>
      <c r="O267" s="32">
        <v>45911</v>
      </c>
      <c r="P267" s="28"/>
      <c r="Q267" s="40">
        <v>45925</v>
      </c>
      <c r="R267" s="32">
        <v>45926</v>
      </c>
      <c r="S267" s="1828">
        <v>45926</v>
      </c>
    </row>
    <row r="268" spans="1:19" s="4" customFormat="1" ht="19.7" customHeight="1">
      <c r="A268" s="1587" t="s">
        <v>42</v>
      </c>
      <c r="C268" s="27">
        <v>15</v>
      </c>
      <c r="D268" s="146">
        <f t="shared" si="13"/>
        <v>235</v>
      </c>
      <c r="E268" s="28" t="s">
        <v>55</v>
      </c>
      <c r="F268" s="28" t="s">
        <v>55</v>
      </c>
      <c r="G268" s="1870" t="s">
        <v>4380</v>
      </c>
      <c r="H268" s="1854">
        <v>2</v>
      </c>
      <c r="I268" s="1893">
        <v>594</v>
      </c>
      <c r="J268" s="36">
        <f t="shared" si="14"/>
        <v>1188</v>
      </c>
      <c r="K268" s="217"/>
      <c r="L268" s="73" t="s">
        <v>4167</v>
      </c>
      <c r="M268" s="27" t="s">
        <v>4347</v>
      </c>
      <c r="N268" s="1853" t="s">
        <v>4165</v>
      </c>
      <c r="O268" s="32">
        <v>45911</v>
      </c>
      <c r="P268" s="28"/>
      <c r="Q268" s="40">
        <v>45925</v>
      </c>
      <c r="R268" s="32">
        <v>45926</v>
      </c>
      <c r="S268" s="1828">
        <v>45926</v>
      </c>
    </row>
    <row r="269" spans="1:19" s="4" customFormat="1" ht="19.7" customHeight="1">
      <c r="A269" s="1587" t="s">
        <v>42</v>
      </c>
      <c r="C269" s="27">
        <v>15</v>
      </c>
      <c r="D269" s="146">
        <f t="shared" si="13"/>
        <v>236</v>
      </c>
      <c r="E269" s="28" t="s">
        <v>55</v>
      </c>
      <c r="F269" s="28" t="s">
        <v>55</v>
      </c>
      <c r="G269" s="1870" t="s">
        <v>3782</v>
      </c>
      <c r="H269" s="1854">
        <v>2</v>
      </c>
      <c r="I269" s="1893">
        <v>118</v>
      </c>
      <c r="J269" s="36">
        <f t="shared" si="14"/>
        <v>236</v>
      </c>
      <c r="K269" s="217"/>
      <c r="L269" s="73" t="s">
        <v>4169</v>
      </c>
      <c r="M269" s="27" t="s">
        <v>4347</v>
      </c>
      <c r="N269" s="1853" t="s">
        <v>4165</v>
      </c>
      <c r="O269" s="32">
        <v>45911</v>
      </c>
      <c r="P269" s="28"/>
      <c r="Q269" s="40">
        <v>45925</v>
      </c>
      <c r="R269" s="32">
        <v>45926</v>
      </c>
      <c r="S269" s="1828">
        <v>45926</v>
      </c>
    </row>
    <row r="270" spans="1:19" s="4" customFormat="1" ht="19.7" customHeight="1">
      <c r="A270" s="1587" t="s">
        <v>42</v>
      </c>
      <c r="C270" s="27">
        <v>15</v>
      </c>
      <c r="D270" s="146">
        <f t="shared" si="13"/>
        <v>237</v>
      </c>
      <c r="E270" s="28" t="s">
        <v>55</v>
      </c>
      <c r="F270" s="28" t="s">
        <v>55</v>
      </c>
      <c r="G270" s="1870" t="s">
        <v>4393</v>
      </c>
      <c r="H270" s="1854">
        <v>2</v>
      </c>
      <c r="I270" s="1893">
        <v>583</v>
      </c>
      <c r="J270" s="36">
        <f t="shared" si="14"/>
        <v>1166</v>
      </c>
      <c r="K270" s="217"/>
      <c r="L270" s="1495" t="s">
        <v>4394</v>
      </c>
      <c r="M270" s="27" t="s">
        <v>4347</v>
      </c>
      <c r="N270" s="1853" t="s">
        <v>4165</v>
      </c>
      <c r="O270" s="32">
        <v>45911</v>
      </c>
      <c r="P270" s="28"/>
      <c r="Q270" s="40">
        <v>45925</v>
      </c>
      <c r="R270" s="32">
        <v>45926</v>
      </c>
      <c r="S270" s="1828">
        <v>45926</v>
      </c>
    </row>
    <row r="271" spans="1:19" s="4" customFormat="1" ht="19.7" customHeight="1">
      <c r="A271" s="1587" t="s">
        <v>42</v>
      </c>
      <c r="C271" s="27">
        <v>15</v>
      </c>
      <c r="D271" s="146">
        <f t="shared" si="13"/>
        <v>238</v>
      </c>
      <c r="E271" s="28" t="s">
        <v>55</v>
      </c>
      <c r="F271" s="28" t="s">
        <v>55</v>
      </c>
      <c r="G271" s="1870" t="s">
        <v>4359</v>
      </c>
      <c r="H271" s="1854">
        <v>16</v>
      </c>
      <c r="I271" s="1893">
        <v>28</v>
      </c>
      <c r="J271" s="36">
        <f t="shared" si="14"/>
        <v>448</v>
      </c>
      <c r="K271" s="217"/>
      <c r="L271" s="1495" t="s">
        <v>4370</v>
      </c>
      <c r="M271" s="27" t="s">
        <v>4347</v>
      </c>
      <c r="N271" s="1853" t="s">
        <v>4165</v>
      </c>
      <c r="O271" s="32">
        <v>45911</v>
      </c>
      <c r="P271" s="28"/>
      <c r="Q271" s="40">
        <v>45925</v>
      </c>
      <c r="R271" s="32">
        <v>45926</v>
      </c>
      <c r="S271" s="1828">
        <v>45926</v>
      </c>
    </row>
    <row r="272" spans="1:19" s="4" customFormat="1" ht="19.7" customHeight="1">
      <c r="A272" s="1587" t="s">
        <v>42</v>
      </c>
      <c r="C272" s="27">
        <v>15</v>
      </c>
      <c r="D272" s="146">
        <f t="shared" si="13"/>
        <v>239</v>
      </c>
      <c r="E272" s="28" t="s">
        <v>55</v>
      </c>
      <c r="F272" s="28" t="s">
        <v>55</v>
      </c>
      <c r="G272" s="1870" t="s">
        <v>505</v>
      </c>
      <c r="H272" s="1854">
        <v>12</v>
      </c>
      <c r="I272" s="1893">
        <v>14</v>
      </c>
      <c r="J272" s="36">
        <f t="shared" si="14"/>
        <v>168</v>
      </c>
      <c r="K272" s="217"/>
      <c r="L272" s="73" t="s">
        <v>4324</v>
      </c>
      <c r="M272" s="27" t="s">
        <v>4347</v>
      </c>
      <c r="N272" s="1853" t="s">
        <v>4165</v>
      </c>
      <c r="O272" s="32">
        <v>45911</v>
      </c>
      <c r="P272" s="28"/>
      <c r="Q272" s="40">
        <v>45925</v>
      </c>
      <c r="R272" s="32">
        <v>45926</v>
      </c>
      <c r="S272" s="1828">
        <v>45926</v>
      </c>
    </row>
    <row r="273" spans="1:19" s="4" customFormat="1" ht="19.7" customHeight="1">
      <c r="A273" s="1587" t="s">
        <v>42</v>
      </c>
      <c r="C273" s="27">
        <v>15</v>
      </c>
      <c r="D273" s="146">
        <f t="shared" si="13"/>
        <v>240</v>
      </c>
      <c r="E273" s="28" t="s">
        <v>55</v>
      </c>
      <c r="F273" s="28" t="s">
        <v>55</v>
      </c>
      <c r="G273" s="1870" t="s">
        <v>4395</v>
      </c>
      <c r="H273" s="1854">
        <v>2</v>
      </c>
      <c r="I273" s="1893">
        <v>2724</v>
      </c>
      <c r="J273" s="36">
        <f t="shared" si="14"/>
        <v>5448</v>
      </c>
      <c r="K273" s="217"/>
      <c r="L273" s="73" t="s">
        <v>4396</v>
      </c>
      <c r="M273" s="27" t="s">
        <v>4347</v>
      </c>
      <c r="N273" s="1853" t="s">
        <v>4165</v>
      </c>
      <c r="O273" s="32">
        <v>45911</v>
      </c>
      <c r="P273" s="28"/>
      <c r="Q273" s="40">
        <v>45925</v>
      </c>
      <c r="R273" s="32">
        <v>45926</v>
      </c>
      <c r="S273" s="1828">
        <v>45926</v>
      </c>
    </row>
    <row r="274" spans="1:19" s="4" customFormat="1" ht="19.7" customHeight="1">
      <c r="A274" s="1587" t="s">
        <v>42</v>
      </c>
      <c r="C274" s="27">
        <v>15</v>
      </c>
      <c r="D274" s="146">
        <f t="shared" si="13"/>
        <v>241</v>
      </c>
      <c r="E274" s="28" t="s">
        <v>55</v>
      </c>
      <c r="F274" s="28" t="s">
        <v>55</v>
      </c>
      <c r="G274" s="1870" t="s">
        <v>4397</v>
      </c>
      <c r="H274" s="1854">
        <v>2</v>
      </c>
      <c r="I274" s="1893">
        <v>146</v>
      </c>
      <c r="J274" s="36">
        <f t="shared" si="14"/>
        <v>292</v>
      </c>
      <c r="K274" s="217"/>
      <c r="L274" s="73" t="s">
        <v>4398</v>
      </c>
      <c r="M274" s="27" t="s">
        <v>4347</v>
      </c>
      <c r="N274" s="1853" t="s">
        <v>4165</v>
      </c>
      <c r="O274" s="32">
        <v>45911</v>
      </c>
      <c r="P274" s="28"/>
      <c r="Q274" s="40">
        <v>45925</v>
      </c>
      <c r="R274" s="32">
        <v>45926</v>
      </c>
      <c r="S274" s="1828">
        <v>45926</v>
      </c>
    </row>
    <row r="275" spans="1:19" s="4" customFormat="1" ht="19.7" customHeight="1">
      <c r="A275" s="1587" t="s">
        <v>42</v>
      </c>
      <c r="C275" s="27">
        <v>15</v>
      </c>
      <c r="D275" s="146">
        <f t="shared" si="13"/>
        <v>242</v>
      </c>
      <c r="E275" s="28" t="s">
        <v>55</v>
      </c>
      <c r="F275" s="28" t="s">
        <v>55</v>
      </c>
      <c r="G275" s="1870" t="s">
        <v>4361</v>
      </c>
      <c r="H275" s="1854">
        <v>4</v>
      </c>
      <c r="I275" s="1893">
        <v>113</v>
      </c>
      <c r="J275" s="36">
        <f t="shared" si="14"/>
        <v>452</v>
      </c>
      <c r="K275" s="217"/>
      <c r="L275" s="73" t="s">
        <v>4324</v>
      </c>
      <c r="M275" s="27" t="s">
        <v>4347</v>
      </c>
      <c r="N275" s="1853" t="s">
        <v>4165</v>
      </c>
      <c r="O275" s="32">
        <v>45911</v>
      </c>
      <c r="P275" s="28"/>
      <c r="Q275" s="40">
        <v>45925</v>
      </c>
      <c r="R275" s="32">
        <v>45926</v>
      </c>
      <c r="S275" s="1828">
        <v>45926</v>
      </c>
    </row>
    <row r="276" spans="1:19" s="4" customFormat="1" ht="19.7" customHeight="1">
      <c r="A276" s="1587" t="s">
        <v>42</v>
      </c>
      <c r="C276" s="27">
        <v>15</v>
      </c>
      <c r="D276" s="146">
        <f t="shared" si="13"/>
        <v>243</v>
      </c>
      <c r="E276" s="28" t="s">
        <v>55</v>
      </c>
      <c r="F276" s="28" t="s">
        <v>55</v>
      </c>
      <c r="G276" s="1870" t="s">
        <v>4399</v>
      </c>
      <c r="H276" s="1854">
        <v>4</v>
      </c>
      <c r="I276" s="1893">
        <v>793</v>
      </c>
      <c r="J276" s="36">
        <f t="shared" si="14"/>
        <v>3172</v>
      </c>
      <c r="K276" s="217"/>
      <c r="L276" s="73" t="s">
        <v>4400</v>
      </c>
      <c r="M276" s="27" t="s">
        <v>4347</v>
      </c>
      <c r="N276" s="1853" t="s">
        <v>4165</v>
      </c>
      <c r="O276" s="32">
        <v>45911</v>
      </c>
      <c r="P276" s="28"/>
      <c r="Q276" s="40">
        <v>45925</v>
      </c>
      <c r="R276" s="32">
        <v>45926</v>
      </c>
      <c r="S276" s="1828">
        <v>45926</v>
      </c>
    </row>
    <row r="277" spans="1:19" s="4" customFormat="1" ht="19.7" customHeight="1">
      <c r="A277" s="1587" t="s">
        <v>42</v>
      </c>
      <c r="C277" s="27">
        <v>15</v>
      </c>
      <c r="D277" s="146">
        <f t="shared" si="13"/>
        <v>244</v>
      </c>
      <c r="E277" s="28" t="s">
        <v>55</v>
      </c>
      <c r="F277" s="28" t="s">
        <v>55</v>
      </c>
      <c r="G277" s="1870" t="s">
        <v>4401</v>
      </c>
      <c r="H277" s="1854">
        <v>2</v>
      </c>
      <c r="I277" s="1893">
        <v>244</v>
      </c>
      <c r="J277" s="36">
        <f t="shared" si="14"/>
        <v>488</v>
      </c>
      <c r="K277" s="217"/>
      <c r="L277" s="73" t="s">
        <v>4392</v>
      </c>
      <c r="M277" s="27" t="s">
        <v>4347</v>
      </c>
      <c r="N277" s="1853" t="s">
        <v>4165</v>
      </c>
      <c r="O277" s="32">
        <v>45911</v>
      </c>
      <c r="P277" s="28"/>
      <c r="Q277" s="40">
        <v>45925</v>
      </c>
      <c r="R277" s="32">
        <v>45926</v>
      </c>
      <c r="S277" s="1828">
        <v>45926</v>
      </c>
    </row>
    <row r="278" spans="1:19" s="4" customFormat="1" ht="19.7" customHeight="1">
      <c r="A278" s="1587" t="s">
        <v>42</v>
      </c>
      <c r="C278" s="27">
        <v>15</v>
      </c>
      <c r="D278" s="146">
        <f t="shared" si="13"/>
        <v>245</v>
      </c>
      <c r="E278" s="28" t="s">
        <v>55</v>
      </c>
      <c r="F278" s="28" t="s">
        <v>55</v>
      </c>
      <c r="G278" s="1870" t="s">
        <v>4402</v>
      </c>
      <c r="H278" s="1854">
        <v>2</v>
      </c>
      <c r="I278" s="1893">
        <v>1320</v>
      </c>
      <c r="J278" s="36">
        <f t="shared" si="14"/>
        <v>2640</v>
      </c>
      <c r="K278" s="217"/>
      <c r="L278" s="73" t="s">
        <v>4403</v>
      </c>
      <c r="M278" s="27" t="s">
        <v>4347</v>
      </c>
      <c r="N278" s="1853" t="s">
        <v>4165</v>
      </c>
      <c r="O278" s="32">
        <v>45911</v>
      </c>
      <c r="P278" s="28"/>
      <c r="Q278" s="40">
        <v>45925</v>
      </c>
      <c r="R278" s="32">
        <v>45926</v>
      </c>
      <c r="S278" s="1828">
        <v>45926</v>
      </c>
    </row>
    <row r="279" spans="1:19" s="4" customFormat="1" ht="19.7" customHeight="1">
      <c r="A279" s="1587" t="s">
        <v>42</v>
      </c>
      <c r="C279" s="27">
        <v>15</v>
      </c>
      <c r="D279" s="146">
        <f t="shared" si="13"/>
        <v>246</v>
      </c>
      <c r="E279" s="28" t="s">
        <v>55</v>
      </c>
      <c r="F279" s="28" t="s">
        <v>55</v>
      </c>
      <c r="G279" s="1870" t="s">
        <v>4404</v>
      </c>
      <c r="H279" s="1854">
        <v>4</v>
      </c>
      <c r="I279" s="1893">
        <v>62</v>
      </c>
      <c r="J279" s="36">
        <f t="shared" si="14"/>
        <v>248</v>
      </c>
      <c r="K279" s="217"/>
      <c r="L279" s="73" t="s">
        <v>4405</v>
      </c>
      <c r="M279" s="27" t="s">
        <v>4347</v>
      </c>
      <c r="N279" s="1853" t="s">
        <v>4165</v>
      </c>
      <c r="O279" s="32">
        <v>45911</v>
      </c>
      <c r="P279" s="28"/>
      <c r="Q279" s="40">
        <v>45925</v>
      </c>
      <c r="R279" s="32">
        <v>45926</v>
      </c>
      <c r="S279" s="1828">
        <v>45926</v>
      </c>
    </row>
    <row r="280" spans="1:19" s="4" customFormat="1" ht="19.7" customHeight="1">
      <c r="A280" s="1587" t="s">
        <v>42</v>
      </c>
      <c r="C280" s="27">
        <v>15</v>
      </c>
      <c r="D280" s="146">
        <f t="shared" si="13"/>
        <v>247</v>
      </c>
      <c r="E280" s="28" t="s">
        <v>55</v>
      </c>
      <c r="F280" s="28" t="s">
        <v>55</v>
      </c>
      <c r="G280" s="1870" t="s">
        <v>4406</v>
      </c>
      <c r="H280" s="1854">
        <v>2</v>
      </c>
      <c r="I280" s="1893">
        <v>1505</v>
      </c>
      <c r="J280" s="36">
        <f t="shared" si="14"/>
        <v>3010</v>
      </c>
      <c r="K280" s="217"/>
      <c r="L280" s="73" t="s">
        <v>4171</v>
      </c>
      <c r="M280" s="27" t="s">
        <v>4347</v>
      </c>
      <c r="N280" s="1853" t="s">
        <v>4165</v>
      </c>
      <c r="O280" s="32">
        <v>45911</v>
      </c>
      <c r="P280" s="28"/>
      <c r="Q280" s="40">
        <v>45925</v>
      </c>
      <c r="R280" s="32">
        <v>45926</v>
      </c>
      <c r="S280" s="1828">
        <v>45926</v>
      </c>
    </row>
    <row r="281" spans="1:19" s="4" customFormat="1" ht="19.7" customHeight="1">
      <c r="A281" s="1494" t="s">
        <v>109</v>
      </c>
      <c r="C281" s="27">
        <v>15</v>
      </c>
      <c r="D281" s="146">
        <f t="shared" si="13"/>
        <v>248</v>
      </c>
      <c r="E281" s="131" t="s">
        <v>61</v>
      </c>
      <c r="F281" s="131" t="s">
        <v>55</v>
      </c>
      <c r="G281" s="1782" t="s">
        <v>4407</v>
      </c>
      <c r="H281" s="1913">
        <v>2</v>
      </c>
      <c r="I281" s="379">
        <v>2957</v>
      </c>
      <c r="J281" s="488">
        <f t="shared" si="14"/>
        <v>5914</v>
      </c>
      <c r="K281" s="217"/>
      <c r="L281" s="73" t="s">
        <v>4408</v>
      </c>
      <c r="M281" s="27" t="s">
        <v>4347</v>
      </c>
      <c r="N281" s="1914" t="s">
        <v>4409</v>
      </c>
      <c r="O281" s="32">
        <v>45927</v>
      </c>
      <c r="P281" s="28"/>
      <c r="Q281" s="40">
        <v>45932</v>
      </c>
      <c r="R281" s="32">
        <v>45933</v>
      </c>
      <c r="S281" s="1828">
        <v>45933</v>
      </c>
    </row>
    <row r="282" spans="1:19" s="4" customFormat="1" ht="19.7" customHeight="1">
      <c r="A282" s="1587" t="s">
        <v>42</v>
      </c>
      <c r="C282" s="27">
        <v>15</v>
      </c>
      <c r="D282" s="146">
        <f t="shared" si="13"/>
        <v>249</v>
      </c>
      <c r="E282" s="28" t="s">
        <v>55</v>
      </c>
      <c r="F282" s="28" t="s">
        <v>55</v>
      </c>
      <c r="G282" s="1782" t="s">
        <v>4410</v>
      </c>
      <c r="H282" s="1913">
        <v>10</v>
      </c>
      <c r="I282" s="379">
        <v>94</v>
      </c>
      <c r="J282" s="488">
        <f t="shared" si="14"/>
        <v>940</v>
      </c>
      <c r="K282" s="217"/>
      <c r="L282" s="73" t="s">
        <v>4411</v>
      </c>
      <c r="M282" s="27" t="s">
        <v>4347</v>
      </c>
      <c r="N282" s="454" t="s">
        <v>4412</v>
      </c>
      <c r="O282" s="32">
        <v>45927</v>
      </c>
      <c r="P282" s="28"/>
      <c r="Q282" s="40">
        <v>45932</v>
      </c>
      <c r="R282" s="32">
        <v>45933</v>
      </c>
      <c r="S282" s="1828">
        <v>45933</v>
      </c>
    </row>
    <row r="283" spans="1:19" s="4" customFormat="1" ht="19.7" customHeight="1">
      <c r="A283" s="1587" t="s">
        <v>42</v>
      </c>
      <c r="C283" s="27">
        <v>15</v>
      </c>
      <c r="D283" s="146">
        <f t="shared" si="13"/>
        <v>250</v>
      </c>
      <c r="E283" s="28" t="s">
        <v>55</v>
      </c>
      <c r="F283" s="28" t="s">
        <v>55</v>
      </c>
      <c r="G283" s="1870" t="s">
        <v>4413</v>
      </c>
      <c r="H283" s="1854">
        <v>2</v>
      </c>
      <c r="I283" s="1893">
        <v>2056</v>
      </c>
      <c r="J283" s="36">
        <f t="shared" si="14"/>
        <v>4112</v>
      </c>
      <c r="K283" s="217"/>
      <c r="L283" s="73" t="s">
        <v>3724</v>
      </c>
      <c r="M283" s="27" t="s">
        <v>4347</v>
      </c>
      <c r="N283" s="1853" t="s">
        <v>4165</v>
      </c>
      <c r="O283" s="32">
        <v>45911</v>
      </c>
      <c r="P283" s="28"/>
      <c r="Q283" s="40">
        <v>45925</v>
      </c>
      <c r="R283" s="32">
        <v>45926</v>
      </c>
      <c r="S283" s="1828">
        <v>45926</v>
      </c>
    </row>
    <row r="284" spans="1:19" s="4" customFormat="1" ht="19.7" customHeight="1">
      <c r="A284" s="1587" t="s">
        <v>42</v>
      </c>
      <c r="C284" s="27">
        <v>15</v>
      </c>
      <c r="D284" s="146">
        <f t="shared" si="13"/>
        <v>251</v>
      </c>
      <c r="E284" s="28" t="s">
        <v>55</v>
      </c>
      <c r="F284" s="28" t="s">
        <v>55</v>
      </c>
      <c r="G284" s="1870" t="s">
        <v>3775</v>
      </c>
      <c r="H284" s="1854">
        <v>4</v>
      </c>
      <c r="I284" s="1893">
        <v>520</v>
      </c>
      <c r="J284" s="36">
        <f t="shared" si="14"/>
        <v>2080</v>
      </c>
      <c r="K284" s="217"/>
      <c r="L284" s="73" t="s">
        <v>4167</v>
      </c>
      <c r="M284" s="27" t="s">
        <v>4347</v>
      </c>
      <c r="N284" s="1853" t="s">
        <v>4165</v>
      </c>
      <c r="O284" s="32">
        <v>45911</v>
      </c>
      <c r="P284" s="28"/>
      <c r="Q284" s="40">
        <v>45925</v>
      </c>
      <c r="R284" s="32">
        <v>45926</v>
      </c>
      <c r="S284" s="1828">
        <v>45926</v>
      </c>
    </row>
    <row r="285" spans="1:19" s="4" customFormat="1" ht="19.7" customHeight="1">
      <c r="A285" s="1587" t="s">
        <v>42</v>
      </c>
      <c r="C285" s="27">
        <v>15</v>
      </c>
      <c r="D285" s="146">
        <f t="shared" si="13"/>
        <v>252</v>
      </c>
      <c r="E285" s="28" t="s">
        <v>55</v>
      </c>
      <c r="F285" s="28" t="s">
        <v>55</v>
      </c>
      <c r="G285" s="1870" t="s">
        <v>4414</v>
      </c>
      <c r="H285" s="1854">
        <v>2</v>
      </c>
      <c r="I285" s="1893">
        <v>1386</v>
      </c>
      <c r="J285" s="36">
        <f t="shared" si="14"/>
        <v>2772</v>
      </c>
      <c r="K285" s="217"/>
      <c r="L285" s="73" t="s">
        <v>4171</v>
      </c>
      <c r="M285" s="27" t="s">
        <v>4347</v>
      </c>
      <c r="N285" s="1853" t="s">
        <v>4165</v>
      </c>
      <c r="O285" s="32">
        <v>45911</v>
      </c>
      <c r="P285" s="28"/>
      <c r="Q285" s="40">
        <v>45925</v>
      </c>
      <c r="R285" s="32">
        <v>45926</v>
      </c>
      <c r="S285" s="1828">
        <v>45926</v>
      </c>
    </row>
    <row r="286" spans="1:19" s="4" customFormat="1" ht="19.7" customHeight="1">
      <c r="A286" s="1587" t="s">
        <v>42</v>
      </c>
      <c r="C286" s="27">
        <v>15</v>
      </c>
      <c r="D286" s="146">
        <f t="shared" si="13"/>
        <v>253</v>
      </c>
      <c r="E286" s="28" t="s">
        <v>55</v>
      </c>
      <c r="F286" s="28" t="s">
        <v>55</v>
      </c>
      <c r="G286" s="1870" t="s">
        <v>3782</v>
      </c>
      <c r="H286" s="1854">
        <v>2</v>
      </c>
      <c r="I286" s="1893">
        <v>118</v>
      </c>
      <c r="J286" s="36">
        <f t="shared" si="14"/>
        <v>236</v>
      </c>
      <c r="K286" s="217"/>
      <c r="L286" s="73" t="s">
        <v>4169</v>
      </c>
      <c r="M286" s="27" t="s">
        <v>4347</v>
      </c>
      <c r="N286" s="1853" t="s">
        <v>4165</v>
      </c>
      <c r="O286" s="32">
        <v>45911</v>
      </c>
      <c r="P286" s="28"/>
      <c r="Q286" s="40">
        <v>45925</v>
      </c>
      <c r="R286" s="32">
        <v>45926</v>
      </c>
      <c r="S286" s="1828">
        <v>45926</v>
      </c>
    </row>
    <row r="287" spans="1:19" s="4" customFormat="1" ht="19.7" customHeight="1">
      <c r="A287" s="1587" t="s">
        <v>42</v>
      </c>
      <c r="C287" s="27">
        <v>15</v>
      </c>
      <c r="D287" s="146">
        <f t="shared" si="13"/>
        <v>254</v>
      </c>
      <c r="E287" s="28" t="s">
        <v>55</v>
      </c>
      <c r="F287" s="28" t="s">
        <v>55</v>
      </c>
      <c r="G287" s="1870" t="s">
        <v>4415</v>
      </c>
      <c r="H287" s="1854">
        <v>8</v>
      </c>
      <c r="I287" s="1893">
        <v>201</v>
      </c>
      <c r="J287" s="36">
        <f t="shared" si="14"/>
        <v>1608</v>
      </c>
      <c r="K287" s="217"/>
      <c r="L287" s="73" t="s">
        <v>4416</v>
      </c>
      <c r="M287" s="27" t="s">
        <v>4347</v>
      </c>
      <c r="N287" s="1853" t="s">
        <v>4165</v>
      </c>
      <c r="O287" s="32">
        <v>45911</v>
      </c>
      <c r="P287" s="28"/>
      <c r="Q287" s="40">
        <v>45925</v>
      </c>
      <c r="R287" s="32">
        <v>45926</v>
      </c>
      <c r="S287" s="1828">
        <v>45926</v>
      </c>
    </row>
    <row r="288" spans="1:19" s="4" customFormat="1" ht="19.7" customHeight="1">
      <c r="A288" s="1587" t="s">
        <v>42</v>
      </c>
      <c r="C288" s="27">
        <v>15</v>
      </c>
      <c r="D288" s="146">
        <f t="shared" si="13"/>
        <v>255</v>
      </c>
      <c r="E288" s="28" t="s">
        <v>55</v>
      </c>
      <c r="F288" s="28" t="s">
        <v>55</v>
      </c>
      <c r="G288" s="1870" t="s">
        <v>4417</v>
      </c>
      <c r="H288" s="1854">
        <v>2</v>
      </c>
      <c r="I288" s="1893">
        <v>792</v>
      </c>
      <c r="J288" s="36">
        <f t="shared" si="14"/>
        <v>1584</v>
      </c>
      <c r="K288" s="217"/>
      <c r="L288" s="73" t="s">
        <v>4171</v>
      </c>
      <c r="M288" s="27" t="s">
        <v>4347</v>
      </c>
      <c r="N288" s="1853" t="s">
        <v>4165</v>
      </c>
      <c r="O288" s="32">
        <v>45911</v>
      </c>
      <c r="P288" s="28"/>
      <c r="Q288" s="40">
        <v>45925</v>
      </c>
      <c r="R288" s="32">
        <v>45926</v>
      </c>
      <c r="S288" s="1828">
        <v>45926</v>
      </c>
    </row>
    <row r="289" spans="1:19" s="4" customFormat="1" ht="19.7" customHeight="1">
      <c r="A289" s="1587" t="s">
        <v>42</v>
      </c>
      <c r="C289" s="27">
        <v>15</v>
      </c>
      <c r="D289" s="146">
        <f t="shared" si="13"/>
        <v>256</v>
      </c>
      <c r="E289" s="28" t="s">
        <v>55</v>
      </c>
      <c r="F289" s="28" t="s">
        <v>55</v>
      </c>
      <c r="G289" s="1870" t="s">
        <v>4418</v>
      </c>
      <c r="H289" s="1854">
        <v>6</v>
      </c>
      <c r="I289" s="1893">
        <v>792</v>
      </c>
      <c r="J289" s="36">
        <f t="shared" si="14"/>
        <v>4752</v>
      </c>
      <c r="K289" s="217"/>
      <c r="L289" s="73" t="s">
        <v>4171</v>
      </c>
      <c r="M289" s="27" t="s">
        <v>4347</v>
      </c>
      <c r="N289" s="1853" t="s">
        <v>4165</v>
      </c>
      <c r="O289" s="32">
        <v>45911</v>
      </c>
      <c r="P289" s="28"/>
      <c r="Q289" s="40">
        <v>45925</v>
      </c>
      <c r="R289" s="32">
        <v>45926</v>
      </c>
      <c r="S289" s="1828">
        <v>45926</v>
      </c>
    </row>
    <row r="290" spans="1:19" s="4" customFormat="1" ht="19.7" customHeight="1">
      <c r="A290" s="1587" t="s">
        <v>42</v>
      </c>
      <c r="C290" s="27">
        <v>15</v>
      </c>
      <c r="D290" s="146">
        <f t="shared" si="13"/>
        <v>257</v>
      </c>
      <c r="E290" s="28" t="s">
        <v>55</v>
      </c>
      <c r="F290" s="28" t="s">
        <v>55</v>
      </c>
      <c r="G290" s="1870" t="s">
        <v>4419</v>
      </c>
      <c r="H290" s="1854">
        <v>2</v>
      </c>
      <c r="I290" s="1893">
        <v>2099</v>
      </c>
      <c r="J290" s="36">
        <f t="shared" si="14"/>
        <v>4198</v>
      </c>
      <c r="K290" s="217"/>
      <c r="L290" s="73" t="s">
        <v>4171</v>
      </c>
      <c r="M290" s="27" t="s">
        <v>4347</v>
      </c>
      <c r="N290" s="1853" t="s">
        <v>4165</v>
      </c>
      <c r="O290" s="32">
        <v>45911</v>
      </c>
      <c r="P290" s="28"/>
      <c r="Q290" s="40">
        <v>45925</v>
      </c>
      <c r="R290" s="32">
        <v>45926</v>
      </c>
      <c r="S290" s="1828">
        <v>45926</v>
      </c>
    </row>
    <row r="291" spans="1:19" s="4" customFormat="1" ht="19.7" customHeight="1">
      <c r="A291" s="1587" t="s">
        <v>42</v>
      </c>
      <c r="C291" s="27">
        <v>15</v>
      </c>
      <c r="D291" s="146">
        <f t="shared" si="13"/>
        <v>258</v>
      </c>
      <c r="E291" s="28" t="s">
        <v>55</v>
      </c>
      <c r="F291" s="28" t="s">
        <v>55</v>
      </c>
      <c r="G291" s="1870" t="s">
        <v>3782</v>
      </c>
      <c r="H291" s="1854">
        <v>2</v>
      </c>
      <c r="I291" s="1893">
        <v>118</v>
      </c>
      <c r="J291" s="36">
        <f t="shared" si="14"/>
        <v>236</v>
      </c>
      <c r="K291" s="217"/>
      <c r="L291" s="73" t="s">
        <v>4171</v>
      </c>
      <c r="M291" s="27" t="s">
        <v>4347</v>
      </c>
      <c r="N291" s="1853" t="s">
        <v>4165</v>
      </c>
      <c r="O291" s="32">
        <v>45911</v>
      </c>
      <c r="P291" s="28"/>
      <c r="Q291" s="40">
        <v>45925</v>
      </c>
      <c r="R291" s="32">
        <v>45926</v>
      </c>
      <c r="S291" s="1828">
        <v>45926</v>
      </c>
    </row>
    <row r="292" spans="1:19" s="4" customFormat="1" ht="19.7" customHeight="1">
      <c r="A292" s="1587" t="s">
        <v>42</v>
      </c>
      <c r="C292" s="27">
        <v>15</v>
      </c>
      <c r="D292" s="146">
        <f t="shared" si="13"/>
        <v>259</v>
      </c>
      <c r="E292" s="28" t="s">
        <v>55</v>
      </c>
      <c r="F292" s="28" t="s">
        <v>55</v>
      </c>
      <c r="G292" s="1870" t="s">
        <v>4415</v>
      </c>
      <c r="H292" s="1854">
        <v>8</v>
      </c>
      <c r="I292" s="1893">
        <v>201</v>
      </c>
      <c r="J292" s="36">
        <f t="shared" si="14"/>
        <v>1608</v>
      </c>
      <c r="K292" s="217"/>
      <c r="L292" s="73" t="s">
        <v>4171</v>
      </c>
      <c r="M292" s="27" t="s">
        <v>4347</v>
      </c>
      <c r="N292" s="1853" t="s">
        <v>4165</v>
      </c>
      <c r="O292" s="32">
        <v>45911</v>
      </c>
      <c r="P292" s="28"/>
      <c r="Q292" s="40">
        <v>45925</v>
      </c>
      <c r="R292" s="32">
        <v>45926</v>
      </c>
      <c r="S292" s="1828">
        <v>45926</v>
      </c>
    </row>
    <row r="293" spans="1:19" s="4" customFormat="1" ht="19.7" customHeight="1">
      <c r="A293" s="1587" t="s">
        <v>42</v>
      </c>
      <c r="C293" s="27">
        <v>15</v>
      </c>
      <c r="D293" s="146">
        <f t="shared" si="13"/>
        <v>260</v>
      </c>
      <c r="E293" s="28" t="s">
        <v>55</v>
      </c>
      <c r="F293" s="28" t="s">
        <v>55</v>
      </c>
      <c r="G293" s="1870" t="s">
        <v>4420</v>
      </c>
      <c r="H293" s="1854">
        <v>4</v>
      </c>
      <c r="I293" s="1893">
        <v>792</v>
      </c>
      <c r="J293" s="36">
        <f t="shared" si="14"/>
        <v>3168</v>
      </c>
      <c r="K293" s="217"/>
      <c r="L293" s="73" t="s">
        <v>4171</v>
      </c>
      <c r="M293" s="27" t="s">
        <v>4347</v>
      </c>
      <c r="N293" s="1853" t="s">
        <v>4165</v>
      </c>
      <c r="O293" s="32">
        <v>45911</v>
      </c>
      <c r="P293" s="28"/>
      <c r="Q293" s="40">
        <v>45925</v>
      </c>
      <c r="R293" s="32">
        <v>45926</v>
      </c>
      <c r="S293" s="1828">
        <v>45926</v>
      </c>
    </row>
    <row r="294" spans="1:19" s="4" customFormat="1" ht="19.7" customHeight="1">
      <c r="A294" s="1587" t="s">
        <v>42</v>
      </c>
      <c r="C294" s="27">
        <v>15</v>
      </c>
      <c r="D294" s="146">
        <f t="shared" si="13"/>
        <v>261</v>
      </c>
      <c r="E294" s="28" t="s">
        <v>55</v>
      </c>
      <c r="F294" s="28" t="s">
        <v>55</v>
      </c>
      <c r="G294" s="1870" t="s">
        <v>4421</v>
      </c>
      <c r="H294" s="1854">
        <v>4</v>
      </c>
      <c r="I294" s="1893">
        <v>1138</v>
      </c>
      <c r="J294" s="36">
        <f t="shared" si="14"/>
        <v>4552</v>
      </c>
      <c r="K294" s="217"/>
      <c r="L294" s="73" t="s">
        <v>4171</v>
      </c>
      <c r="M294" s="27" t="s">
        <v>4347</v>
      </c>
      <c r="N294" s="1853" t="s">
        <v>4165</v>
      </c>
      <c r="O294" s="32">
        <v>45911</v>
      </c>
      <c r="P294" s="28"/>
      <c r="Q294" s="40">
        <v>45925</v>
      </c>
      <c r="R294" s="32">
        <v>45926</v>
      </c>
      <c r="S294" s="1828">
        <v>45926</v>
      </c>
    </row>
    <row r="295" spans="1:19" s="4" customFormat="1" ht="19.7" customHeight="1">
      <c r="A295" s="1587" t="s">
        <v>42</v>
      </c>
      <c r="C295" s="27">
        <v>15</v>
      </c>
      <c r="D295" s="146">
        <f t="shared" si="13"/>
        <v>262</v>
      </c>
      <c r="E295" s="28" t="s">
        <v>55</v>
      </c>
      <c r="F295" s="28" t="s">
        <v>55</v>
      </c>
      <c r="G295" s="1870" t="s">
        <v>4422</v>
      </c>
      <c r="H295" s="1854">
        <v>6</v>
      </c>
      <c r="I295" s="1893">
        <v>1346</v>
      </c>
      <c r="J295" s="36">
        <f t="shared" si="14"/>
        <v>8076</v>
      </c>
      <c r="K295" s="217"/>
      <c r="L295" s="73" t="s">
        <v>4171</v>
      </c>
      <c r="M295" s="27" t="s">
        <v>4347</v>
      </c>
      <c r="N295" s="1853" t="s">
        <v>4165</v>
      </c>
      <c r="O295" s="32">
        <v>45911</v>
      </c>
      <c r="P295" s="28"/>
      <c r="Q295" s="40">
        <v>45925</v>
      </c>
      <c r="R295" s="32">
        <v>45926</v>
      </c>
      <c r="S295" s="1828">
        <v>45926</v>
      </c>
    </row>
    <row r="296" spans="1:19" s="4" customFormat="1" ht="19.7" customHeight="1">
      <c r="A296" s="1587" t="s">
        <v>42</v>
      </c>
      <c r="C296" s="27">
        <v>15</v>
      </c>
      <c r="D296" s="146">
        <f t="shared" si="13"/>
        <v>263</v>
      </c>
      <c r="E296" s="28" t="s">
        <v>55</v>
      </c>
      <c r="F296" s="28" t="s">
        <v>55</v>
      </c>
      <c r="G296" s="1870" t="s">
        <v>4423</v>
      </c>
      <c r="H296" s="1854">
        <v>4</v>
      </c>
      <c r="I296" s="1893">
        <v>1821</v>
      </c>
      <c r="J296" s="36">
        <f t="shared" si="14"/>
        <v>7284</v>
      </c>
      <c r="K296" s="217"/>
      <c r="L296" s="73" t="s">
        <v>4171</v>
      </c>
      <c r="M296" s="27" t="s">
        <v>4347</v>
      </c>
      <c r="N296" s="1853" t="s">
        <v>4165</v>
      </c>
      <c r="O296" s="32">
        <v>45911</v>
      </c>
      <c r="P296" s="28"/>
      <c r="Q296" s="40">
        <v>45925</v>
      </c>
      <c r="R296" s="32">
        <v>45926</v>
      </c>
      <c r="S296" s="1828">
        <v>45926</v>
      </c>
    </row>
    <row r="297" spans="1:19" s="4" customFormat="1" ht="19.7" customHeight="1">
      <c r="A297" s="1587" t="s">
        <v>42</v>
      </c>
      <c r="C297" s="27">
        <v>15</v>
      </c>
      <c r="D297" s="146">
        <f t="shared" ref="D297:D360" si="15">+D296+1</f>
        <v>264</v>
      </c>
      <c r="E297" s="28" t="s">
        <v>55</v>
      </c>
      <c r="F297" s="28" t="s">
        <v>55</v>
      </c>
      <c r="G297" s="1870" t="s">
        <v>4424</v>
      </c>
      <c r="H297" s="1854">
        <v>2</v>
      </c>
      <c r="I297" s="1893">
        <v>2108</v>
      </c>
      <c r="J297" s="36">
        <f t="shared" si="14"/>
        <v>4216</v>
      </c>
      <c r="K297" s="217"/>
      <c r="L297" s="73" t="s">
        <v>4171</v>
      </c>
      <c r="M297" s="27" t="s">
        <v>4347</v>
      </c>
      <c r="N297" s="1853" t="s">
        <v>4165</v>
      </c>
      <c r="O297" s="32">
        <v>45911</v>
      </c>
      <c r="P297" s="28"/>
      <c r="Q297" s="40">
        <v>45925</v>
      </c>
      <c r="R297" s="32">
        <v>45926</v>
      </c>
      <c r="S297" s="1828">
        <v>45926</v>
      </c>
    </row>
    <row r="298" spans="1:19" s="4" customFormat="1" ht="19.7" customHeight="1">
      <c r="A298" s="1587" t="s">
        <v>42</v>
      </c>
      <c r="C298" s="27">
        <v>15</v>
      </c>
      <c r="D298" s="146">
        <f t="shared" si="15"/>
        <v>265</v>
      </c>
      <c r="E298" s="28" t="s">
        <v>55</v>
      </c>
      <c r="F298" s="28" t="s">
        <v>55</v>
      </c>
      <c r="G298" s="1870" t="s">
        <v>4425</v>
      </c>
      <c r="H298" s="1854">
        <v>2</v>
      </c>
      <c r="I298" s="1893">
        <v>2138</v>
      </c>
      <c r="J298" s="36">
        <f t="shared" si="14"/>
        <v>4276</v>
      </c>
      <c r="K298" s="217"/>
      <c r="L298" s="73" t="s">
        <v>4171</v>
      </c>
      <c r="M298" s="27" t="s">
        <v>4347</v>
      </c>
      <c r="N298" s="1853" t="s">
        <v>4165</v>
      </c>
      <c r="O298" s="32">
        <v>45911</v>
      </c>
      <c r="P298" s="28"/>
      <c r="Q298" s="40">
        <v>45925</v>
      </c>
      <c r="R298" s="32">
        <v>45926</v>
      </c>
      <c r="S298" s="1828">
        <v>45926</v>
      </c>
    </row>
    <row r="299" spans="1:19" s="4" customFormat="1" ht="19.7" customHeight="1">
      <c r="A299" s="1587" t="s">
        <v>42</v>
      </c>
      <c r="C299" s="27">
        <v>15</v>
      </c>
      <c r="D299" s="146">
        <f t="shared" si="15"/>
        <v>266</v>
      </c>
      <c r="E299" s="28" t="s">
        <v>55</v>
      </c>
      <c r="F299" s="28" t="s">
        <v>55</v>
      </c>
      <c r="G299" s="1870" t="s">
        <v>4426</v>
      </c>
      <c r="H299" s="1854">
        <v>4</v>
      </c>
      <c r="I299" s="1893">
        <v>2267</v>
      </c>
      <c r="J299" s="36">
        <f t="shared" ref="J299:J362" si="16">H299*I299</f>
        <v>9068</v>
      </c>
      <c r="K299" s="217"/>
      <c r="L299" s="73" t="s">
        <v>4171</v>
      </c>
      <c r="M299" s="27" t="s">
        <v>4347</v>
      </c>
      <c r="N299" s="1853" t="s">
        <v>4165</v>
      </c>
      <c r="O299" s="32">
        <v>45911</v>
      </c>
      <c r="P299" s="28"/>
      <c r="Q299" s="40">
        <v>45925</v>
      </c>
      <c r="R299" s="32">
        <v>45926</v>
      </c>
      <c r="S299" s="1828">
        <v>45926</v>
      </c>
    </row>
    <row r="300" spans="1:19" s="4" customFormat="1" ht="19.7" customHeight="1">
      <c r="A300" s="1587" t="s">
        <v>42</v>
      </c>
      <c r="C300" s="27">
        <v>15</v>
      </c>
      <c r="D300" s="146">
        <f t="shared" si="15"/>
        <v>267</v>
      </c>
      <c r="E300" s="28" t="s">
        <v>55</v>
      </c>
      <c r="F300" s="28" t="s">
        <v>55</v>
      </c>
      <c r="G300" s="1870" t="s">
        <v>4427</v>
      </c>
      <c r="H300" s="1854">
        <v>1</v>
      </c>
      <c r="I300" s="1893">
        <v>3009</v>
      </c>
      <c r="J300" s="36">
        <f t="shared" si="16"/>
        <v>3009</v>
      </c>
      <c r="K300" s="217"/>
      <c r="L300" s="73" t="s">
        <v>4171</v>
      </c>
      <c r="M300" s="27" t="s">
        <v>4347</v>
      </c>
      <c r="N300" s="1853" t="s">
        <v>4165</v>
      </c>
      <c r="O300" s="32">
        <v>45911</v>
      </c>
      <c r="P300" s="28"/>
      <c r="Q300" s="40">
        <v>45925</v>
      </c>
      <c r="R300" s="32">
        <v>45926</v>
      </c>
      <c r="S300" s="1828">
        <v>45926</v>
      </c>
    </row>
    <row r="301" spans="1:19" s="4" customFormat="1" ht="19.7" customHeight="1">
      <c r="A301" s="1587" t="s">
        <v>42</v>
      </c>
      <c r="C301" s="27">
        <v>15</v>
      </c>
      <c r="D301" s="146">
        <f t="shared" si="15"/>
        <v>268</v>
      </c>
      <c r="E301" s="28" t="s">
        <v>55</v>
      </c>
      <c r="F301" s="28" t="s">
        <v>55</v>
      </c>
      <c r="G301" s="1870" t="s">
        <v>4428</v>
      </c>
      <c r="H301" s="1854">
        <v>2</v>
      </c>
      <c r="I301" s="1893">
        <v>3801</v>
      </c>
      <c r="J301" s="36">
        <f t="shared" si="16"/>
        <v>7602</v>
      </c>
      <c r="K301" s="217"/>
      <c r="L301" s="73" t="s">
        <v>4171</v>
      </c>
      <c r="M301" s="27" t="s">
        <v>4347</v>
      </c>
      <c r="N301" s="1853" t="s">
        <v>4165</v>
      </c>
      <c r="O301" s="32">
        <v>45911</v>
      </c>
      <c r="P301" s="28"/>
      <c r="Q301" s="40">
        <v>45925</v>
      </c>
      <c r="R301" s="32">
        <v>45926</v>
      </c>
      <c r="S301" s="1828">
        <v>45926</v>
      </c>
    </row>
    <row r="302" spans="1:19" s="4" customFormat="1" ht="19.7" customHeight="1">
      <c r="A302" s="1587" t="s">
        <v>42</v>
      </c>
      <c r="C302" s="27">
        <v>15</v>
      </c>
      <c r="D302" s="146">
        <f t="shared" si="15"/>
        <v>269</v>
      </c>
      <c r="E302" s="28" t="s">
        <v>55</v>
      </c>
      <c r="F302" s="28" t="s">
        <v>55</v>
      </c>
      <c r="G302" s="1870" t="s">
        <v>4429</v>
      </c>
      <c r="H302" s="1854">
        <v>4</v>
      </c>
      <c r="I302" s="1893">
        <v>4316</v>
      </c>
      <c r="J302" s="36">
        <f t="shared" si="16"/>
        <v>17264</v>
      </c>
      <c r="K302" s="217"/>
      <c r="L302" s="73" t="s">
        <v>4171</v>
      </c>
      <c r="M302" s="27" t="s">
        <v>4347</v>
      </c>
      <c r="N302" s="1853" t="s">
        <v>4165</v>
      </c>
      <c r="O302" s="32">
        <v>45911</v>
      </c>
      <c r="P302" s="28"/>
      <c r="Q302" s="40">
        <v>45925</v>
      </c>
      <c r="R302" s="32">
        <v>45926</v>
      </c>
      <c r="S302" s="1828">
        <v>45926</v>
      </c>
    </row>
    <row r="303" spans="1:19" s="4" customFormat="1" ht="19.7" customHeight="1">
      <c r="A303" s="1587" t="s">
        <v>42</v>
      </c>
      <c r="C303" s="27">
        <v>15</v>
      </c>
      <c r="D303" s="146">
        <f t="shared" si="15"/>
        <v>270</v>
      </c>
      <c r="E303" s="28" t="s">
        <v>55</v>
      </c>
      <c r="F303" s="28" t="s">
        <v>55</v>
      </c>
      <c r="G303" s="1870" t="s">
        <v>3782</v>
      </c>
      <c r="H303" s="1854">
        <v>8</v>
      </c>
      <c r="I303" s="1893">
        <v>118</v>
      </c>
      <c r="J303" s="36">
        <f t="shared" si="16"/>
        <v>944</v>
      </c>
      <c r="K303" s="217"/>
      <c r="L303" s="73" t="s">
        <v>4169</v>
      </c>
      <c r="M303" s="27" t="s">
        <v>4347</v>
      </c>
      <c r="N303" s="1853" t="s">
        <v>4165</v>
      </c>
      <c r="O303" s="32">
        <v>45911</v>
      </c>
      <c r="P303" s="28"/>
      <c r="Q303" s="40">
        <v>45925</v>
      </c>
      <c r="R303" s="32">
        <v>45926</v>
      </c>
      <c r="S303" s="1828">
        <v>45926</v>
      </c>
    </row>
    <row r="304" spans="1:19" s="4" customFormat="1" ht="19.7" customHeight="1">
      <c r="A304" s="1587" t="s">
        <v>42</v>
      </c>
      <c r="C304" s="27">
        <v>15</v>
      </c>
      <c r="D304" s="146">
        <f t="shared" si="15"/>
        <v>271</v>
      </c>
      <c r="E304" s="28" t="s">
        <v>55</v>
      </c>
      <c r="F304" s="28" t="s">
        <v>55</v>
      </c>
      <c r="G304" s="1870" t="s">
        <v>4430</v>
      </c>
      <c r="H304" s="1854">
        <v>2</v>
      </c>
      <c r="I304" s="1893">
        <v>6722</v>
      </c>
      <c r="J304" s="36">
        <f t="shared" si="16"/>
        <v>13444</v>
      </c>
      <c r="K304" s="217"/>
      <c r="L304" s="73" t="s">
        <v>4171</v>
      </c>
      <c r="M304" s="27" t="s">
        <v>4347</v>
      </c>
      <c r="N304" s="1853" t="s">
        <v>4165</v>
      </c>
      <c r="O304" s="32">
        <v>45911</v>
      </c>
      <c r="P304" s="28"/>
      <c r="Q304" s="40">
        <v>45925</v>
      </c>
      <c r="R304" s="32">
        <v>45926</v>
      </c>
      <c r="S304" s="1828">
        <v>45926</v>
      </c>
    </row>
    <row r="305" spans="1:19" s="4" customFormat="1" ht="19.7" customHeight="1">
      <c r="A305" s="1587" t="s">
        <v>42</v>
      </c>
      <c r="C305" s="27">
        <v>15</v>
      </c>
      <c r="D305" s="146">
        <f t="shared" si="15"/>
        <v>272</v>
      </c>
      <c r="E305" s="28" t="s">
        <v>55</v>
      </c>
      <c r="F305" s="28" t="s">
        <v>55</v>
      </c>
      <c r="G305" s="1870" t="s">
        <v>3782</v>
      </c>
      <c r="H305" s="1854">
        <v>4</v>
      </c>
      <c r="I305" s="1893">
        <v>118</v>
      </c>
      <c r="J305" s="36">
        <f t="shared" si="16"/>
        <v>472</v>
      </c>
      <c r="K305" s="217"/>
      <c r="L305" s="73" t="s">
        <v>4169</v>
      </c>
      <c r="M305" s="27" t="s">
        <v>4347</v>
      </c>
      <c r="N305" s="1853" t="s">
        <v>4165</v>
      </c>
      <c r="O305" s="32">
        <v>45911</v>
      </c>
      <c r="P305" s="28"/>
      <c r="Q305" s="40">
        <v>45925</v>
      </c>
      <c r="R305" s="32">
        <v>45926</v>
      </c>
      <c r="S305" s="1828">
        <v>45926</v>
      </c>
    </row>
    <row r="306" spans="1:19" s="4" customFormat="1" ht="19.7" customHeight="1">
      <c r="A306" s="1587" t="s">
        <v>42</v>
      </c>
      <c r="C306" s="27">
        <v>15</v>
      </c>
      <c r="D306" s="146">
        <f t="shared" si="15"/>
        <v>273</v>
      </c>
      <c r="E306" s="28" t="s">
        <v>55</v>
      </c>
      <c r="F306" s="28" t="s">
        <v>55</v>
      </c>
      <c r="G306" s="1870" t="s">
        <v>4415</v>
      </c>
      <c r="H306" s="1854">
        <v>16</v>
      </c>
      <c r="I306" s="1893">
        <v>201</v>
      </c>
      <c r="J306" s="36">
        <f t="shared" si="16"/>
        <v>3216</v>
      </c>
      <c r="K306" s="217"/>
      <c r="L306" s="73" t="s">
        <v>4416</v>
      </c>
      <c r="M306" s="27" t="s">
        <v>4347</v>
      </c>
      <c r="N306" s="1853" t="s">
        <v>4165</v>
      </c>
      <c r="O306" s="32">
        <v>45911</v>
      </c>
      <c r="P306" s="28"/>
      <c r="Q306" s="40">
        <v>45925</v>
      </c>
      <c r="R306" s="32">
        <v>45926</v>
      </c>
      <c r="S306" s="1828">
        <v>45926</v>
      </c>
    </row>
    <row r="307" spans="1:19" s="4" customFormat="1" ht="19.7" customHeight="1">
      <c r="A307" s="1587" t="s">
        <v>42</v>
      </c>
      <c r="C307" s="27">
        <v>15</v>
      </c>
      <c r="D307" s="146">
        <f t="shared" si="15"/>
        <v>274</v>
      </c>
      <c r="E307" s="28" t="s">
        <v>55</v>
      </c>
      <c r="F307" s="28" t="s">
        <v>55</v>
      </c>
      <c r="G307" s="1870" t="s">
        <v>4431</v>
      </c>
      <c r="H307" s="1854">
        <v>6</v>
      </c>
      <c r="I307" s="1893">
        <v>8929</v>
      </c>
      <c r="J307" s="36">
        <f t="shared" si="16"/>
        <v>53574</v>
      </c>
      <c r="K307" s="217"/>
      <c r="L307" s="73" t="s">
        <v>4171</v>
      </c>
      <c r="M307" s="27" t="s">
        <v>4347</v>
      </c>
      <c r="N307" s="1853" t="s">
        <v>4165</v>
      </c>
      <c r="O307" s="32">
        <v>45911</v>
      </c>
      <c r="P307" s="28"/>
      <c r="Q307" s="40">
        <v>45925</v>
      </c>
      <c r="R307" s="32">
        <v>45926</v>
      </c>
      <c r="S307" s="1828">
        <v>45926</v>
      </c>
    </row>
    <row r="308" spans="1:19" s="4" customFormat="1" ht="19.7" customHeight="1">
      <c r="A308" s="1587" t="s">
        <v>42</v>
      </c>
      <c r="C308" s="27">
        <v>15</v>
      </c>
      <c r="D308" s="146">
        <f t="shared" si="15"/>
        <v>275</v>
      </c>
      <c r="E308" s="28" t="s">
        <v>55</v>
      </c>
      <c r="F308" s="28" t="s">
        <v>55</v>
      </c>
      <c r="G308" s="1870" t="s">
        <v>4211</v>
      </c>
      <c r="H308" s="1854">
        <v>4</v>
      </c>
      <c r="I308" s="1893">
        <v>46</v>
      </c>
      <c r="J308" s="36">
        <f t="shared" si="16"/>
        <v>184</v>
      </c>
      <c r="K308" s="217"/>
      <c r="L308" s="73" t="s">
        <v>4212</v>
      </c>
      <c r="M308" s="27" t="s">
        <v>4347</v>
      </c>
      <c r="N308" s="1853" t="s">
        <v>4165</v>
      </c>
      <c r="O308" s="32">
        <v>45911</v>
      </c>
      <c r="P308" s="28"/>
      <c r="Q308" s="40">
        <v>45925</v>
      </c>
      <c r="R308" s="32">
        <v>45926</v>
      </c>
      <c r="S308" s="1828">
        <v>45926</v>
      </c>
    </row>
    <row r="309" spans="1:19" s="4" customFormat="1" ht="19.7" customHeight="1">
      <c r="A309" s="1587" t="s">
        <v>42</v>
      </c>
      <c r="C309" s="27">
        <v>15</v>
      </c>
      <c r="D309" s="146">
        <f t="shared" si="15"/>
        <v>276</v>
      </c>
      <c r="E309" s="28" t="s">
        <v>55</v>
      </c>
      <c r="F309" s="28" t="s">
        <v>55</v>
      </c>
      <c r="G309" s="1870" t="s">
        <v>614</v>
      </c>
      <c r="H309" s="1854">
        <v>4</v>
      </c>
      <c r="I309" s="1893">
        <v>112</v>
      </c>
      <c r="J309" s="36">
        <f t="shared" si="16"/>
        <v>448</v>
      </c>
      <c r="K309" s="217"/>
      <c r="L309" s="73" t="s">
        <v>3340</v>
      </c>
      <c r="M309" s="27" t="s">
        <v>4347</v>
      </c>
      <c r="N309" s="1853" t="s">
        <v>4165</v>
      </c>
      <c r="O309" s="32">
        <v>45911</v>
      </c>
      <c r="P309" s="28"/>
      <c r="Q309" s="40">
        <v>45925</v>
      </c>
      <c r="R309" s="32">
        <v>45926</v>
      </c>
      <c r="S309" s="1828">
        <v>45926</v>
      </c>
    </row>
    <row r="310" spans="1:19" s="4" customFormat="1" ht="19.7" customHeight="1">
      <c r="A310" s="1587" t="s">
        <v>42</v>
      </c>
      <c r="C310" s="27">
        <v>15</v>
      </c>
      <c r="D310" s="146">
        <f t="shared" si="15"/>
        <v>277</v>
      </c>
      <c r="E310" s="28" t="s">
        <v>55</v>
      </c>
      <c r="F310" s="28" t="s">
        <v>55</v>
      </c>
      <c r="G310" s="1870" t="s">
        <v>4432</v>
      </c>
      <c r="H310" s="1854">
        <v>4</v>
      </c>
      <c r="I310" s="1893">
        <v>1091</v>
      </c>
      <c r="J310" s="36">
        <f t="shared" si="16"/>
        <v>4364</v>
      </c>
      <c r="K310" s="217"/>
      <c r="L310" s="73" t="s">
        <v>4433</v>
      </c>
      <c r="M310" s="27" t="s">
        <v>4347</v>
      </c>
      <c r="N310" s="1853" t="s">
        <v>4165</v>
      </c>
      <c r="O310" s="32">
        <v>45911</v>
      </c>
      <c r="P310" s="28"/>
      <c r="Q310" s="40">
        <v>45925</v>
      </c>
      <c r="R310" s="32">
        <v>45926</v>
      </c>
      <c r="S310" s="1828">
        <v>45926</v>
      </c>
    </row>
    <row r="311" spans="1:19" s="4" customFormat="1" ht="19.7" customHeight="1">
      <c r="A311" s="1587" t="s">
        <v>42</v>
      </c>
      <c r="C311" s="27">
        <v>15</v>
      </c>
      <c r="D311" s="146">
        <f t="shared" si="15"/>
        <v>278</v>
      </c>
      <c r="E311" s="28" t="s">
        <v>55</v>
      </c>
      <c r="F311" s="28" t="s">
        <v>55</v>
      </c>
      <c r="G311" s="1870" t="s">
        <v>4434</v>
      </c>
      <c r="H311" s="1909">
        <v>2</v>
      </c>
      <c r="I311" s="1893">
        <v>11765</v>
      </c>
      <c r="J311" s="36">
        <f t="shared" si="16"/>
        <v>23530</v>
      </c>
      <c r="K311" s="217"/>
      <c r="L311" s="73" t="s">
        <v>4435</v>
      </c>
      <c r="M311" s="27" t="s">
        <v>4347</v>
      </c>
      <c r="N311" s="1853" t="s">
        <v>4165</v>
      </c>
      <c r="O311" s="32">
        <v>45911</v>
      </c>
      <c r="P311" s="28"/>
      <c r="Q311" s="40">
        <v>45925</v>
      </c>
      <c r="R311" s="32">
        <v>45926</v>
      </c>
      <c r="S311" s="1828">
        <v>45926</v>
      </c>
    </row>
    <row r="312" spans="1:19" s="4" customFormat="1" ht="19.7" customHeight="1">
      <c r="A312" s="1494" t="s">
        <v>109</v>
      </c>
      <c r="C312" s="27"/>
      <c r="D312" s="146">
        <f t="shared" si="15"/>
        <v>279</v>
      </c>
      <c r="E312" s="131" t="s">
        <v>61</v>
      </c>
      <c r="F312" s="131" t="s">
        <v>55</v>
      </c>
      <c r="G312" s="1870" t="s">
        <v>4436</v>
      </c>
      <c r="H312" s="1909">
        <v>2</v>
      </c>
      <c r="I312" s="1893">
        <v>20883</v>
      </c>
      <c r="J312" s="1257">
        <f t="shared" si="16"/>
        <v>41766</v>
      </c>
      <c r="K312" s="217"/>
      <c r="L312" s="73" t="s">
        <v>4437</v>
      </c>
      <c r="M312" s="27" t="s">
        <v>4347</v>
      </c>
      <c r="N312" s="1853" t="s">
        <v>4165</v>
      </c>
      <c r="O312" s="32">
        <v>45911</v>
      </c>
      <c r="P312" s="28"/>
      <c r="Q312" s="40">
        <v>45925</v>
      </c>
      <c r="R312" s="32">
        <v>45926</v>
      </c>
      <c r="S312" s="1828">
        <v>45926</v>
      </c>
    </row>
    <row r="313" spans="1:19" s="4" customFormat="1" ht="19.7" customHeight="1">
      <c r="A313" s="1494" t="s">
        <v>42</v>
      </c>
      <c r="C313" s="27">
        <v>12</v>
      </c>
      <c r="D313" s="146">
        <f t="shared" si="15"/>
        <v>280</v>
      </c>
      <c r="E313" s="28" t="s">
        <v>55</v>
      </c>
      <c r="F313" s="28" t="s">
        <v>55</v>
      </c>
      <c r="G313" s="1902" t="s">
        <v>1706</v>
      </c>
      <c r="H313" s="1915">
        <v>8</v>
      </c>
      <c r="I313" s="1494">
        <v>27</v>
      </c>
      <c r="J313" s="36">
        <f t="shared" si="16"/>
        <v>216</v>
      </c>
      <c r="K313" s="217"/>
      <c r="L313" s="73" t="s">
        <v>1707</v>
      </c>
      <c r="M313" s="27" t="s">
        <v>4347</v>
      </c>
      <c r="N313" s="1853" t="s">
        <v>4165</v>
      </c>
      <c r="O313" s="32">
        <v>45911</v>
      </c>
      <c r="P313" s="28"/>
      <c r="Q313" s="40">
        <v>45925</v>
      </c>
      <c r="R313" s="32">
        <v>45926</v>
      </c>
      <c r="S313" s="1828">
        <v>45926</v>
      </c>
    </row>
    <row r="314" spans="1:19" s="4" customFormat="1" ht="19.7" customHeight="1">
      <c r="A314" s="1494" t="s">
        <v>42</v>
      </c>
      <c r="C314" s="27">
        <v>12</v>
      </c>
      <c r="D314" s="146">
        <f t="shared" si="15"/>
        <v>281</v>
      </c>
      <c r="E314" s="28" t="s">
        <v>55</v>
      </c>
      <c r="F314" s="28" t="s">
        <v>55</v>
      </c>
      <c r="G314" s="1902" t="s">
        <v>4242</v>
      </c>
      <c r="H314" s="1915">
        <v>8</v>
      </c>
      <c r="I314" s="1494">
        <v>27</v>
      </c>
      <c r="J314" s="36">
        <f t="shared" si="16"/>
        <v>216</v>
      </c>
      <c r="K314" s="217"/>
      <c r="L314" s="73" t="s">
        <v>1707</v>
      </c>
      <c r="M314" s="27" t="s">
        <v>4347</v>
      </c>
      <c r="N314" s="1853" t="s">
        <v>4165</v>
      </c>
      <c r="O314" s="32">
        <v>45911</v>
      </c>
      <c r="P314" s="28"/>
      <c r="Q314" s="40">
        <v>45925</v>
      </c>
      <c r="R314" s="32">
        <v>45926</v>
      </c>
      <c r="S314" s="1828">
        <v>45926</v>
      </c>
    </row>
    <row r="315" spans="1:19" s="4" customFormat="1" ht="19.7" customHeight="1">
      <c r="A315" s="1494" t="s">
        <v>42</v>
      </c>
      <c r="C315" s="27">
        <v>13</v>
      </c>
      <c r="D315" s="146">
        <f t="shared" si="15"/>
        <v>282</v>
      </c>
      <c r="E315" s="28" t="s">
        <v>55</v>
      </c>
      <c r="F315" s="28" t="s">
        <v>55</v>
      </c>
      <c r="G315" s="1865" t="s">
        <v>2045</v>
      </c>
      <c r="H315" s="1916">
        <v>8</v>
      </c>
      <c r="I315" s="1494">
        <v>40</v>
      </c>
      <c r="J315" s="36">
        <f t="shared" si="16"/>
        <v>320</v>
      </c>
      <c r="K315" s="217"/>
      <c r="L315" s="73" t="s">
        <v>3778</v>
      </c>
      <c r="M315" s="27" t="s">
        <v>4347</v>
      </c>
      <c r="N315" s="1853" t="s">
        <v>4165</v>
      </c>
      <c r="O315" s="32">
        <v>45911</v>
      </c>
      <c r="P315" s="28"/>
      <c r="Q315" s="40">
        <v>45925</v>
      </c>
      <c r="R315" s="32">
        <v>45926</v>
      </c>
      <c r="S315" s="1828">
        <v>45926</v>
      </c>
    </row>
    <row r="316" spans="1:19" s="4" customFormat="1" ht="19.7" customHeight="1">
      <c r="A316" s="1494" t="s">
        <v>109</v>
      </c>
      <c r="C316" s="27"/>
      <c r="D316" s="146">
        <f t="shared" si="15"/>
        <v>283</v>
      </c>
      <c r="E316" s="131" t="s">
        <v>61</v>
      </c>
      <c r="F316" s="131" t="s">
        <v>55</v>
      </c>
      <c r="G316" s="1870" t="s">
        <v>4438</v>
      </c>
      <c r="H316" s="1909">
        <v>1</v>
      </c>
      <c r="I316" s="1893">
        <v>6093</v>
      </c>
      <c r="J316" s="1257">
        <f t="shared" si="16"/>
        <v>6093</v>
      </c>
      <c r="K316" s="217"/>
      <c r="L316" s="73" t="s">
        <v>4439</v>
      </c>
      <c r="M316" s="27" t="s">
        <v>4347</v>
      </c>
      <c r="N316" s="1853" t="s">
        <v>4165</v>
      </c>
      <c r="O316" s="32">
        <v>45911</v>
      </c>
      <c r="P316" s="28"/>
      <c r="Q316" s="40">
        <v>45925</v>
      </c>
      <c r="R316" s="32">
        <v>45926</v>
      </c>
      <c r="S316" s="1828">
        <v>45926</v>
      </c>
    </row>
    <row r="317" spans="1:19" s="4" customFormat="1" ht="19.7" customHeight="1">
      <c r="A317" s="1494" t="s">
        <v>42</v>
      </c>
      <c r="C317" s="27">
        <v>12</v>
      </c>
      <c r="D317" s="146">
        <f t="shared" si="15"/>
        <v>284</v>
      </c>
      <c r="E317" s="28" t="s">
        <v>55</v>
      </c>
      <c r="F317" s="28" t="s">
        <v>55</v>
      </c>
      <c r="G317" s="1902" t="s">
        <v>1706</v>
      </c>
      <c r="H317" s="1915">
        <v>4</v>
      </c>
      <c r="I317" s="1494">
        <v>27</v>
      </c>
      <c r="J317" s="36">
        <f t="shared" si="16"/>
        <v>108</v>
      </c>
      <c r="K317" s="217"/>
      <c r="L317" s="73" t="s">
        <v>1707</v>
      </c>
      <c r="M317" s="27" t="s">
        <v>4347</v>
      </c>
      <c r="N317" s="1853" t="s">
        <v>4165</v>
      </c>
      <c r="O317" s="32">
        <v>45911</v>
      </c>
      <c r="P317" s="28"/>
      <c r="Q317" s="40">
        <v>45925</v>
      </c>
      <c r="R317" s="32">
        <v>45926</v>
      </c>
      <c r="S317" s="1828">
        <v>45926</v>
      </c>
    </row>
    <row r="318" spans="1:19" s="4" customFormat="1" ht="19.7" customHeight="1">
      <c r="A318" s="1494" t="s">
        <v>42</v>
      </c>
      <c r="C318" s="27">
        <v>12</v>
      </c>
      <c r="D318" s="146">
        <f t="shared" si="15"/>
        <v>285</v>
      </c>
      <c r="E318" s="28" t="s">
        <v>55</v>
      </c>
      <c r="F318" s="28" t="s">
        <v>55</v>
      </c>
      <c r="G318" s="1902" t="s">
        <v>4242</v>
      </c>
      <c r="H318" s="1915">
        <v>2</v>
      </c>
      <c r="I318" s="1494">
        <v>27</v>
      </c>
      <c r="J318" s="36">
        <f t="shared" si="16"/>
        <v>54</v>
      </c>
      <c r="K318" s="217"/>
      <c r="L318" s="73" t="s">
        <v>1707</v>
      </c>
      <c r="M318" s="27" t="s">
        <v>4347</v>
      </c>
      <c r="N318" s="1853" t="s">
        <v>4165</v>
      </c>
      <c r="O318" s="32">
        <v>45911</v>
      </c>
      <c r="P318" s="28"/>
      <c r="Q318" s="40">
        <v>45925</v>
      </c>
      <c r="R318" s="32">
        <v>45926</v>
      </c>
      <c r="S318" s="1828">
        <v>45926</v>
      </c>
    </row>
    <row r="319" spans="1:19" s="4" customFormat="1" ht="19.7" customHeight="1">
      <c r="A319" s="1494" t="s">
        <v>42</v>
      </c>
      <c r="C319" s="27">
        <v>13</v>
      </c>
      <c r="D319" s="146">
        <f t="shared" si="15"/>
        <v>286</v>
      </c>
      <c r="E319" s="28" t="s">
        <v>55</v>
      </c>
      <c r="F319" s="28" t="s">
        <v>55</v>
      </c>
      <c r="G319" s="1865" t="s">
        <v>2045</v>
      </c>
      <c r="H319" s="1916">
        <v>2</v>
      </c>
      <c r="I319" s="1494">
        <v>40</v>
      </c>
      <c r="J319" s="36">
        <f t="shared" si="16"/>
        <v>80</v>
      </c>
      <c r="K319" s="217"/>
      <c r="L319" s="73" t="s">
        <v>3778</v>
      </c>
      <c r="M319" s="27" t="s">
        <v>4347</v>
      </c>
      <c r="N319" s="1853" t="s">
        <v>4165</v>
      </c>
      <c r="O319" s="32">
        <v>45911</v>
      </c>
      <c r="P319" s="28"/>
      <c r="Q319" s="40">
        <v>45925</v>
      </c>
      <c r="R319" s="32">
        <v>45926</v>
      </c>
      <c r="S319" s="1828">
        <v>45926</v>
      </c>
    </row>
    <row r="320" spans="1:19" s="4" customFormat="1" ht="19.7" customHeight="1">
      <c r="A320" s="1494" t="s">
        <v>109</v>
      </c>
      <c r="C320" s="27"/>
      <c r="D320" s="146">
        <f t="shared" si="15"/>
        <v>287</v>
      </c>
      <c r="E320" s="131" t="s">
        <v>61</v>
      </c>
      <c r="F320" s="131" t="s">
        <v>55</v>
      </c>
      <c r="G320" s="1870" t="s">
        <v>4440</v>
      </c>
      <c r="H320" s="1909">
        <v>1</v>
      </c>
      <c r="I320" s="1893">
        <v>4959</v>
      </c>
      <c r="J320" s="1257">
        <f t="shared" si="16"/>
        <v>4959</v>
      </c>
      <c r="K320" s="217"/>
      <c r="L320" s="73" t="s">
        <v>4441</v>
      </c>
      <c r="M320" s="27" t="s">
        <v>4347</v>
      </c>
      <c r="N320" s="1853" t="s">
        <v>4165</v>
      </c>
      <c r="O320" s="32">
        <v>45911</v>
      </c>
      <c r="P320" s="28"/>
      <c r="Q320" s="40">
        <v>45925</v>
      </c>
      <c r="R320" s="32">
        <v>45926</v>
      </c>
      <c r="S320" s="1828">
        <v>45926</v>
      </c>
    </row>
    <row r="321" spans="1:19" s="4" customFormat="1" ht="19.7" customHeight="1">
      <c r="A321" s="1494" t="s">
        <v>42</v>
      </c>
      <c r="C321" s="27">
        <v>12</v>
      </c>
      <c r="D321" s="146">
        <f t="shared" si="15"/>
        <v>288</v>
      </c>
      <c r="E321" s="28" t="s">
        <v>55</v>
      </c>
      <c r="F321" s="28" t="s">
        <v>55</v>
      </c>
      <c r="G321" s="1902" t="s">
        <v>1706</v>
      </c>
      <c r="H321" s="1915">
        <v>4</v>
      </c>
      <c r="I321" s="1494">
        <v>27</v>
      </c>
      <c r="J321" s="36">
        <f t="shared" si="16"/>
        <v>108</v>
      </c>
      <c r="K321" s="217"/>
      <c r="L321" s="73" t="s">
        <v>1707</v>
      </c>
      <c r="M321" s="27" t="s">
        <v>4347</v>
      </c>
      <c r="N321" s="1853" t="s">
        <v>4165</v>
      </c>
      <c r="O321" s="32">
        <v>45911</v>
      </c>
      <c r="P321" s="28"/>
      <c r="Q321" s="40">
        <v>45925</v>
      </c>
      <c r="R321" s="32">
        <v>45926</v>
      </c>
      <c r="S321" s="1828">
        <v>45926</v>
      </c>
    </row>
    <row r="322" spans="1:19" s="4" customFormat="1" ht="19.7" customHeight="1">
      <c r="A322" s="1494" t="s">
        <v>109</v>
      </c>
      <c r="C322" s="27"/>
      <c r="D322" s="146">
        <f t="shared" si="15"/>
        <v>289</v>
      </c>
      <c r="E322" s="131" t="s">
        <v>61</v>
      </c>
      <c r="F322" s="131" t="s">
        <v>55</v>
      </c>
      <c r="G322" s="1870" t="s">
        <v>4442</v>
      </c>
      <c r="H322" s="1909">
        <v>1</v>
      </c>
      <c r="I322" s="1893">
        <v>6127</v>
      </c>
      <c r="J322" s="1257">
        <f t="shared" si="16"/>
        <v>6127</v>
      </c>
      <c r="K322" s="217"/>
      <c r="L322" s="73" t="s">
        <v>4443</v>
      </c>
      <c r="M322" s="27" t="s">
        <v>4347</v>
      </c>
      <c r="N322" s="1853" t="s">
        <v>4165</v>
      </c>
      <c r="O322" s="32">
        <v>45911</v>
      </c>
      <c r="P322" s="28"/>
      <c r="Q322" s="40">
        <v>45925</v>
      </c>
      <c r="R322" s="32">
        <v>45926</v>
      </c>
      <c r="S322" s="1828">
        <v>45926</v>
      </c>
    </row>
    <row r="323" spans="1:19" s="4" customFormat="1" ht="19.7" customHeight="1">
      <c r="A323" s="1494" t="s">
        <v>42</v>
      </c>
      <c r="C323" s="27">
        <v>12</v>
      </c>
      <c r="D323" s="146">
        <f t="shared" si="15"/>
        <v>290</v>
      </c>
      <c r="E323" s="28" t="s">
        <v>55</v>
      </c>
      <c r="F323" s="28" t="s">
        <v>55</v>
      </c>
      <c r="G323" s="1902" t="s">
        <v>1706</v>
      </c>
      <c r="H323" s="1915">
        <v>4</v>
      </c>
      <c r="I323" s="1494">
        <v>27</v>
      </c>
      <c r="J323" s="36">
        <f t="shared" si="16"/>
        <v>108</v>
      </c>
      <c r="K323" s="217"/>
      <c r="L323" s="73" t="s">
        <v>1707</v>
      </c>
      <c r="M323" s="27" t="s">
        <v>4347</v>
      </c>
      <c r="N323" s="1853" t="s">
        <v>4165</v>
      </c>
      <c r="O323" s="32">
        <v>45911</v>
      </c>
      <c r="P323" s="28"/>
      <c r="Q323" s="40">
        <v>45925</v>
      </c>
      <c r="R323" s="32">
        <v>45926</v>
      </c>
      <c r="S323" s="1828">
        <v>45926</v>
      </c>
    </row>
    <row r="324" spans="1:19" s="4" customFormat="1" ht="19.7" customHeight="1">
      <c r="A324" s="1494" t="s">
        <v>42</v>
      </c>
      <c r="C324" s="27">
        <v>12</v>
      </c>
      <c r="D324" s="146">
        <f t="shared" si="15"/>
        <v>291</v>
      </c>
      <c r="E324" s="28" t="s">
        <v>55</v>
      </c>
      <c r="F324" s="28" t="s">
        <v>55</v>
      </c>
      <c r="G324" s="1902" t="s">
        <v>4242</v>
      </c>
      <c r="H324" s="1915">
        <v>2</v>
      </c>
      <c r="I324" s="1494">
        <v>27</v>
      </c>
      <c r="J324" s="36">
        <f t="shared" si="16"/>
        <v>54</v>
      </c>
      <c r="K324" s="217"/>
      <c r="L324" s="73" t="s">
        <v>1707</v>
      </c>
      <c r="M324" s="27" t="s">
        <v>4347</v>
      </c>
      <c r="N324" s="1853" t="s">
        <v>4165</v>
      </c>
      <c r="O324" s="32">
        <v>45911</v>
      </c>
      <c r="P324" s="28"/>
      <c r="Q324" s="40">
        <v>45925</v>
      </c>
      <c r="R324" s="32">
        <v>45926</v>
      </c>
      <c r="S324" s="1828">
        <v>45926</v>
      </c>
    </row>
    <row r="325" spans="1:19" s="4" customFormat="1" ht="19.7" customHeight="1">
      <c r="A325" s="1494" t="s">
        <v>42</v>
      </c>
      <c r="C325" s="27">
        <v>13</v>
      </c>
      <c r="D325" s="146">
        <f t="shared" si="15"/>
        <v>292</v>
      </c>
      <c r="E325" s="28" t="s">
        <v>55</v>
      </c>
      <c r="F325" s="28" t="s">
        <v>55</v>
      </c>
      <c r="G325" s="1865" t="s">
        <v>2045</v>
      </c>
      <c r="H325" s="1916">
        <v>2</v>
      </c>
      <c r="I325" s="1494">
        <v>40</v>
      </c>
      <c r="J325" s="36">
        <f t="shared" si="16"/>
        <v>80</v>
      </c>
      <c r="K325" s="217"/>
      <c r="L325" s="73" t="s">
        <v>3778</v>
      </c>
      <c r="M325" s="27" t="s">
        <v>4347</v>
      </c>
      <c r="N325" s="1853" t="s">
        <v>4165</v>
      </c>
      <c r="O325" s="32">
        <v>45911</v>
      </c>
      <c r="P325" s="28"/>
      <c r="Q325" s="40">
        <v>45925</v>
      </c>
      <c r="R325" s="32">
        <v>45926</v>
      </c>
      <c r="S325" s="1828">
        <v>45926</v>
      </c>
    </row>
    <row r="326" spans="1:19" s="4" customFormat="1" ht="19.7" customHeight="1">
      <c r="A326" s="1494" t="s">
        <v>109</v>
      </c>
      <c r="C326" s="27"/>
      <c r="D326" s="146">
        <f t="shared" si="15"/>
        <v>293</v>
      </c>
      <c r="E326" s="131" t="s">
        <v>61</v>
      </c>
      <c r="F326" s="131" t="s">
        <v>55</v>
      </c>
      <c r="G326" s="1870" t="s">
        <v>4444</v>
      </c>
      <c r="H326" s="1909">
        <v>1</v>
      </c>
      <c r="I326" s="1893">
        <v>9351</v>
      </c>
      <c r="J326" s="1257">
        <f t="shared" si="16"/>
        <v>9351</v>
      </c>
      <c r="K326" s="217"/>
      <c r="L326" s="73" t="s">
        <v>4445</v>
      </c>
      <c r="M326" s="27" t="s">
        <v>4347</v>
      </c>
      <c r="N326" s="1853" t="s">
        <v>4165</v>
      </c>
      <c r="O326" s="32">
        <v>45911</v>
      </c>
      <c r="P326" s="28"/>
      <c r="Q326" s="40">
        <v>45925</v>
      </c>
      <c r="R326" s="32">
        <v>45926</v>
      </c>
      <c r="S326" s="1828">
        <v>45926</v>
      </c>
    </row>
    <row r="327" spans="1:19" s="4" customFormat="1" ht="19.7" customHeight="1">
      <c r="A327" s="1494" t="s">
        <v>42</v>
      </c>
      <c r="C327" s="27">
        <v>12</v>
      </c>
      <c r="D327" s="146">
        <f t="shared" si="15"/>
        <v>294</v>
      </c>
      <c r="E327" s="28" t="s">
        <v>55</v>
      </c>
      <c r="F327" s="28" t="s">
        <v>55</v>
      </c>
      <c r="G327" s="1902" t="s">
        <v>1706</v>
      </c>
      <c r="H327" s="1915">
        <v>4</v>
      </c>
      <c r="I327" s="1494">
        <v>27</v>
      </c>
      <c r="J327" s="36">
        <f t="shared" si="16"/>
        <v>108</v>
      </c>
      <c r="K327" s="217"/>
      <c r="L327" s="73" t="s">
        <v>1707</v>
      </c>
      <c r="M327" s="27" t="s">
        <v>4347</v>
      </c>
      <c r="N327" s="1853" t="s">
        <v>4165</v>
      </c>
      <c r="O327" s="32">
        <v>45911</v>
      </c>
      <c r="P327" s="28"/>
      <c r="Q327" s="40">
        <v>45925</v>
      </c>
      <c r="R327" s="32">
        <v>45926</v>
      </c>
      <c r="S327" s="1828">
        <v>45926</v>
      </c>
    </row>
    <row r="328" spans="1:19" s="4" customFormat="1" ht="19.7" customHeight="1">
      <c r="A328" s="1494" t="s">
        <v>42</v>
      </c>
      <c r="C328" s="27">
        <v>12</v>
      </c>
      <c r="D328" s="146">
        <f t="shared" si="15"/>
        <v>295</v>
      </c>
      <c r="E328" s="28" t="s">
        <v>55</v>
      </c>
      <c r="F328" s="28" t="s">
        <v>55</v>
      </c>
      <c r="G328" s="1902" t="s">
        <v>4242</v>
      </c>
      <c r="H328" s="1915">
        <v>2</v>
      </c>
      <c r="I328" s="1494">
        <v>27</v>
      </c>
      <c r="J328" s="36">
        <f t="shared" si="16"/>
        <v>54</v>
      </c>
      <c r="K328" s="217"/>
      <c r="L328" s="73" t="s">
        <v>1707</v>
      </c>
      <c r="M328" s="27" t="s">
        <v>4347</v>
      </c>
      <c r="N328" s="1853" t="s">
        <v>4165</v>
      </c>
      <c r="O328" s="32">
        <v>45911</v>
      </c>
      <c r="P328" s="28"/>
      <c r="Q328" s="40">
        <v>45925</v>
      </c>
      <c r="R328" s="32">
        <v>45926</v>
      </c>
      <c r="S328" s="1828">
        <v>45926</v>
      </c>
    </row>
    <row r="329" spans="1:19" s="4" customFormat="1" ht="19.7" customHeight="1">
      <c r="A329" s="1494" t="s">
        <v>42</v>
      </c>
      <c r="C329" s="27">
        <v>13</v>
      </c>
      <c r="D329" s="146">
        <f t="shared" si="15"/>
        <v>296</v>
      </c>
      <c r="E329" s="28" t="s">
        <v>55</v>
      </c>
      <c r="F329" s="28" t="s">
        <v>55</v>
      </c>
      <c r="G329" s="1865" t="s">
        <v>2045</v>
      </c>
      <c r="H329" s="1916">
        <v>2</v>
      </c>
      <c r="I329" s="1494">
        <v>40</v>
      </c>
      <c r="J329" s="36">
        <f t="shared" si="16"/>
        <v>80</v>
      </c>
      <c r="K329" s="217"/>
      <c r="L329" s="73" t="s">
        <v>3778</v>
      </c>
      <c r="M329" s="27" t="s">
        <v>4347</v>
      </c>
      <c r="N329" s="1853" t="s">
        <v>4165</v>
      </c>
      <c r="O329" s="32">
        <v>45911</v>
      </c>
      <c r="P329" s="28"/>
      <c r="Q329" s="40">
        <v>45925</v>
      </c>
      <c r="R329" s="32">
        <v>45926</v>
      </c>
      <c r="S329" s="1828">
        <v>45926</v>
      </c>
    </row>
    <row r="330" spans="1:19" s="4" customFormat="1" ht="19.7" customHeight="1">
      <c r="A330" s="1494" t="s">
        <v>64</v>
      </c>
      <c r="C330" s="27"/>
      <c r="D330" s="146">
        <f t="shared" si="15"/>
        <v>297</v>
      </c>
      <c r="E330" s="131" t="s">
        <v>4446</v>
      </c>
      <c r="F330" s="28" t="s">
        <v>55</v>
      </c>
      <c r="G330" s="1870" t="s">
        <v>4447</v>
      </c>
      <c r="H330" s="1909">
        <v>3</v>
      </c>
      <c r="I330" s="1893">
        <v>5329</v>
      </c>
      <c r="J330" s="36">
        <f t="shared" si="16"/>
        <v>15987</v>
      </c>
      <c r="K330" s="217"/>
      <c r="L330" s="73"/>
      <c r="M330" s="27" t="s">
        <v>4347</v>
      </c>
      <c r="N330" s="1853" t="s">
        <v>4165</v>
      </c>
      <c r="O330" s="32">
        <v>45911</v>
      </c>
      <c r="P330" s="28"/>
      <c r="Q330" s="40">
        <v>45925</v>
      </c>
      <c r="R330" s="32">
        <v>45926</v>
      </c>
      <c r="S330" s="1828">
        <v>45926</v>
      </c>
    </row>
    <row r="331" spans="1:19" s="4" customFormat="1" ht="19.7" customHeight="1">
      <c r="A331" s="1494" t="s">
        <v>109</v>
      </c>
      <c r="C331" s="27"/>
      <c r="D331" s="146">
        <f t="shared" si="15"/>
        <v>298</v>
      </c>
      <c r="E331" s="131" t="s">
        <v>61</v>
      </c>
      <c r="F331" s="131" t="s">
        <v>55</v>
      </c>
      <c r="G331" s="1870" t="s">
        <v>4448</v>
      </c>
      <c r="H331" s="1909">
        <v>1</v>
      </c>
      <c r="I331" s="1893">
        <v>6327</v>
      </c>
      <c r="J331" s="1257">
        <f t="shared" si="16"/>
        <v>6327</v>
      </c>
      <c r="K331" s="217"/>
      <c r="L331" s="73" t="s">
        <v>4449</v>
      </c>
      <c r="M331" s="27" t="s">
        <v>4347</v>
      </c>
      <c r="N331" s="1853" t="s">
        <v>4165</v>
      </c>
      <c r="O331" s="32">
        <v>45911</v>
      </c>
      <c r="P331" s="28"/>
      <c r="Q331" s="40">
        <v>45925</v>
      </c>
      <c r="R331" s="32">
        <v>45926</v>
      </c>
      <c r="S331" s="1828">
        <v>45926</v>
      </c>
    </row>
    <row r="332" spans="1:19" s="4" customFormat="1" ht="19.7" customHeight="1">
      <c r="A332" s="1494" t="s">
        <v>42</v>
      </c>
      <c r="C332" s="27">
        <v>12</v>
      </c>
      <c r="D332" s="146">
        <f t="shared" si="15"/>
        <v>299</v>
      </c>
      <c r="E332" s="28" t="s">
        <v>55</v>
      </c>
      <c r="F332" s="28" t="s">
        <v>55</v>
      </c>
      <c r="G332" s="1902" t="s">
        <v>1706</v>
      </c>
      <c r="H332" s="1915">
        <v>4</v>
      </c>
      <c r="I332" s="1494">
        <v>27</v>
      </c>
      <c r="J332" s="36">
        <f t="shared" si="16"/>
        <v>108</v>
      </c>
      <c r="K332" s="217"/>
      <c r="L332" s="73" t="s">
        <v>1707</v>
      </c>
      <c r="M332" s="27" t="s">
        <v>4347</v>
      </c>
      <c r="N332" s="1853" t="s">
        <v>4165</v>
      </c>
      <c r="O332" s="32">
        <v>45911</v>
      </c>
      <c r="P332" s="28"/>
      <c r="Q332" s="40">
        <v>45925</v>
      </c>
      <c r="R332" s="32">
        <v>45926</v>
      </c>
      <c r="S332" s="1828">
        <v>45926</v>
      </c>
    </row>
    <row r="333" spans="1:19" s="4" customFormat="1" ht="19.7" customHeight="1">
      <c r="A333" s="1494" t="s">
        <v>109</v>
      </c>
      <c r="C333" s="27"/>
      <c r="D333" s="146">
        <f t="shared" si="15"/>
        <v>300</v>
      </c>
      <c r="E333" s="131" t="s">
        <v>61</v>
      </c>
      <c r="F333" s="131" t="s">
        <v>55</v>
      </c>
      <c r="G333" s="1870" t="s">
        <v>4450</v>
      </c>
      <c r="H333" s="1909">
        <v>1</v>
      </c>
      <c r="I333" s="1893">
        <v>7928</v>
      </c>
      <c r="J333" s="36">
        <f t="shared" si="16"/>
        <v>7928</v>
      </c>
      <c r="K333" s="217"/>
      <c r="L333" s="73" t="s">
        <v>4451</v>
      </c>
      <c r="M333" s="27" t="s">
        <v>4347</v>
      </c>
      <c r="N333" s="1853" t="s">
        <v>4165</v>
      </c>
      <c r="O333" s="32">
        <v>45911</v>
      </c>
      <c r="P333" s="28"/>
      <c r="Q333" s="40">
        <v>45925</v>
      </c>
      <c r="R333" s="32">
        <v>45926</v>
      </c>
      <c r="S333" s="1828">
        <v>45926</v>
      </c>
    </row>
    <row r="334" spans="1:19" s="4" customFormat="1" ht="19.7" customHeight="1">
      <c r="A334" s="1494" t="s">
        <v>42</v>
      </c>
      <c r="C334" s="27">
        <v>12</v>
      </c>
      <c r="D334" s="146">
        <f t="shared" si="15"/>
        <v>301</v>
      </c>
      <c r="E334" s="28" t="s">
        <v>55</v>
      </c>
      <c r="F334" s="28" t="s">
        <v>55</v>
      </c>
      <c r="G334" s="1902" t="s">
        <v>1706</v>
      </c>
      <c r="H334" s="1915">
        <v>4</v>
      </c>
      <c r="I334" s="1494">
        <v>27</v>
      </c>
      <c r="J334" s="36">
        <f t="shared" si="16"/>
        <v>108</v>
      </c>
      <c r="K334" s="217"/>
      <c r="L334" s="73" t="s">
        <v>1707</v>
      </c>
      <c r="M334" s="27" t="s">
        <v>4347</v>
      </c>
      <c r="N334" s="1853" t="s">
        <v>4165</v>
      </c>
      <c r="O334" s="32">
        <v>45911</v>
      </c>
      <c r="P334" s="28"/>
      <c r="Q334" s="40">
        <v>45925</v>
      </c>
      <c r="R334" s="32">
        <v>45926</v>
      </c>
      <c r="S334" s="1828">
        <v>45926</v>
      </c>
    </row>
    <row r="335" spans="1:19" s="4" customFormat="1" ht="19.7" customHeight="1">
      <c r="A335" s="1494" t="s">
        <v>42</v>
      </c>
      <c r="C335" s="27">
        <v>12</v>
      </c>
      <c r="D335" s="146">
        <f t="shared" si="15"/>
        <v>302</v>
      </c>
      <c r="E335" s="28" t="s">
        <v>55</v>
      </c>
      <c r="F335" s="28" t="s">
        <v>55</v>
      </c>
      <c r="G335" s="1902" t="s">
        <v>4242</v>
      </c>
      <c r="H335" s="1915">
        <v>2</v>
      </c>
      <c r="I335" s="1494">
        <v>27</v>
      </c>
      <c r="J335" s="36">
        <f t="shared" si="16"/>
        <v>54</v>
      </c>
      <c r="K335" s="217"/>
      <c r="L335" s="73" t="s">
        <v>1707</v>
      </c>
      <c r="M335" s="27" t="s">
        <v>4347</v>
      </c>
      <c r="N335" s="1853" t="s">
        <v>4165</v>
      </c>
      <c r="O335" s="32">
        <v>45911</v>
      </c>
      <c r="P335" s="28"/>
      <c r="Q335" s="40">
        <v>45925</v>
      </c>
      <c r="R335" s="32">
        <v>45926</v>
      </c>
      <c r="S335" s="1828">
        <v>45926</v>
      </c>
    </row>
    <row r="336" spans="1:19" s="4" customFormat="1" ht="19.7" customHeight="1">
      <c r="A336" s="1494" t="s">
        <v>42</v>
      </c>
      <c r="C336" s="27">
        <v>13</v>
      </c>
      <c r="D336" s="146">
        <f t="shared" si="15"/>
        <v>303</v>
      </c>
      <c r="E336" s="28" t="s">
        <v>55</v>
      </c>
      <c r="F336" s="28" t="s">
        <v>55</v>
      </c>
      <c r="G336" s="1865" t="s">
        <v>2045</v>
      </c>
      <c r="H336" s="1916">
        <v>2</v>
      </c>
      <c r="I336" s="1494">
        <v>40</v>
      </c>
      <c r="J336" s="36">
        <f t="shared" si="16"/>
        <v>80</v>
      </c>
      <c r="K336" s="217"/>
      <c r="L336" s="73" t="s">
        <v>3778</v>
      </c>
      <c r="M336" s="27" t="s">
        <v>4347</v>
      </c>
      <c r="N336" s="1853" t="s">
        <v>4165</v>
      </c>
      <c r="O336" s="32">
        <v>45911</v>
      </c>
      <c r="P336" s="28"/>
      <c r="Q336" s="40">
        <v>45925</v>
      </c>
      <c r="R336" s="32">
        <v>45926</v>
      </c>
      <c r="S336" s="1828">
        <v>45926</v>
      </c>
    </row>
    <row r="337" spans="1:19" s="4" customFormat="1" ht="19.7" customHeight="1">
      <c r="A337" s="1494" t="s">
        <v>109</v>
      </c>
      <c r="C337" s="27"/>
      <c r="D337" s="146">
        <f t="shared" si="15"/>
        <v>304</v>
      </c>
      <c r="E337" s="131" t="s">
        <v>61</v>
      </c>
      <c r="F337" s="131" t="s">
        <v>55</v>
      </c>
      <c r="G337" s="1870" t="s">
        <v>4452</v>
      </c>
      <c r="H337" s="1909">
        <v>1</v>
      </c>
      <c r="I337" s="1893">
        <v>10197</v>
      </c>
      <c r="J337" s="36">
        <f t="shared" si="16"/>
        <v>10197</v>
      </c>
      <c r="K337" s="217"/>
      <c r="L337" s="73" t="s">
        <v>4453</v>
      </c>
      <c r="M337" s="27" t="s">
        <v>4347</v>
      </c>
      <c r="N337" s="1853" t="s">
        <v>4165</v>
      </c>
      <c r="O337" s="32">
        <v>45911</v>
      </c>
      <c r="P337" s="28"/>
      <c r="Q337" s="40">
        <v>45925</v>
      </c>
      <c r="R337" s="32">
        <v>45926</v>
      </c>
      <c r="S337" s="1828">
        <v>45926</v>
      </c>
    </row>
    <row r="338" spans="1:19" s="4" customFormat="1" ht="19.7" customHeight="1">
      <c r="A338" s="1494" t="s">
        <v>42</v>
      </c>
      <c r="C338" s="27">
        <v>12</v>
      </c>
      <c r="D338" s="146">
        <f t="shared" si="15"/>
        <v>305</v>
      </c>
      <c r="E338" s="28" t="s">
        <v>55</v>
      </c>
      <c r="F338" s="28" t="s">
        <v>55</v>
      </c>
      <c r="G338" s="1902" t="s">
        <v>1706</v>
      </c>
      <c r="H338" s="1915">
        <v>4</v>
      </c>
      <c r="I338" s="1494">
        <v>27</v>
      </c>
      <c r="J338" s="36">
        <f t="shared" si="16"/>
        <v>108</v>
      </c>
      <c r="K338" s="217"/>
      <c r="L338" s="73" t="s">
        <v>1707</v>
      </c>
      <c r="M338" s="27" t="s">
        <v>4347</v>
      </c>
      <c r="N338" s="1853" t="s">
        <v>4165</v>
      </c>
      <c r="O338" s="32">
        <v>45911</v>
      </c>
      <c r="P338" s="28"/>
      <c r="Q338" s="40">
        <v>45925</v>
      </c>
      <c r="R338" s="32">
        <v>45926</v>
      </c>
      <c r="S338" s="1828">
        <v>45926</v>
      </c>
    </row>
    <row r="339" spans="1:19" s="4" customFormat="1" ht="19.7" customHeight="1">
      <c r="A339" s="1494" t="s">
        <v>42</v>
      </c>
      <c r="C339" s="27">
        <v>12</v>
      </c>
      <c r="D339" s="146">
        <f t="shared" si="15"/>
        <v>306</v>
      </c>
      <c r="E339" s="28" t="s">
        <v>55</v>
      </c>
      <c r="F339" s="28" t="s">
        <v>55</v>
      </c>
      <c r="G339" s="1902" t="s">
        <v>4242</v>
      </c>
      <c r="H339" s="1915">
        <v>2</v>
      </c>
      <c r="I339" s="1494">
        <v>27</v>
      </c>
      <c r="J339" s="36">
        <f t="shared" si="16"/>
        <v>54</v>
      </c>
      <c r="K339" s="217"/>
      <c r="L339" s="73" t="s">
        <v>1707</v>
      </c>
      <c r="M339" s="27" t="s">
        <v>4347</v>
      </c>
      <c r="N339" s="1853" t="s">
        <v>4165</v>
      </c>
      <c r="O339" s="32">
        <v>45911</v>
      </c>
      <c r="P339" s="28"/>
      <c r="Q339" s="40">
        <v>45925</v>
      </c>
      <c r="R339" s="32">
        <v>45926</v>
      </c>
      <c r="S339" s="1828">
        <v>45926</v>
      </c>
    </row>
    <row r="340" spans="1:19" s="4" customFormat="1" ht="19.7" customHeight="1">
      <c r="A340" s="1494" t="s">
        <v>42</v>
      </c>
      <c r="C340" s="27">
        <v>13</v>
      </c>
      <c r="D340" s="146">
        <f t="shared" si="15"/>
        <v>307</v>
      </c>
      <c r="E340" s="28" t="s">
        <v>55</v>
      </c>
      <c r="F340" s="28" t="s">
        <v>55</v>
      </c>
      <c r="G340" s="1865" t="s">
        <v>2045</v>
      </c>
      <c r="H340" s="1916">
        <v>2</v>
      </c>
      <c r="I340" s="1494">
        <v>40</v>
      </c>
      <c r="J340" s="36">
        <f t="shared" si="16"/>
        <v>80</v>
      </c>
      <c r="K340" s="217"/>
      <c r="L340" s="73" t="s">
        <v>3778</v>
      </c>
      <c r="M340" s="27" t="s">
        <v>4347</v>
      </c>
      <c r="N340" s="1853" t="s">
        <v>4165</v>
      </c>
      <c r="O340" s="32">
        <v>45911</v>
      </c>
      <c r="P340" s="28"/>
      <c r="Q340" s="40">
        <v>45925</v>
      </c>
      <c r="R340" s="32">
        <v>45926</v>
      </c>
      <c r="S340" s="1828">
        <v>45926</v>
      </c>
    </row>
    <row r="341" spans="1:19" s="4" customFormat="1" ht="19.7" customHeight="1">
      <c r="A341" s="1494" t="s">
        <v>109</v>
      </c>
      <c r="C341" s="27"/>
      <c r="D341" s="146">
        <f t="shared" si="15"/>
        <v>308</v>
      </c>
      <c r="E341" s="131" t="s">
        <v>61</v>
      </c>
      <c r="F341" s="131" t="s">
        <v>55</v>
      </c>
      <c r="G341" s="1870" t="s">
        <v>4454</v>
      </c>
      <c r="H341" s="1909">
        <v>1</v>
      </c>
      <c r="I341" s="1893">
        <v>24297</v>
      </c>
      <c r="J341" s="1257">
        <f t="shared" si="16"/>
        <v>24297</v>
      </c>
      <c r="K341" s="217"/>
      <c r="L341" s="73" t="s">
        <v>4455</v>
      </c>
      <c r="M341" s="27" t="s">
        <v>4347</v>
      </c>
      <c r="N341" s="1853" t="s">
        <v>4165</v>
      </c>
      <c r="O341" s="32">
        <v>45911</v>
      </c>
      <c r="P341" s="28"/>
      <c r="Q341" s="40">
        <v>45925</v>
      </c>
      <c r="R341" s="32">
        <v>45926</v>
      </c>
      <c r="S341" s="1828">
        <v>45926</v>
      </c>
    </row>
    <row r="342" spans="1:19" s="4" customFormat="1" ht="19.7" customHeight="1">
      <c r="A342" s="1494" t="s">
        <v>42</v>
      </c>
      <c r="C342" s="27">
        <v>12</v>
      </c>
      <c r="D342" s="146">
        <f t="shared" si="15"/>
        <v>309</v>
      </c>
      <c r="E342" s="28" t="s">
        <v>55</v>
      </c>
      <c r="F342" s="28" t="s">
        <v>55</v>
      </c>
      <c r="G342" s="1902" t="s">
        <v>1706</v>
      </c>
      <c r="H342" s="1915">
        <v>4</v>
      </c>
      <c r="I342" s="1494">
        <v>27</v>
      </c>
      <c r="J342" s="36">
        <f t="shared" si="16"/>
        <v>108</v>
      </c>
      <c r="K342" s="217"/>
      <c r="L342" s="73" t="s">
        <v>1707</v>
      </c>
      <c r="M342" s="27" t="s">
        <v>4347</v>
      </c>
      <c r="N342" s="1853" t="s">
        <v>4165</v>
      </c>
      <c r="O342" s="32">
        <v>45911</v>
      </c>
      <c r="P342" s="28"/>
      <c r="Q342" s="40">
        <v>45925</v>
      </c>
      <c r="R342" s="32">
        <v>45926</v>
      </c>
      <c r="S342" s="1828">
        <v>45926</v>
      </c>
    </row>
    <row r="343" spans="1:19" s="4" customFormat="1" ht="19.7" customHeight="1">
      <c r="A343" s="1494" t="s">
        <v>42</v>
      </c>
      <c r="C343" s="27">
        <v>12</v>
      </c>
      <c r="D343" s="146">
        <f t="shared" si="15"/>
        <v>310</v>
      </c>
      <c r="E343" s="28" t="s">
        <v>55</v>
      </c>
      <c r="F343" s="28" t="s">
        <v>55</v>
      </c>
      <c r="G343" s="1902" t="s">
        <v>4242</v>
      </c>
      <c r="H343" s="1915">
        <v>4</v>
      </c>
      <c r="I343" s="1494">
        <v>27</v>
      </c>
      <c r="J343" s="36">
        <f t="shared" si="16"/>
        <v>108</v>
      </c>
      <c r="K343" s="217"/>
      <c r="L343" s="73" t="s">
        <v>1707</v>
      </c>
      <c r="M343" s="27" t="s">
        <v>4347</v>
      </c>
      <c r="N343" s="1853" t="s">
        <v>4165</v>
      </c>
      <c r="O343" s="32">
        <v>45911</v>
      </c>
      <c r="P343" s="28"/>
      <c r="Q343" s="40">
        <v>45925</v>
      </c>
      <c r="R343" s="32">
        <v>45926</v>
      </c>
      <c r="S343" s="1828">
        <v>45926</v>
      </c>
    </row>
    <row r="344" spans="1:19" s="4" customFormat="1" ht="19.7" customHeight="1">
      <c r="A344" s="1494" t="s">
        <v>42</v>
      </c>
      <c r="C344" s="27">
        <v>13</v>
      </c>
      <c r="D344" s="146">
        <f t="shared" si="15"/>
        <v>311</v>
      </c>
      <c r="E344" s="28" t="s">
        <v>55</v>
      </c>
      <c r="F344" s="28" t="s">
        <v>55</v>
      </c>
      <c r="G344" s="1865" t="s">
        <v>2045</v>
      </c>
      <c r="H344" s="1916">
        <v>4</v>
      </c>
      <c r="I344" s="1494">
        <v>40</v>
      </c>
      <c r="J344" s="36">
        <f t="shared" si="16"/>
        <v>160</v>
      </c>
      <c r="K344" s="217"/>
      <c r="L344" s="73" t="s">
        <v>3778</v>
      </c>
      <c r="M344" s="27" t="s">
        <v>4347</v>
      </c>
      <c r="N344" s="1853" t="s">
        <v>4165</v>
      </c>
      <c r="O344" s="32">
        <v>45911</v>
      </c>
      <c r="P344" s="28"/>
      <c r="Q344" s="40">
        <v>45925</v>
      </c>
      <c r="R344" s="32">
        <v>45926</v>
      </c>
      <c r="S344" s="1828">
        <v>45926</v>
      </c>
    </row>
    <row r="345" spans="1:19" s="4" customFormat="1" ht="19.7" customHeight="1">
      <c r="A345" s="1494" t="s">
        <v>109</v>
      </c>
      <c r="C345" s="27">
        <v>13</v>
      </c>
      <c r="D345" s="146">
        <f t="shared" si="15"/>
        <v>312</v>
      </c>
      <c r="E345" s="28" t="s">
        <v>55</v>
      </c>
      <c r="F345" s="28" t="s">
        <v>55</v>
      </c>
      <c r="G345" s="1870" t="s">
        <v>4456</v>
      </c>
      <c r="H345" s="1909">
        <v>1</v>
      </c>
      <c r="I345" s="1893">
        <v>5015</v>
      </c>
      <c r="J345" s="1257">
        <f t="shared" si="16"/>
        <v>5015</v>
      </c>
      <c r="K345" s="217"/>
      <c r="L345" s="73" t="s">
        <v>4457</v>
      </c>
      <c r="M345" s="27" t="s">
        <v>4347</v>
      </c>
      <c r="N345" s="1853" t="s">
        <v>4165</v>
      </c>
      <c r="O345" s="32">
        <v>45911</v>
      </c>
      <c r="P345" s="28"/>
      <c r="Q345" s="40">
        <v>45925</v>
      </c>
      <c r="R345" s="32">
        <v>45926</v>
      </c>
      <c r="S345" s="1828">
        <v>45926</v>
      </c>
    </row>
    <row r="346" spans="1:19" s="4" customFormat="1" ht="19.7" customHeight="1">
      <c r="A346" s="1494" t="s">
        <v>42</v>
      </c>
      <c r="C346" s="27">
        <v>13</v>
      </c>
      <c r="D346" s="146">
        <f t="shared" si="15"/>
        <v>313</v>
      </c>
      <c r="E346" s="28" t="s">
        <v>55</v>
      </c>
      <c r="F346" s="28" t="s">
        <v>55</v>
      </c>
      <c r="G346" s="1870" t="s">
        <v>4298</v>
      </c>
      <c r="H346" s="1909">
        <v>3</v>
      </c>
      <c r="I346" s="1893">
        <v>42</v>
      </c>
      <c r="J346" s="36">
        <f t="shared" si="16"/>
        <v>126</v>
      </c>
      <c r="K346" s="217"/>
      <c r="L346" s="73" t="s">
        <v>4212</v>
      </c>
      <c r="M346" s="27" t="s">
        <v>4347</v>
      </c>
      <c r="N346" s="1853" t="s">
        <v>4165</v>
      </c>
      <c r="O346" s="32">
        <v>45911</v>
      </c>
      <c r="P346" s="28"/>
      <c r="Q346" s="40">
        <v>45925</v>
      </c>
      <c r="R346" s="32">
        <v>45926</v>
      </c>
      <c r="S346" s="1828">
        <v>45926</v>
      </c>
    </row>
    <row r="347" spans="1:19" s="4" customFormat="1" ht="19.7" customHeight="1">
      <c r="A347" s="1494" t="s">
        <v>42</v>
      </c>
      <c r="C347" s="27">
        <v>13</v>
      </c>
      <c r="D347" s="146">
        <f t="shared" si="15"/>
        <v>314</v>
      </c>
      <c r="E347" s="28" t="s">
        <v>55</v>
      </c>
      <c r="F347" s="28" t="s">
        <v>55</v>
      </c>
      <c r="G347" s="1870" t="s">
        <v>430</v>
      </c>
      <c r="H347" s="1909">
        <v>2</v>
      </c>
      <c r="I347" s="1893">
        <v>120</v>
      </c>
      <c r="J347" s="36">
        <f t="shared" si="16"/>
        <v>240</v>
      </c>
      <c r="K347" s="217"/>
      <c r="L347" s="73" t="s">
        <v>3340</v>
      </c>
      <c r="M347" s="27" t="s">
        <v>4347</v>
      </c>
      <c r="N347" s="1853" t="s">
        <v>4165</v>
      </c>
      <c r="O347" s="32">
        <v>45911</v>
      </c>
      <c r="P347" s="28"/>
      <c r="Q347" s="40">
        <v>45925</v>
      </c>
      <c r="R347" s="32">
        <v>45926</v>
      </c>
      <c r="S347" s="1828">
        <v>45926</v>
      </c>
    </row>
    <row r="348" spans="1:19" s="4" customFormat="1" ht="19.7" customHeight="1">
      <c r="A348" s="1494" t="s">
        <v>42</v>
      </c>
      <c r="C348" s="27">
        <v>13</v>
      </c>
      <c r="D348" s="146">
        <f t="shared" si="15"/>
        <v>315</v>
      </c>
      <c r="E348" s="28" t="s">
        <v>55</v>
      </c>
      <c r="F348" s="28" t="s">
        <v>55</v>
      </c>
      <c r="G348" s="1870" t="s">
        <v>1167</v>
      </c>
      <c r="H348" s="1909">
        <v>3</v>
      </c>
      <c r="I348" s="1893">
        <v>113</v>
      </c>
      <c r="J348" s="36">
        <f t="shared" si="16"/>
        <v>339</v>
      </c>
      <c r="K348" s="217"/>
      <c r="L348" s="73" t="s">
        <v>3340</v>
      </c>
      <c r="M348" s="27" t="s">
        <v>4347</v>
      </c>
      <c r="N348" s="1853" t="s">
        <v>4165</v>
      </c>
      <c r="O348" s="32">
        <v>45911</v>
      </c>
      <c r="P348" s="28"/>
      <c r="Q348" s="40">
        <v>45925</v>
      </c>
      <c r="R348" s="32">
        <v>45926</v>
      </c>
      <c r="S348" s="1828">
        <v>45926</v>
      </c>
    </row>
    <row r="349" spans="1:19" s="4" customFormat="1" ht="19.7" customHeight="1">
      <c r="A349" s="1494" t="s">
        <v>109</v>
      </c>
      <c r="C349" s="27"/>
      <c r="D349" s="146">
        <f t="shared" si="15"/>
        <v>316</v>
      </c>
      <c r="E349" s="131" t="s">
        <v>61</v>
      </c>
      <c r="F349" s="131" t="s">
        <v>55</v>
      </c>
      <c r="G349" s="1870" t="s">
        <v>4458</v>
      </c>
      <c r="H349" s="1909">
        <v>2</v>
      </c>
      <c r="I349" s="1893">
        <v>2835</v>
      </c>
      <c r="J349" s="1257">
        <f t="shared" si="16"/>
        <v>5670</v>
      </c>
      <c r="K349" s="217"/>
      <c r="L349" s="73" t="s">
        <v>4459</v>
      </c>
      <c r="M349" s="27" t="s">
        <v>4347</v>
      </c>
      <c r="N349" s="1853" t="s">
        <v>4165</v>
      </c>
      <c r="O349" s="32">
        <v>45911</v>
      </c>
      <c r="P349" s="28"/>
      <c r="Q349" s="40">
        <v>45925</v>
      </c>
      <c r="R349" s="32">
        <v>45926</v>
      </c>
      <c r="S349" s="1828">
        <v>45926</v>
      </c>
    </row>
    <row r="350" spans="1:19" s="4" customFormat="1" ht="19.7" customHeight="1">
      <c r="A350" s="1494" t="s">
        <v>42</v>
      </c>
      <c r="C350" s="27">
        <v>13</v>
      </c>
      <c r="D350" s="146">
        <f t="shared" si="15"/>
        <v>317</v>
      </c>
      <c r="E350" s="28" t="s">
        <v>55</v>
      </c>
      <c r="F350" s="28" t="s">
        <v>55</v>
      </c>
      <c r="G350" s="1870" t="s">
        <v>4359</v>
      </c>
      <c r="H350" s="1909">
        <v>4</v>
      </c>
      <c r="I350" s="1893">
        <v>28</v>
      </c>
      <c r="J350" s="36">
        <f t="shared" si="16"/>
        <v>112</v>
      </c>
      <c r="K350" s="217"/>
      <c r="L350" s="73" t="s">
        <v>4212</v>
      </c>
      <c r="M350" s="27" t="s">
        <v>4347</v>
      </c>
      <c r="N350" s="1853" t="s">
        <v>4165</v>
      </c>
      <c r="O350" s="32">
        <v>45911</v>
      </c>
      <c r="P350" s="28"/>
      <c r="Q350" s="40">
        <v>45925</v>
      </c>
      <c r="R350" s="32">
        <v>45926</v>
      </c>
      <c r="S350" s="1828">
        <v>45926</v>
      </c>
    </row>
    <row r="351" spans="1:19" s="4" customFormat="1" ht="19.7" customHeight="1">
      <c r="A351" s="1494" t="s">
        <v>42</v>
      </c>
      <c r="C351" s="27">
        <v>13</v>
      </c>
      <c r="D351" s="146">
        <f t="shared" si="15"/>
        <v>318</v>
      </c>
      <c r="E351" s="28" t="s">
        <v>55</v>
      </c>
      <c r="F351" s="28" t="s">
        <v>55</v>
      </c>
      <c r="G351" s="1870" t="s">
        <v>505</v>
      </c>
      <c r="H351" s="1909">
        <v>4</v>
      </c>
      <c r="I351" s="1893">
        <v>113</v>
      </c>
      <c r="J351" s="36">
        <f t="shared" si="16"/>
        <v>452</v>
      </c>
      <c r="K351" s="217"/>
      <c r="L351" s="73" t="s">
        <v>3340</v>
      </c>
      <c r="M351" s="27" t="s">
        <v>4347</v>
      </c>
      <c r="N351" s="1853" t="s">
        <v>4165</v>
      </c>
      <c r="O351" s="32">
        <v>45911</v>
      </c>
      <c r="P351" s="28"/>
      <c r="Q351" s="40">
        <v>45925</v>
      </c>
      <c r="R351" s="32">
        <v>45926</v>
      </c>
      <c r="S351" s="1828">
        <v>45926</v>
      </c>
    </row>
    <row r="352" spans="1:19" s="4" customFormat="1" ht="19.7" customHeight="1">
      <c r="A352" s="1494" t="s">
        <v>42</v>
      </c>
      <c r="C352" s="27">
        <v>13</v>
      </c>
      <c r="D352" s="146">
        <f t="shared" si="15"/>
        <v>319</v>
      </c>
      <c r="E352" s="28" t="s">
        <v>55</v>
      </c>
      <c r="F352" s="28" t="s">
        <v>55</v>
      </c>
      <c r="G352" s="1870" t="s">
        <v>4395</v>
      </c>
      <c r="H352" s="1909">
        <v>2</v>
      </c>
      <c r="I352" s="1893">
        <v>2724</v>
      </c>
      <c r="J352" s="36">
        <f t="shared" si="16"/>
        <v>5448</v>
      </c>
      <c r="K352" s="217"/>
      <c r="L352" s="73"/>
      <c r="M352" s="27" t="s">
        <v>4347</v>
      </c>
      <c r="N352" s="1853" t="s">
        <v>4165</v>
      </c>
      <c r="O352" s="32">
        <v>45911</v>
      </c>
      <c r="P352" s="28"/>
      <c r="Q352" s="40">
        <v>45925</v>
      </c>
      <c r="R352" s="32">
        <v>45926</v>
      </c>
      <c r="S352" s="1828">
        <v>45926</v>
      </c>
    </row>
    <row r="353" spans="1:19" s="4" customFormat="1" ht="19.7" customHeight="1">
      <c r="A353" s="1494" t="s">
        <v>42</v>
      </c>
      <c r="C353" s="27">
        <v>13</v>
      </c>
      <c r="D353" s="146">
        <f t="shared" si="15"/>
        <v>320</v>
      </c>
      <c r="E353" s="28" t="s">
        <v>55</v>
      </c>
      <c r="F353" s="28" t="s">
        <v>55</v>
      </c>
      <c r="G353" s="1870" t="s">
        <v>4371</v>
      </c>
      <c r="H353" s="1909">
        <v>8</v>
      </c>
      <c r="I353" s="1893">
        <v>23</v>
      </c>
      <c r="J353" s="36">
        <f t="shared" si="16"/>
        <v>184</v>
      </c>
      <c r="K353" s="217"/>
      <c r="L353" s="73" t="s">
        <v>4460</v>
      </c>
      <c r="M353" s="27" t="s">
        <v>4347</v>
      </c>
      <c r="N353" s="1853" t="s">
        <v>4165</v>
      </c>
      <c r="O353" s="32">
        <v>45911</v>
      </c>
      <c r="P353" s="28"/>
      <c r="Q353" s="40">
        <v>45925</v>
      </c>
      <c r="R353" s="32">
        <v>45926</v>
      </c>
      <c r="S353" s="1828">
        <v>45926</v>
      </c>
    </row>
    <row r="354" spans="1:19" s="4" customFormat="1" ht="19.7" customHeight="1">
      <c r="A354" s="1494" t="s">
        <v>42</v>
      </c>
      <c r="C354" s="27">
        <v>13</v>
      </c>
      <c r="D354" s="146">
        <f t="shared" si="15"/>
        <v>321</v>
      </c>
      <c r="E354" s="28" t="s">
        <v>55</v>
      </c>
      <c r="F354" s="28" t="s">
        <v>55</v>
      </c>
      <c r="G354" s="1870" t="s">
        <v>4461</v>
      </c>
      <c r="H354" s="1909">
        <v>8</v>
      </c>
      <c r="I354" s="1893">
        <v>157</v>
      </c>
      <c r="J354" s="36">
        <f t="shared" si="16"/>
        <v>1256</v>
      </c>
      <c r="K354" s="217"/>
      <c r="L354" s="73" t="s">
        <v>2881</v>
      </c>
      <c r="M354" s="27" t="s">
        <v>4347</v>
      </c>
      <c r="N354" s="1853" t="s">
        <v>4165</v>
      </c>
      <c r="O354" s="32">
        <v>45911</v>
      </c>
      <c r="P354" s="28"/>
      <c r="Q354" s="40">
        <v>45925</v>
      </c>
      <c r="R354" s="32">
        <v>45926</v>
      </c>
      <c r="S354" s="1828">
        <v>45926</v>
      </c>
    </row>
    <row r="355" spans="1:19" s="4" customFormat="1" ht="19.7" customHeight="1">
      <c r="A355" s="1494" t="s">
        <v>109</v>
      </c>
      <c r="C355" s="27"/>
      <c r="D355" s="146">
        <f t="shared" si="15"/>
        <v>322</v>
      </c>
      <c r="E355" s="131" t="s">
        <v>61</v>
      </c>
      <c r="F355" s="131" t="s">
        <v>55</v>
      </c>
      <c r="G355" s="1870" t="s">
        <v>4462</v>
      </c>
      <c r="H355" s="1909">
        <v>1</v>
      </c>
      <c r="I355" s="1893">
        <v>23774</v>
      </c>
      <c r="J355" s="1257">
        <f t="shared" si="16"/>
        <v>23774</v>
      </c>
      <c r="K355" s="217"/>
      <c r="L355" s="73" t="s">
        <v>4463</v>
      </c>
      <c r="M355" s="27" t="s">
        <v>4347</v>
      </c>
      <c r="N355" s="1853" t="s">
        <v>4165</v>
      </c>
      <c r="O355" s="32">
        <v>45911</v>
      </c>
      <c r="P355" s="28"/>
      <c r="Q355" s="40">
        <v>45925</v>
      </c>
      <c r="R355" s="32">
        <v>45926</v>
      </c>
      <c r="S355" s="1828">
        <v>45926</v>
      </c>
    </row>
    <row r="356" spans="1:19" s="4" customFormat="1" ht="19.7" customHeight="1">
      <c r="A356" s="1494" t="s">
        <v>42</v>
      </c>
      <c r="C356" s="27">
        <v>12</v>
      </c>
      <c r="D356" s="146">
        <f t="shared" si="15"/>
        <v>323</v>
      </c>
      <c r="E356" s="28" t="s">
        <v>55</v>
      </c>
      <c r="F356" s="28" t="s">
        <v>55</v>
      </c>
      <c r="G356" s="1902" t="s">
        <v>1706</v>
      </c>
      <c r="H356" s="1915">
        <v>4</v>
      </c>
      <c r="I356" s="1494">
        <v>27</v>
      </c>
      <c r="J356" s="36">
        <f t="shared" si="16"/>
        <v>108</v>
      </c>
      <c r="K356" s="217"/>
      <c r="L356" s="73" t="s">
        <v>1707</v>
      </c>
      <c r="M356" s="27" t="s">
        <v>4347</v>
      </c>
      <c r="N356" s="1853" t="s">
        <v>4165</v>
      </c>
      <c r="O356" s="32">
        <v>45911</v>
      </c>
      <c r="P356" s="28"/>
      <c r="Q356" s="40">
        <v>45925</v>
      </c>
      <c r="R356" s="32">
        <v>45926</v>
      </c>
      <c r="S356" s="1828">
        <v>45926</v>
      </c>
    </row>
    <row r="357" spans="1:19" s="4" customFormat="1" ht="19.7" customHeight="1">
      <c r="A357" s="1494" t="s">
        <v>42</v>
      </c>
      <c r="C357" s="27">
        <v>12</v>
      </c>
      <c r="D357" s="146">
        <f t="shared" si="15"/>
        <v>324</v>
      </c>
      <c r="E357" s="28" t="s">
        <v>55</v>
      </c>
      <c r="F357" s="28" t="s">
        <v>55</v>
      </c>
      <c r="G357" s="1902" t="s">
        <v>4242</v>
      </c>
      <c r="H357" s="1915">
        <v>4</v>
      </c>
      <c r="I357" s="1494">
        <v>27</v>
      </c>
      <c r="J357" s="36">
        <f t="shared" si="16"/>
        <v>108</v>
      </c>
      <c r="K357" s="217"/>
      <c r="L357" s="73" t="s">
        <v>1707</v>
      </c>
      <c r="M357" s="27" t="s">
        <v>4347</v>
      </c>
      <c r="N357" s="1853" t="s">
        <v>4165</v>
      </c>
      <c r="O357" s="32">
        <v>45911</v>
      </c>
      <c r="P357" s="28"/>
      <c r="Q357" s="40">
        <v>45925</v>
      </c>
      <c r="R357" s="32">
        <v>45926</v>
      </c>
      <c r="S357" s="1828">
        <v>45926</v>
      </c>
    </row>
    <row r="358" spans="1:19" s="4" customFormat="1" ht="19.7" customHeight="1">
      <c r="A358" s="1494" t="s">
        <v>42</v>
      </c>
      <c r="C358" s="27">
        <v>13</v>
      </c>
      <c r="D358" s="146">
        <f t="shared" si="15"/>
        <v>325</v>
      </c>
      <c r="E358" s="28" t="s">
        <v>55</v>
      </c>
      <c r="F358" s="28" t="s">
        <v>55</v>
      </c>
      <c r="G358" s="1865" t="s">
        <v>2045</v>
      </c>
      <c r="H358" s="1916">
        <v>4</v>
      </c>
      <c r="I358" s="1494">
        <v>40</v>
      </c>
      <c r="J358" s="36">
        <f t="shared" si="16"/>
        <v>160</v>
      </c>
      <c r="K358" s="217"/>
      <c r="L358" s="73" t="s">
        <v>3778</v>
      </c>
      <c r="M358" s="27" t="s">
        <v>4347</v>
      </c>
      <c r="N358" s="1853" t="s">
        <v>4165</v>
      </c>
      <c r="O358" s="32">
        <v>45911</v>
      </c>
      <c r="P358" s="28"/>
      <c r="Q358" s="40">
        <v>45925</v>
      </c>
      <c r="R358" s="32">
        <v>45926</v>
      </c>
      <c r="S358" s="1828">
        <v>45926</v>
      </c>
    </row>
    <row r="359" spans="1:19" s="4" customFormat="1" ht="19.7" customHeight="1">
      <c r="A359" s="1494" t="s">
        <v>42</v>
      </c>
      <c r="C359" s="27">
        <v>13</v>
      </c>
      <c r="D359" s="146">
        <f t="shared" si="15"/>
        <v>326</v>
      </c>
      <c r="E359" s="28" t="s">
        <v>55</v>
      </c>
      <c r="F359" s="28" t="s">
        <v>55</v>
      </c>
      <c r="G359" s="1870" t="s">
        <v>4464</v>
      </c>
      <c r="H359" s="1909">
        <v>4</v>
      </c>
      <c r="I359" s="1893">
        <v>615</v>
      </c>
      <c r="J359" s="36">
        <f t="shared" si="16"/>
        <v>2460</v>
      </c>
      <c r="K359" s="217"/>
      <c r="L359" s="73" t="s">
        <v>4465</v>
      </c>
      <c r="M359" s="27" t="s">
        <v>4347</v>
      </c>
      <c r="N359" s="1853" t="s">
        <v>4165</v>
      </c>
      <c r="O359" s="32">
        <v>45911</v>
      </c>
      <c r="P359" s="28"/>
      <c r="Q359" s="40">
        <v>45925</v>
      </c>
      <c r="R359" s="32">
        <v>45926</v>
      </c>
      <c r="S359" s="1828">
        <v>45926</v>
      </c>
    </row>
    <row r="360" spans="1:19" s="4" customFormat="1" ht="19.7" customHeight="1">
      <c r="A360" s="1494" t="s">
        <v>42</v>
      </c>
      <c r="C360" s="27">
        <v>13</v>
      </c>
      <c r="D360" s="146">
        <f t="shared" si="15"/>
        <v>327</v>
      </c>
      <c r="E360" s="28" t="s">
        <v>55</v>
      </c>
      <c r="F360" s="28" t="s">
        <v>55</v>
      </c>
      <c r="G360" s="1870" t="s">
        <v>4466</v>
      </c>
      <c r="H360" s="1909">
        <v>8</v>
      </c>
      <c r="I360" s="1893">
        <v>273</v>
      </c>
      <c r="J360" s="36">
        <f t="shared" si="16"/>
        <v>2184</v>
      </c>
      <c r="K360" s="217"/>
      <c r="L360" s="73" t="s">
        <v>4467</v>
      </c>
      <c r="M360" s="27" t="s">
        <v>4347</v>
      </c>
      <c r="N360" s="1853" t="s">
        <v>4165</v>
      </c>
      <c r="O360" s="32">
        <v>45911</v>
      </c>
      <c r="P360" s="28"/>
      <c r="Q360" s="40">
        <v>45925</v>
      </c>
      <c r="R360" s="32">
        <v>45926</v>
      </c>
      <c r="S360" s="1828">
        <v>45926</v>
      </c>
    </row>
    <row r="361" spans="1:19" s="4" customFormat="1" ht="19.7" customHeight="1">
      <c r="A361" s="1494" t="s">
        <v>42</v>
      </c>
      <c r="C361" s="27">
        <v>13</v>
      </c>
      <c r="D361" s="146">
        <f t="shared" ref="D361:D424" si="17">+D360+1</f>
        <v>328</v>
      </c>
      <c r="E361" s="28" t="s">
        <v>55</v>
      </c>
      <c r="F361" s="28" t="s">
        <v>55</v>
      </c>
      <c r="G361" s="1870" t="s">
        <v>4468</v>
      </c>
      <c r="H361" s="1909">
        <v>8</v>
      </c>
      <c r="I361" s="1893">
        <v>195</v>
      </c>
      <c r="J361" s="36">
        <f t="shared" si="16"/>
        <v>1560</v>
      </c>
      <c r="K361" s="217"/>
      <c r="L361" s="73" t="s">
        <v>1164</v>
      </c>
      <c r="M361" s="27" t="s">
        <v>4347</v>
      </c>
      <c r="N361" s="1853" t="s">
        <v>4165</v>
      </c>
      <c r="O361" s="32">
        <v>45911</v>
      </c>
      <c r="P361" s="28"/>
      <c r="Q361" s="40">
        <v>45925</v>
      </c>
      <c r="R361" s="32">
        <v>45926</v>
      </c>
      <c r="S361" s="1828">
        <v>45926</v>
      </c>
    </row>
    <row r="362" spans="1:19" s="4" customFormat="1" ht="19.7" customHeight="1">
      <c r="A362" s="1494" t="s">
        <v>42</v>
      </c>
      <c r="C362" s="27">
        <v>13</v>
      </c>
      <c r="D362" s="146">
        <f t="shared" si="17"/>
        <v>329</v>
      </c>
      <c r="E362" s="28" t="s">
        <v>55</v>
      </c>
      <c r="F362" s="28" t="s">
        <v>55</v>
      </c>
      <c r="G362" s="1870" t="s">
        <v>4359</v>
      </c>
      <c r="H362" s="1909">
        <v>8</v>
      </c>
      <c r="I362" s="1893">
        <v>28</v>
      </c>
      <c r="J362" s="36">
        <f t="shared" si="16"/>
        <v>224</v>
      </c>
      <c r="K362" s="217"/>
      <c r="L362" s="73" t="s">
        <v>4212</v>
      </c>
      <c r="M362" s="27" t="s">
        <v>4347</v>
      </c>
      <c r="N362" s="1853" t="s">
        <v>4165</v>
      </c>
      <c r="O362" s="32">
        <v>45911</v>
      </c>
      <c r="P362" s="28"/>
      <c r="Q362" s="40">
        <v>45925</v>
      </c>
      <c r="R362" s="32">
        <v>45926</v>
      </c>
      <c r="S362" s="1828">
        <v>45926</v>
      </c>
    </row>
    <row r="363" spans="1:19" s="4" customFormat="1" ht="19.7" customHeight="1">
      <c r="A363" s="1494" t="s">
        <v>42</v>
      </c>
      <c r="C363" s="27">
        <v>13</v>
      </c>
      <c r="D363" s="146">
        <f t="shared" si="17"/>
        <v>330</v>
      </c>
      <c r="E363" s="28" t="s">
        <v>55</v>
      </c>
      <c r="F363" s="28" t="s">
        <v>55</v>
      </c>
      <c r="G363" s="1870" t="s">
        <v>3742</v>
      </c>
      <c r="H363" s="1909">
        <v>8</v>
      </c>
      <c r="I363" s="1893">
        <v>126</v>
      </c>
      <c r="J363" s="36">
        <f t="shared" ref="J363:J426" si="18">H363*I363</f>
        <v>1008</v>
      </c>
      <c r="K363" s="217"/>
      <c r="L363" s="73" t="s">
        <v>3340</v>
      </c>
      <c r="M363" s="27" t="s">
        <v>4347</v>
      </c>
      <c r="N363" s="1853" t="s">
        <v>4165</v>
      </c>
      <c r="O363" s="32">
        <v>45911</v>
      </c>
      <c r="P363" s="28"/>
      <c r="Q363" s="40">
        <v>45925</v>
      </c>
      <c r="R363" s="32">
        <v>45926</v>
      </c>
      <c r="S363" s="1828">
        <v>45926</v>
      </c>
    </row>
    <row r="364" spans="1:19" s="4" customFormat="1" ht="19.7" customHeight="1">
      <c r="A364" s="1494" t="s">
        <v>42</v>
      </c>
      <c r="C364" s="27">
        <v>13</v>
      </c>
      <c r="D364" s="146">
        <f t="shared" si="17"/>
        <v>331</v>
      </c>
      <c r="E364" s="28" t="s">
        <v>55</v>
      </c>
      <c r="F364" s="28" t="s">
        <v>55</v>
      </c>
      <c r="G364" s="1870" t="s">
        <v>2006</v>
      </c>
      <c r="H364" s="1909">
        <v>8</v>
      </c>
      <c r="I364" s="1893">
        <v>67</v>
      </c>
      <c r="J364" s="36">
        <f t="shared" si="18"/>
        <v>536</v>
      </c>
      <c r="K364" s="217"/>
      <c r="L364" s="73" t="s">
        <v>1164</v>
      </c>
      <c r="M364" s="27" t="s">
        <v>4347</v>
      </c>
      <c r="N364" s="1853" t="s">
        <v>4165</v>
      </c>
      <c r="O364" s="32">
        <v>45911</v>
      </c>
      <c r="P364" s="28"/>
      <c r="Q364" s="40">
        <v>45925</v>
      </c>
      <c r="R364" s="32">
        <v>45926</v>
      </c>
      <c r="S364" s="1828">
        <v>45926</v>
      </c>
    </row>
    <row r="365" spans="1:19" s="4" customFormat="1" ht="19.7" customHeight="1">
      <c r="A365" s="1494" t="s">
        <v>42</v>
      </c>
      <c r="C365" s="27">
        <v>13</v>
      </c>
      <c r="D365" s="146">
        <f t="shared" si="17"/>
        <v>332</v>
      </c>
      <c r="E365" s="28" t="s">
        <v>55</v>
      </c>
      <c r="F365" s="28" t="s">
        <v>55</v>
      </c>
      <c r="G365" s="1870" t="s">
        <v>4469</v>
      </c>
      <c r="H365" s="1909">
        <v>12</v>
      </c>
      <c r="I365" s="1893">
        <v>267</v>
      </c>
      <c r="J365" s="36">
        <f t="shared" si="18"/>
        <v>3204</v>
      </c>
      <c r="K365" s="217"/>
      <c r="L365" s="73" t="s">
        <v>4470</v>
      </c>
      <c r="M365" s="27" t="s">
        <v>4347</v>
      </c>
      <c r="N365" s="1853" t="s">
        <v>4165</v>
      </c>
      <c r="O365" s="32">
        <v>45911</v>
      </c>
      <c r="P365" s="28"/>
      <c r="Q365" s="40">
        <v>45925</v>
      </c>
      <c r="R365" s="32">
        <v>45926</v>
      </c>
      <c r="S365" s="1828">
        <v>45926</v>
      </c>
    </row>
    <row r="366" spans="1:19" s="4" customFormat="1" ht="19.7" customHeight="1">
      <c r="A366" s="1494" t="s">
        <v>64</v>
      </c>
      <c r="C366" s="27">
        <v>13</v>
      </c>
      <c r="D366" s="146">
        <f t="shared" si="17"/>
        <v>333</v>
      </c>
      <c r="E366" s="28" t="s">
        <v>55</v>
      </c>
      <c r="F366" s="28" t="s">
        <v>55</v>
      </c>
      <c r="G366" s="1870" t="s">
        <v>4471</v>
      </c>
      <c r="H366" s="1854">
        <v>1</v>
      </c>
      <c r="I366" s="1893">
        <v>699</v>
      </c>
      <c r="J366" s="36">
        <f t="shared" si="18"/>
        <v>699</v>
      </c>
      <c r="K366" s="217"/>
      <c r="L366" s="73" t="s">
        <v>2929</v>
      </c>
      <c r="M366" s="27" t="s">
        <v>4347</v>
      </c>
      <c r="N366" s="1853" t="s">
        <v>4165</v>
      </c>
      <c r="O366" s="32">
        <v>45911</v>
      </c>
      <c r="P366" s="28"/>
      <c r="Q366" s="40">
        <v>45925</v>
      </c>
      <c r="R366" s="32">
        <v>45926</v>
      </c>
      <c r="S366" s="1828">
        <v>45926</v>
      </c>
    </row>
    <row r="367" spans="1:19" s="4" customFormat="1" ht="19.7" customHeight="1">
      <c r="A367" s="1494" t="s">
        <v>109</v>
      </c>
      <c r="C367" s="27">
        <v>13</v>
      </c>
      <c r="D367" s="146">
        <f t="shared" si="17"/>
        <v>334</v>
      </c>
      <c r="E367" s="28" t="s">
        <v>55</v>
      </c>
      <c r="F367" s="28" t="s">
        <v>55</v>
      </c>
      <c r="G367" s="1870" t="s">
        <v>4472</v>
      </c>
      <c r="H367" s="1854">
        <v>1</v>
      </c>
      <c r="I367" s="1893">
        <v>861</v>
      </c>
      <c r="J367" s="36">
        <f t="shared" si="18"/>
        <v>861</v>
      </c>
      <c r="K367" s="217"/>
      <c r="L367" s="73" t="s">
        <v>4473</v>
      </c>
      <c r="M367" s="27" t="s">
        <v>4347</v>
      </c>
      <c r="N367" s="1853" t="s">
        <v>4165</v>
      </c>
      <c r="O367" s="32">
        <v>45911</v>
      </c>
      <c r="P367" s="28"/>
      <c r="Q367" s="40">
        <v>45925</v>
      </c>
      <c r="R367" s="32">
        <v>45926</v>
      </c>
      <c r="S367" s="1828">
        <v>45926</v>
      </c>
    </row>
    <row r="368" spans="1:19" s="4" customFormat="1" ht="19.7" customHeight="1">
      <c r="A368" s="1494" t="s">
        <v>42</v>
      </c>
      <c r="C368" s="27">
        <v>13</v>
      </c>
      <c r="D368" s="146">
        <f t="shared" si="17"/>
        <v>335</v>
      </c>
      <c r="E368" s="28" t="s">
        <v>55</v>
      </c>
      <c r="F368" s="28" t="s">
        <v>55</v>
      </c>
      <c r="G368" s="1870" t="s">
        <v>4298</v>
      </c>
      <c r="H368" s="1854">
        <v>1</v>
      </c>
      <c r="I368" s="1893">
        <v>42</v>
      </c>
      <c r="J368" s="36">
        <f t="shared" si="18"/>
        <v>42</v>
      </c>
      <c r="K368" s="217"/>
      <c r="L368" s="73" t="s">
        <v>4212</v>
      </c>
      <c r="M368" s="27" t="s">
        <v>4347</v>
      </c>
      <c r="N368" s="1853" t="s">
        <v>4165</v>
      </c>
      <c r="O368" s="32">
        <v>45911</v>
      </c>
      <c r="P368" s="28"/>
      <c r="Q368" s="40">
        <v>45925</v>
      </c>
      <c r="R368" s="32">
        <v>45926</v>
      </c>
      <c r="S368" s="1828">
        <v>45926</v>
      </c>
    </row>
    <row r="369" spans="1:19" s="4" customFormat="1" ht="19.7" customHeight="1">
      <c r="A369" s="1494" t="s">
        <v>1559</v>
      </c>
      <c r="C369" s="27">
        <v>13</v>
      </c>
      <c r="D369" s="146">
        <f t="shared" si="17"/>
        <v>336</v>
      </c>
      <c r="E369" s="131" t="s">
        <v>61</v>
      </c>
      <c r="F369" s="131" t="s">
        <v>55</v>
      </c>
      <c r="G369" s="1870" t="s">
        <v>4474</v>
      </c>
      <c r="H369" s="1854">
        <v>2</v>
      </c>
      <c r="I369" s="1893">
        <v>6683</v>
      </c>
      <c r="J369" s="1257">
        <f t="shared" si="18"/>
        <v>13366</v>
      </c>
      <c r="K369" s="217"/>
      <c r="L369" s="73" t="s">
        <v>4475</v>
      </c>
      <c r="M369" s="27" t="s">
        <v>4476</v>
      </c>
      <c r="N369" s="1853" t="s">
        <v>4165</v>
      </c>
      <c r="O369" s="32">
        <v>45911</v>
      </c>
      <c r="P369" s="28"/>
      <c r="Q369" s="40">
        <v>45925</v>
      </c>
      <c r="R369" s="32">
        <v>45926</v>
      </c>
      <c r="S369" s="1828">
        <v>45926</v>
      </c>
    </row>
    <row r="370" spans="1:19" s="4" customFormat="1" ht="19.7" customHeight="1">
      <c r="A370" s="1494" t="s">
        <v>109</v>
      </c>
      <c r="C370" s="27">
        <v>13</v>
      </c>
      <c r="D370" s="146">
        <f t="shared" si="17"/>
        <v>337</v>
      </c>
      <c r="E370" s="131" t="s">
        <v>61</v>
      </c>
      <c r="F370" s="131" t="s">
        <v>55</v>
      </c>
      <c r="G370" s="1870" t="s">
        <v>4477</v>
      </c>
      <c r="H370" s="1854">
        <v>2</v>
      </c>
      <c r="I370" s="1893">
        <v>3380</v>
      </c>
      <c r="J370" s="1257">
        <f t="shared" si="18"/>
        <v>6760</v>
      </c>
      <c r="K370" s="217"/>
      <c r="L370" s="73" t="s">
        <v>4478</v>
      </c>
      <c r="M370" s="27" t="s">
        <v>4476</v>
      </c>
      <c r="N370" s="1853" t="s">
        <v>4165</v>
      </c>
      <c r="O370" s="32">
        <v>45911</v>
      </c>
      <c r="P370" s="28"/>
      <c r="Q370" s="40">
        <v>45925</v>
      </c>
      <c r="R370" s="32">
        <v>45926</v>
      </c>
      <c r="S370" s="1828">
        <v>45926</v>
      </c>
    </row>
    <row r="371" spans="1:19" s="4" customFormat="1" ht="19.7" customHeight="1">
      <c r="A371" s="1494" t="s">
        <v>42</v>
      </c>
      <c r="C371" s="27">
        <v>13</v>
      </c>
      <c r="D371" s="146">
        <f t="shared" si="17"/>
        <v>338</v>
      </c>
      <c r="E371" s="28" t="s">
        <v>2907</v>
      </c>
      <c r="F371" s="28" t="s">
        <v>55</v>
      </c>
      <c r="G371" s="1870" t="s">
        <v>4479</v>
      </c>
      <c r="H371" s="1854">
        <v>2</v>
      </c>
      <c r="I371" s="1893">
        <v>1465</v>
      </c>
      <c r="J371" s="36">
        <f t="shared" si="18"/>
        <v>2930</v>
      </c>
      <c r="K371" s="217"/>
      <c r="L371" s="73" t="s">
        <v>4480</v>
      </c>
      <c r="M371" s="27" t="s">
        <v>4476</v>
      </c>
      <c r="N371" s="1853" t="s">
        <v>4165</v>
      </c>
      <c r="O371" s="32">
        <v>45911</v>
      </c>
      <c r="P371" s="28"/>
      <c r="Q371" s="40">
        <v>45925</v>
      </c>
      <c r="R371" s="32">
        <v>45926</v>
      </c>
      <c r="S371" s="1828">
        <v>45926</v>
      </c>
    </row>
    <row r="372" spans="1:19" s="4" customFormat="1" ht="19.7" customHeight="1">
      <c r="A372" s="1494" t="s">
        <v>42</v>
      </c>
      <c r="C372" s="27">
        <v>13</v>
      </c>
      <c r="D372" s="146">
        <f t="shared" si="17"/>
        <v>339</v>
      </c>
      <c r="E372" s="28" t="s">
        <v>55</v>
      </c>
      <c r="F372" s="28" t="s">
        <v>55</v>
      </c>
      <c r="G372" s="1870" t="s">
        <v>4359</v>
      </c>
      <c r="H372" s="1854">
        <v>4</v>
      </c>
      <c r="I372" s="1893">
        <v>28</v>
      </c>
      <c r="J372" s="36">
        <f>H372*I372</f>
        <v>112</v>
      </c>
      <c r="K372" s="217"/>
      <c r="L372" s="73" t="s">
        <v>4212</v>
      </c>
      <c r="M372" s="27" t="s">
        <v>4476</v>
      </c>
      <c r="N372" s="1853" t="s">
        <v>4165</v>
      </c>
      <c r="O372" s="32">
        <v>45911</v>
      </c>
      <c r="P372" s="28"/>
      <c r="Q372" s="40">
        <v>45925</v>
      </c>
      <c r="R372" s="32">
        <v>45926</v>
      </c>
      <c r="S372" s="1828">
        <v>45926</v>
      </c>
    </row>
    <row r="373" spans="1:19" s="4" customFormat="1" ht="19.7" customHeight="1">
      <c r="A373" s="1494" t="s">
        <v>42</v>
      </c>
      <c r="C373" s="27">
        <v>13</v>
      </c>
      <c r="D373" s="146">
        <f t="shared" si="17"/>
        <v>340</v>
      </c>
      <c r="E373" s="28" t="s">
        <v>55</v>
      </c>
      <c r="F373" s="28" t="s">
        <v>55</v>
      </c>
      <c r="G373" s="1870" t="s">
        <v>505</v>
      </c>
      <c r="H373" s="1854">
        <v>4</v>
      </c>
      <c r="I373" s="1893">
        <v>113</v>
      </c>
      <c r="J373" s="36">
        <f>H373*I373</f>
        <v>452</v>
      </c>
      <c r="K373" s="217"/>
      <c r="L373" s="73" t="s">
        <v>3340</v>
      </c>
      <c r="M373" s="27" t="s">
        <v>4476</v>
      </c>
      <c r="N373" s="1853" t="s">
        <v>4165</v>
      </c>
      <c r="O373" s="32">
        <v>45911</v>
      </c>
      <c r="P373" s="28"/>
      <c r="Q373" s="40">
        <v>45925</v>
      </c>
      <c r="R373" s="32">
        <v>45926</v>
      </c>
      <c r="S373" s="1828">
        <v>45926</v>
      </c>
    </row>
    <row r="374" spans="1:19" s="4" customFormat="1" ht="19.7" customHeight="1">
      <c r="A374" s="1494" t="s">
        <v>42</v>
      </c>
      <c r="C374" s="27">
        <v>13</v>
      </c>
      <c r="D374" s="146">
        <f t="shared" si="17"/>
        <v>341</v>
      </c>
      <c r="E374" s="28" t="s">
        <v>55</v>
      </c>
      <c r="F374" s="28" t="s">
        <v>55</v>
      </c>
      <c r="G374" s="1870" t="s">
        <v>3049</v>
      </c>
      <c r="H374" s="1854">
        <v>4</v>
      </c>
      <c r="I374" s="1893">
        <v>113</v>
      </c>
      <c r="J374" s="36">
        <f>H374*I374</f>
        <v>452</v>
      </c>
      <c r="K374" s="217"/>
      <c r="L374" s="73" t="s">
        <v>3340</v>
      </c>
      <c r="M374" s="27" t="s">
        <v>4476</v>
      </c>
      <c r="N374" s="1853" t="s">
        <v>4165</v>
      </c>
      <c r="O374" s="32">
        <v>45911</v>
      </c>
      <c r="P374" s="28"/>
      <c r="Q374" s="40">
        <v>45925</v>
      </c>
      <c r="R374" s="32">
        <v>45926</v>
      </c>
      <c r="S374" s="1828">
        <v>45926</v>
      </c>
    </row>
    <row r="375" spans="1:19" s="4" customFormat="1" ht="19.7" customHeight="1">
      <c r="A375" s="1494" t="s">
        <v>109</v>
      </c>
      <c r="C375" s="27">
        <v>13</v>
      </c>
      <c r="D375" s="146">
        <f t="shared" si="17"/>
        <v>342</v>
      </c>
      <c r="E375" s="131" t="s">
        <v>61</v>
      </c>
      <c r="F375" s="131" t="s">
        <v>55</v>
      </c>
      <c r="G375" s="1870" t="s">
        <v>4481</v>
      </c>
      <c r="H375" s="1854">
        <v>2</v>
      </c>
      <c r="I375" s="1893">
        <v>3336</v>
      </c>
      <c r="J375" s="36">
        <f t="shared" si="18"/>
        <v>6672</v>
      </c>
      <c r="K375" s="217"/>
      <c r="L375" s="73" t="s">
        <v>4482</v>
      </c>
      <c r="M375" s="27" t="s">
        <v>4476</v>
      </c>
      <c r="N375" s="1853" t="s">
        <v>4165</v>
      </c>
      <c r="O375" s="32">
        <v>45911</v>
      </c>
      <c r="P375" s="28"/>
      <c r="Q375" s="40">
        <v>45925</v>
      </c>
      <c r="R375" s="32">
        <v>45926</v>
      </c>
      <c r="S375" s="1828">
        <v>45926</v>
      </c>
    </row>
    <row r="376" spans="1:19" s="4" customFormat="1" ht="19.7" customHeight="1">
      <c r="A376" s="1494" t="s">
        <v>42</v>
      </c>
      <c r="C376" s="27">
        <v>13</v>
      </c>
      <c r="D376" s="146">
        <f t="shared" si="17"/>
        <v>343</v>
      </c>
      <c r="E376" s="28" t="s">
        <v>55</v>
      </c>
      <c r="F376" s="28" t="s">
        <v>55</v>
      </c>
      <c r="G376" s="1870" t="s">
        <v>4359</v>
      </c>
      <c r="H376" s="1854">
        <v>8</v>
      </c>
      <c r="I376" s="1893">
        <v>28</v>
      </c>
      <c r="J376" s="36">
        <f t="shared" si="18"/>
        <v>224</v>
      </c>
      <c r="K376" s="217"/>
      <c r="L376" s="73" t="s">
        <v>4212</v>
      </c>
      <c r="M376" s="27" t="s">
        <v>4476</v>
      </c>
      <c r="N376" s="1853" t="s">
        <v>4165</v>
      </c>
      <c r="O376" s="32">
        <v>45911</v>
      </c>
      <c r="P376" s="28"/>
      <c r="Q376" s="40">
        <v>45925</v>
      </c>
      <c r="R376" s="32">
        <v>45926</v>
      </c>
      <c r="S376" s="1828">
        <v>45926</v>
      </c>
    </row>
    <row r="377" spans="1:19" s="4" customFormat="1" ht="19.7" customHeight="1">
      <c r="A377" s="1494" t="s">
        <v>42</v>
      </c>
      <c r="C377" s="27">
        <v>13</v>
      </c>
      <c r="D377" s="146">
        <f t="shared" si="17"/>
        <v>344</v>
      </c>
      <c r="E377" s="28" t="s">
        <v>55</v>
      </c>
      <c r="F377" s="28" t="s">
        <v>55</v>
      </c>
      <c r="G377" s="1870" t="s">
        <v>505</v>
      </c>
      <c r="H377" s="1854">
        <v>8</v>
      </c>
      <c r="I377" s="1893">
        <v>113</v>
      </c>
      <c r="J377" s="36">
        <f t="shared" si="18"/>
        <v>904</v>
      </c>
      <c r="K377" s="217"/>
      <c r="L377" s="73" t="s">
        <v>3340</v>
      </c>
      <c r="M377" s="27" t="s">
        <v>4476</v>
      </c>
      <c r="N377" s="1853" t="s">
        <v>4165</v>
      </c>
      <c r="O377" s="32">
        <v>45911</v>
      </c>
      <c r="P377" s="28"/>
      <c r="Q377" s="40">
        <v>45925</v>
      </c>
      <c r="R377" s="32">
        <v>45926</v>
      </c>
      <c r="S377" s="1828">
        <v>45926</v>
      </c>
    </row>
    <row r="378" spans="1:19" s="4" customFormat="1" ht="19.7" customHeight="1">
      <c r="A378" s="1494" t="s">
        <v>42</v>
      </c>
      <c r="C378" s="27">
        <v>13</v>
      </c>
      <c r="D378" s="146">
        <f t="shared" si="17"/>
        <v>345</v>
      </c>
      <c r="E378" s="28" t="s">
        <v>55</v>
      </c>
      <c r="F378" s="28" t="s">
        <v>55</v>
      </c>
      <c r="G378" s="1870" t="s">
        <v>4483</v>
      </c>
      <c r="H378" s="1854">
        <v>78</v>
      </c>
      <c r="I378" s="1893">
        <v>352</v>
      </c>
      <c r="J378" s="36">
        <f t="shared" si="18"/>
        <v>27456</v>
      </c>
      <c r="K378" s="217"/>
      <c r="L378" s="73" t="s">
        <v>4484</v>
      </c>
      <c r="M378" s="27" t="s">
        <v>4476</v>
      </c>
      <c r="N378" s="1853" t="s">
        <v>4165</v>
      </c>
      <c r="O378" s="32">
        <v>45911</v>
      </c>
      <c r="P378" s="28"/>
      <c r="Q378" s="40">
        <v>45925</v>
      </c>
      <c r="R378" s="32">
        <v>45926</v>
      </c>
      <c r="S378" s="1828">
        <v>45926</v>
      </c>
    </row>
    <row r="379" spans="1:19" s="4" customFormat="1" ht="19.7" customHeight="1">
      <c r="A379" s="1494" t="s">
        <v>42</v>
      </c>
      <c r="C379" s="27">
        <v>13</v>
      </c>
      <c r="D379" s="146">
        <f t="shared" si="17"/>
        <v>346</v>
      </c>
      <c r="E379" s="28" t="s">
        <v>55</v>
      </c>
      <c r="F379" s="28" t="s">
        <v>55</v>
      </c>
      <c r="G379" s="1870" t="s">
        <v>4380</v>
      </c>
      <c r="H379" s="1854">
        <v>8</v>
      </c>
      <c r="I379" s="1893">
        <v>594</v>
      </c>
      <c r="J379" s="36">
        <f t="shared" si="18"/>
        <v>4752</v>
      </c>
      <c r="K379" s="217"/>
      <c r="L379" s="73" t="s">
        <v>4167</v>
      </c>
      <c r="M379" s="27" t="s">
        <v>4476</v>
      </c>
      <c r="N379" s="1853" t="s">
        <v>4165</v>
      </c>
      <c r="O379" s="32">
        <v>45911</v>
      </c>
      <c r="P379" s="28"/>
      <c r="Q379" s="40">
        <v>45925</v>
      </c>
      <c r="R379" s="32">
        <v>45926</v>
      </c>
      <c r="S379" s="1828">
        <v>45926</v>
      </c>
    </row>
    <row r="380" spans="1:19" s="4" customFormat="1" ht="19.7" customHeight="1">
      <c r="A380" s="1494" t="s">
        <v>42</v>
      </c>
      <c r="C380" s="27">
        <v>13</v>
      </c>
      <c r="D380" s="146">
        <f t="shared" si="17"/>
        <v>347</v>
      </c>
      <c r="E380" s="28" t="s">
        <v>55</v>
      </c>
      <c r="F380" s="28" t="s">
        <v>55</v>
      </c>
      <c r="G380" s="1870" t="s">
        <v>4485</v>
      </c>
      <c r="H380" s="1854">
        <v>1</v>
      </c>
      <c r="I380" s="1893">
        <v>922</v>
      </c>
      <c r="J380" s="36">
        <f t="shared" si="18"/>
        <v>922</v>
      </c>
      <c r="K380" s="217"/>
      <c r="L380" s="73" t="s">
        <v>4171</v>
      </c>
      <c r="M380" s="27" t="s">
        <v>4476</v>
      </c>
      <c r="N380" s="1853" t="s">
        <v>4165</v>
      </c>
      <c r="O380" s="32">
        <v>45911</v>
      </c>
      <c r="P380" s="28"/>
      <c r="Q380" s="40">
        <v>45925</v>
      </c>
      <c r="R380" s="32">
        <v>45926</v>
      </c>
      <c r="S380" s="1828">
        <v>45926</v>
      </c>
    </row>
    <row r="381" spans="1:19" s="4" customFormat="1" ht="19.7" customHeight="1">
      <c r="A381" s="1494" t="s">
        <v>42</v>
      </c>
      <c r="C381" s="27">
        <v>13</v>
      </c>
      <c r="D381" s="146">
        <f t="shared" si="17"/>
        <v>348</v>
      </c>
      <c r="E381" s="28" t="s">
        <v>55</v>
      </c>
      <c r="F381" s="28" t="s">
        <v>55</v>
      </c>
      <c r="G381" s="1870" t="s">
        <v>4359</v>
      </c>
      <c r="H381" s="1854">
        <v>2</v>
      </c>
      <c r="I381" s="1893">
        <v>28</v>
      </c>
      <c r="J381" s="36">
        <f t="shared" si="18"/>
        <v>56</v>
      </c>
      <c r="K381" s="217"/>
      <c r="L381" s="73" t="s">
        <v>4212</v>
      </c>
      <c r="M381" s="27" t="s">
        <v>4476</v>
      </c>
      <c r="N381" s="1853" t="s">
        <v>4165</v>
      </c>
      <c r="O381" s="32">
        <v>45911</v>
      </c>
      <c r="P381" s="28"/>
      <c r="Q381" s="40">
        <v>45925</v>
      </c>
      <c r="R381" s="32">
        <v>45926</v>
      </c>
      <c r="S381" s="1828">
        <v>45926</v>
      </c>
    </row>
    <row r="382" spans="1:19" s="4" customFormat="1" ht="19.7" customHeight="1">
      <c r="A382" s="1494" t="s">
        <v>42</v>
      </c>
      <c r="C382" s="27">
        <v>13</v>
      </c>
      <c r="D382" s="146">
        <f t="shared" si="17"/>
        <v>349</v>
      </c>
      <c r="E382" s="28" t="s">
        <v>4486</v>
      </c>
      <c r="F382" s="28" t="s">
        <v>55</v>
      </c>
      <c r="G382" s="1870" t="s">
        <v>4487</v>
      </c>
      <c r="H382" s="1854">
        <v>2</v>
      </c>
      <c r="I382" s="1893">
        <v>53</v>
      </c>
      <c r="J382" s="36">
        <f t="shared" si="18"/>
        <v>106</v>
      </c>
      <c r="K382" s="217"/>
      <c r="L382" s="73" t="s">
        <v>3340</v>
      </c>
      <c r="M382" s="27" t="s">
        <v>4476</v>
      </c>
      <c r="N382" s="1853" t="s">
        <v>4165</v>
      </c>
      <c r="O382" s="32">
        <v>45911</v>
      </c>
      <c r="P382" s="28"/>
      <c r="Q382" s="40">
        <v>45925</v>
      </c>
      <c r="R382" s="32">
        <v>45926</v>
      </c>
      <c r="S382" s="1828">
        <v>45926</v>
      </c>
    </row>
    <row r="383" spans="1:19" s="4" customFormat="1" ht="19.7" customHeight="1">
      <c r="A383" s="1494" t="s">
        <v>42</v>
      </c>
      <c r="C383" s="27">
        <v>13</v>
      </c>
      <c r="D383" s="146">
        <f t="shared" si="17"/>
        <v>350</v>
      </c>
      <c r="E383" s="28" t="s">
        <v>55</v>
      </c>
      <c r="F383" s="28" t="s">
        <v>55</v>
      </c>
      <c r="G383" s="1870" t="s">
        <v>4311</v>
      </c>
      <c r="H383" s="1854">
        <v>2</v>
      </c>
      <c r="I383" s="1893">
        <v>128</v>
      </c>
      <c r="J383" s="36">
        <f t="shared" si="18"/>
        <v>256</v>
      </c>
      <c r="K383" s="217"/>
      <c r="L383" s="73" t="s">
        <v>4169</v>
      </c>
      <c r="M383" s="27" t="s">
        <v>4476</v>
      </c>
      <c r="N383" s="1853" t="s">
        <v>4165</v>
      </c>
      <c r="O383" s="32">
        <v>45911</v>
      </c>
      <c r="P383" s="28"/>
      <c r="Q383" s="40">
        <v>45925</v>
      </c>
      <c r="R383" s="32">
        <v>45926</v>
      </c>
      <c r="S383" s="1828">
        <v>45926</v>
      </c>
    </row>
    <row r="384" spans="1:19" s="4" customFormat="1" ht="19.7" customHeight="1">
      <c r="A384" s="1494" t="s">
        <v>42</v>
      </c>
      <c r="C384" s="27">
        <v>13</v>
      </c>
      <c r="D384" s="146">
        <f t="shared" si="17"/>
        <v>351</v>
      </c>
      <c r="E384" s="28" t="s">
        <v>55</v>
      </c>
      <c r="F384" s="28" t="s">
        <v>55</v>
      </c>
      <c r="G384" s="1870" t="s">
        <v>4488</v>
      </c>
      <c r="H384" s="1854">
        <v>6</v>
      </c>
      <c r="I384" s="1893">
        <v>1376</v>
      </c>
      <c r="J384" s="36">
        <f t="shared" si="18"/>
        <v>8256</v>
      </c>
      <c r="K384" s="217"/>
      <c r="L384" s="73" t="s">
        <v>4171</v>
      </c>
      <c r="M384" s="27" t="s">
        <v>4476</v>
      </c>
      <c r="N384" s="1853" t="s">
        <v>4165</v>
      </c>
      <c r="O384" s="32">
        <v>45911</v>
      </c>
      <c r="P384" s="28"/>
      <c r="Q384" s="40">
        <v>45925</v>
      </c>
      <c r="R384" s="32">
        <v>45926</v>
      </c>
      <c r="S384" s="1828">
        <v>45926</v>
      </c>
    </row>
    <row r="385" spans="1:19" s="4" customFormat="1" ht="19.7" customHeight="1">
      <c r="A385" s="1494" t="s">
        <v>42</v>
      </c>
      <c r="C385" s="27">
        <v>13</v>
      </c>
      <c r="D385" s="146">
        <f t="shared" si="17"/>
        <v>352</v>
      </c>
      <c r="E385" s="28" t="s">
        <v>55</v>
      </c>
      <c r="F385" s="28" t="s">
        <v>55</v>
      </c>
      <c r="G385" s="1870" t="s">
        <v>4489</v>
      </c>
      <c r="H385" s="1854">
        <v>1</v>
      </c>
      <c r="I385" s="1893">
        <v>1514</v>
      </c>
      <c r="J385" s="36">
        <f t="shared" si="18"/>
        <v>1514</v>
      </c>
      <c r="K385" s="217"/>
      <c r="L385" s="73" t="s">
        <v>4171</v>
      </c>
      <c r="M385" s="27" t="s">
        <v>4476</v>
      </c>
      <c r="N385" s="1853" t="s">
        <v>4165</v>
      </c>
      <c r="O385" s="32">
        <v>45911</v>
      </c>
      <c r="P385" s="28"/>
      <c r="Q385" s="40">
        <v>45925</v>
      </c>
      <c r="R385" s="32">
        <v>45926</v>
      </c>
      <c r="S385" s="1828">
        <v>45926</v>
      </c>
    </row>
    <row r="386" spans="1:19" s="4" customFormat="1" ht="19.7" customHeight="1">
      <c r="A386" s="1494" t="s">
        <v>42</v>
      </c>
      <c r="C386" s="27">
        <v>13</v>
      </c>
      <c r="D386" s="146">
        <f t="shared" si="17"/>
        <v>353</v>
      </c>
      <c r="E386" s="28" t="s">
        <v>55</v>
      </c>
      <c r="F386" s="28" t="s">
        <v>55</v>
      </c>
      <c r="G386" s="1870" t="s">
        <v>4490</v>
      </c>
      <c r="H386" s="1854">
        <v>2</v>
      </c>
      <c r="I386" s="1893">
        <v>1920</v>
      </c>
      <c r="J386" s="36">
        <f t="shared" si="18"/>
        <v>3840</v>
      </c>
      <c r="K386" s="217"/>
      <c r="L386" s="73" t="s">
        <v>4171</v>
      </c>
      <c r="M386" s="27" t="s">
        <v>4476</v>
      </c>
      <c r="N386" s="1853" t="s">
        <v>4165</v>
      </c>
      <c r="O386" s="32">
        <v>45911</v>
      </c>
      <c r="P386" s="28"/>
      <c r="Q386" s="40">
        <v>45925</v>
      </c>
      <c r="R386" s="32">
        <v>45926</v>
      </c>
      <c r="S386" s="1828">
        <v>45926</v>
      </c>
    </row>
    <row r="387" spans="1:19" s="4" customFormat="1" ht="19.7" customHeight="1">
      <c r="A387" s="1494" t="s">
        <v>42</v>
      </c>
      <c r="C387" s="27">
        <v>13</v>
      </c>
      <c r="D387" s="146">
        <f t="shared" si="17"/>
        <v>354</v>
      </c>
      <c r="E387" s="28" t="s">
        <v>55</v>
      </c>
      <c r="F387" s="28" t="s">
        <v>55</v>
      </c>
      <c r="G387" s="1870" t="s">
        <v>4491</v>
      </c>
      <c r="H387" s="1854">
        <v>1</v>
      </c>
      <c r="I387" s="1893">
        <v>4712</v>
      </c>
      <c r="J387" s="36">
        <f t="shared" si="18"/>
        <v>4712</v>
      </c>
      <c r="K387" s="217"/>
      <c r="L387" s="73" t="s">
        <v>4171</v>
      </c>
      <c r="M387" s="27" t="s">
        <v>4476</v>
      </c>
      <c r="N387" s="1853" t="s">
        <v>4165</v>
      </c>
      <c r="O387" s="32">
        <v>45911</v>
      </c>
      <c r="P387" s="28"/>
      <c r="Q387" s="40">
        <v>45925</v>
      </c>
      <c r="R387" s="32">
        <v>45926</v>
      </c>
      <c r="S387" s="1828">
        <v>45926</v>
      </c>
    </row>
    <row r="388" spans="1:19" s="4" customFormat="1" ht="19.7" customHeight="1">
      <c r="A388" s="1494" t="s">
        <v>42</v>
      </c>
      <c r="C388" s="27">
        <v>13</v>
      </c>
      <c r="D388" s="146">
        <f t="shared" si="17"/>
        <v>355</v>
      </c>
      <c r="E388" s="28" t="s">
        <v>55</v>
      </c>
      <c r="F388" s="28" t="s">
        <v>55</v>
      </c>
      <c r="G388" s="1870" t="s">
        <v>4492</v>
      </c>
      <c r="H388" s="1854">
        <v>3</v>
      </c>
      <c r="I388" s="1893">
        <v>2504</v>
      </c>
      <c r="J388" s="36">
        <f t="shared" si="18"/>
        <v>7512</v>
      </c>
      <c r="K388" s="217"/>
      <c r="L388" s="73" t="s">
        <v>4171</v>
      </c>
      <c r="M388" s="27" t="s">
        <v>4476</v>
      </c>
      <c r="N388" s="1853" t="s">
        <v>4165</v>
      </c>
      <c r="O388" s="32">
        <v>45911</v>
      </c>
      <c r="P388" s="28"/>
      <c r="Q388" s="40">
        <v>45925</v>
      </c>
      <c r="R388" s="32">
        <v>45926</v>
      </c>
      <c r="S388" s="1828">
        <v>45926</v>
      </c>
    </row>
    <row r="389" spans="1:19" s="4" customFormat="1" ht="19.7" customHeight="1">
      <c r="A389" s="1494" t="s">
        <v>42</v>
      </c>
      <c r="C389" s="27">
        <v>13</v>
      </c>
      <c r="D389" s="146">
        <f t="shared" si="17"/>
        <v>356</v>
      </c>
      <c r="E389" s="28" t="s">
        <v>55</v>
      </c>
      <c r="F389" s="28" t="s">
        <v>55</v>
      </c>
      <c r="G389" s="1870" t="s">
        <v>4493</v>
      </c>
      <c r="H389" s="1854">
        <v>2</v>
      </c>
      <c r="I389" s="1893">
        <v>2979</v>
      </c>
      <c r="J389" s="36">
        <f t="shared" si="18"/>
        <v>5958</v>
      </c>
      <c r="K389" s="217"/>
      <c r="L389" s="73" t="s">
        <v>4171</v>
      </c>
      <c r="M389" s="27" t="s">
        <v>4476</v>
      </c>
      <c r="N389" s="1853" t="s">
        <v>4165</v>
      </c>
      <c r="O389" s="32">
        <v>45911</v>
      </c>
      <c r="P389" s="28"/>
      <c r="Q389" s="40">
        <v>45925</v>
      </c>
      <c r="R389" s="32">
        <v>45926</v>
      </c>
      <c r="S389" s="1828">
        <v>45926</v>
      </c>
    </row>
    <row r="390" spans="1:19" s="4" customFormat="1" ht="19.7" customHeight="1">
      <c r="A390" s="1494" t="s">
        <v>42</v>
      </c>
      <c r="C390" s="27">
        <v>13</v>
      </c>
      <c r="D390" s="146">
        <f t="shared" si="17"/>
        <v>357</v>
      </c>
      <c r="E390" s="28" t="s">
        <v>55</v>
      </c>
      <c r="F390" s="28" t="s">
        <v>55</v>
      </c>
      <c r="G390" s="1870" t="s">
        <v>4494</v>
      </c>
      <c r="H390" s="1854">
        <v>2</v>
      </c>
      <c r="I390" s="1893">
        <v>2534</v>
      </c>
      <c r="J390" s="36">
        <f t="shared" si="18"/>
        <v>5068</v>
      </c>
      <c r="K390" s="217"/>
      <c r="L390" s="73" t="s">
        <v>4171</v>
      </c>
      <c r="M390" s="27" t="s">
        <v>4476</v>
      </c>
      <c r="N390" s="1853" t="s">
        <v>4165</v>
      </c>
      <c r="O390" s="32">
        <v>45911</v>
      </c>
      <c r="P390" s="28"/>
      <c r="Q390" s="40">
        <v>45925</v>
      </c>
      <c r="R390" s="32">
        <v>45926</v>
      </c>
      <c r="S390" s="1828">
        <v>45926</v>
      </c>
    </row>
    <row r="391" spans="1:19" s="4" customFormat="1" ht="19.7" customHeight="1">
      <c r="A391" s="1494" t="s">
        <v>42</v>
      </c>
      <c r="C391" s="27">
        <v>13</v>
      </c>
      <c r="D391" s="146">
        <f t="shared" si="17"/>
        <v>358</v>
      </c>
      <c r="E391" s="28" t="s">
        <v>55</v>
      </c>
      <c r="F391" s="28" t="s">
        <v>55</v>
      </c>
      <c r="G391" s="1870" t="s">
        <v>4495</v>
      </c>
      <c r="H391" s="1854">
        <v>2</v>
      </c>
      <c r="I391" s="1893">
        <v>144</v>
      </c>
      <c r="J391" s="36">
        <f t="shared" si="18"/>
        <v>288</v>
      </c>
      <c r="K391" s="217"/>
      <c r="L391" s="73" t="s">
        <v>4169</v>
      </c>
      <c r="M391" s="27" t="s">
        <v>4476</v>
      </c>
      <c r="N391" s="1853" t="s">
        <v>4165</v>
      </c>
      <c r="O391" s="32">
        <v>45911</v>
      </c>
      <c r="P391" s="28"/>
      <c r="Q391" s="40">
        <v>45925</v>
      </c>
      <c r="R391" s="32">
        <v>45926</v>
      </c>
      <c r="S391" s="1828">
        <v>45926</v>
      </c>
    </row>
    <row r="392" spans="1:19" s="4" customFormat="1" ht="19.7" customHeight="1">
      <c r="A392" s="1494" t="s">
        <v>42</v>
      </c>
      <c r="C392" s="27">
        <v>13</v>
      </c>
      <c r="D392" s="146">
        <f t="shared" si="17"/>
        <v>359</v>
      </c>
      <c r="E392" s="28" t="s">
        <v>55</v>
      </c>
      <c r="F392" s="28" t="s">
        <v>55</v>
      </c>
      <c r="G392" s="1870" t="s">
        <v>4496</v>
      </c>
      <c r="H392" s="1854">
        <v>1</v>
      </c>
      <c r="I392" s="1893">
        <v>2613</v>
      </c>
      <c r="J392" s="36">
        <f t="shared" si="18"/>
        <v>2613</v>
      </c>
      <c r="K392" s="217"/>
      <c r="L392" s="73" t="s">
        <v>4171</v>
      </c>
      <c r="M392" s="27" t="s">
        <v>4476</v>
      </c>
      <c r="N392" s="1853" t="s">
        <v>4165</v>
      </c>
      <c r="O392" s="32">
        <v>45911</v>
      </c>
      <c r="P392" s="28"/>
      <c r="Q392" s="40">
        <v>45925</v>
      </c>
      <c r="R392" s="32">
        <v>45926</v>
      </c>
      <c r="S392" s="1828">
        <v>45926</v>
      </c>
    </row>
    <row r="393" spans="1:19" s="4" customFormat="1" ht="19.7" customHeight="1">
      <c r="A393" s="1494" t="s">
        <v>109</v>
      </c>
      <c r="C393" s="27">
        <v>13</v>
      </c>
      <c r="D393" s="146">
        <f t="shared" si="17"/>
        <v>360</v>
      </c>
      <c r="E393" s="131" t="s">
        <v>61</v>
      </c>
      <c r="F393" s="131" t="s">
        <v>55</v>
      </c>
      <c r="G393" s="1870" t="s">
        <v>4497</v>
      </c>
      <c r="H393" s="1854">
        <v>2</v>
      </c>
      <c r="I393" s="1893">
        <v>2390</v>
      </c>
      <c r="J393" s="1257">
        <f t="shared" si="18"/>
        <v>4780</v>
      </c>
      <c r="K393" s="217"/>
      <c r="L393" s="73" t="s">
        <v>4498</v>
      </c>
      <c r="M393" s="27" t="s">
        <v>4476</v>
      </c>
      <c r="N393" s="1853" t="s">
        <v>4165</v>
      </c>
      <c r="O393" s="32">
        <v>45911</v>
      </c>
      <c r="P393" s="28"/>
      <c r="Q393" s="40">
        <v>45925</v>
      </c>
      <c r="R393" s="32">
        <v>45926</v>
      </c>
      <c r="S393" s="1828">
        <v>45926</v>
      </c>
    </row>
    <row r="394" spans="1:19" s="4" customFormat="1" ht="19.7" customHeight="1">
      <c r="A394" s="1494" t="s">
        <v>42</v>
      </c>
      <c r="C394" s="27">
        <v>13</v>
      </c>
      <c r="D394" s="146">
        <f t="shared" si="17"/>
        <v>361</v>
      </c>
      <c r="E394" s="28" t="s">
        <v>55</v>
      </c>
      <c r="F394" s="28" t="s">
        <v>55</v>
      </c>
      <c r="G394" s="1870" t="s">
        <v>4495</v>
      </c>
      <c r="H394" s="1854">
        <v>2</v>
      </c>
      <c r="I394" s="1893">
        <v>144</v>
      </c>
      <c r="J394" s="36">
        <f t="shared" si="18"/>
        <v>288</v>
      </c>
      <c r="K394" s="217"/>
      <c r="L394" s="73" t="s">
        <v>4169</v>
      </c>
      <c r="M394" s="27" t="s">
        <v>4476</v>
      </c>
      <c r="N394" s="1853" t="s">
        <v>4165</v>
      </c>
      <c r="O394" s="32">
        <v>45911</v>
      </c>
      <c r="P394" s="28"/>
      <c r="Q394" s="40">
        <v>45925</v>
      </c>
      <c r="R394" s="32">
        <v>45926</v>
      </c>
      <c r="S394" s="1828">
        <v>45926</v>
      </c>
    </row>
    <row r="395" spans="1:19" s="4" customFormat="1" ht="19.7" customHeight="1">
      <c r="A395" s="1494" t="s">
        <v>42</v>
      </c>
      <c r="C395" s="27">
        <v>13</v>
      </c>
      <c r="D395" s="146">
        <f t="shared" si="17"/>
        <v>362</v>
      </c>
      <c r="E395" s="28" t="s">
        <v>55</v>
      </c>
      <c r="F395" s="28" t="s">
        <v>55</v>
      </c>
      <c r="G395" s="1870" t="s">
        <v>4359</v>
      </c>
      <c r="H395" s="1854">
        <v>8</v>
      </c>
      <c r="I395" s="1893">
        <v>28</v>
      </c>
      <c r="J395" s="36">
        <f t="shared" si="18"/>
        <v>224</v>
      </c>
      <c r="K395" s="217"/>
      <c r="L395" s="73" t="s">
        <v>4212</v>
      </c>
      <c r="M395" s="27" t="s">
        <v>4476</v>
      </c>
      <c r="N395" s="1853" t="s">
        <v>4165</v>
      </c>
      <c r="O395" s="32">
        <v>45911</v>
      </c>
      <c r="P395" s="28"/>
      <c r="Q395" s="40">
        <v>45925</v>
      </c>
      <c r="R395" s="32">
        <v>45926</v>
      </c>
      <c r="S395" s="1828">
        <v>45926</v>
      </c>
    </row>
    <row r="396" spans="1:19" s="4" customFormat="1" ht="19.7" customHeight="1">
      <c r="A396" s="1494" t="s">
        <v>42</v>
      </c>
      <c r="C396" s="27">
        <v>13</v>
      </c>
      <c r="D396" s="146">
        <f t="shared" si="17"/>
        <v>363</v>
      </c>
      <c r="E396" s="28" t="s">
        <v>4486</v>
      </c>
      <c r="F396" s="28" t="s">
        <v>55</v>
      </c>
      <c r="G396" s="1870" t="s">
        <v>4487</v>
      </c>
      <c r="H396" s="1854">
        <v>8</v>
      </c>
      <c r="I396" s="1893">
        <v>53</v>
      </c>
      <c r="J396" s="36">
        <f t="shared" si="18"/>
        <v>424</v>
      </c>
      <c r="K396" s="217"/>
      <c r="L396" s="73" t="s">
        <v>3340</v>
      </c>
      <c r="M396" s="27" t="s">
        <v>4476</v>
      </c>
      <c r="N396" s="1853" t="s">
        <v>4165</v>
      </c>
      <c r="O396" s="32">
        <v>45911</v>
      </c>
      <c r="P396" s="28"/>
      <c r="Q396" s="40">
        <v>45925</v>
      </c>
      <c r="R396" s="32">
        <v>45926</v>
      </c>
      <c r="S396" s="1828">
        <v>45926</v>
      </c>
    </row>
    <row r="397" spans="1:19" s="4" customFormat="1" ht="19.7" customHeight="1">
      <c r="A397" s="1494" t="s">
        <v>42</v>
      </c>
      <c r="C397" s="27">
        <v>13</v>
      </c>
      <c r="D397" s="146">
        <f t="shared" si="17"/>
        <v>364</v>
      </c>
      <c r="E397" s="28" t="s">
        <v>55</v>
      </c>
      <c r="F397" s="28" t="s">
        <v>55</v>
      </c>
      <c r="G397" s="1870" t="s">
        <v>4499</v>
      </c>
      <c r="H397" s="1854">
        <v>1</v>
      </c>
      <c r="I397" s="1893">
        <v>2762</v>
      </c>
      <c r="J397" s="36">
        <f t="shared" si="18"/>
        <v>2762</v>
      </c>
      <c r="K397" s="217"/>
      <c r="L397" s="73" t="s">
        <v>4171</v>
      </c>
      <c r="M397" s="27" t="s">
        <v>4476</v>
      </c>
      <c r="N397" s="1853" t="s">
        <v>4165</v>
      </c>
      <c r="O397" s="32">
        <v>45911</v>
      </c>
      <c r="P397" s="28"/>
      <c r="Q397" s="40">
        <v>45925</v>
      </c>
      <c r="R397" s="32">
        <v>45926</v>
      </c>
      <c r="S397" s="1828">
        <v>45926</v>
      </c>
    </row>
    <row r="398" spans="1:19" s="4" customFormat="1" ht="19.7" customHeight="1">
      <c r="A398" s="1494" t="s">
        <v>42</v>
      </c>
      <c r="C398" s="27">
        <v>13</v>
      </c>
      <c r="D398" s="146">
        <f t="shared" si="17"/>
        <v>365</v>
      </c>
      <c r="E398" s="28" t="s">
        <v>55</v>
      </c>
      <c r="F398" s="28" t="s">
        <v>55</v>
      </c>
      <c r="G398" s="1870" t="s">
        <v>4495</v>
      </c>
      <c r="H398" s="1854">
        <v>2</v>
      </c>
      <c r="I398" s="1893">
        <v>144</v>
      </c>
      <c r="J398" s="36">
        <f t="shared" si="18"/>
        <v>288</v>
      </c>
      <c r="K398" s="217"/>
      <c r="L398" s="73" t="s">
        <v>4169</v>
      </c>
      <c r="M398" s="27" t="s">
        <v>4476</v>
      </c>
      <c r="N398" s="1853" t="s">
        <v>4165</v>
      </c>
      <c r="O398" s="32">
        <v>45911</v>
      </c>
      <c r="P398" s="28"/>
      <c r="Q398" s="40">
        <v>45925</v>
      </c>
      <c r="R398" s="32">
        <v>45926</v>
      </c>
      <c r="S398" s="1828">
        <v>45926</v>
      </c>
    </row>
    <row r="399" spans="1:19" s="4" customFormat="1" ht="19.7" customHeight="1">
      <c r="A399" s="1494" t="s">
        <v>42</v>
      </c>
      <c r="C399" s="27">
        <v>13</v>
      </c>
      <c r="D399" s="146">
        <f t="shared" si="17"/>
        <v>366</v>
      </c>
      <c r="E399" s="28" t="s">
        <v>55</v>
      </c>
      <c r="F399" s="28" t="s">
        <v>55</v>
      </c>
      <c r="G399" s="1870" t="s">
        <v>4371</v>
      </c>
      <c r="H399" s="1854">
        <v>4</v>
      </c>
      <c r="I399" s="1893">
        <v>23</v>
      </c>
      <c r="J399" s="36">
        <f t="shared" si="18"/>
        <v>92</v>
      </c>
      <c r="K399" s="217"/>
      <c r="L399" s="73" t="s">
        <v>3340</v>
      </c>
      <c r="M399" s="27" t="s">
        <v>4476</v>
      </c>
      <c r="N399" s="1853" t="s">
        <v>4165</v>
      </c>
      <c r="O399" s="32">
        <v>45911</v>
      </c>
      <c r="P399" s="28"/>
      <c r="Q399" s="40">
        <v>45925</v>
      </c>
      <c r="R399" s="32">
        <v>45926</v>
      </c>
      <c r="S399" s="1828">
        <v>45926</v>
      </c>
    </row>
    <row r="400" spans="1:19" s="4" customFormat="1" ht="19.7" customHeight="1">
      <c r="A400" s="1494" t="s">
        <v>42</v>
      </c>
      <c r="C400" s="27">
        <v>13</v>
      </c>
      <c r="D400" s="146">
        <f t="shared" si="17"/>
        <v>367</v>
      </c>
      <c r="E400" s="28" t="s">
        <v>55</v>
      </c>
      <c r="F400" s="28" t="s">
        <v>55</v>
      </c>
      <c r="G400" s="1870" t="s">
        <v>2006</v>
      </c>
      <c r="H400" s="1854">
        <v>4</v>
      </c>
      <c r="I400" s="1893">
        <v>67</v>
      </c>
      <c r="J400" s="36">
        <f t="shared" si="18"/>
        <v>268</v>
      </c>
      <c r="K400" s="217"/>
      <c r="L400" s="73" t="s">
        <v>4500</v>
      </c>
      <c r="M400" s="27" t="s">
        <v>4476</v>
      </c>
      <c r="N400" s="1853" t="s">
        <v>4165</v>
      </c>
      <c r="O400" s="32">
        <v>45911</v>
      </c>
      <c r="P400" s="28"/>
      <c r="Q400" s="40">
        <v>45925</v>
      </c>
      <c r="R400" s="32">
        <v>45926</v>
      </c>
      <c r="S400" s="1828">
        <v>45926</v>
      </c>
    </row>
    <row r="401" spans="1:19" s="4" customFormat="1" ht="19.7" customHeight="1">
      <c r="A401" s="1494" t="s">
        <v>42</v>
      </c>
      <c r="C401" s="27">
        <v>13</v>
      </c>
      <c r="D401" s="146">
        <f t="shared" si="17"/>
        <v>368</v>
      </c>
      <c r="E401" s="28" t="s">
        <v>55</v>
      </c>
      <c r="F401" s="28" t="s">
        <v>55</v>
      </c>
      <c r="G401" s="1870" t="s">
        <v>4393</v>
      </c>
      <c r="H401" s="1854">
        <v>2</v>
      </c>
      <c r="I401" s="1893">
        <v>583</v>
      </c>
      <c r="J401" s="36">
        <f t="shared" si="18"/>
        <v>1166</v>
      </c>
      <c r="K401" s="217"/>
      <c r="L401" s="73" t="s">
        <v>4501</v>
      </c>
      <c r="M401" s="27" t="s">
        <v>4476</v>
      </c>
      <c r="N401" s="1853" t="s">
        <v>4165</v>
      </c>
      <c r="O401" s="32">
        <v>45911</v>
      </c>
      <c r="P401" s="28"/>
      <c r="Q401" s="40">
        <v>45925</v>
      </c>
      <c r="R401" s="32">
        <v>45926</v>
      </c>
      <c r="S401" s="1828">
        <v>45926</v>
      </c>
    </row>
    <row r="402" spans="1:19" s="4" customFormat="1" ht="19.7" customHeight="1">
      <c r="A402" s="1494" t="s">
        <v>42</v>
      </c>
      <c r="C402" s="27">
        <v>13</v>
      </c>
      <c r="D402" s="146">
        <f t="shared" si="17"/>
        <v>369</v>
      </c>
      <c r="E402" s="28" t="s">
        <v>55</v>
      </c>
      <c r="F402" s="28" t="s">
        <v>55</v>
      </c>
      <c r="G402" s="1870" t="s">
        <v>4299</v>
      </c>
      <c r="H402" s="1854">
        <v>2</v>
      </c>
      <c r="I402" s="1893">
        <v>2056</v>
      </c>
      <c r="J402" s="36">
        <f t="shared" si="18"/>
        <v>4112</v>
      </c>
      <c r="K402" s="217"/>
      <c r="L402" s="73" t="s">
        <v>3724</v>
      </c>
      <c r="M402" s="27" t="s">
        <v>4476</v>
      </c>
      <c r="N402" s="1853" t="s">
        <v>4165</v>
      </c>
      <c r="O402" s="32">
        <v>45911</v>
      </c>
      <c r="P402" s="28"/>
      <c r="Q402" s="40">
        <v>45925</v>
      </c>
      <c r="R402" s="32">
        <v>45926</v>
      </c>
      <c r="S402" s="1828">
        <v>45926</v>
      </c>
    </row>
    <row r="403" spans="1:19" s="4" customFormat="1" ht="19.7" customHeight="1">
      <c r="A403" s="1494" t="s">
        <v>42</v>
      </c>
      <c r="C403" s="27">
        <v>13</v>
      </c>
      <c r="D403" s="146">
        <f t="shared" si="17"/>
        <v>370</v>
      </c>
      <c r="E403" s="28" t="s">
        <v>55</v>
      </c>
      <c r="F403" s="28" t="s">
        <v>55</v>
      </c>
      <c r="G403" s="1870" t="s">
        <v>4502</v>
      </c>
      <c r="H403" s="1854">
        <v>2</v>
      </c>
      <c r="I403" s="1893">
        <v>2865</v>
      </c>
      <c r="J403" s="36">
        <f t="shared" si="18"/>
        <v>5730</v>
      </c>
      <c r="K403" s="217"/>
      <c r="L403" s="73" t="s">
        <v>4503</v>
      </c>
      <c r="M403" s="27" t="s">
        <v>4476</v>
      </c>
      <c r="N403" s="1853" t="s">
        <v>4165</v>
      </c>
      <c r="O403" s="32">
        <v>45911</v>
      </c>
      <c r="P403" s="28"/>
      <c r="Q403" s="40">
        <v>45925</v>
      </c>
      <c r="R403" s="32">
        <v>45926</v>
      </c>
      <c r="S403" s="1828">
        <v>45926</v>
      </c>
    </row>
    <row r="404" spans="1:19" s="4" customFormat="1" ht="19.7" customHeight="1">
      <c r="A404" s="1494" t="s">
        <v>42</v>
      </c>
      <c r="C404" s="27">
        <v>13</v>
      </c>
      <c r="D404" s="146">
        <f t="shared" si="17"/>
        <v>371</v>
      </c>
      <c r="E404" s="28" t="s">
        <v>55</v>
      </c>
      <c r="F404" s="28" t="s">
        <v>55</v>
      </c>
      <c r="G404" s="1870" t="s">
        <v>4504</v>
      </c>
      <c r="H404" s="1854">
        <v>2</v>
      </c>
      <c r="I404" s="1893">
        <v>4009</v>
      </c>
      <c r="J404" s="36">
        <f t="shared" si="18"/>
        <v>8018</v>
      </c>
      <c r="K404" s="217"/>
      <c r="L404" s="73" t="s">
        <v>4396</v>
      </c>
      <c r="M404" s="27" t="s">
        <v>4476</v>
      </c>
      <c r="N404" s="1853" t="s">
        <v>4165</v>
      </c>
      <c r="O404" s="32">
        <v>45911</v>
      </c>
      <c r="P404" s="28"/>
      <c r="Q404" s="40">
        <v>45925</v>
      </c>
      <c r="R404" s="32">
        <v>45926</v>
      </c>
      <c r="S404" s="1828">
        <v>45926</v>
      </c>
    </row>
    <row r="405" spans="1:19" s="4" customFormat="1" ht="19.7" customHeight="1">
      <c r="A405" s="1494" t="s">
        <v>42</v>
      </c>
      <c r="C405" s="27">
        <v>13</v>
      </c>
      <c r="D405" s="146">
        <f t="shared" si="17"/>
        <v>372</v>
      </c>
      <c r="E405" s="28" t="s">
        <v>55</v>
      </c>
      <c r="F405" s="28" t="s">
        <v>55</v>
      </c>
      <c r="G405" s="1870" t="s">
        <v>505</v>
      </c>
      <c r="H405" s="1854">
        <v>8</v>
      </c>
      <c r="I405" s="1893">
        <v>113</v>
      </c>
      <c r="J405" s="36">
        <f t="shared" si="18"/>
        <v>904</v>
      </c>
      <c r="K405" s="217"/>
      <c r="L405" s="73" t="s">
        <v>3340</v>
      </c>
      <c r="M405" s="27" t="s">
        <v>4476</v>
      </c>
      <c r="N405" s="1853" t="s">
        <v>4165</v>
      </c>
      <c r="O405" s="32">
        <v>45911</v>
      </c>
      <c r="P405" s="28"/>
      <c r="Q405" s="40">
        <v>45925</v>
      </c>
      <c r="R405" s="32">
        <v>45926</v>
      </c>
      <c r="S405" s="1828">
        <v>45926</v>
      </c>
    </row>
    <row r="406" spans="1:19" s="4" customFormat="1" ht="19.7" customHeight="1">
      <c r="A406" s="1494" t="s">
        <v>42</v>
      </c>
      <c r="C406" s="27">
        <v>14</v>
      </c>
      <c r="D406" s="146">
        <f t="shared" si="17"/>
        <v>373</v>
      </c>
      <c r="E406" s="28" t="s">
        <v>55</v>
      </c>
      <c r="F406" s="28" t="s">
        <v>55</v>
      </c>
      <c r="G406" s="1870" t="s">
        <v>2880</v>
      </c>
      <c r="H406" s="1854">
        <v>8</v>
      </c>
      <c r="I406" s="1893">
        <v>89</v>
      </c>
      <c r="J406" s="36">
        <f t="shared" si="18"/>
        <v>712</v>
      </c>
      <c r="K406" s="217"/>
      <c r="L406" s="73" t="s">
        <v>2881</v>
      </c>
      <c r="M406" s="27" t="s">
        <v>4476</v>
      </c>
      <c r="N406" s="1853" t="s">
        <v>4165</v>
      </c>
      <c r="O406" s="32">
        <v>45911</v>
      </c>
      <c r="P406" s="28"/>
      <c r="Q406" s="40">
        <v>45925</v>
      </c>
      <c r="R406" s="32">
        <v>45926</v>
      </c>
      <c r="S406" s="1828">
        <v>45926</v>
      </c>
    </row>
    <row r="407" spans="1:19" s="4" customFormat="1" ht="19.7" customHeight="1">
      <c r="A407" s="1494" t="s">
        <v>42</v>
      </c>
      <c r="C407" s="27">
        <v>15</v>
      </c>
      <c r="D407" s="146">
        <f t="shared" si="17"/>
        <v>374</v>
      </c>
      <c r="E407" s="28" t="s">
        <v>55</v>
      </c>
      <c r="F407" s="28" t="s">
        <v>55</v>
      </c>
      <c r="G407" s="1870" t="s">
        <v>4505</v>
      </c>
      <c r="H407" s="1854">
        <v>1</v>
      </c>
      <c r="I407" s="1893">
        <v>2312</v>
      </c>
      <c r="J407" s="36">
        <f t="shared" si="18"/>
        <v>2312</v>
      </c>
      <c r="K407" s="217"/>
      <c r="L407" s="73" t="s">
        <v>4506</v>
      </c>
      <c r="M407" s="27" t="s">
        <v>4476</v>
      </c>
      <c r="N407" s="1853" t="s">
        <v>4165</v>
      </c>
      <c r="O407" s="32">
        <v>45911</v>
      </c>
      <c r="P407" s="28"/>
      <c r="Q407" s="40">
        <v>45925</v>
      </c>
      <c r="R407" s="32">
        <v>45926</v>
      </c>
      <c r="S407" s="1828">
        <v>45926</v>
      </c>
    </row>
    <row r="408" spans="1:19" s="4" customFormat="1" ht="19.7" customHeight="1">
      <c r="A408" s="1494" t="s">
        <v>42</v>
      </c>
      <c r="C408" s="27">
        <v>16</v>
      </c>
      <c r="D408" s="146">
        <f t="shared" si="17"/>
        <v>375</v>
      </c>
      <c r="E408" s="28" t="s">
        <v>55</v>
      </c>
      <c r="F408" s="28" t="s">
        <v>55</v>
      </c>
      <c r="G408" s="1870" t="s">
        <v>4507</v>
      </c>
      <c r="H408" s="1854">
        <v>2</v>
      </c>
      <c r="I408" s="1893">
        <v>187</v>
      </c>
      <c r="J408" s="36">
        <f t="shared" si="18"/>
        <v>374</v>
      </c>
      <c r="K408" s="217"/>
      <c r="L408" s="73" t="s">
        <v>4508</v>
      </c>
      <c r="M408" s="27" t="s">
        <v>4476</v>
      </c>
      <c r="N408" s="1853" t="s">
        <v>4165</v>
      </c>
      <c r="O408" s="32">
        <v>45911</v>
      </c>
      <c r="P408" s="28"/>
      <c r="Q408" s="40">
        <v>45925</v>
      </c>
      <c r="R408" s="32">
        <v>45926</v>
      </c>
      <c r="S408" s="1828">
        <v>45926</v>
      </c>
    </row>
    <row r="409" spans="1:19" s="4" customFormat="1" ht="19.7" customHeight="1">
      <c r="A409" s="1494" t="s">
        <v>42</v>
      </c>
      <c r="C409" s="27">
        <v>17</v>
      </c>
      <c r="D409" s="146">
        <f t="shared" si="17"/>
        <v>376</v>
      </c>
      <c r="E409" s="28" t="s">
        <v>55</v>
      </c>
      <c r="F409" s="28" t="s">
        <v>55</v>
      </c>
      <c r="G409" s="1870" t="s">
        <v>4509</v>
      </c>
      <c r="H409" s="1854">
        <v>2</v>
      </c>
      <c r="I409" s="1893">
        <v>5227</v>
      </c>
      <c r="J409" s="36">
        <f t="shared" si="18"/>
        <v>10454</v>
      </c>
      <c r="K409" s="217"/>
      <c r="L409" s="73" t="s">
        <v>4510</v>
      </c>
      <c r="M409" s="27" t="s">
        <v>4476</v>
      </c>
      <c r="N409" s="1853" t="s">
        <v>4165</v>
      </c>
      <c r="O409" s="32">
        <v>45911</v>
      </c>
      <c r="P409" s="28"/>
      <c r="Q409" s="40">
        <v>45925</v>
      </c>
      <c r="R409" s="32">
        <v>45926</v>
      </c>
      <c r="S409" s="1828">
        <v>45926</v>
      </c>
    </row>
    <row r="410" spans="1:19" s="4" customFormat="1" ht="19.7" customHeight="1">
      <c r="A410" s="1494" t="s">
        <v>42</v>
      </c>
      <c r="C410" s="27">
        <v>18</v>
      </c>
      <c r="D410" s="146">
        <f t="shared" si="17"/>
        <v>377</v>
      </c>
      <c r="E410" s="28" t="s">
        <v>55</v>
      </c>
      <c r="F410" s="28" t="s">
        <v>55</v>
      </c>
      <c r="G410" s="1870" t="s">
        <v>4511</v>
      </c>
      <c r="H410" s="1854">
        <v>2</v>
      </c>
      <c r="I410" s="1893">
        <v>1356</v>
      </c>
      <c r="J410" s="36">
        <f t="shared" si="18"/>
        <v>2712</v>
      </c>
      <c r="K410" s="217"/>
      <c r="L410" s="73" t="s">
        <v>4512</v>
      </c>
      <c r="M410" s="27" t="s">
        <v>4476</v>
      </c>
      <c r="N410" s="1853" t="s">
        <v>4165</v>
      </c>
      <c r="O410" s="32">
        <v>45911</v>
      </c>
      <c r="P410" s="28"/>
      <c r="Q410" s="40">
        <v>45925</v>
      </c>
      <c r="R410" s="32">
        <v>45926</v>
      </c>
      <c r="S410" s="1828">
        <v>45926</v>
      </c>
    </row>
    <row r="411" spans="1:19" s="4" customFormat="1" ht="19.7" customHeight="1">
      <c r="A411" s="1494" t="s">
        <v>42</v>
      </c>
      <c r="C411" s="27">
        <v>19</v>
      </c>
      <c r="D411" s="146">
        <f t="shared" si="17"/>
        <v>378</v>
      </c>
      <c r="E411" s="28" t="s">
        <v>55</v>
      </c>
      <c r="F411" s="28" t="s">
        <v>55</v>
      </c>
      <c r="G411" s="1870" t="s">
        <v>4513</v>
      </c>
      <c r="H411" s="1854">
        <v>4</v>
      </c>
      <c r="I411" s="1893">
        <v>1207</v>
      </c>
      <c r="J411" s="36">
        <f t="shared" si="18"/>
        <v>4828</v>
      </c>
      <c r="K411" s="217"/>
      <c r="L411" s="73" t="s">
        <v>4514</v>
      </c>
      <c r="M411" s="27" t="s">
        <v>4476</v>
      </c>
      <c r="N411" s="1853" t="s">
        <v>4165</v>
      </c>
      <c r="O411" s="32">
        <v>45911</v>
      </c>
      <c r="P411" s="28"/>
      <c r="Q411" s="40">
        <v>45925</v>
      </c>
      <c r="R411" s="32">
        <v>45926</v>
      </c>
      <c r="S411" s="1828">
        <v>45926</v>
      </c>
    </row>
    <row r="412" spans="1:19" s="4" customFormat="1" ht="19.7" customHeight="1">
      <c r="A412" s="1494" t="s">
        <v>42</v>
      </c>
      <c r="C412" s="27">
        <v>20</v>
      </c>
      <c r="D412" s="146">
        <f t="shared" si="17"/>
        <v>379</v>
      </c>
      <c r="E412" s="28" t="s">
        <v>55</v>
      </c>
      <c r="F412" s="28" t="s">
        <v>55</v>
      </c>
      <c r="G412" s="1870" t="s">
        <v>4515</v>
      </c>
      <c r="H412" s="1854">
        <v>1</v>
      </c>
      <c r="I412" s="1893">
        <v>8241</v>
      </c>
      <c r="J412" s="36">
        <f t="shared" si="18"/>
        <v>8241</v>
      </c>
      <c r="K412" s="217"/>
      <c r="L412" s="73" t="s">
        <v>4516</v>
      </c>
      <c r="M412" s="27" t="s">
        <v>4476</v>
      </c>
      <c r="N412" s="1853" t="s">
        <v>4165</v>
      </c>
      <c r="O412" s="32">
        <v>45911</v>
      </c>
      <c r="P412" s="28"/>
      <c r="Q412" s="40">
        <v>45925</v>
      </c>
      <c r="R412" s="32">
        <v>45926</v>
      </c>
      <c r="S412" s="1828">
        <v>45926</v>
      </c>
    </row>
    <row r="413" spans="1:19" s="4" customFormat="1" ht="19.7" customHeight="1">
      <c r="A413" s="1494" t="s">
        <v>42</v>
      </c>
      <c r="C413" s="27">
        <v>21</v>
      </c>
      <c r="D413" s="146">
        <f t="shared" si="17"/>
        <v>380</v>
      </c>
      <c r="E413" s="28" t="s">
        <v>55</v>
      </c>
      <c r="F413" s="28" t="s">
        <v>55</v>
      </c>
      <c r="G413" s="1870" t="s">
        <v>4397</v>
      </c>
      <c r="H413" s="1854">
        <v>2</v>
      </c>
      <c r="I413" s="1893">
        <v>146</v>
      </c>
      <c r="J413" s="36">
        <f t="shared" si="18"/>
        <v>292</v>
      </c>
      <c r="K413" s="217"/>
      <c r="L413" s="73" t="s">
        <v>4517</v>
      </c>
      <c r="M413" s="27" t="s">
        <v>4476</v>
      </c>
      <c r="N413" s="1853" t="s">
        <v>4165</v>
      </c>
      <c r="O413" s="32">
        <v>45911</v>
      </c>
      <c r="P413" s="28"/>
      <c r="Q413" s="40">
        <v>45925</v>
      </c>
      <c r="R413" s="32">
        <v>45926</v>
      </c>
      <c r="S413" s="1828">
        <v>45926</v>
      </c>
    </row>
    <row r="414" spans="1:19" s="4" customFormat="1" ht="19.7" customHeight="1">
      <c r="A414" s="1494" t="s">
        <v>42</v>
      </c>
      <c r="C414" s="27">
        <v>22</v>
      </c>
      <c r="D414" s="146">
        <f t="shared" si="17"/>
        <v>381</v>
      </c>
      <c r="E414" s="28" t="s">
        <v>55</v>
      </c>
      <c r="F414" s="28" t="s">
        <v>55</v>
      </c>
      <c r="G414" s="1870" t="s">
        <v>4518</v>
      </c>
      <c r="H414" s="1854">
        <v>2</v>
      </c>
      <c r="I414" s="1893">
        <v>211</v>
      </c>
      <c r="J414" s="36">
        <f t="shared" si="18"/>
        <v>422</v>
      </c>
      <c r="K414" s="217"/>
      <c r="L414" s="73" t="s">
        <v>4230</v>
      </c>
      <c r="M414" s="27" t="s">
        <v>4476</v>
      </c>
      <c r="N414" s="1853" t="s">
        <v>4165</v>
      </c>
      <c r="O414" s="32">
        <v>45911</v>
      </c>
      <c r="P414" s="28"/>
      <c r="Q414" s="40">
        <v>45925</v>
      </c>
      <c r="R414" s="32">
        <v>45926</v>
      </c>
      <c r="S414" s="1828">
        <v>45926</v>
      </c>
    </row>
    <row r="415" spans="1:19" s="4" customFormat="1" ht="19.7" customHeight="1">
      <c r="A415" s="1494" t="s">
        <v>109</v>
      </c>
      <c r="C415" s="27">
        <v>13</v>
      </c>
      <c r="D415" s="146">
        <f t="shared" si="17"/>
        <v>382</v>
      </c>
      <c r="E415" s="131" t="s">
        <v>61</v>
      </c>
      <c r="F415" s="131" t="s">
        <v>55</v>
      </c>
      <c r="G415" s="1870" t="s">
        <v>4519</v>
      </c>
      <c r="H415" s="1854">
        <v>1</v>
      </c>
      <c r="I415" s="1893">
        <v>8718</v>
      </c>
      <c r="J415" s="1257">
        <f t="shared" si="18"/>
        <v>8718</v>
      </c>
      <c r="K415" s="217"/>
      <c r="L415" s="73" t="s">
        <v>4520</v>
      </c>
      <c r="M415" s="27" t="s">
        <v>4476</v>
      </c>
      <c r="N415" s="1853" t="s">
        <v>4165</v>
      </c>
      <c r="O415" s="32">
        <v>45911</v>
      </c>
      <c r="P415" s="28"/>
      <c r="Q415" s="40">
        <v>45925</v>
      </c>
      <c r="R415" s="32">
        <v>45926</v>
      </c>
      <c r="S415" s="1828">
        <v>45926</v>
      </c>
    </row>
    <row r="416" spans="1:19" s="4" customFormat="1" ht="19.7" customHeight="1">
      <c r="A416" s="1494" t="s">
        <v>42</v>
      </c>
      <c r="C416" s="27">
        <v>13</v>
      </c>
      <c r="D416" s="146">
        <f t="shared" si="17"/>
        <v>383</v>
      </c>
      <c r="E416" s="28" t="s">
        <v>55</v>
      </c>
      <c r="F416" s="28" t="s">
        <v>55</v>
      </c>
      <c r="G416" s="1870" t="s">
        <v>4359</v>
      </c>
      <c r="H416" s="1854">
        <v>4</v>
      </c>
      <c r="I416" s="1893">
        <v>28</v>
      </c>
      <c r="J416" s="36">
        <f t="shared" si="18"/>
        <v>112</v>
      </c>
      <c r="K416" s="217"/>
      <c r="L416" s="73" t="s">
        <v>4212</v>
      </c>
      <c r="M416" s="27" t="s">
        <v>4476</v>
      </c>
      <c r="N416" s="1853" t="s">
        <v>4165</v>
      </c>
      <c r="O416" s="32">
        <v>45911</v>
      </c>
      <c r="P416" s="28"/>
      <c r="Q416" s="40">
        <v>45925</v>
      </c>
      <c r="R416" s="32">
        <v>45926</v>
      </c>
      <c r="S416" s="1828">
        <v>45926</v>
      </c>
    </row>
    <row r="417" spans="1:19" s="4" customFormat="1" ht="19.7" customHeight="1">
      <c r="A417" s="1494" t="s">
        <v>42</v>
      </c>
      <c r="C417" s="27">
        <v>13</v>
      </c>
      <c r="D417" s="146">
        <f t="shared" si="17"/>
        <v>384</v>
      </c>
      <c r="E417" s="28" t="s">
        <v>55</v>
      </c>
      <c r="F417" s="28" t="s">
        <v>55</v>
      </c>
      <c r="G417" s="1870" t="s">
        <v>505</v>
      </c>
      <c r="H417" s="1854">
        <v>4</v>
      </c>
      <c r="I417" s="1893">
        <v>113</v>
      </c>
      <c r="J417" s="36">
        <f t="shared" si="18"/>
        <v>452</v>
      </c>
      <c r="K417" s="217"/>
      <c r="L417" s="73" t="s">
        <v>3340</v>
      </c>
      <c r="M417" s="27" t="s">
        <v>4476</v>
      </c>
      <c r="N417" s="1853" t="s">
        <v>4165</v>
      </c>
      <c r="O417" s="32">
        <v>45911</v>
      </c>
      <c r="P417" s="28"/>
      <c r="Q417" s="40">
        <v>45925</v>
      </c>
      <c r="R417" s="32">
        <v>45926</v>
      </c>
      <c r="S417" s="1828">
        <v>45926</v>
      </c>
    </row>
    <row r="418" spans="1:19" s="4" customFormat="1" ht="19.7" customHeight="1">
      <c r="A418" s="1494" t="s">
        <v>1559</v>
      </c>
      <c r="C418" s="27">
        <v>13</v>
      </c>
      <c r="D418" s="146">
        <f t="shared" si="17"/>
        <v>385</v>
      </c>
      <c r="E418" s="131" t="s">
        <v>61</v>
      </c>
      <c r="F418" s="131" t="s">
        <v>55</v>
      </c>
      <c r="G418" s="1870" t="s">
        <v>4521</v>
      </c>
      <c r="H418" s="1854">
        <v>1</v>
      </c>
      <c r="I418" s="1893">
        <v>58524</v>
      </c>
      <c r="J418" s="1257">
        <f t="shared" si="18"/>
        <v>58524</v>
      </c>
      <c r="K418" s="217"/>
      <c r="L418" s="73" t="s">
        <v>4522</v>
      </c>
      <c r="M418" s="27" t="s">
        <v>4476</v>
      </c>
      <c r="N418" s="1853" t="s">
        <v>4165</v>
      </c>
      <c r="O418" s="32">
        <v>45911</v>
      </c>
      <c r="P418" s="28"/>
      <c r="Q418" s="40">
        <v>45925</v>
      </c>
      <c r="R418" s="32">
        <v>45926</v>
      </c>
      <c r="S418" s="1828">
        <v>45926</v>
      </c>
    </row>
    <row r="419" spans="1:19" s="4" customFormat="1" ht="19.7" customHeight="1">
      <c r="A419" s="1494" t="s">
        <v>42</v>
      </c>
      <c r="C419" s="27">
        <v>13</v>
      </c>
      <c r="D419" s="146">
        <f t="shared" si="17"/>
        <v>386</v>
      </c>
      <c r="E419" s="28" t="s">
        <v>55</v>
      </c>
      <c r="F419" s="28" t="s">
        <v>55</v>
      </c>
      <c r="G419" s="1870" t="s">
        <v>4298</v>
      </c>
      <c r="H419" s="1854">
        <v>44</v>
      </c>
      <c r="I419" s="1893">
        <v>42</v>
      </c>
      <c r="J419" s="1257">
        <f t="shared" si="18"/>
        <v>1848</v>
      </c>
      <c r="K419" s="217"/>
      <c r="L419" s="73" t="s">
        <v>4370</v>
      </c>
      <c r="M419" s="27" t="s">
        <v>4476</v>
      </c>
      <c r="N419" s="1853" t="s">
        <v>4165</v>
      </c>
      <c r="O419" s="32">
        <v>45911</v>
      </c>
      <c r="P419" s="28"/>
      <c r="Q419" s="40">
        <v>45925</v>
      </c>
      <c r="R419" s="32">
        <v>45926</v>
      </c>
      <c r="S419" s="1828">
        <v>45926</v>
      </c>
    </row>
    <row r="420" spans="1:19" s="4" customFormat="1" ht="19.7" customHeight="1">
      <c r="A420" s="1494" t="s">
        <v>42</v>
      </c>
      <c r="C420" s="27">
        <v>13</v>
      </c>
      <c r="D420" s="146">
        <f t="shared" si="17"/>
        <v>387</v>
      </c>
      <c r="E420" s="28" t="s">
        <v>55</v>
      </c>
      <c r="F420" s="28" t="s">
        <v>55</v>
      </c>
      <c r="G420" s="1870" t="s">
        <v>4523</v>
      </c>
      <c r="H420" s="1854">
        <v>44</v>
      </c>
      <c r="I420" s="1893">
        <v>18</v>
      </c>
      <c r="J420" s="1257">
        <f t="shared" si="18"/>
        <v>792</v>
      </c>
      <c r="K420" s="217"/>
      <c r="L420" s="73" t="s">
        <v>4524</v>
      </c>
      <c r="M420" s="27" t="s">
        <v>4476</v>
      </c>
      <c r="N420" s="1853" t="s">
        <v>4165</v>
      </c>
      <c r="O420" s="32">
        <v>45911</v>
      </c>
      <c r="P420" s="28"/>
      <c r="Q420" s="40">
        <v>45925</v>
      </c>
      <c r="R420" s="32">
        <v>45926</v>
      </c>
      <c r="S420" s="1828">
        <v>45926</v>
      </c>
    </row>
    <row r="421" spans="1:19" s="4" customFormat="1" ht="19.7" customHeight="1">
      <c r="A421" s="1494" t="s">
        <v>42</v>
      </c>
      <c r="C421" s="27">
        <v>13</v>
      </c>
      <c r="D421" s="146">
        <f t="shared" si="17"/>
        <v>388</v>
      </c>
      <c r="E421" s="28" t="s">
        <v>55</v>
      </c>
      <c r="F421" s="28" t="s">
        <v>55</v>
      </c>
      <c r="G421" s="1870" t="s">
        <v>1828</v>
      </c>
      <c r="H421" s="1854">
        <v>22</v>
      </c>
      <c r="I421" s="1893">
        <v>37</v>
      </c>
      <c r="J421" s="1257">
        <f t="shared" si="18"/>
        <v>814</v>
      </c>
      <c r="K421" s="217"/>
      <c r="L421" s="73" t="s">
        <v>4525</v>
      </c>
      <c r="M421" s="27" t="s">
        <v>4476</v>
      </c>
      <c r="N421" s="1853" t="s">
        <v>4165</v>
      </c>
      <c r="O421" s="32">
        <v>45911</v>
      </c>
      <c r="P421" s="28"/>
      <c r="Q421" s="40">
        <v>45925</v>
      </c>
      <c r="R421" s="32">
        <v>45926</v>
      </c>
      <c r="S421" s="1828">
        <v>45926</v>
      </c>
    </row>
    <row r="422" spans="1:19" s="4" customFormat="1" ht="19.7" customHeight="1">
      <c r="A422" s="1494" t="s">
        <v>42</v>
      </c>
      <c r="C422" s="27">
        <v>23</v>
      </c>
      <c r="D422" s="146">
        <f t="shared" si="17"/>
        <v>389</v>
      </c>
      <c r="E422" s="28" t="s">
        <v>55</v>
      </c>
      <c r="F422" s="28" t="s">
        <v>55</v>
      </c>
      <c r="G422" s="1870" t="s">
        <v>4526</v>
      </c>
      <c r="H422" s="1854">
        <v>2</v>
      </c>
      <c r="I422" s="1893">
        <v>1579</v>
      </c>
      <c r="J422" s="36">
        <f t="shared" si="18"/>
        <v>3158</v>
      </c>
      <c r="K422" s="217"/>
      <c r="L422" s="73" t="s">
        <v>4527</v>
      </c>
      <c r="M422" s="27" t="s">
        <v>4476</v>
      </c>
      <c r="N422" s="1853" t="s">
        <v>4165</v>
      </c>
      <c r="O422" s="32">
        <v>45911</v>
      </c>
      <c r="P422" s="28"/>
      <c r="Q422" s="40">
        <v>45925</v>
      </c>
      <c r="R422" s="32">
        <v>45926</v>
      </c>
      <c r="S422" s="1828">
        <v>45926</v>
      </c>
    </row>
    <row r="423" spans="1:19" s="4" customFormat="1" ht="19.7" customHeight="1">
      <c r="A423" s="1494" t="s">
        <v>42</v>
      </c>
      <c r="C423" s="27">
        <v>24</v>
      </c>
      <c r="D423" s="146">
        <f t="shared" si="17"/>
        <v>390</v>
      </c>
      <c r="E423" s="28" t="s">
        <v>55</v>
      </c>
      <c r="F423" s="28" t="s">
        <v>55</v>
      </c>
      <c r="G423" s="1870" t="s">
        <v>4528</v>
      </c>
      <c r="H423" s="1854">
        <v>2</v>
      </c>
      <c r="I423" s="1893">
        <v>695</v>
      </c>
      <c r="J423" s="36">
        <f t="shared" si="18"/>
        <v>1390</v>
      </c>
      <c r="K423" s="217"/>
      <c r="L423" s="73" t="s">
        <v>4529</v>
      </c>
      <c r="M423" s="27" t="s">
        <v>4476</v>
      </c>
      <c r="N423" s="1853" t="s">
        <v>4165</v>
      </c>
      <c r="O423" s="32">
        <v>45911</v>
      </c>
      <c r="P423" s="28"/>
      <c r="Q423" s="40">
        <v>45925</v>
      </c>
      <c r="R423" s="32">
        <v>45926</v>
      </c>
      <c r="S423" s="1828">
        <v>45926</v>
      </c>
    </row>
    <row r="424" spans="1:19" s="4" customFormat="1" ht="19.7" customHeight="1">
      <c r="A424" s="1494" t="s">
        <v>42</v>
      </c>
      <c r="C424" s="27">
        <v>25</v>
      </c>
      <c r="D424" s="146">
        <f t="shared" si="17"/>
        <v>391</v>
      </c>
      <c r="E424" s="28" t="s">
        <v>55</v>
      </c>
      <c r="F424" s="28" t="s">
        <v>55</v>
      </c>
      <c r="G424" s="1870" t="s">
        <v>482</v>
      </c>
      <c r="H424" s="1854">
        <v>6</v>
      </c>
      <c r="I424" s="1893">
        <v>104</v>
      </c>
      <c r="J424" s="36">
        <f t="shared" si="18"/>
        <v>624</v>
      </c>
      <c r="K424" s="217"/>
      <c r="L424" s="73" t="s">
        <v>483</v>
      </c>
      <c r="M424" s="27" t="s">
        <v>4476</v>
      </c>
      <c r="N424" s="1853" t="s">
        <v>4165</v>
      </c>
      <c r="O424" s="32">
        <v>45911</v>
      </c>
      <c r="P424" s="28"/>
      <c r="Q424" s="40">
        <v>45925</v>
      </c>
      <c r="R424" s="32">
        <v>45926</v>
      </c>
      <c r="S424" s="1828">
        <v>45926</v>
      </c>
    </row>
    <row r="425" spans="1:19" s="4" customFormat="1" ht="19.7" customHeight="1">
      <c r="A425" s="1494" t="s">
        <v>42</v>
      </c>
      <c r="C425" s="27">
        <v>27</v>
      </c>
      <c r="D425" s="146">
        <f t="shared" ref="D425:D446" si="19">+D424+1</f>
        <v>392</v>
      </c>
      <c r="E425" s="28" t="s">
        <v>55</v>
      </c>
      <c r="F425" s="28" t="s">
        <v>55</v>
      </c>
      <c r="G425" s="1870" t="s">
        <v>4415</v>
      </c>
      <c r="H425" s="1854">
        <v>6</v>
      </c>
      <c r="I425" s="1893">
        <v>201</v>
      </c>
      <c r="J425" s="36">
        <f t="shared" si="18"/>
        <v>1206</v>
      </c>
      <c r="K425" s="217"/>
      <c r="L425" s="73" t="s">
        <v>4416</v>
      </c>
      <c r="M425" s="27" t="s">
        <v>4476</v>
      </c>
      <c r="N425" s="1853" t="s">
        <v>4165</v>
      </c>
      <c r="O425" s="32">
        <v>45911</v>
      </c>
      <c r="P425" s="28"/>
      <c r="Q425" s="40">
        <v>45925</v>
      </c>
      <c r="R425" s="32">
        <v>45926</v>
      </c>
      <c r="S425" s="1828">
        <v>45926</v>
      </c>
    </row>
    <row r="426" spans="1:19" s="4" customFormat="1" ht="19.7" customHeight="1">
      <c r="A426" s="1494" t="s">
        <v>42</v>
      </c>
      <c r="C426" s="27">
        <v>28</v>
      </c>
      <c r="D426" s="146">
        <f t="shared" si="19"/>
        <v>393</v>
      </c>
      <c r="E426" s="28" t="s">
        <v>55</v>
      </c>
      <c r="F426" s="28" t="s">
        <v>55</v>
      </c>
      <c r="G426" s="1870" t="s">
        <v>4530</v>
      </c>
      <c r="H426" s="1854">
        <v>2</v>
      </c>
      <c r="I426" s="1893">
        <v>1425</v>
      </c>
      <c r="J426" s="36">
        <f t="shared" si="18"/>
        <v>2850</v>
      </c>
      <c r="K426" s="217"/>
      <c r="L426" s="73" t="s">
        <v>4531</v>
      </c>
      <c r="M426" s="27" t="s">
        <v>4476</v>
      </c>
      <c r="N426" s="1853" t="s">
        <v>4165</v>
      </c>
      <c r="O426" s="32">
        <v>45911</v>
      </c>
      <c r="P426" s="28"/>
      <c r="Q426" s="40">
        <v>45925</v>
      </c>
      <c r="R426" s="32">
        <v>45926</v>
      </c>
      <c r="S426" s="1828">
        <v>45926</v>
      </c>
    </row>
    <row r="427" spans="1:19" s="4" customFormat="1" ht="19.7" customHeight="1">
      <c r="A427" s="1494" t="s">
        <v>42</v>
      </c>
      <c r="C427" s="27">
        <v>29</v>
      </c>
      <c r="D427" s="146">
        <f t="shared" si="19"/>
        <v>394</v>
      </c>
      <c r="E427" s="28" t="s">
        <v>55</v>
      </c>
      <c r="F427" s="28" t="s">
        <v>55</v>
      </c>
      <c r="G427" s="1870" t="s">
        <v>4532</v>
      </c>
      <c r="H427" s="1854">
        <v>2</v>
      </c>
      <c r="I427" s="1893">
        <v>244</v>
      </c>
      <c r="J427" s="36">
        <f t="shared" ref="J427:J462" si="20">H427*I427</f>
        <v>488</v>
      </c>
      <c r="K427" s="217"/>
      <c r="L427" s="73" t="s">
        <v>4392</v>
      </c>
      <c r="M427" s="27" t="s">
        <v>4476</v>
      </c>
      <c r="N427" s="1853" t="s">
        <v>4165</v>
      </c>
      <c r="O427" s="32">
        <v>45911</v>
      </c>
      <c r="P427" s="28"/>
      <c r="Q427" s="40">
        <v>45925</v>
      </c>
      <c r="R427" s="32">
        <v>45926</v>
      </c>
      <c r="S427" s="1828">
        <v>45926</v>
      </c>
    </row>
    <row r="428" spans="1:19" s="4" customFormat="1" ht="19.7" customHeight="1">
      <c r="A428" s="1494" t="s">
        <v>64</v>
      </c>
      <c r="C428" s="27">
        <v>30</v>
      </c>
      <c r="D428" s="146">
        <f t="shared" si="19"/>
        <v>395</v>
      </c>
      <c r="E428" s="28" t="s">
        <v>55</v>
      </c>
      <c r="F428" s="28" t="s">
        <v>55</v>
      </c>
      <c r="G428" s="1870" t="s">
        <v>4533</v>
      </c>
      <c r="H428" s="1854">
        <v>8</v>
      </c>
      <c r="I428" s="1893">
        <v>4524</v>
      </c>
      <c r="J428" s="1257">
        <f t="shared" si="20"/>
        <v>36192</v>
      </c>
      <c r="K428" s="217"/>
      <c r="L428" s="73" t="s">
        <v>4534</v>
      </c>
      <c r="M428" s="27" t="s">
        <v>4476</v>
      </c>
      <c r="N428" s="1853" t="s">
        <v>4165</v>
      </c>
      <c r="O428" s="32">
        <v>45911</v>
      </c>
      <c r="P428" s="28"/>
      <c r="Q428" s="40">
        <v>45925</v>
      </c>
      <c r="R428" s="32">
        <v>45926</v>
      </c>
      <c r="S428" s="1828">
        <v>45926</v>
      </c>
    </row>
    <row r="429" spans="1:19" s="4" customFormat="1" ht="19.7" customHeight="1">
      <c r="A429" s="1494" t="s">
        <v>64</v>
      </c>
      <c r="C429" s="27">
        <v>31</v>
      </c>
      <c r="D429" s="146">
        <f t="shared" si="19"/>
        <v>396</v>
      </c>
      <c r="E429" s="28" t="s">
        <v>55</v>
      </c>
      <c r="F429" s="28" t="s">
        <v>55</v>
      </c>
      <c r="G429" s="1870" t="s">
        <v>4535</v>
      </c>
      <c r="H429" s="1854">
        <v>8</v>
      </c>
      <c r="I429" s="1893">
        <v>2633</v>
      </c>
      <c r="J429" s="1257">
        <f t="shared" si="20"/>
        <v>21064</v>
      </c>
      <c r="K429" s="217"/>
      <c r="L429" s="73" t="s">
        <v>4536</v>
      </c>
      <c r="M429" s="27" t="s">
        <v>4476</v>
      </c>
      <c r="N429" s="1853" t="s">
        <v>4165</v>
      </c>
      <c r="O429" s="32">
        <v>45911</v>
      </c>
      <c r="P429" s="28"/>
      <c r="Q429" s="40">
        <v>45925</v>
      </c>
      <c r="R429" s="32">
        <v>45926</v>
      </c>
      <c r="S429" s="1828">
        <v>45926</v>
      </c>
    </row>
    <row r="430" spans="1:19" s="4" customFormat="1" ht="19.7" customHeight="1">
      <c r="A430" s="1494" t="s">
        <v>54</v>
      </c>
      <c r="C430" s="27">
        <v>13</v>
      </c>
      <c r="D430" s="146">
        <f t="shared" si="19"/>
        <v>397</v>
      </c>
      <c r="E430" s="131" t="s">
        <v>61</v>
      </c>
      <c r="F430" s="131" t="s">
        <v>55</v>
      </c>
      <c r="G430" s="1870" t="s">
        <v>4537</v>
      </c>
      <c r="H430" s="1854">
        <v>4</v>
      </c>
      <c r="I430" s="1893">
        <v>20993</v>
      </c>
      <c r="J430" s="1257">
        <f t="shared" si="20"/>
        <v>83972</v>
      </c>
      <c r="K430" s="217"/>
      <c r="L430" s="73" t="s">
        <v>4538</v>
      </c>
      <c r="M430" s="27" t="s">
        <v>4476</v>
      </c>
      <c r="N430" s="1853" t="s">
        <v>4165</v>
      </c>
      <c r="O430" s="32">
        <v>45911</v>
      </c>
      <c r="P430" s="28"/>
      <c r="Q430" s="40">
        <v>45925</v>
      </c>
      <c r="R430" s="32">
        <v>45926</v>
      </c>
      <c r="S430" s="1828">
        <v>45926</v>
      </c>
    </row>
    <row r="431" spans="1:19" s="4" customFormat="1" ht="19.7" customHeight="1">
      <c r="A431" s="1494" t="s">
        <v>42</v>
      </c>
      <c r="C431" s="27">
        <v>13</v>
      </c>
      <c r="D431" s="146">
        <f t="shared" si="19"/>
        <v>398</v>
      </c>
      <c r="E431" s="28" t="s">
        <v>169</v>
      </c>
      <c r="F431" s="131" t="s">
        <v>55</v>
      </c>
      <c r="G431" s="1870" t="s">
        <v>4539</v>
      </c>
      <c r="H431" s="1854">
        <v>32</v>
      </c>
      <c r="I431" s="1893">
        <v>36</v>
      </c>
      <c r="J431" s="1257">
        <f t="shared" si="20"/>
        <v>1152</v>
      </c>
      <c r="K431" s="217"/>
      <c r="L431" s="73" t="s">
        <v>3340</v>
      </c>
      <c r="M431" s="27" t="s">
        <v>4476</v>
      </c>
      <c r="N431" s="1853" t="s">
        <v>4165</v>
      </c>
      <c r="O431" s="32">
        <v>45911</v>
      </c>
      <c r="P431" s="28"/>
      <c r="Q431" s="40">
        <v>45925</v>
      </c>
      <c r="R431" s="32">
        <v>45926</v>
      </c>
      <c r="S431" s="1828">
        <v>45926</v>
      </c>
    </row>
    <row r="432" spans="1:19" s="4" customFormat="1" ht="19.7" customHeight="1">
      <c r="A432" s="1494" t="s">
        <v>64</v>
      </c>
      <c r="C432" s="27">
        <v>31</v>
      </c>
      <c r="D432" s="146">
        <f t="shared" si="19"/>
        <v>399</v>
      </c>
      <c r="E432" s="28" t="s">
        <v>55</v>
      </c>
      <c r="F432" s="28" t="s">
        <v>55</v>
      </c>
      <c r="G432" s="1870" t="s">
        <v>4540</v>
      </c>
      <c r="H432" s="1854">
        <v>4</v>
      </c>
      <c r="I432" s="1893">
        <v>740</v>
      </c>
      <c r="J432" s="1257">
        <f t="shared" si="20"/>
        <v>2960</v>
      </c>
      <c r="K432" s="217"/>
      <c r="L432" s="73" t="s">
        <v>4473</v>
      </c>
      <c r="M432" s="27" t="s">
        <v>4476</v>
      </c>
      <c r="N432" s="1853" t="s">
        <v>4165</v>
      </c>
      <c r="O432" s="32">
        <v>45911</v>
      </c>
      <c r="P432" s="28"/>
      <c r="Q432" s="40">
        <v>45925</v>
      </c>
      <c r="R432" s="32">
        <v>45926</v>
      </c>
      <c r="S432" s="1828">
        <v>45926</v>
      </c>
    </row>
    <row r="433" spans="1:19" s="4" customFormat="1" ht="19.7" customHeight="1">
      <c r="A433" s="1494" t="s">
        <v>109</v>
      </c>
      <c r="C433" s="27">
        <v>31</v>
      </c>
      <c r="D433" s="146">
        <f t="shared" si="19"/>
        <v>400</v>
      </c>
      <c r="E433" s="28" t="s">
        <v>55</v>
      </c>
      <c r="F433" s="28" t="s">
        <v>55</v>
      </c>
      <c r="G433" s="1870" t="s">
        <v>4541</v>
      </c>
      <c r="H433" s="1854">
        <v>8</v>
      </c>
      <c r="I433" s="1893">
        <v>432</v>
      </c>
      <c r="J433" s="1257">
        <f t="shared" si="20"/>
        <v>3456</v>
      </c>
      <c r="K433" s="217"/>
      <c r="L433" s="73" t="s">
        <v>577</v>
      </c>
      <c r="M433" s="27" t="s">
        <v>4476</v>
      </c>
      <c r="N433" s="1853" t="s">
        <v>4165</v>
      </c>
      <c r="O433" s="32">
        <v>45911</v>
      </c>
      <c r="P433" s="28"/>
      <c r="Q433" s="40">
        <v>45925</v>
      </c>
      <c r="R433" s="32">
        <v>45926</v>
      </c>
      <c r="S433" s="1828">
        <v>45926</v>
      </c>
    </row>
    <row r="434" spans="1:19" s="4" customFormat="1" ht="19.7" customHeight="1">
      <c r="A434" s="1494" t="s">
        <v>42</v>
      </c>
      <c r="C434" s="27">
        <v>13</v>
      </c>
      <c r="D434" s="146">
        <f t="shared" si="19"/>
        <v>401</v>
      </c>
      <c r="E434" s="28" t="s">
        <v>55</v>
      </c>
      <c r="F434" s="28" t="s">
        <v>55</v>
      </c>
      <c r="G434" s="1870" t="s">
        <v>3049</v>
      </c>
      <c r="H434" s="1854">
        <v>8</v>
      </c>
      <c r="I434" s="1893">
        <v>113</v>
      </c>
      <c r="J434" s="1257">
        <f t="shared" si="20"/>
        <v>904</v>
      </c>
      <c r="K434" s="217"/>
      <c r="L434" s="73" t="s">
        <v>3340</v>
      </c>
      <c r="M434" s="27" t="s">
        <v>4476</v>
      </c>
      <c r="N434" s="1853" t="s">
        <v>4165</v>
      </c>
      <c r="O434" s="32">
        <v>45911</v>
      </c>
      <c r="P434" s="28"/>
      <c r="Q434" s="40">
        <v>45925</v>
      </c>
      <c r="R434" s="32">
        <v>45926</v>
      </c>
      <c r="S434" s="1828">
        <v>45926</v>
      </c>
    </row>
    <row r="435" spans="1:19" s="4" customFormat="1" ht="19.7" customHeight="1">
      <c r="A435" s="1494" t="s">
        <v>42</v>
      </c>
      <c r="C435" s="27">
        <v>13</v>
      </c>
      <c r="D435" s="146">
        <f t="shared" si="19"/>
        <v>402</v>
      </c>
      <c r="E435" s="28" t="s">
        <v>55</v>
      </c>
      <c r="F435" s="28" t="s">
        <v>55</v>
      </c>
      <c r="G435" s="1850" t="s">
        <v>3293</v>
      </c>
      <c r="H435" s="1854">
        <v>64</v>
      </c>
      <c r="I435" s="1851">
        <v>22</v>
      </c>
      <c r="J435" s="1257">
        <f t="shared" si="20"/>
        <v>1408</v>
      </c>
      <c r="K435" s="271"/>
      <c r="L435" s="156" t="s">
        <v>1633</v>
      </c>
      <c r="M435" s="27" t="s">
        <v>4476</v>
      </c>
      <c r="N435" s="1853" t="s">
        <v>4165</v>
      </c>
      <c r="O435" s="32">
        <v>45911</v>
      </c>
      <c r="P435" s="28"/>
      <c r="Q435" s="40">
        <v>45925</v>
      </c>
      <c r="R435" s="32">
        <v>45926</v>
      </c>
      <c r="S435" s="1828">
        <v>45926</v>
      </c>
    </row>
    <row r="436" spans="1:19" s="4" customFormat="1" ht="19.7" customHeight="1">
      <c r="A436" s="1494" t="s">
        <v>42</v>
      </c>
      <c r="C436" s="27">
        <v>13</v>
      </c>
      <c r="D436" s="146">
        <f t="shared" si="19"/>
        <v>403</v>
      </c>
      <c r="E436" s="28" t="s">
        <v>55</v>
      </c>
      <c r="F436" s="28" t="s">
        <v>55</v>
      </c>
      <c r="G436" s="1870" t="s">
        <v>608</v>
      </c>
      <c r="H436" s="1854">
        <v>32</v>
      </c>
      <c r="I436" s="1893">
        <v>13</v>
      </c>
      <c r="J436" s="1257">
        <f t="shared" si="20"/>
        <v>416</v>
      </c>
      <c r="K436" s="217"/>
      <c r="L436" s="73" t="s">
        <v>3340</v>
      </c>
      <c r="M436" s="27" t="s">
        <v>4476</v>
      </c>
      <c r="N436" s="1853" t="s">
        <v>4165</v>
      </c>
      <c r="O436" s="32">
        <v>45911</v>
      </c>
      <c r="P436" s="28"/>
      <c r="Q436" s="40">
        <v>45925</v>
      </c>
      <c r="R436" s="32">
        <v>45926</v>
      </c>
      <c r="S436" s="1828">
        <v>45926</v>
      </c>
    </row>
    <row r="437" spans="1:19" s="4" customFormat="1" ht="19.7" customHeight="1">
      <c r="A437" s="1494" t="s">
        <v>109</v>
      </c>
      <c r="C437" s="27">
        <v>13</v>
      </c>
      <c r="D437" s="146">
        <f t="shared" si="19"/>
        <v>404</v>
      </c>
      <c r="E437" s="131" t="s">
        <v>61</v>
      </c>
      <c r="F437" s="131" t="s">
        <v>55</v>
      </c>
      <c r="G437" s="1870" t="s">
        <v>4542</v>
      </c>
      <c r="H437" s="1909">
        <v>1</v>
      </c>
      <c r="I437" s="1893">
        <v>2835</v>
      </c>
      <c r="J437" s="1257">
        <f t="shared" si="20"/>
        <v>2835</v>
      </c>
      <c r="K437" s="217"/>
      <c r="L437" s="73" t="s">
        <v>4543</v>
      </c>
      <c r="M437" s="27" t="s">
        <v>4347</v>
      </c>
      <c r="N437" s="1853" t="s">
        <v>4165</v>
      </c>
      <c r="O437" s="32">
        <v>45911</v>
      </c>
      <c r="P437" s="28"/>
      <c r="Q437" s="40">
        <v>45925</v>
      </c>
      <c r="R437" s="32">
        <v>45926</v>
      </c>
      <c r="S437" s="1828">
        <v>45926</v>
      </c>
    </row>
    <row r="438" spans="1:19" s="4" customFormat="1" ht="19.7" customHeight="1">
      <c r="A438" s="1494" t="s">
        <v>42</v>
      </c>
      <c r="B438" s="27">
        <v>1.4999999999999999E-2</v>
      </c>
      <c r="C438" s="27">
        <f>+B438*H438</f>
        <v>0.03</v>
      </c>
      <c r="D438" s="146">
        <f t="shared" si="19"/>
        <v>405</v>
      </c>
      <c r="E438" s="484" t="s">
        <v>55</v>
      </c>
      <c r="F438" s="131" t="s">
        <v>55</v>
      </c>
      <c r="G438" s="1917" t="s">
        <v>4298</v>
      </c>
      <c r="H438" s="1915">
        <v>2</v>
      </c>
      <c r="I438" s="1885">
        <v>42</v>
      </c>
      <c r="J438" s="1239">
        <f t="shared" si="20"/>
        <v>84</v>
      </c>
      <c r="K438" s="217"/>
      <c r="L438" s="1918" t="s">
        <v>4544</v>
      </c>
      <c r="M438" s="27" t="s">
        <v>611</v>
      </c>
      <c r="N438" s="1853" t="s">
        <v>4165</v>
      </c>
      <c r="O438" s="32">
        <v>45911</v>
      </c>
      <c r="P438" s="28"/>
      <c r="Q438" s="40">
        <v>45925</v>
      </c>
      <c r="R438" s="32">
        <v>45926</v>
      </c>
      <c r="S438" s="1828">
        <v>45926</v>
      </c>
    </row>
    <row r="439" spans="1:19" s="4" customFormat="1" ht="19.7" customHeight="1">
      <c r="A439" s="1494" t="s">
        <v>42</v>
      </c>
      <c r="B439" s="27">
        <v>0.01</v>
      </c>
      <c r="C439" s="27">
        <f>0.01*H439</f>
        <v>0.02</v>
      </c>
      <c r="D439" s="146">
        <f t="shared" si="19"/>
        <v>406</v>
      </c>
      <c r="E439" s="484" t="s">
        <v>55</v>
      </c>
      <c r="F439" s="131" t="s">
        <v>55</v>
      </c>
      <c r="G439" s="1855" t="s">
        <v>3291</v>
      </c>
      <c r="H439" s="1910">
        <v>2</v>
      </c>
      <c r="I439" s="1911">
        <v>118</v>
      </c>
      <c r="J439" s="1042">
        <f t="shared" si="20"/>
        <v>236</v>
      </c>
      <c r="K439" s="257"/>
      <c r="L439" s="38" t="s">
        <v>4545</v>
      </c>
      <c r="M439" s="27" t="s">
        <v>611</v>
      </c>
      <c r="N439" s="1853" t="s">
        <v>4165</v>
      </c>
      <c r="O439" s="32">
        <v>45911</v>
      </c>
      <c r="P439" s="28"/>
      <c r="Q439" s="40">
        <v>45925</v>
      </c>
      <c r="R439" s="32">
        <v>45926</v>
      </c>
      <c r="S439" s="1828">
        <v>45926</v>
      </c>
    </row>
    <row r="440" spans="1:19" s="4" customFormat="1" ht="19.7" customHeight="1">
      <c r="A440" s="1494" t="s">
        <v>42</v>
      </c>
      <c r="B440" s="27">
        <v>0.01</v>
      </c>
      <c r="C440" s="27">
        <f>0.01*H440</f>
        <v>0.02</v>
      </c>
      <c r="D440" s="146">
        <f t="shared" si="19"/>
        <v>407</v>
      </c>
      <c r="E440" s="484" t="s">
        <v>55</v>
      </c>
      <c r="F440" s="131" t="s">
        <v>55</v>
      </c>
      <c r="G440" s="1855" t="s">
        <v>1167</v>
      </c>
      <c r="H440" s="1910">
        <v>2</v>
      </c>
      <c r="I440" s="1911">
        <v>113</v>
      </c>
      <c r="J440" s="1042">
        <f t="shared" si="20"/>
        <v>226</v>
      </c>
      <c r="K440" s="257"/>
      <c r="L440" s="38" t="s">
        <v>4546</v>
      </c>
      <c r="M440" s="27" t="s">
        <v>611</v>
      </c>
      <c r="N440" s="1853" t="s">
        <v>4165</v>
      </c>
      <c r="O440" s="32">
        <v>45911</v>
      </c>
      <c r="P440" s="28"/>
      <c r="Q440" s="40">
        <v>45925</v>
      </c>
      <c r="R440" s="32">
        <v>45926</v>
      </c>
      <c r="S440" s="1828">
        <v>45926</v>
      </c>
    </row>
    <row r="441" spans="1:19" s="4" customFormat="1" ht="19.7" customHeight="1">
      <c r="A441" s="1494" t="s">
        <v>42</v>
      </c>
      <c r="B441" s="27"/>
      <c r="C441" s="27">
        <f>+B441*H441</f>
        <v>0</v>
      </c>
      <c r="D441" s="146">
        <f t="shared" si="19"/>
        <v>408</v>
      </c>
      <c r="E441" s="484" t="s">
        <v>55</v>
      </c>
      <c r="F441" s="131" t="s">
        <v>55</v>
      </c>
      <c r="G441" s="1895" t="s">
        <v>606</v>
      </c>
      <c r="H441" s="1878">
        <v>3</v>
      </c>
      <c r="I441" s="1919">
        <v>128</v>
      </c>
      <c r="J441" s="1239">
        <f t="shared" si="20"/>
        <v>384</v>
      </c>
      <c r="K441" s="31"/>
      <c r="L441" s="217" t="s">
        <v>607</v>
      </c>
      <c r="M441" s="27" t="s">
        <v>611</v>
      </c>
      <c r="N441" s="1853" t="s">
        <v>4165</v>
      </c>
      <c r="O441" s="32">
        <v>45911</v>
      </c>
      <c r="P441" s="28"/>
      <c r="Q441" s="40">
        <v>45925</v>
      </c>
      <c r="R441" s="32">
        <v>45926</v>
      </c>
      <c r="S441" s="1828">
        <v>45926</v>
      </c>
    </row>
    <row r="442" spans="1:19" s="4" customFormat="1" ht="19.7" customHeight="1">
      <c r="A442" s="1494" t="s">
        <v>42</v>
      </c>
      <c r="B442" s="27"/>
      <c r="C442" s="27">
        <f>+B442*H442</f>
        <v>0</v>
      </c>
      <c r="D442" s="146">
        <f t="shared" si="19"/>
        <v>409</v>
      </c>
      <c r="E442" s="484" t="s">
        <v>55</v>
      </c>
      <c r="F442" s="131" t="s">
        <v>55</v>
      </c>
      <c r="G442" s="1855" t="s">
        <v>610</v>
      </c>
      <c r="H442" s="1910">
        <v>1</v>
      </c>
      <c r="I442" s="1911">
        <v>851</v>
      </c>
      <c r="J442" s="1042">
        <f t="shared" si="20"/>
        <v>851</v>
      </c>
      <c r="K442" s="87"/>
      <c r="L442" s="38" t="s">
        <v>3814</v>
      </c>
      <c r="M442" s="27" t="s">
        <v>611</v>
      </c>
      <c r="N442" s="1853" t="s">
        <v>4165</v>
      </c>
      <c r="O442" s="32">
        <v>45911</v>
      </c>
      <c r="P442" s="28"/>
      <c r="Q442" s="40">
        <v>45925</v>
      </c>
      <c r="R442" s="32">
        <v>45926</v>
      </c>
      <c r="S442" s="1828">
        <v>45926</v>
      </c>
    </row>
    <row r="443" spans="1:19" s="4" customFormat="1" ht="19.7" customHeight="1">
      <c r="A443" s="1494" t="s">
        <v>42</v>
      </c>
      <c r="B443" s="27"/>
      <c r="C443" s="27">
        <v>0.04</v>
      </c>
      <c r="D443" s="146">
        <f t="shared" si="19"/>
        <v>410</v>
      </c>
      <c r="E443" s="1529" t="s">
        <v>3817</v>
      </c>
      <c r="F443" s="131" t="s">
        <v>55</v>
      </c>
      <c r="G443" s="1895" t="s">
        <v>3818</v>
      </c>
      <c r="H443" s="1878">
        <v>1</v>
      </c>
      <c r="I443" s="1919">
        <v>1022</v>
      </c>
      <c r="J443" s="1239">
        <f t="shared" si="20"/>
        <v>1022</v>
      </c>
      <c r="K443" s="31"/>
      <c r="L443" s="217" t="s">
        <v>600</v>
      </c>
      <c r="M443" s="27" t="s">
        <v>611</v>
      </c>
      <c r="N443" s="1853" t="s">
        <v>4165</v>
      </c>
      <c r="O443" s="32">
        <v>45911</v>
      </c>
      <c r="P443" s="28"/>
      <c r="Q443" s="40">
        <v>45925</v>
      </c>
      <c r="R443" s="32">
        <v>45926</v>
      </c>
      <c r="S443" s="1828">
        <v>45926</v>
      </c>
    </row>
    <row r="444" spans="1:19" s="4" customFormat="1" ht="19.7" customHeight="1">
      <c r="A444" s="1640" t="s">
        <v>42</v>
      </c>
      <c r="C444" s="27">
        <v>12</v>
      </c>
      <c r="D444" s="146">
        <f t="shared" si="19"/>
        <v>411</v>
      </c>
      <c r="E444" s="28" t="s">
        <v>55</v>
      </c>
      <c r="F444" s="28" t="s">
        <v>55</v>
      </c>
      <c r="G444" s="1903" t="s">
        <v>1717</v>
      </c>
      <c r="H444" s="1904">
        <v>20</v>
      </c>
      <c r="I444" s="487">
        <v>224</v>
      </c>
      <c r="J444" s="629">
        <f t="shared" si="20"/>
        <v>4480</v>
      </c>
      <c r="K444" s="217"/>
      <c r="L444" s="73" t="s">
        <v>3774</v>
      </c>
      <c r="M444" s="27" t="s">
        <v>4547</v>
      </c>
      <c r="N444" s="1920" t="s">
        <v>4548</v>
      </c>
      <c r="O444" s="32">
        <v>45946</v>
      </c>
      <c r="P444" s="28"/>
      <c r="Q444" s="40">
        <v>45947</v>
      </c>
      <c r="R444" s="32">
        <v>45950</v>
      </c>
      <c r="S444" s="1828" t="s">
        <v>4549</v>
      </c>
    </row>
    <row r="445" spans="1:19" s="4" customFormat="1" ht="19.7" customHeight="1">
      <c r="A445" s="754" t="s">
        <v>42</v>
      </c>
      <c r="C445" s="27">
        <v>12</v>
      </c>
      <c r="D445" s="146">
        <f t="shared" si="19"/>
        <v>412</v>
      </c>
      <c r="E445" s="28" t="s">
        <v>55</v>
      </c>
      <c r="F445" s="28" t="s">
        <v>55</v>
      </c>
      <c r="G445" s="1903" t="s">
        <v>4550</v>
      </c>
      <c r="H445" s="1904">
        <v>10</v>
      </c>
      <c r="I445" s="487">
        <v>420</v>
      </c>
      <c r="J445" s="629">
        <f>H445*I445</f>
        <v>4200</v>
      </c>
      <c r="K445" s="217"/>
      <c r="L445" s="73" t="s">
        <v>1722</v>
      </c>
      <c r="M445" s="27" t="s">
        <v>4547</v>
      </c>
      <c r="N445" s="1920" t="s">
        <v>4548</v>
      </c>
      <c r="O445" s="32">
        <v>45947</v>
      </c>
      <c r="P445" s="28"/>
      <c r="Q445" s="40">
        <v>45947</v>
      </c>
      <c r="R445" s="32">
        <v>45950</v>
      </c>
      <c r="S445" s="1828" t="s">
        <v>4549</v>
      </c>
    </row>
    <row r="446" spans="1:19" s="4" customFormat="1" ht="19.7" customHeight="1">
      <c r="A446" s="754" t="s">
        <v>42</v>
      </c>
      <c r="C446" s="27">
        <v>12</v>
      </c>
      <c r="D446" s="146">
        <f t="shared" si="19"/>
        <v>413</v>
      </c>
      <c r="E446" s="28" t="s">
        <v>55</v>
      </c>
      <c r="F446" s="28" t="s">
        <v>55</v>
      </c>
      <c r="G446" s="1903" t="s">
        <v>1721</v>
      </c>
      <c r="H446" s="1904">
        <v>10</v>
      </c>
      <c r="I446" s="487">
        <v>178</v>
      </c>
      <c r="J446" s="629">
        <f t="shared" ref="J446" si="21">H446*I446</f>
        <v>1780</v>
      </c>
      <c r="K446" s="217"/>
      <c r="L446" s="73" t="s">
        <v>3715</v>
      </c>
      <c r="M446" s="27" t="s">
        <v>4547</v>
      </c>
      <c r="N446" s="1920" t="s">
        <v>4548</v>
      </c>
      <c r="O446" s="32">
        <v>45948</v>
      </c>
      <c r="P446" s="28"/>
      <c r="Q446" s="40">
        <v>45947</v>
      </c>
      <c r="R446" s="32">
        <v>45950</v>
      </c>
      <c r="S446" s="1828" t="s">
        <v>4549</v>
      </c>
    </row>
    <row r="447" spans="1:19" s="4" customFormat="1" ht="19.7" customHeight="1">
      <c r="D447" s="28"/>
      <c r="E447" s="28"/>
      <c r="F447" s="28"/>
      <c r="G447" s="78"/>
      <c r="H447" s="1921"/>
      <c r="I447" s="188"/>
      <c r="J447" s="149"/>
      <c r="K447" s="217"/>
      <c r="L447" s="73"/>
      <c r="M447" s="27"/>
      <c r="N447" s="27"/>
      <c r="O447" s="32"/>
      <c r="P447" s="28"/>
      <c r="Q447" s="27"/>
      <c r="R447" s="32"/>
      <c r="S447" s="1828"/>
    </row>
    <row r="448" spans="1:19" s="4" customFormat="1" ht="19.7" customHeight="1">
      <c r="D448" s="28"/>
      <c r="E448" s="28"/>
      <c r="F448" s="28"/>
      <c r="G448" s="344">
        <f>SUM(J231:J447)</f>
        <v>1150609</v>
      </c>
      <c r="H448" s="826"/>
      <c r="I448" s="27"/>
      <c r="J448" s="77"/>
      <c r="K448" s="217"/>
      <c r="L448" s="73"/>
      <c r="M448" s="27"/>
      <c r="N448" s="27"/>
      <c r="O448" s="32"/>
      <c r="P448" s="28"/>
      <c r="Q448" s="27"/>
      <c r="R448" s="32"/>
      <c r="S448" s="1828"/>
    </row>
    <row r="449" spans="4:19" s="4" customFormat="1" ht="19.7" customHeight="1">
      <c r="D449" s="28"/>
      <c r="E449" s="28"/>
      <c r="F449" s="28"/>
      <c r="G449" s="73"/>
      <c r="H449" s="229"/>
      <c r="I449" s="27"/>
      <c r="J449" s="77"/>
      <c r="K449" s="217"/>
      <c r="L449" s="73"/>
      <c r="M449" s="27"/>
      <c r="N449" s="27"/>
      <c r="O449" s="32"/>
      <c r="P449" s="28"/>
      <c r="Q449" s="27"/>
      <c r="R449" s="32"/>
      <c r="S449" s="1828"/>
    </row>
    <row r="450" spans="4:19" s="4" customFormat="1" ht="19.7" customHeight="1">
      <c r="D450" s="28"/>
      <c r="E450" s="28"/>
      <c r="F450" s="28"/>
      <c r="G450" s="73"/>
      <c r="H450" s="229"/>
      <c r="I450" s="27"/>
      <c r="J450" s="77"/>
      <c r="K450" s="217"/>
      <c r="L450" s="73"/>
      <c r="M450" s="27"/>
      <c r="N450" s="27"/>
      <c r="O450" s="32"/>
      <c r="P450" s="28"/>
      <c r="Q450" s="27"/>
      <c r="R450" s="32"/>
      <c r="S450" s="1828"/>
    </row>
    <row r="451" spans="4:19" s="4" customFormat="1" ht="19.7" customHeight="1">
      <c r="D451" s="28"/>
      <c r="E451" s="28"/>
      <c r="F451" s="28"/>
      <c r="G451" s="73"/>
      <c r="H451" s="229"/>
      <c r="I451" s="27"/>
      <c r="J451" s="77"/>
      <c r="K451" s="217"/>
      <c r="L451" s="73"/>
      <c r="M451" s="27"/>
      <c r="N451" s="27"/>
      <c r="O451" s="32"/>
      <c r="P451" s="28"/>
      <c r="Q451" s="27"/>
      <c r="R451" s="32"/>
      <c r="S451" s="1828"/>
    </row>
    <row r="452" spans="4:19" s="4" customFormat="1" ht="19.7" customHeight="1">
      <c r="D452" s="28"/>
      <c r="E452" s="28"/>
      <c r="F452" s="28"/>
      <c r="G452" s="73"/>
      <c r="H452" s="229"/>
      <c r="I452" s="27"/>
      <c r="J452" s="77"/>
      <c r="K452" s="217"/>
      <c r="L452" s="73"/>
      <c r="M452" s="27"/>
      <c r="N452" s="27"/>
      <c r="O452" s="32"/>
      <c r="P452" s="28"/>
      <c r="Q452" s="27"/>
      <c r="R452" s="32"/>
      <c r="S452" s="1828"/>
    </row>
    <row r="453" spans="4:19" s="4" customFormat="1" ht="19.7" customHeight="1">
      <c r="D453" s="28"/>
      <c r="E453" s="28"/>
      <c r="F453" s="28"/>
      <c r="G453" s="73"/>
      <c r="H453" s="229"/>
      <c r="I453" s="27"/>
      <c r="J453" s="77"/>
      <c r="K453" s="217"/>
      <c r="L453" s="73"/>
      <c r="M453" s="27"/>
      <c r="N453" s="27"/>
      <c r="O453" s="32"/>
      <c r="P453" s="28"/>
      <c r="Q453" s="27"/>
      <c r="R453" s="32"/>
      <c r="S453" s="1828"/>
    </row>
    <row r="454" spans="4:19" s="4" customFormat="1" ht="19.7" customHeight="1">
      <c r="D454" s="28"/>
      <c r="E454" s="28"/>
      <c r="F454" s="28"/>
      <c r="G454" s="73"/>
      <c r="H454" s="229"/>
      <c r="I454" s="27"/>
      <c r="J454" s="77"/>
      <c r="K454" s="217"/>
      <c r="L454" s="73"/>
      <c r="M454" s="27"/>
      <c r="N454" s="27"/>
      <c r="O454" s="32"/>
      <c r="P454" s="28"/>
      <c r="Q454" s="27"/>
      <c r="R454" s="32"/>
      <c r="S454" s="1828"/>
    </row>
    <row r="455" spans="4:19" s="4" customFormat="1" ht="19.7" customHeight="1">
      <c r="D455" s="28"/>
      <c r="E455" s="28"/>
      <c r="F455" s="28"/>
      <c r="G455" s="73"/>
      <c r="H455" s="229"/>
      <c r="I455" s="27"/>
      <c r="J455" s="77"/>
      <c r="K455" s="217"/>
      <c r="L455" s="73"/>
      <c r="M455" s="27"/>
      <c r="N455" s="27"/>
      <c r="O455" s="32"/>
      <c r="P455" s="28"/>
      <c r="Q455" s="27"/>
      <c r="R455" s="32"/>
      <c r="S455" s="1828"/>
    </row>
    <row r="456" spans="4:19" s="4" customFormat="1" ht="19.7" customHeight="1">
      <c r="D456" s="28"/>
      <c r="E456" s="28"/>
      <c r="F456" s="28"/>
      <c r="G456" s="73"/>
      <c r="H456" s="229"/>
      <c r="I456" s="27"/>
      <c r="J456" s="77"/>
      <c r="K456" s="217"/>
      <c r="L456" s="73"/>
      <c r="M456" s="27"/>
      <c r="N456" s="27"/>
      <c r="O456" s="32"/>
      <c r="P456" s="28"/>
      <c r="Q456" s="27"/>
      <c r="R456" s="32"/>
      <c r="S456" s="1828"/>
    </row>
    <row r="457" spans="4:19" s="4" customFormat="1" ht="19.7" customHeight="1">
      <c r="D457" s="28"/>
      <c r="E457" s="28"/>
      <c r="F457" s="28"/>
      <c r="G457" s="73"/>
      <c r="H457" s="229"/>
      <c r="I457" s="27"/>
      <c r="J457" s="77"/>
      <c r="K457" s="217"/>
      <c r="L457" s="73"/>
      <c r="M457" s="27"/>
      <c r="N457" s="27"/>
      <c r="O457" s="32"/>
      <c r="P457" s="28"/>
      <c r="Q457" s="27"/>
      <c r="R457" s="32"/>
      <c r="S457" s="1828"/>
    </row>
    <row r="458" spans="4:19" s="4" customFormat="1" ht="19.7" customHeight="1">
      <c r="D458" s="28"/>
      <c r="E458" s="28"/>
      <c r="F458" s="28"/>
      <c r="G458" s="73"/>
      <c r="H458" s="229"/>
      <c r="I458" s="27"/>
      <c r="J458" s="77"/>
      <c r="K458" s="217"/>
      <c r="L458" s="73"/>
      <c r="M458" s="27"/>
      <c r="N458" s="27"/>
      <c r="O458" s="32"/>
      <c r="P458" s="28"/>
      <c r="Q458" s="27"/>
      <c r="R458" s="32"/>
      <c r="S458" s="1828"/>
    </row>
    <row r="459" spans="4:19" s="4" customFormat="1" ht="19.7" customHeight="1">
      <c r="D459" s="28"/>
      <c r="E459" s="28"/>
      <c r="F459" s="28"/>
      <c r="G459" s="73"/>
      <c r="H459" s="229"/>
      <c r="I459" s="27"/>
      <c r="J459" s="77"/>
      <c r="K459" s="217"/>
      <c r="L459" s="73"/>
      <c r="M459" s="27"/>
      <c r="N459" s="27"/>
      <c r="O459" s="32"/>
      <c r="P459" s="28"/>
      <c r="Q459" s="27"/>
      <c r="R459" s="32"/>
      <c r="S459" s="1828"/>
    </row>
    <row r="460" spans="4:19" s="4" customFormat="1" ht="19.7" customHeight="1">
      <c r="D460" s="28"/>
      <c r="E460" s="28"/>
      <c r="F460" s="28"/>
      <c r="G460" s="73"/>
      <c r="H460" s="229"/>
      <c r="I460" s="27"/>
      <c r="J460" s="77"/>
      <c r="K460" s="217"/>
      <c r="L460" s="73"/>
      <c r="M460" s="27"/>
      <c r="N460" s="27"/>
      <c r="O460" s="32"/>
      <c r="P460" s="28"/>
      <c r="Q460" s="27"/>
      <c r="R460" s="32"/>
      <c r="S460" s="1828"/>
    </row>
    <row r="461" spans="4:19" s="4" customFormat="1" ht="19.7" customHeight="1">
      <c r="D461" s="28"/>
      <c r="E461" s="28"/>
      <c r="F461" s="28"/>
      <c r="G461" s="73"/>
      <c r="H461" s="229"/>
      <c r="I461" s="27"/>
      <c r="J461" s="77"/>
      <c r="K461" s="217"/>
      <c r="L461" s="73"/>
      <c r="M461" s="27"/>
      <c r="N461" s="27"/>
      <c r="O461" s="32"/>
      <c r="P461" s="28"/>
      <c r="Q461" s="27"/>
      <c r="R461" s="32"/>
      <c r="S461" s="1828"/>
    </row>
    <row r="462" spans="4:19" s="4" customFormat="1" ht="19.7" customHeight="1">
      <c r="D462" s="28"/>
      <c r="E462" s="28"/>
      <c r="F462" s="28"/>
      <c r="G462" s="73"/>
      <c r="H462" s="229"/>
      <c r="I462" s="27"/>
      <c r="J462" s="77"/>
      <c r="K462" s="217"/>
      <c r="L462" s="73"/>
      <c r="M462" s="27"/>
      <c r="N462" s="27"/>
      <c r="O462" s="32"/>
      <c r="P462" s="28"/>
      <c r="Q462" s="27"/>
      <c r="R462" s="32"/>
      <c r="S462" s="1828"/>
    </row>
    <row r="463" spans="4:19" s="4" customFormat="1" ht="19.7" customHeight="1">
      <c r="D463" s="28"/>
      <c r="E463" s="28"/>
      <c r="F463" s="28"/>
      <c r="G463" s="73"/>
      <c r="H463" s="229"/>
      <c r="I463" s="27"/>
      <c r="J463" s="77"/>
      <c r="K463" s="217"/>
      <c r="L463" s="73"/>
      <c r="M463" s="27"/>
      <c r="N463" s="27"/>
      <c r="O463" s="32"/>
      <c r="P463" s="28"/>
      <c r="Q463" s="27"/>
      <c r="R463" s="32"/>
      <c r="S463" s="1828"/>
    </row>
    <row r="464" spans="4:19" s="4" customFormat="1" ht="19.7" customHeight="1">
      <c r="D464" s="28"/>
      <c r="E464" s="28"/>
      <c r="F464" s="28"/>
      <c r="G464" s="73"/>
      <c r="H464" s="229"/>
      <c r="I464" s="27"/>
      <c r="J464" s="77"/>
      <c r="K464" s="217"/>
      <c r="L464" s="73"/>
      <c r="M464" s="27"/>
      <c r="N464" s="27"/>
      <c r="O464" s="32"/>
      <c r="P464" s="28"/>
      <c r="Q464" s="27"/>
      <c r="R464" s="32"/>
      <c r="S464" s="1828"/>
    </row>
    <row r="465" spans="4:19" s="4" customFormat="1" ht="19.7" customHeight="1">
      <c r="D465" s="28"/>
      <c r="E465" s="28"/>
      <c r="F465" s="28"/>
      <c r="G465" s="73"/>
      <c r="H465" s="229"/>
      <c r="I465" s="27"/>
      <c r="J465" s="77"/>
      <c r="K465" s="217"/>
      <c r="L465" s="73"/>
      <c r="M465" s="27"/>
      <c r="N465" s="27"/>
      <c r="O465" s="32"/>
      <c r="P465" s="28"/>
      <c r="Q465" s="27"/>
      <c r="R465" s="32"/>
      <c r="S465" s="1828"/>
    </row>
    <row r="466" spans="4:19" s="4" customFormat="1" ht="19.7" customHeight="1">
      <c r="D466" s="28"/>
      <c r="E466" s="28"/>
      <c r="F466" s="28"/>
      <c r="G466" s="73"/>
      <c r="H466" s="229"/>
      <c r="I466" s="27"/>
      <c r="J466" s="77"/>
      <c r="K466" s="217"/>
      <c r="L466" s="73"/>
      <c r="M466" s="27"/>
      <c r="N466" s="27"/>
      <c r="O466" s="32"/>
      <c r="P466" s="28"/>
      <c r="Q466" s="27"/>
      <c r="R466" s="32"/>
      <c r="S466" s="1828"/>
    </row>
    <row r="467" spans="4:19" s="4" customFormat="1" ht="19.7" customHeight="1">
      <c r="D467" s="28"/>
      <c r="E467" s="28"/>
      <c r="F467" s="28"/>
      <c r="G467" s="73"/>
      <c r="H467" s="229"/>
      <c r="I467" s="27"/>
      <c r="J467" s="77"/>
      <c r="K467" s="217"/>
      <c r="L467" s="73"/>
      <c r="M467" s="27"/>
      <c r="N467" s="27"/>
      <c r="O467" s="32"/>
      <c r="P467" s="28"/>
      <c r="Q467" s="27"/>
      <c r="R467" s="32"/>
      <c r="S467" s="1828"/>
    </row>
    <row r="468" spans="4:19" s="4" customFormat="1" ht="19.7" customHeight="1">
      <c r="D468" s="28"/>
      <c r="E468" s="28"/>
      <c r="F468" s="28"/>
      <c r="G468" s="73"/>
      <c r="H468" s="229"/>
      <c r="I468" s="27"/>
      <c r="J468" s="77"/>
      <c r="K468" s="217"/>
      <c r="L468" s="73"/>
      <c r="M468" s="27"/>
      <c r="N468" s="27"/>
      <c r="O468" s="32"/>
      <c r="P468" s="28"/>
      <c r="Q468" s="27"/>
      <c r="R468" s="32"/>
      <c r="S468" s="1828"/>
    </row>
    <row r="469" spans="4:19" s="4" customFormat="1" ht="19.7" customHeight="1">
      <c r="D469" s="28"/>
      <c r="E469" s="28"/>
      <c r="F469" s="28"/>
      <c r="G469" s="73"/>
      <c r="H469" s="229"/>
      <c r="I469" s="27"/>
      <c r="J469" s="77"/>
      <c r="K469" s="217"/>
      <c r="L469" s="73"/>
      <c r="M469" s="27"/>
      <c r="N469" s="27"/>
      <c r="O469" s="32"/>
      <c r="P469" s="28"/>
      <c r="Q469" s="27"/>
      <c r="R469" s="32"/>
      <c r="S469" s="1828"/>
    </row>
    <row r="470" spans="4:19" s="4" customFormat="1" ht="19.7" customHeight="1">
      <c r="D470" s="28"/>
      <c r="E470" s="28"/>
      <c r="F470" s="28"/>
      <c r="G470" s="73"/>
      <c r="H470" s="229"/>
      <c r="I470" s="27"/>
      <c r="J470" s="77"/>
      <c r="K470" s="217"/>
      <c r="L470" s="73"/>
      <c r="M470" s="27"/>
      <c r="N470" s="27"/>
      <c r="O470" s="32"/>
      <c r="P470" s="28"/>
      <c r="Q470" s="27"/>
      <c r="R470" s="32"/>
      <c r="S470" s="1828"/>
    </row>
    <row r="471" spans="4:19" s="4" customFormat="1" ht="19.7" customHeight="1">
      <c r="D471" s="28"/>
      <c r="E471" s="28"/>
      <c r="F471" s="28"/>
      <c r="G471" s="73"/>
      <c r="H471" s="229"/>
      <c r="I471" s="27"/>
      <c r="J471" s="77"/>
      <c r="K471" s="217"/>
      <c r="L471" s="73"/>
      <c r="M471" s="27"/>
      <c r="N471" s="27"/>
      <c r="O471" s="32"/>
      <c r="P471" s="28"/>
      <c r="Q471" s="27"/>
      <c r="R471" s="32"/>
      <c r="S471" s="1828"/>
    </row>
    <row r="472" spans="4:19" s="4" customFormat="1" ht="19.7" customHeight="1">
      <c r="D472" s="28"/>
      <c r="E472" s="28"/>
      <c r="F472" s="28"/>
      <c r="G472" s="73"/>
      <c r="H472" s="229"/>
      <c r="I472" s="27"/>
      <c r="J472" s="77"/>
      <c r="K472" s="217"/>
      <c r="L472" s="73"/>
      <c r="M472" s="27"/>
      <c r="N472" s="27"/>
      <c r="O472" s="32"/>
      <c r="P472" s="28"/>
      <c r="Q472" s="27"/>
      <c r="R472" s="32"/>
      <c r="S472" s="1828"/>
    </row>
    <row r="473" spans="4:19" s="4" customFormat="1" ht="19.7" customHeight="1">
      <c r="D473" s="28"/>
      <c r="E473" s="28"/>
      <c r="F473" s="28"/>
      <c r="G473" s="73"/>
      <c r="H473" s="229"/>
      <c r="I473" s="27"/>
      <c r="J473" s="77"/>
      <c r="K473" s="217"/>
      <c r="L473" s="73"/>
      <c r="M473" s="27"/>
      <c r="N473" s="27"/>
      <c r="O473" s="32"/>
      <c r="P473" s="28"/>
      <c r="Q473" s="27"/>
      <c r="R473" s="32"/>
      <c r="S473" s="1828"/>
    </row>
    <row r="474" spans="4:19" s="4" customFormat="1" ht="19.7" customHeight="1">
      <c r="D474" s="28"/>
      <c r="E474" s="28"/>
      <c r="F474" s="28"/>
      <c r="G474" s="73"/>
      <c r="H474" s="229"/>
      <c r="I474" s="27"/>
      <c r="J474" s="77"/>
      <c r="K474" s="217"/>
      <c r="L474" s="73"/>
      <c r="M474" s="27"/>
      <c r="N474" s="27"/>
      <c r="O474" s="32"/>
      <c r="P474" s="28"/>
      <c r="Q474" s="27"/>
      <c r="R474" s="32"/>
      <c r="S474" s="1828"/>
    </row>
    <row r="475" spans="4:19" s="4" customFormat="1" ht="19.7" customHeight="1">
      <c r="D475" s="28"/>
      <c r="E475" s="28"/>
      <c r="F475" s="28"/>
      <c r="G475" s="73"/>
      <c r="H475" s="229"/>
      <c r="I475" s="27"/>
      <c r="J475" s="77"/>
      <c r="K475" s="217"/>
      <c r="L475" s="73"/>
      <c r="M475" s="27"/>
      <c r="N475" s="27"/>
      <c r="O475" s="32"/>
      <c r="P475" s="28"/>
      <c r="Q475" s="27"/>
      <c r="R475" s="32"/>
      <c r="S475" s="1828"/>
    </row>
    <row r="476" spans="4:19" s="4" customFormat="1" ht="19.7" customHeight="1">
      <c r="D476" s="28"/>
      <c r="E476" s="28"/>
      <c r="F476" s="28"/>
      <c r="G476" s="73"/>
      <c r="H476" s="229"/>
      <c r="I476" s="27"/>
      <c r="J476" s="77"/>
      <c r="K476" s="217"/>
      <c r="L476" s="73"/>
      <c r="M476" s="27"/>
      <c r="N476" s="27"/>
      <c r="O476" s="32"/>
      <c r="P476" s="28"/>
      <c r="Q476" s="27"/>
      <c r="R476" s="32"/>
      <c r="S476" s="1828"/>
    </row>
    <row r="477" spans="4:19" s="4" customFormat="1" ht="19.7" customHeight="1">
      <c r="D477" s="28"/>
      <c r="E477" s="28"/>
      <c r="F477" s="28"/>
      <c r="G477" s="73"/>
      <c r="H477" s="229"/>
      <c r="I477" s="27"/>
      <c r="J477" s="77"/>
      <c r="K477" s="217"/>
      <c r="L477" s="73"/>
      <c r="M477" s="27"/>
      <c r="N477" s="27"/>
      <c r="O477" s="32"/>
      <c r="P477" s="28"/>
      <c r="Q477" s="27"/>
      <c r="R477" s="32"/>
      <c r="S477" s="1828"/>
    </row>
    <row r="478" spans="4:19" s="4" customFormat="1" ht="19.7" customHeight="1">
      <c r="D478" s="28"/>
      <c r="E478" s="28"/>
      <c r="F478" s="28"/>
      <c r="G478" s="73"/>
      <c r="H478" s="229"/>
      <c r="I478" s="27"/>
      <c r="J478" s="77"/>
      <c r="K478" s="217"/>
      <c r="L478" s="73"/>
      <c r="M478" s="27"/>
      <c r="N478" s="27"/>
      <c r="O478" s="32"/>
      <c r="P478" s="28"/>
      <c r="Q478" s="27"/>
      <c r="R478" s="32"/>
      <c r="S478" s="1828"/>
    </row>
    <row r="479" spans="4:19" s="4" customFormat="1" ht="19.7" customHeight="1">
      <c r="D479" s="28"/>
      <c r="E479" s="28"/>
      <c r="F479" s="28"/>
      <c r="G479" s="73"/>
      <c r="H479" s="229"/>
      <c r="I479" s="27"/>
      <c r="J479" s="77"/>
      <c r="K479" s="217"/>
      <c r="L479" s="73"/>
      <c r="M479" s="27"/>
      <c r="N479" s="27"/>
      <c r="O479" s="32"/>
      <c r="P479" s="28"/>
      <c r="Q479" s="27"/>
      <c r="R479" s="32"/>
      <c r="S479" s="1828"/>
    </row>
    <row r="480" spans="4:19" s="4" customFormat="1" ht="19.7" customHeight="1">
      <c r="D480" s="28"/>
      <c r="E480" s="28"/>
      <c r="F480" s="28"/>
      <c r="G480" s="73"/>
      <c r="H480" s="229"/>
      <c r="I480" s="27"/>
      <c r="J480" s="77"/>
      <c r="K480" s="217"/>
      <c r="L480" s="73"/>
      <c r="M480" s="27"/>
      <c r="N480" s="27"/>
      <c r="O480" s="32"/>
      <c r="P480" s="28"/>
      <c r="Q480" s="27"/>
      <c r="R480" s="32"/>
      <c r="S480" s="1828"/>
    </row>
    <row r="481" spans="4:19" s="4" customFormat="1" ht="19.7" customHeight="1">
      <c r="D481" s="28"/>
      <c r="E481" s="28"/>
      <c r="F481" s="28"/>
      <c r="G481" s="73"/>
      <c r="H481" s="229"/>
      <c r="I481" s="27"/>
      <c r="J481" s="77"/>
      <c r="K481" s="217"/>
      <c r="L481" s="73"/>
      <c r="M481" s="27"/>
      <c r="N481" s="27"/>
      <c r="O481" s="32"/>
      <c r="P481" s="28"/>
      <c r="Q481" s="27"/>
      <c r="R481" s="32"/>
      <c r="S481" s="1828"/>
    </row>
    <row r="482" spans="4:19" s="4" customFormat="1" ht="19.7" customHeight="1">
      <c r="D482" s="28"/>
      <c r="E482" s="28"/>
      <c r="F482" s="28"/>
      <c r="G482" s="73"/>
      <c r="H482" s="229"/>
      <c r="I482" s="27"/>
      <c r="J482" s="77"/>
      <c r="K482" s="217"/>
      <c r="L482" s="73"/>
      <c r="M482" s="27"/>
      <c r="N482" s="27"/>
      <c r="O482" s="32"/>
      <c r="P482" s="28"/>
      <c r="Q482" s="27"/>
      <c r="R482" s="32"/>
      <c r="S482" s="1828"/>
    </row>
    <row r="483" spans="4:19" s="4" customFormat="1" ht="19.7" customHeight="1">
      <c r="D483" s="28"/>
      <c r="E483" s="28"/>
      <c r="F483" s="28"/>
      <c r="G483" s="73"/>
      <c r="H483" s="229"/>
      <c r="I483" s="27"/>
      <c r="J483" s="77"/>
      <c r="K483" s="217"/>
      <c r="L483" s="73"/>
      <c r="M483" s="27"/>
      <c r="N483" s="27"/>
      <c r="O483" s="32"/>
      <c r="P483" s="28"/>
      <c r="Q483" s="27"/>
      <c r="R483" s="32"/>
      <c r="S483" s="1828"/>
    </row>
    <row r="484" spans="4:19" s="4" customFormat="1" ht="19.7" customHeight="1">
      <c r="D484" s="28"/>
      <c r="E484" s="28"/>
      <c r="F484" s="28"/>
      <c r="G484" s="73"/>
      <c r="H484" s="229"/>
      <c r="I484" s="27"/>
      <c r="J484" s="77"/>
      <c r="K484" s="217"/>
      <c r="L484" s="73"/>
      <c r="M484" s="27"/>
      <c r="N484" s="27"/>
      <c r="O484" s="32"/>
      <c r="P484" s="28"/>
      <c r="Q484" s="27"/>
      <c r="R484" s="32"/>
      <c r="S484" s="1828"/>
    </row>
    <row r="485" spans="4:19" s="4" customFormat="1" ht="19.7" customHeight="1">
      <c r="D485" s="28"/>
      <c r="E485" s="28"/>
      <c r="F485" s="28"/>
      <c r="G485" s="73"/>
      <c r="H485" s="229"/>
      <c r="I485" s="27"/>
      <c r="J485" s="77"/>
      <c r="K485" s="217"/>
      <c r="L485" s="73"/>
      <c r="M485" s="27"/>
      <c r="N485" s="27"/>
      <c r="O485" s="32"/>
      <c r="P485" s="28"/>
      <c r="Q485" s="27"/>
      <c r="R485" s="32"/>
      <c r="S485" s="1828"/>
    </row>
    <row r="486" spans="4:19" s="4" customFormat="1" ht="19.7" customHeight="1">
      <c r="D486" s="28"/>
      <c r="E486" s="28"/>
      <c r="F486" s="28"/>
      <c r="G486" s="73"/>
      <c r="H486" s="229"/>
      <c r="I486" s="27"/>
      <c r="J486" s="77"/>
      <c r="K486" s="217"/>
      <c r="L486" s="73"/>
      <c r="M486" s="27"/>
      <c r="N486" s="27"/>
      <c r="O486" s="32"/>
      <c r="P486" s="28"/>
      <c r="Q486" s="27"/>
      <c r="R486" s="32"/>
      <c r="S486" s="1828"/>
    </row>
    <row r="487" spans="4:19" s="4" customFormat="1" ht="19.7" customHeight="1">
      <c r="D487" s="28"/>
      <c r="E487" s="28"/>
      <c r="F487" s="28"/>
      <c r="G487" s="73"/>
      <c r="H487" s="229"/>
      <c r="I487" s="27"/>
      <c r="J487" s="77"/>
      <c r="K487" s="217"/>
      <c r="L487" s="73"/>
      <c r="M487" s="27"/>
      <c r="N487" s="27"/>
      <c r="O487" s="32"/>
      <c r="P487" s="28"/>
      <c r="Q487" s="27"/>
      <c r="R487" s="32"/>
      <c r="S487" s="1828"/>
    </row>
    <row r="488" spans="4:19" s="4" customFormat="1" ht="19.7" customHeight="1">
      <c r="D488" s="28"/>
      <c r="E488" s="28"/>
      <c r="F488" s="28"/>
      <c r="G488" s="73"/>
      <c r="H488" s="229"/>
      <c r="I488" s="27"/>
      <c r="J488" s="77"/>
      <c r="K488" s="217"/>
      <c r="L488" s="73"/>
      <c r="M488" s="27"/>
      <c r="N488" s="27"/>
      <c r="O488" s="32"/>
      <c r="P488" s="28"/>
      <c r="Q488" s="27"/>
      <c r="R488" s="32"/>
      <c r="S488" s="1828"/>
    </row>
    <row r="489" spans="4:19" s="4" customFormat="1" ht="19.7" customHeight="1">
      <c r="D489" s="28"/>
      <c r="E489" s="28"/>
      <c r="F489" s="28"/>
      <c r="G489" s="73"/>
      <c r="H489" s="229"/>
      <c r="I489" s="27"/>
      <c r="J489" s="77"/>
      <c r="K489" s="217"/>
      <c r="L489" s="73"/>
      <c r="M489" s="27"/>
      <c r="N489" s="27"/>
      <c r="O489" s="32"/>
      <c r="P489" s="28"/>
      <c r="Q489" s="27"/>
      <c r="R489" s="32"/>
      <c r="S489" s="1828"/>
    </row>
    <row r="490" spans="4:19" s="4" customFormat="1" ht="19.7" customHeight="1">
      <c r="D490" s="28"/>
      <c r="E490" s="28"/>
      <c r="F490" s="28"/>
      <c r="G490" s="73"/>
      <c r="H490" s="229"/>
      <c r="I490" s="27"/>
      <c r="J490" s="77"/>
      <c r="K490" s="217"/>
      <c r="L490" s="73"/>
      <c r="M490" s="27"/>
      <c r="N490" s="27"/>
      <c r="O490" s="32"/>
      <c r="P490" s="28"/>
      <c r="Q490" s="27"/>
      <c r="R490" s="32"/>
      <c r="S490" s="1828"/>
    </row>
    <row r="491" spans="4:19" s="4" customFormat="1" ht="19.7" customHeight="1">
      <c r="D491" s="28"/>
      <c r="E491" s="28"/>
      <c r="F491" s="28"/>
      <c r="G491" s="73"/>
      <c r="H491" s="229"/>
      <c r="I491" s="27"/>
      <c r="J491" s="77"/>
      <c r="K491" s="217"/>
      <c r="L491" s="73"/>
      <c r="M491" s="27"/>
      <c r="N491" s="27"/>
      <c r="O491" s="32"/>
      <c r="P491" s="28"/>
      <c r="Q491" s="27"/>
      <c r="R491" s="32"/>
      <c r="S491" s="1828"/>
    </row>
    <row r="492" spans="4:19" s="4" customFormat="1" ht="19.7" customHeight="1">
      <c r="D492" s="28"/>
      <c r="E492" s="28"/>
      <c r="F492" s="28"/>
      <c r="G492" s="73"/>
      <c r="H492" s="229"/>
      <c r="I492" s="27"/>
      <c r="J492" s="77"/>
      <c r="K492" s="217"/>
      <c r="L492" s="73"/>
      <c r="M492" s="27"/>
      <c r="N492" s="27"/>
      <c r="O492" s="32"/>
      <c r="P492" s="28"/>
      <c r="Q492" s="27"/>
      <c r="R492" s="32"/>
      <c r="S492" s="1828"/>
    </row>
    <row r="493" spans="4:19" s="4" customFormat="1" ht="19.7" customHeight="1">
      <c r="D493" s="28"/>
      <c r="E493" s="28"/>
      <c r="F493" s="28"/>
      <c r="G493" s="73"/>
      <c r="H493" s="229"/>
      <c r="I493" s="27"/>
      <c r="J493" s="77"/>
      <c r="K493" s="217"/>
      <c r="L493" s="73"/>
      <c r="M493" s="27"/>
      <c r="N493" s="27"/>
      <c r="O493" s="32"/>
      <c r="P493" s="28"/>
      <c r="Q493" s="27"/>
      <c r="R493" s="32"/>
      <c r="S493" s="1828"/>
    </row>
    <row r="494" spans="4:19" s="4" customFormat="1" ht="19.7" customHeight="1">
      <c r="D494" s="28"/>
      <c r="E494" s="28"/>
      <c r="F494" s="28"/>
      <c r="G494" s="73"/>
      <c r="H494" s="229"/>
      <c r="I494" s="27"/>
      <c r="J494" s="77"/>
      <c r="K494" s="217"/>
      <c r="L494" s="73"/>
      <c r="M494" s="27"/>
      <c r="N494" s="27"/>
      <c r="O494" s="32"/>
      <c r="P494" s="28"/>
      <c r="Q494" s="27"/>
      <c r="R494" s="32"/>
      <c r="S494" s="1828"/>
    </row>
    <row r="495" spans="4:19" s="4" customFormat="1" ht="19.7" customHeight="1">
      <c r="D495" s="28"/>
      <c r="E495" s="28"/>
      <c r="F495" s="28"/>
      <c r="G495" s="73"/>
      <c r="H495" s="229"/>
      <c r="I495" s="27"/>
      <c r="J495" s="77"/>
      <c r="K495" s="217"/>
      <c r="L495" s="73"/>
      <c r="M495" s="27"/>
      <c r="N495" s="27"/>
      <c r="O495" s="32"/>
      <c r="P495" s="28"/>
      <c r="Q495" s="27"/>
      <c r="R495" s="32"/>
      <c r="S495" s="1828"/>
    </row>
    <row r="496" spans="4:19" s="4" customFormat="1" ht="19.7" customHeight="1">
      <c r="D496" s="28"/>
      <c r="E496" s="28"/>
      <c r="F496" s="28"/>
      <c r="G496" s="73"/>
      <c r="H496" s="229"/>
      <c r="I496" s="27"/>
      <c r="J496" s="77"/>
      <c r="K496" s="217"/>
      <c r="L496" s="73"/>
      <c r="M496" s="27"/>
      <c r="N496" s="27"/>
      <c r="O496" s="32"/>
      <c r="P496" s="28"/>
      <c r="Q496" s="27"/>
      <c r="R496" s="32"/>
      <c r="S496" s="1828"/>
    </row>
    <row r="497" spans="4:19" s="4" customFormat="1" ht="19.7" customHeight="1">
      <c r="D497" s="28"/>
      <c r="E497" s="28"/>
      <c r="F497" s="28"/>
      <c r="G497" s="73"/>
      <c r="H497" s="229"/>
      <c r="I497" s="27"/>
      <c r="J497" s="77"/>
      <c r="K497" s="217"/>
      <c r="L497" s="73"/>
      <c r="M497" s="27"/>
      <c r="N497" s="27"/>
      <c r="O497" s="32"/>
      <c r="P497" s="28"/>
      <c r="Q497" s="27"/>
      <c r="R497" s="32"/>
      <c r="S497" s="1828"/>
    </row>
    <row r="498" spans="4:19" s="4" customFormat="1" ht="19.7" customHeight="1">
      <c r="D498" s="28"/>
      <c r="E498" s="28"/>
      <c r="F498" s="28"/>
      <c r="G498" s="73"/>
      <c r="H498" s="229"/>
      <c r="I498" s="27"/>
      <c r="J498" s="77"/>
      <c r="K498" s="217"/>
      <c r="L498" s="73"/>
      <c r="M498" s="27"/>
      <c r="N498" s="27"/>
      <c r="O498" s="32"/>
      <c r="P498" s="28"/>
      <c r="Q498" s="27"/>
      <c r="R498" s="32"/>
      <c r="S498" s="1828"/>
    </row>
    <row r="499" spans="4:19" s="4" customFormat="1" ht="19.7" customHeight="1">
      <c r="D499" s="28"/>
      <c r="E499" s="28"/>
      <c r="F499" s="28"/>
      <c r="G499" s="73"/>
      <c r="H499" s="229"/>
      <c r="I499" s="27"/>
      <c r="J499" s="77"/>
      <c r="K499" s="217"/>
      <c r="L499" s="73"/>
      <c r="M499" s="27"/>
      <c r="N499" s="27"/>
      <c r="O499" s="32"/>
      <c r="P499" s="28"/>
      <c r="Q499" s="27"/>
      <c r="R499" s="32"/>
      <c r="S499" s="1828"/>
    </row>
    <row r="500" spans="4:19" s="4" customFormat="1" ht="19.7" customHeight="1">
      <c r="D500" s="28"/>
      <c r="E500" s="28"/>
      <c r="F500" s="28"/>
      <c r="G500" s="73"/>
      <c r="H500" s="229"/>
      <c r="I500" s="27"/>
      <c r="J500" s="77"/>
      <c r="K500" s="217"/>
      <c r="L500" s="73"/>
      <c r="M500" s="27"/>
      <c r="N500" s="27"/>
      <c r="O500" s="32"/>
      <c r="P500" s="28"/>
      <c r="Q500" s="27"/>
      <c r="R500" s="32"/>
      <c r="S500" s="1828"/>
    </row>
    <row r="501" spans="4:19" s="4" customFormat="1" ht="19.7" customHeight="1">
      <c r="D501" s="28"/>
      <c r="E501" s="28"/>
      <c r="F501" s="28"/>
      <c r="G501" s="73"/>
      <c r="H501" s="229"/>
      <c r="I501" s="27"/>
      <c r="J501" s="77"/>
      <c r="K501" s="217"/>
      <c r="L501" s="73"/>
      <c r="M501" s="27"/>
      <c r="N501" s="27"/>
      <c r="O501" s="32"/>
      <c r="P501" s="28"/>
      <c r="Q501" s="27"/>
      <c r="R501" s="32"/>
      <c r="S501" s="1828"/>
    </row>
    <row r="502" spans="4:19" s="4" customFormat="1" ht="19.7" customHeight="1">
      <c r="D502" s="28"/>
      <c r="E502" s="28"/>
      <c r="F502" s="28"/>
      <c r="G502" s="73"/>
      <c r="H502" s="229"/>
      <c r="I502" s="27"/>
      <c r="J502" s="77"/>
      <c r="K502" s="217"/>
      <c r="L502" s="73"/>
      <c r="M502" s="27"/>
      <c r="N502" s="27"/>
      <c r="O502" s="32"/>
      <c r="P502" s="28"/>
      <c r="Q502" s="27"/>
      <c r="R502" s="32"/>
      <c r="S502" s="1828"/>
    </row>
    <row r="503" spans="4:19" s="4" customFormat="1" ht="19.7" customHeight="1">
      <c r="D503" s="28"/>
      <c r="E503" s="28"/>
      <c r="F503" s="28"/>
      <c r="G503" s="73"/>
      <c r="H503" s="229"/>
      <c r="I503" s="27"/>
      <c r="J503" s="77"/>
      <c r="K503" s="217"/>
      <c r="L503" s="73"/>
      <c r="M503" s="27"/>
      <c r="N503" s="27"/>
      <c r="O503" s="32"/>
      <c r="P503" s="28"/>
      <c r="Q503" s="27"/>
      <c r="R503" s="32"/>
      <c r="S503" s="1828"/>
    </row>
    <row r="504" spans="4:19" s="4" customFormat="1" ht="19.7" customHeight="1">
      <c r="D504" s="28"/>
      <c r="E504" s="28"/>
      <c r="F504" s="28"/>
      <c r="G504" s="73"/>
      <c r="H504" s="229"/>
      <c r="I504" s="27"/>
      <c r="J504" s="77"/>
      <c r="K504" s="217"/>
      <c r="L504" s="73"/>
      <c r="M504" s="27"/>
      <c r="N504" s="27"/>
      <c r="O504" s="32"/>
      <c r="P504" s="28"/>
      <c r="Q504" s="27"/>
      <c r="R504" s="32"/>
      <c r="S504" s="1828"/>
    </row>
    <row r="505" spans="4:19" s="4" customFormat="1" ht="19.7" customHeight="1">
      <c r="D505" s="28"/>
      <c r="E505" s="28"/>
      <c r="F505" s="28"/>
      <c r="G505" s="73"/>
      <c r="H505" s="229"/>
      <c r="I505" s="27"/>
      <c r="J505" s="77"/>
      <c r="K505" s="217"/>
      <c r="L505" s="73"/>
      <c r="M505" s="27"/>
      <c r="N505" s="27"/>
      <c r="O505" s="32"/>
      <c r="P505" s="28"/>
      <c r="Q505" s="27"/>
      <c r="R505" s="32"/>
      <c r="S505" s="1828"/>
    </row>
    <row r="506" spans="4:19" s="4" customFormat="1" ht="19.7" customHeight="1">
      <c r="D506" s="28"/>
      <c r="E506" s="28"/>
      <c r="F506" s="28"/>
      <c r="G506" s="73"/>
      <c r="H506" s="229"/>
      <c r="I506" s="27"/>
      <c r="J506" s="77"/>
      <c r="K506" s="217"/>
      <c r="L506" s="73"/>
      <c r="M506" s="27"/>
      <c r="N506" s="27"/>
      <c r="O506" s="32"/>
      <c r="P506" s="28"/>
      <c r="Q506" s="27"/>
      <c r="R506" s="32"/>
      <c r="S506" s="1828"/>
    </row>
    <row r="507" spans="4:19" s="4" customFormat="1" ht="19.7" customHeight="1">
      <c r="D507" s="28"/>
      <c r="E507" s="28"/>
      <c r="F507" s="28"/>
      <c r="G507" s="73"/>
      <c r="H507" s="229"/>
      <c r="I507" s="27"/>
      <c r="J507" s="77"/>
      <c r="K507" s="217"/>
      <c r="L507" s="73"/>
      <c r="M507" s="27"/>
      <c r="N507" s="27"/>
      <c r="O507" s="32"/>
      <c r="P507" s="28"/>
      <c r="Q507" s="27"/>
      <c r="R507" s="32"/>
      <c r="S507" s="1828"/>
    </row>
    <row r="508" spans="4:19" s="4" customFormat="1" ht="19.7" customHeight="1">
      <c r="D508" s="28"/>
      <c r="E508" s="28"/>
      <c r="F508" s="28"/>
      <c r="G508" s="73"/>
      <c r="H508" s="229"/>
      <c r="I508" s="27"/>
      <c r="J508" s="77"/>
      <c r="K508" s="217"/>
      <c r="L508" s="73"/>
      <c r="M508" s="27"/>
      <c r="N508" s="27"/>
      <c r="O508" s="32"/>
      <c r="P508" s="28"/>
      <c r="Q508" s="27"/>
      <c r="R508" s="32"/>
      <c r="S508" s="1828"/>
    </row>
    <row r="509" spans="4:19" s="4" customFormat="1" ht="19.7" customHeight="1">
      <c r="D509" s="28"/>
      <c r="E509" s="28"/>
      <c r="F509" s="28"/>
      <c r="G509" s="73"/>
      <c r="H509" s="229"/>
      <c r="I509" s="27"/>
      <c r="J509" s="77"/>
      <c r="K509" s="217"/>
      <c r="L509" s="73"/>
      <c r="M509" s="27"/>
      <c r="N509" s="27"/>
      <c r="O509" s="32"/>
      <c r="P509" s="28"/>
      <c r="Q509" s="27"/>
      <c r="R509" s="32"/>
      <c r="S509" s="1828"/>
    </row>
    <row r="510" spans="4:19" s="4" customFormat="1" ht="19.7" customHeight="1">
      <c r="D510" s="28"/>
      <c r="E510" s="28"/>
      <c r="F510" s="28"/>
      <c r="G510" s="73"/>
      <c r="H510" s="229"/>
      <c r="I510" s="27"/>
      <c r="J510" s="77"/>
      <c r="K510" s="217"/>
      <c r="L510" s="73"/>
      <c r="M510" s="27"/>
      <c r="N510" s="27"/>
      <c r="O510" s="32"/>
      <c r="P510" s="28"/>
      <c r="Q510" s="27"/>
      <c r="R510" s="32"/>
      <c r="S510" s="1828"/>
    </row>
    <row r="511" spans="4:19" s="4" customFormat="1" ht="19.7" customHeight="1">
      <c r="D511" s="28"/>
      <c r="E511" s="28"/>
      <c r="F511" s="28"/>
      <c r="G511" s="73"/>
      <c r="H511" s="229"/>
      <c r="I511" s="27"/>
      <c r="J511" s="77"/>
      <c r="K511" s="217"/>
      <c r="L511" s="73"/>
      <c r="M511" s="27"/>
      <c r="N511" s="27"/>
      <c r="O511" s="32"/>
      <c r="P511" s="28"/>
      <c r="Q511" s="27"/>
      <c r="R511" s="32"/>
      <c r="S511" s="1828"/>
    </row>
    <row r="512" spans="4:19" s="4" customFormat="1" ht="19.7" customHeight="1">
      <c r="D512" s="28"/>
      <c r="E512" s="28"/>
      <c r="F512" s="28"/>
      <c r="G512" s="73"/>
      <c r="H512" s="229"/>
      <c r="I512" s="27"/>
      <c r="J512" s="77"/>
      <c r="K512" s="217"/>
      <c r="L512" s="73"/>
      <c r="M512" s="27"/>
      <c r="N512" s="27"/>
      <c r="O512" s="32"/>
      <c r="P512" s="28"/>
      <c r="Q512" s="27"/>
      <c r="R512" s="32"/>
      <c r="S512" s="1828"/>
    </row>
    <row r="513" spans="4:19" s="4" customFormat="1" ht="19.7" customHeight="1">
      <c r="D513" s="28"/>
      <c r="E513" s="28"/>
      <c r="F513" s="28"/>
      <c r="G513" s="73"/>
      <c r="H513" s="229"/>
      <c r="I513" s="27"/>
      <c r="J513" s="77"/>
      <c r="K513" s="217"/>
      <c r="L513" s="73"/>
      <c r="M513" s="27"/>
      <c r="N513" s="27"/>
      <c r="O513" s="32"/>
      <c r="P513" s="28"/>
      <c r="Q513" s="27"/>
      <c r="R513" s="32"/>
      <c r="S513" s="1828"/>
    </row>
    <row r="514" spans="4:19" s="4" customFormat="1" ht="19.7" customHeight="1">
      <c r="D514" s="28"/>
      <c r="E514" s="28"/>
      <c r="F514" s="28"/>
      <c r="G514" s="73"/>
      <c r="H514" s="229"/>
      <c r="I514" s="27"/>
      <c r="J514" s="77"/>
      <c r="K514" s="217"/>
      <c r="L514" s="73"/>
      <c r="M514" s="27"/>
      <c r="N514" s="27"/>
      <c r="O514" s="32"/>
      <c r="P514" s="28"/>
      <c r="Q514" s="27"/>
      <c r="R514" s="32"/>
      <c r="S514" s="1828"/>
    </row>
    <row r="515" spans="4:19" s="4" customFormat="1" ht="19.7" customHeight="1">
      <c r="D515" s="28"/>
      <c r="E515" s="28"/>
      <c r="F515" s="28"/>
      <c r="G515" s="73"/>
      <c r="H515" s="229"/>
      <c r="I515" s="27"/>
      <c r="J515" s="77"/>
      <c r="K515" s="217"/>
      <c r="L515" s="73"/>
      <c r="M515" s="27"/>
      <c r="N515" s="27"/>
      <c r="O515" s="32"/>
      <c r="P515" s="28"/>
      <c r="Q515" s="27"/>
      <c r="R515" s="32"/>
      <c r="S515" s="1828"/>
    </row>
    <row r="516" spans="4:19" s="4" customFormat="1" ht="19.7" customHeight="1">
      <c r="D516" s="28"/>
      <c r="E516" s="28"/>
      <c r="F516" s="28"/>
      <c r="G516" s="73"/>
      <c r="H516" s="229"/>
      <c r="I516" s="27"/>
      <c r="J516" s="77"/>
      <c r="K516" s="217"/>
      <c r="L516" s="73"/>
      <c r="M516" s="27"/>
      <c r="N516" s="27"/>
      <c r="O516" s="32"/>
      <c r="P516" s="28"/>
      <c r="Q516" s="27"/>
      <c r="R516" s="32"/>
      <c r="S516" s="1828"/>
    </row>
    <row r="517" spans="4:19" s="4" customFormat="1" ht="19.7" customHeight="1">
      <c r="D517" s="28"/>
      <c r="E517" s="28"/>
      <c r="F517" s="28"/>
      <c r="G517" s="73"/>
      <c r="H517" s="229"/>
      <c r="I517" s="27"/>
      <c r="J517" s="77"/>
      <c r="K517" s="217"/>
      <c r="L517" s="73"/>
      <c r="M517" s="27"/>
      <c r="N517" s="27"/>
      <c r="O517" s="32"/>
      <c r="P517" s="28"/>
      <c r="Q517" s="27"/>
      <c r="R517" s="32"/>
      <c r="S517" s="1828"/>
    </row>
    <row r="518" spans="4:19" s="4" customFormat="1" ht="19.7" customHeight="1">
      <c r="D518" s="28"/>
      <c r="E518" s="28"/>
      <c r="F518" s="28"/>
      <c r="G518" s="73"/>
      <c r="H518" s="229"/>
      <c r="I518" s="27"/>
      <c r="J518" s="77"/>
      <c r="K518" s="217"/>
      <c r="L518" s="73"/>
      <c r="M518" s="27"/>
      <c r="N518" s="27"/>
      <c r="O518" s="32"/>
      <c r="P518" s="28"/>
      <c r="Q518" s="27"/>
      <c r="R518" s="32"/>
      <c r="S518" s="1828"/>
    </row>
    <row r="519" spans="4:19" s="4" customFormat="1" ht="19.7" customHeight="1">
      <c r="D519" s="28"/>
      <c r="E519" s="28"/>
      <c r="F519" s="28"/>
      <c r="G519" s="73"/>
      <c r="H519" s="229"/>
      <c r="I519" s="27"/>
      <c r="J519" s="77"/>
      <c r="K519" s="217"/>
      <c r="L519" s="73"/>
      <c r="M519" s="27"/>
      <c r="N519" s="27"/>
      <c r="O519" s="32"/>
      <c r="P519" s="28"/>
      <c r="Q519" s="27"/>
      <c r="R519" s="32"/>
      <c r="S519" s="1828"/>
    </row>
    <row r="520" spans="4:19" s="4" customFormat="1" ht="19.7" customHeight="1">
      <c r="D520" s="28"/>
      <c r="E520" s="28"/>
      <c r="F520" s="28"/>
      <c r="G520" s="73"/>
      <c r="H520" s="229"/>
      <c r="I520" s="27"/>
      <c r="J520" s="77"/>
      <c r="K520" s="217"/>
      <c r="L520" s="73"/>
      <c r="M520" s="27"/>
      <c r="N520" s="27"/>
      <c r="O520" s="32"/>
      <c r="P520" s="28"/>
      <c r="Q520" s="27"/>
      <c r="R520" s="32"/>
      <c r="S520" s="1828"/>
    </row>
    <row r="521" spans="4:19" s="4" customFormat="1" ht="19.7" customHeight="1">
      <c r="D521" s="28"/>
      <c r="E521" s="28"/>
      <c r="F521" s="28"/>
      <c r="G521" s="73"/>
      <c r="H521" s="229"/>
      <c r="I521" s="27"/>
      <c r="J521" s="77"/>
      <c r="K521" s="217"/>
      <c r="L521" s="73"/>
      <c r="M521" s="27"/>
      <c r="N521" s="27"/>
      <c r="O521" s="32"/>
      <c r="P521" s="28"/>
      <c r="Q521" s="27"/>
      <c r="R521" s="32"/>
      <c r="S521" s="1828"/>
    </row>
    <row r="522" spans="4:19" s="4" customFormat="1" ht="19.7" customHeight="1">
      <c r="D522" s="28"/>
      <c r="E522" s="28"/>
      <c r="F522" s="28"/>
      <c r="G522" s="73"/>
      <c r="H522" s="229"/>
      <c r="I522" s="27"/>
      <c r="J522" s="77"/>
      <c r="K522" s="217"/>
      <c r="L522" s="73"/>
      <c r="M522" s="27"/>
      <c r="N522" s="27"/>
      <c r="O522" s="32"/>
      <c r="P522" s="28"/>
      <c r="Q522" s="27"/>
      <c r="R522" s="32"/>
      <c r="S522" s="1828"/>
    </row>
    <row r="523" spans="4:19" s="4" customFormat="1" ht="19.7" customHeight="1">
      <c r="D523" s="28"/>
      <c r="E523" s="28"/>
      <c r="F523" s="28"/>
      <c r="G523" s="73"/>
      <c r="H523" s="229"/>
      <c r="I523" s="27"/>
      <c r="J523" s="77"/>
      <c r="K523" s="217"/>
      <c r="L523" s="73"/>
      <c r="M523" s="27"/>
      <c r="N523" s="27"/>
      <c r="O523" s="32"/>
      <c r="P523" s="28"/>
      <c r="Q523" s="27"/>
      <c r="R523" s="32"/>
      <c r="S523" s="1828"/>
    </row>
    <row r="524" spans="4:19" s="4" customFormat="1" ht="19.7" customHeight="1">
      <c r="D524" s="28"/>
      <c r="E524" s="28"/>
      <c r="F524" s="28"/>
      <c r="G524" s="73"/>
      <c r="H524" s="229"/>
      <c r="I524" s="27"/>
      <c r="J524" s="77"/>
      <c r="K524" s="217"/>
      <c r="L524" s="73"/>
      <c r="M524" s="27"/>
      <c r="N524" s="27"/>
      <c r="O524" s="32"/>
      <c r="P524" s="28"/>
      <c r="Q524" s="27"/>
      <c r="R524" s="32"/>
      <c r="S524" s="1828"/>
    </row>
    <row r="525" spans="4:19" s="4" customFormat="1" ht="19.7" customHeight="1">
      <c r="D525" s="28"/>
      <c r="E525" s="28"/>
      <c r="F525" s="28"/>
      <c r="G525" s="73"/>
      <c r="H525" s="229"/>
      <c r="I525" s="27"/>
      <c r="J525" s="77"/>
      <c r="K525" s="217"/>
      <c r="L525" s="73"/>
      <c r="M525" s="27"/>
      <c r="N525" s="27"/>
      <c r="O525" s="32"/>
      <c r="P525" s="28"/>
      <c r="Q525" s="27"/>
      <c r="R525" s="32"/>
      <c r="S525" s="1828"/>
    </row>
    <row r="526" spans="4:19" s="4" customFormat="1" ht="19.7" customHeight="1">
      <c r="D526" s="28"/>
      <c r="E526" s="28"/>
      <c r="F526" s="28"/>
      <c r="G526" s="73"/>
      <c r="H526" s="229"/>
      <c r="I526" s="27"/>
      <c r="J526" s="77"/>
      <c r="K526" s="217"/>
      <c r="L526" s="73"/>
      <c r="M526" s="27"/>
      <c r="N526" s="27"/>
      <c r="O526" s="32"/>
      <c r="P526" s="28"/>
      <c r="Q526" s="27"/>
      <c r="R526" s="32"/>
      <c r="S526" s="1828"/>
    </row>
    <row r="527" spans="4:19" s="4" customFormat="1" ht="19.7" customHeight="1">
      <c r="D527" s="28"/>
      <c r="E527" s="28"/>
      <c r="F527" s="28"/>
      <c r="G527" s="73"/>
      <c r="H527" s="229"/>
      <c r="I527" s="27"/>
      <c r="J527" s="77"/>
      <c r="K527" s="217"/>
      <c r="L527" s="73"/>
      <c r="M527" s="27"/>
      <c r="N527" s="27"/>
      <c r="O527" s="32"/>
      <c r="P527" s="28"/>
      <c r="Q527" s="27"/>
      <c r="R527" s="32"/>
      <c r="S527" s="1828"/>
    </row>
    <row r="528" spans="4:19" s="4" customFormat="1" ht="19.7" customHeight="1">
      <c r="D528" s="28"/>
      <c r="E528" s="28"/>
      <c r="F528" s="28"/>
      <c r="G528" s="73"/>
      <c r="H528" s="229"/>
      <c r="I528" s="27"/>
      <c r="J528" s="77"/>
      <c r="K528" s="217"/>
      <c r="L528" s="73"/>
      <c r="M528" s="27"/>
      <c r="N528" s="27"/>
      <c r="O528" s="32"/>
      <c r="P528" s="28"/>
      <c r="Q528" s="27"/>
      <c r="R528" s="32"/>
      <c r="S528" s="1828"/>
    </row>
    <row r="529" spans="4:19" s="4" customFormat="1" ht="19.7" customHeight="1">
      <c r="D529" s="28"/>
      <c r="E529" s="28"/>
      <c r="F529" s="28"/>
      <c r="G529" s="73"/>
      <c r="H529" s="229"/>
      <c r="I529" s="27"/>
      <c r="J529" s="77"/>
      <c r="K529" s="217"/>
      <c r="L529" s="73"/>
      <c r="M529" s="27"/>
      <c r="N529" s="27"/>
      <c r="O529" s="32"/>
      <c r="P529" s="28"/>
      <c r="Q529" s="27"/>
      <c r="R529" s="32"/>
      <c r="S529" s="1828"/>
    </row>
    <row r="530" spans="4:19" s="4" customFormat="1" ht="19.7" customHeight="1">
      <c r="D530" s="28"/>
      <c r="E530" s="28"/>
      <c r="F530" s="28"/>
      <c r="G530" s="73"/>
      <c r="H530" s="229"/>
      <c r="I530" s="27"/>
      <c r="J530" s="77"/>
      <c r="K530" s="217"/>
      <c r="L530" s="73"/>
      <c r="M530" s="27"/>
      <c r="N530" s="27"/>
      <c r="O530" s="32"/>
      <c r="P530" s="28"/>
      <c r="Q530" s="27"/>
      <c r="R530" s="32"/>
      <c r="S530" s="1828"/>
    </row>
    <row r="531" spans="4:19" s="4" customFormat="1" ht="19.7" customHeight="1">
      <c r="D531" s="28"/>
      <c r="E531" s="28"/>
      <c r="F531" s="28"/>
      <c r="G531" s="73"/>
      <c r="H531" s="229"/>
      <c r="I531" s="27"/>
      <c r="J531" s="77"/>
      <c r="K531" s="217"/>
      <c r="L531" s="73"/>
      <c r="M531" s="27"/>
      <c r="N531" s="27"/>
      <c r="O531" s="32"/>
      <c r="P531" s="28"/>
      <c r="Q531" s="27"/>
      <c r="R531" s="32"/>
      <c r="S531" s="1828"/>
    </row>
    <row r="532" spans="4:19" s="4" customFormat="1" ht="19.7" customHeight="1">
      <c r="D532" s="28"/>
      <c r="E532" s="28"/>
      <c r="F532" s="28"/>
      <c r="G532" s="73"/>
      <c r="H532" s="229"/>
      <c r="I532" s="27"/>
      <c r="J532" s="77"/>
      <c r="K532" s="217"/>
      <c r="L532" s="73"/>
      <c r="M532" s="27"/>
      <c r="N532" s="27"/>
      <c r="O532" s="32"/>
      <c r="P532" s="28"/>
      <c r="Q532" s="27"/>
      <c r="R532" s="32"/>
      <c r="S532" s="1828"/>
    </row>
    <row r="533" spans="4:19" s="4" customFormat="1" ht="19.7" customHeight="1">
      <c r="D533" s="28"/>
      <c r="E533" s="28"/>
      <c r="F533" s="28"/>
      <c r="G533" s="73"/>
      <c r="H533" s="229"/>
      <c r="I533" s="27"/>
      <c r="J533" s="77"/>
      <c r="K533" s="217"/>
      <c r="L533" s="73"/>
      <c r="M533" s="27"/>
      <c r="N533" s="27"/>
      <c r="O533" s="32"/>
      <c r="P533" s="28"/>
      <c r="Q533" s="27"/>
      <c r="R533" s="32"/>
      <c r="S533" s="1828"/>
    </row>
    <row r="534" spans="4:19" s="4" customFormat="1" ht="19.7" customHeight="1">
      <c r="D534" s="28"/>
      <c r="E534" s="28"/>
      <c r="F534" s="28"/>
      <c r="G534" s="73"/>
      <c r="H534" s="229"/>
      <c r="I534" s="27"/>
      <c r="J534" s="77"/>
      <c r="K534" s="217"/>
      <c r="L534" s="73"/>
      <c r="M534" s="27"/>
      <c r="N534" s="27"/>
      <c r="O534" s="32"/>
      <c r="P534" s="28"/>
      <c r="Q534" s="27"/>
      <c r="R534" s="32"/>
      <c r="S534" s="1828"/>
    </row>
    <row r="535" spans="4:19" s="4" customFormat="1" ht="19.7" customHeight="1">
      <c r="D535" s="28"/>
      <c r="E535" s="28"/>
      <c r="F535" s="28"/>
      <c r="G535" s="73"/>
      <c r="H535" s="229"/>
      <c r="I535" s="27"/>
      <c r="J535" s="77"/>
      <c r="K535" s="217"/>
      <c r="L535" s="73"/>
      <c r="M535" s="27"/>
      <c r="N535" s="27"/>
      <c r="O535" s="32"/>
      <c r="P535" s="28"/>
      <c r="Q535" s="27"/>
      <c r="R535" s="32"/>
      <c r="S535" s="1828"/>
    </row>
    <row r="536" spans="4:19" s="4" customFormat="1" ht="19.7" customHeight="1">
      <c r="D536" s="28"/>
      <c r="E536" s="28"/>
      <c r="F536" s="28"/>
      <c r="G536" s="73"/>
      <c r="H536" s="229"/>
      <c r="I536" s="27"/>
      <c r="J536" s="77"/>
      <c r="K536" s="217"/>
      <c r="L536" s="73"/>
      <c r="M536" s="27"/>
      <c r="N536" s="27"/>
      <c r="O536" s="32"/>
      <c r="P536" s="28"/>
      <c r="Q536" s="27"/>
      <c r="R536" s="32"/>
      <c r="S536" s="1828"/>
    </row>
    <row r="537" spans="4:19" s="4" customFormat="1" ht="19.7" customHeight="1">
      <c r="D537" s="28"/>
      <c r="E537" s="28"/>
      <c r="F537" s="28"/>
      <c r="G537" s="73"/>
      <c r="H537" s="229"/>
      <c r="I537" s="27"/>
      <c r="J537" s="77"/>
      <c r="K537" s="217"/>
      <c r="L537" s="73"/>
      <c r="M537" s="27"/>
      <c r="N537" s="27"/>
      <c r="O537" s="32"/>
      <c r="P537" s="28"/>
      <c r="Q537" s="27"/>
      <c r="R537" s="32"/>
      <c r="S537" s="1828"/>
    </row>
    <row r="538" spans="4:19" s="4" customFormat="1" ht="19.7" customHeight="1">
      <c r="D538" s="28"/>
      <c r="E538" s="28"/>
      <c r="F538" s="28"/>
      <c r="G538" s="73"/>
      <c r="H538" s="229"/>
      <c r="I538" s="27"/>
      <c r="J538" s="77"/>
      <c r="K538" s="217"/>
      <c r="L538" s="73"/>
      <c r="M538" s="27"/>
      <c r="N538" s="27"/>
      <c r="O538" s="32"/>
      <c r="P538" s="28"/>
      <c r="Q538" s="27"/>
      <c r="R538" s="32"/>
      <c r="S538" s="1828"/>
    </row>
    <row r="539" spans="4:19" s="4" customFormat="1" ht="19.7" customHeight="1">
      <c r="D539" s="28"/>
      <c r="E539" s="28"/>
      <c r="F539" s="28"/>
      <c r="G539" s="73"/>
      <c r="H539" s="229"/>
      <c r="I539" s="27"/>
      <c r="J539" s="77"/>
      <c r="K539" s="217"/>
      <c r="L539" s="73"/>
      <c r="M539" s="27"/>
      <c r="N539" s="27"/>
      <c r="O539" s="32"/>
      <c r="P539" s="28"/>
      <c r="Q539" s="27"/>
      <c r="R539" s="32"/>
      <c r="S539" s="1828"/>
    </row>
    <row r="540" spans="4:19" s="4" customFormat="1" ht="19.7" customHeight="1">
      <c r="D540" s="28"/>
      <c r="E540" s="28"/>
      <c r="F540" s="28"/>
      <c r="G540" s="73"/>
      <c r="H540" s="229"/>
      <c r="I540" s="27"/>
      <c r="J540" s="77"/>
      <c r="K540" s="217"/>
      <c r="L540" s="73"/>
      <c r="M540" s="27"/>
      <c r="N540" s="27"/>
      <c r="O540" s="32"/>
      <c r="P540" s="28"/>
      <c r="Q540" s="27"/>
      <c r="R540" s="32"/>
      <c r="S540" s="1828"/>
    </row>
    <row r="541" spans="4:19" s="4" customFormat="1" ht="19.7" customHeight="1">
      <c r="D541" s="28"/>
      <c r="E541" s="28"/>
      <c r="F541" s="28"/>
      <c r="G541" s="73"/>
      <c r="H541" s="229"/>
      <c r="I541" s="27"/>
      <c r="J541" s="77"/>
      <c r="K541" s="217"/>
      <c r="L541" s="73"/>
      <c r="M541" s="27"/>
      <c r="N541" s="27"/>
      <c r="O541" s="32"/>
      <c r="P541" s="28"/>
      <c r="Q541" s="27"/>
      <c r="R541" s="32"/>
      <c r="S541" s="1828"/>
    </row>
    <row r="542" spans="4:19" s="4" customFormat="1" ht="19.7" customHeight="1">
      <c r="D542" s="28"/>
      <c r="E542" s="28"/>
      <c r="F542" s="28"/>
      <c r="G542" s="73"/>
      <c r="H542" s="229"/>
      <c r="I542" s="27"/>
      <c r="J542" s="77"/>
      <c r="K542" s="217"/>
      <c r="L542" s="73"/>
      <c r="M542" s="27"/>
      <c r="N542" s="27"/>
      <c r="O542" s="32"/>
      <c r="P542" s="28"/>
      <c r="Q542" s="27"/>
      <c r="R542" s="32"/>
      <c r="S542" s="1828"/>
    </row>
    <row r="543" spans="4:19" s="4" customFormat="1" ht="19.7" customHeight="1">
      <c r="D543" s="28"/>
      <c r="E543" s="28"/>
      <c r="F543" s="28"/>
      <c r="G543" s="73"/>
      <c r="H543" s="229"/>
      <c r="I543" s="27"/>
      <c r="J543" s="77"/>
      <c r="K543" s="217"/>
      <c r="L543" s="73"/>
      <c r="M543" s="27"/>
      <c r="N543" s="27"/>
      <c r="O543" s="32"/>
      <c r="P543" s="28"/>
      <c r="Q543" s="27"/>
      <c r="R543" s="32"/>
      <c r="S543" s="1828"/>
    </row>
    <row r="544" spans="4:19" s="4" customFormat="1" ht="19.7" customHeight="1">
      <c r="D544" s="28"/>
      <c r="E544" s="28"/>
      <c r="F544" s="28"/>
      <c r="G544" s="73"/>
      <c r="H544" s="229"/>
      <c r="I544" s="27"/>
      <c r="J544" s="77"/>
      <c r="K544" s="217"/>
      <c r="L544" s="73"/>
      <c r="M544" s="27"/>
      <c r="N544" s="27"/>
      <c r="O544" s="32"/>
      <c r="P544" s="28"/>
      <c r="Q544" s="27"/>
      <c r="R544" s="32"/>
      <c r="S544" s="1828"/>
    </row>
    <row r="545" spans="4:19" s="4" customFormat="1" ht="19.7" customHeight="1">
      <c r="D545" s="28"/>
      <c r="E545" s="28"/>
      <c r="F545" s="28"/>
      <c r="G545" s="73"/>
      <c r="H545" s="229"/>
      <c r="I545" s="27"/>
      <c r="J545" s="77"/>
      <c r="K545" s="217"/>
      <c r="L545" s="73"/>
      <c r="M545" s="27"/>
      <c r="N545" s="27"/>
      <c r="O545" s="32"/>
      <c r="P545" s="28"/>
      <c r="Q545" s="27"/>
      <c r="R545" s="32"/>
      <c r="S545" s="1828"/>
    </row>
    <row r="546" spans="4:19" s="4" customFormat="1" ht="19.7" customHeight="1">
      <c r="D546" s="28"/>
      <c r="E546" s="28"/>
      <c r="F546" s="28"/>
      <c r="G546" s="73"/>
      <c r="H546" s="229"/>
      <c r="I546" s="27"/>
      <c r="J546" s="77"/>
      <c r="K546" s="217"/>
      <c r="L546" s="73"/>
      <c r="M546" s="27"/>
      <c r="N546" s="27"/>
      <c r="O546" s="32"/>
      <c r="P546" s="28"/>
      <c r="Q546" s="27"/>
      <c r="R546" s="32"/>
      <c r="S546" s="1828"/>
    </row>
    <row r="547" spans="4:19" s="4" customFormat="1" ht="19.7" customHeight="1">
      <c r="D547" s="28"/>
      <c r="E547" s="28"/>
      <c r="F547" s="28"/>
      <c r="G547" s="73"/>
      <c r="H547" s="229"/>
      <c r="I547" s="27"/>
      <c r="J547" s="77"/>
      <c r="K547" s="217"/>
      <c r="L547" s="73"/>
      <c r="M547" s="27"/>
      <c r="N547" s="27"/>
      <c r="O547" s="32"/>
      <c r="P547" s="28"/>
      <c r="Q547" s="27"/>
      <c r="R547" s="32"/>
      <c r="S547" s="1828"/>
    </row>
    <row r="548" spans="4:19" s="4" customFormat="1" ht="19.7" customHeight="1">
      <c r="D548" s="28"/>
      <c r="E548" s="28"/>
      <c r="F548" s="28"/>
      <c r="G548" s="73"/>
      <c r="H548" s="229"/>
      <c r="I548" s="27"/>
      <c r="J548" s="77"/>
      <c r="K548" s="217"/>
      <c r="L548" s="73"/>
      <c r="M548" s="27"/>
      <c r="N548" s="27"/>
      <c r="O548" s="32"/>
      <c r="P548" s="28"/>
      <c r="Q548" s="27"/>
      <c r="R548" s="32"/>
      <c r="S548" s="1828"/>
    </row>
    <row r="549" spans="4:19" s="4" customFormat="1" ht="19.7" customHeight="1">
      <c r="D549" s="28"/>
      <c r="E549" s="28"/>
      <c r="F549" s="28"/>
      <c r="G549" s="73"/>
      <c r="H549" s="229"/>
      <c r="I549" s="27"/>
      <c r="J549" s="77"/>
      <c r="K549" s="217"/>
      <c r="L549" s="73"/>
      <c r="M549" s="27"/>
      <c r="N549" s="27"/>
      <c r="O549" s="32"/>
      <c r="P549" s="28"/>
      <c r="Q549" s="27"/>
      <c r="R549" s="32"/>
      <c r="S549" s="1828"/>
    </row>
    <row r="550" spans="4:19" s="4" customFormat="1" ht="19.7" customHeight="1">
      <c r="D550" s="28"/>
      <c r="E550" s="28"/>
      <c r="F550" s="28"/>
      <c r="G550" s="73"/>
      <c r="H550" s="229"/>
      <c r="I550" s="27"/>
      <c r="J550" s="77"/>
      <c r="K550" s="217"/>
      <c r="L550" s="73"/>
      <c r="M550" s="27"/>
      <c r="N550" s="27"/>
      <c r="O550" s="32"/>
      <c r="P550" s="28"/>
      <c r="Q550" s="27"/>
      <c r="R550" s="32"/>
      <c r="S550" s="1828"/>
    </row>
    <row r="551" spans="4:19" s="4" customFormat="1" ht="19.7" customHeight="1">
      <c r="D551" s="28"/>
      <c r="E551" s="28"/>
      <c r="F551" s="28"/>
      <c r="G551" s="73"/>
      <c r="H551" s="229"/>
      <c r="I551" s="27"/>
      <c r="J551" s="77"/>
      <c r="K551" s="217"/>
      <c r="L551" s="73"/>
      <c r="M551" s="27"/>
      <c r="N551" s="27"/>
      <c r="O551" s="32"/>
      <c r="P551" s="28"/>
      <c r="Q551" s="27"/>
      <c r="R551" s="32"/>
      <c r="S551" s="1828"/>
    </row>
    <row r="552" spans="4:19" s="4" customFormat="1" ht="19.7" customHeight="1">
      <c r="D552" s="28"/>
      <c r="E552" s="28"/>
      <c r="F552" s="28"/>
      <c r="G552" s="73"/>
      <c r="H552" s="229"/>
      <c r="I552" s="27"/>
      <c r="J552" s="77"/>
      <c r="K552" s="217"/>
      <c r="L552" s="73"/>
      <c r="M552" s="27"/>
      <c r="N552" s="27"/>
      <c r="O552" s="32"/>
      <c r="P552" s="28"/>
      <c r="Q552" s="27"/>
      <c r="R552" s="32"/>
      <c r="S552" s="1828"/>
    </row>
    <row r="553" spans="4:19" s="4" customFormat="1" ht="19.7" customHeight="1">
      <c r="D553" s="28"/>
      <c r="E553" s="28"/>
      <c r="F553" s="28"/>
      <c r="G553" s="73"/>
      <c r="H553" s="229"/>
      <c r="I553" s="27"/>
      <c r="J553" s="77"/>
      <c r="K553" s="217"/>
      <c r="L553" s="73"/>
      <c r="M553" s="27"/>
      <c r="N553" s="27"/>
      <c r="O553" s="32"/>
      <c r="P553" s="28"/>
      <c r="Q553" s="27"/>
      <c r="R553" s="32"/>
      <c r="S553" s="1828"/>
    </row>
    <row r="554" spans="4:19" s="4" customFormat="1" ht="19.7" customHeight="1">
      <c r="D554" s="28"/>
      <c r="E554" s="28"/>
      <c r="F554" s="28"/>
      <c r="G554" s="73"/>
      <c r="H554" s="229"/>
      <c r="I554" s="27"/>
      <c r="J554" s="77"/>
      <c r="K554" s="217"/>
      <c r="L554" s="73"/>
      <c r="M554" s="27"/>
      <c r="N554" s="27"/>
      <c r="O554" s="32"/>
      <c r="P554" s="28"/>
      <c r="Q554" s="27"/>
      <c r="R554" s="32"/>
      <c r="S554" s="1828"/>
    </row>
    <row r="555" spans="4:19" s="4" customFormat="1" ht="19.7" customHeight="1">
      <c r="D555" s="28"/>
      <c r="E555" s="28"/>
      <c r="F555" s="28"/>
      <c r="G555" s="73"/>
      <c r="H555" s="229"/>
      <c r="I555" s="27"/>
      <c r="J555" s="77"/>
      <c r="K555" s="217"/>
      <c r="L555" s="73"/>
      <c r="M555" s="27"/>
      <c r="N555" s="27"/>
      <c r="O555" s="32"/>
      <c r="P555" s="28"/>
      <c r="Q555" s="27"/>
      <c r="R555" s="32"/>
      <c r="S555" s="1828"/>
    </row>
    <row r="556" spans="4:19" s="4" customFormat="1" ht="19.7" customHeight="1">
      <c r="D556" s="28"/>
      <c r="E556" s="28"/>
      <c r="F556" s="28"/>
      <c r="G556" s="73"/>
      <c r="H556" s="229"/>
      <c r="I556" s="27"/>
      <c r="J556" s="77"/>
      <c r="K556" s="217"/>
      <c r="L556" s="73"/>
      <c r="M556" s="27"/>
      <c r="N556" s="27"/>
      <c r="O556" s="32"/>
      <c r="P556" s="28"/>
      <c r="Q556" s="27"/>
      <c r="R556" s="32"/>
      <c r="S556" s="1828"/>
    </row>
    <row r="557" spans="4:19" s="4" customFormat="1" ht="19.7" customHeight="1">
      <c r="D557" s="28"/>
      <c r="E557" s="28"/>
      <c r="F557" s="28"/>
      <c r="G557" s="73"/>
      <c r="H557" s="229"/>
      <c r="I557" s="27"/>
      <c r="J557" s="77"/>
      <c r="K557" s="217"/>
      <c r="L557" s="73"/>
      <c r="M557" s="27"/>
      <c r="N557" s="27"/>
      <c r="O557" s="32"/>
      <c r="P557" s="28"/>
      <c r="Q557" s="27"/>
      <c r="R557" s="32"/>
      <c r="S557" s="1828"/>
    </row>
    <row r="558" spans="4:19" s="4" customFormat="1" ht="19.7" customHeight="1">
      <c r="D558" s="28"/>
      <c r="E558" s="28"/>
      <c r="F558" s="28"/>
      <c r="G558" s="73"/>
      <c r="H558" s="229"/>
      <c r="I558" s="27"/>
      <c r="J558" s="77"/>
      <c r="K558" s="217"/>
      <c r="L558" s="73"/>
      <c r="M558" s="27"/>
      <c r="N558" s="27"/>
      <c r="O558" s="32"/>
      <c r="P558" s="28"/>
      <c r="Q558" s="27"/>
      <c r="R558" s="32"/>
      <c r="S558" s="1828"/>
    </row>
    <row r="559" spans="4:19" s="4" customFormat="1" ht="19.7" customHeight="1">
      <c r="D559" s="28"/>
      <c r="E559" s="28"/>
      <c r="F559" s="28"/>
      <c r="G559" s="73"/>
      <c r="H559" s="229"/>
      <c r="I559" s="27"/>
      <c r="J559" s="77"/>
      <c r="K559" s="217"/>
      <c r="L559" s="73"/>
      <c r="M559" s="27"/>
      <c r="N559" s="27"/>
      <c r="O559" s="32"/>
      <c r="P559" s="28"/>
      <c r="Q559" s="27"/>
      <c r="R559" s="32"/>
      <c r="S559" s="1828"/>
    </row>
    <row r="560" spans="4:19" s="4" customFormat="1" ht="19.7" customHeight="1">
      <c r="D560" s="28"/>
      <c r="E560" s="28"/>
      <c r="F560" s="28"/>
      <c r="G560" s="73"/>
      <c r="H560" s="229"/>
      <c r="I560" s="27"/>
      <c r="J560" s="77"/>
      <c r="K560" s="217"/>
      <c r="L560" s="73"/>
      <c r="M560" s="27"/>
      <c r="N560" s="27"/>
      <c r="O560" s="32"/>
      <c r="P560" s="28"/>
      <c r="Q560" s="27"/>
      <c r="R560" s="32"/>
      <c r="S560" s="1828"/>
    </row>
    <row r="561" spans="4:19" s="4" customFormat="1" ht="19.7" customHeight="1">
      <c r="D561" s="28"/>
      <c r="E561" s="28"/>
      <c r="F561" s="28"/>
      <c r="G561" s="73"/>
      <c r="H561" s="229"/>
      <c r="I561" s="27"/>
      <c r="J561" s="77"/>
      <c r="K561" s="217"/>
      <c r="L561" s="73"/>
      <c r="M561" s="27"/>
      <c r="N561" s="27"/>
      <c r="O561" s="32"/>
      <c r="P561" s="28"/>
      <c r="Q561" s="27"/>
      <c r="R561" s="32"/>
      <c r="S561" s="1828"/>
    </row>
    <row r="562" spans="4:19" s="4" customFormat="1" ht="19.7" customHeight="1">
      <c r="D562" s="28"/>
      <c r="E562" s="28"/>
      <c r="F562" s="28"/>
      <c r="G562" s="73"/>
      <c r="H562" s="229"/>
      <c r="I562" s="27"/>
      <c r="J562" s="77"/>
      <c r="K562" s="217"/>
      <c r="L562" s="73"/>
      <c r="M562" s="27"/>
      <c r="N562" s="27"/>
      <c r="O562" s="32"/>
      <c r="P562" s="28"/>
      <c r="Q562" s="27"/>
      <c r="R562" s="32"/>
      <c r="S562" s="1828"/>
    </row>
    <row r="563" spans="4:19" s="4" customFormat="1" ht="19.7" customHeight="1">
      <c r="D563" s="28"/>
      <c r="E563" s="28"/>
      <c r="F563" s="28"/>
      <c r="G563" s="73"/>
      <c r="H563" s="229"/>
      <c r="I563" s="27"/>
      <c r="J563" s="77"/>
      <c r="K563" s="217"/>
      <c r="L563" s="73"/>
      <c r="M563" s="27"/>
      <c r="N563" s="27"/>
      <c r="O563" s="32"/>
      <c r="P563" s="28"/>
      <c r="Q563" s="27"/>
      <c r="R563" s="32"/>
      <c r="S563" s="1828"/>
    </row>
    <row r="564" spans="4:19" s="4" customFormat="1" ht="19.7" customHeight="1">
      <c r="D564" s="28"/>
      <c r="E564" s="28"/>
      <c r="F564" s="28"/>
      <c r="G564" s="73"/>
      <c r="H564" s="229"/>
      <c r="I564" s="27"/>
      <c r="J564" s="77"/>
      <c r="K564" s="217"/>
      <c r="L564" s="73"/>
      <c r="M564" s="27"/>
      <c r="N564" s="27"/>
      <c r="O564" s="32"/>
      <c r="P564" s="28"/>
      <c r="Q564" s="27"/>
      <c r="R564" s="32"/>
      <c r="S564" s="1828"/>
    </row>
    <row r="565" spans="4:19" s="4" customFormat="1" ht="19.7" customHeight="1">
      <c r="D565" s="28"/>
      <c r="E565" s="28"/>
      <c r="F565" s="28"/>
      <c r="G565" s="73"/>
      <c r="H565" s="229"/>
      <c r="I565" s="27"/>
      <c r="J565" s="77"/>
      <c r="K565" s="217"/>
      <c r="L565" s="73"/>
      <c r="M565" s="27"/>
      <c r="N565" s="27"/>
      <c r="O565" s="32"/>
      <c r="P565" s="28"/>
      <c r="Q565" s="27"/>
      <c r="R565" s="32"/>
      <c r="S565" s="1828"/>
    </row>
    <row r="566" spans="4:19" s="4" customFormat="1" ht="19.7" customHeight="1">
      <c r="D566" s="28"/>
      <c r="E566" s="28"/>
      <c r="F566" s="28"/>
      <c r="G566" s="73"/>
      <c r="H566" s="229"/>
      <c r="I566" s="27"/>
      <c r="J566" s="77"/>
      <c r="K566" s="217"/>
      <c r="L566" s="73"/>
      <c r="M566" s="27"/>
      <c r="N566" s="27"/>
      <c r="O566" s="32"/>
      <c r="P566" s="28"/>
      <c r="Q566" s="27"/>
      <c r="R566" s="32"/>
      <c r="S566" s="1828"/>
    </row>
    <row r="567" spans="4:19" s="4" customFormat="1" ht="19.7" customHeight="1">
      <c r="D567" s="28"/>
      <c r="E567" s="28"/>
      <c r="F567" s="28"/>
      <c r="G567" s="73"/>
      <c r="H567" s="229"/>
      <c r="I567" s="27"/>
      <c r="J567" s="77"/>
      <c r="K567" s="217"/>
      <c r="L567" s="73"/>
      <c r="M567" s="27"/>
      <c r="N567" s="27"/>
      <c r="O567" s="32"/>
      <c r="P567" s="28"/>
      <c r="Q567" s="27"/>
      <c r="R567" s="32"/>
      <c r="S567" s="1828"/>
    </row>
    <row r="568" spans="4:19" s="4" customFormat="1" ht="19.7" customHeight="1">
      <c r="D568" s="28"/>
      <c r="E568" s="28"/>
      <c r="F568" s="28"/>
      <c r="G568" s="73"/>
      <c r="H568" s="229"/>
      <c r="I568" s="27"/>
      <c r="J568" s="77"/>
      <c r="K568" s="217"/>
      <c r="L568" s="73"/>
      <c r="M568" s="27"/>
      <c r="N568" s="27"/>
      <c r="O568" s="32"/>
      <c r="P568" s="28"/>
      <c r="Q568" s="27"/>
      <c r="R568" s="32"/>
      <c r="S568" s="1828"/>
    </row>
    <row r="569" spans="4:19" s="4" customFormat="1" ht="19.7" customHeight="1">
      <c r="D569" s="28"/>
      <c r="E569" s="28"/>
      <c r="F569" s="28"/>
      <c r="G569" s="73"/>
      <c r="H569" s="229"/>
      <c r="I569" s="27"/>
      <c r="J569" s="77"/>
      <c r="K569" s="217"/>
      <c r="L569" s="73"/>
      <c r="M569" s="27"/>
      <c r="N569" s="27"/>
      <c r="O569" s="32"/>
      <c r="P569" s="28"/>
      <c r="Q569" s="27"/>
      <c r="R569" s="32"/>
      <c r="S569" s="1828"/>
    </row>
    <row r="570" spans="4:19" s="4" customFormat="1" ht="19.7" customHeight="1">
      <c r="D570" s="28"/>
      <c r="E570" s="28"/>
      <c r="F570" s="28"/>
      <c r="G570" s="73"/>
      <c r="H570" s="229"/>
      <c r="I570" s="27"/>
      <c r="J570" s="77"/>
      <c r="K570" s="217"/>
      <c r="L570" s="73"/>
      <c r="M570" s="27"/>
      <c r="N570" s="27"/>
      <c r="O570" s="32"/>
      <c r="P570" s="28"/>
      <c r="Q570" s="27"/>
      <c r="R570" s="32"/>
      <c r="S570" s="1828"/>
    </row>
    <row r="571" spans="4:19" s="4" customFormat="1" ht="19.7" customHeight="1">
      <c r="D571" s="28"/>
      <c r="E571" s="28"/>
      <c r="F571" s="28"/>
      <c r="G571" s="73"/>
      <c r="H571" s="229"/>
      <c r="I571" s="27"/>
      <c r="J571" s="77"/>
      <c r="K571" s="217"/>
      <c r="L571" s="73"/>
      <c r="M571" s="27"/>
      <c r="N571" s="27"/>
      <c r="O571" s="32"/>
      <c r="P571" s="28"/>
      <c r="Q571" s="27"/>
      <c r="R571" s="32"/>
      <c r="S571" s="1828"/>
    </row>
    <row r="572" spans="4:19" s="4" customFormat="1" ht="19.7" customHeight="1">
      <c r="D572" s="28"/>
      <c r="E572" s="28"/>
      <c r="F572" s="28"/>
      <c r="G572" s="73"/>
      <c r="H572" s="229"/>
      <c r="I572" s="27"/>
      <c r="J572" s="77"/>
      <c r="K572" s="217"/>
      <c r="L572" s="73"/>
      <c r="M572" s="27"/>
      <c r="N572" s="27"/>
      <c r="O572" s="32"/>
      <c r="P572" s="28"/>
      <c r="Q572" s="27"/>
      <c r="R572" s="32"/>
      <c r="S572" s="1828"/>
    </row>
    <row r="573" spans="4:19" s="4" customFormat="1" ht="19.7" customHeight="1">
      <c r="D573" s="28"/>
      <c r="E573" s="28"/>
      <c r="F573" s="28"/>
      <c r="G573" s="73"/>
      <c r="H573" s="229"/>
      <c r="I573" s="27"/>
      <c r="J573" s="77"/>
      <c r="K573" s="217"/>
      <c r="L573" s="73"/>
      <c r="M573" s="27"/>
      <c r="N573" s="27"/>
      <c r="O573" s="32"/>
      <c r="P573" s="28"/>
      <c r="Q573" s="27"/>
      <c r="R573" s="32"/>
      <c r="S573" s="1828"/>
    </row>
    <row r="574" spans="4:19" s="4" customFormat="1" ht="19.7" customHeight="1">
      <c r="D574" s="28"/>
      <c r="E574" s="28"/>
      <c r="F574" s="28"/>
      <c r="G574" s="73"/>
      <c r="H574" s="229"/>
      <c r="I574" s="27"/>
      <c r="J574" s="77"/>
      <c r="K574" s="217"/>
      <c r="L574" s="73"/>
      <c r="M574" s="27"/>
      <c r="N574" s="27"/>
      <c r="O574" s="32"/>
      <c r="P574" s="28"/>
      <c r="Q574" s="27"/>
      <c r="R574" s="32"/>
      <c r="S574" s="1828"/>
    </row>
    <row r="575" spans="4:19" s="4" customFormat="1" ht="19.7" customHeight="1">
      <c r="D575" s="28"/>
      <c r="E575" s="28"/>
      <c r="F575" s="28"/>
      <c r="G575" s="73"/>
      <c r="H575" s="229"/>
      <c r="I575" s="27"/>
      <c r="J575" s="77"/>
      <c r="K575" s="217"/>
      <c r="L575" s="73"/>
      <c r="M575" s="27"/>
      <c r="N575" s="27"/>
      <c r="O575" s="32"/>
      <c r="P575" s="28"/>
      <c r="Q575" s="27"/>
      <c r="R575" s="32"/>
      <c r="S575" s="1828"/>
    </row>
    <row r="576" spans="4:19" s="4" customFormat="1" ht="19.7" customHeight="1">
      <c r="D576" s="28"/>
      <c r="E576" s="28"/>
      <c r="F576" s="28"/>
      <c r="G576" s="73"/>
      <c r="H576" s="229"/>
      <c r="I576" s="27"/>
      <c r="J576" s="77"/>
      <c r="K576" s="217"/>
      <c r="L576" s="73"/>
      <c r="M576" s="27"/>
      <c r="N576" s="27"/>
      <c r="O576" s="32"/>
      <c r="P576" s="28"/>
      <c r="Q576" s="27"/>
      <c r="R576" s="32"/>
      <c r="S576" s="1828"/>
    </row>
    <row r="577" spans="4:19" s="4" customFormat="1" ht="19.7" customHeight="1">
      <c r="D577" s="28"/>
      <c r="E577" s="28"/>
      <c r="F577" s="28"/>
      <c r="G577" s="73"/>
      <c r="H577" s="229"/>
      <c r="I577" s="27"/>
      <c r="J577" s="77"/>
      <c r="K577" s="217"/>
      <c r="L577" s="73"/>
      <c r="M577" s="27"/>
      <c r="N577" s="27"/>
      <c r="O577" s="32"/>
      <c r="P577" s="28"/>
      <c r="Q577" s="27"/>
      <c r="R577" s="32"/>
      <c r="S577" s="1828"/>
    </row>
    <row r="578" spans="4:19" s="4" customFormat="1" ht="19.7" customHeight="1">
      <c r="D578" s="28"/>
      <c r="E578" s="28"/>
      <c r="F578" s="28"/>
      <c r="G578" s="73"/>
      <c r="H578" s="229"/>
      <c r="I578" s="27"/>
      <c r="J578" s="77"/>
      <c r="K578" s="217"/>
      <c r="L578" s="73"/>
      <c r="M578" s="27"/>
      <c r="N578" s="27"/>
      <c r="O578" s="32"/>
      <c r="P578" s="28"/>
      <c r="Q578" s="27"/>
      <c r="R578" s="32"/>
      <c r="S578" s="1828"/>
    </row>
    <row r="579" spans="4:19" s="4" customFormat="1" ht="19.7" customHeight="1">
      <c r="D579" s="28"/>
      <c r="E579" s="28"/>
      <c r="F579" s="28"/>
      <c r="G579" s="73"/>
      <c r="H579" s="229"/>
      <c r="I579" s="27"/>
      <c r="J579" s="77"/>
      <c r="K579" s="217"/>
      <c r="L579" s="73"/>
      <c r="M579" s="27"/>
      <c r="N579" s="27"/>
      <c r="O579" s="32"/>
      <c r="P579" s="28"/>
      <c r="Q579" s="27"/>
      <c r="R579" s="32"/>
      <c r="S579" s="1828"/>
    </row>
    <row r="580" spans="4:19" s="4" customFormat="1" ht="19.7" customHeight="1">
      <c r="D580" s="28"/>
      <c r="E580" s="28"/>
      <c r="F580" s="28"/>
      <c r="G580" s="73"/>
      <c r="H580" s="229"/>
      <c r="I580" s="27"/>
      <c r="J580" s="77"/>
      <c r="K580" s="217"/>
      <c r="L580" s="73"/>
      <c r="M580" s="27"/>
      <c r="N580" s="27"/>
      <c r="O580" s="32"/>
      <c r="P580" s="28"/>
      <c r="Q580" s="27"/>
      <c r="R580" s="32"/>
      <c r="S580" s="1828"/>
    </row>
    <row r="581" spans="4:19" s="4" customFormat="1" ht="19.7" customHeight="1">
      <c r="D581" s="28"/>
      <c r="E581" s="28"/>
      <c r="F581" s="28"/>
      <c r="G581" s="73"/>
      <c r="H581" s="229"/>
      <c r="I581" s="27"/>
      <c r="J581" s="77"/>
      <c r="K581" s="217"/>
      <c r="L581" s="73"/>
      <c r="M581" s="27"/>
      <c r="N581" s="27"/>
      <c r="O581" s="32"/>
      <c r="P581" s="28"/>
      <c r="Q581" s="27"/>
      <c r="R581" s="32"/>
      <c r="S581" s="1828"/>
    </row>
    <row r="582" spans="4:19" s="4" customFormat="1" ht="19.7" customHeight="1">
      <c r="D582" s="28"/>
      <c r="E582" s="28"/>
      <c r="F582" s="28"/>
      <c r="G582" s="73"/>
      <c r="H582" s="229"/>
      <c r="I582" s="27"/>
      <c r="J582" s="77"/>
      <c r="K582" s="217"/>
      <c r="L582" s="73"/>
      <c r="M582" s="27"/>
      <c r="N582" s="27"/>
      <c r="O582" s="32"/>
      <c r="P582" s="28"/>
      <c r="Q582" s="27"/>
      <c r="R582" s="32"/>
      <c r="S582" s="1828"/>
    </row>
    <row r="583" spans="4:19" s="4" customFormat="1" ht="19.7" customHeight="1">
      <c r="D583" s="28"/>
      <c r="E583" s="28"/>
      <c r="F583" s="28"/>
      <c r="G583" s="73"/>
      <c r="H583" s="229"/>
      <c r="I583" s="27"/>
      <c r="J583" s="77"/>
      <c r="K583" s="217"/>
      <c r="L583" s="73"/>
      <c r="M583" s="27"/>
      <c r="N583" s="27"/>
      <c r="O583" s="32"/>
      <c r="P583" s="28"/>
      <c r="Q583" s="27"/>
      <c r="R583" s="32"/>
      <c r="S583" s="1828"/>
    </row>
    <row r="584" spans="4:19" s="4" customFormat="1" ht="19.7" customHeight="1">
      <c r="D584" s="28"/>
      <c r="E584" s="28"/>
      <c r="F584" s="28"/>
      <c r="G584" s="73"/>
      <c r="H584" s="229"/>
      <c r="I584" s="27"/>
      <c r="J584" s="77"/>
      <c r="K584" s="217"/>
      <c r="L584" s="73"/>
      <c r="M584" s="27"/>
      <c r="N584" s="27"/>
      <c r="O584" s="32"/>
      <c r="P584" s="28"/>
      <c r="Q584" s="27"/>
      <c r="R584" s="32"/>
      <c r="S584" s="1828"/>
    </row>
    <row r="585" spans="4:19" s="4" customFormat="1" ht="19.7" customHeight="1">
      <c r="D585" s="28"/>
      <c r="E585" s="28"/>
      <c r="F585" s="28"/>
      <c r="G585" s="73"/>
      <c r="H585" s="229"/>
      <c r="I585" s="27"/>
      <c r="J585" s="77"/>
      <c r="K585" s="217"/>
      <c r="L585" s="73"/>
      <c r="M585" s="27"/>
      <c r="N585" s="27"/>
      <c r="O585" s="32"/>
      <c r="P585" s="28"/>
      <c r="Q585" s="27"/>
      <c r="R585" s="32"/>
      <c r="S585" s="1828"/>
    </row>
    <row r="586" spans="4:19" s="4" customFormat="1" ht="19.7" customHeight="1">
      <c r="D586" s="28"/>
      <c r="E586" s="28"/>
      <c r="F586" s="28"/>
      <c r="G586" s="73"/>
      <c r="H586" s="229"/>
      <c r="I586" s="27"/>
      <c r="J586" s="77"/>
      <c r="K586" s="217"/>
      <c r="L586" s="73"/>
      <c r="M586" s="27"/>
      <c r="N586" s="27"/>
      <c r="O586" s="32"/>
      <c r="P586" s="28"/>
      <c r="Q586" s="27"/>
      <c r="R586" s="32"/>
      <c r="S586" s="1828"/>
    </row>
    <row r="587" spans="4:19" s="4" customFormat="1" ht="19.7" customHeight="1">
      <c r="D587" s="28"/>
      <c r="E587" s="28"/>
      <c r="F587" s="28"/>
      <c r="G587" s="73"/>
      <c r="H587" s="229"/>
      <c r="I587" s="27"/>
      <c r="J587" s="77"/>
      <c r="K587" s="217"/>
      <c r="L587" s="73"/>
      <c r="M587" s="27"/>
      <c r="N587" s="27"/>
      <c r="O587" s="32"/>
      <c r="P587" s="28"/>
      <c r="Q587" s="27"/>
      <c r="R587" s="32"/>
      <c r="S587" s="1828"/>
    </row>
    <row r="588" spans="4:19" s="4" customFormat="1" ht="19.7" customHeight="1">
      <c r="D588" s="28"/>
      <c r="E588" s="28"/>
      <c r="F588" s="28"/>
      <c r="G588" s="73"/>
      <c r="H588" s="229"/>
      <c r="I588" s="27"/>
      <c r="J588" s="77"/>
      <c r="K588" s="217"/>
      <c r="L588" s="73"/>
      <c r="M588" s="27"/>
      <c r="N588" s="27"/>
      <c r="O588" s="32"/>
      <c r="P588" s="28"/>
      <c r="Q588" s="27"/>
      <c r="R588" s="32"/>
      <c r="S588" s="1828"/>
    </row>
    <row r="589" spans="4:19" s="4" customFormat="1" ht="19.7" customHeight="1">
      <c r="D589" s="28"/>
      <c r="E589" s="28"/>
      <c r="F589" s="28"/>
      <c r="G589" s="73"/>
      <c r="H589" s="229"/>
      <c r="I589" s="27"/>
      <c r="J589" s="77"/>
      <c r="K589" s="217"/>
      <c r="L589" s="73"/>
      <c r="M589" s="27"/>
      <c r="N589" s="27"/>
      <c r="O589" s="32"/>
      <c r="P589" s="28"/>
      <c r="Q589" s="27"/>
      <c r="R589" s="32"/>
      <c r="S589" s="1828"/>
    </row>
    <row r="590" spans="4:19" s="4" customFormat="1" ht="19.7" customHeight="1">
      <c r="D590" s="28"/>
      <c r="E590" s="28"/>
      <c r="F590" s="28"/>
      <c r="G590" s="73"/>
      <c r="H590" s="229"/>
      <c r="I590" s="27"/>
      <c r="J590" s="77"/>
      <c r="K590" s="217"/>
      <c r="L590" s="73"/>
      <c r="M590" s="27"/>
      <c r="N590" s="27"/>
      <c r="O590" s="32"/>
      <c r="P590" s="28"/>
      <c r="Q590" s="27"/>
      <c r="R590" s="32"/>
      <c r="S590" s="1828"/>
    </row>
    <row r="591" spans="4:19" s="4" customFormat="1" ht="19.7" customHeight="1">
      <c r="D591" s="28"/>
      <c r="E591" s="28"/>
      <c r="F591" s="28"/>
      <c r="G591" s="73"/>
      <c r="H591" s="229"/>
      <c r="I591" s="27"/>
      <c r="J591" s="77"/>
      <c r="K591" s="217"/>
      <c r="L591" s="73"/>
      <c r="M591" s="27"/>
      <c r="N591" s="27"/>
      <c r="O591" s="32"/>
      <c r="P591" s="28"/>
      <c r="Q591" s="27"/>
      <c r="R591" s="32"/>
      <c r="S591" s="1828"/>
    </row>
    <row r="592" spans="4:19" s="4" customFormat="1" ht="19.7" customHeight="1">
      <c r="D592" s="28"/>
      <c r="E592" s="28"/>
      <c r="F592" s="28"/>
      <c r="G592" s="73"/>
      <c r="H592" s="229"/>
      <c r="I592" s="27"/>
      <c r="J592" s="77"/>
      <c r="K592" s="217"/>
      <c r="L592" s="73"/>
      <c r="M592" s="27"/>
      <c r="N592" s="27"/>
      <c r="O592" s="32"/>
      <c r="P592" s="28"/>
      <c r="Q592" s="27"/>
      <c r="R592" s="32"/>
      <c r="S592" s="1828"/>
    </row>
    <row r="593" spans="4:19" s="4" customFormat="1" ht="19.7" customHeight="1">
      <c r="D593" s="28"/>
      <c r="E593" s="28"/>
      <c r="F593" s="28"/>
      <c r="G593" s="73"/>
      <c r="H593" s="229"/>
      <c r="I593" s="27"/>
      <c r="J593" s="77"/>
      <c r="K593" s="217"/>
      <c r="L593" s="73"/>
      <c r="M593" s="27"/>
      <c r="N593" s="27"/>
      <c r="O593" s="32"/>
      <c r="P593" s="28"/>
      <c r="Q593" s="27"/>
      <c r="R593" s="32"/>
      <c r="S593" s="1828"/>
    </row>
    <row r="594" spans="4:19" s="4" customFormat="1" ht="19.7" customHeight="1">
      <c r="D594" s="28"/>
      <c r="E594" s="28"/>
      <c r="F594" s="28"/>
      <c r="G594" s="73"/>
      <c r="H594" s="229"/>
      <c r="I594" s="27"/>
      <c r="J594" s="77"/>
      <c r="K594" s="217"/>
      <c r="L594" s="73"/>
      <c r="M594" s="27"/>
      <c r="N594" s="27"/>
      <c r="O594" s="32"/>
      <c r="P594" s="28"/>
      <c r="Q594" s="27"/>
      <c r="R594" s="32"/>
      <c r="S594" s="1828"/>
    </row>
    <row r="595" spans="4:19" s="4" customFormat="1" ht="19.7" customHeight="1">
      <c r="D595" s="28"/>
      <c r="E595" s="28"/>
      <c r="F595" s="28"/>
      <c r="G595" s="73"/>
      <c r="H595" s="229"/>
      <c r="I595" s="27"/>
      <c r="J595" s="77"/>
      <c r="K595" s="217"/>
      <c r="L595" s="73"/>
      <c r="M595" s="27"/>
      <c r="N595" s="27"/>
      <c r="O595" s="32"/>
      <c r="P595" s="28"/>
      <c r="Q595" s="27"/>
      <c r="R595" s="32"/>
      <c r="S595" s="1828"/>
    </row>
    <row r="596" spans="4:19" s="4" customFormat="1" ht="19.7" customHeight="1">
      <c r="D596" s="28"/>
      <c r="E596" s="28"/>
      <c r="F596" s="28"/>
      <c r="G596" s="73"/>
      <c r="H596" s="229"/>
      <c r="I596" s="27"/>
      <c r="J596" s="77"/>
      <c r="K596" s="217"/>
      <c r="L596" s="73"/>
      <c r="M596" s="27"/>
      <c r="N596" s="27"/>
      <c r="O596" s="32"/>
      <c r="P596" s="28"/>
      <c r="Q596" s="27"/>
      <c r="R596" s="32"/>
      <c r="S596" s="1828"/>
    </row>
    <row r="597" spans="4:19" s="4" customFormat="1" ht="19.7" customHeight="1">
      <c r="D597" s="28"/>
      <c r="E597" s="28"/>
      <c r="F597" s="28"/>
      <c r="G597" s="73"/>
      <c r="H597" s="229"/>
      <c r="I597" s="27"/>
      <c r="J597" s="77"/>
      <c r="K597" s="217"/>
      <c r="L597" s="73"/>
      <c r="M597" s="27"/>
      <c r="N597" s="27"/>
      <c r="O597" s="32"/>
      <c r="P597" s="28"/>
      <c r="Q597" s="27"/>
      <c r="R597" s="32"/>
      <c r="S597" s="1828"/>
    </row>
    <row r="598" spans="4:19" s="4" customFormat="1" ht="19.7" customHeight="1">
      <c r="D598" s="28"/>
      <c r="E598" s="28"/>
      <c r="F598" s="28"/>
      <c r="G598" s="73"/>
      <c r="H598" s="229"/>
      <c r="I598" s="27"/>
      <c r="J598" s="77"/>
      <c r="K598" s="217"/>
      <c r="L598" s="73"/>
      <c r="M598" s="27"/>
      <c r="N598" s="27"/>
      <c r="O598" s="32"/>
      <c r="P598" s="28"/>
      <c r="Q598" s="27"/>
      <c r="R598" s="32"/>
      <c r="S598" s="1828"/>
    </row>
    <row r="599" spans="4:19" s="4" customFormat="1" ht="19.7" customHeight="1">
      <c r="D599" s="28"/>
      <c r="E599" s="28"/>
      <c r="F599" s="28"/>
      <c r="G599" s="73"/>
      <c r="H599" s="229"/>
      <c r="I599" s="27"/>
      <c r="J599" s="77"/>
      <c r="K599" s="217"/>
      <c r="L599" s="73"/>
      <c r="M599" s="27"/>
      <c r="N599" s="27"/>
      <c r="O599" s="32"/>
      <c r="P599" s="28"/>
      <c r="Q599" s="27"/>
      <c r="R599" s="32"/>
      <c r="S599" s="1828"/>
    </row>
    <row r="600" spans="4:19" s="4" customFormat="1" ht="19.7" customHeight="1">
      <c r="D600" s="28"/>
      <c r="E600" s="28"/>
      <c r="F600" s="28"/>
      <c r="G600" s="73"/>
      <c r="H600" s="229"/>
      <c r="I600" s="27"/>
      <c r="J600" s="77"/>
      <c r="K600" s="217"/>
      <c r="L600" s="73"/>
      <c r="M600" s="27"/>
      <c r="N600" s="27"/>
      <c r="O600" s="32"/>
      <c r="P600" s="28"/>
      <c r="Q600" s="27"/>
      <c r="R600" s="32"/>
      <c r="S600" s="1828"/>
    </row>
    <row r="601" spans="4:19" s="4" customFormat="1" ht="19.7" customHeight="1">
      <c r="D601" s="28"/>
      <c r="E601" s="28"/>
      <c r="F601" s="28"/>
      <c r="G601" s="73"/>
      <c r="H601" s="229"/>
      <c r="I601" s="27"/>
      <c r="J601" s="77"/>
      <c r="K601" s="217"/>
      <c r="L601" s="73"/>
      <c r="M601" s="27"/>
      <c r="N601" s="27"/>
      <c r="O601" s="32"/>
      <c r="P601" s="28"/>
      <c r="Q601" s="27"/>
      <c r="R601" s="32"/>
      <c r="S601" s="1828"/>
    </row>
    <row r="602" spans="4:19" s="4" customFormat="1" ht="19.7" customHeight="1">
      <c r="D602" s="28"/>
      <c r="E602" s="28"/>
      <c r="F602" s="28"/>
      <c r="G602" s="73"/>
      <c r="H602" s="229"/>
      <c r="I602" s="27"/>
      <c r="J602" s="77"/>
      <c r="K602" s="217"/>
      <c r="L602" s="73"/>
      <c r="M602" s="27"/>
      <c r="N602" s="27"/>
      <c r="O602" s="32"/>
      <c r="P602" s="28"/>
      <c r="Q602" s="27"/>
      <c r="R602" s="32"/>
      <c r="S602" s="1828"/>
    </row>
    <row r="603" spans="4:19" s="4" customFormat="1" ht="19.7" customHeight="1">
      <c r="D603" s="28"/>
      <c r="E603" s="28"/>
      <c r="F603" s="28"/>
      <c r="G603" s="73"/>
      <c r="H603" s="229"/>
      <c r="I603" s="27"/>
      <c r="J603" s="77"/>
      <c r="K603" s="217"/>
      <c r="L603" s="73"/>
      <c r="M603" s="27"/>
      <c r="N603" s="27"/>
      <c r="O603" s="32"/>
      <c r="P603" s="28"/>
      <c r="Q603" s="27"/>
      <c r="R603" s="32"/>
      <c r="S603" s="1828"/>
    </row>
    <row r="604" spans="4:19" s="4" customFormat="1" ht="19.7" customHeight="1">
      <c r="D604" s="28"/>
      <c r="E604" s="28"/>
      <c r="F604" s="28"/>
      <c r="G604" s="73"/>
      <c r="H604" s="229"/>
      <c r="I604" s="27"/>
      <c r="J604" s="77"/>
      <c r="K604" s="217"/>
      <c r="L604" s="73"/>
      <c r="M604" s="27"/>
      <c r="N604" s="27"/>
      <c r="O604" s="32"/>
      <c r="P604" s="28"/>
      <c r="Q604" s="27"/>
      <c r="R604" s="32"/>
      <c r="S604" s="1828"/>
    </row>
    <row r="605" spans="4:19" s="4" customFormat="1" ht="19.7" customHeight="1">
      <c r="D605" s="28"/>
      <c r="E605" s="28"/>
      <c r="F605" s="28"/>
      <c r="G605" s="73"/>
      <c r="H605" s="229"/>
      <c r="I605" s="27"/>
      <c r="J605" s="77"/>
      <c r="K605" s="217"/>
      <c r="L605" s="73"/>
      <c r="M605" s="27"/>
      <c r="N605" s="27"/>
      <c r="O605" s="32"/>
      <c r="P605" s="28"/>
      <c r="Q605" s="27"/>
      <c r="R605" s="32"/>
      <c r="S605" s="1828"/>
    </row>
    <row r="606" spans="4:19" s="4" customFormat="1" ht="19.7" customHeight="1">
      <c r="D606" s="28"/>
      <c r="E606" s="28"/>
      <c r="F606" s="28"/>
      <c r="G606" s="73"/>
      <c r="H606" s="229"/>
      <c r="I606" s="27"/>
      <c r="J606" s="77"/>
      <c r="K606" s="217"/>
      <c r="L606" s="73"/>
      <c r="M606" s="27"/>
      <c r="N606" s="27"/>
      <c r="O606" s="32"/>
      <c r="P606" s="28"/>
      <c r="Q606" s="27"/>
      <c r="R606" s="32"/>
      <c r="S606" s="1828"/>
    </row>
    <row r="607" spans="4:19" s="4" customFormat="1" ht="19.7" customHeight="1">
      <c r="D607" s="28"/>
      <c r="E607" s="28"/>
      <c r="F607" s="28"/>
      <c r="G607" s="73"/>
      <c r="H607" s="229"/>
      <c r="I607" s="27"/>
      <c r="J607" s="77"/>
      <c r="K607" s="217"/>
      <c r="L607" s="73"/>
      <c r="M607" s="27"/>
      <c r="N607" s="27"/>
      <c r="O607" s="32"/>
      <c r="P607" s="28"/>
      <c r="Q607" s="27"/>
      <c r="R607" s="32"/>
      <c r="S607" s="1828"/>
    </row>
    <row r="608" spans="4:19" s="4" customFormat="1" ht="19.7" customHeight="1">
      <c r="D608" s="28"/>
      <c r="E608" s="28"/>
      <c r="F608" s="28"/>
      <c r="G608" s="73"/>
      <c r="H608" s="229"/>
      <c r="I608" s="27"/>
      <c r="J608" s="77"/>
      <c r="K608" s="217"/>
      <c r="L608" s="73"/>
      <c r="M608" s="27"/>
      <c r="N608" s="27"/>
      <c r="O608" s="32"/>
      <c r="P608" s="28"/>
      <c r="Q608" s="27"/>
      <c r="R608" s="32"/>
      <c r="S608" s="1828"/>
    </row>
    <row r="609" spans="4:19" s="4" customFormat="1" ht="19.7" customHeight="1">
      <c r="D609" s="28"/>
      <c r="E609" s="28"/>
      <c r="F609" s="28"/>
      <c r="G609" s="73"/>
      <c r="H609" s="229"/>
      <c r="I609" s="27"/>
      <c r="J609" s="77"/>
      <c r="K609" s="217"/>
      <c r="L609" s="73"/>
      <c r="M609" s="27"/>
      <c r="N609" s="27"/>
      <c r="O609" s="32"/>
      <c r="P609" s="28"/>
      <c r="Q609" s="27"/>
      <c r="R609" s="32"/>
      <c r="S609" s="1828"/>
    </row>
    <row r="610" spans="4:19" s="4" customFormat="1" ht="19.7" customHeight="1">
      <c r="D610" s="28"/>
      <c r="E610" s="28"/>
      <c r="F610" s="28"/>
      <c r="G610" s="73"/>
      <c r="H610" s="229"/>
      <c r="I610" s="27"/>
      <c r="J610" s="77"/>
      <c r="K610" s="217"/>
      <c r="L610" s="73"/>
      <c r="M610" s="27"/>
      <c r="N610" s="27"/>
      <c r="O610" s="32"/>
      <c r="P610" s="28"/>
      <c r="Q610" s="27"/>
      <c r="R610" s="32"/>
      <c r="S610" s="1828"/>
    </row>
    <row r="611" spans="4:19" s="4" customFormat="1" ht="19.7" customHeight="1">
      <c r="D611" s="28"/>
      <c r="E611" s="28"/>
      <c r="F611" s="28"/>
      <c r="G611" s="73"/>
      <c r="H611" s="229"/>
      <c r="I611" s="27"/>
      <c r="J611" s="77"/>
      <c r="K611" s="217"/>
      <c r="L611" s="73"/>
      <c r="M611" s="27"/>
      <c r="N611" s="27"/>
      <c r="O611" s="32"/>
      <c r="P611" s="28"/>
      <c r="Q611" s="27"/>
      <c r="R611" s="32"/>
      <c r="S611" s="1828"/>
    </row>
    <row r="612" spans="4:19" s="4" customFormat="1" ht="19.7" customHeight="1">
      <c r="D612" s="28"/>
      <c r="E612" s="28"/>
      <c r="F612" s="28"/>
      <c r="G612" s="73"/>
      <c r="H612" s="229"/>
      <c r="I612" s="27"/>
      <c r="J612" s="77"/>
      <c r="K612" s="217"/>
      <c r="L612" s="73"/>
      <c r="M612" s="27"/>
      <c r="N612" s="27"/>
      <c r="O612" s="32"/>
      <c r="P612" s="28"/>
      <c r="Q612" s="27"/>
      <c r="R612" s="32"/>
      <c r="S612" s="1828"/>
    </row>
    <row r="613" spans="4:19" s="4" customFormat="1" ht="19.7" customHeight="1">
      <c r="D613" s="28"/>
      <c r="E613" s="28"/>
      <c r="F613" s="28"/>
      <c r="G613" s="73"/>
      <c r="H613" s="229"/>
      <c r="I613" s="27"/>
      <c r="J613" s="77"/>
      <c r="K613" s="217"/>
      <c r="L613" s="73"/>
      <c r="M613" s="27"/>
      <c r="N613" s="27"/>
      <c r="O613" s="32"/>
      <c r="P613" s="28"/>
      <c r="Q613" s="27"/>
      <c r="R613" s="32"/>
      <c r="S613" s="1828"/>
    </row>
    <row r="614" spans="4:19" s="4" customFormat="1" ht="19.7" customHeight="1">
      <c r="D614" s="28"/>
      <c r="E614" s="28"/>
      <c r="F614" s="28"/>
      <c r="G614" s="73"/>
      <c r="H614" s="229"/>
      <c r="I614" s="27"/>
      <c r="J614" s="77"/>
      <c r="K614" s="217"/>
      <c r="L614" s="73"/>
      <c r="M614" s="27"/>
      <c r="N614" s="27"/>
      <c r="O614" s="32"/>
      <c r="P614" s="28"/>
      <c r="Q614" s="27"/>
      <c r="R614" s="32"/>
      <c r="S614" s="1828"/>
    </row>
    <row r="615" spans="4:19" s="4" customFormat="1" ht="19.7" customHeight="1">
      <c r="D615" s="28"/>
      <c r="E615" s="28"/>
      <c r="F615" s="28"/>
      <c r="G615" s="73"/>
      <c r="H615" s="229"/>
      <c r="I615" s="27"/>
      <c r="J615" s="77"/>
      <c r="K615" s="217"/>
      <c r="L615" s="73"/>
      <c r="M615" s="27"/>
      <c r="N615" s="27"/>
      <c r="O615" s="32"/>
      <c r="P615" s="28"/>
      <c r="Q615" s="27"/>
      <c r="R615" s="32"/>
      <c r="S615" s="1828"/>
    </row>
    <row r="616" spans="4:19" s="4" customFormat="1" ht="19.7" customHeight="1">
      <c r="D616" s="28"/>
      <c r="E616" s="28"/>
      <c r="F616" s="28"/>
      <c r="G616" s="73"/>
      <c r="H616" s="229"/>
      <c r="I616" s="27"/>
      <c r="J616" s="77"/>
      <c r="K616" s="217"/>
      <c r="L616" s="73"/>
      <c r="M616" s="27"/>
      <c r="N616" s="27"/>
      <c r="O616" s="32"/>
      <c r="P616" s="28"/>
      <c r="Q616" s="27"/>
      <c r="R616" s="32"/>
      <c r="S616" s="1828"/>
    </row>
    <row r="617" spans="4:19" s="4" customFormat="1" ht="19.7" customHeight="1">
      <c r="D617" s="28"/>
      <c r="E617" s="28"/>
      <c r="F617" s="28"/>
      <c r="G617" s="73"/>
      <c r="H617" s="229"/>
      <c r="I617" s="27"/>
      <c r="J617" s="77"/>
      <c r="K617" s="217"/>
      <c r="L617" s="73"/>
      <c r="M617" s="27"/>
      <c r="N617" s="27"/>
      <c r="O617" s="32"/>
      <c r="P617" s="28"/>
      <c r="Q617" s="27"/>
      <c r="R617" s="32"/>
      <c r="S617" s="1828"/>
    </row>
    <row r="618" spans="4:19" s="4" customFormat="1" ht="19.7" customHeight="1">
      <c r="D618" s="28"/>
      <c r="E618" s="28"/>
      <c r="F618" s="28"/>
      <c r="G618" s="73"/>
      <c r="H618" s="229"/>
      <c r="I618" s="27"/>
      <c r="J618" s="77"/>
      <c r="K618" s="217"/>
      <c r="L618" s="73"/>
      <c r="M618" s="27"/>
      <c r="N618" s="27"/>
      <c r="O618" s="32"/>
      <c r="P618" s="28"/>
      <c r="Q618" s="27"/>
      <c r="R618" s="32"/>
      <c r="S618" s="1828"/>
    </row>
    <row r="619" spans="4:19" s="4" customFormat="1" ht="19.7" customHeight="1">
      <c r="D619" s="28"/>
      <c r="E619" s="28"/>
      <c r="F619" s="28"/>
      <c r="G619" s="73"/>
      <c r="H619" s="229"/>
      <c r="I619" s="27"/>
      <c r="J619" s="77"/>
      <c r="K619" s="217"/>
      <c r="L619" s="73"/>
      <c r="M619" s="27"/>
      <c r="N619" s="27"/>
      <c r="O619" s="32"/>
      <c r="P619" s="28"/>
      <c r="Q619" s="27"/>
      <c r="R619" s="32"/>
      <c r="S619" s="1828"/>
    </row>
    <row r="620" spans="4:19" s="4" customFormat="1" ht="19.7" customHeight="1">
      <c r="D620" s="28"/>
      <c r="E620" s="28"/>
      <c r="F620" s="28"/>
      <c r="G620" s="73"/>
      <c r="H620" s="229"/>
      <c r="I620" s="27"/>
      <c r="J620" s="77"/>
      <c r="K620" s="217"/>
      <c r="L620" s="73"/>
      <c r="M620" s="27"/>
      <c r="N620" s="27"/>
      <c r="O620" s="32"/>
      <c r="P620" s="28"/>
      <c r="Q620" s="27"/>
      <c r="R620" s="32"/>
      <c r="S620" s="1828"/>
    </row>
    <row r="621" spans="4:19" s="4" customFormat="1" ht="19.7" customHeight="1">
      <c r="D621" s="28"/>
      <c r="E621" s="28"/>
      <c r="F621" s="28"/>
      <c r="G621" s="73"/>
      <c r="H621" s="229"/>
      <c r="I621" s="27"/>
      <c r="J621" s="77"/>
      <c r="K621" s="217"/>
      <c r="L621" s="73"/>
      <c r="M621" s="27"/>
      <c r="N621" s="27"/>
      <c r="O621" s="32"/>
      <c r="P621" s="28"/>
      <c r="Q621" s="27"/>
      <c r="R621" s="32"/>
      <c r="S621" s="1828"/>
    </row>
    <row r="622" spans="4:19" s="4" customFormat="1" ht="19.7" customHeight="1">
      <c r="D622" s="28"/>
      <c r="E622" s="28"/>
      <c r="F622" s="28"/>
      <c r="G622" s="73"/>
      <c r="H622" s="229"/>
      <c r="I622" s="27"/>
      <c r="J622" s="77"/>
      <c r="K622" s="217"/>
      <c r="L622" s="73"/>
      <c r="M622" s="27"/>
      <c r="N622" s="27"/>
      <c r="O622" s="32"/>
      <c r="P622" s="28"/>
      <c r="Q622" s="27"/>
      <c r="R622" s="32"/>
      <c r="S622" s="1828"/>
    </row>
    <row r="623" spans="4:19" s="4" customFormat="1" ht="19.7" customHeight="1">
      <c r="D623" s="28"/>
      <c r="E623" s="28"/>
      <c r="F623" s="28"/>
      <c r="G623" s="73"/>
      <c r="H623" s="229"/>
      <c r="I623" s="27"/>
      <c r="J623" s="77"/>
      <c r="K623" s="217"/>
      <c r="L623" s="73"/>
      <c r="M623" s="27"/>
      <c r="N623" s="27"/>
      <c r="O623" s="32"/>
      <c r="P623" s="28"/>
      <c r="Q623" s="27"/>
      <c r="R623" s="32"/>
      <c r="S623" s="1828"/>
    </row>
    <row r="624" spans="4:19" s="4" customFormat="1" ht="19.7" customHeight="1">
      <c r="D624" s="28"/>
      <c r="E624" s="28"/>
      <c r="F624" s="28"/>
      <c r="G624" s="73"/>
      <c r="H624" s="229"/>
      <c r="I624" s="27"/>
      <c r="J624" s="77"/>
      <c r="K624" s="217"/>
      <c r="L624" s="73"/>
      <c r="M624" s="27"/>
      <c r="N624" s="27"/>
      <c r="O624" s="32"/>
      <c r="P624" s="28"/>
      <c r="Q624" s="27"/>
      <c r="R624" s="32"/>
      <c r="S624" s="1828"/>
    </row>
    <row r="625" spans="4:19" s="4" customFormat="1" ht="19.7" customHeight="1">
      <c r="D625" s="28"/>
      <c r="E625" s="28"/>
      <c r="F625" s="28"/>
      <c r="G625" s="73"/>
      <c r="H625" s="229"/>
      <c r="I625" s="27"/>
      <c r="J625" s="77"/>
      <c r="K625" s="217"/>
      <c r="L625" s="73"/>
      <c r="M625" s="27"/>
      <c r="N625" s="27"/>
      <c r="O625" s="32"/>
      <c r="P625" s="28"/>
      <c r="Q625" s="27"/>
      <c r="R625" s="32"/>
      <c r="S625" s="1828"/>
    </row>
    <row r="626" spans="4:19" s="4" customFormat="1" ht="19.7" customHeight="1">
      <c r="D626" s="28"/>
      <c r="E626" s="28"/>
      <c r="F626" s="28"/>
      <c r="G626" s="73"/>
      <c r="H626" s="229"/>
      <c r="I626" s="27"/>
      <c r="J626" s="77"/>
      <c r="K626" s="217"/>
      <c r="L626" s="73"/>
      <c r="M626" s="27"/>
      <c r="N626" s="27"/>
      <c r="O626" s="32"/>
      <c r="P626" s="28"/>
      <c r="Q626" s="27"/>
      <c r="R626" s="32"/>
      <c r="S626" s="1828"/>
    </row>
    <row r="627" spans="4:19" s="4" customFormat="1" ht="19.7" customHeight="1">
      <c r="D627" s="28"/>
      <c r="E627" s="28"/>
      <c r="F627" s="28"/>
      <c r="G627" s="73"/>
      <c r="H627" s="229"/>
      <c r="I627" s="27"/>
      <c r="J627" s="77"/>
      <c r="K627" s="217"/>
      <c r="L627" s="73"/>
      <c r="M627" s="27"/>
      <c r="N627" s="27"/>
      <c r="O627" s="32"/>
      <c r="P627" s="28"/>
      <c r="Q627" s="27"/>
      <c r="R627" s="32"/>
      <c r="S627" s="1828"/>
    </row>
    <row r="628" spans="4:19" s="4" customFormat="1" ht="19.7" customHeight="1">
      <c r="D628" s="28"/>
      <c r="E628" s="28"/>
      <c r="F628" s="28"/>
      <c r="G628" s="73"/>
      <c r="H628" s="229"/>
      <c r="I628" s="27"/>
      <c r="J628" s="77"/>
      <c r="K628" s="217"/>
      <c r="L628" s="73"/>
      <c r="M628" s="27"/>
      <c r="N628" s="27"/>
      <c r="O628" s="32"/>
      <c r="P628" s="28"/>
      <c r="Q628" s="27"/>
      <c r="R628" s="32"/>
      <c r="S628" s="1828"/>
    </row>
    <row r="629" spans="4:19" s="4" customFormat="1" ht="19.7" customHeight="1">
      <c r="D629" s="28"/>
      <c r="E629" s="28"/>
      <c r="F629" s="28"/>
      <c r="G629" s="73"/>
      <c r="H629" s="229"/>
      <c r="I629" s="27"/>
      <c r="J629" s="77"/>
      <c r="K629" s="217"/>
      <c r="L629" s="73"/>
      <c r="M629" s="27"/>
      <c r="N629" s="27"/>
      <c r="O629" s="32"/>
      <c r="P629" s="28"/>
      <c r="Q629" s="27"/>
      <c r="R629" s="32"/>
      <c r="S629" s="1828"/>
    </row>
    <row r="630" spans="4:19" s="4" customFormat="1" ht="19.7" customHeight="1">
      <c r="D630" s="28"/>
      <c r="E630" s="28"/>
      <c r="F630" s="28"/>
      <c r="G630" s="73"/>
      <c r="H630" s="229"/>
      <c r="I630" s="27"/>
      <c r="J630" s="77"/>
      <c r="K630" s="217"/>
      <c r="L630" s="73"/>
      <c r="M630" s="27"/>
      <c r="N630" s="27"/>
      <c r="O630" s="32"/>
      <c r="P630" s="28"/>
      <c r="Q630" s="27"/>
      <c r="R630" s="32"/>
      <c r="S630" s="1828"/>
    </row>
    <row r="631" spans="4:19" s="4" customFormat="1" ht="19.7" customHeight="1">
      <c r="D631" s="28"/>
      <c r="E631" s="28"/>
      <c r="F631" s="28"/>
      <c r="G631" s="73"/>
      <c r="H631" s="229"/>
      <c r="I631" s="27"/>
      <c r="J631" s="77"/>
      <c r="K631" s="217"/>
      <c r="L631" s="73"/>
      <c r="M631" s="27"/>
      <c r="N631" s="27"/>
      <c r="O631" s="32"/>
      <c r="P631" s="28"/>
      <c r="Q631" s="27"/>
      <c r="R631" s="32"/>
      <c r="S631" s="1828"/>
    </row>
    <row r="632" spans="4:19" s="4" customFormat="1" ht="19.7" customHeight="1">
      <c r="D632" s="28"/>
      <c r="E632" s="28"/>
      <c r="F632" s="28"/>
      <c r="G632" s="73"/>
      <c r="H632" s="229"/>
      <c r="I632" s="27"/>
      <c r="J632" s="77"/>
      <c r="K632" s="217"/>
      <c r="L632" s="73"/>
      <c r="M632" s="27"/>
      <c r="N632" s="27"/>
      <c r="O632" s="32"/>
      <c r="P632" s="28"/>
      <c r="Q632" s="27"/>
      <c r="R632" s="32"/>
      <c r="S632" s="1828"/>
    </row>
    <row r="633" spans="4:19" s="4" customFormat="1" ht="19.7" customHeight="1">
      <c r="D633" s="28"/>
      <c r="E633" s="28"/>
      <c r="F633" s="28"/>
      <c r="G633" s="73"/>
      <c r="H633" s="229"/>
      <c r="I633" s="27"/>
      <c r="J633" s="77"/>
      <c r="K633" s="217"/>
      <c r="L633" s="73"/>
      <c r="M633" s="27"/>
      <c r="N633" s="27"/>
      <c r="O633" s="32"/>
      <c r="P633" s="28"/>
      <c r="Q633" s="27"/>
      <c r="R633" s="32"/>
      <c r="S633" s="1828"/>
    </row>
    <row r="634" spans="4:19" s="4" customFormat="1" ht="19.7" customHeight="1">
      <c r="D634" s="28"/>
      <c r="E634" s="28"/>
      <c r="F634" s="28"/>
      <c r="G634" s="73"/>
      <c r="H634" s="229"/>
      <c r="I634" s="27"/>
      <c r="J634" s="77"/>
      <c r="K634" s="217"/>
      <c r="L634" s="73"/>
      <c r="M634" s="27"/>
      <c r="N634" s="27"/>
      <c r="O634" s="32"/>
      <c r="P634" s="28"/>
      <c r="Q634" s="27"/>
      <c r="R634" s="32"/>
      <c r="S634" s="1828"/>
    </row>
    <row r="635" spans="4:19" s="4" customFormat="1" ht="19.7" customHeight="1">
      <c r="D635" s="28"/>
      <c r="E635" s="28"/>
      <c r="F635" s="28"/>
      <c r="G635" s="73"/>
      <c r="H635" s="229"/>
      <c r="I635" s="27"/>
      <c r="J635" s="77"/>
      <c r="K635" s="217"/>
      <c r="L635" s="73"/>
      <c r="M635" s="27"/>
      <c r="N635" s="27"/>
      <c r="O635" s="32"/>
      <c r="P635" s="28"/>
      <c r="Q635" s="27"/>
      <c r="R635" s="32"/>
      <c r="S635" s="1828"/>
    </row>
    <row r="636" spans="4:19" s="4" customFormat="1" ht="19.7" customHeight="1">
      <c r="D636" s="28"/>
      <c r="E636" s="28"/>
      <c r="F636" s="28"/>
      <c r="G636" s="73"/>
      <c r="H636" s="229"/>
      <c r="I636" s="27"/>
      <c r="J636" s="77"/>
      <c r="K636" s="217"/>
      <c r="L636" s="73"/>
      <c r="M636" s="27"/>
      <c r="N636" s="27"/>
      <c r="O636" s="32"/>
      <c r="P636" s="28"/>
      <c r="Q636" s="27"/>
      <c r="R636" s="32"/>
      <c r="S636" s="1828"/>
    </row>
    <row r="637" spans="4:19" s="4" customFormat="1" ht="19.7" customHeight="1">
      <c r="D637" s="28"/>
      <c r="E637" s="28"/>
      <c r="F637" s="28"/>
      <c r="G637" s="73"/>
      <c r="H637" s="229"/>
      <c r="I637" s="27"/>
      <c r="J637" s="77"/>
      <c r="K637" s="217"/>
      <c r="L637" s="73"/>
      <c r="M637" s="27"/>
      <c r="N637" s="27"/>
      <c r="O637" s="32"/>
      <c r="P637" s="28"/>
      <c r="Q637" s="27"/>
      <c r="R637" s="32"/>
      <c r="S637" s="1828"/>
    </row>
    <row r="638" spans="4:19" s="4" customFormat="1" ht="19.7" customHeight="1">
      <c r="D638" s="28"/>
      <c r="E638" s="28"/>
      <c r="F638" s="28"/>
      <c r="G638" s="73"/>
      <c r="H638" s="229"/>
      <c r="I638" s="27"/>
      <c r="J638" s="77"/>
      <c r="K638" s="217"/>
      <c r="L638" s="73"/>
      <c r="M638" s="27"/>
      <c r="N638" s="27"/>
      <c r="O638" s="32"/>
      <c r="P638" s="28"/>
      <c r="Q638" s="27"/>
      <c r="R638" s="32"/>
      <c r="S638" s="1828"/>
    </row>
    <row r="639" spans="4:19" s="4" customFormat="1" ht="19.7" customHeight="1">
      <c r="D639" s="28"/>
      <c r="E639" s="28"/>
      <c r="F639" s="28"/>
      <c r="G639" s="73"/>
      <c r="H639" s="229"/>
      <c r="I639" s="27"/>
      <c r="J639" s="77"/>
      <c r="K639" s="217"/>
      <c r="L639" s="73"/>
      <c r="M639" s="27"/>
      <c r="N639" s="27"/>
      <c r="O639" s="32"/>
      <c r="P639" s="28"/>
      <c r="Q639" s="27"/>
      <c r="R639" s="32"/>
      <c r="S639" s="1828"/>
    </row>
    <row r="640" spans="4:19" s="4" customFormat="1" ht="19.7" customHeight="1">
      <c r="D640" s="28"/>
      <c r="E640" s="28"/>
      <c r="F640" s="28"/>
      <c r="G640" s="73"/>
      <c r="H640" s="229"/>
      <c r="I640" s="27"/>
      <c r="J640" s="77"/>
      <c r="K640" s="217"/>
      <c r="L640" s="73"/>
      <c r="M640" s="27"/>
      <c r="N640" s="27"/>
      <c r="O640" s="32"/>
      <c r="P640" s="28"/>
      <c r="Q640" s="27"/>
      <c r="R640" s="32"/>
      <c r="S640" s="1828"/>
    </row>
    <row r="641" spans="4:19" s="4" customFormat="1" ht="19.7" customHeight="1">
      <c r="D641" s="28"/>
      <c r="E641" s="28"/>
      <c r="F641" s="28"/>
      <c r="G641" s="73"/>
      <c r="H641" s="229"/>
      <c r="I641" s="27"/>
      <c r="J641" s="77"/>
      <c r="K641" s="217"/>
      <c r="L641" s="73"/>
      <c r="M641" s="27"/>
      <c r="N641" s="27"/>
      <c r="O641" s="32"/>
      <c r="P641" s="28"/>
      <c r="Q641" s="27"/>
      <c r="R641" s="32"/>
      <c r="S641" s="1828"/>
    </row>
    <row r="642" spans="4:19" s="4" customFormat="1" ht="19.7" customHeight="1">
      <c r="D642" s="28"/>
      <c r="E642" s="28"/>
      <c r="F642" s="28"/>
      <c r="G642" s="73"/>
      <c r="H642" s="229"/>
      <c r="I642" s="27"/>
      <c r="J642" s="77"/>
      <c r="K642" s="217"/>
      <c r="L642" s="73"/>
      <c r="M642" s="27"/>
      <c r="N642" s="27"/>
      <c r="O642" s="32"/>
      <c r="P642" s="28"/>
      <c r="Q642" s="27"/>
      <c r="R642" s="32"/>
      <c r="S642" s="1828"/>
    </row>
    <row r="643" spans="4:19" s="4" customFormat="1" ht="19.7" customHeight="1">
      <c r="D643" s="28"/>
      <c r="E643" s="28"/>
      <c r="F643" s="28"/>
      <c r="G643" s="73"/>
      <c r="H643" s="229"/>
      <c r="I643" s="27"/>
      <c r="J643" s="77"/>
      <c r="K643" s="217"/>
      <c r="L643" s="73"/>
      <c r="M643" s="27"/>
      <c r="N643" s="27"/>
      <c r="O643" s="32"/>
      <c r="P643" s="28"/>
      <c r="Q643" s="27"/>
      <c r="R643" s="32"/>
      <c r="S643" s="1828"/>
    </row>
    <row r="644" spans="4:19" s="4" customFormat="1" ht="19.7" customHeight="1">
      <c r="D644" s="28"/>
      <c r="E644" s="28"/>
      <c r="F644" s="28"/>
      <c r="G644" s="73"/>
      <c r="H644" s="229"/>
      <c r="I644" s="27"/>
      <c r="J644" s="77"/>
      <c r="K644" s="217"/>
      <c r="L644" s="73"/>
      <c r="M644" s="27"/>
      <c r="N644" s="27"/>
      <c r="O644" s="32"/>
      <c r="P644" s="28"/>
      <c r="Q644" s="27"/>
      <c r="R644" s="32"/>
      <c r="S644" s="1828"/>
    </row>
    <row r="645" spans="4:19" s="4" customFormat="1" ht="19.7" customHeight="1">
      <c r="D645" s="28"/>
      <c r="E645" s="28"/>
      <c r="F645" s="28"/>
      <c r="G645" s="73"/>
      <c r="H645" s="229"/>
      <c r="I645" s="27"/>
      <c r="J645" s="77"/>
      <c r="K645" s="217"/>
      <c r="L645" s="73"/>
      <c r="M645" s="27"/>
      <c r="N645" s="27"/>
      <c r="O645" s="32"/>
      <c r="P645" s="28"/>
      <c r="Q645" s="27"/>
      <c r="R645" s="32"/>
      <c r="S645" s="1828"/>
    </row>
    <row r="646" spans="4:19" s="4" customFormat="1" ht="19.7" customHeight="1">
      <c r="D646" s="28"/>
      <c r="E646" s="28"/>
      <c r="F646" s="28"/>
      <c r="G646" s="73"/>
      <c r="H646" s="229"/>
      <c r="I646" s="27"/>
      <c r="J646" s="77"/>
      <c r="K646" s="217"/>
      <c r="L646" s="73"/>
      <c r="M646" s="27"/>
      <c r="N646" s="27"/>
      <c r="O646" s="32"/>
      <c r="P646" s="28"/>
      <c r="Q646" s="27"/>
      <c r="R646" s="32"/>
      <c r="S646" s="1828"/>
    </row>
    <row r="647" spans="4:19" s="4" customFormat="1" ht="19.7" customHeight="1">
      <c r="D647" s="28"/>
      <c r="E647" s="28"/>
      <c r="F647" s="28"/>
      <c r="G647" s="73"/>
      <c r="H647" s="229"/>
      <c r="I647" s="27"/>
      <c r="J647" s="77"/>
      <c r="K647" s="217"/>
      <c r="L647" s="73"/>
      <c r="M647" s="27"/>
      <c r="N647" s="27"/>
      <c r="O647" s="32"/>
      <c r="P647" s="28"/>
      <c r="Q647" s="27"/>
      <c r="R647" s="32"/>
      <c r="S647" s="1828"/>
    </row>
    <row r="648" spans="4:19" s="4" customFormat="1" ht="19.7" customHeight="1">
      <c r="D648" s="28"/>
      <c r="E648" s="28"/>
      <c r="F648" s="28"/>
      <c r="G648" s="73"/>
      <c r="H648" s="229"/>
      <c r="I648" s="27"/>
      <c r="J648" s="77"/>
      <c r="K648" s="217"/>
      <c r="L648" s="73"/>
      <c r="M648" s="27"/>
      <c r="N648" s="27"/>
      <c r="O648" s="32"/>
      <c r="P648" s="28"/>
      <c r="Q648" s="27"/>
      <c r="R648" s="32"/>
      <c r="S648" s="1828"/>
    </row>
    <row r="649" spans="4:19" s="4" customFormat="1" ht="19.7" customHeight="1">
      <c r="D649" s="28"/>
      <c r="E649" s="28"/>
      <c r="F649" s="28"/>
      <c r="G649" s="73"/>
      <c r="H649" s="229"/>
      <c r="I649" s="27"/>
      <c r="J649" s="77"/>
      <c r="K649" s="217"/>
      <c r="L649" s="73"/>
      <c r="M649" s="27"/>
      <c r="N649" s="27"/>
      <c r="O649" s="32"/>
      <c r="P649" s="28"/>
      <c r="Q649" s="27"/>
      <c r="R649" s="32"/>
      <c r="S649" s="1828"/>
    </row>
    <row r="650" spans="4:19" s="4" customFormat="1" ht="19.7" customHeight="1">
      <c r="D650" s="28"/>
      <c r="E650" s="28"/>
      <c r="F650" s="28"/>
      <c r="G650" s="73"/>
      <c r="H650" s="229"/>
      <c r="I650" s="27"/>
      <c r="J650" s="77"/>
      <c r="K650" s="217"/>
      <c r="L650" s="73"/>
      <c r="M650" s="27"/>
      <c r="N650" s="27"/>
      <c r="O650" s="32"/>
      <c r="P650" s="28"/>
      <c r="Q650" s="27"/>
      <c r="R650" s="32"/>
      <c r="S650" s="1828"/>
    </row>
    <row r="651" spans="4:19" s="4" customFormat="1" ht="19.7" customHeight="1">
      <c r="D651" s="28"/>
      <c r="E651" s="28"/>
      <c r="F651" s="28"/>
      <c r="G651" s="73"/>
      <c r="H651" s="229"/>
      <c r="I651" s="27"/>
      <c r="J651" s="77"/>
      <c r="K651" s="217"/>
      <c r="L651" s="73"/>
      <c r="M651" s="27"/>
      <c r="N651" s="27"/>
      <c r="O651" s="32"/>
      <c r="P651" s="28"/>
      <c r="Q651" s="27"/>
      <c r="R651" s="32"/>
      <c r="S651" s="1828"/>
    </row>
    <row r="652" spans="4:19" s="4" customFormat="1" ht="19.7" customHeight="1">
      <c r="D652" s="28"/>
      <c r="E652" s="28"/>
      <c r="F652" s="28"/>
      <c r="G652" s="73"/>
      <c r="H652" s="229"/>
      <c r="I652" s="27"/>
      <c r="J652" s="77"/>
      <c r="K652" s="217"/>
      <c r="L652" s="73"/>
      <c r="M652" s="27"/>
      <c r="N652" s="27"/>
      <c r="O652" s="32"/>
      <c r="P652" s="28"/>
      <c r="Q652" s="27"/>
      <c r="R652" s="32"/>
      <c r="S652" s="1828"/>
    </row>
    <row r="653" spans="4:19" s="4" customFormat="1" ht="19.7" customHeight="1">
      <c r="D653" s="28"/>
      <c r="E653" s="28"/>
      <c r="F653" s="28"/>
      <c r="G653" s="73"/>
      <c r="H653" s="229"/>
      <c r="I653" s="27"/>
      <c r="J653" s="77"/>
      <c r="K653" s="217"/>
      <c r="L653" s="73"/>
      <c r="M653" s="27"/>
      <c r="N653" s="27"/>
      <c r="O653" s="32"/>
      <c r="P653" s="28"/>
      <c r="Q653" s="27"/>
      <c r="R653" s="32"/>
      <c r="S653" s="1828"/>
    </row>
    <row r="654" spans="4:19" s="4" customFormat="1" ht="19.7" customHeight="1">
      <c r="D654" s="28"/>
      <c r="E654" s="28"/>
      <c r="F654" s="28"/>
      <c r="G654" s="73"/>
      <c r="H654" s="229"/>
      <c r="I654" s="27"/>
      <c r="J654" s="77"/>
      <c r="K654" s="217"/>
      <c r="L654" s="73"/>
      <c r="M654" s="27"/>
      <c r="N654" s="27"/>
      <c r="O654" s="32"/>
      <c r="P654" s="28"/>
      <c r="Q654" s="27"/>
      <c r="R654" s="32"/>
      <c r="S654" s="1828"/>
    </row>
    <row r="655" spans="4:19" s="4" customFormat="1" ht="19.7" customHeight="1">
      <c r="D655" s="28"/>
      <c r="E655" s="28"/>
      <c r="F655" s="28"/>
      <c r="G655" s="73"/>
      <c r="H655" s="229"/>
      <c r="I655" s="27"/>
      <c r="J655" s="77"/>
      <c r="K655" s="217"/>
      <c r="L655" s="73"/>
      <c r="M655" s="27"/>
      <c r="N655" s="27"/>
      <c r="O655" s="32"/>
      <c r="P655" s="28"/>
      <c r="Q655" s="27"/>
      <c r="R655" s="32"/>
      <c r="S655" s="1828"/>
    </row>
    <row r="656" spans="4:19" s="4" customFormat="1" ht="19.7" customHeight="1">
      <c r="D656" s="28"/>
      <c r="E656" s="28"/>
      <c r="F656" s="28"/>
      <c r="G656" s="73"/>
      <c r="H656" s="229"/>
      <c r="I656" s="27"/>
      <c r="J656" s="77"/>
      <c r="K656" s="217"/>
      <c r="L656" s="73"/>
      <c r="M656" s="27"/>
      <c r="N656" s="27"/>
      <c r="O656" s="32"/>
      <c r="P656" s="28"/>
      <c r="Q656" s="27"/>
      <c r="R656" s="32"/>
      <c r="S656" s="1828"/>
    </row>
    <row r="657" spans="4:19" s="4" customFormat="1" ht="19.7" customHeight="1">
      <c r="D657" s="28"/>
      <c r="E657" s="28"/>
      <c r="F657" s="28"/>
      <c r="G657" s="73"/>
      <c r="H657" s="229"/>
      <c r="I657" s="27"/>
      <c r="J657" s="77"/>
      <c r="K657" s="217"/>
      <c r="L657" s="73"/>
      <c r="M657" s="27"/>
      <c r="N657" s="27"/>
      <c r="O657" s="32"/>
      <c r="P657" s="28"/>
      <c r="Q657" s="27"/>
      <c r="R657" s="32"/>
      <c r="S657" s="1828"/>
    </row>
    <row r="658" spans="4:19" s="4" customFormat="1" ht="19.7" customHeight="1">
      <c r="D658" s="28"/>
      <c r="E658" s="28"/>
      <c r="F658" s="28"/>
      <c r="G658" s="73"/>
      <c r="H658" s="229"/>
      <c r="I658" s="27"/>
      <c r="J658" s="77"/>
      <c r="K658" s="217"/>
      <c r="L658" s="73"/>
      <c r="M658" s="27"/>
      <c r="N658" s="27"/>
      <c r="O658" s="32"/>
      <c r="P658" s="28"/>
      <c r="Q658" s="27"/>
      <c r="R658" s="32"/>
      <c r="S658" s="1828"/>
    </row>
    <row r="659" spans="4:19" s="4" customFormat="1" ht="19.7" customHeight="1">
      <c r="D659" s="28"/>
      <c r="E659" s="28"/>
      <c r="F659" s="28"/>
      <c r="G659" s="73"/>
      <c r="H659" s="229"/>
      <c r="I659" s="27"/>
      <c r="J659" s="77"/>
      <c r="K659" s="217"/>
      <c r="L659" s="73"/>
      <c r="M659" s="27"/>
      <c r="N659" s="27"/>
      <c r="O659" s="32"/>
      <c r="P659" s="28"/>
      <c r="Q659" s="27"/>
      <c r="R659" s="32"/>
      <c r="S659" s="1828"/>
    </row>
    <row r="660" spans="4:19" s="4" customFormat="1" ht="19.7" customHeight="1">
      <c r="D660" s="28"/>
      <c r="E660" s="28"/>
      <c r="F660" s="28"/>
      <c r="G660" s="73"/>
      <c r="H660" s="229"/>
      <c r="I660" s="27"/>
      <c r="J660" s="77"/>
      <c r="K660" s="217"/>
      <c r="L660" s="73"/>
      <c r="M660" s="27"/>
      <c r="N660" s="27"/>
      <c r="O660" s="32"/>
      <c r="P660" s="28"/>
      <c r="Q660" s="27"/>
      <c r="R660" s="32"/>
      <c r="S660" s="1828"/>
    </row>
    <row r="661" spans="4:19" s="4" customFormat="1" ht="19.7" customHeight="1">
      <c r="D661" s="28"/>
      <c r="E661" s="28"/>
      <c r="F661" s="28"/>
      <c r="G661" s="73"/>
      <c r="H661" s="229"/>
      <c r="I661" s="27"/>
      <c r="J661" s="77"/>
      <c r="K661" s="217"/>
      <c r="L661" s="73"/>
      <c r="M661" s="27"/>
      <c r="N661" s="27"/>
      <c r="O661" s="32"/>
      <c r="P661" s="28"/>
      <c r="Q661" s="27"/>
      <c r="R661" s="32"/>
      <c r="S661" s="1828"/>
    </row>
    <row r="662" spans="4:19" s="4" customFormat="1" ht="19.7" customHeight="1">
      <c r="D662" s="28"/>
      <c r="E662" s="28"/>
      <c r="F662" s="28"/>
      <c r="G662" s="73"/>
      <c r="H662" s="229"/>
      <c r="I662" s="27"/>
      <c r="J662" s="77"/>
      <c r="K662" s="217"/>
      <c r="L662" s="73"/>
      <c r="M662" s="27"/>
      <c r="N662" s="27"/>
      <c r="O662" s="32"/>
      <c r="P662" s="28"/>
      <c r="Q662" s="27"/>
      <c r="R662" s="32"/>
      <c r="S662" s="1828"/>
    </row>
    <row r="663" spans="4:19" s="4" customFormat="1" ht="19.7" customHeight="1">
      <c r="D663" s="28"/>
      <c r="E663" s="28"/>
      <c r="F663" s="28"/>
      <c r="G663" s="73"/>
      <c r="H663" s="229"/>
      <c r="I663" s="27"/>
      <c r="J663" s="77"/>
      <c r="K663" s="217"/>
      <c r="L663" s="73"/>
      <c r="M663" s="27"/>
      <c r="N663" s="27"/>
      <c r="O663" s="32"/>
      <c r="P663" s="28"/>
      <c r="Q663" s="27"/>
      <c r="R663" s="32"/>
      <c r="S663" s="1828"/>
    </row>
    <row r="664" spans="4:19" s="4" customFormat="1" ht="19.7" customHeight="1">
      <c r="D664" s="28"/>
      <c r="E664" s="28"/>
      <c r="F664" s="28"/>
      <c r="G664" s="73"/>
      <c r="H664" s="229"/>
      <c r="I664" s="27"/>
      <c r="J664" s="77"/>
      <c r="K664" s="217"/>
      <c r="L664" s="73"/>
      <c r="M664" s="27"/>
      <c r="N664" s="27"/>
      <c r="O664" s="32"/>
      <c r="P664" s="28"/>
      <c r="Q664" s="27"/>
      <c r="R664" s="32"/>
      <c r="S664" s="1828"/>
    </row>
    <row r="665" spans="4:19" s="4" customFormat="1" ht="19.7" customHeight="1">
      <c r="D665" s="28"/>
      <c r="E665" s="28"/>
      <c r="F665" s="28"/>
      <c r="G665" s="73"/>
      <c r="H665" s="229"/>
      <c r="I665" s="27"/>
      <c r="J665" s="77"/>
      <c r="K665" s="217"/>
      <c r="L665" s="73"/>
      <c r="M665" s="27"/>
      <c r="N665" s="27"/>
      <c r="O665" s="32"/>
      <c r="P665" s="28"/>
      <c r="Q665" s="27"/>
      <c r="R665" s="32"/>
      <c r="S665" s="1828"/>
    </row>
    <row r="666" spans="4:19" s="4" customFormat="1" ht="19.7" customHeight="1">
      <c r="D666" s="28"/>
      <c r="E666" s="28"/>
      <c r="F666" s="28"/>
      <c r="G666" s="73"/>
      <c r="H666" s="229"/>
      <c r="I666" s="27"/>
      <c r="J666" s="77"/>
      <c r="K666" s="217"/>
      <c r="L666" s="73"/>
      <c r="M666" s="27"/>
      <c r="N666" s="27"/>
      <c r="O666" s="32"/>
      <c r="P666" s="28"/>
      <c r="Q666" s="27"/>
      <c r="R666" s="32"/>
      <c r="S666" s="1828"/>
    </row>
    <row r="667" spans="4:19" s="4" customFormat="1" ht="19.7" customHeight="1">
      <c r="D667" s="28"/>
      <c r="E667" s="28"/>
      <c r="F667" s="28"/>
      <c r="G667" s="73"/>
      <c r="H667" s="229"/>
      <c r="I667" s="27"/>
      <c r="J667" s="77"/>
      <c r="K667" s="217"/>
      <c r="L667" s="73"/>
      <c r="M667" s="27"/>
      <c r="N667" s="27"/>
      <c r="O667" s="32"/>
      <c r="P667" s="28"/>
      <c r="Q667" s="27"/>
      <c r="R667" s="32"/>
      <c r="S667" s="1828"/>
    </row>
    <row r="668" spans="4:19" s="4" customFormat="1" ht="19.7" customHeight="1">
      <c r="D668" s="28"/>
      <c r="E668" s="28"/>
      <c r="F668" s="28"/>
      <c r="G668" s="73"/>
      <c r="H668" s="229"/>
      <c r="I668" s="27"/>
      <c r="J668" s="77"/>
      <c r="K668" s="217"/>
      <c r="L668" s="73"/>
      <c r="M668" s="27"/>
      <c r="N668" s="27"/>
      <c r="O668" s="32"/>
      <c r="P668" s="28"/>
      <c r="Q668" s="27"/>
      <c r="R668" s="32"/>
      <c r="S668" s="1828"/>
    </row>
    <row r="669" spans="4:19" s="4" customFormat="1" ht="19.7" customHeight="1">
      <c r="D669" s="28"/>
      <c r="E669" s="28"/>
      <c r="F669" s="28"/>
      <c r="G669" s="73"/>
      <c r="H669" s="229"/>
      <c r="I669" s="27"/>
      <c r="J669" s="77"/>
      <c r="K669" s="217"/>
      <c r="L669" s="73"/>
      <c r="M669" s="27"/>
      <c r="N669" s="27"/>
      <c r="O669" s="32"/>
      <c r="P669" s="28"/>
      <c r="Q669" s="27"/>
      <c r="R669" s="32"/>
      <c r="S669" s="1828"/>
    </row>
    <row r="670" spans="4:19" s="4" customFormat="1" ht="19.7" customHeight="1">
      <c r="D670" s="28"/>
      <c r="E670" s="28"/>
      <c r="F670" s="28"/>
      <c r="G670" s="73"/>
      <c r="H670" s="229"/>
      <c r="I670" s="27"/>
      <c r="J670" s="77"/>
      <c r="K670" s="217"/>
      <c r="L670" s="73"/>
      <c r="M670" s="27"/>
      <c r="N670" s="27"/>
      <c r="O670" s="32"/>
      <c r="P670" s="28"/>
      <c r="Q670" s="27"/>
      <c r="R670" s="32"/>
      <c r="S670" s="1828"/>
    </row>
    <row r="671" spans="4:19" s="4" customFormat="1" ht="19.7" customHeight="1">
      <c r="D671" s="28"/>
      <c r="E671" s="28"/>
      <c r="F671" s="28"/>
      <c r="G671" s="73"/>
      <c r="H671" s="229"/>
      <c r="I671" s="27"/>
      <c r="J671" s="77"/>
      <c r="K671" s="217"/>
      <c r="L671" s="73"/>
      <c r="M671" s="27"/>
      <c r="N671" s="27"/>
      <c r="O671" s="32"/>
      <c r="P671" s="28"/>
      <c r="Q671" s="27"/>
      <c r="R671" s="32"/>
      <c r="S671" s="1828"/>
    </row>
    <row r="672" spans="4:19" s="4" customFormat="1" ht="19.7" customHeight="1">
      <c r="D672" s="28"/>
      <c r="E672" s="28"/>
      <c r="F672" s="28"/>
      <c r="G672" s="73"/>
      <c r="H672" s="229"/>
      <c r="I672" s="27"/>
      <c r="J672" s="77"/>
      <c r="K672" s="217"/>
      <c r="L672" s="73"/>
      <c r="M672" s="27"/>
      <c r="N672" s="27"/>
      <c r="O672" s="32"/>
      <c r="P672" s="28"/>
      <c r="Q672" s="27"/>
      <c r="R672" s="32"/>
      <c r="S672" s="1828"/>
    </row>
    <row r="673" spans="4:19" s="4" customFormat="1" ht="19.7" customHeight="1">
      <c r="D673" s="28"/>
      <c r="E673" s="28"/>
      <c r="F673" s="28"/>
      <c r="G673" s="73"/>
      <c r="H673" s="229"/>
      <c r="I673" s="27"/>
      <c r="J673" s="77"/>
      <c r="K673" s="217"/>
      <c r="L673" s="73"/>
      <c r="M673" s="27"/>
      <c r="N673" s="27"/>
      <c r="O673" s="32"/>
      <c r="P673" s="28"/>
      <c r="Q673" s="27"/>
      <c r="R673" s="32"/>
      <c r="S673" s="1828"/>
    </row>
    <row r="674" spans="4:19" s="4" customFormat="1" ht="19.7" customHeight="1">
      <c r="D674" s="28"/>
      <c r="E674" s="28"/>
      <c r="F674" s="28"/>
      <c r="G674" s="73"/>
      <c r="H674" s="229"/>
      <c r="I674" s="27"/>
      <c r="J674" s="77"/>
      <c r="K674" s="217"/>
      <c r="L674" s="73"/>
      <c r="M674" s="27"/>
      <c r="N674" s="27"/>
      <c r="O674" s="32"/>
      <c r="P674" s="28"/>
      <c r="Q674" s="27"/>
      <c r="R674" s="32"/>
      <c r="S674" s="1828"/>
    </row>
    <row r="675" spans="4:19" s="4" customFormat="1" ht="19.7" customHeight="1">
      <c r="D675" s="28"/>
      <c r="E675" s="28"/>
      <c r="F675" s="28"/>
      <c r="G675" s="73"/>
      <c r="H675" s="229"/>
      <c r="I675" s="27"/>
      <c r="J675" s="77"/>
      <c r="K675" s="217"/>
      <c r="L675" s="73"/>
      <c r="M675" s="27"/>
      <c r="N675" s="27"/>
      <c r="O675" s="32"/>
      <c r="P675" s="28"/>
      <c r="Q675" s="27"/>
      <c r="R675" s="32"/>
      <c r="S675" s="1828"/>
    </row>
    <row r="676" spans="4:19" s="4" customFormat="1" ht="19.7" customHeight="1">
      <c r="D676" s="28"/>
      <c r="E676" s="28"/>
      <c r="F676" s="28"/>
      <c r="G676" s="73"/>
      <c r="H676" s="229"/>
      <c r="I676" s="27"/>
      <c r="J676" s="77"/>
      <c r="K676" s="217"/>
      <c r="L676" s="73"/>
      <c r="M676" s="27"/>
      <c r="N676" s="27"/>
      <c r="O676" s="32"/>
      <c r="P676" s="28"/>
      <c r="Q676" s="27"/>
      <c r="R676" s="32"/>
      <c r="S676" s="1828"/>
    </row>
    <row r="677" spans="4:19" s="4" customFormat="1" ht="19.7" customHeight="1">
      <c r="D677" s="28"/>
      <c r="E677" s="28"/>
      <c r="F677" s="28"/>
      <c r="G677" s="73"/>
      <c r="H677" s="229"/>
      <c r="I677" s="27"/>
      <c r="J677" s="77"/>
      <c r="K677" s="217"/>
      <c r="L677" s="73"/>
      <c r="M677" s="27"/>
      <c r="N677" s="27"/>
      <c r="O677" s="32"/>
      <c r="P677" s="28"/>
      <c r="Q677" s="27"/>
      <c r="R677" s="32"/>
      <c r="S677" s="1828"/>
    </row>
    <row r="678" spans="4:19" s="4" customFormat="1" ht="19.7" customHeight="1">
      <c r="D678" s="28"/>
      <c r="E678" s="28"/>
      <c r="F678" s="28"/>
      <c r="G678" s="73"/>
      <c r="H678" s="229"/>
      <c r="I678" s="27"/>
      <c r="J678" s="77"/>
      <c r="K678" s="217"/>
      <c r="L678" s="73"/>
      <c r="M678" s="27"/>
      <c r="N678" s="27"/>
      <c r="O678" s="32"/>
      <c r="P678" s="28"/>
      <c r="Q678" s="27"/>
      <c r="R678" s="32"/>
      <c r="S678" s="1828"/>
    </row>
    <row r="679" spans="4:19" s="4" customFormat="1" ht="19.7" customHeight="1">
      <c r="D679" s="28"/>
      <c r="E679" s="28"/>
      <c r="F679" s="28"/>
      <c r="G679" s="73"/>
      <c r="H679" s="229"/>
      <c r="I679" s="27"/>
      <c r="J679" s="77"/>
      <c r="K679" s="217"/>
      <c r="L679" s="73"/>
      <c r="M679" s="27"/>
      <c r="N679" s="27"/>
      <c r="O679" s="32"/>
      <c r="P679" s="28"/>
      <c r="Q679" s="27"/>
      <c r="R679" s="32"/>
      <c r="S679" s="1828"/>
    </row>
    <row r="680" spans="4:19" s="4" customFormat="1" ht="19.7" customHeight="1">
      <c r="D680" s="28"/>
      <c r="E680" s="28"/>
      <c r="F680" s="28"/>
      <c r="G680" s="73"/>
      <c r="H680" s="229"/>
      <c r="I680" s="27"/>
      <c r="J680" s="77"/>
      <c r="K680" s="217"/>
      <c r="L680" s="73"/>
      <c r="M680" s="27"/>
      <c r="N680" s="27"/>
      <c r="O680" s="32"/>
      <c r="P680" s="28"/>
      <c r="Q680" s="27"/>
      <c r="R680" s="32"/>
      <c r="S680" s="1828"/>
    </row>
    <row r="681" spans="4:19" s="4" customFormat="1" ht="19.7" customHeight="1">
      <c r="D681" s="28"/>
      <c r="E681" s="28"/>
      <c r="F681" s="28"/>
      <c r="G681" s="73"/>
      <c r="H681" s="229"/>
      <c r="I681" s="27"/>
      <c r="J681" s="77"/>
      <c r="K681" s="217"/>
      <c r="L681" s="73"/>
      <c r="M681" s="27"/>
      <c r="N681" s="27"/>
      <c r="O681" s="32"/>
      <c r="P681" s="28"/>
      <c r="Q681" s="27"/>
      <c r="R681" s="32"/>
      <c r="S681" s="1828"/>
    </row>
    <row r="682" spans="4:19" s="4" customFormat="1" ht="19.7" customHeight="1">
      <c r="D682" s="28"/>
      <c r="E682" s="28"/>
      <c r="F682" s="28"/>
      <c r="G682" s="73"/>
      <c r="H682" s="229"/>
      <c r="I682" s="27"/>
      <c r="J682" s="77"/>
      <c r="K682" s="217"/>
      <c r="L682" s="73"/>
      <c r="M682" s="27"/>
      <c r="N682" s="27"/>
      <c r="O682" s="32"/>
      <c r="P682" s="28"/>
      <c r="Q682" s="27"/>
      <c r="R682" s="32"/>
      <c r="S682" s="1828"/>
    </row>
    <row r="683" spans="4:19" s="4" customFormat="1" ht="19.7" customHeight="1">
      <c r="D683" s="28"/>
      <c r="E683" s="28"/>
      <c r="F683" s="28"/>
      <c r="G683" s="73"/>
      <c r="H683" s="229"/>
      <c r="I683" s="27"/>
      <c r="J683" s="77"/>
      <c r="K683" s="217"/>
      <c r="L683" s="73"/>
      <c r="M683" s="27"/>
      <c r="N683" s="27"/>
      <c r="O683" s="32"/>
      <c r="P683" s="28"/>
      <c r="Q683" s="27"/>
      <c r="R683" s="32"/>
      <c r="S683" s="1828"/>
    </row>
    <row r="684" spans="4:19" s="4" customFormat="1" ht="19.7" customHeight="1">
      <c r="D684" s="28"/>
      <c r="E684" s="28"/>
      <c r="F684" s="28"/>
      <c r="G684" s="73"/>
      <c r="H684" s="229"/>
      <c r="I684" s="27"/>
      <c r="J684" s="77"/>
      <c r="K684" s="217"/>
      <c r="L684" s="73"/>
      <c r="M684" s="27"/>
      <c r="N684" s="27"/>
      <c r="O684" s="32"/>
      <c r="P684" s="28"/>
      <c r="Q684" s="27"/>
      <c r="R684" s="32"/>
      <c r="S684" s="1828"/>
    </row>
    <row r="685" spans="4:19" s="4" customFormat="1" ht="19.7" customHeight="1">
      <c r="D685" s="28"/>
      <c r="E685" s="28"/>
      <c r="F685" s="28"/>
      <c r="G685" s="73"/>
      <c r="H685" s="229"/>
      <c r="I685" s="27"/>
      <c r="J685" s="77"/>
      <c r="K685" s="217"/>
      <c r="L685" s="73"/>
      <c r="M685" s="27"/>
      <c r="N685" s="27"/>
      <c r="O685" s="32"/>
      <c r="P685" s="28"/>
      <c r="Q685" s="27"/>
      <c r="R685" s="32"/>
      <c r="S685" s="1828"/>
    </row>
    <row r="686" spans="4:19" s="4" customFormat="1" ht="19.7" customHeight="1">
      <c r="D686" s="28"/>
      <c r="E686" s="28"/>
      <c r="F686" s="28"/>
      <c r="G686" s="73"/>
      <c r="H686" s="229"/>
      <c r="I686" s="27"/>
      <c r="J686" s="77"/>
      <c r="K686" s="217"/>
      <c r="L686" s="73"/>
      <c r="M686" s="27"/>
      <c r="N686" s="27"/>
      <c r="O686" s="32"/>
      <c r="P686" s="28"/>
      <c r="Q686" s="27"/>
      <c r="R686" s="32"/>
      <c r="S686" s="1828"/>
    </row>
    <row r="687" spans="4:19" s="4" customFormat="1" ht="19.7" customHeight="1">
      <c r="D687" s="28"/>
      <c r="E687" s="28"/>
      <c r="F687" s="28"/>
      <c r="G687" s="73"/>
      <c r="H687" s="229"/>
      <c r="I687" s="27"/>
      <c r="J687" s="77"/>
      <c r="K687" s="217"/>
      <c r="L687" s="73"/>
      <c r="M687" s="27"/>
      <c r="N687" s="27"/>
      <c r="O687" s="32"/>
      <c r="P687" s="28"/>
      <c r="Q687" s="27"/>
      <c r="R687" s="32"/>
      <c r="S687" s="1828"/>
    </row>
    <row r="688" spans="4:19" s="4" customFormat="1" ht="19.7" customHeight="1">
      <c r="D688" s="28"/>
      <c r="E688" s="28"/>
      <c r="F688" s="28"/>
      <c r="G688" s="73"/>
      <c r="H688" s="229"/>
      <c r="I688" s="27"/>
      <c r="J688" s="77"/>
      <c r="K688" s="217"/>
      <c r="L688" s="73"/>
      <c r="M688" s="27"/>
      <c r="N688" s="27"/>
      <c r="O688" s="32"/>
      <c r="P688" s="28"/>
      <c r="Q688" s="27"/>
      <c r="R688" s="32"/>
      <c r="S688" s="1828"/>
    </row>
    <row r="689" spans="4:19" s="4" customFormat="1" ht="19.7" customHeight="1">
      <c r="D689" s="28"/>
      <c r="E689" s="28"/>
      <c r="F689" s="28"/>
      <c r="G689" s="73"/>
      <c r="H689" s="229"/>
      <c r="I689" s="27"/>
      <c r="J689" s="77"/>
      <c r="K689" s="217"/>
      <c r="L689" s="73"/>
      <c r="M689" s="27"/>
      <c r="N689" s="27"/>
      <c r="O689" s="32"/>
      <c r="P689" s="28"/>
      <c r="Q689" s="27"/>
      <c r="R689" s="32"/>
      <c r="S689" s="1828"/>
    </row>
    <row r="690" spans="4:19" s="4" customFormat="1" ht="19.7" customHeight="1">
      <c r="D690" s="28"/>
      <c r="E690" s="28"/>
      <c r="F690" s="28"/>
      <c r="G690" s="73"/>
      <c r="H690" s="229"/>
      <c r="I690" s="27"/>
      <c r="J690" s="77"/>
      <c r="K690" s="217"/>
      <c r="L690" s="73"/>
      <c r="M690" s="27"/>
      <c r="N690" s="27"/>
      <c r="O690" s="32"/>
      <c r="P690" s="28"/>
      <c r="Q690" s="27"/>
      <c r="R690" s="32"/>
      <c r="S690" s="1828"/>
    </row>
    <row r="691" spans="4:19" s="4" customFormat="1" ht="19.7" customHeight="1">
      <c r="D691" s="28"/>
      <c r="E691" s="28"/>
      <c r="F691" s="28"/>
      <c r="G691" s="73"/>
      <c r="H691" s="229"/>
      <c r="I691" s="27"/>
      <c r="J691" s="77"/>
      <c r="K691" s="217"/>
      <c r="L691" s="73"/>
      <c r="M691" s="27"/>
      <c r="N691" s="27"/>
      <c r="O691" s="32"/>
      <c r="P691" s="28"/>
      <c r="Q691" s="27"/>
      <c r="R691" s="32"/>
      <c r="S691" s="1828"/>
    </row>
    <row r="692" spans="4:19" s="4" customFormat="1" ht="19.7" customHeight="1">
      <c r="D692" s="28"/>
      <c r="E692" s="28"/>
      <c r="F692" s="28"/>
      <c r="G692" s="73"/>
      <c r="H692" s="229"/>
      <c r="I692" s="27"/>
      <c r="J692" s="77"/>
      <c r="K692" s="217"/>
      <c r="L692" s="73"/>
      <c r="M692" s="27"/>
      <c r="N692" s="27"/>
      <c r="O692" s="32"/>
      <c r="P692" s="28"/>
      <c r="Q692" s="27"/>
      <c r="R692" s="32"/>
      <c r="S692" s="1828"/>
    </row>
    <row r="693" spans="4:19" s="4" customFormat="1" ht="19.7" customHeight="1">
      <c r="D693" s="28"/>
      <c r="E693" s="28"/>
      <c r="F693" s="28"/>
      <c r="G693" s="73"/>
      <c r="H693" s="229"/>
      <c r="I693" s="27"/>
      <c r="J693" s="77"/>
      <c r="K693" s="217"/>
      <c r="L693" s="73"/>
      <c r="M693" s="27"/>
      <c r="N693" s="27"/>
      <c r="O693" s="32"/>
      <c r="P693" s="28"/>
      <c r="Q693" s="27"/>
      <c r="R693" s="32"/>
      <c r="S693" s="1828"/>
    </row>
    <row r="694" spans="4:19" s="4" customFormat="1" ht="19.7" customHeight="1">
      <c r="D694" s="28"/>
      <c r="E694" s="28"/>
      <c r="F694" s="28"/>
      <c r="G694" s="73"/>
      <c r="H694" s="229"/>
      <c r="I694" s="27"/>
      <c r="J694" s="77"/>
      <c r="K694" s="217"/>
      <c r="L694" s="73"/>
      <c r="M694" s="27"/>
      <c r="N694" s="27"/>
      <c r="O694" s="32"/>
      <c r="P694" s="28"/>
      <c r="Q694" s="27"/>
      <c r="R694" s="32"/>
      <c r="S694" s="1828"/>
    </row>
    <row r="695" spans="4:19" s="4" customFormat="1" ht="19.7" customHeight="1">
      <c r="D695" s="28"/>
      <c r="E695" s="28"/>
      <c r="F695" s="28"/>
      <c r="G695" s="73"/>
      <c r="H695" s="229"/>
      <c r="I695" s="27"/>
      <c r="J695" s="77"/>
      <c r="K695" s="217"/>
      <c r="L695" s="73"/>
      <c r="M695" s="27"/>
      <c r="N695" s="27"/>
      <c r="O695" s="32"/>
      <c r="P695" s="28"/>
      <c r="Q695" s="27"/>
      <c r="R695" s="32"/>
      <c r="S695" s="1828"/>
    </row>
    <row r="696" spans="4:19" s="4" customFormat="1" ht="19.7" customHeight="1">
      <c r="D696" s="28"/>
      <c r="E696" s="28"/>
      <c r="F696" s="28"/>
      <c r="G696" s="73"/>
      <c r="H696" s="229"/>
      <c r="I696" s="27"/>
      <c r="J696" s="77"/>
      <c r="K696" s="217"/>
      <c r="L696" s="73"/>
      <c r="M696" s="27"/>
      <c r="N696" s="27"/>
      <c r="O696" s="32"/>
      <c r="P696" s="28"/>
      <c r="Q696" s="27"/>
      <c r="R696" s="32"/>
      <c r="S696" s="1828"/>
    </row>
    <row r="697" spans="4:19" s="4" customFormat="1" ht="19.7" customHeight="1">
      <c r="D697" s="28"/>
      <c r="E697" s="28"/>
      <c r="F697" s="28"/>
      <c r="G697" s="73"/>
      <c r="H697" s="229"/>
      <c r="I697" s="27"/>
      <c r="J697" s="77"/>
      <c r="K697" s="217"/>
      <c r="L697" s="73"/>
      <c r="M697" s="27"/>
      <c r="N697" s="27"/>
      <c r="O697" s="32"/>
      <c r="P697" s="28"/>
      <c r="Q697" s="27"/>
      <c r="R697" s="32"/>
      <c r="S697" s="1828"/>
    </row>
    <row r="698" spans="4:19" s="4" customFormat="1" ht="19.7" customHeight="1">
      <c r="D698" s="28"/>
      <c r="E698" s="28"/>
      <c r="F698" s="28"/>
      <c r="G698" s="73"/>
      <c r="H698" s="229"/>
      <c r="I698" s="27"/>
      <c r="J698" s="77"/>
      <c r="K698" s="217"/>
      <c r="L698" s="73"/>
      <c r="M698" s="27"/>
      <c r="N698" s="27"/>
      <c r="O698" s="32"/>
      <c r="P698" s="28"/>
      <c r="Q698" s="27"/>
      <c r="R698" s="32"/>
      <c r="S698" s="1828"/>
    </row>
    <row r="699" spans="4:19" s="4" customFormat="1" ht="19.7" customHeight="1">
      <c r="D699" s="28"/>
      <c r="E699" s="28"/>
      <c r="F699" s="28"/>
      <c r="G699" s="73"/>
      <c r="H699" s="229"/>
      <c r="I699" s="27"/>
      <c r="J699" s="77"/>
      <c r="K699" s="217"/>
      <c r="L699" s="73"/>
      <c r="M699" s="27"/>
      <c r="N699" s="27"/>
      <c r="O699" s="32"/>
      <c r="P699" s="28"/>
      <c r="Q699" s="27"/>
      <c r="R699" s="32"/>
      <c r="S699" s="1828"/>
    </row>
    <row r="700" spans="4:19" s="4" customFormat="1" ht="19.7" customHeight="1">
      <c r="D700" s="28"/>
      <c r="E700" s="28"/>
      <c r="F700" s="28"/>
      <c r="G700" s="73"/>
      <c r="H700" s="229"/>
      <c r="I700" s="27"/>
      <c r="J700" s="77"/>
      <c r="K700" s="217"/>
      <c r="L700" s="73"/>
      <c r="M700" s="27"/>
      <c r="N700" s="27"/>
      <c r="O700" s="32"/>
      <c r="P700" s="28"/>
      <c r="Q700" s="27"/>
      <c r="R700" s="32"/>
      <c r="S700" s="1828"/>
    </row>
    <row r="701" spans="4:19" s="4" customFormat="1" ht="19.7" customHeight="1">
      <c r="D701" s="28"/>
      <c r="E701" s="28"/>
      <c r="F701" s="28"/>
      <c r="G701" s="73"/>
      <c r="H701" s="229"/>
      <c r="I701" s="27"/>
      <c r="J701" s="77"/>
      <c r="K701" s="217"/>
      <c r="L701" s="73"/>
      <c r="M701" s="27"/>
      <c r="N701" s="27"/>
      <c r="O701" s="32"/>
      <c r="P701" s="28"/>
      <c r="Q701" s="27"/>
      <c r="R701" s="32"/>
      <c r="S701" s="1828"/>
    </row>
    <row r="702" spans="4:19" s="4" customFormat="1" ht="19.7" customHeight="1">
      <c r="D702" s="28"/>
      <c r="E702" s="28"/>
      <c r="F702" s="28"/>
      <c r="G702" s="73"/>
      <c r="H702" s="229"/>
      <c r="I702" s="27"/>
      <c r="J702" s="77"/>
      <c r="K702" s="217"/>
      <c r="L702" s="73"/>
      <c r="M702" s="27"/>
      <c r="N702" s="27"/>
      <c r="O702" s="32"/>
      <c r="P702" s="28"/>
      <c r="Q702" s="27"/>
      <c r="R702" s="32"/>
      <c r="S702" s="1828"/>
    </row>
    <row r="703" spans="4:19" s="4" customFormat="1" ht="19.7" customHeight="1">
      <c r="D703" s="28"/>
      <c r="E703" s="28"/>
      <c r="F703" s="28"/>
      <c r="G703" s="73"/>
      <c r="H703" s="229"/>
      <c r="I703" s="27"/>
      <c r="J703" s="77"/>
      <c r="K703" s="217"/>
      <c r="L703" s="73"/>
      <c r="M703" s="27"/>
      <c r="N703" s="27"/>
      <c r="O703" s="32"/>
      <c r="P703" s="28"/>
      <c r="Q703" s="27"/>
      <c r="R703" s="32"/>
      <c r="S703" s="1828"/>
    </row>
    <row r="704" spans="4:19" s="4" customFormat="1" ht="19.7" customHeight="1">
      <c r="D704" s="28"/>
      <c r="E704" s="28"/>
      <c r="F704" s="28"/>
      <c r="G704" s="73"/>
      <c r="H704" s="229"/>
      <c r="I704" s="27"/>
      <c r="J704" s="77"/>
      <c r="K704" s="217"/>
      <c r="L704" s="73"/>
      <c r="M704" s="27"/>
      <c r="N704" s="27"/>
      <c r="O704" s="32"/>
      <c r="P704" s="28"/>
      <c r="Q704" s="27"/>
      <c r="R704" s="32"/>
      <c r="S704" s="1828"/>
    </row>
    <row r="705" spans="4:19" s="4" customFormat="1" ht="19.7" customHeight="1">
      <c r="D705" s="28"/>
      <c r="E705" s="28"/>
      <c r="F705" s="28"/>
      <c r="G705" s="73"/>
      <c r="H705" s="229"/>
      <c r="I705" s="27"/>
      <c r="J705" s="77"/>
      <c r="K705" s="217"/>
      <c r="L705" s="73"/>
      <c r="M705" s="27"/>
      <c r="N705" s="27"/>
      <c r="O705" s="32"/>
      <c r="P705" s="28"/>
      <c r="Q705" s="27"/>
      <c r="R705" s="32"/>
      <c r="S705" s="1828"/>
    </row>
    <row r="706" spans="4:19" s="4" customFormat="1" ht="19.7" customHeight="1">
      <c r="D706" s="28"/>
      <c r="E706" s="28"/>
      <c r="F706" s="28"/>
      <c r="G706" s="73"/>
      <c r="H706" s="229"/>
      <c r="I706" s="27"/>
      <c r="J706" s="77"/>
      <c r="K706" s="217"/>
      <c r="L706" s="73"/>
      <c r="M706" s="27"/>
      <c r="N706" s="27"/>
      <c r="O706" s="32"/>
      <c r="P706" s="28"/>
      <c r="Q706" s="27"/>
      <c r="R706" s="32"/>
      <c r="S706" s="1828"/>
    </row>
    <row r="707" spans="4:19" s="4" customFormat="1" ht="19.7" customHeight="1">
      <c r="D707" s="28"/>
      <c r="E707" s="28"/>
      <c r="F707" s="28"/>
      <c r="G707" s="73"/>
      <c r="H707" s="229"/>
      <c r="I707" s="27"/>
      <c r="J707" s="77"/>
      <c r="K707" s="217"/>
      <c r="L707" s="73"/>
      <c r="M707" s="27"/>
      <c r="N707" s="27"/>
      <c r="O707" s="32"/>
      <c r="P707" s="28"/>
      <c r="Q707" s="27"/>
      <c r="R707" s="32"/>
      <c r="S707" s="1828"/>
    </row>
    <row r="708" spans="4:19" s="4" customFormat="1" ht="19.7" customHeight="1">
      <c r="D708" s="28"/>
      <c r="E708" s="28"/>
      <c r="F708" s="28"/>
      <c r="G708" s="73"/>
      <c r="H708" s="229"/>
      <c r="I708" s="27"/>
      <c r="J708" s="77"/>
      <c r="K708" s="217"/>
      <c r="L708" s="73"/>
      <c r="M708" s="27"/>
      <c r="N708" s="27"/>
      <c r="O708" s="32"/>
      <c r="P708" s="28"/>
      <c r="Q708" s="27"/>
      <c r="R708" s="32"/>
      <c r="S708" s="1828"/>
    </row>
    <row r="709" spans="4:19" s="4" customFormat="1" ht="19.7" customHeight="1">
      <c r="D709" s="28"/>
      <c r="E709" s="28"/>
      <c r="F709" s="28"/>
      <c r="G709" s="73"/>
      <c r="H709" s="229"/>
      <c r="I709" s="27"/>
      <c r="J709" s="77"/>
      <c r="K709" s="217"/>
      <c r="L709" s="73"/>
      <c r="M709" s="27"/>
      <c r="N709" s="27"/>
      <c r="O709" s="32"/>
      <c r="P709" s="28"/>
      <c r="Q709" s="27"/>
      <c r="R709" s="32"/>
      <c r="S709" s="1828"/>
    </row>
    <row r="710" spans="4:19" s="4" customFormat="1" ht="19.7" customHeight="1">
      <c r="D710" s="28"/>
      <c r="E710" s="28"/>
      <c r="F710" s="28"/>
      <c r="G710" s="73"/>
      <c r="H710" s="229"/>
      <c r="I710" s="27"/>
      <c r="J710" s="77"/>
      <c r="K710" s="217"/>
      <c r="L710" s="73"/>
      <c r="M710" s="27"/>
      <c r="N710" s="27"/>
      <c r="O710" s="32"/>
      <c r="P710" s="28"/>
      <c r="Q710" s="27"/>
      <c r="R710" s="32"/>
      <c r="S710" s="1828"/>
    </row>
    <row r="711" spans="4:19" s="4" customFormat="1" ht="19.7" customHeight="1">
      <c r="D711" s="28"/>
      <c r="E711" s="28"/>
      <c r="F711" s="28"/>
      <c r="G711" s="73"/>
      <c r="H711" s="229"/>
      <c r="I711" s="27"/>
      <c r="J711" s="77"/>
      <c r="K711" s="217"/>
      <c r="L711" s="73"/>
      <c r="M711" s="27"/>
      <c r="N711" s="27"/>
      <c r="O711" s="32"/>
      <c r="P711" s="28"/>
      <c r="Q711" s="27"/>
      <c r="R711" s="32"/>
      <c r="S711" s="1828"/>
    </row>
    <row r="712" spans="4:19" s="4" customFormat="1" ht="19.7" customHeight="1">
      <c r="D712" s="28"/>
      <c r="E712" s="28"/>
      <c r="F712" s="28"/>
      <c r="G712" s="73"/>
      <c r="H712" s="229"/>
      <c r="I712" s="27"/>
      <c r="J712" s="77"/>
      <c r="K712" s="217"/>
      <c r="L712" s="73"/>
      <c r="M712" s="27"/>
      <c r="N712" s="27"/>
      <c r="O712" s="32"/>
      <c r="P712" s="28"/>
      <c r="Q712" s="27"/>
      <c r="R712" s="32"/>
      <c r="S712" s="1828"/>
    </row>
    <row r="713" spans="4:19" s="4" customFormat="1" ht="19.7" customHeight="1">
      <c r="D713" s="28"/>
      <c r="E713" s="28"/>
      <c r="F713" s="28"/>
      <c r="G713" s="73"/>
      <c r="H713" s="229"/>
      <c r="I713" s="27"/>
      <c r="J713" s="77"/>
      <c r="K713" s="217"/>
      <c r="L713" s="73"/>
      <c r="M713" s="27"/>
      <c r="N713" s="27"/>
      <c r="O713" s="32"/>
      <c r="P713" s="28"/>
      <c r="Q713" s="27"/>
      <c r="R713" s="32"/>
      <c r="S713" s="1828"/>
    </row>
    <row r="714" spans="4:19" s="4" customFormat="1" ht="19.7" customHeight="1">
      <c r="D714" s="28"/>
      <c r="E714" s="28"/>
      <c r="F714" s="28"/>
      <c r="G714" s="73"/>
      <c r="H714" s="229"/>
      <c r="I714" s="27"/>
      <c r="J714" s="77"/>
      <c r="K714" s="217"/>
      <c r="L714" s="73"/>
      <c r="M714" s="27"/>
      <c r="N714" s="27"/>
      <c r="O714" s="32"/>
      <c r="P714" s="28"/>
      <c r="Q714" s="27"/>
      <c r="R714" s="32"/>
      <c r="S714" s="1828"/>
    </row>
    <row r="715" spans="4:19" s="4" customFormat="1" ht="19.7" customHeight="1">
      <c r="D715" s="28"/>
      <c r="E715" s="28"/>
      <c r="F715" s="28"/>
      <c r="G715" s="73"/>
      <c r="H715" s="229"/>
      <c r="I715" s="27"/>
      <c r="J715" s="77"/>
      <c r="K715" s="217"/>
      <c r="L715" s="73"/>
      <c r="M715" s="27"/>
      <c r="N715" s="27"/>
      <c r="O715" s="32"/>
      <c r="P715" s="28"/>
      <c r="Q715" s="27"/>
      <c r="R715" s="32"/>
      <c r="S715" s="1828"/>
    </row>
    <row r="716" spans="4:19" s="4" customFormat="1" ht="19.7" customHeight="1">
      <c r="D716" s="28"/>
      <c r="E716" s="28"/>
      <c r="F716" s="28"/>
      <c r="G716" s="73"/>
      <c r="H716" s="229"/>
      <c r="I716" s="27"/>
      <c r="J716" s="77"/>
      <c r="K716" s="217"/>
      <c r="L716" s="73"/>
      <c r="M716" s="27"/>
      <c r="N716" s="27"/>
      <c r="O716" s="32"/>
      <c r="P716" s="28"/>
      <c r="Q716" s="27"/>
      <c r="R716" s="32"/>
      <c r="S716" s="1828"/>
    </row>
    <row r="717" spans="4:19" s="4" customFormat="1" ht="19.7" customHeight="1">
      <c r="D717" s="28"/>
      <c r="E717" s="28"/>
      <c r="F717" s="28"/>
      <c r="G717" s="73"/>
      <c r="H717" s="229"/>
      <c r="I717" s="27"/>
      <c r="J717" s="77"/>
      <c r="K717" s="217"/>
      <c r="L717" s="73"/>
      <c r="M717" s="27"/>
      <c r="N717" s="27"/>
      <c r="O717" s="32"/>
      <c r="P717" s="28"/>
      <c r="Q717" s="27"/>
      <c r="R717" s="32"/>
      <c r="S717" s="1828"/>
    </row>
    <row r="718" spans="4:19" s="4" customFormat="1" ht="19.7" customHeight="1">
      <c r="D718" s="28"/>
      <c r="E718" s="28"/>
      <c r="F718" s="28"/>
      <c r="G718" s="73"/>
      <c r="H718" s="229"/>
      <c r="I718" s="27"/>
      <c r="J718" s="77"/>
      <c r="K718" s="217"/>
      <c r="L718" s="73"/>
      <c r="M718" s="27"/>
      <c r="N718" s="27"/>
      <c r="O718" s="32"/>
      <c r="P718" s="28"/>
      <c r="Q718" s="27"/>
      <c r="R718" s="32"/>
      <c r="S718" s="1828"/>
    </row>
    <row r="719" spans="4:19" s="4" customFormat="1" ht="19.7" customHeight="1">
      <c r="D719" s="28"/>
      <c r="E719" s="28"/>
      <c r="F719" s="28"/>
      <c r="G719" s="73"/>
      <c r="H719" s="229"/>
      <c r="I719" s="27"/>
      <c r="J719" s="77"/>
      <c r="K719" s="217"/>
      <c r="L719" s="73"/>
      <c r="M719" s="27"/>
      <c r="N719" s="27"/>
      <c r="O719" s="32"/>
      <c r="P719" s="28"/>
      <c r="Q719" s="27"/>
      <c r="R719" s="32"/>
      <c r="S719" s="1828"/>
    </row>
    <row r="720" spans="4:19" s="4" customFormat="1" ht="19.7" customHeight="1">
      <c r="D720" s="28"/>
      <c r="E720" s="28"/>
      <c r="F720" s="28"/>
      <c r="G720" s="73"/>
      <c r="H720" s="229"/>
      <c r="I720" s="27"/>
      <c r="J720" s="77"/>
      <c r="K720" s="217"/>
      <c r="L720" s="73"/>
      <c r="M720" s="27"/>
      <c r="N720" s="27"/>
      <c r="O720" s="32"/>
      <c r="P720" s="28"/>
      <c r="Q720" s="27"/>
      <c r="R720" s="32"/>
      <c r="S720" s="1828"/>
    </row>
    <row r="721" spans="4:19" s="4" customFormat="1" ht="19.7" customHeight="1">
      <c r="D721" s="28"/>
      <c r="E721" s="28"/>
      <c r="F721" s="28"/>
      <c r="G721" s="73"/>
      <c r="H721" s="229"/>
      <c r="I721" s="27"/>
      <c r="J721" s="77"/>
      <c r="K721" s="217"/>
      <c r="L721" s="73"/>
      <c r="M721" s="27"/>
      <c r="N721" s="27"/>
      <c r="O721" s="32"/>
      <c r="P721" s="28"/>
      <c r="Q721" s="27"/>
      <c r="R721" s="32"/>
      <c r="S721" s="1828"/>
    </row>
    <row r="722" spans="4:19" s="4" customFormat="1" ht="19.7" customHeight="1">
      <c r="D722" s="28"/>
      <c r="E722" s="28"/>
      <c r="F722" s="28"/>
      <c r="G722" s="73"/>
      <c r="H722" s="229"/>
      <c r="I722" s="27"/>
      <c r="J722" s="77"/>
      <c r="K722" s="217"/>
      <c r="L722" s="73"/>
      <c r="M722" s="27"/>
      <c r="N722" s="27"/>
      <c r="O722" s="32"/>
      <c r="P722" s="28"/>
      <c r="Q722" s="27"/>
      <c r="R722" s="32"/>
      <c r="S722" s="1828"/>
    </row>
    <row r="723" spans="4:19" s="4" customFormat="1" ht="19.7" customHeight="1">
      <c r="D723" s="28"/>
      <c r="E723" s="28"/>
      <c r="F723" s="28"/>
      <c r="G723" s="73"/>
      <c r="H723" s="229"/>
      <c r="I723" s="27"/>
      <c r="J723" s="77"/>
      <c r="K723" s="217"/>
      <c r="L723" s="73"/>
      <c r="M723" s="27"/>
      <c r="N723" s="27"/>
      <c r="O723" s="32"/>
      <c r="P723" s="28"/>
      <c r="Q723" s="27"/>
      <c r="R723" s="32"/>
      <c r="S723" s="1828"/>
    </row>
    <row r="724" spans="4:19" s="4" customFormat="1" ht="19.7" customHeight="1">
      <c r="D724" s="28"/>
      <c r="E724" s="28"/>
      <c r="F724" s="28"/>
      <c r="G724" s="73"/>
      <c r="H724" s="229"/>
      <c r="I724" s="27"/>
      <c r="J724" s="77"/>
      <c r="K724" s="217"/>
      <c r="L724" s="73"/>
      <c r="M724" s="27"/>
      <c r="N724" s="27"/>
      <c r="O724" s="32"/>
      <c r="P724" s="28"/>
      <c r="Q724" s="27"/>
      <c r="R724" s="32"/>
      <c r="S724" s="1828"/>
    </row>
    <row r="725" spans="4:19" s="4" customFormat="1" ht="19.7" customHeight="1">
      <c r="D725" s="28"/>
      <c r="E725" s="28"/>
      <c r="F725" s="28"/>
      <c r="G725" s="73"/>
      <c r="H725" s="229"/>
      <c r="I725" s="27"/>
      <c r="J725" s="77"/>
      <c r="K725" s="217"/>
      <c r="L725" s="73"/>
      <c r="M725" s="27"/>
      <c r="N725" s="27"/>
      <c r="O725" s="32"/>
      <c r="P725" s="28"/>
      <c r="Q725" s="27"/>
      <c r="R725" s="32"/>
      <c r="S725" s="1828"/>
    </row>
    <row r="726" spans="4:19" s="4" customFormat="1" ht="19.7" customHeight="1">
      <c r="D726" s="28"/>
      <c r="E726" s="28"/>
      <c r="F726" s="28"/>
      <c r="G726" s="73"/>
      <c r="H726" s="229"/>
      <c r="I726" s="27"/>
      <c r="J726" s="77"/>
      <c r="K726" s="217"/>
      <c r="L726" s="73"/>
      <c r="M726" s="27"/>
      <c r="N726" s="27"/>
      <c r="O726" s="32"/>
      <c r="P726" s="28"/>
      <c r="Q726" s="27"/>
      <c r="R726" s="32"/>
      <c r="S726" s="1828"/>
    </row>
    <row r="727" spans="4:19" s="4" customFormat="1" ht="19.7" customHeight="1">
      <c r="D727" s="28"/>
      <c r="E727" s="28"/>
      <c r="F727" s="28"/>
      <c r="G727" s="73"/>
      <c r="H727" s="229"/>
      <c r="I727" s="27"/>
      <c r="J727" s="77"/>
      <c r="K727" s="217"/>
      <c r="L727" s="73"/>
      <c r="M727" s="27"/>
      <c r="N727" s="27"/>
      <c r="O727" s="32"/>
      <c r="P727" s="28"/>
      <c r="Q727" s="27"/>
      <c r="R727" s="32"/>
      <c r="S727" s="1828"/>
    </row>
    <row r="728" spans="4:19" s="4" customFormat="1" ht="19.7" customHeight="1">
      <c r="D728" s="28"/>
      <c r="E728" s="28"/>
      <c r="F728" s="28"/>
      <c r="G728" s="73"/>
      <c r="H728" s="229"/>
      <c r="I728" s="27"/>
      <c r="J728" s="77"/>
      <c r="K728" s="217"/>
      <c r="L728" s="73"/>
      <c r="M728" s="27"/>
      <c r="N728" s="27"/>
      <c r="O728" s="32"/>
      <c r="P728" s="28"/>
      <c r="Q728" s="27"/>
      <c r="R728" s="32"/>
      <c r="S728" s="1828"/>
    </row>
    <row r="729" spans="4:19" s="4" customFormat="1" ht="19.7" customHeight="1">
      <c r="D729" s="28"/>
      <c r="E729" s="28"/>
      <c r="F729" s="28"/>
      <c r="G729" s="73"/>
      <c r="H729" s="229"/>
      <c r="I729" s="27"/>
      <c r="J729" s="77"/>
      <c r="K729" s="217"/>
      <c r="L729" s="73"/>
      <c r="M729" s="27"/>
      <c r="N729" s="27"/>
      <c r="O729" s="32"/>
      <c r="P729" s="28"/>
      <c r="Q729" s="27"/>
      <c r="R729" s="32"/>
      <c r="S729" s="1828"/>
    </row>
    <row r="730" spans="4:19" s="4" customFormat="1" ht="19.7" customHeight="1">
      <c r="D730" s="28"/>
      <c r="E730" s="28"/>
      <c r="F730" s="28"/>
      <c r="G730" s="73"/>
      <c r="H730" s="229"/>
      <c r="I730" s="27"/>
      <c r="J730" s="77"/>
      <c r="K730" s="217"/>
      <c r="L730" s="73"/>
      <c r="M730" s="27"/>
      <c r="N730" s="27"/>
      <c r="O730" s="32"/>
      <c r="P730" s="28"/>
      <c r="Q730" s="27"/>
      <c r="R730" s="32"/>
      <c r="S730" s="1828"/>
    </row>
    <row r="731" spans="4:19" s="4" customFormat="1" ht="19.7" customHeight="1">
      <c r="D731" s="28"/>
      <c r="E731" s="28"/>
      <c r="F731" s="28"/>
      <c r="G731" s="73"/>
      <c r="H731" s="229"/>
      <c r="I731" s="27"/>
      <c r="J731" s="77"/>
      <c r="K731" s="217"/>
      <c r="L731" s="73"/>
      <c r="M731" s="27"/>
      <c r="N731" s="27"/>
      <c r="O731" s="32"/>
      <c r="P731" s="28"/>
      <c r="Q731" s="27"/>
      <c r="R731" s="32"/>
      <c r="S731" s="1828"/>
    </row>
    <row r="732" spans="4:19" s="4" customFormat="1" ht="19.7" customHeight="1">
      <c r="D732" s="28"/>
      <c r="E732" s="28"/>
      <c r="F732" s="28"/>
      <c r="G732" s="73"/>
      <c r="H732" s="229"/>
      <c r="I732" s="27"/>
      <c r="J732" s="77"/>
      <c r="K732" s="217"/>
      <c r="L732" s="73"/>
      <c r="M732" s="27"/>
      <c r="N732" s="27"/>
      <c r="O732" s="32"/>
      <c r="P732" s="28"/>
      <c r="Q732" s="27"/>
      <c r="R732" s="32"/>
      <c r="S732" s="1828"/>
    </row>
    <row r="733" spans="4:19" s="4" customFormat="1" ht="19.7" customHeight="1">
      <c r="D733" s="28"/>
      <c r="E733" s="28"/>
      <c r="F733" s="28"/>
      <c r="G733" s="73"/>
      <c r="H733" s="229"/>
      <c r="I733" s="27"/>
      <c r="J733" s="77"/>
      <c r="K733" s="217"/>
      <c r="L733" s="73"/>
      <c r="M733" s="27"/>
      <c r="N733" s="27"/>
      <c r="O733" s="32"/>
      <c r="P733" s="28"/>
      <c r="Q733" s="27"/>
      <c r="R733" s="32"/>
      <c r="S733" s="1828"/>
    </row>
    <row r="734" spans="4:19" s="4" customFormat="1" ht="19.7" customHeight="1">
      <c r="D734" s="28"/>
      <c r="E734" s="28"/>
      <c r="F734" s="28"/>
      <c r="G734" s="73"/>
      <c r="H734" s="229"/>
      <c r="I734" s="27"/>
      <c r="J734" s="77"/>
      <c r="K734" s="217"/>
      <c r="L734" s="73"/>
      <c r="M734" s="27"/>
      <c r="N734" s="27"/>
      <c r="O734" s="32"/>
      <c r="P734" s="28"/>
      <c r="Q734" s="27"/>
      <c r="R734" s="32"/>
      <c r="S734" s="1828"/>
    </row>
    <row r="735" spans="4:19" s="4" customFormat="1" ht="19.7" customHeight="1">
      <c r="D735" s="28"/>
      <c r="E735" s="28"/>
      <c r="F735" s="28"/>
      <c r="G735" s="73"/>
      <c r="H735" s="229"/>
      <c r="I735" s="27"/>
      <c r="J735" s="77"/>
      <c r="K735" s="217"/>
      <c r="L735" s="73"/>
      <c r="M735" s="27"/>
      <c r="N735" s="27"/>
      <c r="O735" s="32"/>
      <c r="P735" s="28"/>
      <c r="Q735" s="27"/>
      <c r="R735" s="32"/>
      <c r="S735" s="1828"/>
    </row>
    <row r="736" spans="4:19" s="4" customFormat="1" ht="19.7" customHeight="1">
      <c r="D736" s="28"/>
      <c r="E736" s="28"/>
      <c r="F736" s="28"/>
      <c r="G736" s="73"/>
      <c r="H736" s="229"/>
      <c r="I736" s="27"/>
      <c r="J736" s="77"/>
      <c r="K736" s="217"/>
      <c r="L736" s="73"/>
      <c r="M736" s="27"/>
      <c r="N736" s="27"/>
      <c r="O736" s="32"/>
      <c r="P736" s="28"/>
      <c r="Q736" s="27"/>
      <c r="R736" s="32"/>
      <c r="S736" s="1828"/>
    </row>
    <row r="737" spans="4:19" s="4" customFormat="1" ht="19.7" customHeight="1">
      <c r="D737" s="28"/>
      <c r="E737" s="28"/>
      <c r="F737" s="28"/>
      <c r="G737" s="73"/>
      <c r="H737" s="229"/>
      <c r="I737" s="27"/>
      <c r="J737" s="77"/>
      <c r="K737" s="217"/>
      <c r="L737" s="73"/>
      <c r="M737" s="27"/>
      <c r="N737" s="27"/>
      <c r="O737" s="32"/>
      <c r="P737" s="28"/>
      <c r="Q737" s="27"/>
      <c r="R737" s="32"/>
      <c r="S737" s="1828"/>
    </row>
    <row r="738" spans="4:19" s="4" customFormat="1" ht="19.7" customHeight="1">
      <c r="D738" s="28"/>
      <c r="E738" s="28"/>
      <c r="F738" s="28"/>
      <c r="G738" s="73"/>
      <c r="H738" s="229"/>
      <c r="I738" s="27"/>
      <c r="J738" s="77"/>
      <c r="K738" s="217"/>
      <c r="L738" s="73"/>
      <c r="M738" s="27"/>
      <c r="N738" s="27"/>
      <c r="O738" s="32"/>
      <c r="P738" s="28"/>
      <c r="Q738" s="27"/>
      <c r="R738" s="32"/>
      <c r="S738" s="1828"/>
    </row>
    <row r="739" spans="4:19" s="4" customFormat="1" ht="19.7" customHeight="1">
      <c r="D739" s="28"/>
      <c r="E739" s="28"/>
      <c r="F739" s="28"/>
      <c r="G739" s="73"/>
      <c r="H739" s="229"/>
      <c r="I739" s="27"/>
      <c r="J739" s="77"/>
      <c r="K739" s="217"/>
      <c r="L739" s="73"/>
      <c r="M739" s="27"/>
      <c r="N739" s="27"/>
      <c r="O739" s="32"/>
      <c r="P739" s="28"/>
      <c r="Q739" s="27"/>
      <c r="R739" s="32"/>
      <c r="S739" s="1828"/>
    </row>
    <row r="740" spans="4:19" s="4" customFormat="1" ht="19.7" customHeight="1">
      <c r="D740" s="28"/>
      <c r="E740" s="28"/>
      <c r="F740" s="28"/>
      <c r="G740" s="73"/>
      <c r="H740" s="229"/>
      <c r="I740" s="27"/>
      <c r="J740" s="77"/>
      <c r="K740" s="217"/>
      <c r="L740" s="73"/>
      <c r="M740" s="27"/>
      <c r="N740" s="27"/>
      <c r="O740" s="32"/>
      <c r="P740" s="28"/>
      <c r="Q740" s="27"/>
      <c r="R740" s="32"/>
      <c r="S740" s="1828"/>
    </row>
    <row r="741" spans="4:19" s="4" customFormat="1" ht="19.7" customHeight="1">
      <c r="D741" s="28"/>
      <c r="E741" s="28"/>
      <c r="F741" s="28"/>
      <c r="G741" s="73"/>
      <c r="H741" s="229"/>
      <c r="I741" s="27"/>
      <c r="J741" s="77"/>
      <c r="K741" s="217"/>
      <c r="L741" s="73"/>
      <c r="M741" s="27"/>
      <c r="N741" s="27"/>
      <c r="O741" s="32"/>
      <c r="P741" s="28"/>
      <c r="Q741" s="27"/>
      <c r="R741" s="32"/>
      <c r="S741" s="1828"/>
    </row>
    <row r="742" spans="4:19" s="4" customFormat="1" ht="19.7" customHeight="1">
      <c r="D742" s="28"/>
      <c r="E742" s="28"/>
      <c r="F742" s="28"/>
      <c r="G742" s="73"/>
      <c r="H742" s="229"/>
      <c r="I742" s="27"/>
      <c r="J742" s="77"/>
      <c r="K742" s="217"/>
      <c r="L742" s="73"/>
      <c r="M742" s="27"/>
      <c r="N742" s="27"/>
      <c r="O742" s="32"/>
      <c r="P742" s="28"/>
      <c r="Q742" s="27"/>
      <c r="R742" s="32"/>
      <c r="S742" s="1828"/>
    </row>
    <row r="743" spans="4:19" s="4" customFormat="1" ht="19.7" customHeight="1">
      <c r="D743" s="28"/>
      <c r="E743" s="28"/>
      <c r="F743" s="28"/>
      <c r="G743" s="73"/>
      <c r="H743" s="229"/>
      <c r="I743" s="27"/>
      <c r="J743" s="77"/>
      <c r="K743" s="217"/>
      <c r="L743" s="73"/>
      <c r="M743" s="27"/>
      <c r="N743" s="27"/>
      <c r="O743" s="32"/>
      <c r="P743" s="28"/>
      <c r="Q743" s="27"/>
      <c r="R743" s="32"/>
      <c r="S743" s="1828"/>
    </row>
    <row r="744" spans="4:19" s="4" customFormat="1" ht="19.7" customHeight="1">
      <c r="D744" s="28"/>
      <c r="E744" s="28"/>
      <c r="F744" s="28"/>
      <c r="G744" s="73"/>
      <c r="H744" s="229"/>
      <c r="I744" s="27"/>
      <c r="J744" s="77"/>
      <c r="K744" s="217"/>
      <c r="L744" s="73"/>
      <c r="M744" s="27"/>
      <c r="N744" s="27"/>
      <c r="O744" s="32"/>
      <c r="P744" s="28"/>
      <c r="Q744" s="27"/>
      <c r="R744" s="32"/>
      <c r="S744" s="1828"/>
    </row>
    <row r="745" spans="4:19" s="4" customFormat="1" ht="19.7" customHeight="1">
      <c r="D745" s="28"/>
      <c r="E745" s="28"/>
      <c r="F745" s="28"/>
      <c r="G745" s="73"/>
      <c r="H745" s="229"/>
      <c r="I745" s="27"/>
      <c r="J745" s="77"/>
      <c r="K745" s="217"/>
      <c r="L745" s="73"/>
      <c r="M745" s="27"/>
      <c r="N745" s="27"/>
      <c r="O745" s="32"/>
      <c r="P745" s="28"/>
      <c r="Q745" s="27"/>
      <c r="R745" s="32"/>
      <c r="S745" s="1828"/>
    </row>
    <row r="746" spans="4:19" s="4" customFormat="1" ht="19.7" customHeight="1">
      <c r="D746" s="28"/>
      <c r="E746" s="28"/>
      <c r="F746" s="28"/>
      <c r="G746" s="73"/>
      <c r="H746" s="229"/>
      <c r="I746" s="27"/>
      <c r="J746" s="77"/>
      <c r="K746" s="217"/>
      <c r="L746" s="73"/>
      <c r="M746" s="27"/>
      <c r="N746" s="27"/>
      <c r="O746" s="32"/>
      <c r="P746" s="28"/>
      <c r="Q746" s="27"/>
      <c r="R746" s="32"/>
      <c r="S746" s="1828"/>
    </row>
    <row r="747" spans="4:19" s="4" customFormat="1" ht="19.7" customHeight="1">
      <c r="D747" s="28"/>
      <c r="E747" s="28"/>
      <c r="F747" s="28"/>
      <c r="G747" s="73"/>
      <c r="H747" s="229"/>
      <c r="I747" s="27"/>
      <c r="J747" s="77"/>
      <c r="K747" s="217"/>
      <c r="L747" s="73"/>
      <c r="M747" s="27"/>
      <c r="N747" s="27"/>
      <c r="O747" s="32"/>
      <c r="P747" s="28"/>
      <c r="Q747" s="27"/>
      <c r="R747" s="32"/>
      <c r="S747" s="1828"/>
    </row>
    <row r="748" spans="4:19" s="4" customFormat="1" ht="19.7" customHeight="1">
      <c r="D748" s="28"/>
      <c r="E748" s="28"/>
      <c r="F748" s="28"/>
      <c r="G748" s="73"/>
      <c r="H748" s="229"/>
      <c r="I748" s="27"/>
      <c r="J748" s="77"/>
      <c r="K748" s="217"/>
      <c r="L748" s="73"/>
      <c r="M748" s="27"/>
      <c r="N748" s="27"/>
      <c r="O748" s="32"/>
      <c r="P748" s="28"/>
      <c r="Q748" s="27"/>
      <c r="R748" s="32"/>
      <c r="S748" s="1828"/>
    </row>
    <row r="749" spans="4:19" s="4" customFormat="1" ht="19.7" customHeight="1">
      <c r="D749" s="28"/>
      <c r="E749" s="28"/>
      <c r="F749" s="28"/>
      <c r="G749" s="73"/>
      <c r="H749" s="229"/>
      <c r="I749" s="27"/>
      <c r="J749" s="77"/>
      <c r="K749" s="217"/>
      <c r="L749" s="73"/>
      <c r="M749" s="27"/>
      <c r="N749" s="27"/>
      <c r="O749" s="32"/>
      <c r="P749" s="28"/>
      <c r="Q749" s="27"/>
      <c r="R749" s="32"/>
      <c r="S749" s="1828"/>
    </row>
    <row r="750" spans="4:19" s="4" customFormat="1" ht="19.7" customHeight="1">
      <c r="D750" s="28"/>
      <c r="E750" s="28"/>
      <c r="F750" s="28"/>
      <c r="G750" s="73"/>
      <c r="H750" s="229"/>
      <c r="I750" s="27"/>
      <c r="J750" s="77"/>
      <c r="K750" s="217"/>
      <c r="L750" s="73"/>
      <c r="M750" s="27"/>
      <c r="N750" s="27"/>
      <c r="O750" s="32"/>
      <c r="P750" s="28"/>
      <c r="Q750" s="27"/>
      <c r="R750" s="32"/>
      <c r="S750" s="1828"/>
    </row>
    <row r="751" spans="4:19" s="4" customFormat="1" ht="19.7" customHeight="1">
      <c r="D751" s="28"/>
      <c r="E751" s="28"/>
      <c r="F751" s="28"/>
      <c r="G751" s="73"/>
      <c r="H751" s="229"/>
      <c r="I751" s="27"/>
      <c r="J751" s="77"/>
      <c r="K751" s="217"/>
      <c r="L751" s="73"/>
      <c r="M751" s="27"/>
      <c r="N751" s="27"/>
      <c r="O751" s="32"/>
      <c r="P751" s="28"/>
      <c r="Q751" s="27"/>
      <c r="R751" s="32"/>
      <c r="S751" s="1828"/>
    </row>
    <row r="752" spans="4:19" s="4" customFormat="1" ht="19.7" customHeight="1">
      <c r="D752" s="28"/>
      <c r="E752" s="28"/>
      <c r="F752" s="28"/>
      <c r="G752" s="73"/>
      <c r="H752" s="229"/>
      <c r="I752" s="27"/>
      <c r="J752" s="77"/>
      <c r="K752" s="217"/>
      <c r="L752" s="73"/>
      <c r="M752" s="27"/>
      <c r="N752" s="27"/>
      <c r="O752" s="32"/>
      <c r="P752" s="28"/>
      <c r="Q752" s="27"/>
      <c r="R752" s="32"/>
      <c r="S752" s="1828"/>
    </row>
    <row r="753" spans="4:19" s="4" customFormat="1" ht="19.7" customHeight="1">
      <c r="D753" s="28"/>
      <c r="E753" s="28"/>
      <c r="F753" s="28"/>
      <c r="G753" s="73"/>
      <c r="H753" s="229"/>
      <c r="I753" s="27"/>
      <c r="J753" s="77"/>
      <c r="K753" s="217"/>
      <c r="L753" s="73"/>
      <c r="M753" s="27"/>
      <c r="N753" s="27"/>
      <c r="O753" s="32"/>
      <c r="P753" s="28"/>
      <c r="Q753" s="27"/>
      <c r="R753" s="32"/>
      <c r="S753" s="1828"/>
    </row>
    <row r="754" spans="4:19" s="4" customFormat="1" ht="19.7" customHeight="1">
      <c r="D754" s="28"/>
      <c r="E754" s="28"/>
      <c r="F754" s="28"/>
      <c r="G754" s="73"/>
      <c r="H754" s="229"/>
      <c r="I754" s="27"/>
      <c r="J754" s="77"/>
      <c r="K754" s="217"/>
      <c r="L754" s="73"/>
      <c r="M754" s="27"/>
      <c r="N754" s="27"/>
      <c r="O754" s="32"/>
      <c r="P754" s="28"/>
      <c r="Q754" s="27"/>
      <c r="R754" s="32"/>
      <c r="S754" s="1828"/>
    </row>
    <row r="755" spans="4:19" s="4" customFormat="1" ht="19.7" customHeight="1">
      <c r="D755" s="28"/>
      <c r="E755" s="28"/>
      <c r="F755" s="28"/>
      <c r="G755" s="73"/>
      <c r="H755" s="229"/>
      <c r="I755" s="27"/>
      <c r="J755" s="77"/>
      <c r="K755" s="217"/>
      <c r="L755" s="73"/>
      <c r="M755" s="27"/>
      <c r="N755" s="27"/>
      <c r="O755" s="32"/>
      <c r="P755" s="28"/>
      <c r="Q755" s="27"/>
      <c r="R755" s="32"/>
      <c r="S755" s="1828"/>
    </row>
    <row r="756" spans="4:19" s="4" customFormat="1" ht="19.7" customHeight="1">
      <c r="D756" s="28"/>
      <c r="E756" s="28"/>
      <c r="F756" s="28"/>
      <c r="G756" s="73"/>
      <c r="H756" s="229"/>
      <c r="I756" s="27"/>
      <c r="J756" s="77"/>
      <c r="K756" s="217"/>
      <c r="L756" s="73"/>
      <c r="M756" s="27"/>
      <c r="N756" s="27"/>
      <c r="O756" s="32"/>
      <c r="P756" s="28"/>
      <c r="Q756" s="27"/>
      <c r="R756" s="32"/>
      <c r="S756" s="1828"/>
    </row>
    <row r="757" spans="4:19" s="4" customFormat="1" ht="19.7" customHeight="1">
      <c r="D757" s="28"/>
      <c r="E757" s="28"/>
      <c r="F757" s="28"/>
      <c r="G757" s="73"/>
      <c r="H757" s="229"/>
      <c r="I757" s="27"/>
      <c r="J757" s="77"/>
      <c r="K757" s="217"/>
      <c r="L757" s="73"/>
      <c r="M757" s="27"/>
      <c r="N757" s="27"/>
      <c r="O757" s="32"/>
      <c r="P757" s="28"/>
      <c r="Q757" s="27"/>
      <c r="R757" s="32"/>
      <c r="S757" s="1828"/>
    </row>
    <row r="758" spans="4:19" s="4" customFormat="1" ht="19.7" customHeight="1">
      <c r="D758" s="28"/>
      <c r="E758" s="28"/>
      <c r="F758" s="28"/>
      <c r="G758" s="73"/>
      <c r="H758" s="229"/>
      <c r="I758" s="27"/>
      <c r="J758" s="77"/>
      <c r="K758" s="217"/>
      <c r="L758" s="73"/>
      <c r="M758" s="27"/>
      <c r="N758" s="27"/>
      <c r="O758" s="32"/>
      <c r="P758" s="28"/>
      <c r="Q758" s="27"/>
      <c r="R758" s="32"/>
      <c r="S758" s="1828"/>
    </row>
    <row r="759" spans="4:19" s="4" customFormat="1" ht="19.7" customHeight="1">
      <c r="D759" s="28"/>
      <c r="E759" s="28"/>
      <c r="F759" s="28"/>
      <c r="G759" s="73"/>
      <c r="H759" s="229"/>
      <c r="I759" s="27"/>
      <c r="J759" s="77"/>
      <c r="K759" s="217"/>
      <c r="L759" s="73"/>
      <c r="M759" s="27"/>
      <c r="N759" s="27"/>
      <c r="O759" s="32"/>
      <c r="P759" s="28"/>
      <c r="Q759" s="27"/>
      <c r="R759" s="32"/>
      <c r="S759" s="1828"/>
    </row>
    <row r="760" spans="4:19" s="4" customFormat="1" ht="19.7" customHeight="1">
      <c r="D760" s="28"/>
      <c r="E760" s="28"/>
      <c r="F760" s="28"/>
      <c r="G760" s="73"/>
      <c r="H760" s="229"/>
      <c r="I760" s="27"/>
      <c r="J760" s="77"/>
      <c r="K760" s="217"/>
      <c r="L760" s="73"/>
      <c r="M760" s="27"/>
      <c r="N760" s="27"/>
      <c r="O760" s="32"/>
      <c r="P760" s="28"/>
      <c r="Q760" s="27"/>
      <c r="R760" s="32"/>
      <c r="S760" s="1828"/>
    </row>
    <row r="761" spans="4:19" s="4" customFormat="1" ht="19.7" customHeight="1">
      <c r="D761" s="28"/>
      <c r="E761" s="28"/>
      <c r="F761" s="28"/>
      <c r="G761" s="73"/>
      <c r="H761" s="229"/>
      <c r="I761" s="27"/>
      <c r="J761" s="77"/>
      <c r="K761" s="217"/>
      <c r="L761" s="73"/>
      <c r="M761" s="27"/>
      <c r="N761" s="27"/>
      <c r="O761" s="32"/>
      <c r="P761" s="28"/>
      <c r="Q761" s="27"/>
      <c r="R761" s="32"/>
      <c r="S761" s="1828"/>
    </row>
    <row r="762" spans="4:19" s="4" customFormat="1" ht="19.7" customHeight="1">
      <c r="D762" s="28"/>
      <c r="E762" s="28"/>
      <c r="F762" s="28"/>
      <c r="G762" s="73"/>
      <c r="H762" s="229"/>
      <c r="I762" s="27"/>
      <c r="J762" s="77"/>
      <c r="K762" s="217"/>
      <c r="L762" s="73"/>
      <c r="M762" s="27"/>
      <c r="N762" s="27"/>
      <c r="O762" s="32"/>
      <c r="P762" s="28"/>
      <c r="Q762" s="27"/>
      <c r="R762" s="32"/>
      <c r="S762" s="1828"/>
    </row>
    <row r="763" spans="4:19" s="4" customFormat="1" ht="19.7" customHeight="1">
      <c r="D763" s="28"/>
      <c r="E763" s="28"/>
      <c r="F763" s="28"/>
      <c r="G763" s="73"/>
      <c r="H763" s="229"/>
      <c r="I763" s="27"/>
      <c r="J763" s="77"/>
      <c r="K763" s="217"/>
      <c r="L763" s="73"/>
      <c r="M763" s="27"/>
      <c r="N763" s="27"/>
      <c r="O763" s="32"/>
      <c r="P763" s="28"/>
      <c r="Q763" s="27"/>
      <c r="R763" s="32"/>
      <c r="S763" s="1828"/>
    </row>
    <row r="764" spans="4:19" s="4" customFormat="1" ht="19.7" customHeight="1">
      <c r="D764" s="28"/>
      <c r="E764" s="28"/>
      <c r="F764" s="28"/>
      <c r="G764" s="73"/>
      <c r="H764" s="229"/>
      <c r="I764" s="27"/>
      <c r="J764" s="77"/>
      <c r="K764" s="217"/>
      <c r="L764" s="73"/>
      <c r="M764" s="27"/>
      <c r="N764" s="27"/>
      <c r="O764" s="32"/>
      <c r="P764" s="28"/>
      <c r="Q764" s="27"/>
      <c r="R764" s="32"/>
      <c r="S764" s="1828"/>
    </row>
    <row r="765" spans="4:19" s="4" customFormat="1" ht="19.7" customHeight="1">
      <c r="D765" s="28"/>
      <c r="E765" s="28"/>
      <c r="F765" s="28"/>
      <c r="G765" s="73"/>
      <c r="H765" s="229"/>
      <c r="I765" s="27"/>
      <c r="J765" s="77"/>
      <c r="K765" s="217"/>
      <c r="L765" s="73"/>
      <c r="M765" s="27"/>
      <c r="N765" s="27"/>
      <c r="O765" s="32"/>
      <c r="P765" s="28"/>
      <c r="Q765" s="27"/>
      <c r="R765" s="32"/>
      <c r="S765" s="1828"/>
    </row>
    <row r="766" spans="4:19" s="4" customFormat="1" ht="19.7" customHeight="1">
      <c r="D766" s="28"/>
      <c r="E766" s="28"/>
      <c r="F766" s="28"/>
      <c r="G766" s="73"/>
      <c r="H766" s="229"/>
      <c r="I766" s="27"/>
      <c r="J766" s="77"/>
      <c r="K766" s="217"/>
      <c r="L766" s="73"/>
      <c r="M766" s="27"/>
      <c r="N766" s="27"/>
      <c r="O766" s="32"/>
      <c r="P766" s="28"/>
      <c r="Q766" s="27"/>
      <c r="R766" s="32"/>
      <c r="S766" s="1828"/>
    </row>
    <row r="767" spans="4:19" s="4" customFormat="1" ht="19.7" customHeight="1">
      <c r="D767" s="28"/>
      <c r="E767" s="28"/>
      <c r="F767" s="28"/>
      <c r="G767" s="73"/>
      <c r="H767" s="229"/>
      <c r="I767" s="27"/>
      <c r="J767" s="77"/>
      <c r="K767" s="217"/>
      <c r="L767" s="73"/>
      <c r="M767" s="27"/>
      <c r="N767" s="27"/>
      <c r="O767" s="32"/>
      <c r="P767" s="28"/>
      <c r="Q767" s="27"/>
      <c r="R767" s="32"/>
      <c r="S767" s="1828"/>
    </row>
    <row r="768" spans="4:19" s="4" customFormat="1" ht="19.7" customHeight="1">
      <c r="D768" s="28"/>
      <c r="E768" s="28"/>
      <c r="F768" s="28"/>
      <c r="G768" s="73"/>
      <c r="H768" s="229"/>
      <c r="I768" s="27"/>
      <c r="J768" s="77"/>
      <c r="K768" s="217"/>
      <c r="L768" s="73"/>
      <c r="M768" s="27"/>
      <c r="N768" s="27"/>
      <c r="O768" s="32"/>
      <c r="P768" s="28"/>
      <c r="Q768" s="27"/>
      <c r="R768" s="32"/>
      <c r="S768" s="1828"/>
    </row>
    <row r="769" spans="4:19" s="4" customFormat="1" ht="19.7" customHeight="1">
      <c r="D769" s="28"/>
      <c r="E769" s="28"/>
      <c r="F769" s="28"/>
      <c r="G769" s="73"/>
      <c r="H769" s="229"/>
      <c r="I769" s="27"/>
      <c r="J769" s="77"/>
      <c r="K769" s="217"/>
      <c r="L769" s="73"/>
      <c r="M769" s="27"/>
      <c r="N769" s="27"/>
      <c r="O769" s="32"/>
      <c r="P769" s="28"/>
      <c r="Q769" s="27"/>
      <c r="R769" s="32"/>
      <c r="S769" s="1828"/>
    </row>
    <row r="770" spans="4:19" s="4" customFormat="1" ht="19.7" customHeight="1">
      <c r="D770" s="28"/>
      <c r="E770" s="28"/>
      <c r="F770" s="28"/>
      <c r="G770" s="73"/>
      <c r="H770" s="229"/>
      <c r="I770" s="27"/>
      <c r="J770" s="77"/>
      <c r="K770" s="217"/>
      <c r="L770" s="73"/>
      <c r="M770" s="27"/>
      <c r="N770" s="27"/>
      <c r="O770" s="32"/>
      <c r="P770" s="28"/>
      <c r="Q770" s="27"/>
      <c r="R770" s="32"/>
      <c r="S770" s="1828"/>
    </row>
    <row r="771" spans="4:19" s="4" customFormat="1" ht="19.7" customHeight="1">
      <c r="D771" s="28"/>
      <c r="E771" s="28"/>
      <c r="F771" s="28"/>
      <c r="G771" s="73"/>
      <c r="H771" s="229"/>
      <c r="I771" s="27"/>
      <c r="J771" s="77"/>
      <c r="K771" s="217"/>
      <c r="L771" s="73"/>
      <c r="M771" s="27"/>
      <c r="N771" s="27"/>
      <c r="O771" s="32"/>
      <c r="P771" s="28"/>
      <c r="Q771" s="27"/>
      <c r="R771" s="32"/>
      <c r="S771" s="1828"/>
    </row>
    <row r="772" spans="4:19" s="4" customFormat="1" ht="19.7" customHeight="1">
      <c r="D772" s="28"/>
      <c r="E772" s="28"/>
      <c r="F772" s="28"/>
      <c r="G772" s="73"/>
      <c r="H772" s="229"/>
      <c r="I772" s="27"/>
      <c r="J772" s="77"/>
      <c r="K772" s="217"/>
      <c r="L772" s="73"/>
      <c r="M772" s="27"/>
      <c r="N772" s="27"/>
      <c r="O772" s="32"/>
      <c r="P772" s="28"/>
      <c r="Q772" s="27"/>
      <c r="R772" s="32"/>
      <c r="S772" s="1828"/>
    </row>
    <row r="773" spans="4:19" s="4" customFormat="1" ht="19.7" customHeight="1">
      <c r="D773" s="28"/>
      <c r="E773" s="28"/>
      <c r="F773" s="28"/>
      <c r="G773" s="73"/>
      <c r="H773" s="229"/>
      <c r="I773" s="27"/>
      <c r="J773" s="77"/>
      <c r="K773" s="217"/>
      <c r="L773" s="73"/>
      <c r="M773" s="27"/>
      <c r="N773" s="27"/>
      <c r="O773" s="32"/>
      <c r="P773" s="28"/>
      <c r="Q773" s="27"/>
      <c r="R773" s="32"/>
      <c r="S773" s="1828"/>
    </row>
    <row r="774" spans="4:19" s="4" customFormat="1" ht="19.7" customHeight="1">
      <c r="D774" s="28"/>
      <c r="E774" s="28"/>
      <c r="F774" s="28"/>
      <c r="G774" s="73"/>
      <c r="H774" s="229"/>
      <c r="I774" s="27"/>
      <c r="J774" s="77"/>
      <c r="K774" s="217"/>
      <c r="L774" s="73"/>
      <c r="M774" s="27"/>
      <c r="N774" s="27"/>
      <c r="O774" s="32"/>
      <c r="P774" s="28"/>
      <c r="Q774" s="27"/>
      <c r="R774" s="32"/>
      <c r="S774" s="1828"/>
    </row>
    <row r="775" spans="4:19" s="4" customFormat="1" ht="19.7" customHeight="1">
      <c r="D775" s="28"/>
      <c r="E775" s="28"/>
      <c r="F775" s="28"/>
      <c r="G775" s="73"/>
      <c r="H775" s="229"/>
      <c r="I775" s="27"/>
      <c r="J775" s="77"/>
      <c r="K775" s="217"/>
      <c r="L775" s="73"/>
      <c r="M775" s="27"/>
      <c r="N775" s="27"/>
      <c r="O775" s="32"/>
      <c r="P775" s="28"/>
      <c r="Q775" s="27"/>
      <c r="R775" s="32"/>
      <c r="S775" s="1828"/>
    </row>
    <row r="776" spans="4:19" s="4" customFormat="1" ht="19.7" customHeight="1">
      <c r="D776" s="28"/>
      <c r="E776" s="28"/>
      <c r="F776" s="28"/>
      <c r="G776" s="73"/>
      <c r="H776" s="229"/>
      <c r="I776" s="27"/>
      <c r="J776" s="77"/>
      <c r="K776" s="217"/>
      <c r="L776" s="73"/>
      <c r="M776" s="27"/>
      <c r="N776" s="27"/>
      <c r="O776" s="32"/>
      <c r="P776" s="28"/>
      <c r="Q776" s="27"/>
      <c r="R776" s="32"/>
      <c r="S776" s="1828"/>
    </row>
    <row r="777" spans="4:19" s="4" customFormat="1" ht="19.7" customHeight="1">
      <c r="D777" s="28"/>
      <c r="E777" s="28"/>
      <c r="F777" s="28"/>
      <c r="G777" s="73"/>
      <c r="H777" s="229"/>
      <c r="I777" s="27"/>
      <c r="J777" s="77"/>
      <c r="K777" s="217"/>
      <c r="L777" s="73"/>
      <c r="M777" s="27"/>
      <c r="N777" s="27"/>
      <c r="O777" s="32"/>
      <c r="P777" s="28"/>
      <c r="Q777" s="27"/>
      <c r="R777" s="32"/>
      <c r="S777" s="1828"/>
    </row>
    <row r="778" spans="4:19" s="4" customFormat="1" ht="19.7" customHeight="1">
      <c r="D778" s="28"/>
      <c r="E778" s="28"/>
      <c r="F778" s="28"/>
      <c r="G778" s="73"/>
      <c r="H778" s="229"/>
      <c r="I778" s="27"/>
      <c r="J778" s="77"/>
      <c r="K778" s="217"/>
      <c r="L778" s="73"/>
      <c r="M778" s="27"/>
      <c r="N778" s="27"/>
      <c r="O778" s="32"/>
      <c r="P778" s="28"/>
      <c r="Q778" s="27"/>
      <c r="R778" s="32"/>
      <c r="S778" s="1828"/>
    </row>
    <row r="779" spans="4:19" s="4" customFormat="1" ht="19.7" customHeight="1">
      <c r="D779" s="28"/>
      <c r="E779" s="28"/>
      <c r="F779" s="28"/>
      <c r="G779" s="73"/>
      <c r="H779" s="229"/>
      <c r="I779" s="27"/>
      <c r="J779" s="77"/>
      <c r="K779" s="217"/>
      <c r="L779" s="73"/>
      <c r="M779" s="27"/>
      <c r="N779" s="27"/>
      <c r="O779" s="32"/>
      <c r="P779" s="28"/>
      <c r="Q779" s="27"/>
      <c r="R779" s="32"/>
      <c r="S779" s="1828"/>
    </row>
    <row r="780" spans="4:19" s="4" customFormat="1" ht="19.7" customHeight="1">
      <c r="D780" s="28"/>
      <c r="E780" s="28"/>
      <c r="F780" s="28"/>
      <c r="G780" s="73"/>
      <c r="H780" s="229"/>
      <c r="I780" s="27"/>
      <c r="J780" s="77"/>
      <c r="K780" s="217"/>
      <c r="L780" s="73"/>
      <c r="M780" s="27"/>
      <c r="N780" s="27"/>
      <c r="O780" s="32"/>
      <c r="P780" s="28"/>
      <c r="Q780" s="27"/>
      <c r="R780" s="32"/>
      <c r="S780" s="1828"/>
    </row>
    <row r="781" spans="4:19" s="4" customFormat="1" ht="19.7" customHeight="1">
      <c r="D781" s="28"/>
      <c r="E781" s="28"/>
      <c r="F781" s="28"/>
      <c r="G781" s="73"/>
      <c r="H781" s="229"/>
      <c r="I781" s="27"/>
      <c r="J781" s="77"/>
      <c r="K781" s="217"/>
      <c r="L781" s="73"/>
      <c r="M781" s="27"/>
      <c r="N781" s="27"/>
      <c r="O781" s="32"/>
      <c r="P781" s="28"/>
      <c r="Q781" s="27"/>
      <c r="R781" s="32"/>
      <c r="S781" s="1828"/>
    </row>
    <row r="782" spans="4:19" s="4" customFormat="1" ht="19.7" customHeight="1">
      <c r="D782" s="28"/>
      <c r="E782" s="28"/>
      <c r="F782" s="28"/>
      <c r="G782" s="73"/>
      <c r="H782" s="229"/>
      <c r="I782" s="27"/>
      <c r="J782" s="77"/>
      <c r="K782" s="217"/>
      <c r="L782" s="73"/>
      <c r="M782" s="27"/>
      <c r="N782" s="27"/>
      <c r="O782" s="32"/>
      <c r="P782" s="28"/>
      <c r="Q782" s="27"/>
      <c r="R782" s="32"/>
      <c r="S782" s="1828"/>
    </row>
    <row r="783" spans="4:19" s="4" customFormat="1" ht="19.7" customHeight="1">
      <c r="D783" s="28"/>
      <c r="E783" s="28"/>
      <c r="F783" s="28"/>
      <c r="G783" s="73"/>
      <c r="H783" s="229"/>
      <c r="I783" s="27"/>
      <c r="J783" s="77"/>
      <c r="K783" s="217"/>
      <c r="L783" s="73"/>
      <c r="M783" s="27"/>
      <c r="N783" s="27"/>
      <c r="O783" s="32"/>
      <c r="P783" s="28"/>
      <c r="Q783" s="27"/>
      <c r="R783" s="32"/>
      <c r="S783" s="1828"/>
    </row>
    <row r="784" spans="4:19" s="4" customFormat="1" ht="19.7" customHeight="1">
      <c r="D784" s="28"/>
      <c r="E784" s="28"/>
      <c r="F784" s="28"/>
      <c r="G784" s="73"/>
      <c r="H784" s="229"/>
      <c r="I784" s="27"/>
      <c r="J784" s="77"/>
      <c r="K784" s="217"/>
      <c r="L784" s="73"/>
      <c r="M784" s="27"/>
      <c r="N784" s="27"/>
      <c r="O784" s="32"/>
      <c r="P784" s="28"/>
      <c r="Q784" s="27"/>
      <c r="R784" s="32"/>
      <c r="S784" s="1828"/>
    </row>
    <row r="785" spans="4:19" s="4" customFormat="1" ht="19.7" customHeight="1">
      <c r="D785" s="28"/>
      <c r="E785" s="28"/>
      <c r="F785" s="28"/>
      <c r="G785" s="73"/>
      <c r="H785" s="229"/>
      <c r="I785" s="27"/>
      <c r="J785" s="77"/>
      <c r="K785" s="217"/>
      <c r="L785" s="73"/>
      <c r="M785" s="27"/>
      <c r="N785" s="27"/>
      <c r="O785" s="32"/>
      <c r="P785" s="28"/>
      <c r="Q785" s="27"/>
      <c r="R785" s="32"/>
      <c r="S785" s="1828"/>
    </row>
    <row r="786" spans="4:19" s="4" customFormat="1" ht="19.7" customHeight="1">
      <c r="D786" s="28"/>
      <c r="E786" s="28"/>
      <c r="F786" s="28"/>
      <c r="G786" s="73"/>
      <c r="H786" s="229"/>
      <c r="I786" s="27"/>
      <c r="J786" s="77"/>
      <c r="K786" s="217"/>
      <c r="L786" s="73"/>
      <c r="M786" s="27"/>
      <c r="N786" s="27"/>
      <c r="O786" s="32"/>
      <c r="P786" s="28"/>
      <c r="Q786" s="27"/>
      <c r="R786" s="32"/>
      <c r="S786" s="1828"/>
    </row>
    <row r="787" spans="4:19" s="4" customFormat="1" ht="19.7" customHeight="1">
      <c r="D787" s="28"/>
      <c r="E787" s="28"/>
      <c r="F787" s="28"/>
      <c r="G787" s="73"/>
      <c r="H787" s="229"/>
      <c r="I787" s="27"/>
      <c r="J787" s="77"/>
      <c r="K787" s="217"/>
      <c r="L787" s="73"/>
      <c r="M787" s="27"/>
      <c r="N787" s="27"/>
      <c r="O787" s="32"/>
      <c r="P787" s="28"/>
      <c r="Q787" s="27"/>
      <c r="R787" s="32"/>
      <c r="S787" s="1828"/>
    </row>
    <row r="788" spans="4:19" s="4" customFormat="1" ht="19.7" customHeight="1">
      <c r="D788" s="28"/>
      <c r="E788" s="28"/>
      <c r="F788" s="28"/>
      <c r="G788" s="73"/>
      <c r="H788" s="229"/>
      <c r="I788" s="27"/>
      <c r="J788" s="77"/>
      <c r="K788" s="217"/>
      <c r="L788" s="73"/>
      <c r="M788" s="27"/>
      <c r="N788" s="27"/>
      <c r="O788" s="32"/>
      <c r="P788" s="28"/>
      <c r="Q788" s="27"/>
      <c r="R788" s="32"/>
      <c r="S788" s="1828"/>
    </row>
    <row r="789" spans="4:19" s="4" customFormat="1" ht="19.7" customHeight="1">
      <c r="D789" s="28"/>
      <c r="E789" s="28"/>
      <c r="F789" s="28"/>
      <c r="G789" s="73"/>
      <c r="H789" s="229"/>
      <c r="I789" s="27"/>
      <c r="J789" s="77"/>
      <c r="K789" s="217"/>
      <c r="L789" s="73"/>
      <c r="M789" s="27"/>
      <c r="N789" s="27"/>
      <c r="O789" s="32"/>
      <c r="P789" s="28"/>
      <c r="Q789" s="27"/>
      <c r="R789" s="32"/>
      <c r="S789" s="1828"/>
    </row>
    <row r="790" spans="4:19" s="4" customFormat="1" ht="19.7" customHeight="1">
      <c r="D790" s="28"/>
      <c r="E790" s="28"/>
      <c r="F790" s="28"/>
      <c r="G790" s="73"/>
      <c r="H790" s="229"/>
      <c r="I790" s="27"/>
      <c r="J790" s="77"/>
      <c r="K790" s="217"/>
      <c r="L790" s="73"/>
      <c r="M790" s="27"/>
      <c r="N790" s="27"/>
      <c r="O790" s="32"/>
      <c r="P790" s="28"/>
      <c r="Q790" s="27"/>
      <c r="R790" s="32"/>
      <c r="S790" s="1828"/>
    </row>
    <row r="791" spans="4:19" s="4" customFormat="1" ht="19.7" customHeight="1">
      <c r="D791" s="28"/>
      <c r="E791" s="28"/>
      <c r="F791" s="28"/>
      <c r="G791" s="73"/>
      <c r="H791" s="229"/>
      <c r="I791" s="27"/>
      <c r="J791" s="77"/>
      <c r="K791" s="217"/>
      <c r="L791" s="73"/>
      <c r="M791" s="27"/>
      <c r="N791" s="27"/>
      <c r="O791" s="32"/>
      <c r="P791" s="28"/>
      <c r="Q791" s="27"/>
      <c r="R791" s="32"/>
      <c r="S791" s="1828"/>
    </row>
    <row r="792" spans="4:19" s="4" customFormat="1" ht="19.7" customHeight="1">
      <c r="D792" s="28"/>
      <c r="E792" s="28"/>
      <c r="F792" s="28"/>
      <c r="G792" s="73"/>
      <c r="H792" s="229"/>
      <c r="I792" s="27"/>
      <c r="J792" s="77"/>
      <c r="K792" s="217"/>
      <c r="L792" s="73"/>
      <c r="M792" s="27"/>
      <c r="N792" s="27"/>
      <c r="O792" s="32"/>
      <c r="P792" s="28"/>
      <c r="Q792" s="27"/>
      <c r="R792" s="32"/>
      <c r="S792" s="1828"/>
    </row>
    <row r="793" spans="4:19" s="4" customFormat="1" ht="19.7" customHeight="1">
      <c r="D793" s="28"/>
      <c r="E793" s="28"/>
      <c r="F793" s="28"/>
      <c r="G793" s="73"/>
      <c r="H793" s="229"/>
      <c r="I793" s="27"/>
      <c r="J793" s="77"/>
      <c r="K793" s="217"/>
      <c r="L793" s="73"/>
      <c r="M793" s="27"/>
      <c r="N793" s="27"/>
      <c r="O793" s="32"/>
      <c r="P793" s="28"/>
      <c r="Q793" s="27"/>
      <c r="R793" s="32"/>
      <c r="S793" s="1828"/>
    </row>
    <row r="794" spans="4:19" s="4" customFormat="1" ht="19.7" customHeight="1">
      <c r="D794" s="28"/>
      <c r="E794" s="28"/>
      <c r="F794" s="28"/>
      <c r="G794" s="73"/>
      <c r="H794" s="229"/>
      <c r="I794" s="27"/>
      <c r="J794" s="77"/>
      <c r="K794" s="217"/>
      <c r="L794" s="73"/>
      <c r="M794" s="27"/>
      <c r="N794" s="27"/>
      <c r="O794" s="32"/>
      <c r="P794" s="28"/>
      <c r="Q794" s="27"/>
      <c r="R794" s="32"/>
      <c r="S794" s="1828"/>
    </row>
    <row r="795" spans="4:19" s="4" customFormat="1" ht="19.7" customHeight="1">
      <c r="D795" s="28"/>
      <c r="E795" s="28"/>
      <c r="F795" s="28"/>
      <c r="G795" s="73"/>
      <c r="H795" s="229"/>
      <c r="I795" s="27"/>
      <c r="J795" s="77"/>
      <c r="K795" s="217"/>
      <c r="L795" s="73"/>
      <c r="M795" s="27"/>
      <c r="N795" s="27"/>
      <c r="O795" s="32"/>
      <c r="P795" s="28"/>
      <c r="Q795" s="27"/>
      <c r="R795" s="32"/>
      <c r="S795" s="1828"/>
    </row>
    <row r="796" spans="4:19" s="4" customFormat="1" ht="19.7" customHeight="1">
      <c r="D796" s="28"/>
      <c r="E796" s="28"/>
      <c r="F796" s="28"/>
      <c r="G796" s="73"/>
      <c r="H796" s="229"/>
      <c r="I796" s="27"/>
      <c r="J796" s="77"/>
      <c r="K796" s="217"/>
      <c r="L796" s="73"/>
      <c r="M796" s="27"/>
      <c r="N796" s="27"/>
      <c r="O796" s="32"/>
      <c r="P796" s="28"/>
      <c r="Q796" s="27"/>
      <c r="R796" s="32"/>
      <c r="S796" s="1828"/>
    </row>
    <row r="797" spans="4:19" s="4" customFormat="1" ht="19.7" customHeight="1">
      <c r="D797" s="28"/>
      <c r="E797" s="28"/>
      <c r="F797" s="28"/>
      <c r="G797" s="73"/>
      <c r="H797" s="229"/>
      <c r="I797" s="27"/>
      <c r="J797" s="77"/>
      <c r="K797" s="217"/>
      <c r="L797" s="73"/>
      <c r="M797" s="27"/>
      <c r="N797" s="27"/>
      <c r="O797" s="32"/>
      <c r="P797" s="28"/>
      <c r="Q797" s="27"/>
      <c r="R797" s="32"/>
      <c r="S797" s="1828"/>
    </row>
    <row r="798" spans="4:19" s="4" customFormat="1" ht="19.7" customHeight="1">
      <c r="D798" s="28"/>
      <c r="E798" s="28"/>
      <c r="F798" s="28"/>
      <c r="G798" s="73"/>
      <c r="H798" s="229"/>
      <c r="I798" s="27"/>
      <c r="J798" s="77"/>
      <c r="K798" s="217"/>
      <c r="L798" s="73"/>
      <c r="M798" s="27"/>
      <c r="N798" s="27"/>
      <c r="O798" s="32"/>
      <c r="P798" s="28"/>
      <c r="Q798" s="27"/>
      <c r="R798" s="32"/>
      <c r="S798" s="1828"/>
    </row>
    <row r="799" spans="4:19" s="4" customFormat="1" ht="19.7" customHeight="1">
      <c r="D799" s="28"/>
      <c r="E799" s="28"/>
      <c r="F799" s="28"/>
      <c r="G799" s="73"/>
      <c r="H799" s="229"/>
      <c r="I799" s="27"/>
      <c r="J799" s="77"/>
      <c r="K799" s="217"/>
      <c r="L799" s="73"/>
      <c r="M799" s="27"/>
      <c r="N799" s="27"/>
      <c r="O799" s="32"/>
      <c r="P799" s="28"/>
      <c r="Q799" s="27"/>
      <c r="R799" s="32"/>
      <c r="S799" s="1828"/>
    </row>
    <row r="800" spans="4:19" s="4" customFormat="1" ht="19.7" customHeight="1">
      <c r="D800" s="28"/>
      <c r="E800" s="28"/>
      <c r="F800" s="28"/>
      <c r="G800" s="73"/>
      <c r="H800" s="229"/>
      <c r="I800" s="27"/>
      <c r="J800" s="77"/>
      <c r="K800" s="217"/>
      <c r="L800" s="73"/>
      <c r="M800" s="27"/>
      <c r="N800" s="27"/>
      <c r="O800" s="32"/>
      <c r="P800" s="28"/>
      <c r="Q800" s="27"/>
      <c r="R800" s="32"/>
      <c r="S800" s="1828"/>
    </row>
    <row r="801" spans="4:19" s="4" customFormat="1" ht="19.7" customHeight="1">
      <c r="D801" s="28"/>
      <c r="E801" s="28"/>
      <c r="F801" s="28"/>
      <c r="G801" s="73"/>
      <c r="H801" s="229"/>
      <c r="I801" s="27"/>
      <c r="J801" s="77"/>
      <c r="K801" s="217"/>
      <c r="L801" s="73"/>
      <c r="M801" s="27"/>
      <c r="N801" s="27"/>
      <c r="O801" s="32"/>
      <c r="P801" s="28"/>
      <c r="Q801" s="27"/>
      <c r="R801" s="32"/>
      <c r="S801" s="1828"/>
    </row>
    <row r="802" spans="4:19" s="4" customFormat="1" ht="19.7" customHeight="1">
      <c r="D802" s="28"/>
      <c r="E802" s="28"/>
      <c r="F802" s="28"/>
      <c r="G802" s="73"/>
      <c r="H802" s="229"/>
      <c r="I802" s="27"/>
      <c r="J802" s="77"/>
      <c r="K802" s="217"/>
      <c r="L802" s="73"/>
      <c r="M802" s="27"/>
      <c r="N802" s="27"/>
      <c r="O802" s="32"/>
      <c r="P802" s="28"/>
      <c r="Q802" s="27"/>
      <c r="R802" s="32"/>
      <c r="S802" s="1828"/>
    </row>
    <row r="803" spans="4:19" s="4" customFormat="1" ht="19.7" customHeight="1">
      <c r="D803" s="28"/>
      <c r="E803" s="28"/>
      <c r="F803" s="28"/>
      <c r="G803" s="73"/>
      <c r="H803" s="229"/>
      <c r="I803" s="27"/>
      <c r="J803" s="77"/>
      <c r="K803" s="217"/>
      <c r="L803" s="73"/>
      <c r="M803" s="27"/>
      <c r="N803" s="27"/>
      <c r="O803" s="32"/>
      <c r="P803" s="28"/>
      <c r="Q803" s="27"/>
      <c r="R803" s="32"/>
      <c r="S803" s="1828"/>
    </row>
    <row r="804" spans="4:19" s="4" customFormat="1" ht="19.7" customHeight="1">
      <c r="D804" s="28"/>
      <c r="E804" s="28"/>
      <c r="F804" s="28"/>
      <c r="G804" s="73"/>
      <c r="H804" s="229"/>
      <c r="I804" s="27"/>
      <c r="J804" s="77"/>
      <c r="K804" s="217"/>
      <c r="L804" s="73"/>
      <c r="M804" s="27"/>
      <c r="N804" s="27"/>
      <c r="O804" s="32"/>
      <c r="P804" s="28"/>
      <c r="Q804" s="27"/>
      <c r="R804" s="32"/>
      <c r="S804" s="1828"/>
    </row>
    <row r="805" spans="4:19" s="4" customFormat="1" ht="19.7" customHeight="1">
      <c r="D805" s="28"/>
      <c r="E805" s="28"/>
      <c r="F805" s="28"/>
      <c r="G805" s="73"/>
      <c r="H805" s="229"/>
      <c r="I805" s="27"/>
      <c r="J805" s="77"/>
      <c r="K805" s="217"/>
      <c r="L805" s="73"/>
      <c r="M805" s="27"/>
      <c r="N805" s="27"/>
      <c r="O805" s="32"/>
      <c r="P805" s="28"/>
      <c r="Q805" s="27"/>
      <c r="R805" s="32"/>
      <c r="S805" s="1828"/>
    </row>
    <row r="806" spans="4:19" s="4" customFormat="1" ht="19.7" customHeight="1">
      <c r="D806" s="28"/>
      <c r="E806" s="28"/>
      <c r="F806" s="28"/>
      <c r="G806" s="73"/>
      <c r="H806" s="229"/>
      <c r="I806" s="27"/>
      <c r="J806" s="77"/>
      <c r="K806" s="217"/>
      <c r="L806" s="73"/>
      <c r="M806" s="27"/>
      <c r="N806" s="27"/>
      <c r="O806" s="32"/>
      <c r="P806" s="28"/>
      <c r="Q806" s="27"/>
      <c r="R806" s="32"/>
      <c r="S806" s="1828"/>
    </row>
    <row r="807" spans="4:19" s="4" customFormat="1" ht="19.7" customHeight="1">
      <c r="D807" s="28"/>
      <c r="E807" s="28"/>
      <c r="F807" s="28"/>
      <c r="G807" s="73"/>
      <c r="H807" s="229"/>
      <c r="I807" s="27"/>
      <c r="J807" s="77"/>
      <c r="K807" s="217"/>
      <c r="L807" s="73"/>
      <c r="M807" s="27"/>
      <c r="N807" s="27"/>
      <c r="O807" s="32"/>
      <c r="P807" s="28"/>
      <c r="Q807" s="27"/>
      <c r="R807" s="32"/>
      <c r="S807" s="1828"/>
    </row>
    <row r="808" spans="4:19" s="4" customFormat="1" ht="19.7" customHeight="1">
      <c r="D808" s="28"/>
      <c r="E808" s="28"/>
      <c r="F808" s="28"/>
      <c r="G808" s="73"/>
      <c r="H808" s="229"/>
      <c r="I808" s="27"/>
      <c r="J808" s="77"/>
      <c r="K808" s="217"/>
      <c r="L808" s="73"/>
      <c r="M808" s="27"/>
      <c r="N808" s="27"/>
      <c r="O808" s="32"/>
      <c r="P808" s="28"/>
      <c r="Q808" s="27"/>
      <c r="R808" s="32"/>
      <c r="S808" s="1828"/>
    </row>
    <row r="809" spans="4:19" s="4" customFormat="1" ht="19.7" customHeight="1">
      <c r="D809" s="28"/>
      <c r="E809" s="28"/>
      <c r="F809" s="28"/>
      <c r="G809" s="73"/>
      <c r="H809" s="229"/>
      <c r="I809" s="27"/>
      <c r="J809" s="77"/>
      <c r="K809" s="217"/>
      <c r="L809" s="73"/>
      <c r="M809" s="27"/>
      <c r="N809" s="27"/>
      <c r="O809" s="32"/>
      <c r="P809" s="28"/>
      <c r="Q809" s="27"/>
      <c r="R809" s="32"/>
      <c r="S809" s="1828"/>
    </row>
    <row r="810" spans="4:19" s="4" customFormat="1" ht="19.7" customHeight="1">
      <c r="D810" s="28"/>
      <c r="E810" s="28"/>
      <c r="F810" s="28"/>
      <c r="G810" s="73"/>
      <c r="H810" s="229"/>
      <c r="I810" s="27"/>
      <c r="J810" s="77"/>
      <c r="K810" s="217"/>
      <c r="L810" s="73"/>
      <c r="M810" s="27"/>
      <c r="N810" s="27"/>
      <c r="O810" s="32"/>
      <c r="P810" s="28"/>
      <c r="Q810" s="27"/>
      <c r="R810" s="32"/>
      <c r="S810" s="1828"/>
    </row>
    <row r="811" spans="4:19" s="4" customFormat="1" ht="19.7" customHeight="1">
      <c r="D811" s="28"/>
      <c r="E811" s="28"/>
      <c r="F811" s="28"/>
      <c r="G811" s="73"/>
      <c r="H811" s="229"/>
      <c r="I811" s="27"/>
      <c r="J811" s="77"/>
      <c r="K811" s="217"/>
      <c r="L811" s="73"/>
      <c r="M811" s="27"/>
      <c r="N811" s="27"/>
      <c r="O811" s="32"/>
      <c r="P811" s="28"/>
      <c r="Q811" s="27"/>
      <c r="R811" s="32"/>
      <c r="S811" s="1828"/>
    </row>
    <row r="812" spans="4:19" s="4" customFormat="1" ht="19.7" customHeight="1">
      <c r="D812" s="28"/>
      <c r="E812" s="28"/>
      <c r="F812" s="28"/>
      <c r="G812" s="73"/>
      <c r="H812" s="229"/>
      <c r="I812" s="27"/>
      <c r="J812" s="77"/>
      <c r="K812" s="217"/>
      <c r="L812" s="73"/>
      <c r="M812" s="27"/>
      <c r="N812" s="27"/>
      <c r="O812" s="32"/>
      <c r="P812" s="28"/>
      <c r="Q812" s="27"/>
      <c r="R812" s="32"/>
      <c r="S812" s="1828"/>
    </row>
    <row r="813" spans="4:19" s="4" customFormat="1" ht="19.7" customHeight="1">
      <c r="D813" s="28"/>
      <c r="E813" s="28"/>
      <c r="F813" s="28"/>
      <c r="G813" s="73"/>
      <c r="H813" s="229"/>
      <c r="I813" s="27"/>
      <c r="J813" s="77"/>
      <c r="K813" s="217"/>
      <c r="L813" s="73"/>
      <c r="M813" s="27"/>
      <c r="N813" s="27"/>
      <c r="O813" s="32"/>
      <c r="P813" s="28"/>
      <c r="Q813" s="27"/>
      <c r="R813" s="32"/>
      <c r="S813" s="1828"/>
    </row>
    <row r="814" spans="4:19" s="4" customFormat="1" ht="19.7" customHeight="1">
      <c r="D814" s="28"/>
      <c r="E814" s="28"/>
      <c r="F814" s="28"/>
      <c r="G814" s="73"/>
      <c r="H814" s="229"/>
      <c r="I814" s="27"/>
      <c r="J814" s="77"/>
      <c r="K814" s="217"/>
      <c r="L814" s="73"/>
      <c r="M814" s="27"/>
      <c r="N814" s="27"/>
      <c r="O814" s="32"/>
      <c r="P814" s="28"/>
      <c r="Q814" s="27"/>
      <c r="R814" s="32"/>
      <c r="S814" s="1828"/>
    </row>
    <row r="815" spans="4:19" s="4" customFormat="1" ht="19.7" customHeight="1">
      <c r="D815" s="28"/>
      <c r="E815" s="28"/>
      <c r="F815" s="28"/>
      <c r="G815" s="73"/>
      <c r="H815" s="229"/>
      <c r="I815" s="27"/>
      <c r="J815" s="77"/>
      <c r="K815" s="217"/>
      <c r="L815" s="73"/>
      <c r="M815" s="27"/>
      <c r="N815" s="27"/>
      <c r="O815" s="32"/>
      <c r="P815" s="28"/>
      <c r="Q815" s="27"/>
      <c r="R815" s="32"/>
      <c r="S815" s="1828"/>
    </row>
    <row r="816" spans="4:19" s="4" customFormat="1" ht="19.7" customHeight="1">
      <c r="D816" s="28"/>
      <c r="E816" s="28"/>
      <c r="F816" s="28"/>
      <c r="G816" s="73"/>
      <c r="H816" s="229"/>
      <c r="I816" s="27"/>
      <c r="J816" s="77"/>
      <c r="K816" s="217"/>
      <c r="L816" s="73"/>
      <c r="M816" s="27"/>
      <c r="N816" s="27"/>
      <c r="O816" s="32"/>
      <c r="P816" s="28"/>
      <c r="Q816" s="27"/>
      <c r="R816" s="32"/>
      <c r="S816" s="1828"/>
    </row>
    <row r="817" spans="4:19" s="4" customFormat="1" ht="19.7" customHeight="1">
      <c r="D817" s="28"/>
      <c r="E817" s="28"/>
      <c r="F817" s="28"/>
      <c r="G817" s="73"/>
      <c r="H817" s="229"/>
      <c r="I817" s="27"/>
      <c r="J817" s="77"/>
      <c r="K817" s="217"/>
      <c r="L817" s="73"/>
      <c r="M817" s="27"/>
      <c r="N817" s="27"/>
      <c r="O817" s="32"/>
      <c r="P817" s="28"/>
      <c r="Q817" s="27"/>
      <c r="R817" s="32"/>
      <c r="S817" s="1828"/>
    </row>
    <row r="818" spans="4:19" s="4" customFormat="1" ht="19.7" customHeight="1">
      <c r="D818" s="28"/>
      <c r="E818" s="28"/>
      <c r="F818" s="28"/>
      <c r="G818" s="73"/>
      <c r="H818" s="229"/>
      <c r="I818" s="27"/>
      <c r="J818" s="77"/>
      <c r="K818" s="217"/>
      <c r="L818" s="73"/>
      <c r="M818" s="27"/>
      <c r="N818" s="27"/>
      <c r="O818" s="32"/>
      <c r="P818" s="28"/>
      <c r="Q818" s="27"/>
      <c r="R818" s="32"/>
      <c r="S818" s="1828"/>
    </row>
    <row r="819" spans="4:19" s="4" customFormat="1" ht="19.7" customHeight="1">
      <c r="D819" s="28"/>
      <c r="E819" s="28"/>
      <c r="F819" s="28"/>
      <c r="G819" s="73"/>
      <c r="H819" s="229"/>
      <c r="I819" s="27"/>
      <c r="J819" s="77"/>
      <c r="K819" s="217"/>
      <c r="L819" s="73"/>
      <c r="M819" s="27"/>
      <c r="N819" s="27"/>
      <c r="O819" s="32"/>
      <c r="P819" s="28"/>
      <c r="Q819" s="27"/>
      <c r="R819" s="32"/>
      <c r="S819" s="1828"/>
    </row>
    <row r="820" spans="4:19" s="4" customFormat="1" ht="19.7" customHeight="1">
      <c r="D820" s="28"/>
      <c r="E820" s="28"/>
      <c r="F820" s="28"/>
      <c r="G820" s="73"/>
      <c r="H820" s="229"/>
      <c r="I820" s="27"/>
      <c r="J820" s="77"/>
      <c r="K820" s="217"/>
      <c r="L820" s="73"/>
      <c r="M820" s="27"/>
      <c r="N820" s="27"/>
      <c r="O820" s="32"/>
      <c r="P820" s="28"/>
      <c r="Q820" s="27"/>
      <c r="R820" s="32"/>
      <c r="S820" s="1828"/>
    </row>
    <row r="821" spans="4:19" s="4" customFormat="1" ht="19.7" customHeight="1">
      <c r="D821" s="28"/>
      <c r="E821" s="28"/>
      <c r="F821" s="28"/>
      <c r="G821" s="73"/>
      <c r="H821" s="229"/>
      <c r="I821" s="27"/>
      <c r="J821" s="77"/>
      <c r="K821" s="217"/>
      <c r="L821" s="73"/>
      <c r="M821" s="27"/>
      <c r="N821" s="27"/>
      <c r="O821" s="32"/>
      <c r="P821" s="28"/>
      <c r="Q821" s="27"/>
      <c r="R821" s="32"/>
      <c r="S821" s="1828"/>
    </row>
    <row r="822" spans="4:19" s="4" customFormat="1" ht="19.7" customHeight="1">
      <c r="D822" s="28"/>
      <c r="E822" s="28"/>
      <c r="F822" s="28"/>
      <c r="G822" s="73"/>
      <c r="H822" s="229"/>
      <c r="I822" s="27"/>
      <c r="J822" s="77"/>
      <c r="K822" s="217"/>
      <c r="L822" s="73"/>
      <c r="M822" s="27"/>
      <c r="N822" s="27"/>
      <c r="O822" s="32"/>
      <c r="P822" s="28"/>
      <c r="Q822" s="27"/>
      <c r="R822" s="32"/>
      <c r="S822" s="1828"/>
    </row>
    <row r="823" spans="4:19" s="4" customFormat="1" ht="19.7" customHeight="1">
      <c r="D823" s="28"/>
      <c r="E823" s="28"/>
      <c r="F823" s="28"/>
      <c r="G823" s="73"/>
      <c r="H823" s="229"/>
      <c r="I823" s="27"/>
      <c r="J823" s="77"/>
      <c r="K823" s="217"/>
      <c r="L823" s="73"/>
      <c r="M823" s="27"/>
      <c r="N823" s="27"/>
      <c r="O823" s="32"/>
      <c r="P823" s="28"/>
      <c r="Q823" s="27"/>
      <c r="R823" s="32"/>
      <c r="S823" s="1828"/>
    </row>
    <row r="824" spans="4:19" s="4" customFormat="1" ht="19.7" customHeight="1">
      <c r="D824" s="28"/>
      <c r="E824" s="28"/>
      <c r="F824" s="28"/>
      <c r="G824" s="73"/>
      <c r="H824" s="229"/>
      <c r="I824" s="27"/>
      <c r="J824" s="77"/>
      <c r="K824" s="217"/>
      <c r="L824" s="73"/>
      <c r="M824" s="27"/>
      <c r="N824" s="27"/>
      <c r="O824" s="32"/>
      <c r="P824" s="28"/>
      <c r="Q824" s="27"/>
      <c r="R824" s="32"/>
      <c r="S824" s="1828"/>
    </row>
    <row r="825" spans="4:19" s="4" customFormat="1" ht="19.7" customHeight="1">
      <c r="D825" s="28"/>
      <c r="E825" s="28"/>
      <c r="F825" s="28"/>
      <c r="G825" s="73"/>
      <c r="H825" s="229"/>
      <c r="I825" s="27"/>
      <c r="J825" s="77"/>
      <c r="K825" s="217"/>
      <c r="L825" s="73"/>
      <c r="M825" s="27"/>
      <c r="N825" s="27"/>
      <c r="O825" s="32"/>
      <c r="P825" s="28"/>
      <c r="Q825" s="27"/>
      <c r="R825" s="32"/>
      <c r="S825" s="1828"/>
    </row>
    <row r="826" spans="4:19" s="4" customFormat="1" ht="19.7" customHeight="1">
      <c r="D826" s="28"/>
      <c r="E826" s="28"/>
      <c r="F826" s="28"/>
      <c r="G826" s="73"/>
      <c r="H826" s="229"/>
      <c r="I826" s="27"/>
      <c r="J826" s="77"/>
      <c r="K826" s="217"/>
      <c r="L826" s="73"/>
      <c r="M826" s="27"/>
      <c r="N826" s="27"/>
      <c r="O826" s="32"/>
      <c r="P826" s="28"/>
      <c r="Q826" s="27"/>
      <c r="R826" s="32"/>
      <c r="S826" s="1828"/>
    </row>
    <row r="827" spans="4:19" s="4" customFormat="1" ht="19.7" customHeight="1">
      <c r="D827" s="28"/>
      <c r="E827" s="28"/>
      <c r="F827" s="28"/>
      <c r="G827" s="73"/>
      <c r="H827" s="229"/>
      <c r="I827" s="27"/>
      <c r="J827" s="77"/>
      <c r="K827" s="217"/>
      <c r="L827" s="73"/>
      <c r="M827" s="27"/>
      <c r="N827" s="27"/>
      <c r="O827" s="32"/>
      <c r="P827" s="28"/>
      <c r="Q827" s="27"/>
      <c r="R827" s="32"/>
      <c r="S827" s="1828"/>
    </row>
    <row r="828" spans="4:19" s="4" customFormat="1" ht="19.7" customHeight="1">
      <c r="D828" s="28"/>
      <c r="E828" s="28"/>
      <c r="F828" s="28"/>
      <c r="G828" s="73"/>
      <c r="H828" s="229"/>
      <c r="I828" s="27"/>
      <c r="J828" s="77"/>
      <c r="K828" s="217"/>
      <c r="L828" s="73"/>
      <c r="M828" s="27"/>
      <c r="N828" s="27"/>
      <c r="O828" s="32"/>
      <c r="P828" s="28"/>
      <c r="Q828" s="27"/>
      <c r="R828" s="32"/>
      <c r="S828" s="1828"/>
    </row>
    <row r="829" spans="4:19" s="4" customFormat="1" ht="19.7" customHeight="1">
      <c r="D829" s="28"/>
      <c r="E829" s="28"/>
      <c r="F829" s="28"/>
      <c r="G829" s="73"/>
      <c r="H829" s="229"/>
      <c r="I829" s="27"/>
      <c r="J829" s="77"/>
      <c r="K829" s="217"/>
      <c r="L829" s="73"/>
      <c r="M829" s="27"/>
      <c r="N829" s="27"/>
      <c r="O829" s="32"/>
      <c r="P829" s="28"/>
      <c r="Q829" s="27"/>
      <c r="R829" s="32"/>
      <c r="S829" s="1828"/>
    </row>
    <row r="830" spans="4:19" s="4" customFormat="1" ht="19.7" customHeight="1">
      <c r="D830" s="28"/>
      <c r="E830" s="28"/>
      <c r="F830" s="28"/>
      <c r="G830" s="73"/>
      <c r="H830" s="229"/>
      <c r="I830" s="27"/>
      <c r="J830" s="77"/>
      <c r="K830" s="217"/>
      <c r="L830" s="73"/>
      <c r="M830" s="27"/>
      <c r="N830" s="27"/>
      <c r="O830" s="32"/>
      <c r="P830" s="28"/>
      <c r="Q830" s="27"/>
      <c r="R830" s="32"/>
      <c r="S830" s="1828"/>
    </row>
    <row r="831" spans="4:19" s="4" customFormat="1" ht="19.7" customHeight="1">
      <c r="D831" s="28"/>
      <c r="E831" s="28"/>
      <c r="F831" s="28"/>
      <c r="G831" s="73"/>
      <c r="H831" s="229"/>
      <c r="I831" s="27"/>
      <c r="J831" s="77"/>
      <c r="K831" s="217"/>
      <c r="L831" s="73"/>
      <c r="M831" s="27"/>
      <c r="N831" s="27"/>
      <c r="O831" s="32"/>
      <c r="P831" s="28"/>
      <c r="Q831" s="27"/>
      <c r="R831" s="32"/>
      <c r="S831" s="1828"/>
    </row>
    <row r="832" spans="4:19" s="4" customFormat="1" ht="19.7" customHeight="1">
      <c r="D832" s="28"/>
      <c r="E832" s="28"/>
      <c r="F832" s="28"/>
      <c r="G832" s="73"/>
      <c r="H832" s="229"/>
      <c r="I832" s="27"/>
      <c r="J832" s="77"/>
      <c r="K832" s="217"/>
      <c r="L832" s="73"/>
      <c r="M832" s="27"/>
      <c r="N832" s="27"/>
      <c r="O832" s="32"/>
      <c r="P832" s="28"/>
      <c r="Q832" s="27"/>
      <c r="R832" s="32"/>
      <c r="S832" s="1828"/>
    </row>
    <row r="833" spans="4:19" s="4" customFormat="1" ht="19.7" customHeight="1">
      <c r="D833" s="28"/>
      <c r="E833" s="28"/>
      <c r="F833" s="28"/>
      <c r="G833" s="73"/>
      <c r="H833" s="229"/>
      <c r="I833" s="27"/>
      <c r="J833" s="77"/>
      <c r="K833" s="217"/>
      <c r="L833" s="73"/>
      <c r="M833" s="27"/>
      <c r="N833" s="27"/>
      <c r="O833" s="32"/>
      <c r="P833" s="28"/>
      <c r="Q833" s="27"/>
      <c r="R833" s="32"/>
      <c r="S833" s="1828"/>
    </row>
    <row r="834" spans="4:19" s="4" customFormat="1" ht="19.7" customHeight="1">
      <c r="D834" s="28"/>
      <c r="E834" s="28"/>
      <c r="F834" s="28"/>
      <c r="G834" s="73"/>
      <c r="H834" s="229"/>
      <c r="I834" s="27"/>
      <c r="J834" s="77"/>
      <c r="K834" s="217"/>
      <c r="L834" s="73"/>
      <c r="M834" s="27"/>
      <c r="N834" s="27"/>
      <c r="O834" s="32"/>
      <c r="P834" s="28"/>
      <c r="Q834" s="27"/>
      <c r="R834" s="32"/>
      <c r="S834" s="1828"/>
    </row>
    <row r="835" spans="4:19" s="4" customFormat="1" ht="19.7" customHeight="1">
      <c r="D835" s="28"/>
      <c r="E835" s="28"/>
      <c r="F835" s="28"/>
      <c r="G835" s="73"/>
      <c r="H835" s="229"/>
      <c r="I835" s="27"/>
      <c r="J835" s="77"/>
      <c r="K835" s="217"/>
      <c r="L835" s="73"/>
      <c r="M835" s="27"/>
      <c r="N835" s="27"/>
      <c r="O835" s="32"/>
      <c r="P835" s="28"/>
      <c r="Q835" s="27"/>
      <c r="R835" s="32"/>
      <c r="S835" s="1828"/>
    </row>
    <row r="836" spans="4:19" s="4" customFormat="1" ht="19.7" customHeight="1">
      <c r="D836" s="28"/>
      <c r="E836" s="28"/>
      <c r="F836" s="28"/>
      <c r="G836" s="73"/>
      <c r="H836" s="229"/>
      <c r="I836" s="27"/>
      <c r="J836" s="77"/>
      <c r="K836" s="217"/>
      <c r="L836" s="73"/>
      <c r="M836" s="27"/>
      <c r="N836" s="27"/>
      <c r="O836" s="32"/>
      <c r="P836" s="28"/>
      <c r="Q836" s="27"/>
      <c r="R836" s="32"/>
      <c r="S836" s="1828"/>
    </row>
    <row r="837" spans="4:19" s="4" customFormat="1" ht="19.7" customHeight="1">
      <c r="D837" s="28"/>
      <c r="E837" s="28"/>
      <c r="F837" s="28"/>
      <c r="G837" s="73"/>
      <c r="H837" s="229"/>
      <c r="I837" s="27"/>
      <c r="J837" s="77"/>
      <c r="K837" s="217"/>
      <c r="L837" s="73"/>
      <c r="M837" s="27"/>
      <c r="N837" s="27"/>
      <c r="O837" s="32"/>
      <c r="P837" s="28"/>
      <c r="Q837" s="27"/>
      <c r="R837" s="32"/>
      <c r="S837" s="1828"/>
    </row>
    <row r="838" spans="4:19" s="4" customFormat="1" ht="19.7" customHeight="1">
      <c r="D838" s="28"/>
      <c r="E838" s="28"/>
      <c r="F838" s="28"/>
      <c r="G838" s="73"/>
      <c r="H838" s="229"/>
      <c r="I838" s="27"/>
      <c r="J838" s="77"/>
      <c r="K838" s="217"/>
      <c r="L838" s="73"/>
      <c r="M838" s="27"/>
      <c r="N838" s="27"/>
      <c r="O838" s="32"/>
      <c r="P838" s="28"/>
      <c r="Q838" s="27"/>
      <c r="R838" s="32"/>
      <c r="S838" s="1828"/>
    </row>
    <row r="839" spans="4:19" s="4" customFormat="1" ht="19.7" customHeight="1">
      <c r="D839" s="28"/>
      <c r="E839" s="28"/>
      <c r="F839" s="28"/>
      <c r="G839" s="73"/>
      <c r="H839" s="229"/>
      <c r="I839" s="27"/>
      <c r="J839" s="77"/>
      <c r="K839" s="217"/>
      <c r="L839" s="73"/>
      <c r="M839" s="27"/>
      <c r="N839" s="27"/>
      <c r="O839" s="32"/>
      <c r="P839" s="28"/>
      <c r="Q839" s="27"/>
      <c r="R839" s="32"/>
      <c r="S839" s="1828"/>
    </row>
    <row r="840" spans="4:19" s="4" customFormat="1" ht="19.7" customHeight="1">
      <c r="D840" s="28"/>
      <c r="E840" s="28"/>
      <c r="F840" s="28"/>
      <c r="G840" s="73"/>
      <c r="H840" s="229"/>
      <c r="I840" s="27"/>
      <c r="J840" s="77"/>
      <c r="K840" s="217"/>
      <c r="L840" s="73"/>
      <c r="M840" s="27"/>
      <c r="N840" s="27"/>
      <c r="O840" s="32"/>
      <c r="P840" s="28"/>
      <c r="Q840" s="27"/>
      <c r="R840" s="32"/>
      <c r="S840" s="1828"/>
    </row>
    <row r="841" spans="4:19" s="4" customFormat="1" ht="19.7" customHeight="1">
      <c r="D841" s="28"/>
      <c r="E841" s="28"/>
      <c r="F841" s="28"/>
      <c r="G841" s="73"/>
      <c r="H841" s="229"/>
      <c r="I841" s="27"/>
      <c r="J841" s="77"/>
      <c r="K841" s="217"/>
      <c r="L841" s="73"/>
      <c r="M841" s="27"/>
      <c r="N841" s="27"/>
      <c r="O841" s="32"/>
      <c r="P841" s="28"/>
      <c r="Q841" s="27"/>
      <c r="R841" s="32"/>
      <c r="S841" s="1828"/>
    </row>
    <row r="842" spans="4:19" s="4" customFormat="1" ht="19.7" customHeight="1">
      <c r="D842" s="28"/>
      <c r="E842" s="28"/>
      <c r="F842" s="28"/>
      <c r="G842" s="73"/>
      <c r="H842" s="229"/>
      <c r="I842" s="27"/>
      <c r="J842" s="77"/>
      <c r="K842" s="217"/>
      <c r="L842" s="73"/>
      <c r="M842" s="27"/>
      <c r="N842" s="27"/>
      <c r="O842" s="32"/>
      <c r="P842" s="28"/>
      <c r="Q842" s="27"/>
      <c r="R842" s="32"/>
      <c r="S842" s="1828"/>
    </row>
    <row r="843" spans="4:19" s="4" customFormat="1" ht="19.7" customHeight="1">
      <c r="D843" s="28"/>
      <c r="E843" s="28"/>
      <c r="F843" s="28"/>
      <c r="G843" s="73"/>
      <c r="H843" s="229"/>
      <c r="I843" s="27"/>
      <c r="J843" s="77"/>
      <c r="K843" s="217"/>
      <c r="L843" s="73"/>
      <c r="M843" s="27"/>
      <c r="N843" s="27"/>
      <c r="O843" s="32"/>
      <c r="P843" s="28"/>
      <c r="Q843" s="27"/>
      <c r="R843" s="32"/>
      <c r="S843" s="1828"/>
    </row>
    <row r="844" spans="4:19" s="4" customFormat="1" ht="19.7" customHeight="1">
      <c r="D844" s="28"/>
      <c r="E844" s="28"/>
      <c r="F844" s="28"/>
      <c r="G844" s="73"/>
      <c r="H844" s="229"/>
      <c r="I844" s="27"/>
      <c r="J844" s="77"/>
      <c r="K844" s="217"/>
      <c r="L844" s="73"/>
      <c r="M844" s="27"/>
      <c r="N844" s="27"/>
      <c r="O844" s="32"/>
      <c r="P844" s="28"/>
      <c r="Q844" s="27"/>
      <c r="R844" s="32"/>
      <c r="S844" s="1828"/>
    </row>
    <row r="845" spans="4:19" s="4" customFormat="1" ht="19.7" customHeight="1">
      <c r="D845" s="28"/>
      <c r="E845" s="28"/>
      <c r="F845" s="28"/>
      <c r="G845" s="73"/>
      <c r="H845" s="229"/>
      <c r="I845" s="27"/>
      <c r="J845" s="77"/>
      <c r="K845" s="217"/>
      <c r="L845" s="73"/>
      <c r="M845" s="27"/>
      <c r="N845" s="27"/>
      <c r="O845" s="32"/>
      <c r="P845" s="28"/>
      <c r="Q845" s="27"/>
      <c r="R845" s="32"/>
      <c r="S845" s="1828"/>
    </row>
    <row r="846" spans="4:19" s="4" customFormat="1" ht="19.7" customHeight="1">
      <c r="D846" s="28"/>
      <c r="E846" s="28"/>
      <c r="F846" s="28"/>
      <c r="G846" s="73"/>
      <c r="H846" s="229"/>
      <c r="I846" s="27"/>
      <c r="J846" s="77"/>
      <c r="K846" s="217"/>
      <c r="L846" s="73"/>
      <c r="M846" s="27"/>
      <c r="N846" s="27"/>
      <c r="O846" s="32"/>
      <c r="P846" s="28"/>
      <c r="Q846" s="27"/>
      <c r="R846" s="32"/>
      <c r="S846" s="1828"/>
    </row>
    <row r="847" spans="4:19" s="4" customFormat="1" ht="19.7" customHeight="1">
      <c r="D847" s="28"/>
      <c r="E847" s="28"/>
      <c r="F847" s="28"/>
      <c r="G847" s="73"/>
      <c r="H847" s="229"/>
      <c r="I847" s="27"/>
      <c r="J847" s="77"/>
      <c r="K847" s="217"/>
      <c r="L847" s="73"/>
      <c r="M847" s="27"/>
      <c r="N847" s="27"/>
      <c r="O847" s="32"/>
      <c r="P847" s="28"/>
      <c r="Q847" s="27"/>
      <c r="R847" s="32"/>
      <c r="S847" s="1828"/>
    </row>
    <row r="848" spans="4:19" s="4" customFormat="1" ht="19.7" customHeight="1">
      <c r="D848" s="28"/>
      <c r="E848" s="28"/>
      <c r="F848" s="28"/>
      <c r="G848" s="73"/>
      <c r="H848" s="229"/>
      <c r="I848" s="27"/>
      <c r="J848" s="77"/>
      <c r="K848" s="217"/>
      <c r="L848" s="73"/>
      <c r="M848" s="27"/>
      <c r="N848" s="27"/>
      <c r="O848" s="32"/>
      <c r="P848" s="28"/>
      <c r="Q848" s="27"/>
      <c r="R848" s="32"/>
      <c r="S848" s="1828"/>
    </row>
    <row r="849" spans="4:19" s="4" customFormat="1" ht="19.7" customHeight="1">
      <c r="D849" s="28"/>
      <c r="E849" s="28"/>
      <c r="F849" s="28"/>
      <c r="G849" s="73"/>
      <c r="H849" s="229"/>
      <c r="I849" s="27"/>
      <c r="J849" s="77"/>
      <c r="K849" s="217"/>
      <c r="L849" s="73"/>
      <c r="M849" s="27"/>
      <c r="N849" s="27"/>
      <c r="O849" s="32"/>
      <c r="P849" s="28"/>
      <c r="Q849" s="27"/>
      <c r="R849" s="32"/>
      <c r="S849" s="1828"/>
    </row>
    <row r="850" spans="4:19" s="4" customFormat="1" ht="19.7" customHeight="1">
      <c r="D850" s="28"/>
      <c r="E850" s="28"/>
      <c r="F850" s="28"/>
      <c r="G850" s="73"/>
      <c r="H850" s="229"/>
      <c r="I850" s="27"/>
      <c r="J850" s="77"/>
      <c r="K850" s="217"/>
      <c r="L850" s="73"/>
      <c r="M850" s="27"/>
      <c r="N850" s="27"/>
      <c r="O850" s="32"/>
      <c r="P850" s="28"/>
      <c r="Q850" s="27"/>
      <c r="R850" s="32"/>
      <c r="S850" s="1828"/>
    </row>
    <row r="851" spans="4:19" s="4" customFormat="1" ht="19.7" customHeight="1">
      <c r="D851" s="28"/>
      <c r="E851" s="28"/>
      <c r="F851" s="28"/>
      <c r="G851" s="73"/>
      <c r="H851" s="229"/>
      <c r="I851" s="27"/>
      <c r="J851" s="77"/>
      <c r="K851" s="217"/>
      <c r="L851" s="73"/>
      <c r="M851" s="27"/>
      <c r="N851" s="27"/>
      <c r="O851" s="32"/>
      <c r="P851" s="28"/>
      <c r="Q851" s="27"/>
      <c r="R851" s="32"/>
      <c r="S851" s="1828"/>
    </row>
    <row r="852" spans="4:19" s="4" customFormat="1" ht="19.7" customHeight="1">
      <c r="D852" s="28"/>
      <c r="E852" s="28"/>
      <c r="F852" s="28"/>
      <c r="G852" s="73"/>
      <c r="H852" s="229"/>
      <c r="I852" s="27"/>
      <c r="J852" s="77"/>
      <c r="K852" s="217"/>
      <c r="L852" s="73"/>
      <c r="M852" s="27"/>
      <c r="N852" s="27"/>
      <c r="O852" s="32"/>
      <c r="P852" s="28"/>
      <c r="Q852" s="27"/>
      <c r="R852" s="32"/>
      <c r="S852" s="1828"/>
    </row>
    <row r="853" spans="4:19" s="4" customFormat="1" ht="19.7" customHeight="1">
      <c r="D853" s="28"/>
      <c r="E853" s="28"/>
      <c r="F853" s="28"/>
      <c r="G853" s="73"/>
      <c r="H853" s="229"/>
      <c r="I853" s="27"/>
      <c r="J853" s="77"/>
      <c r="K853" s="217"/>
      <c r="L853" s="73"/>
      <c r="M853" s="27"/>
      <c r="N853" s="27"/>
      <c r="O853" s="32"/>
      <c r="P853" s="28"/>
      <c r="Q853" s="27"/>
      <c r="R853" s="32"/>
      <c r="S853" s="1828"/>
    </row>
    <row r="854" spans="4:19" s="4" customFormat="1" ht="19.7" customHeight="1">
      <c r="D854" s="28"/>
      <c r="E854" s="28"/>
      <c r="F854" s="28"/>
      <c r="G854" s="73"/>
      <c r="H854" s="229"/>
      <c r="I854" s="27"/>
      <c r="J854" s="77"/>
      <c r="K854" s="217"/>
      <c r="L854" s="73"/>
      <c r="M854" s="27"/>
      <c r="N854" s="27"/>
      <c r="O854" s="32"/>
      <c r="P854" s="28"/>
      <c r="Q854" s="27"/>
      <c r="R854" s="32"/>
      <c r="S854" s="1828"/>
    </row>
    <row r="855" spans="4:19" s="4" customFormat="1" ht="19.7" customHeight="1">
      <c r="D855" s="28"/>
      <c r="E855" s="28"/>
      <c r="F855" s="28"/>
      <c r="G855" s="73"/>
      <c r="H855" s="229"/>
      <c r="I855" s="27"/>
      <c r="J855" s="77"/>
      <c r="K855" s="217"/>
      <c r="L855" s="73"/>
      <c r="M855" s="27"/>
      <c r="N855" s="27"/>
      <c r="O855" s="32"/>
      <c r="P855" s="28"/>
      <c r="Q855" s="27"/>
      <c r="R855" s="32"/>
      <c r="S855" s="1828"/>
    </row>
    <row r="856" spans="4:19" s="4" customFormat="1" ht="19.7" customHeight="1">
      <c r="D856" s="28"/>
      <c r="E856" s="28"/>
      <c r="F856" s="28"/>
      <c r="G856" s="73"/>
      <c r="H856" s="229"/>
      <c r="I856" s="27"/>
      <c r="J856" s="77"/>
      <c r="K856" s="217"/>
      <c r="L856" s="73"/>
      <c r="M856" s="27"/>
      <c r="N856" s="27"/>
      <c r="O856" s="32"/>
      <c r="P856" s="28"/>
      <c r="Q856" s="27"/>
      <c r="R856" s="32"/>
      <c r="S856" s="1828"/>
    </row>
    <row r="857" spans="4:19" s="4" customFormat="1" ht="19.7" customHeight="1">
      <c r="D857" s="28"/>
      <c r="E857" s="28"/>
      <c r="F857" s="28"/>
      <c r="G857" s="73"/>
      <c r="H857" s="229"/>
      <c r="I857" s="27"/>
      <c r="J857" s="77"/>
      <c r="K857" s="217"/>
      <c r="L857" s="73"/>
      <c r="M857" s="27"/>
      <c r="N857" s="27"/>
      <c r="O857" s="32"/>
      <c r="P857" s="28"/>
      <c r="Q857" s="27"/>
      <c r="R857" s="32"/>
      <c r="S857" s="1828"/>
    </row>
    <row r="858" spans="4:19" s="4" customFormat="1" ht="19.7" customHeight="1">
      <c r="D858" s="28"/>
      <c r="E858" s="28"/>
      <c r="F858" s="28"/>
      <c r="G858" s="73"/>
      <c r="H858" s="229"/>
      <c r="I858" s="27"/>
      <c r="J858" s="77"/>
      <c r="K858" s="217"/>
      <c r="L858" s="73"/>
      <c r="M858" s="27"/>
      <c r="N858" s="27"/>
      <c r="O858" s="32"/>
      <c r="P858" s="28"/>
      <c r="Q858" s="27"/>
      <c r="R858" s="32"/>
      <c r="S858" s="1828"/>
    </row>
    <row r="859" spans="4:19" s="4" customFormat="1" ht="19.7" customHeight="1">
      <c r="D859" s="28"/>
      <c r="E859" s="28"/>
      <c r="F859" s="28"/>
      <c r="G859" s="73"/>
      <c r="H859" s="229"/>
      <c r="I859" s="27"/>
      <c r="J859" s="77"/>
      <c r="K859" s="217"/>
      <c r="L859" s="73"/>
      <c r="M859" s="27"/>
      <c r="N859" s="27"/>
      <c r="O859" s="32"/>
      <c r="P859" s="28"/>
      <c r="Q859" s="27"/>
      <c r="R859" s="32"/>
      <c r="S859" s="1828"/>
    </row>
    <row r="860" spans="4:19" s="4" customFormat="1" ht="19.7" customHeight="1">
      <c r="D860" s="28"/>
      <c r="E860" s="28"/>
      <c r="F860" s="28"/>
      <c r="G860" s="73"/>
      <c r="H860" s="229"/>
      <c r="I860" s="27"/>
      <c r="J860" s="77"/>
      <c r="K860" s="217"/>
      <c r="L860" s="73"/>
      <c r="M860" s="27"/>
      <c r="N860" s="27"/>
      <c r="O860" s="32"/>
      <c r="P860" s="28"/>
      <c r="Q860" s="27"/>
      <c r="R860" s="32"/>
      <c r="S860" s="1828"/>
    </row>
    <row r="861" spans="4:19" s="4" customFormat="1" ht="19.7" customHeight="1">
      <c r="D861" s="28"/>
      <c r="E861" s="28"/>
      <c r="F861" s="28"/>
      <c r="G861" s="73"/>
      <c r="H861" s="229"/>
      <c r="I861" s="27"/>
      <c r="J861" s="77"/>
      <c r="K861" s="217"/>
      <c r="L861" s="73"/>
      <c r="M861" s="27"/>
      <c r="N861" s="27"/>
      <c r="O861" s="32"/>
      <c r="P861" s="28"/>
      <c r="Q861" s="27"/>
      <c r="R861" s="32"/>
      <c r="S861" s="1828"/>
    </row>
    <row r="862" spans="4:19" s="4" customFormat="1" ht="19.7" customHeight="1">
      <c r="D862" s="28"/>
      <c r="E862" s="28"/>
      <c r="F862" s="28"/>
      <c r="G862" s="73"/>
      <c r="H862" s="229"/>
      <c r="I862" s="27"/>
      <c r="J862" s="77"/>
      <c r="K862" s="217"/>
      <c r="L862" s="73"/>
      <c r="M862" s="27"/>
      <c r="N862" s="27"/>
      <c r="O862" s="32"/>
      <c r="P862" s="28"/>
      <c r="Q862" s="27"/>
      <c r="R862" s="32"/>
      <c r="S862" s="1828"/>
    </row>
    <row r="863" spans="4:19" s="4" customFormat="1" ht="19.7" customHeight="1">
      <c r="D863" s="28"/>
      <c r="E863" s="28"/>
      <c r="F863" s="28"/>
      <c r="G863" s="73"/>
      <c r="H863" s="229"/>
      <c r="I863" s="27"/>
      <c r="J863" s="77"/>
      <c r="K863" s="217"/>
      <c r="L863" s="73"/>
      <c r="M863" s="27"/>
      <c r="N863" s="27"/>
      <c r="O863" s="32"/>
      <c r="P863" s="28"/>
      <c r="Q863" s="27"/>
      <c r="R863" s="32"/>
      <c r="S863" s="1828"/>
    </row>
    <row r="864" spans="4:19" s="4" customFormat="1" ht="19.7" customHeight="1">
      <c r="D864" s="28"/>
      <c r="E864" s="28"/>
      <c r="F864" s="28"/>
      <c r="G864" s="73"/>
      <c r="H864" s="229"/>
      <c r="I864" s="27"/>
      <c r="J864" s="77"/>
      <c r="K864" s="217"/>
      <c r="L864" s="73"/>
      <c r="M864" s="27"/>
      <c r="N864" s="27"/>
      <c r="O864" s="32"/>
      <c r="P864" s="28"/>
      <c r="Q864" s="27"/>
      <c r="R864" s="32"/>
      <c r="S864" s="1828"/>
    </row>
    <row r="865" spans="4:19" s="4" customFormat="1" ht="19.7" customHeight="1">
      <c r="D865" s="28"/>
      <c r="E865" s="28"/>
      <c r="F865" s="28"/>
      <c r="G865" s="73"/>
      <c r="H865" s="229"/>
      <c r="I865" s="27"/>
      <c r="J865" s="77"/>
      <c r="K865" s="217"/>
      <c r="L865" s="73"/>
      <c r="M865" s="27"/>
      <c r="N865" s="27"/>
      <c r="O865" s="32"/>
      <c r="P865" s="28"/>
      <c r="Q865" s="27"/>
      <c r="R865" s="32"/>
      <c r="S865" s="1828"/>
    </row>
    <row r="866" spans="4:19" s="4" customFormat="1" ht="19.7" customHeight="1">
      <c r="D866" s="28"/>
      <c r="E866" s="28"/>
      <c r="F866" s="28"/>
      <c r="G866" s="73"/>
      <c r="H866" s="229"/>
      <c r="I866" s="27"/>
      <c r="J866" s="77"/>
      <c r="K866" s="217"/>
      <c r="L866" s="73"/>
      <c r="M866" s="27"/>
      <c r="N866" s="27"/>
      <c r="O866" s="32"/>
      <c r="P866" s="28"/>
      <c r="Q866" s="27"/>
      <c r="R866" s="32"/>
      <c r="S866" s="1828"/>
    </row>
    <row r="867" spans="4:19" s="4" customFormat="1" ht="19.7" customHeight="1">
      <c r="D867" s="28"/>
      <c r="E867" s="28"/>
      <c r="F867" s="28"/>
      <c r="G867" s="73"/>
      <c r="H867" s="229"/>
      <c r="I867" s="27"/>
      <c r="J867" s="77"/>
      <c r="K867" s="217"/>
      <c r="L867" s="73"/>
      <c r="M867" s="27"/>
      <c r="N867" s="27"/>
      <c r="O867" s="32"/>
      <c r="P867" s="28"/>
      <c r="Q867" s="27"/>
      <c r="R867" s="32"/>
      <c r="S867" s="1828"/>
    </row>
    <row r="868" spans="4:19" s="4" customFormat="1" ht="19.7" customHeight="1">
      <c r="D868" s="28"/>
      <c r="E868" s="28"/>
      <c r="F868" s="28"/>
      <c r="G868" s="73"/>
      <c r="H868" s="229"/>
      <c r="I868" s="27"/>
      <c r="J868" s="77"/>
      <c r="K868" s="217"/>
      <c r="L868" s="73"/>
      <c r="M868" s="27"/>
      <c r="N868" s="27"/>
      <c r="O868" s="32"/>
      <c r="P868" s="28"/>
      <c r="Q868" s="27"/>
      <c r="R868" s="32"/>
      <c r="S868" s="1828"/>
    </row>
    <row r="869" spans="4:19" s="4" customFormat="1" ht="19.7" customHeight="1">
      <c r="D869" s="28"/>
      <c r="E869" s="28"/>
      <c r="F869" s="28"/>
      <c r="G869" s="73"/>
      <c r="H869" s="229"/>
      <c r="I869" s="27"/>
      <c r="J869" s="77"/>
      <c r="K869" s="217"/>
      <c r="L869" s="73"/>
      <c r="M869" s="27"/>
      <c r="N869" s="27"/>
      <c r="O869" s="32"/>
      <c r="P869" s="28"/>
      <c r="Q869" s="27"/>
      <c r="R869" s="32"/>
      <c r="S869" s="1828"/>
    </row>
    <row r="870" spans="4:19" s="4" customFormat="1" ht="19.7" customHeight="1">
      <c r="D870" s="28"/>
      <c r="E870" s="28"/>
      <c r="F870" s="28"/>
      <c r="G870" s="73"/>
      <c r="H870" s="229"/>
      <c r="I870" s="27"/>
      <c r="J870" s="77"/>
      <c r="K870" s="217"/>
      <c r="L870" s="73"/>
      <c r="M870" s="27"/>
      <c r="N870" s="27"/>
      <c r="O870" s="32"/>
      <c r="P870" s="28"/>
      <c r="Q870" s="27"/>
      <c r="R870" s="32"/>
      <c r="S870" s="1828"/>
    </row>
    <row r="871" spans="4:19" s="4" customFormat="1" ht="19.7" customHeight="1">
      <c r="D871" s="28"/>
      <c r="E871" s="28"/>
      <c r="F871" s="28"/>
      <c r="G871" s="73"/>
      <c r="H871" s="229"/>
      <c r="I871" s="27"/>
      <c r="J871" s="77"/>
      <c r="K871" s="217"/>
      <c r="L871" s="73"/>
      <c r="M871" s="27"/>
      <c r="N871" s="27"/>
      <c r="O871" s="32"/>
      <c r="P871" s="28"/>
      <c r="Q871" s="27"/>
      <c r="R871" s="32"/>
      <c r="S871" s="1828"/>
    </row>
    <row r="872" spans="4:19" s="4" customFormat="1" ht="19.7" customHeight="1">
      <c r="D872" s="28"/>
      <c r="E872" s="28"/>
      <c r="F872" s="28"/>
      <c r="G872" s="73"/>
      <c r="H872" s="229"/>
      <c r="I872" s="27"/>
      <c r="J872" s="77"/>
      <c r="K872" s="217"/>
      <c r="L872" s="73"/>
      <c r="M872" s="27"/>
      <c r="N872" s="27"/>
      <c r="O872" s="32"/>
      <c r="P872" s="28"/>
      <c r="Q872" s="27"/>
      <c r="R872" s="32"/>
      <c r="S872" s="1828"/>
    </row>
    <row r="873" spans="4:19" s="4" customFormat="1" ht="19.7" customHeight="1">
      <c r="D873" s="28"/>
      <c r="E873" s="28"/>
      <c r="F873" s="28"/>
      <c r="G873" s="73"/>
      <c r="H873" s="229"/>
      <c r="I873" s="27"/>
      <c r="J873" s="77"/>
      <c r="K873" s="217"/>
      <c r="L873" s="73"/>
      <c r="M873" s="27"/>
      <c r="N873" s="27"/>
      <c r="O873" s="32"/>
      <c r="P873" s="28"/>
      <c r="Q873" s="27"/>
      <c r="R873" s="32"/>
      <c r="S873" s="1828"/>
    </row>
    <row r="874" spans="4:19" s="4" customFormat="1" ht="19.7" customHeight="1">
      <c r="D874" s="28"/>
      <c r="E874" s="28"/>
      <c r="F874" s="28"/>
      <c r="G874" s="73"/>
      <c r="H874" s="229"/>
      <c r="I874" s="27"/>
      <c r="J874" s="77"/>
      <c r="K874" s="217"/>
      <c r="L874" s="73"/>
      <c r="M874" s="27"/>
      <c r="N874" s="27"/>
      <c r="O874" s="32"/>
      <c r="P874" s="28"/>
      <c r="Q874" s="27"/>
      <c r="R874" s="32"/>
      <c r="S874" s="1828"/>
    </row>
    <row r="875" spans="4:19" s="4" customFormat="1" ht="19.7" customHeight="1">
      <c r="D875" s="28"/>
      <c r="E875" s="28"/>
      <c r="F875" s="28"/>
      <c r="G875" s="73"/>
      <c r="H875" s="229"/>
      <c r="I875" s="27"/>
      <c r="J875" s="77"/>
      <c r="K875" s="217"/>
      <c r="L875" s="73"/>
      <c r="M875" s="27"/>
      <c r="N875" s="27"/>
      <c r="O875" s="32"/>
      <c r="P875" s="28"/>
      <c r="Q875" s="27"/>
      <c r="R875" s="32"/>
      <c r="S875" s="1828"/>
    </row>
    <row r="876" spans="4:19" s="4" customFormat="1" ht="19.7" customHeight="1">
      <c r="D876" s="28"/>
      <c r="E876" s="28"/>
      <c r="F876" s="28"/>
      <c r="G876" s="73"/>
      <c r="H876" s="229"/>
      <c r="I876" s="27"/>
      <c r="J876" s="77"/>
      <c r="K876" s="217"/>
      <c r="L876" s="73"/>
      <c r="M876" s="27"/>
      <c r="N876" s="27"/>
      <c r="O876" s="32"/>
      <c r="P876" s="28"/>
      <c r="Q876" s="27"/>
      <c r="R876" s="32"/>
      <c r="S876" s="1828"/>
    </row>
    <row r="877" spans="4:19" s="4" customFormat="1" ht="19.7" customHeight="1">
      <c r="D877" s="28"/>
      <c r="E877" s="28"/>
      <c r="F877" s="28"/>
      <c r="G877" s="73"/>
      <c r="H877" s="229"/>
      <c r="I877" s="27"/>
      <c r="J877" s="77"/>
      <c r="K877" s="217"/>
      <c r="L877" s="73"/>
      <c r="M877" s="27"/>
      <c r="N877" s="27"/>
      <c r="O877" s="32"/>
      <c r="P877" s="28"/>
      <c r="Q877" s="27"/>
      <c r="R877" s="32"/>
      <c r="S877" s="1828"/>
    </row>
    <row r="878" spans="4:19" s="4" customFormat="1" ht="19.7" customHeight="1">
      <c r="D878" s="28"/>
      <c r="E878" s="28"/>
      <c r="F878" s="28"/>
      <c r="G878" s="73"/>
      <c r="H878" s="229"/>
      <c r="I878" s="27"/>
      <c r="J878" s="77"/>
      <c r="K878" s="217"/>
      <c r="L878" s="73"/>
      <c r="M878" s="27"/>
      <c r="N878" s="27"/>
      <c r="O878" s="32"/>
      <c r="P878" s="28"/>
      <c r="Q878" s="27"/>
      <c r="R878" s="32"/>
      <c r="S878" s="1828"/>
    </row>
    <row r="879" spans="4:19" s="4" customFormat="1" ht="19.7" customHeight="1">
      <c r="D879" s="28"/>
      <c r="E879" s="28"/>
      <c r="F879" s="28"/>
      <c r="G879" s="73"/>
      <c r="H879" s="229"/>
      <c r="I879" s="27"/>
      <c r="J879" s="77"/>
      <c r="K879" s="217"/>
      <c r="L879" s="73"/>
      <c r="M879" s="27"/>
      <c r="N879" s="27"/>
      <c r="O879" s="32"/>
      <c r="P879" s="28"/>
      <c r="Q879" s="27"/>
      <c r="R879" s="32"/>
      <c r="S879" s="1828"/>
    </row>
    <row r="880" spans="4:19" s="4" customFormat="1" ht="19.7" customHeight="1">
      <c r="D880" s="28"/>
      <c r="E880" s="28"/>
      <c r="F880" s="28"/>
      <c r="G880" s="73"/>
      <c r="H880" s="229"/>
      <c r="I880" s="27"/>
      <c r="J880" s="77"/>
      <c r="K880" s="217"/>
      <c r="L880" s="73"/>
      <c r="M880" s="27"/>
      <c r="N880" s="27"/>
      <c r="O880" s="32"/>
      <c r="P880" s="28"/>
      <c r="Q880" s="27"/>
      <c r="R880" s="32"/>
      <c r="S880" s="1828"/>
    </row>
    <row r="881" spans="4:19" s="4" customFormat="1" ht="19.7" customHeight="1">
      <c r="D881" s="28"/>
      <c r="E881" s="28"/>
      <c r="F881" s="28"/>
      <c r="G881" s="73"/>
      <c r="H881" s="229"/>
      <c r="I881" s="27"/>
      <c r="J881" s="77"/>
      <c r="K881" s="217"/>
      <c r="L881" s="73"/>
      <c r="M881" s="27"/>
      <c r="N881" s="27"/>
      <c r="O881" s="32"/>
      <c r="P881" s="28"/>
      <c r="Q881" s="27"/>
      <c r="R881" s="32"/>
      <c r="S881" s="1828"/>
    </row>
    <row r="882" spans="4:19" s="4" customFormat="1" ht="19.7" customHeight="1">
      <c r="D882" s="28"/>
      <c r="E882" s="28"/>
      <c r="F882" s="28"/>
      <c r="G882" s="73"/>
      <c r="H882" s="229"/>
      <c r="I882" s="27"/>
      <c r="J882" s="77"/>
      <c r="K882" s="217"/>
      <c r="L882" s="73"/>
      <c r="M882" s="27"/>
      <c r="N882" s="27"/>
      <c r="O882" s="32"/>
      <c r="P882" s="28"/>
      <c r="Q882" s="27"/>
      <c r="R882" s="32"/>
      <c r="S882" s="1828"/>
    </row>
    <row r="883" spans="4:19" s="4" customFormat="1" ht="19.7" customHeight="1">
      <c r="D883" s="28"/>
      <c r="E883" s="28"/>
      <c r="F883" s="28"/>
      <c r="G883" s="73"/>
      <c r="H883" s="229"/>
      <c r="I883" s="27"/>
      <c r="J883" s="77"/>
      <c r="K883" s="217"/>
      <c r="L883" s="73"/>
      <c r="M883" s="27"/>
      <c r="N883" s="27"/>
      <c r="O883" s="32"/>
      <c r="P883" s="28"/>
      <c r="Q883" s="27"/>
      <c r="R883" s="32"/>
      <c r="S883" s="1828"/>
    </row>
    <row r="884" spans="4:19" s="4" customFormat="1" ht="19.7" customHeight="1">
      <c r="D884" s="28"/>
      <c r="E884" s="28"/>
      <c r="F884" s="28"/>
      <c r="G884" s="73"/>
      <c r="H884" s="229"/>
      <c r="I884" s="27"/>
      <c r="J884" s="77"/>
      <c r="K884" s="217"/>
      <c r="L884" s="73"/>
      <c r="M884" s="27"/>
      <c r="N884" s="27"/>
      <c r="O884" s="32"/>
      <c r="P884" s="28"/>
      <c r="Q884" s="27"/>
      <c r="R884" s="32"/>
      <c r="S884" s="1828"/>
    </row>
    <row r="885" spans="4:19" s="4" customFormat="1" ht="19.7" customHeight="1">
      <c r="D885" s="28"/>
      <c r="E885" s="28"/>
      <c r="F885" s="28"/>
      <c r="G885" s="73"/>
      <c r="H885" s="229"/>
      <c r="I885" s="27"/>
      <c r="J885" s="77"/>
      <c r="K885" s="217"/>
      <c r="L885" s="73"/>
      <c r="M885" s="27"/>
      <c r="N885" s="27"/>
      <c r="O885" s="32"/>
      <c r="P885" s="28"/>
      <c r="Q885" s="27"/>
      <c r="R885" s="32"/>
      <c r="S885" s="1828"/>
    </row>
    <row r="886" spans="4:19" s="4" customFormat="1" ht="19.7" customHeight="1">
      <c r="D886" s="28"/>
      <c r="E886" s="28"/>
      <c r="F886" s="28"/>
      <c r="G886" s="73"/>
      <c r="H886" s="229"/>
      <c r="I886" s="27"/>
      <c r="J886" s="77"/>
      <c r="K886" s="217"/>
      <c r="L886" s="73"/>
      <c r="M886" s="27"/>
      <c r="N886" s="27"/>
      <c r="O886" s="32"/>
      <c r="P886" s="28"/>
      <c r="Q886" s="27"/>
      <c r="R886" s="32"/>
      <c r="S886" s="1828"/>
    </row>
    <row r="887" spans="4:19" s="4" customFormat="1" ht="19.7" customHeight="1">
      <c r="D887" s="28"/>
      <c r="E887" s="28"/>
      <c r="F887" s="28"/>
      <c r="G887" s="73"/>
      <c r="H887" s="229"/>
      <c r="I887" s="27"/>
      <c r="J887" s="77"/>
      <c r="K887" s="217"/>
      <c r="L887" s="73"/>
      <c r="M887" s="27"/>
      <c r="N887" s="27"/>
      <c r="O887" s="32"/>
      <c r="P887" s="28"/>
      <c r="Q887" s="27"/>
      <c r="R887" s="32"/>
      <c r="S887" s="1828"/>
    </row>
    <row r="888" spans="4:19" s="4" customFormat="1" ht="19.7" customHeight="1">
      <c r="D888" s="28"/>
      <c r="E888" s="28"/>
      <c r="F888" s="28"/>
      <c r="G888" s="73"/>
      <c r="H888" s="229"/>
      <c r="I888" s="27"/>
      <c r="J888" s="77"/>
      <c r="K888" s="217"/>
      <c r="L888" s="73"/>
      <c r="M888" s="27"/>
      <c r="N888" s="27"/>
      <c r="O888" s="32"/>
      <c r="P888" s="28"/>
      <c r="Q888" s="27"/>
      <c r="R888" s="32"/>
      <c r="S888" s="1828"/>
    </row>
    <row r="889" spans="4:19" s="4" customFormat="1" ht="19.7" customHeight="1">
      <c r="D889" s="28"/>
      <c r="E889" s="28"/>
      <c r="F889" s="28"/>
      <c r="G889" s="73"/>
      <c r="H889" s="229"/>
      <c r="I889" s="27"/>
      <c r="J889" s="77"/>
      <c r="K889" s="217"/>
      <c r="L889" s="73"/>
      <c r="M889" s="27"/>
      <c r="N889" s="27"/>
      <c r="O889" s="32"/>
      <c r="P889" s="28"/>
      <c r="Q889" s="27"/>
      <c r="R889" s="32"/>
      <c r="S889" s="1828"/>
    </row>
    <row r="890" spans="4:19" s="4" customFormat="1" ht="19.7" customHeight="1">
      <c r="D890" s="28"/>
      <c r="E890" s="28"/>
      <c r="F890" s="28"/>
      <c r="G890" s="73"/>
      <c r="H890" s="229"/>
      <c r="I890" s="27"/>
      <c r="J890" s="77"/>
      <c r="K890" s="217"/>
      <c r="L890" s="73"/>
      <c r="M890" s="27"/>
      <c r="N890" s="27"/>
      <c r="O890" s="32"/>
      <c r="P890" s="28"/>
      <c r="Q890" s="27"/>
      <c r="R890" s="32"/>
      <c r="S890" s="1828"/>
    </row>
    <row r="891" spans="4:19" s="4" customFormat="1" ht="19.7" customHeight="1">
      <c r="D891" s="28"/>
      <c r="E891" s="28"/>
      <c r="F891" s="28"/>
      <c r="G891" s="73"/>
      <c r="H891" s="229"/>
      <c r="I891" s="27"/>
      <c r="J891" s="77"/>
      <c r="K891" s="217"/>
      <c r="L891" s="73"/>
      <c r="M891" s="27"/>
      <c r="N891" s="27"/>
      <c r="O891" s="32"/>
      <c r="P891" s="28"/>
      <c r="Q891" s="27"/>
      <c r="R891" s="32"/>
      <c r="S891" s="1828"/>
    </row>
    <row r="892" spans="4:19" s="4" customFormat="1" ht="19.7" customHeight="1">
      <c r="D892" s="28"/>
      <c r="E892" s="28"/>
      <c r="F892" s="28"/>
      <c r="G892" s="73"/>
      <c r="H892" s="229"/>
      <c r="I892" s="27"/>
      <c r="J892" s="77"/>
      <c r="K892" s="217"/>
      <c r="L892" s="73"/>
      <c r="M892" s="27"/>
      <c r="N892" s="27"/>
      <c r="O892" s="32"/>
      <c r="P892" s="28"/>
      <c r="Q892" s="27"/>
      <c r="R892" s="32"/>
      <c r="S892" s="1828"/>
    </row>
    <row r="893" spans="4:19" s="4" customFormat="1" ht="19.7" customHeight="1">
      <c r="D893" s="28"/>
      <c r="E893" s="28"/>
      <c r="F893" s="28"/>
      <c r="G893" s="73"/>
      <c r="H893" s="229"/>
      <c r="I893" s="27"/>
      <c r="J893" s="77"/>
      <c r="K893" s="217"/>
      <c r="L893" s="73"/>
      <c r="M893" s="27"/>
      <c r="N893" s="27"/>
      <c r="O893" s="32"/>
      <c r="P893" s="28"/>
      <c r="Q893" s="27"/>
      <c r="R893" s="32"/>
      <c r="S893" s="1828"/>
    </row>
    <row r="894" spans="4:19" s="4" customFormat="1" ht="19.7" customHeight="1">
      <c r="D894" s="28"/>
      <c r="E894" s="28"/>
      <c r="F894" s="28"/>
      <c r="G894" s="73"/>
      <c r="H894" s="229"/>
      <c r="I894" s="27"/>
      <c r="J894" s="77"/>
      <c r="K894" s="217"/>
      <c r="L894" s="73"/>
      <c r="M894" s="27"/>
      <c r="N894" s="27"/>
      <c r="O894" s="32"/>
      <c r="P894" s="28"/>
      <c r="Q894" s="27"/>
      <c r="R894" s="32"/>
      <c r="S894" s="1828"/>
    </row>
    <row r="895" spans="4:19" s="4" customFormat="1" ht="19.7" customHeight="1">
      <c r="D895" s="28"/>
      <c r="E895" s="28"/>
      <c r="F895" s="28"/>
      <c r="G895" s="73"/>
      <c r="H895" s="229"/>
      <c r="I895" s="27"/>
      <c r="J895" s="77"/>
      <c r="K895" s="217"/>
      <c r="L895" s="73"/>
      <c r="M895" s="27"/>
      <c r="N895" s="27"/>
      <c r="O895" s="32"/>
      <c r="P895" s="28"/>
      <c r="Q895" s="27"/>
      <c r="R895" s="32"/>
      <c r="S895" s="1828"/>
    </row>
    <row r="896" spans="4:19" s="4" customFormat="1" ht="19.7" customHeight="1">
      <c r="D896" s="28"/>
      <c r="E896" s="28"/>
      <c r="F896" s="28"/>
      <c r="G896" s="73"/>
      <c r="H896" s="229"/>
      <c r="I896" s="27"/>
      <c r="J896" s="77"/>
      <c r="K896" s="217"/>
      <c r="L896" s="73"/>
      <c r="M896" s="27"/>
      <c r="N896" s="27"/>
      <c r="O896" s="32"/>
      <c r="P896" s="28"/>
      <c r="Q896" s="27"/>
      <c r="R896" s="32"/>
      <c r="S896" s="1828"/>
    </row>
    <row r="897" spans="4:19" s="4" customFormat="1" ht="19.7" customHeight="1">
      <c r="D897" s="28"/>
      <c r="E897" s="28"/>
      <c r="F897" s="28"/>
      <c r="G897" s="73"/>
      <c r="H897" s="229"/>
      <c r="I897" s="27"/>
      <c r="J897" s="77"/>
      <c r="K897" s="217"/>
      <c r="L897" s="73"/>
      <c r="M897" s="27"/>
      <c r="N897" s="27"/>
      <c r="O897" s="32"/>
      <c r="P897" s="28"/>
      <c r="Q897" s="27"/>
      <c r="R897" s="32"/>
      <c r="S897" s="1828"/>
    </row>
    <row r="898" spans="4:19" s="4" customFormat="1" ht="19.7" customHeight="1">
      <c r="D898" s="28"/>
      <c r="E898" s="28"/>
      <c r="F898" s="28"/>
      <c r="G898" s="73"/>
      <c r="H898" s="229"/>
      <c r="I898" s="27"/>
      <c r="J898" s="77"/>
      <c r="K898" s="217"/>
      <c r="L898" s="73"/>
      <c r="M898" s="27"/>
      <c r="N898" s="27"/>
      <c r="O898" s="32"/>
      <c r="P898" s="28"/>
      <c r="Q898" s="27"/>
      <c r="R898" s="32"/>
      <c r="S898" s="1828"/>
    </row>
    <row r="899" spans="4:19" s="4" customFormat="1" ht="19.7" customHeight="1">
      <c r="D899" s="28"/>
      <c r="E899" s="28"/>
      <c r="F899" s="28"/>
      <c r="G899" s="73"/>
      <c r="H899" s="229"/>
      <c r="I899" s="27"/>
      <c r="J899" s="77"/>
      <c r="K899" s="217"/>
      <c r="L899" s="73"/>
      <c r="M899" s="27"/>
      <c r="N899" s="27"/>
      <c r="O899" s="32"/>
      <c r="P899" s="28"/>
      <c r="Q899" s="27"/>
      <c r="R899" s="32"/>
      <c r="S899" s="1828"/>
    </row>
    <row r="900" spans="4:19" s="4" customFormat="1" ht="19.7" customHeight="1">
      <c r="D900" s="28"/>
      <c r="E900" s="28"/>
      <c r="F900" s="28"/>
      <c r="G900" s="73"/>
      <c r="H900" s="229"/>
      <c r="I900" s="27"/>
      <c r="J900" s="77"/>
      <c r="K900" s="217"/>
      <c r="L900" s="73"/>
      <c r="M900" s="27"/>
      <c r="N900" s="27"/>
      <c r="O900" s="32"/>
      <c r="P900" s="28"/>
      <c r="Q900" s="27"/>
      <c r="R900" s="32"/>
      <c r="S900" s="1828"/>
    </row>
    <row r="901" spans="4:19" s="4" customFormat="1" ht="19.7" customHeight="1">
      <c r="D901" s="28"/>
      <c r="E901" s="28"/>
      <c r="F901" s="28"/>
      <c r="G901" s="73"/>
      <c r="H901" s="229"/>
      <c r="I901" s="27"/>
      <c r="J901" s="77"/>
      <c r="K901" s="217"/>
      <c r="L901" s="73"/>
      <c r="M901" s="27"/>
      <c r="N901" s="27"/>
      <c r="O901" s="32"/>
      <c r="P901" s="28"/>
      <c r="Q901" s="27"/>
      <c r="R901" s="32"/>
      <c r="S901" s="1828"/>
    </row>
    <row r="902" spans="4:19" s="4" customFormat="1" ht="19.7" customHeight="1">
      <c r="D902" s="28"/>
      <c r="E902" s="28"/>
      <c r="F902" s="28"/>
      <c r="G902" s="73"/>
      <c r="H902" s="229"/>
      <c r="I902" s="27"/>
      <c r="J902" s="77"/>
      <c r="K902" s="217"/>
      <c r="L902" s="73"/>
      <c r="M902" s="27"/>
      <c r="N902" s="27"/>
      <c r="O902" s="32"/>
      <c r="P902" s="28"/>
      <c r="Q902" s="27"/>
      <c r="R902" s="32"/>
      <c r="S902" s="1828"/>
    </row>
    <row r="903" spans="4:19" s="4" customFormat="1" ht="19.7" customHeight="1">
      <c r="D903" s="28"/>
      <c r="E903" s="28"/>
      <c r="F903" s="28"/>
      <c r="G903" s="73"/>
      <c r="H903" s="229"/>
      <c r="I903" s="27"/>
      <c r="J903" s="77"/>
      <c r="K903" s="217"/>
      <c r="L903" s="73"/>
      <c r="M903" s="27"/>
      <c r="N903" s="27"/>
      <c r="O903" s="32"/>
      <c r="P903" s="28"/>
      <c r="Q903" s="27"/>
      <c r="R903" s="32"/>
      <c r="S903" s="1828"/>
    </row>
    <row r="904" spans="4:19" s="4" customFormat="1" ht="19.7" customHeight="1">
      <c r="D904" s="28"/>
      <c r="E904" s="28"/>
      <c r="F904" s="28"/>
      <c r="G904" s="73"/>
      <c r="H904" s="229"/>
      <c r="I904" s="27"/>
      <c r="J904" s="77"/>
      <c r="K904" s="217"/>
      <c r="L904" s="73"/>
      <c r="M904" s="27"/>
      <c r="N904" s="27"/>
      <c r="O904" s="32"/>
      <c r="P904" s="28"/>
      <c r="Q904" s="27"/>
      <c r="R904" s="32"/>
      <c r="S904" s="1828"/>
    </row>
    <row r="905" spans="4:19" s="4" customFormat="1" ht="19.7" customHeight="1">
      <c r="D905" s="28"/>
      <c r="E905" s="28"/>
      <c r="F905" s="28"/>
      <c r="G905" s="73"/>
      <c r="H905" s="229"/>
      <c r="I905" s="27"/>
      <c r="J905" s="77"/>
      <c r="K905" s="217"/>
      <c r="L905" s="73"/>
      <c r="M905" s="27"/>
      <c r="N905" s="27"/>
      <c r="O905" s="32"/>
      <c r="P905" s="28"/>
      <c r="Q905" s="27"/>
      <c r="R905" s="32"/>
      <c r="S905" s="1828"/>
    </row>
    <row r="906" spans="4:19" s="4" customFormat="1" ht="19.7" customHeight="1">
      <c r="D906" s="28"/>
      <c r="E906" s="28"/>
      <c r="F906" s="28"/>
      <c r="G906" s="73"/>
      <c r="H906" s="229"/>
      <c r="I906" s="27"/>
      <c r="J906" s="77"/>
      <c r="K906" s="217"/>
      <c r="L906" s="73"/>
      <c r="M906" s="27"/>
      <c r="N906" s="27"/>
      <c r="O906" s="32"/>
      <c r="P906" s="28"/>
      <c r="Q906" s="27"/>
      <c r="R906" s="32"/>
      <c r="S906" s="1828"/>
    </row>
    <row r="907" spans="4:19" s="4" customFormat="1" ht="19.7" customHeight="1">
      <c r="D907" s="28"/>
      <c r="E907" s="28"/>
      <c r="F907" s="28"/>
      <c r="G907" s="73"/>
      <c r="H907" s="229"/>
      <c r="I907" s="27"/>
      <c r="J907" s="77"/>
      <c r="K907" s="217"/>
      <c r="L907" s="73"/>
      <c r="M907" s="27"/>
      <c r="N907" s="27"/>
      <c r="O907" s="32"/>
      <c r="P907" s="28"/>
      <c r="Q907" s="27"/>
      <c r="R907" s="32"/>
      <c r="S907" s="1828"/>
    </row>
    <row r="908" spans="4:19" s="4" customFormat="1" ht="19.7" customHeight="1">
      <c r="D908" s="28"/>
      <c r="E908" s="28"/>
      <c r="F908" s="28"/>
      <c r="G908" s="73"/>
      <c r="H908" s="229"/>
      <c r="I908" s="27"/>
      <c r="J908" s="77"/>
      <c r="K908" s="217"/>
      <c r="L908" s="73"/>
      <c r="M908" s="27"/>
      <c r="N908" s="27"/>
      <c r="O908" s="32"/>
      <c r="P908" s="28"/>
      <c r="Q908" s="27"/>
      <c r="R908" s="32"/>
      <c r="S908" s="1828"/>
    </row>
    <row r="909" spans="4:19" s="4" customFormat="1" ht="19.7" customHeight="1">
      <c r="D909" s="28"/>
      <c r="E909" s="28"/>
      <c r="F909" s="28"/>
      <c r="G909" s="73"/>
      <c r="H909" s="229"/>
      <c r="I909" s="27"/>
      <c r="J909" s="77"/>
      <c r="K909" s="217"/>
      <c r="L909" s="73"/>
      <c r="M909" s="27"/>
      <c r="N909" s="27"/>
      <c r="O909" s="32"/>
      <c r="P909" s="28"/>
      <c r="Q909" s="27"/>
      <c r="R909" s="32"/>
      <c r="S909" s="1828"/>
    </row>
    <row r="910" spans="4:19" s="4" customFormat="1" ht="19.7" customHeight="1">
      <c r="D910" s="28"/>
      <c r="E910" s="28"/>
      <c r="F910" s="28"/>
      <c r="G910" s="73"/>
      <c r="H910" s="229"/>
      <c r="I910" s="27"/>
      <c r="J910" s="77"/>
      <c r="K910" s="217"/>
      <c r="L910" s="73"/>
      <c r="M910" s="27"/>
      <c r="N910" s="27"/>
      <c r="O910" s="32"/>
      <c r="P910" s="28"/>
      <c r="Q910" s="27"/>
      <c r="R910" s="32"/>
      <c r="S910" s="1828"/>
    </row>
    <row r="911" spans="4:19" s="4" customFormat="1" ht="19.7" customHeight="1">
      <c r="D911" s="28"/>
      <c r="E911" s="28"/>
      <c r="F911" s="28"/>
      <c r="G911" s="73"/>
      <c r="H911" s="229"/>
      <c r="I911" s="27"/>
      <c r="J911" s="77"/>
      <c r="K911" s="217"/>
      <c r="L911" s="73"/>
      <c r="M911" s="27"/>
      <c r="N911" s="27"/>
      <c r="O911" s="32"/>
      <c r="P911" s="28"/>
      <c r="Q911" s="27"/>
      <c r="R911" s="32"/>
      <c r="S911" s="1828"/>
    </row>
    <row r="912" spans="4:19" s="4" customFormat="1" ht="19.7" customHeight="1">
      <c r="D912" s="28"/>
      <c r="E912" s="28"/>
      <c r="F912" s="28"/>
      <c r="G912" s="73"/>
      <c r="H912" s="229"/>
      <c r="I912" s="27"/>
      <c r="J912" s="77"/>
      <c r="K912" s="217"/>
      <c r="L912" s="73"/>
      <c r="M912" s="27"/>
      <c r="N912" s="27"/>
      <c r="O912" s="32"/>
      <c r="P912" s="28"/>
      <c r="Q912" s="27"/>
      <c r="R912" s="32"/>
      <c r="S912" s="1828"/>
    </row>
    <row r="913" spans="4:19" s="4" customFormat="1" ht="19.7" customHeight="1">
      <c r="D913" s="28"/>
      <c r="E913" s="28"/>
      <c r="F913" s="28"/>
      <c r="G913" s="73"/>
      <c r="H913" s="229"/>
      <c r="I913" s="27"/>
      <c r="J913" s="77"/>
      <c r="K913" s="217"/>
      <c r="L913" s="73"/>
      <c r="M913" s="27"/>
      <c r="N913" s="27"/>
      <c r="O913" s="32"/>
      <c r="P913" s="28"/>
      <c r="Q913" s="27"/>
      <c r="R913" s="32"/>
      <c r="S913" s="1828"/>
    </row>
    <row r="914" spans="4:19" s="4" customFormat="1" ht="19.7" customHeight="1">
      <c r="D914" s="28"/>
      <c r="E914" s="28"/>
      <c r="F914" s="28"/>
      <c r="G914" s="73"/>
      <c r="H914" s="229"/>
      <c r="I914" s="27"/>
      <c r="J914" s="77"/>
      <c r="K914" s="217"/>
      <c r="L914" s="73"/>
      <c r="M914" s="27"/>
      <c r="N914" s="27"/>
      <c r="O914" s="32"/>
      <c r="P914" s="28"/>
      <c r="Q914" s="27"/>
      <c r="R914" s="32"/>
      <c r="S914" s="1828"/>
    </row>
    <row r="915" spans="4:19" s="4" customFormat="1" ht="19.7" customHeight="1">
      <c r="D915" s="28"/>
      <c r="E915" s="28"/>
      <c r="F915" s="28"/>
      <c r="G915" s="73"/>
      <c r="H915" s="229"/>
      <c r="I915" s="27"/>
      <c r="J915" s="77"/>
      <c r="K915" s="217"/>
      <c r="L915" s="73"/>
      <c r="M915" s="27"/>
      <c r="N915" s="27"/>
      <c r="O915" s="32"/>
      <c r="P915" s="28"/>
      <c r="Q915" s="27"/>
      <c r="R915" s="32"/>
      <c r="S915" s="1828"/>
    </row>
    <row r="916" spans="4:19" s="4" customFormat="1" ht="19.7" customHeight="1">
      <c r="D916" s="28"/>
      <c r="E916" s="28"/>
      <c r="F916" s="28"/>
      <c r="G916" s="73"/>
      <c r="H916" s="229"/>
      <c r="I916" s="27"/>
      <c r="J916" s="77"/>
      <c r="K916" s="217"/>
      <c r="L916" s="73"/>
      <c r="M916" s="27"/>
      <c r="N916" s="27"/>
      <c r="O916" s="32"/>
      <c r="P916" s="28"/>
      <c r="Q916" s="27"/>
      <c r="R916" s="32"/>
      <c r="S916" s="1828"/>
    </row>
    <row r="917" spans="4:19" s="4" customFormat="1" ht="19.7" customHeight="1">
      <c r="D917" s="28"/>
      <c r="E917" s="28"/>
      <c r="F917" s="28"/>
      <c r="G917" s="73"/>
      <c r="H917" s="229"/>
      <c r="I917" s="27"/>
      <c r="J917" s="77"/>
      <c r="K917" s="217"/>
      <c r="L917" s="73"/>
      <c r="M917" s="27"/>
      <c r="N917" s="27"/>
      <c r="O917" s="32"/>
      <c r="P917" s="28"/>
      <c r="Q917" s="27"/>
      <c r="R917" s="32"/>
      <c r="S917" s="1828"/>
    </row>
    <row r="918" spans="4:19" s="4" customFormat="1" ht="19.7" customHeight="1">
      <c r="D918" s="28"/>
      <c r="E918" s="28"/>
      <c r="F918" s="28"/>
      <c r="G918" s="73"/>
      <c r="H918" s="229"/>
      <c r="I918" s="27"/>
      <c r="J918" s="77"/>
      <c r="K918" s="217"/>
      <c r="L918" s="73"/>
      <c r="M918" s="27"/>
      <c r="N918" s="27"/>
      <c r="O918" s="32"/>
      <c r="P918" s="28"/>
      <c r="Q918" s="27"/>
      <c r="R918" s="32"/>
      <c r="S918" s="1828"/>
    </row>
    <row r="919" spans="4:19" s="4" customFormat="1" ht="19.7" customHeight="1">
      <c r="D919" s="28"/>
      <c r="E919" s="28"/>
      <c r="F919" s="28"/>
      <c r="G919" s="73"/>
      <c r="H919" s="229"/>
      <c r="I919" s="27"/>
      <c r="J919" s="77"/>
      <c r="K919" s="217"/>
      <c r="L919" s="73"/>
      <c r="M919" s="27"/>
      <c r="N919" s="27"/>
      <c r="O919" s="32"/>
      <c r="P919" s="28"/>
      <c r="Q919" s="27"/>
      <c r="R919" s="32"/>
      <c r="S919" s="1828"/>
    </row>
    <row r="920" spans="4:19" s="4" customFormat="1" ht="19.7" customHeight="1">
      <c r="D920" s="28"/>
      <c r="E920" s="28"/>
      <c r="F920" s="28"/>
      <c r="G920" s="73"/>
      <c r="H920" s="229"/>
      <c r="I920" s="27"/>
      <c r="J920" s="77"/>
      <c r="K920" s="217"/>
      <c r="L920" s="73"/>
      <c r="M920" s="27"/>
      <c r="N920" s="27"/>
      <c r="O920" s="32"/>
      <c r="P920" s="28"/>
      <c r="Q920" s="27"/>
      <c r="R920" s="32"/>
      <c r="S920" s="1828"/>
    </row>
    <row r="921" spans="4:19" s="4" customFormat="1" ht="19.7" customHeight="1">
      <c r="D921" s="28"/>
      <c r="E921" s="28"/>
      <c r="F921" s="28"/>
      <c r="G921" s="73"/>
      <c r="H921" s="229"/>
      <c r="I921" s="27"/>
      <c r="J921" s="77"/>
      <c r="K921" s="217"/>
      <c r="L921" s="73"/>
      <c r="M921" s="27"/>
      <c r="N921" s="27"/>
      <c r="O921" s="32"/>
      <c r="P921" s="28"/>
      <c r="Q921" s="27"/>
      <c r="R921" s="32"/>
      <c r="S921" s="1828"/>
    </row>
    <row r="922" spans="4:19" s="4" customFormat="1" ht="19.7" customHeight="1">
      <c r="D922" s="28"/>
      <c r="E922" s="28"/>
      <c r="F922" s="28"/>
      <c r="G922" s="73"/>
      <c r="H922" s="229"/>
      <c r="I922" s="27"/>
      <c r="J922" s="77"/>
      <c r="K922" s="217"/>
      <c r="L922" s="73"/>
      <c r="M922" s="27"/>
      <c r="N922" s="27"/>
      <c r="O922" s="32"/>
      <c r="P922" s="28"/>
      <c r="Q922" s="27"/>
      <c r="R922" s="32"/>
      <c r="S922" s="1828"/>
    </row>
    <row r="923" spans="4:19" s="4" customFormat="1" ht="19.7" customHeight="1">
      <c r="D923" s="28"/>
      <c r="E923" s="28"/>
      <c r="F923" s="28"/>
      <c r="G923" s="73"/>
      <c r="H923" s="229"/>
      <c r="I923" s="27"/>
      <c r="J923" s="77"/>
      <c r="K923" s="217"/>
      <c r="L923" s="73"/>
      <c r="M923" s="27"/>
      <c r="N923" s="27"/>
      <c r="O923" s="32"/>
      <c r="P923" s="28"/>
      <c r="Q923" s="27"/>
      <c r="R923" s="32"/>
      <c r="S923" s="1828"/>
    </row>
    <row r="924" spans="4:19" s="4" customFormat="1" ht="19.7" customHeight="1">
      <c r="D924" s="28"/>
      <c r="E924" s="28"/>
      <c r="F924" s="28"/>
      <c r="G924" s="73"/>
      <c r="H924" s="229"/>
      <c r="I924" s="27"/>
      <c r="J924" s="77"/>
      <c r="K924" s="217"/>
      <c r="L924" s="73"/>
      <c r="M924" s="27"/>
      <c r="N924" s="27"/>
      <c r="O924" s="32"/>
      <c r="P924" s="28"/>
      <c r="Q924" s="27"/>
      <c r="R924" s="32"/>
      <c r="S924" s="1828"/>
    </row>
    <row r="925" spans="4:19" s="4" customFormat="1" ht="19.7" customHeight="1">
      <c r="D925" s="28"/>
      <c r="E925" s="28"/>
      <c r="F925" s="28"/>
      <c r="G925" s="73"/>
      <c r="H925" s="229"/>
      <c r="I925" s="27"/>
      <c r="J925" s="77"/>
      <c r="K925" s="217"/>
      <c r="L925" s="73"/>
      <c r="M925" s="27"/>
      <c r="N925" s="27"/>
      <c r="O925" s="32"/>
      <c r="P925" s="28"/>
      <c r="Q925" s="27"/>
      <c r="R925" s="32"/>
      <c r="S925" s="1828"/>
    </row>
    <row r="926" spans="4:19" s="4" customFormat="1" ht="19.7" customHeight="1">
      <c r="D926" s="28"/>
      <c r="E926" s="28"/>
      <c r="F926" s="28"/>
      <c r="G926" s="73"/>
      <c r="H926" s="229"/>
      <c r="I926" s="27"/>
      <c r="J926" s="77"/>
      <c r="K926" s="217"/>
      <c r="L926" s="73"/>
      <c r="M926" s="27"/>
      <c r="N926" s="27"/>
      <c r="O926" s="32"/>
      <c r="P926" s="28"/>
      <c r="Q926" s="27"/>
      <c r="R926" s="32"/>
      <c r="S926" s="1828"/>
    </row>
    <row r="927" spans="4:19" s="4" customFormat="1" ht="19.7" customHeight="1">
      <c r="D927" s="28"/>
      <c r="E927" s="28"/>
      <c r="F927" s="28"/>
      <c r="G927" s="73"/>
      <c r="H927" s="229"/>
      <c r="I927" s="27"/>
      <c r="J927" s="77"/>
      <c r="K927" s="217"/>
      <c r="L927" s="73"/>
      <c r="M927" s="27"/>
      <c r="N927" s="27"/>
      <c r="O927" s="32"/>
      <c r="P927" s="28"/>
      <c r="Q927" s="27"/>
      <c r="R927" s="32"/>
      <c r="S927" s="1828"/>
    </row>
    <row r="928" spans="4:19" s="4" customFormat="1" ht="19.7" customHeight="1">
      <c r="D928" s="28"/>
      <c r="E928" s="28"/>
      <c r="F928" s="28"/>
      <c r="G928" s="73"/>
      <c r="H928" s="229"/>
      <c r="I928" s="27"/>
      <c r="J928" s="77"/>
      <c r="K928" s="217"/>
      <c r="L928" s="73"/>
      <c r="M928" s="27"/>
      <c r="N928" s="27"/>
      <c r="O928" s="32"/>
      <c r="P928" s="28"/>
      <c r="Q928" s="27"/>
      <c r="R928" s="32"/>
      <c r="S928" s="1828"/>
    </row>
    <row r="929" spans="4:19" s="4" customFormat="1" ht="19.7" customHeight="1">
      <c r="D929" s="28"/>
      <c r="E929" s="28"/>
      <c r="F929" s="28"/>
      <c r="G929" s="73"/>
      <c r="H929" s="229"/>
      <c r="I929" s="27"/>
      <c r="J929" s="77"/>
      <c r="K929" s="217"/>
      <c r="L929" s="73"/>
      <c r="M929" s="27"/>
      <c r="N929" s="27"/>
      <c r="O929" s="32"/>
      <c r="P929" s="28"/>
      <c r="Q929" s="27"/>
      <c r="R929" s="32"/>
      <c r="S929" s="1828"/>
    </row>
    <row r="930" spans="4:19" s="4" customFormat="1" ht="19.7" customHeight="1">
      <c r="D930" s="28"/>
      <c r="E930" s="28"/>
      <c r="F930" s="28"/>
      <c r="G930" s="73"/>
      <c r="H930" s="229"/>
      <c r="I930" s="27"/>
      <c r="J930" s="77"/>
      <c r="K930" s="217"/>
      <c r="L930" s="73"/>
      <c r="M930" s="27"/>
      <c r="N930" s="27"/>
      <c r="O930" s="32"/>
      <c r="P930" s="28"/>
      <c r="Q930" s="27"/>
      <c r="R930" s="32"/>
      <c r="S930" s="1828"/>
    </row>
    <row r="931" spans="4:19" s="4" customFormat="1" ht="19.7" customHeight="1">
      <c r="D931" s="28"/>
      <c r="E931" s="28"/>
      <c r="F931" s="28"/>
      <c r="G931" s="73"/>
      <c r="H931" s="229"/>
      <c r="I931" s="27"/>
      <c r="J931" s="77"/>
      <c r="K931" s="217"/>
      <c r="L931" s="73"/>
      <c r="M931" s="27"/>
      <c r="N931" s="27"/>
      <c r="O931" s="32"/>
      <c r="P931" s="28"/>
      <c r="Q931" s="27"/>
      <c r="R931" s="32"/>
      <c r="S931" s="1828"/>
    </row>
    <row r="932" spans="4:19" s="4" customFormat="1" ht="19.7" customHeight="1">
      <c r="D932" s="28"/>
      <c r="E932" s="28"/>
      <c r="F932" s="28"/>
      <c r="G932" s="73"/>
      <c r="H932" s="229"/>
      <c r="I932" s="27"/>
      <c r="J932" s="77"/>
      <c r="K932" s="217"/>
      <c r="L932" s="73"/>
      <c r="M932" s="27"/>
      <c r="N932" s="27"/>
      <c r="O932" s="32"/>
      <c r="P932" s="28"/>
      <c r="Q932" s="27"/>
      <c r="R932" s="32"/>
      <c r="S932" s="1828"/>
    </row>
    <row r="933" spans="4:19" s="4" customFormat="1" ht="19.7" customHeight="1">
      <c r="D933" s="28"/>
      <c r="E933" s="28"/>
      <c r="F933" s="28"/>
      <c r="G933" s="73"/>
      <c r="H933" s="229"/>
      <c r="I933" s="27"/>
      <c r="J933" s="77"/>
      <c r="K933" s="217"/>
      <c r="L933" s="73"/>
      <c r="M933" s="27"/>
      <c r="N933" s="27"/>
      <c r="O933" s="32"/>
      <c r="P933" s="28"/>
      <c r="Q933" s="27"/>
      <c r="R933" s="32"/>
      <c r="S933" s="1828"/>
    </row>
    <row r="934" spans="4:19" s="4" customFormat="1" ht="19.7" customHeight="1">
      <c r="D934" s="28"/>
      <c r="E934" s="28"/>
      <c r="F934" s="28"/>
      <c r="G934" s="73"/>
      <c r="H934" s="229"/>
      <c r="I934" s="27"/>
      <c r="J934" s="77"/>
      <c r="K934" s="217"/>
      <c r="L934" s="73"/>
      <c r="M934" s="27"/>
      <c r="N934" s="27"/>
      <c r="O934" s="32"/>
      <c r="P934" s="28"/>
      <c r="Q934" s="27"/>
      <c r="R934" s="32"/>
      <c r="S934" s="1828"/>
    </row>
    <row r="935" spans="4:19" s="4" customFormat="1" ht="19.7" customHeight="1">
      <c r="D935" s="28"/>
      <c r="E935" s="28"/>
      <c r="F935" s="28"/>
      <c r="G935" s="73"/>
      <c r="H935" s="229"/>
      <c r="I935" s="27"/>
      <c r="J935" s="77"/>
      <c r="K935" s="217"/>
      <c r="L935" s="73"/>
      <c r="M935" s="27"/>
      <c r="N935" s="27"/>
      <c r="O935" s="32"/>
      <c r="P935" s="28"/>
      <c r="Q935" s="27"/>
      <c r="R935" s="32"/>
      <c r="S935" s="1828"/>
    </row>
    <row r="936" spans="4:19" s="4" customFormat="1" ht="19.7" customHeight="1">
      <c r="D936" s="28"/>
      <c r="E936" s="28"/>
      <c r="F936" s="28"/>
      <c r="G936" s="73"/>
      <c r="H936" s="229"/>
      <c r="I936" s="27"/>
      <c r="J936" s="77"/>
      <c r="K936" s="217"/>
      <c r="L936" s="73"/>
      <c r="M936" s="27"/>
      <c r="N936" s="27"/>
      <c r="O936" s="32"/>
      <c r="P936" s="28"/>
      <c r="Q936" s="27"/>
      <c r="R936" s="32"/>
      <c r="S936" s="1828"/>
    </row>
    <row r="937" spans="4:19" s="4" customFormat="1" ht="19.7" customHeight="1">
      <c r="D937" s="28"/>
      <c r="E937" s="28"/>
      <c r="F937" s="28"/>
      <c r="G937" s="73"/>
      <c r="H937" s="229"/>
      <c r="I937" s="27"/>
      <c r="J937" s="77"/>
      <c r="K937" s="217"/>
      <c r="L937" s="73"/>
      <c r="M937" s="27"/>
      <c r="N937" s="27"/>
      <c r="O937" s="32"/>
      <c r="P937" s="28"/>
      <c r="Q937" s="27"/>
      <c r="R937" s="32"/>
      <c r="S937" s="1828"/>
    </row>
    <row r="938" spans="4:19" s="4" customFormat="1" ht="19.7" customHeight="1">
      <c r="D938" s="28"/>
      <c r="E938" s="28"/>
      <c r="F938" s="28"/>
      <c r="G938" s="73"/>
      <c r="H938" s="229"/>
      <c r="I938" s="27"/>
      <c r="J938" s="77"/>
      <c r="K938" s="217"/>
      <c r="L938" s="73"/>
      <c r="M938" s="27"/>
      <c r="N938" s="27"/>
      <c r="O938" s="32"/>
      <c r="P938" s="28"/>
      <c r="Q938" s="27"/>
      <c r="R938" s="32"/>
      <c r="S938" s="1828"/>
    </row>
    <row r="939" spans="4:19" s="4" customFormat="1" ht="19.7" customHeight="1">
      <c r="D939" s="28"/>
      <c r="E939" s="28"/>
      <c r="F939" s="28"/>
      <c r="G939" s="73"/>
      <c r="H939" s="229"/>
      <c r="I939" s="27"/>
      <c r="J939" s="77"/>
      <c r="K939" s="217"/>
      <c r="L939" s="73"/>
      <c r="M939" s="27"/>
      <c r="N939" s="27"/>
      <c r="O939" s="32"/>
      <c r="P939" s="28"/>
      <c r="Q939" s="27"/>
      <c r="R939" s="32"/>
      <c r="S939" s="1828"/>
    </row>
    <row r="940" spans="4:19" s="4" customFormat="1" ht="19.7" customHeight="1">
      <c r="D940" s="28"/>
      <c r="E940" s="28"/>
      <c r="F940" s="28"/>
      <c r="G940" s="73"/>
      <c r="H940" s="229"/>
      <c r="I940" s="27"/>
      <c r="J940" s="77"/>
      <c r="K940" s="217"/>
      <c r="L940" s="73"/>
      <c r="M940" s="27"/>
      <c r="N940" s="27"/>
      <c r="O940" s="32"/>
      <c r="P940" s="28"/>
      <c r="Q940" s="27"/>
      <c r="R940" s="32"/>
      <c r="S940" s="1828"/>
    </row>
    <row r="941" spans="4:19" s="4" customFormat="1" ht="19.7" customHeight="1">
      <c r="D941" s="28"/>
      <c r="E941" s="28"/>
      <c r="F941" s="28"/>
      <c r="G941" s="73"/>
      <c r="H941" s="229"/>
      <c r="I941" s="27"/>
      <c r="J941" s="77"/>
      <c r="K941" s="217"/>
      <c r="L941" s="73"/>
      <c r="M941" s="27"/>
      <c r="N941" s="27"/>
      <c r="O941" s="32"/>
      <c r="P941" s="28"/>
      <c r="Q941" s="27"/>
      <c r="R941" s="32"/>
      <c r="S941" s="1828"/>
    </row>
    <row r="942" spans="4:19" s="4" customFormat="1" ht="19.7" customHeight="1">
      <c r="D942" s="28"/>
      <c r="E942" s="28"/>
      <c r="F942" s="28"/>
      <c r="G942" s="73"/>
      <c r="H942" s="229"/>
      <c r="I942" s="27"/>
      <c r="J942" s="77"/>
      <c r="K942" s="217"/>
      <c r="L942" s="73"/>
      <c r="M942" s="27"/>
      <c r="N942" s="27"/>
      <c r="O942" s="32"/>
      <c r="P942" s="28"/>
      <c r="Q942" s="27"/>
      <c r="R942" s="32"/>
      <c r="S942" s="1828"/>
    </row>
    <row r="943" spans="4:19" s="4" customFormat="1" ht="19.7" customHeight="1">
      <c r="D943" s="28"/>
      <c r="E943" s="28"/>
      <c r="F943" s="28"/>
      <c r="G943" s="73"/>
      <c r="H943" s="229"/>
      <c r="I943" s="27"/>
      <c r="J943" s="77"/>
      <c r="K943" s="217"/>
      <c r="L943" s="73"/>
      <c r="M943" s="27"/>
      <c r="N943" s="27"/>
      <c r="O943" s="32"/>
      <c r="P943" s="28"/>
      <c r="Q943" s="27"/>
      <c r="R943" s="32"/>
      <c r="S943" s="1828"/>
    </row>
    <row r="944" spans="4:19" s="4" customFormat="1" ht="19.7" customHeight="1">
      <c r="D944" s="28"/>
      <c r="E944" s="28"/>
      <c r="F944" s="28"/>
      <c r="G944" s="73"/>
      <c r="H944" s="229"/>
      <c r="I944" s="27"/>
      <c r="J944" s="77"/>
      <c r="K944" s="217"/>
      <c r="L944" s="73"/>
      <c r="M944" s="27"/>
      <c r="N944" s="27"/>
      <c r="O944" s="32"/>
      <c r="P944" s="28"/>
      <c r="Q944" s="27"/>
      <c r="R944" s="32"/>
      <c r="S944" s="1828"/>
    </row>
    <row r="945" spans="4:19" s="4" customFormat="1" ht="19.7" customHeight="1">
      <c r="D945" s="28"/>
      <c r="E945" s="28"/>
      <c r="F945" s="28"/>
      <c r="G945" s="73"/>
      <c r="H945" s="229"/>
      <c r="I945" s="27"/>
      <c r="J945" s="77"/>
      <c r="K945" s="217"/>
      <c r="L945" s="73"/>
      <c r="M945" s="27"/>
      <c r="N945" s="27"/>
      <c r="O945" s="32"/>
      <c r="P945" s="28"/>
      <c r="Q945" s="27"/>
      <c r="R945" s="32"/>
      <c r="S945" s="1828"/>
    </row>
    <row r="946" spans="4:19" s="4" customFormat="1" ht="19.7" customHeight="1">
      <c r="D946" s="28"/>
      <c r="E946" s="28"/>
      <c r="F946" s="28"/>
      <c r="G946" s="73"/>
      <c r="H946" s="229"/>
      <c r="I946" s="27"/>
      <c r="J946" s="77"/>
      <c r="K946" s="217"/>
      <c r="L946" s="73"/>
      <c r="M946" s="27"/>
      <c r="N946" s="27"/>
      <c r="O946" s="32"/>
      <c r="P946" s="28"/>
      <c r="Q946" s="27"/>
      <c r="R946" s="32"/>
      <c r="S946" s="1828"/>
    </row>
    <row r="947" spans="4:19" s="4" customFormat="1" ht="19.7" customHeight="1">
      <c r="D947" s="28"/>
      <c r="E947" s="28"/>
      <c r="F947" s="28"/>
      <c r="G947" s="73"/>
      <c r="H947" s="229"/>
      <c r="I947" s="27"/>
      <c r="J947" s="77"/>
      <c r="K947" s="217"/>
      <c r="L947" s="73"/>
      <c r="M947" s="27"/>
      <c r="N947" s="27"/>
      <c r="O947" s="32"/>
      <c r="P947" s="28"/>
      <c r="Q947" s="27"/>
      <c r="R947" s="32"/>
      <c r="S947" s="1828"/>
    </row>
    <row r="948" spans="4:19" s="4" customFormat="1" ht="19.7" customHeight="1">
      <c r="D948" s="28"/>
      <c r="E948" s="28"/>
      <c r="F948" s="28"/>
      <c r="G948" s="73"/>
      <c r="H948" s="229"/>
      <c r="I948" s="27"/>
      <c r="J948" s="77"/>
      <c r="K948" s="217"/>
      <c r="L948" s="73"/>
      <c r="M948" s="27"/>
      <c r="N948" s="27"/>
      <c r="O948" s="32"/>
      <c r="P948" s="28"/>
      <c r="Q948" s="27"/>
      <c r="R948" s="32"/>
      <c r="S948" s="1828"/>
    </row>
    <row r="949" spans="4:19" s="4" customFormat="1" ht="19.7" customHeight="1">
      <c r="D949" s="28"/>
      <c r="E949" s="28"/>
      <c r="F949" s="28"/>
      <c r="G949" s="73"/>
      <c r="H949" s="229"/>
      <c r="I949" s="27"/>
      <c r="J949" s="77"/>
      <c r="K949" s="217"/>
      <c r="L949" s="73"/>
      <c r="M949" s="27"/>
      <c r="N949" s="27"/>
      <c r="O949" s="32"/>
      <c r="P949" s="28"/>
      <c r="Q949" s="27"/>
      <c r="R949" s="32"/>
      <c r="S949" s="1828"/>
    </row>
    <row r="950" spans="4:19" s="4" customFormat="1" ht="19.7" customHeight="1">
      <c r="D950" s="28"/>
      <c r="E950" s="28"/>
      <c r="F950" s="28"/>
      <c r="G950" s="73"/>
      <c r="H950" s="229"/>
      <c r="I950" s="27"/>
      <c r="J950" s="77"/>
      <c r="K950" s="217"/>
      <c r="L950" s="73"/>
      <c r="M950" s="27"/>
      <c r="N950" s="27"/>
      <c r="O950" s="32"/>
      <c r="P950" s="28"/>
      <c r="Q950" s="27"/>
      <c r="R950" s="32"/>
      <c r="S950" s="1828"/>
    </row>
    <row r="951" spans="4:19" s="4" customFormat="1" ht="19.7" customHeight="1">
      <c r="D951" s="28"/>
      <c r="E951" s="28"/>
      <c r="F951" s="28"/>
      <c r="G951" s="73"/>
      <c r="H951" s="229"/>
      <c r="I951" s="27"/>
      <c r="J951" s="77"/>
      <c r="K951" s="217"/>
      <c r="L951" s="73"/>
      <c r="M951" s="27"/>
      <c r="N951" s="27"/>
      <c r="O951" s="32"/>
      <c r="P951" s="28"/>
      <c r="Q951" s="27"/>
      <c r="R951" s="32"/>
      <c r="S951" s="1828"/>
    </row>
    <row r="952" spans="4:19" s="4" customFormat="1" ht="19.7" customHeight="1">
      <c r="D952" s="28"/>
      <c r="E952" s="28"/>
      <c r="F952" s="28"/>
      <c r="G952" s="73"/>
      <c r="H952" s="229"/>
      <c r="I952" s="27"/>
      <c r="J952" s="77"/>
      <c r="K952" s="217"/>
      <c r="L952" s="73"/>
      <c r="M952" s="27"/>
      <c r="N952" s="27"/>
      <c r="O952" s="32"/>
      <c r="P952" s="28"/>
      <c r="Q952" s="27"/>
      <c r="R952" s="32"/>
      <c r="S952" s="1828"/>
    </row>
    <row r="953" spans="4:19" s="4" customFormat="1" ht="19.7" customHeight="1">
      <c r="D953" s="28"/>
      <c r="E953" s="28"/>
      <c r="F953" s="28"/>
      <c r="G953" s="73"/>
      <c r="H953" s="229"/>
      <c r="I953" s="27"/>
      <c r="J953" s="77"/>
      <c r="K953" s="217"/>
      <c r="L953" s="73"/>
      <c r="M953" s="27"/>
      <c r="N953" s="27"/>
      <c r="O953" s="32"/>
      <c r="P953" s="28"/>
      <c r="Q953" s="27"/>
      <c r="R953" s="32"/>
      <c r="S953" s="1828"/>
    </row>
    <row r="954" spans="4:19" s="4" customFormat="1" ht="19.7" customHeight="1">
      <c r="D954" s="28"/>
      <c r="E954" s="28"/>
      <c r="F954" s="28"/>
      <c r="G954" s="73"/>
      <c r="H954" s="229"/>
      <c r="I954" s="27"/>
      <c r="J954" s="77"/>
      <c r="K954" s="217"/>
      <c r="L954" s="73"/>
      <c r="M954" s="27"/>
      <c r="N954" s="27"/>
      <c r="O954" s="32"/>
      <c r="P954" s="28"/>
      <c r="Q954" s="27"/>
      <c r="R954" s="32"/>
      <c r="S954" s="1828"/>
    </row>
    <row r="955" spans="4:19" s="4" customFormat="1" ht="19.7" customHeight="1">
      <c r="D955" s="28"/>
      <c r="E955" s="28"/>
      <c r="F955" s="28"/>
      <c r="G955" s="73"/>
      <c r="H955" s="229"/>
      <c r="I955" s="27"/>
      <c r="J955" s="77"/>
      <c r="K955" s="217"/>
      <c r="L955" s="73"/>
      <c r="M955" s="27"/>
      <c r="N955" s="27"/>
      <c r="O955" s="32"/>
      <c r="P955" s="28"/>
      <c r="Q955" s="27"/>
      <c r="R955" s="32"/>
      <c r="S955" s="1828"/>
    </row>
    <row r="956" spans="4:19" s="4" customFormat="1" ht="19.7" customHeight="1">
      <c r="D956" s="28"/>
      <c r="E956" s="28"/>
      <c r="F956" s="28"/>
      <c r="G956" s="73"/>
      <c r="H956" s="229"/>
      <c r="I956" s="27"/>
      <c r="J956" s="77"/>
      <c r="K956" s="217"/>
      <c r="L956" s="73"/>
      <c r="M956" s="27"/>
      <c r="N956" s="27"/>
      <c r="O956" s="32"/>
      <c r="P956" s="28"/>
      <c r="Q956" s="27"/>
      <c r="R956" s="32"/>
      <c r="S956" s="1828"/>
    </row>
    <row r="957" spans="4:19" s="4" customFormat="1" ht="19.7" customHeight="1">
      <c r="D957" s="28"/>
      <c r="E957" s="28"/>
      <c r="F957" s="28"/>
      <c r="G957" s="73"/>
      <c r="H957" s="229"/>
      <c r="I957" s="27"/>
      <c r="J957" s="77"/>
      <c r="K957" s="217"/>
      <c r="L957" s="73"/>
      <c r="M957" s="27"/>
      <c r="N957" s="27"/>
      <c r="O957" s="32"/>
      <c r="P957" s="28"/>
      <c r="Q957" s="27"/>
      <c r="R957" s="32"/>
      <c r="S957" s="1828"/>
    </row>
    <row r="958" spans="4:19" s="4" customFormat="1" ht="19.7" customHeight="1">
      <c r="D958" s="28"/>
      <c r="E958" s="28"/>
      <c r="F958" s="28"/>
      <c r="G958" s="73"/>
      <c r="H958" s="229"/>
      <c r="I958" s="27"/>
      <c r="J958" s="77"/>
      <c r="K958" s="217"/>
      <c r="L958" s="73"/>
      <c r="M958" s="27"/>
      <c r="N958" s="27"/>
      <c r="O958" s="32"/>
      <c r="P958" s="28"/>
      <c r="Q958" s="27"/>
      <c r="R958" s="32"/>
      <c r="S958" s="1828"/>
    </row>
    <row r="959" spans="4:19" s="4" customFormat="1" ht="19.7" customHeight="1">
      <c r="D959" s="28"/>
      <c r="E959" s="28"/>
      <c r="F959" s="28"/>
      <c r="G959" s="73"/>
      <c r="H959" s="229"/>
      <c r="I959" s="27"/>
      <c r="J959" s="77"/>
      <c r="K959" s="217"/>
      <c r="L959" s="73"/>
      <c r="M959" s="27"/>
      <c r="N959" s="27"/>
      <c r="O959" s="32"/>
      <c r="P959" s="28"/>
      <c r="Q959" s="27"/>
      <c r="R959" s="32"/>
      <c r="S959" s="1828"/>
    </row>
    <row r="960" spans="4:19" s="4" customFormat="1" ht="19.7" customHeight="1">
      <c r="D960" s="28"/>
      <c r="E960" s="28"/>
      <c r="F960" s="28"/>
      <c r="G960" s="73"/>
      <c r="H960" s="229"/>
      <c r="I960" s="27"/>
      <c r="J960" s="77"/>
      <c r="K960" s="217"/>
      <c r="L960" s="73"/>
      <c r="M960" s="27"/>
      <c r="N960" s="27"/>
      <c r="O960" s="32"/>
      <c r="P960" s="28"/>
      <c r="Q960" s="27"/>
      <c r="R960" s="32"/>
      <c r="S960" s="1828"/>
    </row>
    <row r="961" spans="4:19" s="4" customFormat="1" ht="19.7" customHeight="1">
      <c r="D961" s="28"/>
      <c r="E961" s="28"/>
      <c r="F961" s="28"/>
      <c r="G961" s="73"/>
      <c r="H961" s="229"/>
      <c r="I961" s="27"/>
      <c r="J961" s="77"/>
      <c r="K961" s="217"/>
      <c r="L961" s="73"/>
      <c r="M961" s="27"/>
      <c r="N961" s="27"/>
      <c r="O961" s="32"/>
      <c r="P961" s="28"/>
      <c r="Q961" s="27"/>
      <c r="R961" s="32"/>
      <c r="S961" s="1828"/>
    </row>
    <row r="962" spans="4:19" s="4" customFormat="1" ht="19.7" customHeight="1">
      <c r="D962" s="28"/>
      <c r="E962" s="28"/>
      <c r="F962" s="28"/>
      <c r="G962" s="73"/>
      <c r="H962" s="229"/>
      <c r="I962" s="27"/>
      <c r="J962" s="77"/>
      <c r="K962" s="217"/>
      <c r="L962" s="73"/>
      <c r="M962" s="27"/>
      <c r="N962" s="27"/>
      <c r="O962" s="32"/>
      <c r="P962" s="28"/>
      <c r="Q962" s="27"/>
      <c r="R962" s="32"/>
      <c r="S962" s="1828"/>
    </row>
    <row r="963" spans="4:19" s="4" customFormat="1" ht="19.7" customHeight="1">
      <c r="D963" s="28"/>
      <c r="E963" s="28"/>
      <c r="F963" s="28"/>
      <c r="G963" s="73"/>
      <c r="H963" s="229"/>
      <c r="I963" s="27"/>
      <c r="J963" s="77"/>
      <c r="K963" s="217"/>
      <c r="L963" s="73"/>
      <c r="M963" s="27"/>
      <c r="N963" s="27"/>
      <c r="O963" s="32"/>
      <c r="P963" s="28"/>
      <c r="Q963" s="27"/>
      <c r="R963" s="32"/>
      <c r="S963" s="1828"/>
    </row>
    <row r="964" spans="4:19" s="4" customFormat="1" ht="19.7" customHeight="1">
      <c r="D964" s="28"/>
      <c r="E964" s="28"/>
      <c r="F964" s="28"/>
      <c r="G964" s="73"/>
      <c r="H964" s="229"/>
      <c r="I964" s="27"/>
      <c r="J964" s="77"/>
      <c r="K964" s="217"/>
      <c r="L964" s="73"/>
      <c r="M964" s="27"/>
      <c r="N964" s="27"/>
      <c r="O964" s="32"/>
      <c r="P964" s="28"/>
      <c r="Q964" s="27"/>
      <c r="R964" s="32"/>
      <c r="S964" s="1828"/>
    </row>
    <row r="965" spans="4:19" s="4" customFormat="1" ht="19.7" customHeight="1">
      <c r="D965" s="28"/>
      <c r="E965" s="28"/>
      <c r="F965" s="28"/>
      <c r="G965" s="73"/>
      <c r="H965" s="229"/>
      <c r="I965" s="27"/>
      <c r="J965" s="77"/>
      <c r="K965" s="217"/>
      <c r="L965" s="73"/>
      <c r="M965" s="27"/>
      <c r="N965" s="27"/>
      <c r="O965" s="32"/>
      <c r="P965" s="28"/>
      <c r="Q965" s="27"/>
      <c r="R965" s="32"/>
      <c r="S965" s="1828"/>
    </row>
    <row r="966" spans="4:19" s="4" customFormat="1" ht="19.7" customHeight="1">
      <c r="D966" s="28"/>
      <c r="E966" s="28"/>
      <c r="F966" s="28"/>
      <c r="G966" s="73"/>
      <c r="H966" s="229"/>
      <c r="I966" s="27"/>
      <c r="J966" s="77"/>
      <c r="K966" s="217"/>
      <c r="L966" s="73"/>
      <c r="M966" s="27"/>
      <c r="N966" s="27"/>
      <c r="O966" s="32"/>
      <c r="P966" s="28"/>
      <c r="Q966" s="27"/>
      <c r="R966" s="32"/>
      <c r="S966" s="1828"/>
    </row>
    <row r="967" spans="4:19" s="4" customFormat="1" ht="19.7" customHeight="1">
      <c r="D967" s="28"/>
      <c r="E967" s="28"/>
      <c r="F967" s="28"/>
      <c r="G967" s="73"/>
      <c r="H967" s="229"/>
      <c r="I967" s="27"/>
      <c r="J967" s="77"/>
      <c r="K967" s="217"/>
      <c r="L967" s="73"/>
      <c r="M967" s="27"/>
      <c r="N967" s="27"/>
      <c r="O967" s="32"/>
      <c r="P967" s="28"/>
      <c r="Q967" s="27"/>
      <c r="R967" s="32"/>
      <c r="S967" s="1828"/>
    </row>
    <row r="968" spans="4:19" s="4" customFormat="1" ht="19.7" customHeight="1">
      <c r="D968" s="28"/>
      <c r="E968" s="28"/>
      <c r="F968" s="28"/>
      <c r="G968" s="73"/>
      <c r="H968" s="229"/>
      <c r="I968" s="27"/>
      <c r="J968" s="77"/>
      <c r="K968" s="217"/>
      <c r="L968" s="73"/>
      <c r="M968" s="27"/>
      <c r="N968" s="27"/>
      <c r="O968" s="32"/>
      <c r="P968" s="28"/>
      <c r="Q968" s="27"/>
      <c r="R968" s="32"/>
      <c r="S968" s="1828"/>
    </row>
    <row r="969" spans="4:19" s="4" customFormat="1" ht="19.7" customHeight="1">
      <c r="D969" s="28"/>
      <c r="E969" s="28"/>
      <c r="F969" s="28"/>
      <c r="G969" s="73"/>
      <c r="H969" s="229"/>
      <c r="I969" s="27"/>
      <c r="J969" s="77"/>
      <c r="K969" s="217"/>
      <c r="L969" s="73"/>
      <c r="M969" s="27"/>
      <c r="N969" s="27"/>
      <c r="O969" s="32"/>
      <c r="P969" s="28"/>
      <c r="Q969" s="27"/>
      <c r="R969" s="32"/>
      <c r="S969" s="1828"/>
    </row>
    <row r="970" spans="4:19" s="4" customFormat="1" ht="19.7" customHeight="1">
      <c r="D970" s="28"/>
      <c r="E970" s="28"/>
      <c r="F970" s="28"/>
      <c r="G970" s="73"/>
      <c r="H970" s="229"/>
      <c r="I970" s="27"/>
      <c r="J970" s="77"/>
      <c r="K970" s="217"/>
      <c r="L970" s="73"/>
      <c r="M970" s="27"/>
      <c r="N970" s="27"/>
      <c r="O970" s="32"/>
      <c r="P970" s="28"/>
      <c r="Q970" s="27"/>
      <c r="R970" s="32"/>
      <c r="S970" s="1828"/>
    </row>
    <row r="971" spans="4:19" s="4" customFormat="1" ht="19.7" customHeight="1">
      <c r="D971" s="28"/>
      <c r="E971" s="28"/>
      <c r="F971" s="28"/>
      <c r="G971" s="73"/>
      <c r="H971" s="229"/>
      <c r="I971" s="27"/>
      <c r="J971" s="77"/>
      <c r="K971" s="217"/>
      <c r="L971" s="73"/>
      <c r="M971" s="27"/>
      <c r="N971" s="27"/>
      <c r="O971" s="32"/>
      <c r="P971" s="28"/>
      <c r="Q971" s="27"/>
      <c r="R971" s="32"/>
      <c r="S971" s="1828"/>
    </row>
    <row r="972" spans="4:19" s="4" customFormat="1" ht="19.7" customHeight="1">
      <c r="D972" s="28"/>
      <c r="E972" s="28"/>
      <c r="F972" s="28"/>
      <c r="G972" s="73"/>
      <c r="H972" s="229"/>
      <c r="I972" s="27"/>
      <c r="J972" s="77"/>
      <c r="K972" s="217"/>
      <c r="L972" s="73"/>
      <c r="M972" s="27"/>
      <c r="N972" s="27"/>
      <c r="O972" s="32"/>
      <c r="P972" s="28"/>
      <c r="Q972" s="27"/>
      <c r="R972" s="32"/>
      <c r="S972" s="1828"/>
    </row>
    <row r="973" spans="4:19" s="4" customFormat="1" ht="19.7" customHeight="1">
      <c r="D973" s="28"/>
      <c r="E973" s="28"/>
      <c r="F973" s="28"/>
      <c r="G973" s="73"/>
      <c r="H973" s="229"/>
      <c r="I973" s="27"/>
      <c r="J973" s="77"/>
      <c r="K973" s="217"/>
      <c r="L973" s="73"/>
      <c r="M973" s="27"/>
      <c r="N973" s="27"/>
      <c r="O973" s="32"/>
      <c r="P973" s="28"/>
      <c r="Q973" s="27"/>
      <c r="R973" s="32"/>
      <c r="S973" s="1828"/>
    </row>
    <row r="974" spans="4:19" s="4" customFormat="1" ht="19.7" customHeight="1">
      <c r="D974" s="28"/>
      <c r="E974" s="28"/>
      <c r="F974" s="28"/>
      <c r="G974" s="73"/>
      <c r="H974" s="229"/>
      <c r="I974" s="27"/>
      <c r="J974" s="77"/>
      <c r="K974" s="217"/>
      <c r="L974" s="73"/>
      <c r="M974" s="27"/>
      <c r="N974" s="27"/>
      <c r="O974" s="32"/>
      <c r="P974" s="28"/>
      <c r="Q974" s="27"/>
      <c r="R974" s="32"/>
      <c r="S974" s="1828"/>
    </row>
    <row r="975" spans="4:19" s="4" customFormat="1" ht="19.7" customHeight="1">
      <c r="D975" s="28"/>
      <c r="E975" s="28"/>
      <c r="F975" s="28"/>
      <c r="G975" s="73"/>
      <c r="H975" s="229"/>
      <c r="I975" s="27"/>
      <c r="J975" s="77"/>
      <c r="K975" s="217"/>
      <c r="L975" s="73"/>
      <c r="M975" s="27"/>
      <c r="N975" s="27"/>
      <c r="O975" s="32"/>
      <c r="P975" s="28"/>
      <c r="Q975" s="27"/>
      <c r="R975" s="32"/>
      <c r="S975" s="1828"/>
    </row>
    <row r="976" spans="4:19" s="4" customFormat="1" ht="19.7" customHeight="1">
      <c r="D976" s="28"/>
      <c r="E976" s="28"/>
      <c r="F976" s="28"/>
      <c r="G976" s="73"/>
      <c r="H976" s="229"/>
      <c r="I976" s="27"/>
      <c r="J976" s="77"/>
      <c r="K976" s="217"/>
      <c r="L976" s="73"/>
      <c r="M976" s="27"/>
      <c r="N976" s="27"/>
      <c r="O976" s="32"/>
      <c r="P976" s="28"/>
      <c r="Q976" s="27"/>
      <c r="R976" s="32"/>
      <c r="S976" s="1828"/>
    </row>
    <row r="977" spans="1:19" s="4" customFormat="1" ht="19.7" customHeight="1">
      <c r="D977" s="28"/>
      <c r="E977" s="28"/>
      <c r="F977" s="28"/>
      <c r="G977" s="73"/>
      <c r="H977" s="229"/>
      <c r="I977" s="27"/>
      <c r="J977" s="77"/>
      <c r="K977" s="217"/>
      <c r="L977" s="73"/>
      <c r="M977" s="27"/>
      <c r="N977" s="27"/>
      <c r="O977" s="32"/>
      <c r="P977" s="28"/>
      <c r="Q977" s="27"/>
      <c r="R977" s="32"/>
      <c r="S977" s="1828"/>
    </row>
    <row r="978" spans="1:19" s="4" customFormat="1" ht="19.7" customHeight="1">
      <c r="D978" s="28"/>
      <c r="E978" s="28"/>
      <c r="F978" s="28"/>
      <c r="G978" s="73"/>
      <c r="H978" s="229"/>
      <c r="I978" s="27"/>
      <c r="J978" s="77"/>
      <c r="K978" s="217"/>
      <c r="L978" s="73"/>
      <c r="M978" s="27"/>
      <c r="N978" s="27"/>
      <c r="O978" s="32"/>
      <c r="P978" s="28"/>
      <c r="Q978" s="27"/>
      <c r="R978" s="32"/>
      <c r="S978" s="1828"/>
    </row>
    <row r="979" spans="1:19" s="4" customFormat="1" ht="19.7" customHeight="1">
      <c r="D979" s="28"/>
      <c r="E979" s="28"/>
      <c r="F979" s="28"/>
      <c r="G979" s="27"/>
      <c r="H979" s="38"/>
      <c r="I979" s="27"/>
      <c r="J979" s="31"/>
      <c r="K979" s="217"/>
      <c r="L979" s="27"/>
      <c r="M979" s="27"/>
      <c r="N979" s="27"/>
      <c r="O979" s="32"/>
      <c r="P979" s="28"/>
      <c r="Q979" s="27"/>
      <c r="R979" s="32"/>
      <c r="S979" s="1828"/>
    </row>
    <row r="980" spans="1:19" s="4" customFormat="1" ht="19.7" customHeight="1">
      <c r="D980" s="28"/>
      <c r="E980" s="28"/>
      <c r="F980" s="28"/>
      <c r="G980" s="27"/>
      <c r="H980" s="38"/>
      <c r="I980" s="27"/>
      <c r="J980" s="31"/>
      <c r="K980" s="217"/>
      <c r="L980" s="27"/>
      <c r="M980" s="27"/>
      <c r="N980" s="27"/>
      <c r="O980" s="32"/>
      <c r="P980" s="28"/>
      <c r="Q980" s="27"/>
      <c r="R980" s="32"/>
      <c r="S980" s="1828"/>
    </row>
    <row r="981" spans="1:19" s="4" customFormat="1" ht="19.7" customHeight="1">
      <c r="D981" s="28"/>
      <c r="E981" s="28"/>
      <c r="F981" s="28"/>
      <c r="G981" s="27"/>
      <c r="H981" s="38"/>
      <c r="I981" s="27"/>
      <c r="J981" s="31"/>
      <c r="K981" s="217"/>
      <c r="L981" s="27"/>
      <c r="M981" s="27"/>
      <c r="N981" s="27"/>
      <c r="O981" s="32"/>
      <c r="P981" s="28"/>
      <c r="Q981" s="27"/>
      <c r="R981" s="32"/>
      <c r="S981" s="1828"/>
    </row>
    <row r="982" spans="1:19" s="4" customFormat="1" ht="19.7" customHeight="1">
      <c r="A982" s="27"/>
      <c r="B982" s="93">
        <v>8</v>
      </c>
      <c r="C982" s="996" t="s">
        <v>3532</v>
      </c>
      <c r="D982" s="28"/>
      <c r="E982" s="28"/>
      <c r="F982" s="28"/>
      <c r="G982" s="27"/>
      <c r="H982" s="38"/>
      <c r="I982" s="27"/>
      <c r="J982" s="31"/>
      <c r="K982" s="217"/>
      <c r="L982" s="27"/>
      <c r="M982" s="27"/>
      <c r="N982" s="27"/>
      <c r="O982" s="32"/>
      <c r="P982" s="28"/>
      <c r="Q982" s="27"/>
      <c r="R982" s="32"/>
      <c r="S982" s="1828"/>
    </row>
    <row r="983" spans="1:19" s="4" customFormat="1" ht="19.7" customHeight="1">
      <c r="D983" s="28"/>
      <c r="E983" s="28"/>
      <c r="F983" s="28"/>
      <c r="G983" s="27"/>
      <c r="H983" s="38"/>
      <c r="I983" s="27"/>
      <c r="J983" s="31"/>
      <c r="K983" s="217"/>
      <c r="L983" s="27"/>
      <c r="M983" s="27"/>
      <c r="N983" s="27"/>
      <c r="O983" s="32"/>
      <c r="P983" s="28"/>
      <c r="Q983" s="27"/>
      <c r="R983" s="32"/>
      <c r="S983" s="1828"/>
    </row>
    <row r="984" spans="1:19" s="4" customFormat="1" ht="19.7" customHeight="1">
      <c r="D984" s="28"/>
      <c r="E984" s="28"/>
      <c r="F984" s="28"/>
      <c r="G984" s="27"/>
      <c r="H984" s="38"/>
      <c r="I984" s="27"/>
      <c r="J984" s="31"/>
      <c r="K984" s="217"/>
      <c r="L984" s="27"/>
      <c r="M984" s="27"/>
      <c r="N984" s="27"/>
      <c r="O984" s="32"/>
      <c r="P984" s="28"/>
      <c r="Q984" s="27"/>
      <c r="R984" s="32"/>
      <c r="S984" s="1828"/>
    </row>
    <row r="985" spans="1:19" s="4" customFormat="1" ht="19.7" customHeight="1">
      <c r="D985" s="28"/>
      <c r="E985" s="28"/>
      <c r="F985" s="28"/>
      <c r="G985" s="27"/>
      <c r="H985" s="38"/>
      <c r="I985" s="27"/>
      <c r="J985" s="31"/>
      <c r="K985" s="217"/>
      <c r="L985" s="27"/>
      <c r="M985" s="27"/>
      <c r="N985" s="27"/>
      <c r="O985" s="32"/>
      <c r="P985" s="28"/>
      <c r="Q985" s="27"/>
      <c r="R985" s="32"/>
      <c r="S985" s="1828"/>
    </row>
    <row r="986" spans="1:19" s="4" customFormat="1" ht="19.7" customHeight="1">
      <c r="D986" s="28"/>
      <c r="E986" s="28"/>
      <c r="F986" s="28"/>
      <c r="G986" s="27"/>
      <c r="H986" s="38"/>
      <c r="I986" s="27"/>
      <c r="J986" s="31"/>
      <c r="K986" s="217"/>
      <c r="L986" s="27"/>
      <c r="M986" s="27"/>
      <c r="N986" s="27"/>
      <c r="O986" s="32"/>
      <c r="P986" s="28"/>
      <c r="Q986" s="27"/>
      <c r="R986" s="32"/>
      <c r="S986" s="1828"/>
    </row>
    <row r="987" spans="1:19" s="4" customFormat="1" ht="19.7" customHeight="1">
      <c r="D987" s="28"/>
      <c r="E987" s="28"/>
      <c r="F987" s="28"/>
      <c r="G987" s="27"/>
      <c r="H987" s="38"/>
      <c r="I987" s="27"/>
      <c r="J987" s="31"/>
      <c r="K987" s="217"/>
      <c r="L987" s="27"/>
      <c r="M987" s="27"/>
      <c r="N987" s="27"/>
      <c r="O987" s="32"/>
      <c r="P987" s="28"/>
      <c r="Q987" s="27"/>
      <c r="R987" s="32"/>
      <c r="S987" s="1828"/>
    </row>
    <row r="988" spans="1:19" s="4" customFormat="1" ht="19.7" customHeight="1">
      <c r="D988" s="28"/>
      <c r="E988" s="28"/>
      <c r="F988" s="28"/>
      <c r="G988" s="27"/>
      <c r="H988" s="38"/>
      <c r="I988" s="27"/>
      <c r="J988" s="31"/>
      <c r="K988" s="217"/>
      <c r="L988" s="27"/>
      <c r="M988" s="27"/>
      <c r="N988" s="27"/>
      <c r="O988" s="32"/>
      <c r="P988" s="28"/>
      <c r="Q988" s="27"/>
      <c r="R988" s="32"/>
      <c r="S988" s="1828"/>
    </row>
    <row r="989" spans="1:19" s="4" customFormat="1" ht="19.7" customHeight="1">
      <c r="D989" s="28"/>
      <c r="E989" s="28"/>
      <c r="F989" s="28"/>
      <c r="G989" s="27"/>
      <c r="H989" s="38"/>
      <c r="I989" s="27"/>
      <c r="J989" s="31"/>
      <c r="K989" s="217"/>
      <c r="L989" s="27"/>
      <c r="M989" s="27"/>
      <c r="N989" s="27"/>
      <c r="O989" s="32"/>
      <c r="P989" s="28"/>
      <c r="Q989" s="27"/>
      <c r="R989" s="32"/>
      <c r="S989" s="1828"/>
    </row>
    <row r="990" spans="1:19" s="4" customFormat="1" ht="19.7" customHeight="1">
      <c r="D990" s="28"/>
      <c r="E990" s="28"/>
      <c r="F990" s="28"/>
      <c r="G990" s="27"/>
      <c r="H990" s="38"/>
      <c r="I990" s="27"/>
      <c r="J990" s="31"/>
      <c r="K990" s="217"/>
      <c r="L990" s="27"/>
      <c r="M990" s="27"/>
      <c r="N990" s="27"/>
      <c r="O990" s="32"/>
      <c r="P990" s="28"/>
      <c r="Q990" s="27"/>
      <c r="R990" s="32"/>
      <c r="S990" s="1828"/>
    </row>
    <row r="991" spans="1:19" s="4" customFormat="1" ht="19.7" customHeight="1">
      <c r="D991" s="28"/>
      <c r="E991" s="28"/>
      <c r="F991" s="28"/>
      <c r="G991" s="27"/>
      <c r="H991" s="38"/>
      <c r="I991" s="27"/>
      <c r="J991" s="31"/>
      <c r="K991" s="217"/>
      <c r="L991" s="27"/>
      <c r="M991" s="27"/>
      <c r="N991" s="27"/>
      <c r="O991" s="32"/>
      <c r="P991" s="28"/>
      <c r="Q991" s="27"/>
      <c r="R991" s="32"/>
      <c r="S991" s="1828"/>
    </row>
    <row r="992" spans="1:19" s="4" customFormat="1" ht="19.7" customHeight="1">
      <c r="D992" s="28"/>
      <c r="E992" s="28"/>
      <c r="F992" s="28"/>
      <c r="G992" s="27"/>
      <c r="H992" s="38"/>
      <c r="I992" s="27"/>
      <c r="J992" s="31"/>
      <c r="K992" s="217"/>
      <c r="L992" s="27"/>
      <c r="M992" s="27"/>
      <c r="N992" s="27"/>
      <c r="O992" s="32"/>
      <c r="P992" s="28"/>
      <c r="Q992" s="27"/>
      <c r="R992" s="32"/>
      <c r="S992" s="1828"/>
    </row>
    <row r="993" spans="4:19" s="4" customFormat="1" ht="19.7" customHeight="1">
      <c r="D993" s="28"/>
      <c r="E993" s="28"/>
      <c r="F993" s="28"/>
      <c r="G993" s="27"/>
      <c r="H993" s="38"/>
      <c r="I993" s="27"/>
      <c r="J993" s="31"/>
      <c r="K993" s="217"/>
      <c r="L993" s="27"/>
      <c r="M993" s="27"/>
      <c r="N993" s="27"/>
      <c r="O993" s="32"/>
      <c r="P993" s="28"/>
      <c r="Q993" s="27"/>
      <c r="R993" s="32"/>
      <c r="S993" s="1828"/>
    </row>
    <row r="994" spans="4:19" s="4" customFormat="1" ht="19.7" customHeight="1">
      <c r="D994" s="28"/>
      <c r="E994" s="28"/>
      <c r="F994" s="28"/>
      <c r="G994" s="27"/>
      <c r="H994" s="38"/>
      <c r="I994" s="27"/>
      <c r="J994" s="31"/>
      <c r="K994" s="217"/>
      <c r="L994" s="27"/>
      <c r="M994" s="27"/>
      <c r="N994" s="27"/>
      <c r="O994" s="32"/>
      <c r="P994" s="28"/>
      <c r="Q994" s="27"/>
      <c r="R994" s="32"/>
      <c r="S994" s="1828"/>
    </row>
    <row r="995" spans="4:19" s="4" customFormat="1" ht="19.7" customHeight="1">
      <c r="D995" s="28"/>
      <c r="E995" s="28"/>
      <c r="F995" s="28"/>
      <c r="G995" s="27"/>
      <c r="H995" s="38"/>
      <c r="I995" s="27"/>
      <c r="J995" s="31"/>
      <c r="K995" s="217"/>
      <c r="L995" s="27"/>
      <c r="M995" s="27"/>
      <c r="N995" s="27"/>
      <c r="O995" s="32"/>
      <c r="P995" s="28"/>
      <c r="Q995" s="27"/>
      <c r="R995" s="32"/>
      <c r="S995" s="1828"/>
    </row>
    <row r="996" spans="4:19" s="4" customFormat="1" ht="19.7" customHeight="1">
      <c r="D996" s="28"/>
      <c r="E996" s="28"/>
      <c r="F996" s="28"/>
      <c r="G996" s="27"/>
      <c r="H996" s="38"/>
      <c r="I996" s="27"/>
      <c r="J996" s="31"/>
      <c r="K996" s="217"/>
      <c r="L996" s="27"/>
      <c r="M996" s="27"/>
      <c r="N996" s="27"/>
      <c r="O996" s="32"/>
      <c r="P996" s="28"/>
      <c r="Q996" s="27"/>
      <c r="R996" s="32"/>
      <c r="S996" s="1828"/>
    </row>
    <row r="997" spans="4:19" s="4" customFormat="1" ht="19.7" customHeight="1">
      <c r="D997" s="28"/>
      <c r="E997" s="28"/>
      <c r="F997" s="28"/>
      <c r="G997" s="27"/>
      <c r="H997" s="38"/>
      <c r="I997" s="27"/>
      <c r="J997" s="31"/>
      <c r="K997" s="217"/>
      <c r="L997" s="27"/>
      <c r="M997" s="27"/>
      <c r="N997" s="27"/>
      <c r="O997" s="32"/>
      <c r="P997" s="28"/>
      <c r="Q997" s="27"/>
      <c r="R997" s="32"/>
      <c r="S997" s="1828"/>
    </row>
    <row r="998" spans="4:19" s="4" customFormat="1" ht="19.7" customHeight="1">
      <c r="D998" s="28"/>
      <c r="E998" s="28"/>
      <c r="F998" s="28"/>
      <c r="G998" s="27"/>
      <c r="H998" s="38"/>
      <c r="I998" s="27"/>
      <c r="J998" s="31"/>
      <c r="K998" s="217"/>
      <c r="L998" s="27"/>
      <c r="M998" s="27"/>
      <c r="N998" s="27"/>
      <c r="O998" s="32"/>
      <c r="P998" s="28"/>
      <c r="Q998" s="27"/>
      <c r="R998" s="32"/>
      <c r="S998" s="1828"/>
    </row>
    <row r="999" spans="4:19" s="4" customFormat="1" ht="19.7" customHeight="1">
      <c r="D999" s="28"/>
      <c r="E999" s="28"/>
      <c r="F999" s="28"/>
      <c r="G999" s="27"/>
      <c r="H999" s="38"/>
      <c r="I999" s="27"/>
      <c r="J999" s="31"/>
      <c r="K999" s="217"/>
      <c r="L999" s="27"/>
      <c r="M999" s="27"/>
      <c r="N999" s="27"/>
      <c r="O999" s="32"/>
      <c r="P999" s="28"/>
      <c r="Q999" s="27"/>
      <c r="R999" s="32"/>
      <c r="S999" s="1828"/>
    </row>
    <row r="1000" spans="4:19" s="4" customFormat="1" ht="19.7" customHeight="1">
      <c r="D1000" s="28"/>
      <c r="E1000" s="28"/>
      <c r="F1000" s="28"/>
      <c r="G1000" s="27"/>
      <c r="H1000" s="38"/>
      <c r="I1000" s="27"/>
      <c r="J1000" s="31"/>
      <c r="K1000" s="217"/>
      <c r="L1000" s="27"/>
      <c r="M1000" s="27"/>
      <c r="N1000" s="27"/>
      <c r="O1000" s="32"/>
      <c r="P1000" s="28"/>
      <c r="Q1000" s="27"/>
      <c r="R1000" s="32"/>
      <c r="S1000" s="1828"/>
    </row>
    <row r="1001" spans="4:19" s="4" customFormat="1" ht="19.7" customHeight="1">
      <c r="D1001" s="28"/>
      <c r="E1001" s="28"/>
      <c r="F1001" s="28"/>
      <c r="G1001" s="27"/>
      <c r="H1001" s="38"/>
      <c r="I1001" s="27"/>
      <c r="J1001" s="31"/>
      <c r="K1001" s="217"/>
      <c r="L1001" s="27"/>
      <c r="M1001" s="27"/>
      <c r="N1001" s="27"/>
      <c r="O1001" s="32"/>
      <c r="P1001" s="28"/>
      <c r="Q1001" s="27"/>
      <c r="R1001" s="32"/>
      <c r="S1001" s="1828"/>
    </row>
    <row r="1002" spans="4:19" s="4" customFormat="1" ht="19.7" customHeight="1">
      <c r="D1002" s="28"/>
      <c r="E1002" s="28"/>
      <c r="F1002" s="28"/>
      <c r="G1002" s="27"/>
      <c r="H1002" s="38"/>
      <c r="I1002" s="27"/>
      <c r="J1002" s="31"/>
      <c r="K1002" s="217"/>
      <c r="L1002" s="27"/>
      <c r="M1002" s="27"/>
      <c r="N1002" s="27"/>
      <c r="O1002" s="32"/>
      <c r="P1002" s="28"/>
      <c r="Q1002" s="27"/>
      <c r="R1002" s="32"/>
      <c r="S1002" s="1828"/>
    </row>
    <row r="1003" spans="4:19" s="4" customFormat="1" ht="19.7" customHeight="1">
      <c r="D1003" s="28"/>
      <c r="E1003" s="28"/>
      <c r="F1003" s="28"/>
      <c r="G1003" s="27"/>
      <c r="H1003" s="38"/>
      <c r="I1003" s="27"/>
      <c r="J1003" s="31"/>
      <c r="K1003" s="217"/>
      <c r="L1003" s="27"/>
      <c r="M1003" s="27"/>
      <c r="N1003" s="27"/>
      <c r="O1003" s="32"/>
      <c r="P1003" s="28"/>
      <c r="Q1003" s="27"/>
      <c r="R1003" s="32"/>
      <c r="S1003" s="1828"/>
    </row>
    <row r="1004" spans="4:19" s="4" customFormat="1" ht="19.7" customHeight="1">
      <c r="D1004" s="28"/>
      <c r="E1004" s="28"/>
      <c r="F1004" s="28"/>
      <c r="G1004" s="27"/>
      <c r="H1004" s="38"/>
      <c r="I1004" s="27"/>
      <c r="J1004" s="31"/>
      <c r="K1004" s="217"/>
      <c r="L1004" s="27"/>
      <c r="M1004" s="27"/>
      <c r="N1004" s="27"/>
      <c r="O1004" s="32"/>
      <c r="P1004" s="28"/>
      <c r="Q1004" s="27"/>
      <c r="R1004" s="32"/>
      <c r="S1004" s="1828"/>
    </row>
    <row r="1005" spans="4:19" s="4" customFormat="1" ht="19.7" customHeight="1">
      <c r="D1005" s="28"/>
      <c r="E1005" s="28"/>
      <c r="F1005" s="28"/>
      <c r="G1005" s="27"/>
      <c r="H1005" s="38"/>
      <c r="I1005" s="27"/>
      <c r="J1005" s="31"/>
      <c r="K1005" s="217"/>
      <c r="L1005" s="27"/>
      <c r="M1005" s="27"/>
      <c r="N1005" s="27"/>
      <c r="O1005" s="32"/>
      <c r="P1005" s="28"/>
      <c r="Q1005" s="27"/>
      <c r="R1005" s="32"/>
      <c r="S1005" s="1828"/>
    </row>
    <row r="1006" spans="4:19" s="4" customFormat="1" ht="19.7" customHeight="1">
      <c r="D1006" s="28"/>
      <c r="E1006" s="28"/>
      <c r="F1006" s="28"/>
      <c r="G1006" s="27"/>
      <c r="H1006" s="38"/>
      <c r="I1006" s="27"/>
      <c r="J1006" s="31"/>
      <c r="K1006" s="217"/>
      <c r="L1006" s="27"/>
      <c r="M1006" s="27"/>
      <c r="N1006" s="27"/>
      <c r="O1006" s="32"/>
      <c r="P1006" s="28"/>
      <c r="Q1006" s="27"/>
      <c r="R1006" s="32"/>
      <c r="S1006" s="1828"/>
    </row>
    <row r="1007" spans="4:19" s="4" customFormat="1" ht="19.7" customHeight="1">
      <c r="D1007" s="28"/>
      <c r="E1007" s="28"/>
      <c r="F1007" s="28"/>
      <c r="G1007" s="27"/>
      <c r="H1007" s="38"/>
      <c r="I1007" s="27"/>
      <c r="J1007" s="31"/>
      <c r="K1007" s="217"/>
      <c r="L1007" s="27"/>
      <c r="M1007" s="27"/>
      <c r="N1007" s="27"/>
      <c r="O1007" s="32"/>
      <c r="P1007" s="28"/>
      <c r="Q1007" s="27"/>
      <c r="R1007" s="32"/>
      <c r="S1007" s="1828"/>
    </row>
    <row r="1008" spans="4:19" s="4" customFormat="1" ht="19.7" customHeight="1">
      <c r="D1008" s="28"/>
      <c r="E1008" s="28"/>
      <c r="F1008" s="28"/>
      <c r="G1008" s="27"/>
      <c r="H1008" s="38"/>
      <c r="I1008" s="27"/>
      <c r="J1008" s="31"/>
      <c r="K1008" s="217"/>
      <c r="L1008" s="27"/>
      <c r="M1008" s="27"/>
      <c r="N1008" s="27"/>
      <c r="O1008" s="32"/>
      <c r="P1008" s="28"/>
      <c r="Q1008" s="27"/>
      <c r="R1008" s="32"/>
      <c r="S1008" s="1828"/>
    </row>
    <row r="1009" spans="4:19" s="4" customFormat="1" ht="19.7" customHeight="1">
      <c r="D1009" s="28"/>
      <c r="E1009" s="28"/>
      <c r="F1009" s="28"/>
      <c r="G1009" s="27"/>
      <c r="H1009" s="38"/>
      <c r="I1009" s="27"/>
      <c r="J1009" s="31"/>
      <c r="K1009" s="217"/>
      <c r="L1009" s="27"/>
      <c r="M1009" s="27"/>
      <c r="N1009" s="27"/>
      <c r="O1009" s="32"/>
      <c r="P1009" s="28"/>
      <c r="Q1009" s="27"/>
      <c r="R1009" s="32"/>
      <c r="S1009" s="1828"/>
    </row>
    <row r="1010" spans="4:19" s="4" customFormat="1" ht="19.7" customHeight="1">
      <c r="D1010" s="28"/>
      <c r="E1010" s="28"/>
      <c r="F1010" s="28"/>
      <c r="G1010" s="27"/>
      <c r="H1010" s="38"/>
      <c r="I1010" s="27"/>
      <c r="J1010" s="31"/>
      <c r="K1010" s="217"/>
      <c r="L1010" s="27"/>
      <c r="M1010" s="27"/>
      <c r="N1010" s="27"/>
      <c r="O1010" s="32"/>
      <c r="P1010" s="28"/>
      <c r="Q1010" s="27"/>
      <c r="R1010" s="32"/>
      <c r="S1010" s="1828"/>
    </row>
    <row r="1011" spans="4:19" s="4" customFormat="1" ht="19.7" customHeight="1">
      <c r="D1011" s="28"/>
      <c r="E1011" s="28"/>
      <c r="F1011" s="28"/>
      <c r="G1011" s="27"/>
      <c r="H1011" s="38"/>
      <c r="I1011" s="27"/>
      <c r="J1011" s="31"/>
      <c r="K1011" s="217"/>
      <c r="L1011" s="27"/>
      <c r="M1011" s="27"/>
      <c r="N1011" s="27"/>
      <c r="O1011" s="32"/>
      <c r="P1011" s="28"/>
      <c r="Q1011" s="27"/>
      <c r="R1011" s="32"/>
      <c r="S1011" s="1828"/>
    </row>
    <row r="1012" spans="4:19" s="4" customFormat="1" ht="19.7" customHeight="1">
      <c r="D1012" s="28"/>
      <c r="E1012" s="28"/>
      <c r="F1012" s="28"/>
      <c r="G1012" s="27"/>
      <c r="H1012" s="38"/>
      <c r="I1012" s="27"/>
      <c r="J1012" s="31"/>
      <c r="K1012" s="217"/>
      <c r="L1012" s="27"/>
      <c r="M1012" s="27"/>
      <c r="N1012" s="27"/>
      <c r="O1012" s="32"/>
      <c r="P1012" s="28"/>
      <c r="Q1012" s="27"/>
      <c r="R1012" s="32"/>
      <c r="S1012" s="1828"/>
    </row>
    <row r="1013" spans="4:19" s="4" customFormat="1" ht="19.7" customHeight="1">
      <c r="D1013" s="28"/>
      <c r="E1013" s="28"/>
      <c r="F1013" s="28"/>
      <c r="G1013" s="27"/>
      <c r="H1013" s="38"/>
      <c r="I1013" s="27"/>
      <c r="J1013" s="31"/>
      <c r="K1013" s="217"/>
      <c r="L1013" s="27"/>
      <c r="M1013" s="27"/>
      <c r="N1013" s="27"/>
      <c r="O1013" s="32"/>
      <c r="P1013" s="28"/>
      <c r="Q1013" s="27"/>
      <c r="R1013" s="32"/>
      <c r="S1013" s="1828"/>
    </row>
    <row r="1014" spans="4:19" s="4" customFormat="1" ht="19.7" customHeight="1">
      <c r="D1014" s="28"/>
      <c r="E1014" s="28"/>
      <c r="F1014" s="28"/>
      <c r="G1014" s="27"/>
      <c r="H1014" s="38"/>
      <c r="I1014" s="27"/>
      <c r="J1014" s="31"/>
      <c r="K1014" s="217"/>
      <c r="L1014" s="27"/>
      <c r="M1014" s="27"/>
      <c r="N1014" s="27"/>
      <c r="O1014" s="32"/>
      <c r="P1014" s="28"/>
      <c r="Q1014" s="27"/>
      <c r="R1014" s="32"/>
      <c r="S1014" s="1828"/>
    </row>
    <row r="1015" spans="4:19" s="4" customFormat="1" ht="19.7" customHeight="1">
      <c r="D1015" s="28"/>
      <c r="E1015" s="28"/>
      <c r="F1015" s="28"/>
      <c r="G1015" s="27"/>
      <c r="H1015" s="38"/>
      <c r="I1015" s="27"/>
      <c r="J1015" s="31"/>
      <c r="K1015" s="217"/>
      <c r="L1015" s="27"/>
      <c r="M1015" s="27"/>
      <c r="N1015" s="27"/>
      <c r="O1015" s="32"/>
      <c r="P1015" s="28"/>
      <c r="Q1015" s="27"/>
      <c r="R1015" s="32"/>
      <c r="S1015" s="1828"/>
    </row>
    <row r="1016" spans="4:19" s="4" customFormat="1" ht="19.7" customHeight="1">
      <c r="D1016" s="28"/>
      <c r="E1016" s="28"/>
      <c r="F1016" s="28"/>
      <c r="G1016" s="27"/>
      <c r="H1016" s="38"/>
      <c r="I1016" s="27"/>
      <c r="J1016" s="31"/>
      <c r="K1016" s="217"/>
      <c r="L1016" s="27"/>
      <c r="M1016" s="27"/>
      <c r="N1016" s="27"/>
      <c r="O1016" s="32"/>
      <c r="P1016" s="28"/>
      <c r="Q1016" s="27"/>
      <c r="R1016" s="32"/>
      <c r="S1016" s="1828"/>
    </row>
    <row r="1017" spans="4:19" s="4" customFormat="1" ht="19.7" customHeight="1">
      <c r="D1017" s="28"/>
      <c r="E1017" s="28"/>
      <c r="F1017" s="28"/>
      <c r="G1017" s="27"/>
      <c r="H1017" s="38"/>
      <c r="I1017" s="27"/>
      <c r="J1017" s="31"/>
      <c r="K1017" s="217"/>
      <c r="L1017" s="27"/>
      <c r="M1017" s="27"/>
      <c r="N1017" s="27"/>
      <c r="O1017" s="32"/>
      <c r="P1017" s="28"/>
      <c r="Q1017" s="27"/>
      <c r="R1017" s="32"/>
      <c r="S1017" s="1828"/>
    </row>
    <row r="1018" spans="4:19" s="4" customFormat="1" ht="19.7" customHeight="1">
      <c r="D1018" s="28"/>
      <c r="E1018" s="28"/>
      <c r="F1018" s="28"/>
      <c r="G1018" s="27"/>
      <c r="H1018" s="38"/>
      <c r="I1018" s="27"/>
      <c r="J1018" s="31"/>
      <c r="K1018" s="217"/>
      <c r="L1018" s="27"/>
      <c r="M1018" s="27"/>
      <c r="N1018" s="27"/>
      <c r="O1018" s="32"/>
      <c r="P1018" s="28"/>
      <c r="Q1018" s="27"/>
      <c r="R1018" s="32"/>
      <c r="S1018" s="1828"/>
    </row>
    <row r="1019" spans="4:19" s="4" customFormat="1" ht="19.7" customHeight="1">
      <c r="D1019" s="28"/>
      <c r="E1019" s="28"/>
      <c r="F1019" s="28"/>
      <c r="G1019" s="27"/>
      <c r="H1019" s="38"/>
      <c r="I1019" s="27"/>
      <c r="J1019" s="31"/>
      <c r="K1019" s="217"/>
      <c r="L1019" s="27"/>
      <c r="M1019" s="27"/>
      <c r="N1019" s="27"/>
      <c r="O1019" s="32"/>
      <c r="P1019" s="28"/>
      <c r="Q1019" s="27"/>
      <c r="R1019" s="32"/>
      <c r="S1019" s="1828"/>
    </row>
    <row r="1020" spans="4:19" s="4" customFormat="1" ht="19.7" customHeight="1">
      <c r="D1020" s="28"/>
      <c r="E1020" s="28"/>
      <c r="F1020" s="28"/>
      <c r="G1020" s="27"/>
      <c r="H1020" s="38"/>
      <c r="I1020" s="27"/>
      <c r="J1020" s="31"/>
      <c r="K1020" s="217"/>
      <c r="L1020" s="27"/>
      <c r="M1020" s="27"/>
      <c r="N1020" s="27"/>
      <c r="O1020" s="32"/>
      <c r="P1020" s="28"/>
      <c r="Q1020" s="27"/>
      <c r="R1020" s="32"/>
      <c r="S1020" s="1828"/>
    </row>
    <row r="1021" spans="4:19" s="4" customFormat="1" ht="19.7" customHeight="1">
      <c r="D1021" s="28"/>
      <c r="E1021" s="28"/>
      <c r="F1021" s="28"/>
      <c r="G1021" s="27"/>
      <c r="H1021" s="38"/>
      <c r="I1021" s="27"/>
      <c r="J1021" s="31"/>
      <c r="K1021" s="217"/>
      <c r="L1021" s="27"/>
      <c r="M1021" s="27"/>
      <c r="N1021" s="27"/>
      <c r="O1021" s="32"/>
      <c r="P1021" s="28"/>
      <c r="Q1021" s="27"/>
      <c r="R1021" s="32"/>
      <c r="S1021" s="1828"/>
    </row>
    <row r="1022" spans="4:19" s="4" customFormat="1" ht="19.7" customHeight="1">
      <c r="D1022" s="28"/>
      <c r="E1022" s="28"/>
      <c r="F1022" s="28"/>
      <c r="G1022" s="27"/>
      <c r="H1022" s="38"/>
      <c r="I1022" s="27"/>
      <c r="J1022" s="31"/>
      <c r="K1022" s="217"/>
      <c r="L1022" s="27"/>
      <c r="M1022" s="27"/>
      <c r="N1022" s="27"/>
      <c r="O1022" s="32"/>
      <c r="P1022" s="28"/>
      <c r="Q1022" s="27"/>
      <c r="R1022" s="32"/>
      <c r="S1022" s="1828"/>
    </row>
    <row r="1023" spans="4:19" s="4" customFormat="1" ht="19.7" customHeight="1">
      <c r="D1023" s="28"/>
      <c r="E1023" s="28"/>
      <c r="F1023" s="28"/>
      <c r="G1023" s="27"/>
      <c r="H1023" s="38"/>
      <c r="I1023" s="27"/>
      <c r="J1023" s="31"/>
      <c r="K1023" s="217"/>
      <c r="L1023" s="27"/>
      <c r="M1023" s="27"/>
      <c r="N1023" s="27"/>
      <c r="O1023" s="32"/>
      <c r="P1023" s="28"/>
      <c r="Q1023" s="27"/>
      <c r="R1023" s="32"/>
      <c r="S1023" s="1828"/>
    </row>
    <row r="1024" spans="4:19" s="4" customFormat="1" ht="19.7" customHeight="1">
      <c r="D1024" s="28"/>
      <c r="E1024" s="28"/>
      <c r="F1024" s="28"/>
      <c r="G1024" s="27"/>
      <c r="H1024" s="38"/>
      <c r="I1024" s="27"/>
      <c r="J1024" s="31"/>
      <c r="K1024" s="217"/>
      <c r="L1024" s="27"/>
      <c r="M1024" s="27"/>
      <c r="N1024" s="27"/>
      <c r="O1024" s="32"/>
      <c r="P1024" s="28"/>
      <c r="Q1024" s="27"/>
      <c r="R1024" s="32"/>
      <c r="S1024" s="1828"/>
    </row>
    <row r="1025" spans="4:19" s="4" customFormat="1" ht="19.7" customHeight="1">
      <c r="D1025" s="28"/>
      <c r="E1025" s="28"/>
      <c r="F1025" s="28"/>
      <c r="G1025" s="27"/>
      <c r="H1025" s="38"/>
      <c r="I1025" s="27"/>
      <c r="J1025" s="31"/>
      <c r="K1025" s="217"/>
      <c r="L1025" s="27"/>
      <c r="M1025" s="27"/>
      <c r="N1025" s="27"/>
      <c r="O1025" s="32"/>
      <c r="P1025" s="28"/>
      <c r="Q1025" s="27"/>
      <c r="R1025" s="32"/>
      <c r="S1025" s="1828"/>
    </row>
    <row r="1026" spans="4:19" s="4" customFormat="1" ht="19.7" customHeight="1">
      <c r="D1026" s="28"/>
      <c r="E1026" s="28"/>
      <c r="F1026" s="28"/>
      <c r="G1026" s="27"/>
      <c r="H1026" s="38"/>
      <c r="I1026" s="27"/>
      <c r="J1026" s="31"/>
      <c r="K1026" s="217"/>
      <c r="L1026" s="27"/>
      <c r="M1026" s="27"/>
      <c r="N1026" s="27"/>
      <c r="O1026" s="32"/>
      <c r="P1026" s="28"/>
      <c r="Q1026" s="27"/>
      <c r="R1026" s="32"/>
      <c r="S1026" s="1828"/>
    </row>
    <row r="1027" spans="4:19" s="4" customFormat="1" ht="19.7" customHeight="1">
      <c r="D1027" s="28"/>
      <c r="E1027" s="28"/>
      <c r="F1027" s="28"/>
      <c r="G1027" s="27"/>
      <c r="H1027" s="38"/>
      <c r="I1027" s="27"/>
      <c r="J1027" s="31"/>
      <c r="K1027" s="217"/>
      <c r="L1027" s="27"/>
      <c r="M1027" s="27"/>
      <c r="N1027" s="27"/>
      <c r="O1027" s="32"/>
      <c r="P1027" s="28"/>
      <c r="Q1027" s="27"/>
      <c r="R1027" s="32"/>
      <c r="S1027" s="1828"/>
    </row>
    <row r="1028" spans="4:19" s="4" customFormat="1" ht="19.7" customHeight="1">
      <c r="D1028" s="28"/>
      <c r="E1028" s="131"/>
      <c r="F1028" s="131"/>
      <c r="G1028" s="73"/>
      <c r="H1028" s="236"/>
      <c r="I1028" s="27"/>
      <c r="J1028" s="77"/>
      <c r="K1028" s="217"/>
      <c r="L1028" s="166"/>
      <c r="M1028" s="27"/>
      <c r="N1028" s="73"/>
      <c r="O1028" s="32"/>
      <c r="P1028" s="28"/>
      <c r="Q1028" s="27"/>
      <c r="R1028" s="32"/>
      <c r="S1028" s="1828"/>
    </row>
    <row r="1029" spans="4:19" s="4" customFormat="1" ht="19.7" customHeight="1">
      <c r="D1029" s="28"/>
      <c r="E1029" s="28"/>
      <c r="F1029" s="131"/>
      <c r="G1029" s="73"/>
      <c r="H1029" s="236"/>
      <c r="I1029" s="27"/>
      <c r="J1029" s="77"/>
      <c r="K1029" s="217"/>
      <c r="L1029" s="166"/>
      <c r="M1029" s="27"/>
      <c r="N1029" s="73"/>
      <c r="O1029" s="32"/>
      <c r="P1029" s="28"/>
      <c r="Q1029" s="27"/>
      <c r="R1029" s="32"/>
      <c r="S1029" s="1828"/>
    </row>
    <row r="1030" spans="4:19" s="4" customFormat="1" ht="19.7" customHeight="1">
      <c r="D1030" s="28"/>
      <c r="E1030" s="28"/>
      <c r="F1030" s="131"/>
      <c r="G1030" s="73"/>
      <c r="H1030" s="236"/>
      <c r="I1030" s="27"/>
      <c r="J1030" s="77"/>
      <c r="K1030" s="217"/>
      <c r="L1030" s="166"/>
      <c r="M1030" s="27"/>
      <c r="N1030" s="73"/>
      <c r="O1030" s="32"/>
      <c r="P1030" s="28"/>
      <c r="Q1030" s="27"/>
      <c r="R1030" s="32"/>
      <c r="S1030" s="1828"/>
    </row>
    <row r="1031" spans="4:19" s="4" customFormat="1" ht="19.7" customHeight="1">
      <c r="D1031" s="28"/>
      <c r="E1031" s="28"/>
      <c r="F1031" s="131"/>
      <c r="G1031" s="73"/>
      <c r="H1031" s="236"/>
      <c r="I1031" s="27"/>
      <c r="J1031" s="77"/>
      <c r="K1031" s="217"/>
      <c r="L1031" s="166"/>
      <c r="M1031" s="27"/>
      <c r="N1031" s="73"/>
      <c r="O1031" s="32"/>
      <c r="P1031" s="28"/>
      <c r="Q1031" s="27"/>
      <c r="R1031" s="32"/>
      <c r="S1031" s="1828"/>
    </row>
    <row r="1032" spans="4:19" s="4" customFormat="1" ht="19.7" customHeight="1">
      <c r="D1032" s="28"/>
      <c r="E1032" s="28"/>
      <c r="F1032" s="131"/>
      <c r="G1032" s="73"/>
      <c r="H1032" s="236"/>
      <c r="I1032" s="27"/>
      <c r="J1032" s="77"/>
      <c r="K1032" s="217"/>
      <c r="L1032" s="166"/>
      <c r="M1032" s="27"/>
      <c r="N1032" s="73"/>
      <c r="O1032" s="32"/>
      <c r="P1032" s="28"/>
      <c r="Q1032" s="27"/>
      <c r="R1032" s="32"/>
      <c r="S1032" s="1828"/>
    </row>
    <row r="1033" spans="4:19" s="4" customFormat="1" ht="19.7" customHeight="1">
      <c r="D1033" s="28"/>
      <c r="E1033" s="28"/>
      <c r="F1033" s="131"/>
      <c r="G1033" s="73"/>
      <c r="H1033" s="236"/>
      <c r="I1033" s="27"/>
      <c r="J1033" s="77"/>
      <c r="K1033" s="217"/>
      <c r="L1033" s="166"/>
      <c r="M1033" s="27"/>
      <c r="N1033" s="73"/>
      <c r="O1033" s="32"/>
      <c r="P1033" s="28"/>
      <c r="Q1033" s="27"/>
      <c r="R1033" s="32"/>
      <c r="S1033" s="1828"/>
    </row>
    <row r="1034" spans="4:19" s="4" customFormat="1" ht="19.350000000000001" customHeight="1">
      <c r="D1034" s="28"/>
      <c r="E1034" s="131"/>
      <c r="F1034" s="131"/>
      <c r="G1034" s="73"/>
      <c r="H1034" s="236"/>
      <c r="I1034" s="27"/>
      <c r="J1034" s="77"/>
      <c r="K1034" s="217"/>
      <c r="L1034" s="166"/>
      <c r="M1034" s="27"/>
      <c r="N1034" s="73"/>
      <c r="O1034" s="32"/>
      <c r="P1034" s="28"/>
      <c r="Q1034" s="27"/>
      <c r="R1034" s="32"/>
      <c r="S1034" s="1828"/>
    </row>
    <row r="1035" spans="4:19" s="4" customFormat="1" ht="19.350000000000001" customHeight="1">
      <c r="D1035" s="28"/>
      <c r="E1035" s="131"/>
      <c r="F1035" s="131"/>
      <c r="G1035" s="156"/>
      <c r="H1035" s="236"/>
      <c r="I1035" s="27"/>
      <c r="J1035" s="77"/>
      <c r="K1035" s="217"/>
      <c r="L1035" s="166"/>
      <c r="M1035" s="27"/>
      <c r="N1035" s="73"/>
      <c r="O1035" s="32"/>
      <c r="P1035" s="28"/>
      <c r="Q1035" s="27"/>
      <c r="R1035" s="32"/>
      <c r="S1035" s="1828"/>
    </row>
    <row r="1036" spans="4:19" s="4" customFormat="1" ht="19.350000000000001" customHeight="1">
      <c r="D1036" s="28"/>
      <c r="E1036" s="131"/>
      <c r="F1036" s="131"/>
      <c r="G1036" s="264"/>
      <c r="H1036" s="236"/>
      <c r="I1036" s="27"/>
      <c r="J1036" s="77"/>
      <c r="K1036" s="217"/>
      <c r="L1036" s="166"/>
      <c r="M1036" s="27"/>
      <c r="N1036" s="73"/>
      <c r="O1036" s="32"/>
      <c r="P1036" s="28"/>
      <c r="Q1036" s="27"/>
      <c r="R1036" s="32"/>
      <c r="S1036" s="1828"/>
    </row>
    <row r="1037" spans="4:19" s="4" customFormat="1" ht="19.7" customHeight="1">
      <c r="D1037" s="28"/>
      <c r="E1037" s="131"/>
      <c r="F1037" s="131"/>
      <c r="G1037" s="264"/>
      <c r="H1037" s="236"/>
      <c r="I1037" s="27"/>
      <c r="J1037" s="77"/>
      <c r="K1037" s="217"/>
      <c r="L1037" s="166"/>
      <c r="M1037" s="27"/>
      <c r="N1037" s="73"/>
      <c r="O1037" s="32"/>
      <c r="P1037" s="28"/>
      <c r="Q1037" s="27"/>
      <c r="R1037" s="32"/>
      <c r="S1037" s="1828"/>
    </row>
    <row r="1038" spans="4:19" s="4" customFormat="1" ht="19.7" customHeight="1">
      <c r="D1038" s="28"/>
      <c r="E1038" s="131"/>
      <c r="F1038" s="131"/>
      <c r="G1038" s="264"/>
      <c r="H1038" s="236"/>
      <c r="I1038" s="27"/>
      <c r="J1038" s="77"/>
      <c r="K1038" s="217"/>
      <c r="L1038" s="166"/>
      <c r="M1038" s="27"/>
      <c r="N1038" s="73"/>
      <c r="O1038" s="32"/>
      <c r="P1038" s="28"/>
      <c r="Q1038" s="27"/>
      <c r="R1038" s="32"/>
      <c r="S1038" s="1828"/>
    </row>
    <row r="1039" spans="4:19" s="4" customFormat="1" ht="19.7" customHeight="1">
      <c r="D1039" s="28"/>
      <c r="E1039" s="131"/>
      <c r="F1039" s="131"/>
      <c r="G1039" s="264"/>
      <c r="H1039" s="236"/>
      <c r="I1039" s="27"/>
      <c r="J1039" s="77"/>
      <c r="K1039" s="217"/>
      <c r="L1039" s="166"/>
      <c r="M1039" s="27"/>
      <c r="N1039" s="73"/>
      <c r="O1039" s="32"/>
      <c r="P1039" s="28"/>
      <c r="Q1039" s="27"/>
      <c r="R1039" s="32"/>
      <c r="S1039" s="1828"/>
    </row>
    <row r="1040" spans="4:19" s="4" customFormat="1" ht="19.7" customHeight="1">
      <c r="D1040" s="28"/>
      <c r="E1040" s="131"/>
      <c r="F1040" s="131"/>
      <c r="G1040" s="264"/>
      <c r="H1040" s="236"/>
      <c r="I1040" s="27"/>
      <c r="J1040" s="77"/>
      <c r="K1040" s="217"/>
      <c r="L1040" s="166"/>
      <c r="M1040" s="27"/>
      <c r="N1040" s="73"/>
      <c r="O1040" s="32"/>
      <c r="P1040" s="28"/>
      <c r="Q1040" s="27"/>
      <c r="R1040" s="32"/>
      <c r="S1040" s="1828"/>
    </row>
    <row r="1041" spans="4:19" s="4" customFormat="1" ht="19.7" customHeight="1">
      <c r="D1041" s="28"/>
      <c r="E1041" s="131"/>
      <c r="F1041" s="131"/>
      <c r="G1041" s="264"/>
      <c r="H1041" s="236"/>
      <c r="I1041" s="27"/>
      <c r="J1041" s="77"/>
      <c r="K1041" s="217"/>
      <c r="L1041" s="166"/>
      <c r="M1041" s="27"/>
      <c r="N1041" s="73"/>
      <c r="O1041" s="32"/>
      <c r="P1041" s="28"/>
      <c r="Q1041" s="27"/>
      <c r="R1041" s="32"/>
      <c r="S1041" s="1828"/>
    </row>
    <row r="1042" spans="4:19" s="4" customFormat="1" ht="19.7" customHeight="1">
      <c r="D1042" s="28"/>
      <c r="E1042" s="28"/>
      <c r="F1042" s="28"/>
      <c r="G1042" s="73"/>
      <c r="H1042" s="38"/>
      <c r="I1042" s="77"/>
      <c r="J1042" s="44"/>
      <c r="K1042" s="377"/>
      <c r="L1042" s="682"/>
      <c r="M1042" s="27"/>
      <c r="N1042" s="73"/>
      <c r="O1042" s="32"/>
      <c r="P1042" s="28"/>
      <c r="Q1042" s="27"/>
      <c r="R1042" s="32"/>
      <c r="S1042" s="1828"/>
    </row>
    <row r="1043" spans="4:19" s="4" customFormat="1" ht="19.7" customHeight="1">
      <c r="D1043" s="28"/>
      <c r="E1043" s="28"/>
      <c r="F1043" s="28"/>
      <c r="G1043" s="73"/>
      <c r="H1043" s="38"/>
      <c r="I1043" s="77"/>
      <c r="J1043" s="1323"/>
      <c r="K1043" s="517"/>
      <c r="L1043" s="682"/>
      <c r="M1043" s="27"/>
      <c r="N1043" s="73"/>
      <c r="O1043" s="32"/>
      <c r="P1043" s="28"/>
      <c r="Q1043" s="27"/>
      <c r="R1043" s="32"/>
      <c r="S1043" s="1828"/>
    </row>
    <row r="1044" spans="4:19" s="4" customFormat="1" ht="19.7" customHeight="1">
      <c r="D1044" s="28"/>
      <c r="E1044" s="131"/>
      <c r="F1044" s="131"/>
      <c r="G1044" s="1324"/>
      <c r="H1044" s="236"/>
      <c r="I1044" s="27"/>
      <c r="J1044" s="77"/>
      <c r="K1044" s="217"/>
      <c r="L1044" s="166"/>
      <c r="M1044" s="27"/>
      <c r="N1044" s="73"/>
      <c r="O1044" s="32"/>
      <c r="P1044" s="28"/>
      <c r="Q1044" s="27"/>
      <c r="R1044" s="32"/>
      <c r="S1044" s="1828"/>
    </row>
    <row r="1045" spans="4:19" s="4" customFormat="1" ht="19.7" customHeight="1">
      <c r="D1045" s="28"/>
      <c r="E1045" s="131"/>
      <c r="F1045" s="131"/>
      <c r="G1045" s="264"/>
      <c r="H1045" s="236"/>
      <c r="I1045" s="27"/>
      <c r="J1045" s="77"/>
      <c r="K1045" s="217"/>
      <c r="L1045" s="166"/>
      <c r="M1045" s="27"/>
      <c r="N1045" s="73"/>
      <c r="O1045" s="32"/>
      <c r="P1045" s="28"/>
      <c r="Q1045" s="27"/>
      <c r="R1045" s="32"/>
      <c r="S1045" s="1828"/>
    </row>
    <row r="1046" spans="4:19" s="4" customFormat="1" ht="19.7" customHeight="1">
      <c r="D1046" s="28"/>
      <c r="E1046" s="131"/>
      <c r="F1046" s="131"/>
      <c r="G1046" s="264"/>
      <c r="H1046" s="236"/>
      <c r="I1046" s="27"/>
      <c r="J1046" s="77"/>
      <c r="K1046" s="217"/>
      <c r="L1046" s="166"/>
      <c r="M1046" s="27"/>
      <c r="N1046" s="73"/>
      <c r="O1046" s="32"/>
      <c r="P1046" s="28"/>
      <c r="Q1046" s="27"/>
      <c r="R1046" s="32"/>
      <c r="S1046" s="1828"/>
    </row>
    <row r="1047" spans="4:19" s="4" customFormat="1" ht="19.7" customHeight="1">
      <c r="D1047" s="28"/>
      <c r="E1047" s="131"/>
      <c r="F1047" s="131"/>
      <c r="G1047" s="264"/>
      <c r="H1047" s="236"/>
      <c r="I1047" s="27"/>
      <c r="J1047" s="77"/>
      <c r="K1047" s="217"/>
      <c r="L1047" s="166"/>
      <c r="M1047" s="27"/>
      <c r="N1047" s="73"/>
      <c r="O1047" s="32"/>
      <c r="P1047" s="28"/>
      <c r="Q1047" s="27"/>
      <c r="R1047" s="32"/>
      <c r="S1047" s="1828"/>
    </row>
    <row r="1048" spans="4:19" s="4" customFormat="1" ht="19.7" customHeight="1">
      <c r="D1048" s="28"/>
      <c r="E1048" s="131"/>
      <c r="F1048" s="131"/>
      <c r="G1048" s="264"/>
      <c r="H1048" s="236"/>
      <c r="I1048" s="27"/>
      <c r="J1048" s="77"/>
      <c r="K1048" s="217"/>
      <c r="L1048" s="166"/>
      <c r="M1048" s="27"/>
      <c r="N1048" s="73"/>
      <c r="O1048" s="32"/>
      <c r="P1048" s="28"/>
      <c r="Q1048" s="27"/>
      <c r="R1048" s="32"/>
      <c r="S1048" s="1828"/>
    </row>
    <row r="1049" spans="4:19" s="4" customFormat="1" ht="19.7" customHeight="1">
      <c r="D1049" s="28"/>
      <c r="E1049" s="131"/>
      <c r="F1049" s="131"/>
      <c r="G1049" s="264"/>
      <c r="H1049" s="236"/>
      <c r="I1049" s="27"/>
      <c r="J1049" s="77"/>
      <c r="K1049" s="217"/>
      <c r="L1049" s="166"/>
      <c r="M1049" s="27"/>
      <c r="N1049" s="73"/>
      <c r="O1049" s="32"/>
      <c r="P1049" s="28"/>
      <c r="Q1049" s="27"/>
      <c r="R1049" s="32"/>
      <c r="S1049" s="1828"/>
    </row>
    <row r="1050" spans="4:19" s="4" customFormat="1" ht="19.7" customHeight="1">
      <c r="D1050" s="28"/>
      <c r="E1050" s="131"/>
      <c r="F1050" s="131"/>
      <c r="G1050" s="264"/>
      <c r="H1050" s="236"/>
      <c r="I1050" s="27"/>
      <c r="J1050" s="77"/>
      <c r="K1050" s="217"/>
      <c r="L1050" s="166"/>
      <c r="M1050" s="27"/>
      <c r="N1050" s="73"/>
      <c r="O1050" s="32"/>
      <c r="P1050" s="28"/>
      <c r="Q1050" s="27"/>
      <c r="R1050" s="32"/>
      <c r="S1050" s="1828"/>
    </row>
    <row r="1051" spans="4:19" s="4" customFormat="1" ht="19.7" customHeight="1">
      <c r="D1051" s="28"/>
      <c r="E1051" s="131"/>
      <c r="F1051" s="131"/>
      <c r="G1051" s="264"/>
      <c r="H1051" s="236"/>
      <c r="I1051" s="27"/>
      <c r="J1051" s="77"/>
      <c r="K1051" s="217"/>
      <c r="L1051" s="166"/>
      <c r="M1051" s="27"/>
      <c r="N1051" s="73"/>
      <c r="O1051" s="32"/>
      <c r="P1051" s="28"/>
      <c r="Q1051" s="27"/>
      <c r="R1051" s="32"/>
      <c r="S1051" s="1828"/>
    </row>
    <row r="1052" spans="4:19" s="4" customFormat="1" ht="19.7" customHeight="1">
      <c r="D1052" s="28"/>
      <c r="E1052" s="131"/>
      <c r="F1052" s="131"/>
      <c r="G1052" s="264"/>
      <c r="H1052" s="236"/>
      <c r="I1052" s="27"/>
      <c r="J1052" s="77"/>
      <c r="K1052" s="217"/>
      <c r="L1052" s="166"/>
      <c r="M1052" s="27"/>
      <c r="N1052" s="73"/>
      <c r="O1052" s="32"/>
      <c r="P1052" s="28"/>
      <c r="Q1052" s="27"/>
      <c r="R1052" s="32"/>
      <c r="S1052" s="1828"/>
    </row>
    <row r="1053" spans="4:19" s="4" customFormat="1" ht="19.7" customHeight="1">
      <c r="D1053" s="28"/>
      <c r="E1053" s="131"/>
      <c r="F1053" s="131"/>
      <c r="G1053" s="264"/>
      <c r="H1053" s="236"/>
      <c r="I1053" s="27"/>
      <c r="J1053" s="77"/>
      <c r="K1053" s="217"/>
      <c r="L1053" s="166"/>
      <c r="M1053" s="27"/>
      <c r="N1053" s="73"/>
      <c r="O1053" s="32"/>
      <c r="P1053" s="28"/>
      <c r="Q1053" s="27"/>
      <c r="R1053" s="32"/>
      <c r="S1053" s="1828"/>
    </row>
    <row r="1054" spans="4:19" s="4" customFormat="1" ht="19.7" customHeight="1">
      <c r="D1054" s="28"/>
      <c r="E1054" s="131"/>
      <c r="F1054" s="131"/>
      <c r="G1054" s="264"/>
      <c r="H1054" s="236"/>
      <c r="I1054" s="27"/>
      <c r="J1054" s="77"/>
      <c r="K1054" s="217"/>
      <c r="L1054" s="166"/>
      <c r="M1054" s="27"/>
      <c r="N1054" s="73"/>
      <c r="O1054" s="32"/>
      <c r="P1054" s="28"/>
      <c r="Q1054" s="27"/>
      <c r="R1054" s="32"/>
      <c r="S1054" s="1828"/>
    </row>
    <row r="1055" spans="4:19" s="4" customFormat="1" ht="19.7" customHeight="1">
      <c r="D1055" s="28"/>
      <c r="E1055" s="131"/>
      <c r="F1055" s="131"/>
      <c r="G1055" s="264"/>
      <c r="H1055" s="236"/>
      <c r="I1055" s="27"/>
      <c r="J1055" s="77"/>
      <c r="K1055" s="217"/>
      <c r="L1055" s="166"/>
      <c r="M1055" s="27"/>
      <c r="N1055" s="73"/>
      <c r="O1055" s="32"/>
      <c r="P1055" s="28"/>
      <c r="Q1055" s="27"/>
      <c r="R1055" s="32"/>
      <c r="S1055" s="1828"/>
    </row>
    <row r="1056" spans="4:19" s="4" customFormat="1" ht="19.7" customHeight="1">
      <c r="D1056" s="28"/>
      <c r="E1056" s="131"/>
      <c r="F1056" s="131"/>
      <c r="G1056" s="264"/>
      <c r="H1056" s="236"/>
      <c r="I1056" s="27"/>
      <c r="J1056" s="77"/>
      <c r="K1056" s="217"/>
      <c r="L1056" s="166"/>
      <c r="M1056" s="27"/>
      <c r="N1056" s="73"/>
      <c r="O1056" s="32"/>
      <c r="P1056" s="28"/>
      <c r="Q1056" s="27"/>
      <c r="R1056" s="32"/>
      <c r="S1056" s="1828"/>
    </row>
    <row r="1057" spans="4:19" s="4" customFormat="1" ht="19.7" customHeight="1">
      <c r="D1057" s="28"/>
      <c r="E1057" s="131"/>
      <c r="F1057" s="131"/>
      <c r="G1057" s="264"/>
      <c r="H1057" s="236"/>
      <c r="I1057" s="27"/>
      <c r="J1057" s="77"/>
      <c r="K1057" s="217"/>
      <c r="L1057" s="166"/>
      <c r="M1057" s="27"/>
      <c r="N1057" s="73"/>
      <c r="O1057" s="32"/>
      <c r="P1057" s="28"/>
      <c r="Q1057" s="27"/>
      <c r="R1057" s="32"/>
      <c r="S1057" s="1828"/>
    </row>
    <row r="1058" spans="4:19" s="4" customFormat="1" ht="19.7" customHeight="1">
      <c r="D1058" s="28"/>
      <c r="E1058" s="131"/>
      <c r="F1058" s="131"/>
      <c r="G1058" s="264"/>
      <c r="H1058" s="236"/>
      <c r="I1058" s="27"/>
      <c r="J1058" s="77"/>
      <c r="K1058" s="217"/>
      <c r="L1058" s="166"/>
      <c r="M1058" s="27"/>
      <c r="N1058" s="73"/>
      <c r="O1058" s="32"/>
      <c r="P1058" s="28"/>
      <c r="Q1058" s="27"/>
      <c r="R1058" s="32"/>
      <c r="S1058" s="1828"/>
    </row>
    <row r="1059" spans="4:19" s="4" customFormat="1" ht="19.7" customHeight="1">
      <c r="D1059" s="28"/>
      <c r="E1059" s="131"/>
      <c r="F1059" s="131"/>
      <c r="G1059" s="264"/>
      <c r="H1059" s="236"/>
      <c r="I1059" s="27"/>
      <c r="J1059" s="77"/>
      <c r="K1059" s="217"/>
      <c r="L1059" s="166"/>
      <c r="M1059" s="27"/>
      <c r="N1059" s="73"/>
      <c r="O1059" s="32"/>
      <c r="P1059" s="28"/>
      <c r="Q1059" s="27"/>
      <c r="R1059" s="32"/>
      <c r="S1059" s="1828"/>
    </row>
    <row r="1060" spans="4:19" s="4" customFormat="1" ht="19.7" customHeight="1">
      <c r="D1060" s="28"/>
      <c r="E1060" s="131"/>
      <c r="F1060" s="131"/>
      <c r="G1060" s="264"/>
      <c r="H1060" s="236"/>
      <c r="I1060" s="27"/>
      <c r="J1060" s="77"/>
      <c r="K1060" s="217"/>
      <c r="L1060" s="166"/>
      <c r="M1060" s="27"/>
      <c r="N1060" s="73"/>
      <c r="O1060" s="32"/>
      <c r="P1060" s="28"/>
      <c r="Q1060" s="27"/>
      <c r="R1060" s="32"/>
      <c r="S1060" s="1828"/>
    </row>
    <row r="1061" spans="4:19" s="4" customFormat="1" ht="19.7" customHeight="1">
      <c r="D1061" s="28"/>
      <c r="E1061" s="131"/>
      <c r="F1061" s="131"/>
      <c r="G1061" s="264"/>
      <c r="H1061" s="236"/>
      <c r="I1061" s="27"/>
      <c r="J1061" s="77"/>
      <c r="K1061" s="217"/>
      <c r="L1061" s="166"/>
      <c r="M1061" s="27"/>
      <c r="N1061" s="73"/>
      <c r="O1061" s="32"/>
      <c r="P1061" s="28"/>
      <c r="Q1061" s="27"/>
      <c r="R1061" s="32"/>
      <c r="S1061" s="1828"/>
    </row>
    <row r="1062" spans="4:19" s="4" customFormat="1" ht="19.7" customHeight="1">
      <c r="D1062" s="28"/>
      <c r="E1062" s="131"/>
      <c r="F1062" s="131"/>
      <c r="G1062" s="264"/>
      <c r="H1062" s="236"/>
      <c r="I1062" s="27"/>
      <c r="J1062" s="77"/>
      <c r="K1062" s="217"/>
      <c r="L1062" s="166"/>
      <c r="M1062" s="27"/>
      <c r="N1062" s="73"/>
      <c r="O1062" s="32"/>
      <c r="P1062" s="28"/>
      <c r="Q1062" s="27"/>
      <c r="R1062" s="32"/>
      <c r="S1062" s="1828"/>
    </row>
    <row r="1063" spans="4:19" s="4" customFormat="1" ht="19.7" customHeight="1">
      <c r="D1063" s="28"/>
      <c r="E1063" s="131"/>
      <c r="F1063" s="131"/>
      <c r="G1063" s="264"/>
      <c r="H1063" s="236"/>
      <c r="I1063" s="27"/>
      <c r="J1063" s="77"/>
      <c r="K1063" s="217"/>
      <c r="L1063" s="166"/>
      <c r="M1063" s="27"/>
      <c r="N1063" s="73"/>
      <c r="O1063" s="32"/>
      <c r="P1063" s="28"/>
      <c r="Q1063" s="27"/>
      <c r="R1063" s="32"/>
      <c r="S1063" s="1828"/>
    </row>
    <row r="1064" spans="4:19" s="4" customFormat="1" ht="19.7" customHeight="1">
      <c r="D1064" s="28"/>
      <c r="E1064" s="131"/>
      <c r="F1064" s="131"/>
      <c r="G1064" s="264"/>
      <c r="H1064" s="236"/>
      <c r="I1064" s="27"/>
      <c r="J1064" s="77"/>
      <c r="K1064" s="217"/>
      <c r="L1064" s="166"/>
      <c r="M1064" s="27"/>
      <c r="N1064" s="73"/>
      <c r="O1064" s="32"/>
      <c r="P1064" s="28"/>
      <c r="Q1064" s="27"/>
      <c r="R1064" s="32"/>
      <c r="S1064" s="1828"/>
    </row>
    <row r="1065" spans="4:19" s="4" customFormat="1" ht="19.7" customHeight="1">
      <c r="D1065" s="28"/>
      <c r="E1065" s="131"/>
      <c r="F1065" s="131"/>
      <c r="G1065" s="264"/>
      <c r="H1065" s="236"/>
      <c r="I1065" s="27"/>
      <c r="J1065" s="77"/>
      <c r="K1065" s="217"/>
      <c r="L1065" s="1325"/>
      <c r="M1065" s="27"/>
      <c r="N1065" s="73"/>
      <c r="O1065" s="32"/>
      <c r="P1065" s="28"/>
      <c r="Q1065" s="27"/>
      <c r="R1065" s="32"/>
      <c r="S1065" s="1828"/>
    </row>
    <row r="1066" spans="4:19" s="4" customFormat="1" ht="19.7" customHeight="1">
      <c r="D1066" s="28"/>
      <c r="E1066" s="131"/>
      <c r="F1066" s="131"/>
      <c r="G1066" s="264"/>
      <c r="H1066" s="236"/>
      <c r="I1066" s="27"/>
      <c r="J1066" s="77"/>
      <c r="K1066" s="217"/>
      <c r="L1066" s="166"/>
      <c r="M1066" s="27"/>
      <c r="N1066" s="73"/>
      <c r="O1066" s="32"/>
      <c r="P1066" s="28"/>
      <c r="Q1066" s="27"/>
      <c r="R1066" s="32"/>
      <c r="S1066" s="1828"/>
    </row>
    <row r="1067" spans="4:19" s="4" customFormat="1" ht="19.7" customHeight="1">
      <c r="D1067" s="28"/>
      <c r="E1067" s="131"/>
      <c r="F1067" s="131"/>
      <c r="G1067" s="264"/>
      <c r="H1067" s="236"/>
      <c r="I1067" s="27"/>
      <c r="J1067" s="77"/>
      <c r="K1067" s="217"/>
      <c r="L1067" s="166"/>
      <c r="M1067" s="27"/>
      <c r="N1067" s="73"/>
      <c r="O1067" s="32"/>
      <c r="P1067" s="28"/>
      <c r="Q1067" s="27"/>
      <c r="R1067" s="32"/>
      <c r="S1067" s="1828"/>
    </row>
    <row r="1068" spans="4:19" s="4" customFormat="1" ht="19.7" customHeight="1">
      <c r="D1068" s="28"/>
      <c r="E1068" s="131"/>
      <c r="F1068" s="131"/>
      <c r="G1068" s="264"/>
      <c r="H1068" s="236"/>
      <c r="I1068" s="27"/>
      <c r="J1068" s="77"/>
      <c r="K1068" s="217"/>
      <c r="L1068" s="166"/>
      <c r="M1068" s="27"/>
      <c r="N1068" s="73"/>
      <c r="O1068" s="32"/>
      <c r="P1068" s="28"/>
      <c r="Q1068" s="27"/>
      <c r="R1068" s="32"/>
      <c r="S1068" s="1828"/>
    </row>
    <row r="1069" spans="4:19" s="4" customFormat="1" ht="19.7" customHeight="1">
      <c r="D1069" s="28"/>
      <c r="E1069" s="131"/>
      <c r="F1069" s="131"/>
      <c r="G1069" s="264"/>
      <c r="H1069" s="236"/>
      <c r="I1069" s="27"/>
      <c r="J1069" s="77"/>
      <c r="K1069" s="217"/>
      <c r="L1069" s="166"/>
      <c r="M1069" s="27"/>
      <c r="N1069" s="73"/>
      <c r="O1069" s="32"/>
      <c r="P1069" s="28"/>
      <c r="Q1069" s="27"/>
      <c r="R1069" s="32"/>
      <c r="S1069" s="1828"/>
    </row>
    <row r="1070" spans="4:19" s="4" customFormat="1" ht="19.7" customHeight="1">
      <c r="D1070" s="28"/>
      <c r="E1070" s="131"/>
      <c r="F1070" s="131"/>
      <c r="G1070" s="264"/>
      <c r="H1070" s="236"/>
      <c r="I1070" s="27"/>
      <c r="J1070" s="77"/>
      <c r="K1070" s="217"/>
      <c r="L1070" s="166"/>
      <c r="M1070" s="27"/>
      <c r="N1070" s="73"/>
      <c r="O1070" s="32"/>
      <c r="P1070" s="28"/>
      <c r="Q1070" s="27"/>
      <c r="R1070" s="32"/>
      <c r="S1070" s="1828"/>
    </row>
    <row r="1071" spans="4:19" s="4" customFormat="1" ht="19.7" customHeight="1">
      <c r="D1071" s="28"/>
      <c r="E1071" s="131"/>
      <c r="F1071" s="131"/>
      <c r="G1071" s="264"/>
      <c r="H1071" s="236"/>
      <c r="I1071" s="27"/>
      <c r="J1071" s="77"/>
      <c r="K1071" s="217"/>
      <c r="L1071" s="166"/>
      <c r="M1071" s="27"/>
      <c r="N1071" s="73"/>
      <c r="O1071" s="32"/>
      <c r="P1071" s="28"/>
      <c r="Q1071" s="27"/>
      <c r="R1071" s="32"/>
      <c r="S1071" s="1828"/>
    </row>
    <row r="1072" spans="4:19" s="4" customFormat="1" ht="19.7" customHeight="1">
      <c r="D1072" s="28"/>
      <c r="E1072" s="131"/>
      <c r="F1072" s="131"/>
      <c r="G1072" s="264"/>
      <c r="H1072" s="236"/>
      <c r="I1072" s="27"/>
      <c r="J1072" s="77"/>
      <c r="K1072" s="217"/>
      <c r="L1072" s="1325"/>
      <c r="M1072" s="27"/>
      <c r="N1072" s="73"/>
      <c r="O1072" s="32"/>
      <c r="P1072" s="28"/>
      <c r="Q1072" s="27"/>
      <c r="R1072" s="32"/>
      <c r="S1072" s="1828"/>
    </row>
    <row r="1073" spans="1:19" s="4" customFormat="1" ht="19.7" customHeight="1">
      <c r="D1073" s="28"/>
      <c r="E1073" s="28"/>
      <c r="F1073" s="28"/>
      <c r="G1073" s="264"/>
      <c r="H1073" s="236"/>
      <c r="I1073" s="27"/>
      <c r="J1073" s="77"/>
      <c r="K1073" s="217"/>
      <c r="L1073" s="166"/>
      <c r="M1073" s="27"/>
      <c r="N1073" s="73"/>
      <c r="O1073" s="32"/>
      <c r="P1073" s="28"/>
      <c r="Q1073" s="27"/>
      <c r="R1073" s="32"/>
      <c r="S1073" s="1828"/>
    </row>
    <row r="1074" spans="1:19" s="4" customFormat="1" ht="19.7" customHeight="1">
      <c r="D1074" s="28"/>
      <c r="E1074" s="131"/>
      <c r="F1074" s="131"/>
      <c r="G1074" s="264"/>
      <c r="H1074" s="236"/>
      <c r="I1074" s="27"/>
      <c r="J1074" s="77"/>
      <c r="K1074" s="217"/>
      <c r="L1074" s="166"/>
      <c r="M1074" s="27"/>
      <c r="N1074" s="73"/>
      <c r="O1074" s="32"/>
      <c r="P1074" s="28"/>
      <c r="Q1074" s="27"/>
      <c r="R1074" s="32"/>
      <c r="S1074" s="1828"/>
    </row>
    <row r="1075" spans="1:19" s="4" customFormat="1" ht="19.7" customHeight="1">
      <c r="D1075" s="28"/>
      <c r="E1075" s="131"/>
      <c r="F1075" s="131"/>
      <c r="G1075" s="264"/>
      <c r="H1075" s="236"/>
      <c r="I1075" s="27"/>
      <c r="J1075" s="77"/>
      <c r="K1075" s="217"/>
      <c r="L1075" s="166"/>
      <c r="M1075" s="27"/>
      <c r="N1075" s="73"/>
      <c r="O1075" s="32"/>
      <c r="P1075" s="28"/>
      <c r="Q1075" s="27"/>
      <c r="R1075" s="32"/>
      <c r="S1075" s="1828"/>
    </row>
    <row r="1076" spans="1:19" s="4" customFormat="1" ht="19.7" customHeight="1">
      <c r="D1076" s="28"/>
      <c r="E1076" s="28"/>
      <c r="F1076" s="28"/>
      <c r="G1076" s="264"/>
      <c r="H1076" s="236"/>
      <c r="I1076" s="27"/>
      <c r="J1076" s="77"/>
      <c r="K1076" s="217"/>
      <c r="L1076" s="166"/>
      <c r="M1076" s="27"/>
      <c r="N1076" s="73"/>
      <c r="O1076" s="32"/>
      <c r="P1076" s="28"/>
      <c r="Q1076" s="27"/>
      <c r="R1076" s="32"/>
      <c r="S1076" s="1828"/>
    </row>
    <row r="1077" spans="1:19" s="4" customFormat="1" ht="19.350000000000001" customHeight="1">
      <c r="D1077" s="28"/>
      <c r="E1077" s="131"/>
      <c r="F1077" s="131"/>
      <c r="G1077" s="264"/>
      <c r="H1077" s="236"/>
      <c r="I1077" s="27"/>
      <c r="J1077" s="77"/>
      <c r="K1077" s="217"/>
      <c r="L1077" s="166"/>
      <c r="M1077" s="27"/>
      <c r="N1077" s="73"/>
      <c r="O1077" s="32"/>
      <c r="P1077" s="28"/>
      <c r="Q1077" s="27"/>
      <c r="R1077" s="32"/>
      <c r="S1077" s="1828"/>
    </row>
    <row r="1078" spans="1:19" s="4" customFormat="1" ht="19.7" customHeight="1">
      <c r="D1078" s="28"/>
      <c r="E1078" s="28"/>
      <c r="F1078" s="28"/>
      <c r="G1078" s="201"/>
      <c r="H1078" s="229"/>
      <c r="I1078" s="27"/>
      <c r="J1078" s="77"/>
      <c r="K1078" s="217"/>
      <c r="L1078" s="134"/>
      <c r="M1078" s="27"/>
      <c r="N1078" s="27"/>
      <c r="O1078" s="32"/>
      <c r="P1078" s="28"/>
      <c r="Q1078" s="27"/>
      <c r="R1078" s="32"/>
      <c r="S1078" s="1828"/>
    </row>
    <row r="1079" spans="1:19" s="4" customFormat="1" ht="19.7" customHeight="1">
      <c r="D1079" s="28"/>
      <c r="E1079" s="28"/>
      <c r="F1079" s="28"/>
      <c r="G1079" s="1326">
        <f>SUM(J1028:J1078)</f>
        <v>0</v>
      </c>
      <c r="H1079" s="229"/>
      <c r="I1079" s="27"/>
      <c r="J1079" s="77"/>
      <c r="K1079" s="217"/>
      <c r="L1079" s="73"/>
      <c r="M1079" s="27"/>
      <c r="N1079" s="27"/>
      <c r="O1079" s="32"/>
      <c r="P1079" s="28"/>
      <c r="Q1079" s="27"/>
      <c r="R1079" s="32"/>
      <c r="S1079" s="1828"/>
    </row>
    <row r="1080" spans="1:19" s="4" customFormat="1" ht="19.7" customHeight="1">
      <c r="D1080" s="28"/>
      <c r="E1080" s="28"/>
      <c r="F1080" s="28"/>
      <c r="G1080" s="73"/>
      <c r="H1080" s="229"/>
      <c r="I1080" s="27"/>
      <c r="J1080" s="77"/>
      <c r="K1080" s="217"/>
      <c r="L1080" s="73"/>
      <c r="M1080" s="27"/>
      <c r="N1080" s="27"/>
      <c r="O1080" s="32"/>
      <c r="P1080" s="28"/>
      <c r="Q1080" s="27"/>
      <c r="R1080" s="32"/>
      <c r="S1080" s="1828"/>
    </row>
    <row r="1081" spans="1:19" s="4" customFormat="1" ht="19.7" customHeight="1">
      <c r="D1081" s="28"/>
      <c r="E1081" s="28"/>
      <c r="F1081" s="28"/>
      <c r="G1081" s="73"/>
      <c r="H1081" s="229"/>
      <c r="I1081" s="27"/>
      <c r="J1081" s="77"/>
      <c r="K1081" s="217"/>
      <c r="L1081" s="73"/>
      <c r="M1081" s="73"/>
      <c r="N1081" s="27"/>
      <c r="O1081" s="32"/>
      <c r="P1081" s="28"/>
      <c r="Q1081" s="27"/>
      <c r="R1081" s="32"/>
      <c r="S1081" s="1828"/>
    </row>
    <row r="1082" spans="1:19">
      <c r="A1082" s="4"/>
      <c r="B1082" s="4"/>
      <c r="C1082" s="4"/>
      <c r="D1082" s="28"/>
      <c r="E1082" s="28"/>
      <c r="F1082" s="28"/>
      <c r="G1082" s="73"/>
      <c r="H1082" s="229"/>
      <c r="I1082" s="27"/>
      <c r="J1082" s="77"/>
      <c r="K1082" s="217"/>
      <c r="L1082" s="73"/>
      <c r="M1082" s="27"/>
      <c r="N1082" s="27"/>
      <c r="O1082" s="32"/>
      <c r="P1082" s="28"/>
      <c r="Q1082" s="27"/>
      <c r="R1082" s="32"/>
      <c r="S1082" s="1828"/>
    </row>
    <row r="1083" spans="1:19" s="1328" customFormat="1">
      <c r="A1083" s="1"/>
      <c r="B1083" s="1"/>
      <c r="C1083" s="1"/>
      <c r="D1083" s="4"/>
      <c r="E1083" s="1"/>
      <c r="F1083" s="1"/>
      <c r="G1083" s="1"/>
      <c r="H1083" s="1"/>
      <c r="I1083" s="4"/>
      <c r="J1083" s="1833"/>
      <c r="L1083" s="1"/>
      <c r="M1083" s="1"/>
      <c r="N1083" s="4"/>
      <c r="O1083" s="9"/>
      <c r="P1083" s="1"/>
      <c r="Q1083" s="10"/>
      <c r="R1083" s="11"/>
      <c r="S1083"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59:L63" xr:uid="{2BA318B3-0E67-4CFE-A8F6-5B57B371BEDC}"/>
  </dataValidations>
  <pageMargins left="0" right="0" top="0" bottom="0" header="0" footer="0"/>
  <pageSetup paperSize="8" scale="65" orientation="portrait" r:id="rId1"/>
  <tableParts count="1">
    <tablePart r:id="rId2"/>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5403-B28E-4AD0-B1A7-86098CAA1011}">
  <dimension ref="A2:R28"/>
  <sheetViews>
    <sheetView zoomScale="78" zoomScaleNormal="78" workbookViewId="0">
      <pane xSplit="11" ySplit="8" topLeftCell="M9" activePane="bottomRight" state="frozen"/>
      <selection pane="topRight" activeCell="K1" sqref="K1"/>
      <selection pane="bottomLeft" activeCell="A9" sqref="A9"/>
      <selection pane="bottomRight" activeCell="R11" sqref="R11:R13"/>
    </sheetView>
  </sheetViews>
  <sheetFormatPr defaultColWidth="8.875" defaultRowHeight="18.75"/>
  <cols>
    <col min="1" max="1" width="10.875" style="1" customWidth="1"/>
    <col min="2" max="2" width="12.625" style="1" customWidth="1"/>
    <col min="3" max="3" width="5.875" style="4" customWidth="1"/>
    <col min="4" max="5" width="15.875" style="1" customWidth="1"/>
    <col min="6" max="6" width="58.375" style="1" customWidth="1"/>
    <col min="7" max="7" width="6.125" style="4" customWidth="1"/>
    <col min="8" max="9" width="9.875" style="4" bestFit="1" customWidth="1"/>
    <col min="10" max="10" width="5.875" style="10" customWidth="1"/>
    <col min="11" max="11" width="50.5" style="1" customWidth="1"/>
    <col min="12" max="12" width="25.875" style="1" customWidth="1"/>
    <col min="13" max="13" width="22.5" style="4" customWidth="1"/>
    <col min="14" max="14" width="13.875" style="9" customWidth="1"/>
    <col min="15" max="15" width="11.125" style="1" customWidth="1"/>
    <col min="16" max="16" width="13.125" style="10" customWidth="1"/>
    <col min="17" max="17" width="18.125" style="11" customWidth="1"/>
    <col min="18" max="18" width="15.625" style="12" customWidth="1"/>
    <col min="19" max="256" width="8.875" style="1"/>
    <col min="257" max="257" width="10.875" style="1" customWidth="1"/>
    <col min="258" max="258" width="12.625" style="1" customWidth="1"/>
    <col min="259" max="259" width="5.875" style="1" customWidth="1"/>
    <col min="260" max="261" width="15.875" style="1" customWidth="1"/>
    <col min="262" max="262" width="58.375" style="1" customWidth="1"/>
    <col min="263" max="263" width="6.125" style="1" customWidth="1"/>
    <col min="264" max="265" width="9.875" style="1" bestFit="1" customWidth="1"/>
    <col min="266" max="266" width="5.875" style="1" customWidth="1"/>
    <col min="267" max="267" width="50.5" style="1" customWidth="1"/>
    <col min="268" max="268" width="25.875" style="1" customWidth="1"/>
    <col min="269" max="269" width="22.5" style="1" customWidth="1"/>
    <col min="270" max="270" width="13.875" style="1" customWidth="1"/>
    <col min="271" max="271" width="11.125" style="1" customWidth="1"/>
    <col min="272" max="272" width="13.125" style="1" customWidth="1"/>
    <col min="273" max="273" width="18.125" style="1" customWidth="1"/>
    <col min="274" max="274" width="15.625" style="1" customWidth="1"/>
    <col min="275" max="512" width="8.875" style="1"/>
    <col min="513" max="513" width="10.875" style="1" customWidth="1"/>
    <col min="514" max="514" width="12.625" style="1" customWidth="1"/>
    <col min="515" max="515" width="5.875" style="1" customWidth="1"/>
    <col min="516" max="517" width="15.875" style="1" customWidth="1"/>
    <col min="518" max="518" width="58.375" style="1" customWidth="1"/>
    <col min="519" max="519" width="6.125" style="1" customWidth="1"/>
    <col min="520" max="521" width="9.875" style="1" bestFit="1" customWidth="1"/>
    <col min="522" max="522" width="5.875" style="1" customWidth="1"/>
    <col min="523" max="523" width="50.5" style="1" customWidth="1"/>
    <col min="524" max="524" width="25.875" style="1" customWidth="1"/>
    <col min="525" max="525" width="22.5" style="1" customWidth="1"/>
    <col min="526" max="526" width="13.875" style="1" customWidth="1"/>
    <col min="527" max="527" width="11.125" style="1" customWidth="1"/>
    <col min="528" max="528" width="13.125" style="1" customWidth="1"/>
    <col min="529" max="529" width="18.125" style="1" customWidth="1"/>
    <col min="530" max="530" width="15.625" style="1" customWidth="1"/>
    <col min="531" max="768" width="8.875" style="1"/>
    <col min="769" max="769" width="10.875" style="1" customWidth="1"/>
    <col min="770" max="770" width="12.625" style="1" customWidth="1"/>
    <col min="771" max="771" width="5.875" style="1" customWidth="1"/>
    <col min="772" max="773" width="15.875" style="1" customWidth="1"/>
    <col min="774" max="774" width="58.375" style="1" customWidth="1"/>
    <col min="775" max="775" width="6.125" style="1" customWidth="1"/>
    <col min="776" max="777" width="9.875" style="1" bestFit="1" customWidth="1"/>
    <col min="778" max="778" width="5.875" style="1" customWidth="1"/>
    <col min="779" max="779" width="50.5" style="1" customWidth="1"/>
    <col min="780" max="780" width="25.875" style="1" customWidth="1"/>
    <col min="781" max="781" width="22.5" style="1" customWidth="1"/>
    <col min="782" max="782" width="13.875" style="1" customWidth="1"/>
    <col min="783" max="783" width="11.125" style="1" customWidth="1"/>
    <col min="784" max="784" width="13.125" style="1" customWidth="1"/>
    <col min="785" max="785" width="18.125" style="1" customWidth="1"/>
    <col min="786" max="786" width="15.625" style="1" customWidth="1"/>
    <col min="787" max="1024" width="8.875" style="1"/>
    <col min="1025" max="1025" width="10.875" style="1" customWidth="1"/>
    <col min="1026" max="1026" width="12.625" style="1" customWidth="1"/>
    <col min="1027" max="1027" width="5.875" style="1" customWidth="1"/>
    <col min="1028" max="1029" width="15.875" style="1" customWidth="1"/>
    <col min="1030" max="1030" width="58.375" style="1" customWidth="1"/>
    <col min="1031" max="1031" width="6.125" style="1" customWidth="1"/>
    <col min="1032" max="1033" width="9.875" style="1" bestFit="1" customWidth="1"/>
    <col min="1034" max="1034" width="5.875" style="1" customWidth="1"/>
    <col min="1035" max="1035" width="50.5" style="1" customWidth="1"/>
    <col min="1036" max="1036" width="25.875" style="1" customWidth="1"/>
    <col min="1037" max="1037" width="22.5" style="1" customWidth="1"/>
    <col min="1038" max="1038" width="13.875" style="1" customWidth="1"/>
    <col min="1039" max="1039" width="11.125" style="1" customWidth="1"/>
    <col min="1040" max="1040" width="13.125" style="1" customWidth="1"/>
    <col min="1041" max="1041" width="18.125" style="1" customWidth="1"/>
    <col min="1042" max="1042" width="15.625" style="1" customWidth="1"/>
    <col min="1043" max="1280" width="8.875" style="1"/>
    <col min="1281" max="1281" width="10.875" style="1" customWidth="1"/>
    <col min="1282" max="1282" width="12.625" style="1" customWidth="1"/>
    <col min="1283" max="1283" width="5.875" style="1" customWidth="1"/>
    <col min="1284" max="1285" width="15.875" style="1" customWidth="1"/>
    <col min="1286" max="1286" width="58.375" style="1" customWidth="1"/>
    <col min="1287" max="1287" width="6.125" style="1" customWidth="1"/>
    <col min="1288" max="1289" width="9.875" style="1" bestFit="1" customWidth="1"/>
    <col min="1290" max="1290" width="5.875" style="1" customWidth="1"/>
    <col min="1291" max="1291" width="50.5" style="1" customWidth="1"/>
    <col min="1292" max="1292" width="25.875" style="1" customWidth="1"/>
    <col min="1293" max="1293" width="22.5" style="1" customWidth="1"/>
    <col min="1294" max="1294" width="13.875" style="1" customWidth="1"/>
    <col min="1295" max="1295" width="11.125" style="1" customWidth="1"/>
    <col min="1296" max="1296" width="13.125" style="1" customWidth="1"/>
    <col min="1297" max="1297" width="18.125" style="1" customWidth="1"/>
    <col min="1298" max="1298" width="15.625" style="1" customWidth="1"/>
    <col min="1299" max="1536" width="8.875" style="1"/>
    <col min="1537" max="1537" width="10.875" style="1" customWidth="1"/>
    <col min="1538" max="1538" width="12.625" style="1" customWidth="1"/>
    <col min="1539" max="1539" width="5.875" style="1" customWidth="1"/>
    <col min="1540" max="1541" width="15.875" style="1" customWidth="1"/>
    <col min="1542" max="1542" width="58.375" style="1" customWidth="1"/>
    <col min="1543" max="1543" width="6.125" style="1" customWidth="1"/>
    <col min="1544" max="1545" width="9.875" style="1" bestFit="1" customWidth="1"/>
    <col min="1546" max="1546" width="5.875" style="1" customWidth="1"/>
    <col min="1547" max="1547" width="50.5" style="1" customWidth="1"/>
    <col min="1548" max="1548" width="25.875" style="1" customWidth="1"/>
    <col min="1549" max="1549" width="22.5" style="1" customWidth="1"/>
    <col min="1550" max="1550" width="13.875" style="1" customWidth="1"/>
    <col min="1551" max="1551" width="11.125" style="1" customWidth="1"/>
    <col min="1552" max="1552" width="13.125" style="1" customWidth="1"/>
    <col min="1553" max="1553" width="18.125" style="1" customWidth="1"/>
    <col min="1554" max="1554" width="15.625" style="1" customWidth="1"/>
    <col min="1555" max="1792" width="8.875" style="1"/>
    <col min="1793" max="1793" width="10.875" style="1" customWidth="1"/>
    <col min="1794" max="1794" width="12.625" style="1" customWidth="1"/>
    <col min="1795" max="1795" width="5.875" style="1" customWidth="1"/>
    <col min="1796" max="1797" width="15.875" style="1" customWidth="1"/>
    <col min="1798" max="1798" width="58.375" style="1" customWidth="1"/>
    <col min="1799" max="1799" width="6.125" style="1" customWidth="1"/>
    <col min="1800" max="1801" width="9.875" style="1" bestFit="1" customWidth="1"/>
    <col min="1802" max="1802" width="5.875" style="1" customWidth="1"/>
    <col min="1803" max="1803" width="50.5" style="1" customWidth="1"/>
    <col min="1804" max="1804" width="25.875" style="1" customWidth="1"/>
    <col min="1805" max="1805" width="22.5" style="1" customWidth="1"/>
    <col min="1806" max="1806" width="13.875" style="1" customWidth="1"/>
    <col min="1807" max="1807" width="11.125" style="1" customWidth="1"/>
    <col min="1808" max="1808" width="13.125" style="1" customWidth="1"/>
    <col min="1809" max="1809" width="18.125" style="1" customWidth="1"/>
    <col min="1810" max="1810" width="15.625" style="1" customWidth="1"/>
    <col min="1811" max="2048" width="8.875" style="1"/>
    <col min="2049" max="2049" width="10.875" style="1" customWidth="1"/>
    <col min="2050" max="2050" width="12.625" style="1" customWidth="1"/>
    <col min="2051" max="2051" width="5.875" style="1" customWidth="1"/>
    <col min="2052" max="2053" width="15.875" style="1" customWidth="1"/>
    <col min="2054" max="2054" width="58.375" style="1" customWidth="1"/>
    <col min="2055" max="2055" width="6.125" style="1" customWidth="1"/>
    <col min="2056" max="2057" width="9.875" style="1" bestFit="1" customWidth="1"/>
    <col min="2058" max="2058" width="5.875" style="1" customWidth="1"/>
    <col min="2059" max="2059" width="50.5" style="1" customWidth="1"/>
    <col min="2060" max="2060" width="25.875" style="1" customWidth="1"/>
    <col min="2061" max="2061" width="22.5" style="1" customWidth="1"/>
    <col min="2062" max="2062" width="13.875" style="1" customWidth="1"/>
    <col min="2063" max="2063" width="11.125" style="1" customWidth="1"/>
    <col min="2064" max="2064" width="13.125" style="1" customWidth="1"/>
    <col min="2065" max="2065" width="18.125" style="1" customWidth="1"/>
    <col min="2066" max="2066" width="15.625" style="1" customWidth="1"/>
    <col min="2067" max="2304" width="8.875" style="1"/>
    <col min="2305" max="2305" width="10.875" style="1" customWidth="1"/>
    <col min="2306" max="2306" width="12.625" style="1" customWidth="1"/>
    <col min="2307" max="2307" width="5.875" style="1" customWidth="1"/>
    <col min="2308" max="2309" width="15.875" style="1" customWidth="1"/>
    <col min="2310" max="2310" width="58.375" style="1" customWidth="1"/>
    <col min="2311" max="2311" width="6.125" style="1" customWidth="1"/>
    <col min="2312" max="2313" width="9.875" style="1" bestFit="1" customWidth="1"/>
    <col min="2314" max="2314" width="5.875" style="1" customWidth="1"/>
    <col min="2315" max="2315" width="50.5" style="1" customWidth="1"/>
    <col min="2316" max="2316" width="25.875" style="1" customWidth="1"/>
    <col min="2317" max="2317" width="22.5" style="1" customWidth="1"/>
    <col min="2318" max="2318" width="13.875" style="1" customWidth="1"/>
    <col min="2319" max="2319" width="11.125" style="1" customWidth="1"/>
    <col min="2320" max="2320" width="13.125" style="1" customWidth="1"/>
    <col min="2321" max="2321" width="18.125" style="1" customWidth="1"/>
    <col min="2322" max="2322" width="15.625" style="1" customWidth="1"/>
    <col min="2323" max="2560" width="8.875" style="1"/>
    <col min="2561" max="2561" width="10.875" style="1" customWidth="1"/>
    <col min="2562" max="2562" width="12.625" style="1" customWidth="1"/>
    <col min="2563" max="2563" width="5.875" style="1" customWidth="1"/>
    <col min="2564" max="2565" width="15.875" style="1" customWidth="1"/>
    <col min="2566" max="2566" width="58.375" style="1" customWidth="1"/>
    <col min="2567" max="2567" width="6.125" style="1" customWidth="1"/>
    <col min="2568" max="2569" width="9.875" style="1" bestFit="1" customWidth="1"/>
    <col min="2570" max="2570" width="5.875" style="1" customWidth="1"/>
    <col min="2571" max="2571" width="50.5" style="1" customWidth="1"/>
    <col min="2572" max="2572" width="25.875" style="1" customWidth="1"/>
    <col min="2573" max="2573" width="22.5" style="1" customWidth="1"/>
    <col min="2574" max="2574" width="13.875" style="1" customWidth="1"/>
    <col min="2575" max="2575" width="11.125" style="1" customWidth="1"/>
    <col min="2576" max="2576" width="13.125" style="1" customWidth="1"/>
    <col min="2577" max="2577" width="18.125" style="1" customWidth="1"/>
    <col min="2578" max="2578" width="15.625" style="1" customWidth="1"/>
    <col min="2579" max="2816" width="8.875" style="1"/>
    <col min="2817" max="2817" width="10.875" style="1" customWidth="1"/>
    <col min="2818" max="2818" width="12.625" style="1" customWidth="1"/>
    <col min="2819" max="2819" width="5.875" style="1" customWidth="1"/>
    <col min="2820" max="2821" width="15.875" style="1" customWidth="1"/>
    <col min="2822" max="2822" width="58.375" style="1" customWidth="1"/>
    <col min="2823" max="2823" width="6.125" style="1" customWidth="1"/>
    <col min="2824" max="2825" width="9.875" style="1" bestFit="1" customWidth="1"/>
    <col min="2826" max="2826" width="5.875" style="1" customWidth="1"/>
    <col min="2827" max="2827" width="50.5" style="1" customWidth="1"/>
    <col min="2828" max="2828" width="25.875" style="1" customWidth="1"/>
    <col min="2829" max="2829" width="22.5" style="1" customWidth="1"/>
    <col min="2830" max="2830" width="13.875" style="1" customWidth="1"/>
    <col min="2831" max="2831" width="11.125" style="1" customWidth="1"/>
    <col min="2832" max="2832" width="13.125" style="1" customWidth="1"/>
    <col min="2833" max="2833" width="18.125" style="1" customWidth="1"/>
    <col min="2834" max="2834" width="15.625" style="1" customWidth="1"/>
    <col min="2835" max="3072" width="8.875" style="1"/>
    <col min="3073" max="3073" width="10.875" style="1" customWidth="1"/>
    <col min="3074" max="3074" width="12.625" style="1" customWidth="1"/>
    <col min="3075" max="3075" width="5.875" style="1" customWidth="1"/>
    <col min="3076" max="3077" width="15.875" style="1" customWidth="1"/>
    <col min="3078" max="3078" width="58.375" style="1" customWidth="1"/>
    <col min="3079" max="3079" width="6.125" style="1" customWidth="1"/>
    <col min="3080" max="3081" width="9.875" style="1" bestFit="1" customWidth="1"/>
    <col min="3082" max="3082" width="5.875" style="1" customWidth="1"/>
    <col min="3083" max="3083" width="50.5" style="1" customWidth="1"/>
    <col min="3084" max="3084" width="25.875" style="1" customWidth="1"/>
    <col min="3085" max="3085" width="22.5" style="1" customWidth="1"/>
    <col min="3086" max="3086" width="13.875" style="1" customWidth="1"/>
    <col min="3087" max="3087" width="11.125" style="1" customWidth="1"/>
    <col min="3088" max="3088" width="13.125" style="1" customWidth="1"/>
    <col min="3089" max="3089" width="18.125" style="1" customWidth="1"/>
    <col min="3090" max="3090" width="15.625" style="1" customWidth="1"/>
    <col min="3091" max="3328" width="8.875" style="1"/>
    <col min="3329" max="3329" width="10.875" style="1" customWidth="1"/>
    <col min="3330" max="3330" width="12.625" style="1" customWidth="1"/>
    <col min="3331" max="3331" width="5.875" style="1" customWidth="1"/>
    <col min="3332" max="3333" width="15.875" style="1" customWidth="1"/>
    <col min="3334" max="3334" width="58.375" style="1" customWidth="1"/>
    <col min="3335" max="3335" width="6.125" style="1" customWidth="1"/>
    <col min="3336" max="3337" width="9.875" style="1" bestFit="1" customWidth="1"/>
    <col min="3338" max="3338" width="5.875" style="1" customWidth="1"/>
    <col min="3339" max="3339" width="50.5" style="1" customWidth="1"/>
    <col min="3340" max="3340" width="25.875" style="1" customWidth="1"/>
    <col min="3341" max="3341" width="22.5" style="1" customWidth="1"/>
    <col min="3342" max="3342" width="13.875" style="1" customWidth="1"/>
    <col min="3343" max="3343" width="11.125" style="1" customWidth="1"/>
    <col min="3344" max="3344" width="13.125" style="1" customWidth="1"/>
    <col min="3345" max="3345" width="18.125" style="1" customWidth="1"/>
    <col min="3346" max="3346" width="15.625" style="1" customWidth="1"/>
    <col min="3347" max="3584" width="8.875" style="1"/>
    <col min="3585" max="3585" width="10.875" style="1" customWidth="1"/>
    <col min="3586" max="3586" width="12.625" style="1" customWidth="1"/>
    <col min="3587" max="3587" width="5.875" style="1" customWidth="1"/>
    <col min="3588" max="3589" width="15.875" style="1" customWidth="1"/>
    <col min="3590" max="3590" width="58.375" style="1" customWidth="1"/>
    <col min="3591" max="3591" width="6.125" style="1" customWidth="1"/>
    <col min="3592" max="3593" width="9.875" style="1" bestFit="1" customWidth="1"/>
    <col min="3594" max="3594" width="5.875" style="1" customWidth="1"/>
    <col min="3595" max="3595" width="50.5" style="1" customWidth="1"/>
    <col min="3596" max="3596" width="25.875" style="1" customWidth="1"/>
    <col min="3597" max="3597" width="22.5" style="1" customWidth="1"/>
    <col min="3598" max="3598" width="13.875" style="1" customWidth="1"/>
    <col min="3599" max="3599" width="11.125" style="1" customWidth="1"/>
    <col min="3600" max="3600" width="13.125" style="1" customWidth="1"/>
    <col min="3601" max="3601" width="18.125" style="1" customWidth="1"/>
    <col min="3602" max="3602" width="15.625" style="1" customWidth="1"/>
    <col min="3603" max="3840" width="8.875" style="1"/>
    <col min="3841" max="3841" width="10.875" style="1" customWidth="1"/>
    <col min="3842" max="3842" width="12.625" style="1" customWidth="1"/>
    <col min="3843" max="3843" width="5.875" style="1" customWidth="1"/>
    <col min="3844" max="3845" width="15.875" style="1" customWidth="1"/>
    <col min="3846" max="3846" width="58.375" style="1" customWidth="1"/>
    <col min="3847" max="3847" width="6.125" style="1" customWidth="1"/>
    <col min="3848" max="3849" width="9.875" style="1" bestFit="1" customWidth="1"/>
    <col min="3850" max="3850" width="5.875" style="1" customWidth="1"/>
    <col min="3851" max="3851" width="50.5" style="1" customWidth="1"/>
    <col min="3852" max="3852" width="25.875" style="1" customWidth="1"/>
    <col min="3853" max="3853" width="22.5" style="1" customWidth="1"/>
    <col min="3854" max="3854" width="13.875" style="1" customWidth="1"/>
    <col min="3855" max="3855" width="11.125" style="1" customWidth="1"/>
    <col min="3856" max="3856" width="13.125" style="1" customWidth="1"/>
    <col min="3857" max="3857" width="18.125" style="1" customWidth="1"/>
    <col min="3858" max="3858" width="15.625" style="1" customWidth="1"/>
    <col min="3859" max="4096" width="8.875" style="1"/>
    <col min="4097" max="4097" width="10.875" style="1" customWidth="1"/>
    <col min="4098" max="4098" width="12.625" style="1" customWidth="1"/>
    <col min="4099" max="4099" width="5.875" style="1" customWidth="1"/>
    <col min="4100" max="4101" width="15.875" style="1" customWidth="1"/>
    <col min="4102" max="4102" width="58.375" style="1" customWidth="1"/>
    <col min="4103" max="4103" width="6.125" style="1" customWidth="1"/>
    <col min="4104" max="4105" width="9.875" style="1" bestFit="1" customWidth="1"/>
    <col min="4106" max="4106" width="5.875" style="1" customWidth="1"/>
    <col min="4107" max="4107" width="50.5" style="1" customWidth="1"/>
    <col min="4108" max="4108" width="25.875" style="1" customWidth="1"/>
    <col min="4109" max="4109" width="22.5" style="1" customWidth="1"/>
    <col min="4110" max="4110" width="13.875" style="1" customWidth="1"/>
    <col min="4111" max="4111" width="11.125" style="1" customWidth="1"/>
    <col min="4112" max="4112" width="13.125" style="1" customWidth="1"/>
    <col min="4113" max="4113" width="18.125" style="1" customWidth="1"/>
    <col min="4114" max="4114" width="15.625" style="1" customWidth="1"/>
    <col min="4115" max="4352" width="8.875" style="1"/>
    <col min="4353" max="4353" width="10.875" style="1" customWidth="1"/>
    <col min="4354" max="4354" width="12.625" style="1" customWidth="1"/>
    <col min="4355" max="4355" width="5.875" style="1" customWidth="1"/>
    <col min="4356" max="4357" width="15.875" style="1" customWidth="1"/>
    <col min="4358" max="4358" width="58.375" style="1" customWidth="1"/>
    <col min="4359" max="4359" width="6.125" style="1" customWidth="1"/>
    <col min="4360" max="4361" width="9.875" style="1" bestFit="1" customWidth="1"/>
    <col min="4362" max="4362" width="5.875" style="1" customWidth="1"/>
    <col min="4363" max="4363" width="50.5" style="1" customWidth="1"/>
    <col min="4364" max="4364" width="25.875" style="1" customWidth="1"/>
    <col min="4365" max="4365" width="22.5" style="1" customWidth="1"/>
    <col min="4366" max="4366" width="13.875" style="1" customWidth="1"/>
    <col min="4367" max="4367" width="11.125" style="1" customWidth="1"/>
    <col min="4368" max="4368" width="13.125" style="1" customWidth="1"/>
    <col min="4369" max="4369" width="18.125" style="1" customWidth="1"/>
    <col min="4370" max="4370" width="15.625" style="1" customWidth="1"/>
    <col min="4371" max="4608" width="8.875" style="1"/>
    <col min="4609" max="4609" width="10.875" style="1" customWidth="1"/>
    <col min="4610" max="4610" width="12.625" style="1" customWidth="1"/>
    <col min="4611" max="4611" width="5.875" style="1" customWidth="1"/>
    <col min="4612" max="4613" width="15.875" style="1" customWidth="1"/>
    <col min="4614" max="4614" width="58.375" style="1" customWidth="1"/>
    <col min="4615" max="4615" width="6.125" style="1" customWidth="1"/>
    <col min="4616" max="4617" width="9.875" style="1" bestFit="1" customWidth="1"/>
    <col min="4618" max="4618" width="5.875" style="1" customWidth="1"/>
    <col min="4619" max="4619" width="50.5" style="1" customWidth="1"/>
    <col min="4620" max="4620" width="25.875" style="1" customWidth="1"/>
    <col min="4621" max="4621" width="22.5" style="1" customWidth="1"/>
    <col min="4622" max="4622" width="13.875" style="1" customWidth="1"/>
    <col min="4623" max="4623" width="11.125" style="1" customWidth="1"/>
    <col min="4624" max="4624" width="13.125" style="1" customWidth="1"/>
    <col min="4625" max="4625" width="18.125" style="1" customWidth="1"/>
    <col min="4626" max="4626" width="15.625" style="1" customWidth="1"/>
    <col min="4627" max="4864" width="8.875" style="1"/>
    <col min="4865" max="4865" width="10.875" style="1" customWidth="1"/>
    <col min="4866" max="4866" width="12.625" style="1" customWidth="1"/>
    <col min="4867" max="4867" width="5.875" style="1" customWidth="1"/>
    <col min="4868" max="4869" width="15.875" style="1" customWidth="1"/>
    <col min="4870" max="4870" width="58.375" style="1" customWidth="1"/>
    <col min="4871" max="4871" width="6.125" style="1" customWidth="1"/>
    <col min="4872" max="4873" width="9.875" style="1" bestFit="1" customWidth="1"/>
    <col min="4874" max="4874" width="5.875" style="1" customWidth="1"/>
    <col min="4875" max="4875" width="50.5" style="1" customWidth="1"/>
    <col min="4876" max="4876" width="25.875" style="1" customWidth="1"/>
    <col min="4877" max="4877" width="22.5" style="1" customWidth="1"/>
    <col min="4878" max="4878" width="13.875" style="1" customWidth="1"/>
    <col min="4879" max="4879" width="11.125" style="1" customWidth="1"/>
    <col min="4880" max="4880" width="13.125" style="1" customWidth="1"/>
    <col min="4881" max="4881" width="18.125" style="1" customWidth="1"/>
    <col min="4882" max="4882" width="15.625" style="1" customWidth="1"/>
    <col min="4883" max="5120" width="8.875" style="1"/>
    <col min="5121" max="5121" width="10.875" style="1" customWidth="1"/>
    <col min="5122" max="5122" width="12.625" style="1" customWidth="1"/>
    <col min="5123" max="5123" width="5.875" style="1" customWidth="1"/>
    <col min="5124" max="5125" width="15.875" style="1" customWidth="1"/>
    <col min="5126" max="5126" width="58.375" style="1" customWidth="1"/>
    <col min="5127" max="5127" width="6.125" style="1" customWidth="1"/>
    <col min="5128" max="5129" width="9.875" style="1" bestFit="1" customWidth="1"/>
    <col min="5130" max="5130" width="5.875" style="1" customWidth="1"/>
    <col min="5131" max="5131" width="50.5" style="1" customWidth="1"/>
    <col min="5132" max="5132" width="25.875" style="1" customWidth="1"/>
    <col min="5133" max="5133" width="22.5" style="1" customWidth="1"/>
    <col min="5134" max="5134" width="13.875" style="1" customWidth="1"/>
    <col min="5135" max="5135" width="11.125" style="1" customWidth="1"/>
    <col min="5136" max="5136" width="13.125" style="1" customWidth="1"/>
    <col min="5137" max="5137" width="18.125" style="1" customWidth="1"/>
    <col min="5138" max="5138" width="15.625" style="1" customWidth="1"/>
    <col min="5139" max="5376" width="8.875" style="1"/>
    <col min="5377" max="5377" width="10.875" style="1" customWidth="1"/>
    <col min="5378" max="5378" width="12.625" style="1" customWidth="1"/>
    <col min="5379" max="5379" width="5.875" style="1" customWidth="1"/>
    <col min="5380" max="5381" width="15.875" style="1" customWidth="1"/>
    <col min="5382" max="5382" width="58.375" style="1" customWidth="1"/>
    <col min="5383" max="5383" width="6.125" style="1" customWidth="1"/>
    <col min="5384" max="5385" width="9.875" style="1" bestFit="1" customWidth="1"/>
    <col min="5386" max="5386" width="5.875" style="1" customWidth="1"/>
    <col min="5387" max="5387" width="50.5" style="1" customWidth="1"/>
    <col min="5388" max="5388" width="25.875" style="1" customWidth="1"/>
    <col min="5389" max="5389" width="22.5" style="1" customWidth="1"/>
    <col min="5390" max="5390" width="13.875" style="1" customWidth="1"/>
    <col min="5391" max="5391" width="11.125" style="1" customWidth="1"/>
    <col min="5392" max="5392" width="13.125" style="1" customWidth="1"/>
    <col min="5393" max="5393" width="18.125" style="1" customWidth="1"/>
    <col min="5394" max="5394" width="15.625" style="1" customWidth="1"/>
    <col min="5395" max="5632" width="8.875" style="1"/>
    <col min="5633" max="5633" width="10.875" style="1" customWidth="1"/>
    <col min="5634" max="5634" width="12.625" style="1" customWidth="1"/>
    <col min="5635" max="5635" width="5.875" style="1" customWidth="1"/>
    <col min="5636" max="5637" width="15.875" style="1" customWidth="1"/>
    <col min="5638" max="5638" width="58.375" style="1" customWidth="1"/>
    <col min="5639" max="5639" width="6.125" style="1" customWidth="1"/>
    <col min="5640" max="5641" width="9.875" style="1" bestFit="1" customWidth="1"/>
    <col min="5642" max="5642" width="5.875" style="1" customWidth="1"/>
    <col min="5643" max="5643" width="50.5" style="1" customWidth="1"/>
    <col min="5644" max="5644" width="25.875" style="1" customWidth="1"/>
    <col min="5645" max="5645" width="22.5" style="1" customWidth="1"/>
    <col min="5646" max="5646" width="13.875" style="1" customWidth="1"/>
    <col min="5647" max="5647" width="11.125" style="1" customWidth="1"/>
    <col min="5648" max="5648" width="13.125" style="1" customWidth="1"/>
    <col min="5649" max="5649" width="18.125" style="1" customWidth="1"/>
    <col min="5650" max="5650" width="15.625" style="1" customWidth="1"/>
    <col min="5651" max="5888" width="8.875" style="1"/>
    <col min="5889" max="5889" width="10.875" style="1" customWidth="1"/>
    <col min="5890" max="5890" width="12.625" style="1" customWidth="1"/>
    <col min="5891" max="5891" width="5.875" style="1" customWidth="1"/>
    <col min="5892" max="5893" width="15.875" style="1" customWidth="1"/>
    <col min="5894" max="5894" width="58.375" style="1" customWidth="1"/>
    <col min="5895" max="5895" width="6.125" style="1" customWidth="1"/>
    <col min="5896" max="5897" width="9.875" style="1" bestFit="1" customWidth="1"/>
    <col min="5898" max="5898" width="5.875" style="1" customWidth="1"/>
    <col min="5899" max="5899" width="50.5" style="1" customWidth="1"/>
    <col min="5900" max="5900" width="25.875" style="1" customWidth="1"/>
    <col min="5901" max="5901" width="22.5" style="1" customWidth="1"/>
    <col min="5902" max="5902" width="13.875" style="1" customWidth="1"/>
    <col min="5903" max="5903" width="11.125" style="1" customWidth="1"/>
    <col min="5904" max="5904" width="13.125" style="1" customWidth="1"/>
    <col min="5905" max="5905" width="18.125" style="1" customWidth="1"/>
    <col min="5906" max="5906" width="15.625" style="1" customWidth="1"/>
    <col min="5907" max="6144" width="8.875" style="1"/>
    <col min="6145" max="6145" width="10.875" style="1" customWidth="1"/>
    <col min="6146" max="6146" width="12.625" style="1" customWidth="1"/>
    <col min="6147" max="6147" width="5.875" style="1" customWidth="1"/>
    <col min="6148" max="6149" width="15.875" style="1" customWidth="1"/>
    <col min="6150" max="6150" width="58.375" style="1" customWidth="1"/>
    <col min="6151" max="6151" width="6.125" style="1" customWidth="1"/>
    <col min="6152" max="6153" width="9.875" style="1" bestFit="1" customWidth="1"/>
    <col min="6154" max="6154" width="5.875" style="1" customWidth="1"/>
    <col min="6155" max="6155" width="50.5" style="1" customWidth="1"/>
    <col min="6156" max="6156" width="25.875" style="1" customWidth="1"/>
    <col min="6157" max="6157" width="22.5" style="1" customWidth="1"/>
    <col min="6158" max="6158" width="13.875" style="1" customWidth="1"/>
    <col min="6159" max="6159" width="11.125" style="1" customWidth="1"/>
    <col min="6160" max="6160" width="13.125" style="1" customWidth="1"/>
    <col min="6161" max="6161" width="18.125" style="1" customWidth="1"/>
    <col min="6162" max="6162" width="15.625" style="1" customWidth="1"/>
    <col min="6163" max="6400" width="8.875" style="1"/>
    <col min="6401" max="6401" width="10.875" style="1" customWidth="1"/>
    <col min="6402" max="6402" width="12.625" style="1" customWidth="1"/>
    <col min="6403" max="6403" width="5.875" style="1" customWidth="1"/>
    <col min="6404" max="6405" width="15.875" style="1" customWidth="1"/>
    <col min="6406" max="6406" width="58.375" style="1" customWidth="1"/>
    <col min="6407" max="6407" width="6.125" style="1" customWidth="1"/>
    <col min="6408" max="6409" width="9.875" style="1" bestFit="1" customWidth="1"/>
    <col min="6410" max="6410" width="5.875" style="1" customWidth="1"/>
    <col min="6411" max="6411" width="50.5" style="1" customWidth="1"/>
    <col min="6412" max="6412" width="25.875" style="1" customWidth="1"/>
    <col min="6413" max="6413" width="22.5" style="1" customWidth="1"/>
    <col min="6414" max="6414" width="13.875" style="1" customWidth="1"/>
    <col min="6415" max="6415" width="11.125" style="1" customWidth="1"/>
    <col min="6416" max="6416" width="13.125" style="1" customWidth="1"/>
    <col min="6417" max="6417" width="18.125" style="1" customWidth="1"/>
    <col min="6418" max="6418" width="15.625" style="1" customWidth="1"/>
    <col min="6419" max="6656" width="8.875" style="1"/>
    <col min="6657" max="6657" width="10.875" style="1" customWidth="1"/>
    <col min="6658" max="6658" width="12.625" style="1" customWidth="1"/>
    <col min="6659" max="6659" width="5.875" style="1" customWidth="1"/>
    <col min="6660" max="6661" width="15.875" style="1" customWidth="1"/>
    <col min="6662" max="6662" width="58.375" style="1" customWidth="1"/>
    <col min="6663" max="6663" width="6.125" style="1" customWidth="1"/>
    <col min="6664" max="6665" width="9.875" style="1" bestFit="1" customWidth="1"/>
    <col min="6666" max="6666" width="5.875" style="1" customWidth="1"/>
    <col min="6667" max="6667" width="50.5" style="1" customWidth="1"/>
    <col min="6668" max="6668" width="25.875" style="1" customWidth="1"/>
    <col min="6669" max="6669" width="22.5" style="1" customWidth="1"/>
    <col min="6670" max="6670" width="13.875" style="1" customWidth="1"/>
    <col min="6671" max="6671" width="11.125" style="1" customWidth="1"/>
    <col min="6672" max="6672" width="13.125" style="1" customWidth="1"/>
    <col min="6673" max="6673" width="18.125" style="1" customWidth="1"/>
    <col min="6674" max="6674" width="15.625" style="1" customWidth="1"/>
    <col min="6675" max="6912" width="8.875" style="1"/>
    <col min="6913" max="6913" width="10.875" style="1" customWidth="1"/>
    <col min="6914" max="6914" width="12.625" style="1" customWidth="1"/>
    <col min="6915" max="6915" width="5.875" style="1" customWidth="1"/>
    <col min="6916" max="6917" width="15.875" style="1" customWidth="1"/>
    <col min="6918" max="6918" width="58.375" style="1" customWidth="1"/>
    <col min="6919" max="6919" width="6.125" style="1" customWidth="1"/>
    <col min="6920" max="6921" width="9.875" style="1" bestFit="1" customWidth="1"/>
    <col min="6922" max="6922" width="5.875" style="1" customWidth="1"/>
    <col min="6923" max="6923" width="50.5" style="1" customWidth="1"/>
    <col min="6924" max="6924" width="25.875" style="1" customWidth="1"/>
    <col min="6925" max="6925" width="22.5" style="1" customWidth="1"/>
    <col min="6926" max="6926" width="13.875" style="1" customWidth="1"/>
    <col min="6927" max="6927" width="11.125" style="1" customWidth="1"/>
    <col min="6928" max="6928" width="13.125" style="1" customWidth="1"/>
    <col min="6929" max="6929" width="18.125" style="1" customWidth="1"/>
    <col min="6930" max="6930" width="15.625" style="1" customWidth="1"/>
    <col min="6931" max="7168" width="8.875" style="1"/>
    <col min="7169" max="7169" width="10.875" style="1" customWidth="1"/>
    <col min="7170" max="7170" width="12.625" style="1" customWidth="1"/>
    <col min="7171" max="7171" width="5.875" style="1" customWidth="1"/>
    <col min="7172" max="7173" width="15.875" style="1" customWidth="1"/>
    <col min="7174" max="7174" width="58.375" style="1" customWidth="1"/>
    <col min="7175" max="7175" width="6.125" style="1" customWidth="1"/>
    <col min="7176" max="7177" width="9.875" style="1" bestFit="1" customWidth="1"/>
    <col min="7178" max="7178" width="5.875" style="1" customWidth="1"/>
    <col min="7179" max="7179" width="50.5" style="1" customWidth="1"/>
    <col min="7180" max="7180" width="25.875" style="1" customWidth="1"/>
    <col min="7181" max="7181" width="22.5" style="1" customWidth="1"/>
    <col min="7182" max="7182" width="13.875" style="1" customWidth="1"/>
    <col min="7183" max="7183" width="11.125" style="1" customWidth="1"/>
    <col min="7184" max="7184" width="13.125" style="1" customWidth="1"/>
    <col min="7185" max="7185" width="18.125" style="1" customWidth="1"/>
    <col min="7186" max="7186" width="15.625" style="1" customWidth="1"/>
    <col min="7187" max="7424" width="8.875" style="1"/>
    <col min="7425" max="7425" width="10.875" style="1" customWidth="1"/>
    <col min="7426" max="7426" width="12.625" style="1" customWidth="1"/>
    <col min="7427" max="7427" width="5.875" style="1" customWidth="1"/>
    <col min="7428" max="7429" width="15.875" style="1" customWidth="1"/>
    <col min="7430" max="7430" width="58.375" style="1" customWidth="1"/>
    <col min="7431" max="7431" width="6.125" style="1" customWidth="1"/>
    <col min="7432" max="7433" width="9.875" style="1" bestFit="1" customWidth="1"/>
    <col min="7434" max="7434" width="5.875" style="1" customWidth="1"/>
    <col min="7435" max="7435" width="50.5" style="1" customWidth="1"/>
    <col min="7436" max="7436" width="25.875" style="1" customWidth="1"/>
    <col min="7437" max="7437" width="22.5" style="1" customWidth="1"/>
    <col min="7438" max="7438" width="13.875" style="1" customWidth="1"/>
    <col min="7439" max="7439" width="11.125" style="1" customWidth="1"/>
    <col min="7440" max="7440" width="13.125" style="1" customWidth="1"/>
    <col min="7441" max="7441" width="18.125" style="1" customWidth="1"/>
    <col min="7442" max="7442" width="15.625" style="1" customWidth="1"/>
    <col min="7443" max="7680" width="8.875" style="1"/>
    <col min="7681" max="7681" width="10.875" style="1" customWidth="1"/>
    <col min="7682" max="7682" width="12.625" style="1" customWidth="1"/>
    <col min="7683" max="7683" width="5.875" style="1" customWidth="1"/>
    <col min="7684" max="7685" width="15.875" style="1" customWidth="1"/>
    <col min="7686" max="7686" width="58.375" style="1" customWidth="1"/>
    <col min="7687" max="7687" width="6.125" style="1" customWidth="1"/>
    <col min="7688" max="7689" width="9.875" style="1" bestFit="1" customWidth="1"/>
    <col min="7690" max="7690" width="5.875" style="1" customWidth="1"/>
    <col min="7691" max="7691" width="50.5" style="1" customWidth="1"/>
    <col min="7692" max="7692" width="25.875" style="1" customWidth="1"/>
    <col min="7693" max="7693" width="22.5" style="1" customWidth="1"/>
    <col min="7694" max="7694" width="13.875" style="1" customWidth="1"/>
    <col min="7695" max="7695" width="11.125" style="1" customWidth="1"/>
    <col min="7696" max="7696" width="13.125" style="1" customWidth="1"/>
    <col min="7697" max="7697" width="18.125" style="1" customWidth="1"/>
    <col min="7698" max="7698" width="15.625" style="1" customWidth="1"/>
    <col min="7699" max="7936" width="8.875" style="1"/>
    <col min="7937" max="7937" width="10.875" style="1" customWidth="1"/>
    <col min="7938" max="7938" width="12.625" style="1" customWidth="1"/>
    <col min="7939" max="7939" width="5.875" style="1" customWidth="1"/>
    <col min="7940" max="7941" width="15.875" style="1" customWidth="1"/>
    <col min="7942" max="7942" width="58.375" style="1" customWidth="1"/>
    <col min="7943" max="7943" width="6.125" style="1" customWidth="1"/>
    <col min="7944" max="7945" width="9.875" style="1" bestFit="1" customWidth="1"/>
    <col min="7946" max="7946" width="5.875" style="1" customWidth="1"/>
    <col min="7947" max="7947" width="50.5" style="1" customWidth="1"/>
    <col min="7948" max="7948" width="25.875" style="1" customWidth="1"/>
    <col min="7949" max="7949" width="22.5" style="1" customWidth="1"/>
    <col min="7950" max="7950" width="13.875" style="1" customWidth="1"/>
    <col min="7951" max="7951" width="11.125" style="1" customWidth="1"/>
    <col min="7952" max="7952" width="13.125" style="1" customWidth="1"/>
    <col min="7953" max="7953" width="18.125" style="1" customWidth="1"/>
    <col min="7954" max="7954" width="15.625" style="1" customWidth="1"/>
    <col min="7955" max="8192" width="8.875" style="1"/>
    <col min="8193" max="8193" width="10.875" style="1" customWidth="1"/>
    <col min="8194" max="8194" width="12.625" style="1" customWidth="1"/>
    <col min="8195" max="8195" width="5.875" style="1" customWidth="1"/>
    <col min="8196" max="8197" width="15.875" style="1" customWidth="1"/>
    <col min="8198" max="8198" width="58.375" style="1" customWidth="1"/>
    <col min="8199" max="8199" width="6.125" style="1" customWidth="1"/>
    <col min="8200" max="8201" width="9.875" style="1" bestFit="1" customWidth="1"/>
    <col min="8202" max="8202" width="5.875" style="1" customWidth="1"/>
    <col min="8203" max="8203" width="50.5" style="1" customWidth="1"/>
    <col min="8204" max="8204" width="25.875" style="1" customWidth="1"/>
    <col min="8205" max="8205" width="22.5" style="1" customWidth="1"/>
    <col min="8206" max="8206" width="13.875" style="1" customWidth="1"/>
    <col min="8207" max="8207" width="11.125" style="1" customWidth="1"/>
    <col min="8208" max="8208" width="13.125" style="1" customWidth="1"/>
    <col min="8209" max="8209" width="18.125" style="1" customWidth="1"/>
    <col min="8210" max="8210" width="15.625" style="1" customWidth="1"/>
    <col min="8211" max="8448" width="8.875" style="1"/>
    <col min="8449" max="8449" width="10.875" style="1" customWidth="1"/>
    <col min="8450" max="8450" width="12.625" style="1" customWidth="1"/>
    <col min="8451" max="8451" width="5.875" style="1" customWidth="1"/>
    <col min="8452" max="8453" width="15.875" style="1" customWidth="1"/>
    <col min="8454" max="8454" width="58.375" style="1" customWidth="1"/>
    <col min="8455" max="8455" width="6.125" style="1" customWidth="1"/>
    <col min="8456" max="8457" width="9.875" style="1" bestFit="1" customWidth="1"/>
    <col min="8458" max="8458" width="5.875" style="1" customWidth="1"/>
    <col min="8459" max="8459" width="50.5" style="1" customWidth="1"/>
    <col min="8460" max="8460" width="25.875" style="1" customWidth="1"/>
    <col min="8461" max="8461" width="22.5" style="1" customWidth="1"/>
    <col min="8462" max="8462" width="13.875" style="1" customWidth="1"/>
    <col min="8463" max="8463" width="11.125" style="1" customWidth="1"/>
    <col min="8464" max="8464" width="13.125" style="1" customWidth="1"/>
    <col min="8465" max="8465" width="18.125" style="1" customWidth="1"/>
    <col min="8466" max="8466" width="15.625" style="1" customWidth="1"/>
    <col min="8467" max="8704" width="8.875" style="1"/>
    <col min="8705" max="8705" width="10.875" style="1" customWidth="1"/>
    <col min="8706" max="8706" width="12.625" style="1" customWidth="1"/>
    <col min="8707" max="8707" width="5.875" style="1" customWidth="1"/>
    <col min="8708" max="8709" width="15.875" style="1" customWidth="1"/>
    <col min="8710" max="8710" width="58.375" style="1" customWidth="1"/>
    <col min="8711" max="8711" width="6.125" style="1" customWidth="1"/>
    <col min="8712" max="8713" width="9.875" style="1" bestFit="1" customWidth="1"/>
    <col min="8714" max="8714" width="5.875" style="1" customWidth="1"/>
    <col min="8715" max="8715" width="50.5" style="1" customWidth="1"/>
    <col min="8716" max="8716" width="25.875" style="1" customWidth="1"/>
    <col min="8717" max="8717" width="22.5" style="1" customWidth="1"/>
    <col min="8718" max="8718" width="13.875" style="1" customWidth="1"/>
    <col min="8719" max="8719" width="11.125" style="1" customWidth="1"/>
    <col min="8720" max="8720" width="13.125" style="1" customWidth="1"/>
    <col min="8721" max="8721" width="18.125" style="1" customWidth="1"/>
    <col min="8722" max="8722" width="15.625" style="1" customWidth="1"/>
    <col min="8723" max="8960" width="8.875" style="1"/>
    <col min="8961" max="8961" width="10.875" style="1" customWidth="1"/>
    <col min="8962" max="8962" width="12.625" style="1" customWidth="1"/>
    <col min="8963" max="8963" width="5.875" style="1" customWidth="1"/>
    <col min="8964" max="8965" width="15.875" style="1" customWidth="1"/>
    <col min="8966" max="8966" width="58.375" style="1" customWidth="1"/>
    <col min="8967" max="8967" width="6.125" style="1" customWidth="1"/>
    <col min="8968" max="8969" width="9.875" style="1" bestFit="1" customWidth="1"/>
    <col min="8970" max="8970" width="5.875" style="1" customWidth="1"/>
    <col min="8971" max="8971" width="50.5" style="1" customWidth="1"/>
    <col min="8972" max="8972" width="25.875" style="1" customWidth="1"/>
    <col min="8973" max="8973" width="22.5" style="1" customWidth="1"/>
    <col min="8974" max="8974" width="13.875" style="1" customWidth="1"/>
    <col min="8975" max="8975" width="11.125" style="1" customWidth="1"/>
    <col min="8976" max="8976" width="13.125" style="1" customWidth="1"/>
    <col min="8977" max="8977" width="18.125" style="1" customWidth="1"/>
    <col min="8978" max="8978" width="15.625" style="1" customWidth="1"/>
    <col min="8979" max="9216" width="8.875" style="1"/>
    <col min="9217" max="9217" width="10.875" style="1" customWidth="1"/>
    <col min="9218" max="9218" width="12.625" style="1" customWidth="1"/>
    <col min="9219" max="9219" width="5.875" style="1" customWidth="1"/>
    <col min="9220" max="9221" width="15.875" style="1" customWidth="1"/>
    <col min="9222" max="9222" width="58.375" style="1" customWidth="1"/>
    <col min="9223" max="9223" width="6.125" style="1" customWidth="1"/>
    <col min="9224" max="9225" width="9.875" style="1" bestFit="1" customWidth="1"/>
    <col min="9226" max="9226" width="5.875" style="1" customWidth="1"/>
    <col min="9227" max="9227" width="50.5" style="1" customWidth="1"/>
    <col min="9228" max="9228" width="25.875" style="1" customWidth="1"/>
    <col min="9229" max="9229" width="22.5" style="1" customWidth="1"/>
    <col min="9230" max="9230" width="13.875" style="1" customWidth="1"/>
    <col min="9231" max="9231" width="11.125" style="1" customWidth="1"/>
    <col min="9232" max="9232" width="13.125" style="1" customWidth="1"/>
    <col min="9233" max="9233" width="18.125" style="1" customWidth="1"/>
    <col min="9234" max="9234" width="15.625" style="1" customWidth="1"/>
    <col min="9235" max="9472" width="8.875" style="1"/>
    <col min="9473" max="9473" width="10.875" style="1" customWidth="1"/>
    <col min="9474" max="9474" width="12.625" style="1" customWidth="1"/>
    <col min="9475" max="9475" width="5.875" style="1" customWidth="1"/>
    <col min="9476" max="9477" width="15.875" style="1" customWidth="1"/>
    <col min="9478" max="9478" width="58.375" style="1" customWidth="1"/>
    <col min="9479" max="9479" width="6.125" style="1" customWidth="1"/>
    <col min="9480" max="9481" width="9.875" style="1" bestFit="1" customWidth="1"/>
    <col min="9482" max="9482" width="5.875" style="1" customWidth="1"/>
    <col min="9483" max="9483" width="50.5" style="1" customWidth="1"/>
    <col min="9484" max="9484" width="25.875" style="1" customWidth="1"/>
    <col min="9485" max="9485" width="22.5" style="1" customWidth="1"/>
    <col min="9486" max="9486" width="13.875" style="1" customWidth="1"/>
    <col min="9487" max="9487" width="11.125" style="1" customWidth="1"/>
    <col min="9488" max="9488" width="13.125" style="1" customWidth="1"/>
    <col min="9489" max="9489" width="18.125" style="1" customWidth="1"/>
    <col min="9490" max="9490" width="15.625" style="1" customWidth="1"/>
    <col min="9491" max="9728" width="8.875" style="1"/>
    <col min="9729" max="9729" width="10.875" style="1" customWidth="1"/>
    <col min="9730" max="9730" width="12.625" style="1" customWidth="1"/>
    <col min="9731" max="9731" width="5.875" style="1" customWidth="1"/>
    <col min="9732" max="9733" width="15.875" style="1" customWidth="1"/>
    <col min="9734" max="9734" width="58.375" style="1" customWidth="1"/>
    <col min="9735" max="9735" width="6.125" style="1" customWidth="1"/>
    <col min="9736" max="9737" width="9.875" style="1" bestFit="1" customWidth="1"/>
    <col min="9738" max="9738" width="5.875" style="1" customWidth="1"/>
    <col min="9739" max="9739" width="50.5" style="1" customWidth="1"/>
    <col min="9740" max="9740" width="25.875" style="1" customWidth="1"/>
    <col min="9741" max="9741" width="22.5" style="1" customWidth="1"/>
    <col min="9742" max="9742" width="13.875" style="1" customWidth="1"/>
    <col min="9743" max="9743" width="11.125" style="1" customWidth="1"/>
    <col min="9744" max="9744" width="13.125" style="1" customWidth="1"/>
    <col min="9745" max="9745" width="18.125" style="1" customWidth="1"/>
    <col min="9746" max="9746" width="15.625" style="1" customWidth="1"/>
    <col min="9747" max="9984" width="8.875" style="1"/>
    <col min="9985" max="9985" width="10.875" style="1" customWidth="1"/>
    <col min="9986" max="9986" width="12.625" style="1" customWidth="1"/>
    <col min="9987" max="9987" width="5.875" style="1" customWidth="1"/>
    <col min="9988" max="9989" width="15.875" style="1" customWidth="1"/>
    <col min="9990" max="9990" width="58.375" style="1" customWidth="1"/>
    <col min="9991" max="9991" width="6.125" style="1" customWidth="1"/>
    <col min="9992" max="9993" width="9.875" style="1" bestFit="1" customWidth="1"/>
    <col min="9994" max="9994" width="5.875" style="1" customWidth="1"/>
    <col min="9995" max="9995" width="50.5" style="1" customWidth="1"/>
    <col min="9996" max="9996" width="25.875" style="1" customWidth="1"/>
    <col min="9997" max="9997" width="22.5" style="1" customWidth="1"/>
    <col min="9998" max="9998" width="13.875" style="1" customWidth="1"/>
    <col min="9999" max="9999" width="11.125" style="1" customWidth="1"/>
    <col min="10000" max="10000" width="13.125" style="1" customWidth="1"/>
    <col min="10001" max="10001" width="18.125" style="1" customWidth="1"/>
    <col min="10002" max="10002" width="15.625" style="1" customWidth="1"/>
    <col min="10003" max="10240" width="8.875" style="1"/>
    <col min="10241" max="10241" width="10.875" style="1" customWidth="1"/>
    <col min="10242" max="10242" width="12.625" style="1" customWidth="1"/>
    <col min="10243" max="10243" width="5.875" style="1" customWidth="1"/>
    <col min="10244" max="10245" width="15.875" style="1" customWidth="1"/>
    <col min="10246" max="10246" width="58.375" style="1" customWidth="1"/>
    <col min="10247" max="10247" width="6.125" style="1" customWidth="1"/>
    <col min="10248" max="10249" width="9.875" style="1" bestFit="1" customWidth="1"/>
    <col min="10250" max="10250" width="5.875" style="1" customWidth="1"/>
    <col min="10251" max="10251" width="50.5" style="1" customWidth="1"/>
    <col min="10252" max="10252" width="25.875" style="1" customWidth="1"/>
    <col min="10253" max="10253" width="22.5" style="1" customWidth="1"/>
    <col min="10254" max="10254" width="13.875" style="1" customWidth="1"/>
    <col min="10255" max="10255" width="11.125" style="1" customWidth="1"/>
    <col min="10256" max="10256" width="13.125" style="1" customWidth="1"/>
    <col min="10257" max="10257" width="18.125" style="1" customWidth="1"/>
    <col min="10258" max="10258" width="15.625" style="1" customWidth="1"/>
    <col min="10259" max="10496" width="8.875" style="1"/>
    <col min="10497" max="10497" width="10.875" style="1" customWidth="1"/>
    <col min="10498" max="10498" width="12.625" style="1" customWidth="1"/>
    <col min="10499" max="10499" width="5.875" style="1" customWidth="1"/>
    <col min="10500" max="10501" width="15.875" style="1" customWidth="1"/>
    <col min="10502" max="10502" width="58.375" style="1" customWidth="1"/>
    <col min="10503" max="10503" width="6.125" style="1" customWidth="1"/>
    <col min="10504" max="10505" width="9.875" style="1" bestFit="1" customWidth="1"/>
    <col min="10506" max="10506" width="5.875" style="1" customWidth="1"/>
    <col min="10507" max="10507" width="50.5" style="1" customWidth="1"/>
    <col min="10508" max="10508" width="25.875" style="1" customWidth="1"/>
    <col min="10509" max="10509" width="22.5" style="1" customWidth="1"/>
    <col min="10510" max="10510" width="13.875" style="1" customWidth="1"/>
    <col min="10511" max="10511" width="11.125" style="1" customWidth="1"/>
    <col min="10512" max="10512" width="13.125" style="1" customWidth="1"/>
    <col min="10513" max="10513" width="18.125" style="1" customWidth="1"/>
    <col min="10514" max="10514" width="15.625" style="1" customWidth="1"/>
    <col min="10515" max="10752" width="8.875" style="1"/>
    <col min="10753" max="10753" width="10.875" style="1" customWidth="1"/>
    <col min="10754" max="10754" width="12.625" style="1" customWidth="1"/>
    <col min="10755" max="10755" width="5.875" style="1" customWidth="1"/>
    <col min="10756" max="10757" width="15.875" style="1" customWidth="1"/>
    <col min="10758" max="10758" width="58.375" style="1" customWidth="1"/>
    <col min="10759" max="10759" width="6.125" style="1" customWidth="1"/>
    <col min="10760" max="10761" width="9.875" style="1" bestFit="1" customWidth="1"/>
    <col min="10762" max="10762" width="5.875" style="1" customWidth="1"/>
    <col min="10763" max="10763" width="50.5" style="1" customWidth="1"/>
    <col min="10764" max="10764" width="25.875" style="1" customWidth="1"/>
    <col min="10765" max="10765" width="22.5" style="1" customWidth="1"/>
    <col min="10766" max="10766" width="13.875" style="1" customWidth="1"/>
    <col min="10767" max="10767" width="11.125" style="1" customWidth="1"/>
    <col min="10768" max="10768" width="13.125" style="1" customWidth="1"/>
    <col min="10769" max="10769" width="18.125" style="1" customWidth="1"/>
    <col min="10770" max="10770" width="15.625" style="1" customWidth="1"/>
    <col min="10771" max="11008" width="8.875" style="1"/>
    <col min="11009" max="11009" width="10.875" style="1" customWidth="1"/>
    <col min="11010" max="11010" width="12.625" style="1" customWidth="1"/>
    <col min="11011" max="11011" width="5.875" style="1" customWidth="1"/>
    <col min="11012" max="11013" width="15.875" style="1" customWidth="1"/>
    <col min="11014" max="11014" width="58.375" style="1" customWidth="1"/>
    <col min="11015" max="11015" width="6.125" style="1" customWidth="1"/>
    <col min="11016" max="11017" width="9.875" style="1" bestFit="1" customWidth="1"/>
    <col min="11018" max="11018" width="5.875" style="1" customWidth="1"/>
    <col min="11019" max="11019" width="50.5" style="1" customWidth="1"/>
    <col min="11020" max="11020" width="25.875" style="1" customWidth="1"/>
    <col min="11021" max="11021" width="22.5" style="1" customWidth="1"/>
    <col min="11022" max="11022" width="13.875" style="1" customWidth="1"/>
    <col min="11023" max="11023" width="11.125" style="1" customWidth="1"/>
    <col min="11024" max="11024" width="13.125" style="1" customWidth="1"/>
    <col min="11025" max="11025" width="18.125" style="1" customWidth="1"/>
    <col min="11026" max="11026" width="15.625" style="1" customWidth="1"/>
    <col min="11027" max="11264" width="8.875" style="1"/>
    <col min="11265" max="11265" width="10.875" style="1" customWidth="1"/>
    <col min="11266" max="11266" width="12.625" style="1" customWidth="1"/>
    <col min="11267" max="11267" width="5.875" style="1" customWidth="1"/>
    <col min="11268" max="11269" width="15.875" style="1" customWidth="1"/>
    <col min="11270" max="11270" width="58.375" style="1" customWidth="1"/>
    <col min="11271" max="11271" width="6.125" style="1" customWidth="1"/>
    <col min="11272" max="11273" width="9.875" style="1" bestFit="1" customWidth="1"/>
    <col min="11274" max="11274" width="5.875" style="1" customWidth="1"/>
    <col min="11275" max="11275" width="50.5" style="1" customWidth="1"/>
    <col min="11276" max="11276" width="25.875" style="1" customWidth="1"/>
    <col min="11277" max="11277" width="22.5" style="1" customWidth="1"/>
    <col min="11278" max="11278" width="13.875" style="1" customWidth="1"/>
    <col min="11279" max="11279" width="11.125" style="1" customWidth="1"/>
    <col min="11280" max="11280" width="13.125" style="1" customWidth="1"/>
    <col min="11281" max="11281" width="18.125" style="1" customWidth="1"/>
    <col min="11282" max="11282" width="15.625" style="1" customWidth="1"/>
    <col min="11283" max="11520" width="8.875" style="1"/>
    <col min="11521" max="11521" width="10.875" style="1" customWidth="1"/>
    <col min="11522" max="11522" width="12.625" style="1" customWidth="1"/>
    <col min="11523" max="11523" width="5.875" style="1" customWidth="1"/>
    <col min="11524" max="11525" width="15.875" style="1" customWidth="1"/>
    <col min="11526" max="11526" width="58.375" style="1" customWidth="1"/>
    <col min="11527" max="11527" width="6.125" style="1" customWidth="1"/>
    <col min="11528" max="11529" width="9.875" style="1" bestFit="1" customWidth="1"/>
    <col min="11530" max="11530" width="5.875" style="1" customWidth="1"/>
    <col min="11531" max="11531" width="50.5" style="1" customWidth="1"/>
    <col min="11532" max="11532" width="25.875" style="1" customWidth="1"/>
    <col min="11533" max="11533" width="22.5" style="1" customWidth="1"/>
    <col min="11534" max="11534" width="13.875" style="1" customWidth="1"/>
    <col min="11535" max="11535" width="11.125" style="1" customWidth="1"/>
    <col min="11536" max="11536" width="13.125" style="1" customWidth="1"/>
    <col min="11537" max="11537" width="18.125" style="1" customWidth="1"/>
    <col min="11538" max="11538" width="15.625" style="1" customWidth="1"/>
    <col min="11539" max="11776" width="8.875" style="1"/>
    <col min="11777" max="11777" width="10.875" style="1" customWidth="1"/>
    <col min="11778" max="11778" width="12.625" style="1" customWidth="1"/>
    <col min="11779" max="11779" width="5.875" style="1" customWidth="1"/>
    <col min="11780" max="11781" width="15.875" style="1" customWidth="1"/>
    <col min="11782" max="11782" width="58.375" style="1" customWidth="1"/>
    <col min="11783" max="11783" width="6.125" style="1" customWidth="1"/>
    <col min="11784" max="11785" width="9.875" style="1" bestFit="1" customWidth="1"/>
    <col min="11786" max="11786" width="5.875" style="1" customWidth="1"/>
    <col min="11787" max="11787" width="50.5" style="1" customWidth="1"/>
    <col min="11788" max="11788" width="25.875" style="1" customWidth="1"/>
    <col min="11789" max="11789" width="22.5" style="1" customWidth="1"/>
    <col min="11790" max="11790" width="13.875" style="1" customWidth="1"/>
    <col min="11791" max="11791" width="11.125" style="1" customWidth="1"/>
    <col min="11792" max="11792" width="13.125" style="1" customWidth="1"/>
    <col min="11793" max="11793" width="18.125" style="1" customWidth="1"/>
    <col min="11794" max="11794" width="15.625" style="1" customWidth="1"/>
    <col min="11795" max="12032" width="8.875" style="1"/>
    <col min="12033" max="12033" width="10.875" style="1" customWidth="1"/>
    <col min="12034" max="12034" width="12.625" style="1" customWidth="1"/>
    <col min="12035" max="12035" width="5.875" style="1" customWidth="1"/>
    <col min="12036" max="12037" width="15.875" style="1" customWidth="1"/>
    <col min="12038" max="12038" width="58.375" style="1" customWidth="1"/>
    <col min="12039" max="12039" width="6.125" style="1" customWidth="1"/>
    <col min="12040" max="12041" width="9.875" style="1" bestFit="1" customWidth="1"/>
    <col min="12042" max="12042" width="5.875" style="1" customWidth="1"/>
    <col min="12043" max="12043" width="50.5" style="1" customWidth="1"/>
    <col min="12044" max="12044" width="25.875" style="1" customWidth="1"/>
    <col min="12045" max="12045" width="22.5" style="1" customWidth="1"/>
    <col min="12046" max="12046" width="13.875" style="1" customWidth="1"/>
    <col min="12047" max="12047" width="11.125" style="1" customWidth="1"/>
    <col min="12048" max="12048" width="13.125" style="1" customWidth="1"/>
    <col min="12049" max="12049" width="18.125" style="1" customWidth="1"/>
    <col min="12050" max="12050" width="15.625" style="1" customWidth="1"/>
    <col min="12051" max="12288" width="8.875" style="1"/>
    <col min="12289" max="12289" width="10.875" style="1" customWidth="1"/>
    <col min="12290" max="12290" width="12.625" style="1" customWidth="1"/>
    <col min="12291" max="12291" width="5.875" style="1" customWidth="1"/>
    <col min="12292" max="12293" width="15.875" style="1" customWidth="1"/>
    <col min="12294" max="12294" width="58.375" style="1" customWidth="1"/>
    <col min="12295" max="12295" width="6.125" style="1" customWidth="1"/>
    <col min="12296" max="12297" width="9.875" style="1" bestFit="1" customWidth="1"/>
    <col min="12298" max="12298" width="5.875" style="1" customWidth="1"/>
    <col min="12299" max="12299" width="50.5" style="1" customWidth="1"/>
    <col min="12300" max="12300" width="25.875" style="1" customWidth="1"/>
    <col min="12301" max="12301" width="22.5" style="1" customWidth="1"/>
    <col min="12302" max="12302" width="13.875" style="1" customWidth="1"/>
    <col min="12303" max="12303" width="11.125" style="1" customWidth="1"/>
    <col min="12304" max="12304" width="13.125" style="1" customWidth="1"/>
    <col min="12305" max="12305" width="18.125" style="1" customWidth="1"/>
    <col min="12306" max="12306" width="15.625" style="1" customWidth="1"/>
    <col min="12307" max="12544" width="8.875" style="1"/>
    <col min="12545" max="12545" width="10.875" style="1" customWidth="1"/>
    <col min="12546" max="12546" width="12.625" style="1" customWidth="1"/>
    <col min="12547" max="12547" width="5.875" style="1" customWidth="1"/>
    <col min="12548" max="12549" width="15.875" style="1" customWidth="1"/>
    <col min="12550" max="12550" width="58.375" style="1" customWidth="1"/>
    <col min="12551" max="12551" width="6.125" style="1" customWidth="1"/>
    <col min="12552" max="12553" width="9.875" style="1" bestFit="1" customWidth="1"/>
    <col min="12554" max="12554" width="5.875" style="1" customWidth="1"/>
    <col min="12555" max="12555" width="50.5" style="1" customWidth="1"/>
    <col min="12556" max="12556" width="25.875" style="1" customWidth="1"/>
    <col min="12557" max="12557" width="22.5" style="1" customWidth="1"/>
    <col min="12558" max="12558" width="13.875" style="1" customWidth="1"/>
    <col min="12559" max="12559" width="11.125" style="1" customWidth="1"/>
    <col min="12560" max="12560" width="13.125" style="1" customWidth="1"/>
    <col min="12561" max="12561" width="18.125" style="1" customWidth="1"/>
    <col min="12562" max="12562" width="15.625" style="1" customWidth="1"/>
    <col min="12563" max="12800" width="8.875" style="1"/>
    <col min="12801" max="12801" width="10.875" style="1" customWidth="1"/>
    <col min="12802" max="12802" width="12.625" style="1" customWidth="1"/>
    <col min="12803" max="12803" width="5.875" style="1" customWidth="1"/>
    <col min="12804" max="12805" width="15.875" style="1" customWidth="1"/>
    <col min="12806" max="12806" width="58.375" style="1" customWidth="1"/>
    <col min="12807" max="12807" width="6.125" style="1" customWidth="1"/>
    <col min="12808" max="12809" width="9.875" style="1" bestFit="1" customWidth="1"/>
    <col min="12810" max="12810" width="5.875" style="1" customWidth="1"/>
    <col min="12811" max="12811" width="50.5" style="1" customWidth="1"/>
    <col min="12812" max="12812" width="25.875" style="1" customWidth="1"/>
    <col min="12813" max="12813" width="22.5" style="1" customWidth="1"/>
    <col min="12814" max="12814" width="13.875" style="1" customWidth="1"/>
    <col min="12815" max="12815" width="11.125" style="1" customWidth="1"/>
    <col min="12816" max="12816" width="13.125" style="1" customWidth="1"/>
    <col min="12817" max="12817" width="18.125" style="1" customWidth="1"/>
    <col min="12818" max="12818" width="15.625" style="1" customWidth="1"/>
    <col min="12819" max="13056" width="8.875" style="1"/>
    <col min="13057" max="13057" width="10.875" style="1" customWidth="1"/>
    <col min="13058" max="13058" width="12.625" style="1" customWidth="1"/>
    <col min="13059" max="13059" width="5.875" style="1" customWidth="1"/>
    <col min="13060" max="13061" width="15.875" style="1" customWidth="1"/>
    <col min="13062" max="13062" width="58.375" style="1" customWidth="1"/>
    <col min="13063" max="13063" width="6.125" style="1" customWidth="1"/>
    <col min="13064" max="13065" width="9.875" style="1" bestFit="1" customWidth="1"/>
    <col min="13066" max="13066" width="5.875" style="1" customWidth="1"/>
    <col min="13067" max="13067" width="50.5" style="1" customWidth="1"/>
    <col min="13068" max="13068" width="25.875" style="1" customWidth="1"/>
    <col min="13069" max="13069" width="22.5" style="1" customWidth="1"/>
    <col min="13070" max="13070" width="13.875" style="1" customWidth="1"/>
    <col min="13071" max="13071" width="11.125" style="1" customWidth="1"/>
    <col min="13072" max="13072" width="13.125" style="1" customWidth="1"/>
    <col min="13073" max="13073" width="18.125" style="1" customWidth="1"/>
    <col min="13074" max="13074" width="15.625" style="1" customWidth="1"/>
    <col min="13075" max="13312" width="8.875" style="1"/>
    <col min="13313" max="13313" width="10.875" style="1" customWidth="1"/>
    <col min="13314" max="13314" width="12.625" style="1" customWidth="1"/>
    <col min="13315" max="13315" width="5.875" style="1" customWidth="1"/>
    <col min="13316" max="13317" width="15.875" style="1" customWidth="1"/>
    <col min="13318" max="13318" width="58.375" style="1" customWidth="1"/>
    <col min="13319" max="13319" width="6.125" style="1" customWidth="1"/>
    <col min="13320" max="13321" width="9.875" style="1" bestFit="1" customWidth="1"/>
    <col min="13322" max="13322" width="5.875" style="1" customWidth="1"/>
    <col min="13323" max="13323" width="50.5" style="1" customWidth="1"/>
    <col min="13324" max="13324" width="25.875" style="1" customWidth="1"/>
    <col min="13325" max="13325" width="22.5" style="1" customWidth="1"/>
    <col min="13326" max="13326" width="13.875" style="1" customWidth="1"/>
    <col min="13327" max="13327" width="11.125" style="1" customWidth="1"/>
    <col min="13328" max="13328" width="13.125" style="1" customWidth="1"/>
    <col min="13329" max="13329" width="18.125" style="1" customWidth="1"/>
    <col min="13330" max="13330" width="15.625" style="1" customWidth="1"/>
    <col min="13331" max="13568" width="8.875" style="1"/>
    <col min="13569" max="13569" width="10.875" style="1" customWidth="1"/>
    <col min="13570" max="13570" width="12.625" style="1" customWidth="1"/>
    <col min="13571" max="13571" width="5.875" style="1" customWidth="1"/>
    <col min="13572" max="13573" width="15.875" style="1" customWidth="1"/>
    <col min="13574" max="13574" width="58.375" style="1" customWidth="1"/>
    <col min="13575" max="13575" width="6.125" style="1" customWidth="1"/>
    <col min="13576" max="13577" width="9.875" style="1" bestFit="1" customWidth="1"/>
    <col min="13578" max="13578" width="5.875" style="1" customWidth="1"/>
    <col min="13579" max="13579" width="50.5" style="1" customWidth="1"/>
    <col min="13580" max="13580" width="25.875" style="1" customWidth="1"/>
    <col min="13581" max="13581" width="22.5" style="1" customWidth="1"/>
    <col min="13582" max="13582" width="13.875" style="1" customWidth="1"/>
    <col min="13583" max="13583" width="11.125" style="1" customWidth="1"/>
    <col min="13584" max="13584" width="13.125" style="1" customWidth="1"/>
    <col min="13585" max="13585" width="18.125" style="1" customWidth="1"/>
    <col min="13586" max="13586" width="15.625" style="1" customWidth="1"/>
    <col min="13587" max="13824" width="8.875" style="1"/>
    <col min="13825" max="13825" width="10.875" style="1" customWidth="1"/>
    <col min="13826" max="13826" width="12.625" style="1" customWidth="1"/>
    <col min="13827" max="13827" width="5.875" style="1" customWidth="1"/>
    <col min="13828" max="13829" width="15.875" style="1" customWidth="1"/>
    <col min="13830" max="13830" width="58.375" style="1" customWidth="1"/>
    <col min="13831" max="13831" width="6.125" style="1" customWidth="1"/>
    <col min="13832" max="13833" width="9.875" style="1" bestFit="1" customWidth="1"/>
    <col min="13834" max="13834" width="5.875" style="1" customWidth="1"/>
    <col min="13835" max="13835" width="50.5" style="1" customWidth="1"/>
    <col min="13836" max="13836" width="25.875" style="1" customWidth="1"/>
    <col min="13837" max="13837" width="22.5" style="1" customWidth="1"/>
    <col min="13838" max="13838" width="13.875" style="1" customWidth="1"/>
    <col min="13839" max="13839" width="11.125" style="1" customWidth="1"/>
    <col min="13840" max="13840" width="13.125" style="1" customWidth="1"/>
    <col min="13841" max="13841" width="18.125" style="1" customWidth="1"/>
    <col min="13842" max="13842" width="15.625" style="1" customWidth="1"/>
    <col min="13843" max="14080" width="8.875" style="1"/>
    <col min="14081" max="14081" width="10.875" style="1" customWidth="1"/>
    <col min="14082" max="14082" width="12.625" style="1" customWidth="1"/>
    <col min="14083" max="14083" width="5.875" style="1" customWidth="1"/>
    <col min="14084" max="14085" width="15.875" style="1" customWidth="1"/>
    <col min="14086" max="14086" width="58.375" style="1" customWidth="1"/>
    <col min="14087" max="14087" width="6.125" style="1" customWidth="1"/>
    <col min="14088" max="14089" width="9.875" style="1" bestFit="1" customWidth="1"/>
    <col min="14090" max="14090" width="5.875" style="1" customWidth="1"/>
    <col min="14091" max="14091" width="50.5" style="1" customWidth="1"/>
    <col min="14092" max="14092" width="25.875" style="1" customWidth="1"/>
    <col min="14093" max="14093" width="22.5" style="1" customWidth="1"/>
    <col min="14094" max="14094" width="13.875" style="1" customWidth="1"/>
    <col min="14095" max="14095" width="11.125" style="1" customWidth="1"/>
    <col min="14096" max="14096" width="13.125" style="1" customWidth="1"/>
    <col min="14097" max="14097" width="18.125" style="1" customWidth="1"/>
    <col min="14098" max="14098" width="15.625" style="1" customWidth="1"/>
    <col min="14099" max="14336" width="8.875" style="1"/>
    <col min="14337" max="14337" width="10.875" style="1" customWidth="1"/>
    <col min="14338" max="14338" width="12.625" style="1" customWidth="1"/>
    <col min="14339" max="14339" width="5.875" style="1" customWidth="1"/>
    <col min="14340" max="14341" width="15.875" style="1" customWidth="1"/>
    <col min="14342" max="14342" width="58.375" style="1" customWidth="1"/>
    <col min="14343" max="14343" width="6.125" style="1" customWidth="1"/>
    <col min="14344" max="14345" width="9.875" style="1" bestFit="1" customWidth="1"/>
    <col min="14346" max="14346" width="5.875" style="1" customWidth="1"/>
    <col min="14347" max="14347" width="50.5" style="1" customWidth="1"/>
    <col min="14348" max="14348" width="25.875" style="1" customWidth="1"/>
    <col min="14349" max="14349" width="22.5" style="1" customWidth="1"/>
    <col min="14350" max="14350" width="13.875" style="1" customWidth="1"/>
    <col min="14351" max="14351" width="11.125" style="1" customWidth="1"/>
    <col min="14352" max="14352" width="13.125" style="1" customWidth="1"/>
    <col min="14353" max="14353" width="18.125" style="1" customWidth="1"/>
    <col min="14354" max="14354" width="15.625" style="1" customWidth="1"/>
    <col min="14355" max="14592" width="8.875" style="1"/>
    <col min="14593" max="14593" width="10.875" style="1" customWidth="1"/>
    <col min="14594" max="14594" width="12.625" style="1" customWidth="1"/>
    <col min="14595" max="14595" width="5.875" style="1" customWidth="1"/>
    <col min="14596" max="14597" width="15.875" style="1" customWidth="1"/>
    <col min="14598" max="14598" width="58.375" style="1" customWidth="1"/>
    <col min="14599" max="14599" width="6.125" style="1" customWidth="1"/>
    <col min="14600" max="14601" width="9.875" style="1" bestFit="1" customWidth="1"/>
    <col min="14602" max="14602" width="5.875" style="1" customWidth="1"/>
    <col min="14603" max="14603" width="50.5" style="1" customWidth="1"/>
    <col min="14604" max="14604" width="25.875" style="1" customWidth="1"/>
    <col min="14605" max="14605" width="22.5" style="1" customWidth="1"/>
    <col min="14606" max="14606" width="13.875" style="1" customWidth="1"/>
    <col min="14607" max="14607" width="11.125" style="1" customWidth="1"/>
    <col min="14608" max="14608" width="13.125" style="1" customWidth="1"/>
    <col min="14609" max="14609" width="18.125" style="1" customWidth="1"/>
    <col min="14610" max="14610" width="15.625" style="1" customWidth="1"/>
    <col min="14611" max="14848" width="8.875" style="1"/>
    <col min="14849" max="14849" width="10.875" style="1" customWidth="1"/>
    <col min="14850" max="14850" width="12.625" style="1" customWidth="1"/>
    <col min="14851" max="14851" width="5.875" style="1" customWidth="1"/>
    <col min="14852" max="14853" width="15.875" style="1" customWidth="1"/>
    <col min="14854" max="14854" width="58.375" style="1" customWidth="1"/>
    <col min="14855" max="14855" width="6.125" style="1" customWidth="1"/>
    <col min="14856" max="14857" width="9.875" style="1" bestFit="1" customWidth="1"/>
    <col min="14858" max="14858" width="5.875" style="1" customWidth="1"/>
    <col min="14859" max="14859" width="50.5" style="1" customWidth="1"/>
    <col min="14860" max="14860" width="25.875" style="1" customWidth="1"/>
    <col min="14861" max="14861" width="22.5" style="1" customWidth="1"/>
    <col min="14862" max="14862" width="13.875" style="1" customWidth="1"/>
    <col min="14863" max="14863" width="11.125" style="1" customWidth="1"/>
    <col min="14864" max="14864" width="13.125" style="1" customWidth="1"/>
    <col min="14865" max="14865" width="18.125" style="1" customWidth="1"/>
    <col min="14866" max="14866" width="15.625" style="1" customWidth="1"/>
    <col min="14867" max="15104" width="8.875" style="1"/>
    <col min="15105" max="15105" width="10.875" style="1" customWidth="1"/>
    <col min="15106" max="15106" width="12.625" style="1" customWidth="1"/>
    <col min="15107" max="15107" width="5.875" style="1" customWidth="1"/>
    <col min="15108" max="15109" width="15.875" style="1" customWidth="1"/>
    <col min="15110" max="15110" width="58.375" style="1" customWidth="1"/>
    <col min="15111" max="15111" width="6.125" style="1" customWidth="1"/>
    <col min="15112" max="15113" width="9.875" style="1" bestFit="1" customWidth="1"/>
    <col min="15114" max="15114" width="5.875" style="1" customWidth="1"/>
    <col min="15115" max="15115" width="50.5" style="1" customWidth="1"/>
    <col min="15116" max="15116" width="25.875" style="1" customWidth="1"/>
    <col min="15117" max="15117" width="22.5" style="1" customWidth="1"/>
    <col min="15118" max="15118" width="13.875" style="1" customWidth="1"/>
    <col min="15119" max="15119" width="11.125" style="1" customWidth="1"/>
    <col min="15120" max="15120" width="13.125" style="1" customWidth="1"/>
    <col min="15121" max="15121" width="18.125" style="1" customWidth="1"/>
    <col min="15122" max="15122" width="15.625" style="1" customWidth="1"/>
    <col min="15123" max="15360" width="8.875" style="1"/>
    <col min="15361" max="15361" width="10.875" style="1" customWidth="1"/>
    <col min="15362" max="15362" width="12.625" style="1" customWidth="1"/>
    <col min="15363" max="15363" width="5.875" style="1" customWidth="1"/>
    <col min="15364" max="15365" width="15.875" style="1" customWidth="1"/>
    <col min="15366" max="15366" width="58.375" style="1" customWidth="1"/>
    <col min="15367" max="15367" width="6.125" style="1" customWidth="1"/>
    <col min="15368" max="15369" width="9.875" style="1" bestFit="1" customWidth="1"/>
    <col min="15370" max="15370" width="5.875" style="1" customWidth="1"/>
    <col min="15371" max="15371" width="50.5" style="1" customWidth="1"/>
    <col min="15372" max="15372" width="25.875" style="1" customWidth="1"/>
    <col min="15373" max="15373" width="22.5" style="1" customWidth="1"/>
    <col min="15374" max="15374" width="13.875" style="1" customWidth="1"/>
    <col min="15375" max="15375" width="11.125" style="1" customWidth="1"/>
    <col min="15376" max="15376" width="13.125" style="1" customWidth="1"/>
    <col min="15377" max="15377" width="18.125" style="1" customWidth="1"/>
    <col min="15378" max="15378" width="15.625" style="1" customWidth="1"/>
    <col min="15379" max="15616" width="8.875" style="1"/>
    <col min="15617" max="15617" width="10.875" style="1" customWidth="1"/>
    <col min="15618" max="15618" width="12.625" style="1" customWidth="1"/>
    <col min="15619" max="15619" width="5.875" style="1" customWidth="1"/>
    <col min="15620" max="15621" width="15.875" style="1" customWidth="1"/>
    <col min="15622" max="15622" width="58.375" style="1" customWidth="1"/>
    <col min="15623" max="15623" width="6.125" style="1" customWidth="1"/>
    <col min="15624" max="15625" width="9.875" style="1" bestFit="1" customWidth="1"/>
    <col min="15626" max="15626" width="5.875" style="1" customWidth="1"/>
    <col min="15627" max="15627" width="50.5" style="1" customWidth="1"/>
    <col min="15628" max="15628" width="25.875" style="1" customWidth="1"/>
    <col min="15629" max="15629" width="22.5" style="1" customWidth="1"/>
    <col min="15630" max="15630" width="13.875" style="1" customWidth="1"/>
    <col min="15631" max="15631" width="11.125" style="1" customWidth="1"/>
    <col min="15632" max="15632" width="13.125" style="1" customWidth="1"/>
    <col min="15633" max="15633" width="18.125" style="1" customWidth="1"/>
    <col min="15634" max="15634" width="15.625" style="1" customWidth="1"/>
    <col min="15635" max="15872" width="8.875" style="1"/>
    <col min="15873" max="15873" width="10.875" style="1" customWidth="1"/>
    <col min="15874" max="15874" width="12.625" style="1" customWidth="1"/>
    <col min="15875" max="15875" width="5.875" style="1" customWidth="1"/>
    <col min="15876" max="15877" width="15.875" style="1" customWidth="1"/>
    <col min="15878" max="15878" width="58.375" style="1" customWidth="1"/>
    <col min="15879" max="15879" width="6.125" style="1" customWidth="1"/>
    <col min="15880" max="15881" width="9.875" style="1" bestFit="1" customWidth="1"/>
    <col min="15882" max="15882" width="5.875" style="1" customWidth="1"/>
    <col min="15883" max="15883" width="50.5" style="1" customWidth="1"/>
    <col min="15884" max="15884" width="25.875" style="1" customWidth="1"/>
    <col min="15885" max="15885" width="22.5" style="1" customWidth="1"/>
    <col min="15886" max="15886" width="13.875" style="1" customWidth="1"/>
    <col min="15887" max="15887" width="11.125" style="1" customWidth="1"/>
    <col min="15888" max="15888" width="13.125" style="1" customWidth="1"/>
    <col min="15889" max="15889" width="18.125" style="1" customWidth="1"/>
    <col min="15890" max="15890" width="15.625" style="1" customWidth="1"/>
    <col min="15891" max="16128" width="8.875" style="1"/>
    <col min="16129" max="16129" width="10.875" style="1" customWidth="1"/>
    <col min="16130" max="16130" width="12.625" style="1" customWidth="1"/>
    <col min="16131" max="16131" width="5.875" style="1" customWidth="1"/>
    <col min="16132" max="16133" width="15.875" style="1" customWidth="1"/>
    <col min="16134" max="16134" width="58.375" style="1" customWidth="1"/>
    <col min="16135" max="16135" width="6.125" style="1" customWidth="1"/>
    <col min="16136" max="16137" width="9.875" style="1" bestFit="1" customWidth="1"/>
    <col min="16138" max="16138" width="5.875" style="1" customWidth="1"/>
    <col min="16139" max="16139" width="50.5" style="1" customWidth="1"/>
    <col min="16140" max="16140" width="25.875" style="1" customWidth="1"/>
    <col min="16141" max="16141" width="22.5" style="1" customWidth="1"/>
    <col min="16142" max="16142" width="13.875" style="1" customWidth="1"/>
    <col min="16143" max="16143" width="11.12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4551</v>
      </c>
      <c r="H2" s="5" t="s">
        <v>2</v>
      </c>
      <c r="I2" s="6"/>
      <c r="J2" s="7"/>
      <c r="K2" s="8">
        <f>SUM(I:I)</f>
        <v>565000</v>
      </c>
    </row>
    <row r="3" spans="1:18" ht="20.100000000000001" customHeight="1">
      <c r="C3" s="2" t="s">
        <v>3</v>
      </c>
      <c r="D3" s="2"/>
      <c r="E3" s="2"/>
      <c r="F3" s="13" t="s">
        <v>2404</v>
      </c>
    </row>
    <row r="4" spans="1:18" ht="20.100000000000001" customHeight="1">
      <c r="C4" s="2" t="s">
        <v>1516</v>
      </c>
      <c r="D4" s="2"/>
      <c r="E4" s="2"/>
      <c r="F4" s="13" t="s">
        <v>4552</v>
      </c>
      <c r="H4" s="1548" t="s">
        <v>9</v>
      </c>
    </row>
    <row r="5" spans="1:18" ht="20.100000000000001" customHeight="1">
      <c r="C5" s="2" t="s">
        <v>8</v>
      </c>
      <c r="D5" s="2"/>
      <c r="E5" s="2"/>
      <c r="F5" s="18">
        <v>45925</v>
      </c>
      <c r="H5" s="1549"/>
      <c r="I5" s="1276"/>
      <c r="K5" s="1277" t="s">
        <v>4553</v>
      </c>
    </row>
    <row r="6" spans="1:18" ht="20.100000000000001" customHeight="1">
      <c r="C6" s="2" t="s">
        <v>10</v>
      </c>
      <c r="D6" s="2"/>
      <c r="E6" s="2"/>
      <c r="F6" s="18">
        <v>45926</v>
      </c>
      <c r="I6" s="1276"/>
    </row>
    <row r="8" spans="1:18" s="4" customFormat="1" ht="19.7" customHeight="1">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A9" s="27" t="s">
        <v>2407</v>
      </c>
      <c r="B9" s="27" t="s">
        <v>1099</v>
      </c>
      <c r="C9" s="28"/>
      <c r="D9" s="467" t="s">
        <v>2408</v>
      </c>
      <c r="E9" s="162"/>
      <c r="F9" s="163"/>
      <c r="G9" s="27"/>
      <c r="H9" s="27"/>
      <c r="I9" s="31"/>
      <c r="J9" s="31"/>
      <c r="K9" s="27"/>
      <c r="L9" s="27"/>
      <c r="M9" s="27"/>
      <c r="N9" s="32"/>
      <c r="O9" s="28"/>
      <c r="P9" s="27"/>
      <c r="Q9" s="32"/>
      <c r="R9" s="33"/>
    </row>
    <row r="10" spans="1:18" s="4" customFormat="1" ht="19.7" customHeight="1">
      <c r="A10" s="917" t="s">
        <v>2409</v>
      </c>
      <c r="B10" s="1278">
        <v>1</v>
      </c>
      <c r="C10" s="28">
        <v>1</v>
      </c>
      <c r="D10" s="28" t="s">
        <v>309</v>
      </c>
      <c r="E10" s="28" t="s">
        <v>309</v>
      </c>
      <c r="F10" s="73" t="s">
        <v>2410</v>
      </c>
      <c r="G10" s="27">
        <v>1</v>
      </c>
      <c r="H10" s="28">
        <v>465000</v>
      </c>
      <c r="I10" s="636">
        <f>G10*H10</f>
        <v>465000</v>
      </c>
      <c r="J10" s="31"/>
      <c r="K10" s="73" t="s">
        <v>2411</v>
      </c>
      <c r="L10" s="27"/>
      <c r="M10" s="1922" t="s">
        <v>4554</v>
      </c>
      <c r="N10" s="32">
        <v>45876</v>
      </c>
      <c r="O10" s="28"/>
      <c r="P10" s="40">
        <v>45925</v>
      </c>
      <c r="Q10" s="32">
        <v>45929</v>
      </c>
      <c r="R10" s="33">
        <v>45929</v>
      </c>
    </row>
    <row r="11" spans="1:18" s="4" customFormat="1" ht="19.7" customHeight="1">
      <c r="A11" s="917" t="s">
        <v>2409</v>
      </c>
      <c r="B11" s="1121">
        <v>2</v>
      </c>
      <c r="C11" s="28">
        <f>+C10+1</f>
        <v>2</v>
      </c>
      <c r="D11" s="28" t="s">
        <v>309</v>
      </c>
      <c r="E11" s="28" t="s">
        <v>309</v>
      </c>
      <c r="F11" s="73" t="s">
        <v>317</v>
      </c>
      <c r="G11" s="27">
        <v>1</v>
      </c>
      <c r="H11" s="28">
        <v>50000</v>
      </c>
      <c r="I11" s="636">
        <f>G11*H11</f>
        <v>50000</v>
      </c>
      <c r="J11" s="31"/>
      <c r="K11" s="73" t="s">
        <v>2412</v>
      </c>
      <c r="L11" s="27"/>
      <c r="M11" s="1922" t="s">
        <v>4554</v>
      </c>
      <c r="N11" s="32">
        <v>45876</v>
      </c>
      <c r="O11" s="28"/>
      <c r="P11" s="40">
        <v>45925</v>
      </c>
      <c r="Q11" s="32">
        <v>45929</v>
      </c>
      <c r="R11" s="33">
        <v>45929</v>
      </c>
    </row>
    <row r="12" spans="1:18" s="4" customFormat="1" ht="19.7" customHeight="1">
      <c r="A12" s="917"/>
      <c r="B12" s="112">
        <v>3</v>
      </c>
      <c r="C12" s="28">
        <f>+C11+1</f>
        <v>3</v>
      </c>
      <c r="D12" s="28" t="s">
        <v>309</v>
      </c>
      <c r="E12" s="28" t="s">
        <v>309</v>
      </c>
      <c r="F12" s="73" t="s">
        <v>319</v>
      </c>
      <c r="G12" s="27">
        <v>1</v>
      </c>
      <c r="H12" s="28">
        <v>38000</v>
      </c>
      <c r="I12" s="636">
        <f>G12*H12</f>
        <v>38000</v>
      </c>
      <c r="J12" s="31"/>
      <c r="K12" s="73" t="s">
        <v>2413</v>
      </c>
      <c r="L12" s="27"/>
      <c r="M12" s="1922" t="s">
        <v>4554</v>
      </c>
      <c r="N12" s="32">
        <v>45876</v>
      </c>
      <c r="O12" s="28"/>
      <c r="P12" s="40">
        <v>45925</v>
      </c>
      <c r="Q12" s="32">
        <v>45929</v>
      </c>
      <c r="R12" s="33">
        <v>45929</v>
      </c>
    </row>
    <row r="13" spans="1:18" s="4" customFormat="1" ht="19.7" customHeight="1">
      <c r="A13" s="917"/>
      <c r="B13" s="1026">
        <v>4</v>
      </c>
      <c r="C13" s="28">
        <f>+C12+1</f>
        <v>4</v>
      </c>
      <c r="D13" s="299" t="s">
        <v>309</v>
      </c>
      <c r="E13" s="299" t="s">
        <v>309</v>
      </c>
      <c r="F13" s="187" t="s">
        <v>4555</v>
      </c>
      <c r="G13" s="256">
        <v>1</v>
      </c>
      <c r="H13" s="1279">
        <v>12000</v>
      </c>
      <c r="I13" s="1280">
        <f>G13*H13</f>
        <v>12000</v>
      </c>
      <c r="J13" s="301"/>
      <c r="K13" s="187" t="s">
        <v>4555</v>
      </c>
      <c r="L13" s="1281"/>
      <c r="M13" s="1922" t="s">
        <v>4554</v>
      </c>
      <c r="N13" s="32">
        <v>45876</v>
      </c>
      <c r="O13" s="28"/>
      <c r="P13" s="40">
        <v>45925</v>
      </c>
      <c r="Q13" s="32">
        <v>45929</v>
      </c>
      <c r="R13" s="33">
        <v>45929</v>
      </c>
    </row>
    <row r="14" spans="1:18" s="4" customFormat="1" ht="19.7" customHeight="1">
      <c r="C14" s="28"/>
      <c r="D14" s="28"/>
      <c r="E14" s="28"/>
      <c r="F14" s="393"/>
      <c r="G14" s="27"/>
      <c r="H14" s="27"/>
      <c r="J14" s="31"/>
      <c r="K14" s="27"/>
      <c r="L14" s="27"/>
      <c r="M14" s="27"/>
      <c r="N14" s="32"/>
      <c r="O14" s="28"/>
      <c r="P14" s="27"/>
      <c r="Q14" s="32"/>
      <c r="R14" s="33"/>
    </row>
    <row r="15" spans="1:18" s="4" customFormat="1" ht="19.7" customHeight="1">
      <c r="C15" s="28"/>
      <c r="D15" s="28"/>
      <c r="E15" s="28"/>
      <c r="F15" s="1282">
        <f>SUM(I10:I14)</f>
        <v>565000</v>
      </c>
      <c r="G15" s="27"/>
      <c r="H15" s="27"/>
      <c r="I15" s="31"/>
      <c r="J15" s="31"/>
      <c r="K15" s="27"/>
      <c r="L15" s="27"/>
      <c r="M15" s="27"/>
      <c r="N15" s="32"/>
      <c r="O15" s="28"/>
      <c r="P15" s="27"/>
      <c r="Q15" s="32"/>
      <c r="R15" s="33"/>
    </row>
    <row r="16" spans="1:18" s="4" customFormat="1" ht="19.7" customHeight="1">
      <c r="C16" s="28"/>
      <c r="D16" s="28"/>
      <c r="E16" s="28"/>
      <c r="F16" s="173"/>
      <c r="G16" s="27"/>
      <c r="H16" s="27"/>
      <c r="I16" s="31"/>
      <c r="J16" s="31"/>
      <c r="K16" s="27"/>
      <c r="L16" s="27"/>
      <c r="M16" s="27"/>
      <c r="N16" s="32"/>
      <c r="O16" s="28"/>
      <c r="P16" s="27"/>
      <c r="Q16" s="32"/>
      <c r="R16" s="33"/>
    </row>
    <row r="17" spans="2:18" s="4" customFormat="1" ht="19.7" customHeight="1">
      <c r="C17" s="28"/>
      <c r="D17" s="28"/>
      <c r="E17" s="28"/>
      <c r="F17" s="173"/>
      <c r="G17" s="27"/>
      <c r="H17" s="27"/>
      <c r="I17" s="31"/>
      <c r="J17" s="31"/>
      <c r="K17" s="27"/>
      <c r="L17" s="27"/>
      <c r="M17" s="27"/>
      <c r="N17" s="32"/>
      <c r="O17" s="28"/>
      <c r="P17" s="27"/>
      <c r="Q17" s="32"/>
      <c r="R17" s="33"/>
    </row>
    <row r="18" spans="2:18" s="4" customFormat="1" ht="19.7" customHeight="1">
      <c r="C18" s="28"/>
      <c r="D18" s="28"/>
      <c r="E18" s="28"/>
      <c r="F18" s="173"/>
      <c r="G18" s="27"/>
      <c r="H18" s="27"/>
      <c r="I18" s="31"/>
      <c r="J18" s="31"/>
      <c r="K18" s="27"/>
      <c r="L18" s="27"/>
      <c r="M18" s="27"/>
      <c r="N18" s="32"/>
      <c r="O18" s="28"/>
      <c r="P18" s="27"/>
      <c r="Q18" s="32"/>
      <c r="R18" s="33"/>
    </row>
    <row r="19" spans="2:18" s="4" customFormat="1" ht="19.7" customHeight="1">
      <c r="C19" s="28"/>
      <c r="D19" s="28"/>
      <c r="E19" s="28"/>
      <c r="F19" s="173"/>
      <c r="G19" s="27"/>
      <c r="H19" s="27"/>
      <c r="I19" s="31"/>
      <c r="J19" s="31"/>
      <c r="K19" s="27"/>
      <c r="L19" s="27"/>
      <c r="M19" s="27"/>
      <c r="N19" s="32"/>
      <c r="O19" s="28"/>
      <c r="P19" s="27"/>
      <c r="Q19" s="32"/>
      <c r="R19" s="33"/>
    </row>
    <row r="20" spans="2:18" s="4" customFormat="1" ht="19.7" customHeight="1">
      <c r="C20" s="28"/>
      <c r="D20" s="28"/>
      <c r="E20" s="28"/>
      <c r="F20" s="173"/>
      <c r="G20" s="27"/>
      <c r="H20" s="27"/>
      <c r="I20" s="31"/>
      <c r="J20" s="31"/>
      <c r="K20" s="27"/>
      <c r="L20" s="27"/>
      <c r="M20" s="27"/>
      <c r="N20" s="32"/>
      <c r="O20" s="28"/>
      <c r="P20" s="27"/>
      <c r="Q20" s="32"/>
      <c r="R20" s="33"/>
    </row>
    <row r="21" spans="2:18" s="4" customFormat="1" ht="19.7" customHeight="1">
      <c r="C21" s="28"/>
      <c r="D21" s="28"/>
      <c r="E21" s="28"/>
      <c r="F21" s="173"/>
      <c r="G21" s="27"/>
      <c r="H21" s="27"/>
      <c r="I21" s="31"/>
      <c r="J21" s="31"/>
      <c r="K21" s="27"/>
      <c r="L21" s="27"/>
      <c r="M21" s="27"/>
      <c r="N21" s="32"/>
      <c r="O21" s="28"/>
      <c r="P21" s="27"/>
      <c r="Q21" s="32"/>
      <c r="R21" s="33"/>
    </row>
    <row r="22" spans="2:18" s="4" customFormat="1" ht="19.7" customHeight="1">
      <c r="C22" s="28"/>
      <c r="D22" s="28"/>
      <c r="E22" s="28"/>
      <c r="F22" s="173"/>
      <c r="G22" s="27"/>
      <c r="H22" s="27"/>
      <c r="I22" s="31"/>
      <c r="J22" s="31"/>
      <c r="K22" s="27"/>
      <c r="L22" s="27"/>
      <c r="M22" s="27"/>
      <c r="N22" s="32"/>
      <c r="O22" s="28"/>
      <c r="P22" s="27"/>
      <c r="Q22" s="32"/>
      <c r="R22" s="33"/>
    </row>
    <row r="23" spans="2:18" s="4" customFormat="1" ht="19.7" customHeight="1">
      <c r="C23" s="28"/>
      <c r="D23" s="28"/>
      <c r="E23" s="28"/>
      <c r="F23" s="173"/>
      <c r="G23" s="27"/>
      <c r="H23" s="27"/>
      <c r="I23" s="31"/>
      <c r="J23" s="31"/>
      <c r="K23" s="27"/>
      <c r="L23" s="27"/>
      <c r="M23" s="27"/>
      <c r="N23" s="32"/>
      <c r="O23" s="28"/>
      <c r="P23" s="27"/>
      <c r="Q23" s="32"/>
      <c r="R23" s="33"/>
    </row>
    <row r="24" spans="2:18" s="4" customFormat="1" ht="19.350000000000001" customHeight="1">
      <c r="C24" s="28"/>
      <c r="D24" s="28"/>
      <c r="E24" s="28"/>
      <c r="F24" s="27"/>
      <c r="G24" s="27"/>
      <c r="H24" s="27"/>
      <c r="I24" s="31"/>
      <c r="J24" s="31"/>
      <c r="K24" s="27"/>
      <c r="L24" s="27"/>
      <c r="M24" s="27"/>
      <c r="N24" s="32"/>
      <c r="O24" s="28"/>
      <c r="P24" s="27"/>
      <c r="Q24" s="32"/>
      <c r="R24" s="33"/>
    </row>
    <row r="25" spans="2:18" s="223" customFormat="1" ht="19.7" customHeight="1">
      <c r="B25" s="4"/>
      <c r="C25" s="28"/>
      <c r="D25" s="220"/>
      <c r="E25" s="220"/>
      <c r="F25" s="73"/>
      <c r="G25" s="365"/>
      <c r="H25" s="221"/>
      <c r="I25" s="77"/>
      <c r="J25" s="215"/>
      <c r="K25" s="216"/>
      <c r="L25" s="221"/>
      <c r="M25" s="218"/>
      <c r="N25" s="219"/>
      <c r="O25" s="220"/>
      <c r="P25" s="221"/>
      <c r="Q25" s="219"/>
      <c r="R25" s="222"/>
    </row>
    <row r="26" spans="2:18" s="223" customFormat="1" ht="19.7" customHeight="1">
      <c r="B26" s="4"/>
      <c r="C26" s="28"/>
      <c r="D26" s="220"/>
      <c r="E26" s="220"/>
      <c r="F26" s="73"/>
      <c r="G26" s="365"/>
      <c r="H26" s="221"/>
      <c r="I26" s="77"/>
      <c r="J26" s="215"/>
      <c r="K26" s="216"/>
      <c r="L26" s="221"/>
      <c r="M26" s="218"/>
      <c r="N26" s="219"/>
      <c r="O26" s="220"/>
      <c r="P26" s="221"/>
      <c r="Q26" s="219"/>
      <c r="R26" s="222"/>
    </row>
    <row r="27" spans="2:18" s="4" customFormat="1" ht="19.7" customHeight="1">
      <c r="C27" s="28"/>
      <c r="D27" s="28"/>
      <c r="E27" s="28"/>
      <c r="F27" s="73"/>
      <c r="G27" s="826"/>
      <c r="H27" s="27"/>
      <c r="I27" s="77"/>
      <c r="J27" s="31"/>
      <c r="K27" s="73"/>
      <c r="L27" s="73"/>
      <c r="M27" s="27"/>
      <c r="N27" s="32"/>
      <c r="O27" s="28"/>
      <c r="P27" s="27"/>
      <c r="Q27" s="32"/>
      <c r="R27" s="33"/>
    </row>
    <row r="28" spans="2:18" s="4" customFormat="1" ht="19.7" customHeight="1">
      <c r="C28" s="28"/>
      <c r="D28" s="28"/>
      <c r="E28" s="28"/>
      <c r="F28" s="73"/>
      <c r="G28" s="826"/>
      <c r="H28" s="27"/>
      <c r="I28" s="77"/>
      <c r="J28" s="31"/>
      <c r="K28" s="73"/>
      <c r="L28" s="27"/>
      <c r="M28" s="27"/>
      <c r="N28" s="32"/>
      <c r="O28" s="28"/>
      <c r="P28" s="27"/>
      <c r="Q28" s="32"/>
      <c r="R28" s="33"/>
    </row>
  </sheetData>
  <autoFilter ref="C8:P28" xr:uid="{6DCCC155-9E8E-47A3-96FE-B31E5E1A92FF}"/>
  <mergeCells count="8">
    <mergeCell ref="C6:E6"/>
    <mergeCell ref="D9:F9"/>
    <mergeCell ref="C2:E2"/>
    <mergeCell ref="H2:J2"/>
    <mergeCell ref="C3:E3"/>
    <mergeCell ref="C4:E4"/>
    <mergeCell ref="H4:H5"/>
    <mergeCell ref="C5:E5"/>
  </mergeCells>
  <phoneticPr fontId="2"/>
  <pageMargins left="0" right="0" top="0" bottom="0" header="0" footer="0"/>
  <pageSetup paperSize="8" scale="65"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8746-DA21-4971-BEF7-E0F005CBD061}">
  <dimension ref="A2:R26"/>
  <sheetViews>
    <sheetView zoomScale="78" zoomScaleNormal="78" workbookViewId="0">
      <pane xSplit="11" ySplit="8" topLeftCell="M9" activePane="bottomRight" state="frozen"/>
      <selection pane="topRight" activeCell="K1" sqref="K1"/>
      <selection pane="bottomLeft" activeCell="A9" sqref="A9"/>
      <selection pane="bottomRight" activeCell="R12" sqref="R12"/>
    </sheetView>
  </sheetViews>
  <sheetFormatPr defaultColWidth="8.875" defaultRowHeight="18.75"/>
  <cols>
    <col min="1" max="1" width="10.875" style="1" customWidth="1"/>
    <col min="2" max="2" width="12.625" style="1" customWidth="1"/>
    <col min="3" max="3" width="5.875" style="4" customWidth="1"/>
    <col min="4" max="5" width="15.875" style="1" customWidth="1"/>
    <col min="6" max="6" width="58.375" style="1" customWidth="1"/>
    <col min="7" max="7" width="6.125" style="4" customWidth="1"/>
    <col min="8" max="9" width="9.875" style="4" bestFit="1" customWidth="1"/>
    <col min="10" max="10" width="5.875" style="10" customWidth="1"/>
    <col min="11" max="11" width="50.5" style="1" customWidth="1"/>
    <col min="12" max="12" width="25.875" style="1" customWidth="1"/>
    <col min="13" max="13" width="22.5" style="4" customWidth="1"/>
    <col min="14" max="14" width="13.875" style="9" customWidth="1"/>
    <col min="15" max="15" width="11.125" style="1" customWidth="1"/>
    <col min="16" max="16" width="13.125" style="10" customWidth="1"/>
    <col min="17" max="17" width="18.125" style="11" customWidth="1"/>
    <col min="18" max="18" width="15.625" style="12" customWidth="1"/>
    <col min="19" max="256" width="8.875" style="1"/>
    <col min="257" max="257" width="10.875" style="1" customWidth="1"/>
    <col min="258" max="258" width="12.625" style="1" customWidth="1"/>
    <col min="259" max="259" width="5.875" style="1" customWidth="1"/>
    <col min="260" max="261" width="15.875" style="1" customWidth="1"/>
    <col min="262" max="262" width="58.375" style="1" customWidth="1"/>
    <col min="263" max="263" width="6.125" style="1" customWidth="1"/>
    <col min="264" max="265" width="9.875" style="1" bestFit="1" customWidth="1"/>
    <col min="266" max="266" width="5.875" style="1" customWidth="1"/>
    <col min="267" max="267" width="50.5" style="1" customWidth="1"/>
    <col min="268" max="268" width="25.875" style="1" customWidth="1"/>
    <col min="269" max="269" width="22.5" style="1" customWidth="1"/>
    <col min="270" max="270" width="13.875" style="1" customWidth="1"/>
    <col min="271" max="271" width="11.125" style="1" customWidth="1"/>
    <col min="272" max="272" width="13.125" style="1" customWidth="1"/>
    <col min="273" max="273" width="18.125" style="1" customWidth="1"/>
    <col min="274" max="274" width="15.625" style="1" customWidth="1"/>
    <col min="275" max="512" width="8.875" style="1"/>
    <col min="513" max="513" width="10.875" style="1" customWidth="1"/>
    <col min="514" max="514" width="12.625" style="1" customWidth="1"/>
    <col min="515" max="515" width="5.875" style="1" customWidth="1"/>
    <col min="516" max="517" width="15.875" style="1" customWidth="1"/>
    <col min="518" max="518" width="58.375" style="1" customWidth="1"/>
    <col min="519" max="519" width="6.125" style="1" customWidth="1"/>
    <col min="520" max="521" width="9.875" style="1" bestFit="1" customWidth="1"/>
    <col min="522" max="522" width="5.875" style="1" customWidth="1"/>
    <col min="523" max="523" width="50.5" style="1" customWidth="1"/>
    <col min="524" max="524" width="25.875" style="1" customWidth="1"/>
    <col min="525" max="525" width="22.5" style="1" customWidth="1"/>
    <col min="526" max="526" width="13.875" style="1" customWidth="1"/>
    <col min="527" max="527" width="11.125" style="1" customWidth="1"/>
    <col min="528" max="528" width="13.125" style="1" customWidth="1"/>
    <col min="529" max="529" width="18.125" style="1" customWidth="1"/>
    <col min="530" max="530" width="15.625" style="1" customWidth="1"/>
    <col min="531" max="768" width="8.875" style="1"/>
    <col min="769" max="769" width="10.875" style="1" customWidth="1"/>
    <col min="770" max="770" width="12.625" style="1" customWidth="1"/>
    <col min="771" max="771" width="5.875" style="1" customWidth="1"/>
    <col min="772" max="773" width="15.875" style="1" customWidth="1"/>
    <col min="774" max="774" width="58.375" style="1" customWidth="1"/>
    <col min="775" max="775" width="6.125" style="1" customWidth="1"/>
    <col min="776" max="777" width="9.875" style="1" bestFit="1" customWidth="1"/>
    <col min="778" max="778" width="5.875" style="1" customWidth="1"/>
    <col min="779" max="779" width="50.5" style="1" customWidth="1"/>
    <col min="780" max="780" width="25.875" style="1" customWidth="1"/>
    <col min="781" max="781" width="22.5" style="1" customWidth="1"/>
    <col min="782" max="782" width="13.875" style="1" customWidth="1"/>
    <col min="783" max="783" width="11.125" style="1" customWidth="1"/>
    <col min="784" max="784" width="13.125" style="1" customWidth="1"/>
    <col min="785" max="785" width="18.125" style="1" customWidth="1"/>
    <col min="786" max="786" width="15.625" style="1" customWidth="1"/>
    <col min="787" max="1024" width="8.875" style="1"/>
    <col min="1025" max="1025" width="10.875" style="1" customWidth="1"/>
    <col min="1026" max="1026" width="12.625" style="1" customWidth="1"/>
    <col min="1027" max="1027" width="5.875" style="1" customWidth="1"/>
    <col min="1028" max="1029" width="15.875" style="1" customWidth="1"/>
    <col min="1030" max="1030" width="58.375" style="1" customWidth="1"/>
    <col min="1031" max="1031" width="6.125" style="1" customWidth="1"/>
    <col min="1032" max="1033" width="9.875" style="1" bestFit="1" customWidth="1"/>
    <col min="1034" max="1034" width="5.875" style="1" customWidth="1"/>
    <col min="1035" max="1035" width="50.5" style="1" customWidth="1"/>
    <col min="1036" max="1036" width="25.875" style="1" customWidth="1"/>
    <col min="1037" max="1037" width="22.5" style="1" customWidth="1"/>
    <col min="1038" max="1038" width="13.875" style="1" customWidth="1"/>
    <col min="1039" max="1039" width="11.125" style="1" customWidth="1"/>
    <col min="1040" max="1040" width="13.125" style="1" customWidth="1"/>
    <col min="1041" max="1041" width="18.125" style="1" customWidth="1"/>
    <col min="1042" max="1042" width="15.625" style="1" customWidth="1"/>
    <col min="1043" max="1280" width="8.875" style="1"/>
    <col min="1281" max="1281" width="10.875" style="1" customWidth="1"/>
    <col min="1282" max="1282" width="12.625" style="1" customWidth="1"/>
    <col min="1283" max="1283" width="5.875" style="1" customWidth="1"/>
    <col min="1284" max="1285" width="15.875" style="1" customWidth="1"/>
    <col min="1286" max="1286" width="58.375" style="1" customWidth="1"/>
    <col min="1287" max="1287" width="6.125" style="1" customWidth="1"/>
    <col min="1288" max="1289" width="9.875" style="1" bestFit="1" customWidth="1"/>
    <col min="1290" max="1290" width="5.875" style="1" customWidth="1"/>
    <col min="1291" max="1291" width="50.5" style="1" customWidth="1"/>
    <col min="1292" max="1292" width="25.875" style="1" customWidth="1"/>
    <col min="1293" max="1293" width="22.5" style="1" customWidth="1"/>
    <col min="1294" max="1294" width="13.875" style="1" customWidth="1"/>
    <col min="1295" max="1295" width="11.125" style="1" customWidth="1"/>
    <col min="1296" max="1296" width="13.125" style="1" customWidth="1"/>
    <col min="1297" max="1297" width="18.125" style="1" customWidth="1"/>
    <col min="1298" max="1298" width="15.625" style="1" customWidth="1"/>
    <col min="1299" max="1536" width="8.875" style="1"/>
    <col min="1537" max="1537" width="10.875" style="1" customWidth="1"/>
    <col min="1538" max="1538" width="12.625" style="1" customWidth="1"/>
    <col min="1539" max="1539" width="5.875" style="1" customWidth="1"/>
    <col min="1540" max="1541" width="15.875" style="1" customWidth="1"/>
    <col min="1542" max="1542" width="58.375" style="1" customWidth="1"/>
    <col min="1543" max="1543" width="6.125" style="1" customWidth="1"/>
    <col min="1544" max="1545" width="9.875" style="1" bestFit="1" customWidth="1"/>
    <col min="1546" max="1546" width="5.875" style="1" customWidth="1"/>
    <col min="1547" max="1547" width="50.5" style="1" customWidth="1"/>
    <col min="1548" max="1548" width="25.875" style="1" customWidth="1"/>
    <col min="1549" max="1549" width="22.5" style="1" customWidth="1"/>
    <col min="1550" max="1550" width="13.875" style="1" customWidth="1"/>
    <col min="1551" max="1551" width="11.125" style="1" customWidth="1"/>
    <col min="1552" max="1552" width="13.125" style="1" customWidth="1"/>
    <col min="1553" max="1553" width="18.125" style="1" customWidth="1"/>
    <col min="1554" max="1554" width="15.625" style="1" customWidth="1"/>
    <col min="1555" max="1792" width="8.875" style="1"/>
    <col min="1793" max="1793" width="10.875" style="1" customWidth="1"/>
    <col min="1794" max="1794" width="12.625" style="1" customWidth="1"/>
    <col min="1795" max="1795" width="5.875" style="1" customWidth="1"/>
    <col min="1796" max="1797" width="15.875" style="1" customWidth="1"/>
    <col min="1798" max="1798" width="58.375" style="1" customWidth="1"/>
    <col min="1799" max="1799" width="6.125" style="1" customWidth="1"/>
    <col min="1800" max="1801" width="9.875" style="1" bestFit="1" customWidth="1"/>
    <col min="1802" max="1802" width="5.875" style="1" customWidth="1"/>
    <col min="1803" max="1803" width="50.5" style="1" customWidth="1"/>
    <col min="1804" max="1804" width="25.875" style="1" customWidth="1"/>
    <col min="1805" max="1805" width="22.5" style="1" customWidth="1"/>
    <col min="1806" max="1806" width="13.875" style="1" customWidth="1"/>
    <col min="1807" max="1807" width="11.125" style="1" customWidth="1"/>
    <col min="1808" max="1808" width="13.125" style="1" customWidth="1"/>
    <col min="1809" max="1809" width="18.125" style="1" customWidth="1"/>
    <col min="1810" max="1810" width="15.625" style="1" customWidth="1"/>
    <col min="1811" max="2048" width="8.875" style="1"/>
    <col min="2049" max="2049" width="10.875" style="1" customWidth="1"/>
    <col min="2050" max="2050" width="12.625" style="1" customWidth="1"/>
    <col min="2051" max="2051" width="5.875" style="1" customWidth="1"/>
    <col min="2052" max="2053" width="15.875" style="1" customWidth="1"/>
    <col min="2054" max="2054" width="58.375" style="1" customWidth="1"/>
    <col min="2055" max="2055" width="6.125" style="1" customWidth="1"/>
    <col min="2056" max="2057" width="9.875" style="1" bestFit="1" customWidth="1"/>
    <col min="2058" max="2058" width="5.875" style="1" customWidth="1"/>
    <col min="2059" max="2059" width="50.5" style="1" customWidth="1"/>
    <col min="2060" max="2060" width="25.875" style="1" customWidth="1"/>
    <col min="2061" max="2061" width="22.5" style="1" customWidth="1"/>
    <col min="2062" max="2062" width="13.875" style="1" customWidth="1"/>
    <col min="2063" max="2063" width="11.125" style="1" customWidth="1"/>
    <col min="2064" max="2064" width="13.125" style="1" customWidth="1"/>
    <col min="2065" max="2065" width="18.125" style="1" customWidth="1"/>
    <col min="2066" max="2066" width="15.625" style="1" customWidth="1"/>
    <col min="2067" max="2304" width="8.875" style="1"/>
    <col min="2305" max="2305" width="10.875" style="1" customWidth="1"/>
    <col min="2306" max="2306" width="12.625" style="1" customWidth="1"/>
    <col min="2307" max="2307" width="5.875" style="1" customWidth="1"/>
    <col min="2308" max="2309" width="15.875" style="1" customWidth="1"/>
    <col min="2310" max="2310" width="58.375" style="1" customWidth="1"/>
    <col min="2311" max="2311" width="6.125" style="1" customWidth="1"/>
    <col min="2312" max="2313" width="9.875" style="1" bestFit="1" customWidth="1"/>
    <col min="2314" max="2314" width="5.875" style="1" customWidth="1"/>
    <col min="2315" max="2315" width="50.5" style="1" customWidth="1"/>
    <col min="2316" max="2316" width="25.875" style="1" customWidth="1"/>
    <col min="2317" max="2317" width="22.5" style="1" customWidth="1"/>
    <col min="2318" max="2318" width="13.875" style="1" customWidth="1"/>
    <col min="2319" max="2319" width="11.125" style="1" customWidth="1"/>
    <col min="2320" max="2320" width="13.125" style="1" customWidth="1"/>
    <col min="2321" max="2321" width="18.125" style="1" customWidth="1"/>
    <col min="2322" max="2322" width="15.625" style="1" customWidth="1"/>
    <col min="2323" max="2560" width="8.875" style="1"/>
    <col min="2561" max="2561" width="10.875" style="1" customWidth="1"/>
    <col min="2562" max="2562" width="12.625" style="1" customWidth="1"/>
    <col min="2563" max="2563" width="5.875" style="1" customWidth="1"/>
    <col min="2564" max="2565" width="15.875" style="1" customWidth="1"/>
    <col min="2566" max="2566" width="58.375" style="1" customWidth="1"/>
    <col min="2567" max="2567" width="6.125" style="1" customWidth="1"/>
    <col min="2568" max="2569" width="9.875" style="1" bestFit="1" customWidth="1"/>
    <col min="2570" max="2570" width="5.875" style="1" customWidth="1"/>
    <col min="2571" max="2571" width="50.5" style="1" customWidth="1"/>
    <col min="2572" max="2572" width="25.875" style="1" customWidth="1"/>
    <col min="2573" max="2573" width="22.5" style="1" customWidth="1"/>
    <col min="2574" max="2574" width="13.875" style="1" customWidth="1"/>
    <col min="2575" max="2575" width="11.125" style="1" customWidth="1"/>
    <col min="2576" max="2576" width="13.125" style="1" customWidth="1"/>
    <col min="2577" max="2577" width="18.125" style="1" customWidth="1"/>
    <col min="2578" max="2578" width="15.625" style="1" customWidth="1"/>
    <col min="2579" max="2816" width="8.875" style="1"/>
    <col min="2817" max="2817" width="10.875" style="1" customWidth="1"/>
    <col min="2818" max="2818" width="12.625" style="1" customWidth="1"/>
    <col min="2819" max="2819" width="5.875" style="1" customWidth="1"/>
    <col min="2820" max="2821" width="15.875" style="1" customWidth="1"/>
    <col min="2822" max="2822" width="58.375" style="1" customWidth="1"/>
    <col min="2823" max="2823" width="6.125" style="1" customWidth="1"/>
    <col min="2824" max="2825" width="9.875" style="1" bestFit="1" customWidth="1"/>
    <col min="2826" max="2826" width="5.875" style="1" customWidth="1"/>
    <col min="2827" max="2827" width="50.5" style="1" customWidth="1"/>
    <col min="2828" max="2828" width="25.875" style="1" customWidth="1"/>
    <col min="2829" max="2829" width="22.5" style="1" customWidth="1"/>
    <col min="2830" max="2830" width="13.875" style="1" customWidth="1"/>
    <col min="2831" max="2831" width="11.125" style="1" customWidth="1"/>
    <col min="2832" max="2832" width="13.125" style="1" customWidth="1"/>
    <col min="2833" max="2833" width="18.125" style="1" customWidth="1"/>
    <col min="2834" max="2834" width="15.625" style="1" customWidth="1"/>
    <col min="2835" max="3072" width="8.875" style="1"/>
    <col min="3073" max="3073" width="10.875" style="1" customWidth="1"/>
    <col min="3074" max="3074" width="12.625" style="1" customWidth="1"/>
    <col min="3075" max="3075" width="5.875" style="1" customWidth="1"/>
    <col min="3076" max="3077" width="15.875" style="1" customWidth="1"/>
    <col min="3078" max="3078" width="58.375" style="1" customWidth="1"/>
    <col min="3079" max="3079" width="6.125" style="1" customWidth="1"/>
    <col min="3080" max="3081" width="9.875" style="1" bestFit="1" customWidth="1"/>
    <col min="3082" max="3082" width="5.875" style="1" customWidth="1"/>
    <col min="3083" max="3083" width="50.5" style="1" customWidth="1"/>
    <col min="3084" max="3084" width="25.875" style="1" customWidth="1"/>
    <col min="3085" max="3085" width="22.5" style="1" customWidth="1"/>
    <col min="3086" max="3086" width="13.875" style="1" customWidth="1"/>
    <col min="3087" max="3087" width="11.125" style="1" customWidth="1"/>
    <col min="3088" max="3088" width="13.125" style="1" customWidth="1"/>
    <col min="3089" max="3089" width="18.125" style="1" customWidth="1"/>
    <col min="3090" max="3090" width="15.625" style="1" customWidth="1"/>
    <col min="3091" max="3328" width="8.875" style="1"/>
    <col min="3329" max="3329" width="10.875" style="1" customWidth="1"/>
    <col min="3330" max="3330" width="12.625" style="1" customWidth="1"/>
    <col min="3331" max="3331" width="5.875" style="1" customWidth="1"/>
    <col min="3332" max="3333" width="15.875" style="1" customWidth="1"/>
    <col min="3334" max="3334" width="58.375" style="1" customWidth="1"/>
    <col min="3335" max="3335" width="6.125" style="1" customWidth="1"/>
    <col min="3336" max="3337" width="9.875" style="1" bestFit="1" customWidth="1"/>
    <col min="3338" max="3338" width="5.875" style="1" customWidth="1"/>
    <col min="3339" max="3339" width="50.5" style="1" customWidth="1"/>
    <col min="3340" max="3340" width="25.875" style="1" customWidth="1"/>
    <col min="3341" max="3341" width="22.5" style="1" customWidth="1"/>
    <col min="3342" max="3342" width="13.875" style="1" customWidth="1"/>
    <col min="3343" max="3343" width="11.125" style="1" customWidth="1"/>
    <col min="3344" max="3344" width="13.125" style="1" customWidth="1"/>
    <col min="3345" max="3345" width="18.125" style="1" customWidth="1"/>
    <col min="3346" max="3346" width="15.625" style="1" customWidth="1"/>
    <col min="3347" max="3584" width="8.875" style="1"/>
    <col min="3585" max="3585" width="10.875" style="1" customWidth="1"/>
    <col min="3586" max="3586" width="12.625" style="1" customWidth="1"/>
    <col min="3587" max="3587" width="5.875" style="1" customWidth="1"/>
    <col min="3588" max="3589" width="15.875" style="1" customWidth="1"/>
    <col min="3590" max="3590" width="58.375" style="1" customWidth="1"/>
    <col min="3591" max="3591" width="6.125" style="1" customWidth="1"/>
    <col min="3592" max="3593" width="9.875" style="1" bestFit="1" customWidth="1"/>
    <col min="3594" max="3594" width="5.875" style="1" customWidth="1"/>
    <col min="3595" max="3595" width="50.5" style="1" customWidth="1"/>
    <col min="3596" max="3596" width="25.875" style="1" customWidth="1"/>
    <col min="3597" max="3597" width="22.5" style="1" customWidth="1"/>
    <col min="3598" max="3598" width="13.875" style="1" customWidth="1"/>
    <col min="3599" max="3599" width="11.125" style="1" customWidth="1"/>
    <col min="3600" max="3600" width="13.125" style="1" customWidth="1"/>
    <col min="3601" max="3601" width="18.125" style="1" customWidth="1"/>
    <col min="3602" max="3602" width="15.625" style="1" customWidth="1"/>
    <col min="3603" max="3840" width="8.875" style="1"/>
    <col min="3841" max="3841" width="10.875" style="1" customWidth="1"/>
    <col min="3842" max="3842" width="12.625" style="1" customWidth="1"/>
    <col min="3843" max="3843" width="5.875" style="1" customWidth="1"/>
    <col min="3844" max="3845" width="15.875" style="1" customWidth="1"/>
    <col min="3846" max="3846" width="58.375" style="1" customWidth="1"/>
    <col min="3847" max="3847" width="6.125" style="1" customWidth="1"/>
    <col min="3848" max="3849" width="9.875" style="1" bestFit="1" customWidth="1"/>
    <col min="3850" max="3850" width="5.875" style="1" customWidth="1"/>
    <col min="3851" max="3851" width="50.5" style="1" customWidth="1"/>
    <col min="3852" max="3852" width="25.875" style="1" customWidth="1"/>
    <col min="3853" max="3853" width="22.5" style="1" customWidth="1"/>
    <col min="3854" max="3854" width="13.875" style="1" customWidth="1"/>
    <col min="3855" max="3855" width="11.125" style="1" customWidth="1"/>
    <col min="3856" max="3856" width="13.125" style="1" customWidth="1"/>
    <col min="3857" max="3857" width="18.125" style="1" customWidth="1"/>
    <col min="3858" max="3858" width="15.625" style="1" customWidth="1"/>
    <col min="3859" max="4096" width="8.875" style="1"/>
    <col min="4097" max="4097" width="10.875" style="1" customWidth="1"/>
    <col min="4098" max="4098" width="12.625" style="1" customWidth="1"/>
    <col min="4099" max="4099" width="5.875" style="1" customWidth="1"/>
    <col min="4100" max="4101" width="15.875" style="1" customWidth="1"/>
    <col min="4102" max="4102" width="58.375" style="1" customWidth="1"/>
    <col min="4103" max="4103" width="6.125" style="1" customWidth="1"/>
    <col min="4104" max="4105" width="9.875" style="1" bestFit="1" customWidth="1"/>
    <col min="4106" max="4106" width="5.875" style="1" customWidth="1"/>
    <col min="4107" max="4107" width="50.5" style="1" customWidth="1"/>
    <col min="4108" max="4108" width="25.875" style="1" customWidth="1"/>
    <col min="4109" max="4109" width="22.5" style="1" customWidth="1"/>
    <col min="4110" max="4110" width="13.875" style="1" customWidth="1"/>
    <col min="4111" max="4111" width="11.125" style="1" customWidth="1"/>
    <col min="4112" max="4112" width="13.125" style="1" customWidth="1"/>
    <col min="4113" max="4113" width="18.125" style="1" customWidth="1"/>
    <col min="4114" max="4114" width="15.625" style="1" customWidth="1"/>
    <col min="4115" max="4352" width="8.875" style="1"/>
    <col min="4353" max="4353" width="10.875" style="1" customWidth="1"/>
    <col min="4354" max="4354" width="12.625" style="1" customWidth="1"/>
    <col min="4355" max="4355" width="5.875" style="1" customWidth="1"/>
    <col min="4356" max="4357" width="15.875" style="1" customWidth="1"/>
    <col min="4358" max="4358" width="58.375" style="1" customWidth="1"/>
    <col min="4359" max="4359" width="6.125" style="1" customWidth="1"/>
    <col min="4360" max="4361" width="9.875" style="1" bestFit="1" customWidth="1"/>
    <col min="4362" max="4362" width="5.875" style="1" customWidth="1"/>
    <col min="4363" max="4363" width="50.5" style="1" customWidth="1"/>
    <col min="4364" max="4364" width="25.875" style="1" customWidth="1"/>
    <col min="4365" max="4365" width="22.5" style="1" customWidth="1"/>
    <col min="4366" max="4366" width="13.875" style="1" customWidth="1"/>
    <col min="4367" max="4367" width="11.125" style="1" customWidth="1"/>
    <col min="4368" max="4368" width="13.125" style="1" customWidth="1"/>
    <col min="4369" max="4369" width="18.125" style="1" customWidth="1"/>
    <col min="4370" max="4370" width="15.625" style="1" customWidth="1"/>
    <col min="4371" max="4608" width="8.875" style="1"/>
    <col min="4609" max="4609" width="10.875" style="1" customWidth="1"/>
    <col min="4610" max="4610" width="12.625" style="1" customWidth="1"/>
    <col min="4611" max="4611" width="5.875" style="1" customWidth="1"/>
    <col min="4612" max="4613" width="15.875" style="1" customWidth="1"/>
    <col min="4614" max="4614" width="58.375" style="1" customWidth="1"/>
    <col min="4615" max="4615" width="6.125" style="1" customWidth="1"/>
    <col min="4616" max="4617" width="9.875" style="1" bestFit="1" customWidth="1"/>
    <col min="4618" max="4618" width="5.875" style="1" customWidth="1"/>
    <col min="4619" max="4619" width="50.5" style="1" customWidth="1"/>
    <col min="4620" max="4620" width="25.875" style="1" customWidth="1"/>
    <col min="4621" max="4621" width="22.5" style="1" customWidth="1"/>
    <col min="4622" max="4622" width="13.875" style="1" customWidth="1"/>
    <col min="4623" max="4623" width="11.125" style="1" customWidth="1"/>
    <col min="4624" max="4624" width="13.125" style="1" customWidth="1"/>
    <col min="4625" max="4625" width="18.125" style="1" customWidth="1"/>
    <col min="4626" max="4626" width="15.625" style="1" customWidth="1"/>
    <col min="4627" max="4864" width="8.875" style="1"/>
    <col min="4865" max="4865" width="10.875" style="1" customWidth="1"/>
    <col min="4866" max="4866" width="12.625" style="1" customWidth="1"/>
    <col min="4867" max="4867" width="5.875" style="1" customWidth="1"/>
    <col min="4868" max="4869" width="15.875" style="1" customWidth="1"/>
    <col min="4870" max="4870" width="58.375" style="1" customWidth="1"/>
    <col min="4871" max="4871" width="6.125" style="1" customWidth="1"/>
    <col min="4872" max="4873" width="9.875" style="1" bestFit="1" customWidth="1"/>
    <col min="4874" max="4874" width="5.875" style="1" customWidth="1"/>
    <col min="4875" max="4875" width="50.5" style="1" customWidth="1"/>
    <col min="4876" max="4876" width="25.875" style="1" customWidth="1"/>
    <col min="4877" max="4877" width="22.5" style="1" customWidth="1"/>
    <col min="4878" max="4878" width="13.875" style="1" customWidth="1"/>
    <col min="4879" max="4879" width="11.125" style="1" customWidth="1"/>
    <col min="4880" max="4880" width="13.125" style="1" customWidth="1"/>
    <col min="4881" max="4881" width="18.125" style="1" customWidth="1"/>
    <col min="4882" max="4882" width="15.625" style="1" customWidth="1"/>
    <col min="4883" max="5120" width="8.875" style="1"/>
    <col min="5121" max="5121" width="10.875" style="1" customWidth="1"/>
    <col min="5122" max="5122" width="12.625" style="1" customWidth="1"/>
    <col min="5123" max="5123" width="5.875" style="1" customWidth="1"/>
    <col min="5124" max="5125" width="15.875" style="1" customWidth="1"/>
    <col min="5126" max="5126" width="58.375" style="1" customWidth="1"/>
    <col min="5127" max="5127" width="6.125" style="1" customWidth="1"/>
    <col min="5128" max="5129" width="9.875" style="1" bestFit="1" customWidth="1"/>
    <col min="5130" max="5130" width="5.875" style="1" customWidth="1"/>
    <col min="5131" max="5131" width="50.5" style="1" customWidth="1"/>
    <col min="5132" max="5132" width="25.875" style="1" customWidth="1"/>
    <col min="5133" max="5133" width="22.5" style="1" customWidth="1"/>
    <col min="5134" max="5134" width="13.875" style="1" customWidth="1"/>
    <col min="5135" max="5135" width="11.125" style="1" customWidth="1"/>
    <col min="5136" max="5136" width="13.125" style="1" customWidth="1"/>
    <col min="5137" max="5137" width="18.125" style="1" customWidth="1"/>
    <col min="5138" max="5138" width="15.625" style="1" customWidth="1"/>
    <col min="5139" max="5376" width="8.875" style="1"/>
    <col min="5377" max="5377" width="10.875" style="1" customWidth="1"/>
    <col min="5378" max="5378" width="12.625" style="1" customWidth="1"/>
    <col min="5379" max="5379" width="5.875" style="1" customWidth="1"/>
    <col min="5380" max="5381" width="15.875" style="1" customWidth="1"/>
    <col min="5382" max="5382" width="58.375" style="1" customWidth="1"/>
    <col min="5383" max="5383" width="6.125" style="1" customWidth="1"/>
    <col min="5384" max="5385" width="9.875" style="1" bestFit="1" customWidth="1"/>
    <col min="5386" max="5386" width="5.875" style="1" customWidth="1"/>
    <col min="5387" max="5387" width="50.5" style="1" customWidth="1"/>
    <col min="5388" max="5388" width="25.875" style="1" customWidth="1"/>
    <col min="5389" max="5389" width="22.5" style="1" customWidth="1"/>
    <col min="5390" max="5390" width="13.875" style="1" customWidth="1"/>
    <col min="5391" max="5391" width="11.125" style="1" customWidth="1"/>
    <col min="5392" max="5392" width="13.125" style="1" customWidth="1"/>
    <col min="5393" max="5393" width="18.125" style="1" customWidth="1"/>
    <col min="5394" max="5394" width="15.625" style="1" customWidth="1"/>
    <col min="5395" max="5632" width="8.875" style="1"/>
    <col min="5633" max="5633" width="10.875" style="1" customWidth="1"/>
    <col min="5634" max="5634" width="12.625" style="1" customWidth="1"/>
    <col min="5635" max="5635" width="5.875" style="1" customWidth="1"/>
    <col min="5636" max="5637" width="15.875" style="1" customWidth="1"/>
    <col min="5638" max="5638" width="58.375" style="1" customWidth="1"/>
    <col min="5639" max="5639" width="6.125" style="1" customWidth="1"/>
    <col min="5640" max="5641" width="9.875" style="1" bestFit="1" customWidth="1"/>
    <col min="5642" max="5642" width="5.875" style="1" customWidth="1"/>
    <col min="5643" max="5643" width="50.5" style="1" customWidth="1"/>
    <col min="5644" max="5644" width="25.875" style="1" customWidth="1"/>
    <col min="5645" max="5645" width="22.5" style="1" customWidth="1"/>
    <col min="5646" max="5646" width="13.875" style="1" customWidth="1"/>
    <col min="5647" max="5647" width="11.125" style="1" customWidth="1"/>
    <col min="5648" max="5648" width="13.125" style="1" customWidth="1"/>
    <col min="5649" max="5649" width="18.125" style="1" customWidth="1"/>
    <col min="5650" max="5650" width="15.625" style="1" customWidth="1"/>
    <col min="5651" max="5888" width="8.875" style="1"/>
    <col min="5889" max="5889" width="10.875" style="1" customWidth="1"/>
    <col min="5890" max="5890" width="12.625" style="1" customWidth="1"/>
    <col min="5891" max="5891" width="5.875" style="1" customWidth="1"/>
    <col min="5892" max="5893" width="15.875" style="1" customWidth="1"/>
    <col min="5894" max="5894" width="58.375" style="1" customWidth="1"/>
    <col min="5895" max="5895" width="6.125" style="1" customWidth="1"/>
    <col min="5896" max="5897" width="9.875" style="1" bestFit="1" customWidth="1"/>
    <col min="5898" max="5898" width="5.875" style="1" customWidth="1"/>
    <col min="5899" max="5899" width="50.5" style="1" customWidth="1"/>
    <col min="5900" max="5900" width="25.875" style="1" customWidth="1"/>
    <col min="5901" max="5901" width="22.5" style="1" customWidth="1"/>
    <col min="5902" max="5902" width="13.875" style="1" customWidth="1"/>
    <col min="5903" max="5903" width="11.125" style="1" customWidth="1"/>
    <col min="5904" max="5904" width="13.125" style="1" customWidth="1"/>
    <col min="5905" max="5905" width="18.125" style="1" customWidth="1"/>
    <col min="5906" max="5906" width="15.625" style="1" customWidth="1"/>
    <col min="5907" max="6144" width="8.875" style="1"/>
    <col min="6145" max="6145" width="10.875" style="1" customWidth="1"/>
    <col min="6146" max="6146" width="12.625" style="1" customWidth="1"/>
    <col min="6147" max="6147" width="5.875" style="1" customWidth="1"/>
    <col min="6148" max="6149" width="15.875" style="1" customWidth="1"/>
    <col min="6150" max="6150" width="58.375" style="1" customWidth="1"/>
    <col min="6151" max="6151" width="6.125" style="1" customWidth="1"/>
    <col min="6152" max="6153" width="9.875" style="1" bestFit="1" customWidth="1"/>
    <col min="6154" max="6154" width="5.875" style="1" customWidth="1"/>
    <col min="6155" max="6155" width="50.5" style="1" customWidth="1"/>
    <col min="6156" max="6156" width="25.875" style="1" customWidth="1"/>
    <col min="6157" max="6157" width="22.5" style="1" customWidth="1"/>
    <col min="6158" max="6158" width="13.875" style="1" customWidth="1"/>
    <col min="6159" max="6159" width="11.125" style="1" customWidth="1"/>
    <col min="6160" max="6160" width="13.125" style="1" customWidth="1"/>
    <col min="6161" max="6161" width="18.125" style="1" customWidth="1"/>
    <col min="6162" max="6162" width="15.625" style="1" customWidth="1"/>
    <col min="6163" max="6400" width="8.875" style="1"/>
    <col min="6401" max="6401" width="10.875" style="1" customWidth="1"/>
    <col min="6402" max="6402" width="12.625" style="1" customWidth="1"/>
    <col min="6403" max="6403" width="5.875" style="1" customWidth="1"/>
    <col min="6404" max="6405" width="15.875" style="1" customWidth="1"/>
    <col min="6406" max="6406" width="58.375" style="1" customWidth="1"/>
    <col min="6407" max="6407" width="6.125" style="1" customWidth="1"/>
    <col min="6408" max="6409" width="9.875" style="1" bestFit="1" customWidth="1"/>
    <col min="6410" max="6410" width="5.875" style="1" customWidth="1"/>
    <col min="6411" max="6411" width="50.5" style="1" customWidth="1"/>
    <col min="6412" max="6412" width="25.875" style="1" customWidth="1"/>
    <col min="6413" max="6413" width="22.5" style="1" customWidth="1"/>
    <col min="6414" max="6414" width="13.875" style="1" customWidth="1"/>
    <col min="6415" max="6415" width="11.125" style="1" customWidth="1"/>
    <col min="6416" max="6416" width="13.125" style="1" customWidth="1"/>
    <col min="6417" max="6417" width="18.125" style="1" customWidth="1"/>
    <col min="6418" max="6418" width="15.625" style="1" customWidth="1"/>
    <col min="6419" max="6656" width="8.875" style="1"/>
    <col min="6657" max="6657" width="10.875" style="1" customWidth="1"/>
    <col min="6658" max="6658" width="12.625" style="1" customWidth="1"/>
    <col min="6659" max="6659" width="5.875" style="1" customWidth="1"/>
    <col min="6660" max="6661" width="15.875" style="1" customWidth="1"/>
    <col min="6662" max="6662" width="58.375" style="1" customWidth="1"/>
    <col min="6663" max="6663" width="6.125" style="1" customWidth="1"/>
    <col min="6664" max="6665" width="9.875" style="1" bestFit="1" customWidth="1"/>
    <col min="6666" max="6666" width="5.875" style="1" customWidth="1"/>
    <col min="6667" max="6667" width="50.5" style="1" customWidth="1"/>
    <col min="6668" max="6668" width="25.875" style="1" customWidth="1"/>
    <col min="6669" max="6669" width="22.5" style="1" customWidth="1"/>
    <col min="6670" max="6670" width="13.875" style="1" customWidth="1"/>
    <col min="6671" max="6671" width="11.125" style="1" customWidth="1"/>
    <col min="6672" max="6672" width="13.125" style="1" customWidth="1"/>
    <col min="6673" max="6673" width="18.125" style="1" customWidth="1"/>
    <col min="6674" max="6674" width="15.625" style="1" customWidth="1"/>
    <col min="6675" max="6912" width="8.875" style="1"/>
    <col min="6913" max="6913" width="10.875" style="1" customWidth="1"/>
    <col min="6914" max="6914" width="12.625" style="1" customWidth="1"/>
    <col min="6915" max="6915" width="5.875" style="1" customWidth="1"/>
    <col min="6916" max="6917" width="15.875" style="1" customWidth="1"/>
    <col min="6918" max="6918" width="58.375" style="1" customWidth="1"/>
    <col min="6919" max="6919" width="6.125" style="1" customWidth="1"/>
    <col min="6920" max="6921" width="9.875" style="1" bestFit="1" customWidth="1"/>
    <col min="6922" max="6922" width="5.875" style="1" customWidth="1"/>
    <col min="6923" max="6923" width="50.5" style="1" customWidth="1"/>
    <col min="6924" max="6924" width="25.875" style="1" customWidth="1"/>
    <col min="6925" max="6925" width="22.5" style="1" customWidth="1"/>
    <col min="6926" max="6926" width="13.875" style="1" customWidth="1"/>
    <col min="6927" max="6927" width="11.125" style="1" customWidth="1"/>
    <col min="6928" max="6928" width="13.125" style="1" customWidth="1"/>
    <col min="6929" max="6929" width="18.125" style="1" customWidth="1"/>
    <col min="6930" max="6930" width="15.625" style="1" customWidth="1"/>
    <col min="6931" max="7168" width="8.875" style="1"/>
    <col min="7169" max="7169" width="10.875" style="1" customWidth="1"/>
    <col min="7170" max="7170" width="12.625" style="1" customWidth="1"/>
    <col min="7171" max="7171" width="5.875" style="1" customWidth="1"/>
    <col min="7172" max="7173" width="15.875" style="1" customWidth="1"/>
    <col min="7174" max="7174" width="58.375" style="1" customWidth="1"/>
    <col min="7175" max="7175" width="6.125" style="1" customWidth="1"/>
    <col min="7176" max="7177" width="9.875" style="1" bestFit="1" customWidth="1"/>
    <col min="7178" max="7178" width="5.875" style="1" customWidth="1"/>
    <col min="7179" max="7179" width="50.5" style="1" customWidth="1"/>
    <col min="7180" max="7180" width="25.875" style="1" customWidth="1"/>
    <col min="7181" max="7181" width="22.5" style="1" customWidth="1"/>
    <col min="7182" max="7182" width="13.875" style="1" customWidth="1"/>
    <col min="7183" max="7183" width="11.125" style="1" customWidth="1"/>
    <col min="7184" max="7184" width="13.125" style="1" customWidth="1"/>
    <col min="7185" max="7185" width="18.125" style="1" customWidth="1"/>
    <col min="7186" max="7186" width="15.625" style="1" customWidth="1"/>
    <col min="7187" max="7424" width="8.875" style="1"/>
    <col min="7425" max="7425" width="10.875" style="1" customWidth="1"/>
    <col min="7426" max="7426" width="12.625" style="1" customWidth="1"/>
    <col min="7427" max="7427" width="5.875" style="1" customWidth="1"/>
    <col min="7428" max="7429" width="15.875" style="1" customWidth="1"/>
    <col min="7430" max="7430" width="58.375" style="1" customWidth="1"/>
    <col min="7431" max="7431" width="6.125" style="1" customWidth="1"/>
    <col min="7432" max="7433" width="9.875" style="1" bestFit="1" customWidth="1"/>
    <col min="7434" max="7434" width="5.875" style="1" customWidth="1"/>
    <col min="7435" max="7435" width="50.5" style="1" customWidth="1"/>
    <col min="7436" max="7436" width="25.875" style="1" customWidth="1"/>
    <col min="7437" max="7437" width="22.5" style="1" customWidth="1"/>
    <col min="7438" max="7438" width="13.875" style="1" customWidth="1"/>
    <col min="7439" max="7439" width="11.125" style="1" customWidth="1"/>
    <col min="7440" max="7440" width="13.125" style="1" customWidth="1"/>
    <col min="7441" max="7441" width="18.125" style="1" customWidth="1"/>
    <col min="7442" max="7442" width="15.625" style="1" customWidth="1"/>
    <col min="7443" max="7680" width="8.875" style="1"/>
    <col min="7681" max="7681" width="10.875" style="1" customWidth="1"/>
    <col min="7682" max="7682" width="12.625" style="1" customWidth="1"/>
    <col min="7683" max="7683" width="5.875" style="1" customWidth="1"/>
    <col min="7684" max="7685" width="15.875" style="1" customWidth="1"/>
    <col min="7686" max="7686" width="58.375" style="1" customWidth="1"/>
    <col min="7687" max="7687" width="6.125" style="1" customWidth="1"/>
    <col min="7688" max="7689" width="9.875" style="1" bestFit="1" customWidth="1"/>
    <col min="7690" max="7690" width="5.875" style="1" customWidth="1"/>
    <col min="7691" max="7691" width="50.5" style="1" customWidth="1"/>
    <col min="7692" max="7692" width="25.875" style="1" customWidth="1"/>
    <col min="7693" max="7693" width="22.5" style="1" customWidth="1"/>
    <col min="7694" max="7694" width="13.875" style="1" customWidth="1"/>
    <col min="7695" max="7695" width="11.125" style="1" customWidth="1"/>
    <col min="7696" max="7696" width="13.125" style="1" customWidth="1"/>
    <col min="7697" max="7697" width="18.125" style="1" customWidth="1"/>
    <col min="7698" max="7698" width="15.625" style="1" customWidth="1"/>
    <col min="7699" max="7936" width="8.875" style="1"/>
    <col min="7937" max="7937" width="10.875" style="1" customWidth="1"/>
    <col min="7938" max="7938" width="12.625" style="1" customWidth="1"/>
    <col min="7939" max="7939" width="5.875" style="1" customWidth="1"/>
    <col min="7940" max="7941" width="15.875" style="1" customWidth="1"/>
    <col min="7942" max="7942" width="58.375" style="1" customWidth="1"/>
    <col min="7943" max="7943" width="6.125" style="1" customWidth="1"/>
    <col min="7944" max="7945" width="9.875" style="1" bestFit="1" customWidth="1"/>
    <col min="7946" max="7946" width="5.875" style="1" customWidth="1"/>
    <col min="7947" max="7947" width="50.5" style="1" customWidth="1"/>
    <col min="7948" max="7948" width="25.875" style="1" customWidth="1"/>
    <col min="7949" max="7949" width="22.5" style="1" customWidth="1"/>
    <col min="7950" max="7950" width="13.875" style="1" customWidth="1"/>
    <col min="7951" max="7951" width="11.125" style="1" customWidth="1"/>
    <col min="7952" max="7952" width="13.125" style="1" customWidth="1"/>
    <col min="7953" max="7953" width="18.125" style="1" customWidth="1"/>
    <col min="7954" max="7954" width="15.625" style="1" customWidth="1"/>
    <col min="7955" max="8192" width="8.875" style="1"/>
    <col min="8193" max="8193" width="10.875" style="1" customWidth="1"/>
    <col min="8194" max="8194" width="12.625" style="1" customWidth="1"/>
    <col min="8195" max="8195" width="5.875" style="1" customWidth="1"/>
    <col min="8196" max="8197" width="15.875" style="1" customWidth="1"/>
    <col min="8198" max="8198" width="58.375" style="1" customWidth="1"/>
    <col min="8199" max="8199" width="6.125" style="1" customWidth="1"/>
    <col min="8200" max="8201" width="9.875" style="1" bestFit="1" customWidth="1"/>
    <col min="8202" max="8202" width="5.875" style="1" customWidth="1"/>
    <col min="8203" max="8203" width="50.5" style="1" customWidth="1"/>
    <col min="8204" max="8204" width="25.875" style="1" customWidth="1"/>
    <col min="8205" max="8205" width="22.5" style="1" customWidth="1"/>
    <col min="8206" max="8206" width="13.875" style="1" customWidth="1"/>
    <col min="8207" max="8207" width="11.125" style="1" customWidth="1"/>
    <col min="8208" max="8208" width="13.125" style="1" customWidth="1"/>
    <col min="8209" max="8209" width="18.125" style="1" customWidth="1"/>
    <col min="8210" max="8210" width="15.625" style="1" customWidth="1"/>
    <col min="8211" max="8448" width="8.875" style="1"/>
    <col min="8449" max="8449" width="10.875" style="1" customWidth="1"/>
    <col min="8450" max="8450" width="12.625" style="1" customWidth="1"/>
    <col min="8451" max="8451" width="5.875" style="1" customWidth="1"/>
    <col min="8452" max="8453" width="15.875" style="1" customWidth="1"/>
    <col min="8454" max="8454" width="58.375" style="1" customWidth="1"/>
    <col min="8455" max="8455" width="6.125" style="1" customWidth="1"/>
    <col min="8456" max="8457" width="9.875" style="1" bestFit="1" customWidth="1"/>
    <col min="8458" max="8458" width="5.875" style="1" customWidth="1"/>
    <col min="8459" max="8459" width="50.5" style="1" customWidth="1"/>
    <col min="8460" max="8460" width="25.875" style="1" customWidth="1"/>
    <col min="8461" max="8461" width="22.5" style="1" customWidth="1"/>
    <col min="8462" max="8462" width="13.875" style="1" customWidth="1"/>
    <col min="8463" max="8463" width="11.125" style="1" customWidth="1"/>
    <col min="8464" max="8464" width="13.125" style="1" customWidth="1"/>
    <col min="8465" max="8465" width="18.125" style="1" customWidth="1"/>
    <col min="8466" max="8466" width="15.625" style="1" customWidth="1"/>
    <col min="8467" max="8704" width="8.875" style="1"/>
    <col min="8705" max="8705" width="10.875" style="1" customWidth="1"/>
    <col min="8706" max="8706" width="12.625" style="1" customWidth="1"/>
    <col min="8707" max="8707" width="5.875" style="1" customWidth="1"/>
    <col min="8708" max="8709" width="15.875" style="1" customWidth="1"/>
    <col min="8710" max="8710" width="58.375" style="1" customWidth="1"/>
    <col min="8711" max="8711" width="6.125" style="1" customWidth="1"/>
    <col min="8712" max="8713" width="9.875" style="1" bestFit="1" customWidth="1"/>
    <col min="8714" max="8714" width="5.875" style="1" customWidth="1"/>
    <col min="8715" max="8715" width="50.5" style="1" customWidth="1"/>
    <col min="8716" max="8716" width="25.875" style="1" customWidth="1"/>
    <col min="8717" max="8717" width="22.5" style="1" customWidth="1"/>
    <col min="8718" max="8718" width="13.875" style="1" customWidth="1"/>
    <col min="8719" max="8719" width="11.125" style="1" customWidth="1"/>
    <col min="8720" max="8720" width="13.125" style="1" customWidth="1"/>
    <col min="8721" max="8721" width="18.125" style="1" customWidth="1"/>
    <col min="8722" max="8722" width="15.625" style="1" customWidth="1"/>
    <col min="8723" max="8960" width="8.875" style="1"/>
    <col min="8961" max="8961" width="10.875" style="1" customWidth="1"/>
    <col min="8962" max="8962" width="12.625" style="1" customWidth="1"/>
    <col min="8963" max="8963" width="5.875" style="1" customWidth="1"/>
    <col min="8964" max="8965" width="15.875" style="1" customWidth="1"/>
    <col min="8966" max="8966" width="58.375" style="1" customWidth="1"/>
    <col min="8967" max="8967" width="6.125" style="1" customWidth="1"/>
    <col min="8968" max="8969" width="9.875" style="1" bestFit="1" customWidth="1"/>
    <col min="8970" max="8970" width="5.875" style="1" customWidth="1"/>
    <col min="8971" max="8971" width="50.5" style="1" customWidth="1"/>
    <col min="8972" max="8972" width="25.875" style="1" customWidth="1"/>
    <col min="8973" max="8973" width="22.5" style="1" customWidth="1"/>
    <col min="8974" max="8974" width="13.875" style="1" customWidth="1"/>
    <col min="8975" max="8975" width="11.125" style="1" customWidth="1"/>
    <col min="8976" max="8976" width="13.125" style="1" customWidth="1"/>
    <col min="8977" max="8977" width="18.125" style="1" customWidth="1"/>
    <col min="8978" max="8978" width="15.625" style="1" customWidth="1"/>
    <col min="8979" max="9216" width="8.875" style="1"/>
    <col min="9217" max="9217" width="10.875" style="1" customWidth="1"/>
    <col min="9218" max="9218" width="12.625" style="1" customWidth="1"/>
    <col min="9219" max="9219" width="5.875" style="1" customWidth="1"/>
    <col min="9220" max="9221" width="15.875" style="1" customWidth="1"/>
    <col min="9222" max="9222" width="58.375" style="1" customWidth="1"/>
    <col min="9223" max="9223" width="6.125" style="1" customWidth="1"/>
    <col min="9224" max="9225" width="9.875" style="1" bestFit="1" customWidth="1"/>
    <col min="9226" max="9226" width="5.875" style="1" customWidth="1"/>
    <col min="9227" max="9227" width="50.5" style="1" customWidth="1"/>
    <col min="9228" max="9228" width="25.875" style="1" customWidth="1"/>
    <col min="9229" max="9229" width="22.5" style="1" customWidth="1"/>
    <col min="9230" max="9230" width="13.875" style="1" customWidth="1"/>
    <col min="9231" max="9231" width="11.125" style="1" customWidth="1"/>
    <col min="9232" max="9232" width="13.125" style="1" customWidth="1"/>
    <col min="9233" max="9233" width="18.125" style="1" customWidth="1"/>
    <col min="9234" max="9234" width="15.625" style="1" customWidth="1"/>
    <col min="9235" max="9472" width="8.875" style="1"/>
    <col min="9473" max="9473" width="10.875" style="1" customWidth="1"/>
    <col min="9474" max="9474" width="12.625" style="1" customWidth="1"/>
    <col min="9475" max="9475" width="5.875" style="1" customWidth="1"/>
    <col min="9476" max="9477" width="15.875" style="1" customWidth="1"/>
    <col min="9478" max="9478" width="58.375" style="1" customWidth="1"/>
    <col min="9479" max="9479" width="6.125" style="1" customWidth="1"/>
    <col min="9480" max="9481" width="9.875" style="1" bestFit="1" customWidth="1"/>
    <col min="9482" max="9482" width="5.875" style="1" customWidth="1"/>
    <col min="9483" max="9483" width="50.5" style="1" customWidth="1"/>
    <col min="9484" max="9484" width="25.875" style="1" customWidth="1"/>
    <col min="9485" max="9485" width="22.5" style="1" customWidth="1"/>
    <col min="9486" max="9486" width="13.875" style="1" customWidth="1"/>
    <col min="9487" max="9487" width="11.125" style="1" customWidth="1"/>
    <col min="9488" max="9488" width="13.125" style="1" customWidth="1"/>
    <col min="9489" max="9489" width="18.125" style="1" customWidth="1"/>
    <col min="9490" max="9490" width="15.625" style="1" customWidth="1"/>
    <col min="9491" max="9728" width="8.875" style="1"/>
    <col min="9729" max="9729" width="10.875" style="1" customWidth="1"/>
    <col min="9730" max="9730" width="12.625" style="1" customWidth="1"/>
    <col min="9731" max="9731" width="5.875" style="1" customWidth="1"/>
    <col min="9732" max="9733" width="15.875" style="1" customWidth="1"/>
    <col min="9734" max="9734" width="58.375" style="1" customWidth="1"/>
    <col min="9735" max="9735" width="6.125" style="1" customWidth="1"/>
    <col min="9736" max="9737" width="9.875" style="1" bestFit="1" customWidth="1"/>
    <col min="9738" max="9738" width="5.875" style="1" customWidth="1"/>
    <col min="9739" max="9739" width="50.5" style="1" customWidth="1"/>
    <col min="9740" max="9740" width="25.875" style="1" customWidth="1"/>
    <col min="9741" max="9741" width="22.5" style="1" customWidth="1"/>
    <col min="9742" max="9742" width="13.875" style="1" customWidth="1"/>
    <col min="9743" max="9743" width="11.125" style="1" customWidth="1"/>
    <col min="9744" max="9744" width="13.125" style="1" customWidth="1"/>
    <col min="9745" max="9745" width="18.125" style="1" customWidth="1"/>
    <col min="9746" max="9746" width="15.625" style="1" customWidth="1"/>
    <col min="9747" max="9984" width="8.875" style="1"/>
    <col min="9985" max="9985" width="10.875" style="1" customWidth="1"/>
    <col min="9986" max="9986" width="12.625" style="1" customWidth="1"/>
    <col min="9987" max="9987" width="5.875" style="1" customWidth="1"/>
    <col min="9988" max="9989" width="15.875" style="1" customWidth="1"/>
    <col min="9990" max="9990" width="58.375" style="1" customWidth="1"/>
    <col min="9991" max="9991" width="6.125" style="1" customWidth="1"/>
    <col min="9992" max="9993" width="9.875" style="1" bestFit="1" customWidth="1"/>
    <col min="9994" max="9994" width="5.875" style="1" customWidth="1"/>
    <col min="9995" max="9995" width="50.5" style="1" customWidth="1"/>
    <col min="9996" max="9996" width="25.875" style="1" customWidth="1"/>
    <col min="9997" max="9997" width="22.5" style="1" customWidth="1"/>
    <col min="9998" max="9998" width="13.875" style="1" customWidth="1"/>
    <col min="9999" max="9999" width="11.125" style="1" customWidth="1"/>
    <col min="10000" max="10000" width="13.125" style="1" customWidth="1"/>
    <col min="10001" max="10001" width="18.125" style="1" customWidth="1"/>
    <col min="10002" max="10002" width="15.625" style="1" customWidth="1"/>
    <col min="10003" max="10240" width="8.875" style="1"/>
    <col min="10241" max="10241" width="10.875" style="1" customWidth="1"/>
    <col min="10242" max="10242" width="12.625" style="1" customWidth="1"/>
    <col min="10243" max="10243" width="5.875" style="1" customWidth="1"/>
    <col min="10244" max="10245" width="15.875" style="1" customWidth="1"/>
    <col min="10246" max="10246" width="58.375" style="1" customWidth="1"/>
    <col min="10247" max="10247" width="6.125" style="1" customWidth="1"/>
    <col min="10248" max="10249" width="9.875" style="1" bestFit="1" customWidth="1"/>
    <col min="10250" max="10250" width="5.875" style="1" customWidth="1"/>
    <col min="10251" max="10251" width="50.5" style="1" customWidth="1"/>
    <col min="10252" max="10252" width="25.875" style="1" customWidth="1"/>
    <col min="10253" max="10253" width="22.5" style="1" customWidth="1"/>
    <col min="10254" max="10254" width="13.875" style="1" customWidth="1"/>
    <col min="10255" max="10255" width="11.125" style="1" customWidth="1"/>
    <col min="10256" max="10256" width="13.125" style="1" customWidth="1"/>
    <col min="10257" max="10257" width="18.125" style="1" customWidth="1"/>
    <col min="10258" max="10258" width="15.625" style="1" customWidth="1"/>
    <col min="10259" max="10496" width="8.875" style="1"/>
    <col min="10497" max="10497" width="10.875" style="1" customWidth="1"/>
    <col min="10498" max="10498" width="12.625" style="1" customWidth="1"/>
    <col min="10499" max="10499" width="5.875" style="1" customWidth="1"/>
    <col min="10500" max="10501" width="15.875" style="1" customWidth="1"/>
    <col min="10502" max="10502" width="58.375" style="1" customWidth="1"/>
    <col min="10503" max="10503" width="6.125" style="1" customWidth="1"/>
    <col min="10504" max="10505" width="9.875" style="1" bestFit="1" customWidth="1"/>
    <col min="10506" max="10506" width="5.875" style="1" customWidth="1"/>
    <col min="10507" max="10507" width="50.5" style="1" customWidth="1"/>
    <col min="10508" max="10508" width="25.875" style="1" customWidth="1"/>
    <col min="10509" max="10509" width="22.5" style="1" customWidth="1"/>
    <col min="10510" max="10510" width="13.875" style="1" customWidth="1"/>
    <col min="10511" max="10511" width="11.125" style="1" customWidth="1"/>
    <col min="10512" max="10512" width="13.125" style="1" customWidth="1"/>
    <col min="10513" max="10513" width="18.125" style="1" customWidth="1"/>
    <col min="10514" max="10514" width="15.625" style="1" customWidth="1"/>
    <col min="10515" max="10752" width="8.875" style="1"/>
    <col min="10753" max="10753" width="10.875" style="1" customWidth="1"/>
    <col min="10754" max="10754" width="12.625" style="1" customWidth="1"/>
    <col min="10755" max="10755" width="5.875" style="1" customWidth="1"/>
    <col min="10756" max="10757" width="15.875" style="1" customWidth="1"/>
    <col min="10758" max="10758" width="58.375" style="1" customWidth="1"/>
    <col min="10759" max="10759" width="6.125" style="1" customWidth="1"/>
    <col min="10760" max="10761" width="9.875" style="1" bestFit="1" customWidth="1"/>
    <col min="10762" max="10762" width="5.875" style="1" customWidth="1"/>
    <col min="10763" max="10763" width="50.5" style="1" customWidth="1"/>
    <col min="10764" max="10764" width="25.875" style="1" customWidth="1"/>
    <col min="10765" max="10765" width="22.5" style="1" customWidth="1"/>
    <col min="10766" max="10766" width="13.875" style="1" customWidth="1"/>
    <col min="10767" max="10767" width="11.125" style="1" customWidth="1"/>
    <col min="10768" max="10768" width="13.125" style="1" customWidth="1"/>
    <col min="10769" max="10769" width="18.125" style="1" customWidth="1"/>
    <col min="10770" max="10770" width="15.625" style="1" customWidth="1"/>
    <col min="10771" max="11008" width="8.875" style="1"/>
    <col min="11009" max="11009" width="10.875" style="1" customWidth="1"/>
    <col min="11010" max="11010" width="12.625" style="1" customWidth="1"/>
    <col min="11011" max="11011" width="5.875" style="1" customWidth="1"/>
    <col min="11012" max="11013" width="15.875" style="1" customWidth="1"/>
    <col min="11014" max="11014" width="58.375" style="1" customWidth="1"/>
    <col min="11015" max="11015" width="6.125" style="1" customWidth="1"/>
    <col min="11016" max="11017" width="9.875" style="1" bestFit="1" customWidth="1"/>
    <col min="11018" max="11018" width="5.875" style="1" customWidth="1"/>
    <col min="11019" max="11019" width="50.5" style="1" customWidth="1"/>
    <col min="11020" max="11020" width="25.875" style="1" customWidth="1"/>
    <col min="11021" max="11021" width="22.5" style="1" customWidth="1"/>
    <col min="11022" max="11022" width="13.875" style="1" customWidth="1"/>
    <col min="11023" max="11023" width="11.125" style="1" customWidth="1"/>
    <col min="11024" max="11024" width="13.125" style="1" customWidth="1"/>
    <col min="11025" max="11025" width="18.125" style="1" customWidth="1"/>
    <col min="11026" max="11026" width="15.625" style="1" customWidth="1"/>
    <col min="11027" max="11264" width="8.875" style="1"/>
    <col min="11265" max="11265" width="10.875" style="1" customWidth="1"/>
    <col min="11266" max="11266" width="12.625" style="1" customWidth="1"/>
    <col min="11267" max="11267" width="5.875" style="1" customWidth="1"/>
    <col min="11268" max="11269" width="15.875" style="1" customWidth="1"/>
    <col min="11270" max="11270" width="58.375" style="1" customWidth="1"/>
    <col min="11271" max="11271" width="6.125" style="1" customWidth="1"/>
    <col min="11272" max="11273" width="9.875" style="1" bestFit="1" customWidth="1"/>
    <col min="11274" max="11274" width="5.875" style="1" customWidth="1"/>
    <col min="11275" max="11275" width="50.5" style="1" customWidth="1"/>
    <col min="11276" max="11276" width="25.875" style="1" customWidth="1"/>
    <col min="11277" max="11277" width="22.5" style="1" customWidth="1"/>
    <col min="11278" max="11278" width="13.875" style="1" customWidth="1"/>
    <col min="11279" max="11279" width="11.125" style="1" customWidth="1"/>
    <col min="11280" max="11280" width="13.125" style="1" customWidth="1"/>
    <col min="11281" max="11281" width="18.125" style="1" customWidth="1"/>
    <col min="11282" max="11282" width="15.625" style="1" customWidth="1"/>
    <col min="11283" max="11520" width="8.875" style="1"/>
    <col min="11521" max="11521" width="10.875" style="1" customWidth="1"/>
    <col min="11522" max="11522" width="12.625" style="1" customWidth="1"/>
    <col min="11523" max="11523" width="5.875" style="1" customWidth="1"/>
    <col min="11524" max="11525" width="15.875" style="1" customWidth="1"/>
    <col min="11526" max="11526" width="58.375" style="1" customWidth="1"/>
    <col min="11527" max="11527" width="6.125" style="1" customWidth="1"/>
    <col min="11528" max="11529" width="9.875" style="1" bestFit="1" customWidth="1"/>
    <col min="11530" max="11530" width="5.875" style="1" customWidth="1"/>
    <col min="11531" max="11531" width="50.5" style="1" customWidth="1"/>
    <col min="11532" max="11532" width="25.875" style="1" customWidth="1"/>
    <col min="11533" max="11533" width="22.5" style="1" customWidth="1"/>
    <col min="11534" max="11534" width="13.875" style="1" customWidth="1"/>
    <col min="11535" max="11535" width="11.125" style="1" customWidth="1"/>
    <col min="11536" max="11536" width="13.125" style="1" customWidth="1"/>
    <col min="11537" max="11537" width="18.125" style="1" customWidth="1"/>
    <col min="11538" max="11538" width="15.625" style="1" customWidth="1"/>
    <col min="11539" max="11776" width="8.875" style="1"/>
    <col min="11777" max="11777" width="10.875" style="1" customWidth="1"/>
    <col min="11778" max="11778" width="12.625" style="1" customWidth="1"/>
    <col min="11779" max="11779" width="5.875" style="1" customWidth="1"/>
    <col min="11780" max="11781" width="15.875" style="1" customWidth="1"/>
    <col min="11782" max="11782" width="58.375" style="1" customWidth="1"/>
    <col min="11783" max="11783" width="6.125" style="1" customWidth="1"/>
    <col min="11784" max="11785" width="9.875" style="1" bestFit="1" customWidth="1"/>
    <col min="11786" max="11786" width="5.875" style="1" customWidth="1"/>
    <col min="11787" max="11787" width="50.5" style="1" customWidth="1"/>
    <col min="11788" max="11788" width="25.875" style="1" customWidth="1"/>
    <col min="11789" max="11789" width="22.5" style="1" customWidth="1"/>
    <col min="11790" max="11790" width="13.875" style="1" customWidth="1"/>
    <col min="11791" max="11791" width="11.125" style="1" customWidth="1"/>
    <col min="11792" max="11792" width="13.125" style="1" customWidth="1"/>
    <col min="11793" max="11793" width="18.125" style="1" customWidth="1"/>
    <col min="11794" max="11794" width="15.625" style="1" customWidth="1"/>
    <col min="11795" max="12032" width="8.875" style="1"/>
    <col min="12033" max="12033" width="10.875" style="1" customWidth="1"/>
    <col min="12034" max="12034" width="12.625" style="1" customWidth="1"/>
    <col min="12035" max="12035" width="5.875" style="1" customWidth="1"/>
    <col min="12036" max="12037" width="15.875" style="1" customWidth="1"/>
    <col min="12038" max="12038" width="58.375" style="1" customWidth="1"/>
    <col min="12039" max="12039" width="6.125" style="1" customWidth="1"/>
    <col min="12040" max="12041" width="9.875" style="1" bestFit="1" customWidth="1"/>
    <col min="12042" max="12042" width="5.875" style="1" customWidth="1"/>
    <col min="12043" max="12043" width="50.5" style="1" customWidth="1"/>
    <col min="12044" max="12044" width="25.875" style="1" customWidth="1"/>
    <col min="12045" max="12045" width="22.5" style="1" customWidth="1"/>
    <col min="12046" max="12046" width="13.875" style="1" customWidth="1"/>
    <col min="12047" max="12047" width="11.125" style="1" customWidth="1"/>
    <col min="12048" max="12048" width="13.125" style="1" customWidth="1"/>
    <col min="12049" max="12049" width="18.125" style="1" customWidth="1"/>
    <col min="12050" max="12050" width="15.625" style="1" customWidth="1"/>
    <col min="12051" max="12288" width="8.875" style="1"/>
    <col min="12289" max="12289" width="10.875" style="1" customWidth="1"/>
    <col min="12290" max="12290" width="12.625" style="1" customWidth="1"/>
    <col min="12291" max="12291" width="5.875" style="1" customWidth="1"/>
    <col min="12292" max="12293" width="15.875" style="1" customWidth="1"/>
    <col min="12294" max="12294" width="58.375" style="1" customWidth="1"/>
    <col min="12295" max="12295" width="6.125" style="1" customWidth="1"/>
    <col min="12296" max="12297" width="9.875" style="1" bestFit="1" customWidth="1"/>
    <col min="12298" max="12298" width="5.875" style="1" customWidth="1"/>
    <col min="12299" max="12299" width="50.5" style="1" customWidth="1"/>
    <col min="12300" max="12300" width="25.875" style="1" customWidth="1"/>
    <col min="12301" max="12301" width="22.5" style="1" customWidth="1"/>
    <col min="12302" max="12302" width="13.875" style="1" customWidth="1"/>
    <col min="12303" max="12303" width="11.125" style="1" customWidth="1"/>
    <col min="12304" max="12304" width="13.125" style="1" customWidth="1"/>
    <col min="12305" max="12305" width="18.125" style="1" customWidth="1"/>
    <col min="12306" max="12306" width="15.625" style="1" customWidth="1"/>
    <col min="12307" max="12544" width="8.875" style="1"/>
    <col min="12545" max="12545" width="10.875" style="1" customWidth="1"/>
    <col min="12546" max="12546" width="12.625" style="1" customWidth="1"/>
    <col min="12547" max="12547" width="5.875" style="1" customWidth="1"/>
    <col min="12548" max="12549" width="15.875" style="1" customWidth="1"/>
    <col min="12550" max="12550" width="58.375" style="1" customWidth="1"/>
    <col min="12551" max="12551" width="6.125" style="1" customWidth="1"/>
    <col min="12552" max="12553" width="9.875" style="1" bestFit="1" customWidth="1"/>
    <col min="12554" max="12554" width="5.875" style="1" customWidth="1"/>
    <col min="12555" max="12555" width="50.5" style="1" customWidth="1"/>
    <col min="12556" max="12556" width="25.875" style="1" customWidth="1"/>
    <col min="12557" max="12557" width="22.5" style="1" customWidth="1"/>
    <col min="12558" max="12558" width="13.875" style="1" customWidth="1"/>
    <col min="12559" max="12559" width="11.125" style="1" customWidth="1"/>
    <col min="12560" max="12560" width="13.125" style="1" customWidth="1"/>
    <col min="12561" max="12561" width="18.125" style="1" customWidth="1"/>
    <col min="12562" max="12562" width="15.625" style="1" customWidth="1"/>
    <col min="12563" max="12800" width="8.875" style="1"/>
    <col min="12801" max="12801" width="10.875" style="1" customWidth="1"/>
    <col min="12802" max="12802" width="12.625" style="1" customWidth="1"/>
    <col min="12803" max="12803" width="5.875" style="1" customWidth="1"/>
    <col min="12804" max="12805" width="15.875" style="1" customWidth="1"/>
    <col min="12806" max="12806" width="58.375" style="1" customWidth="1"/>
    <col min="12807" max="12807" width="6.125" style="1" customWidth="1"/>
    <col min="12808" max="12809" width="9.875" style="1" bestFit="1" customWidth="1"/>
    <col min="12810" max="12810" width="5.875" style="1" customWidth="1"/>
    <col min="12811" max="12811" width="50.5" style="1" customWidth="1"/>
    <col min="12812" max="12812" width="25.875" style="1" customWidth="1"/>
    <col min="12813" max="12813" width="22.5" style="1" customWidth="1"/>
    <col min="12814" max="12814" width="13.875" style="1" customWidth="1"/>
    <col min="12815" max="12815" width="11.125" style="1" customWidth="1"/>
    <col min="12816" max="12816" width="13.125" style="1" customWidth="1"/>
    <col min="12817" max="12817" width="18.125" style="1" customWidth="1"/>
    <col min="12818" max="12818" width="15.625" style="1" customWidth="1"/>
    <col min="12819" max="13056" width="8.875" style="1"/>
    <col min="13057" max="13057" width="10.875" style="1" customWidth="1"/>
    <col min="13058" max="13058" width="12.625" style="1" customWidth="1"/>
    <col min="13059" max="13059" width="5.875" style="1" customWidth="1"/>
    <col min="13060" max="13061" width="15.875" style="1" customWidth="1"/>
    <col min="13062" max="13062" width="58.375" style="1" customWidth="1"/>
    <col min="13063" max="13063" width="6.125" style="1" customWidth="1"/>
    <col min="13064" max="13065" width="9.875" style="1" bestFit="1" customWidth="1"/>
    <col min="13066" max="13066" width="5.875" style="1" customWidth="1"/>
    <col min="13067" max="13067" width="50.5" style="1" customWidth="1"/>
    <col min="13068" max="13068" width="25.875" style="1" customWidth="1"/>
    <col min="13069" max="13069" width="22.5" style="1" customWidth="1"/>
    <col min="13070" max="13070" width="13.875" style="1" customWidth="1"/>
    <col min="13071" max="13071" width="11.125" style="1" customWidth="1"/>
    <col min="13072" max="13072" width="13.125" style="1" customWidth="1"/>
    <col min="13073" max="13073" width="18.125" style="1" customWidth="1"/>
    <col min="13074" max="13074" width="15.625" style="1" customWidth="1"/>
    <col min="13075" max="13312" width="8.875" style="1"/>
    <col min="13313" max="13313" width="10.875" style="1" customWidth="1"/>
    <col min="13314" max="13314" width="12.625" style="1" customWidth="1"/>
    <col min="13315" max="13315" width="5.875" style="1" customWidth="1"/>
    <col min="13316" max="13317" width="15.875" style="1" customWidth="1"/>
    <col min="13318" max="13318" width="58.375" style="1" customWidth="1"/>
    <col min="13319" max="13319" width="6.125" style="1" customWidth="1"/>
    <col min="13320" max="13321" width="9.875" style="1" bestFit="1" customWidth="1"/>
    <col min="13322" max="13322" width="5.875" style="1" customWidth="1"/>
    <col min="13323" max="13323" width="50.5" style="1" customWidth="1"/>
    <col min="13324" max="13324" width="25.875" style="1" customWidth="1"/>
    <col min="13325" max="13325" width="22.5" style="1" customWidth="1"/>
    <col min="13326" max="13326" width="13.875" style="1" customWidth="1"/>
    <col min="13327" max="13327" width="11.125" style="1" customWidth="1"/>
    <col min="13328" max="13328" width="13.125" style="1" customWidth="1"/>
    <col min="13329" max="13329" width="18.125" style="1" customWidth="1"/>
    <col min="13330" max="13330" width="15.625" style="1" customWidth="1"/>
    <col min="13331" max="13568" width="8.875" style="1"/>
    <col min="13569" max="13569" width="10.875" style="1" customWidth="1"/>
    <col min="13570" max="13570" width="12.625" style="1" customWidth="1"/>
    <col min="13571" max="13571" width="5.875" style="1" customWidth="1"/>
    <col min="13572" max="13573" width="15.875" style="1" customWidth="1"/>
    <col min="13574" max="13574" width="58.375" style="1" customWidth="1"/>
    <col min="13575" max="13575" width="6.125" style="1" customWidth="1"/>
    <col min="13576" max="13577" width="9.875" style="1" bestFit="1" customWidth="1"/>
    <col min="13578" max="13578" width="5.875" style="1" customWidth="1"/>
    <col min="13579" max="13579" width="50.5" style="1" customWidth="1"/>
    <col min="13580" max="13580" width="25.875" style="1" customWidth="1"/>
    <col min="13581" max="13581" width="22.5" style="1" customWidth="1"/>
    <col min="13582" max="13582" width="13.875" style="1" customWidth="1"/>
    <col min="13583" max="13583" width="11.125" style="1" customWidth="1"/>
    <col min="13584" max="13584" width="13.125" style="1" customWidth="1"/>
    <col min="13585" max="13585" width="18.125" style="1" customWidth="1"/>
    <col min="13586" max="13586" width="15.625" style="1" customWidth="1"/>
    <col min="13587" max="13824" width="8.875" style="1"/>
    <col min="13825" max="13825" width="10.875" style="1" customWidth="1"/>
    <col min="13826" max="13826" width="12.625" style="1" customWidth="1"/>
    <col min="13827" max="13827" width="5.875" style="1" customWidth="1"/>
    <col min="13828" max="13829" width="15.875" style="1" customWidth="1"/>
    <col min="13830" max="13830" width="58.375" style="1" customWidth="1"/>
    <col min="13831" max="13831" width="6.125" style="1" customWidth="1"/>
    <col min="13832" max="13833" width="9.875" style="1" bestFit="1" customWidth="1"/>
    <col min="13834" max="13834" width="5.875" style="1" customWidth="1"/>
    <col min="13835" max="13835" width="50.5" style="1" customWidth="1"/>
    <col min="13836" max="13836" width="25.875" style="1" customWidth="1"/>
    <col min="13837" max="13837" width="22.5" style="1" customWidth="1"/>
    <col min="13838" max="13838" width="13.875" style="1" customWidth="1"/>
    <col min="13839" max="13839" width="11.125" style="1" customWidth="1"/>
    <col min="13840" max="13840" width="13.125" style="1" customWidth="1"/>
    <col min="13841" max="13841" width="18.125" style="1" customWidth="1"/>
    <col min="13842" max="13842" width="15.625" style="1" customWidth="1"/>
    <col min="13843" max="14080" width="8.875" style="1"/>
    <col min="14081" max="14081" width="10.875" style="1" customWidth="1"/>
    <col min="14082" max="14082" width="12.625" style="1" customWidth="1"/>
    <col min="14083" max="14083" width="5.875" style="1" customWidth="1"/>
    <col min="14084" max="14085" width="15.875" style="1" customWidth="1"/>
    <col min="14086" max="14086" width="58.375" style="1" customWidth="1"/>
    <col min="14087" max="14087" width="6.125" style="1" customWidth="1"/>
    <col min="14088" max="14089" width="9.875" style="1" bestFit="1" customWidth="1"/>
    <col min="14090" max="14090" width="5.875" style="1" customWidth="1"/>
    <col min="14091" max="14091" width="50.5" style="1" customWidth="1"/>
    <col min="14092" max="14092" width="25.875" style="1" customWidth="1"/>
    <col min="14093" max="14093" width="22.5" style="1" customWidth="1"/>
    <col min="14094" max="14094" width="13.875" style="1" customWidth="1"/>
    <col min="14095" max="14095" width="11.125" style="1" customWidth="1"/>
    <col min="14096" max="14096" width="13.125" style="1" customWidth="1"/>
    <col min="14097" max="14097" width="18.125" style="1" customWidth="1"/>
    <col min="14098" max="14098" width="15.625" style="1" customWidth="1"/>
    <col min="14099" max="14336" width="8.875" style="1"/>
    <col min="14337" max="14337" width="10.875" style="1" customWidth="1"/>
    <col min="14338" max="14338" width="12.625" style="1" customWidth="1"/>
    <col min="14339" max="14339" width="5.875" style="1" customWidth="1"/>
    <col min="14340" max="14341" width="15.875" style="1" customWidth="1"/>
    <col min="14342" max="14342" width="58.375" style="1" customWidth="1"/>
    <col min="14343" max="14343" width="6.125" style="1" customWidth="1"/>
    <col min="14344" max="14345" width="9.875" style="1" bestFit="1" customWidth="1"/>
    <col min="14346" max="14346" width="5.875" style="1" customWidth="1"/>
    <col min="14347" max="14347" width="50.5" style="1" customWidth="1"/>
    <col min="14348" max="14348" width="25.875" style="1" customWidth="1"/>
    <col min="14349" max="14349" width="22.5" style="1" customWidth="1"/>
    <col min="14350" max="14350" width="13.875" style="1" customWidth="1"/>
    <col min="14351" max="14351" width="11.125" style="1" customWidth="1"/>
    <col min="14352" max="14352" width="13.125" style="1" customWidth="1"/>
    <col min="14353" max="14353" width="18.125" style="1" customWidth="1"/>
    <col min="14354" max="14354" width="15.625" style="1" customWidth="1"/>
    <col min="14355" max="14592" width="8.875" style="1"/>
    <col min="14593" max="14593" width="10.875" style="1" customWidth="1"/>
    <col min="14594" max="14594" width="12.625" style="1" customWidth="1"/>
    <col min="14595" max="14595" width="5.875" style="1" customWidth="1"/>
    <col min="14596" max="14597" width="15.875" style="1" customWidth="1"/>
    <col min="14598" max="14598" width="58.375" style="1" customWidth="1"/>
    <col min="14599" max="14599" width="6.125" style="1" customWidth="1"/>
    <col min="14600" max="14601" width="9.875" style="1" bestFit="1" customWidth="1"/>
    <col min="14602" max="14602" width="5.875" style="1" customWidth="1"/>
    <col min="14603" max="14603" width="50.5" style="1" customWidth="1"/>
    <col min="14604" max="14604" width="25.875" style="1" customWidth="1"/>
    <col min="14605" max="14605" width="22.5" style="1" customWidth="1"/>
    <col min="14606" max="14606" width="13.875" style="1" customWidth="1"/>
    <col min="14607" max="14607" width="11.125" style="1" customWidth="1"/>
    <col min="14608" max="14608" width="13.125" style="1" customWidth="1"/>
    <col min="14609" max="14609" width="18.125" style="1" customWidth="1"/>
    <col min="14610" max="14610" width="15.625" style="1" customWidth="1"/>
    <col min="14611" max="14848" width="8.875" style="1"/>
    <col min="14849" max="14849" width="10.875" style="1" customWidth="1"/>
    <col min="14850" max="14850" width="12.625" style="1" customWidth="1"/>
    <col min="14851" max="14851" width="5.875" style="1" customWidth="1"/>
    <col min="14852" max="14853" width="15.875" style="1" customWidth="1"/>
    <col min="14854" max="14854" width="58.375" style="1" customWidth="1"/>
    <col min="14855" max="14855" width="6.125" style="1" customWidth="1"/>
    <col min="14856" max="14857" width="9.875" style="1" bestFit="1" customWidth="1"/>
    <col min="14858" max="14858" width="5.875" style="1" customWidth="1"/>
    <col min="14859" max="14859" width="50.5" style="1" customWidth="1"/>
    <col min="14860" max="14860" width="25.875" style="1" customWidth="1"/>
    <col min="14861" max="14861" width="22.5" style="1" customWidth="1"/>
    <col min="14862" max="14862" width="13.875" style="1" customWidth="1"/>
    <col min="14863" max="14863" width="11.125" style="1" customWidth="1"/>
    <col min="14864" max="14864" width="13.125" style="1" customWidth="1"/>
    <col min="14865" max="14865" width="18.125" style="1" customWidth="1"/>
    <col min="14866" max="14866" width="15.625" style="1" customWidth="1"/>
    <col min="14867" max="15104" width="8.875" style="1"/>
    <col min="15105" max="15105" width="10.875" style="1" customWidth="1"/>
    <col min="15106" max="15106" width="12.625" style="1" customWidth="1"/>
    <col min="15107" max="15107" width="5.875" style="1" customWidth="1"/>
    <col min="15108" max="15109" width="15.875" style="1" customWidth="1"/>
    <col min="15110" max="15110" width="58.375" style="1" customWidth="1"/>
    <col min="15111" max="15111" width="6.125" style="1" customWidth="1"/>
    <col min="15112" max="15113" width="9.875" style="1" bestFit="1" customWidth="1"/>
    <col min="15114" max="15114" width="5.875" style="1" customWidth="1"/>
    <col min="15115" max="15115" width="50.5" style="1" customWidth="1"/>
    <col min="15116" max="15116" width="25.875" style="1" customWidth="1"/>
    <col min="15117" max="15117" width="22.5" style="1" customWidth="1"/>
    <col min="15118" max="15118" width="13.875" style="1" customWidth="1"/>
    <col min="15119" max="15119" width="11.125" style="1" customWidth="1"/>
    <col min="15120" max="15120" width="13.125" style="1" customWidth="1"/>
    <col min="15121" max="15121" width="18.125" style="1" customWidth="1"/>
    <col min="15122" max="15122" width="15.625" style="1" customWidth="1"/>
    <col min="15123" max="15360" width="8.875" style="1"/>
    <col min="15361" max="15361" width="10.875" style="1" customWidth="1"/>
    <col min="15362" max="15362" width="12.625" style="1" customWidth="1"/>
    <col min="15363" max="15363" width="5.875" style="1" customWidth="1"/>
    <col min="15364" max="15365" width="15.875" style="1" customWidth="1"/>
    <col min="15366" max="15366" width="58.375" style="1" customWidth="1"/>
    <col min="15367" max="15367" width="6.125" style="1" customWidth="1"/>
    <col min="15368" max="15369" width="9.875" style="1" bestFit="1" customWidth="1"/>
    <col min="15370" max="15370" width="5.875" style="1" customWidth="1"/>
    <col min="15371" max="15371" width="50.5" style="1" customWidth="1"/>
    <col min="15372" max="15372" width="25.875" style="1" customWidth="1"/>
    <col min="15373" max="15373" width="22.5" style="1" customWidth="1"/>
    <col min="15374" max="15374" width="13.875" style="1" customWidth="1"/>
    <col min="15375" max="15375" width="11.125" style="1" customWidth="1"/>
    <col min="15376" max="15376" width="13.125" style="1" customWidth="1"/>
    <col min="15377" max="15377" width="18.125" style="1" customWidth="1"/>
    <col min="15378" max="15378" width="15.625" style="1" customWidth="1"/>
    <col min="15379" max="15616" width="8.875" style="1"/>
    <col min="15617" max="15617" width="10.875" style="1" customWidth="1"/>
    <col min="15618" max="15618" width="12.625" style="1" customWidth="1"/>
    <col min="15619" max="15619" width="5.875" style="1" customWidth="1"/>
    <col min="15620" max="15621" width="15.875" style="1" customWidth="1"/>
    <col min="15622" max="15622" width="58.375" style="1" customWidth="1"/>
    <col min="15623" max="15623" width="6.125" style="1" customWidth="1"/>
    <col min="15624" max="15625" width="9.875" style="1" bestFit="1" customWidth="1"/>
    <col min="15626" max="15626" width="5.875" style="1" customWidth="1"/>
    <col min="15627" max="15627" width="50.5" style="1" customWidth="1"/>
    <col min="15628" max="15628" width="25.875" style="1" customWidth="1"/>
    <col min="15629" max="15629" width="22.5" style="1" customWidth="1"/>
    <col min="15630" max="15630" width="13.875" style="1" customWidth="1"/>
    <col min="15631" max="15631" width="11.125" style="1" customWidth="1"/>
    <col min="15632" max="15632" width="13.125" style="1" customWidth="1"/>
    <col min="15633" max="15633" width="18.125" style="1" customWidth="1"/>
    <col min="15634" max="15634" width="15.625" style="1" customWidth="1"/>
    <col min="15635" max="15872" width="8.875" style="1"/>
    <col min="15873" max="15873" width="10.875" style="1" customWidth="1"/>
    <col min="15874" max="15874" width="12.625" style="1" customWidth="1"/>
    <col min="15875" max="15875" width="5.875" style="1" customWidth="1"/>
    <col min="15876" max="15877" width="15.875" style="1" customWidth="1"/>
    <col min="15878" max="15878" width="58.375" style="1" customWidth="1"/>
    <col min="15879" max="15879" width="6.125" style="1" customWidth="1"/>
    <col min="15880" max="15881" width="9.875" style="1" bestFit="1" customWidth="1"/>
    <col min="15882" max="15882" width="5.875" style="1" customWidth="1"/>
    <col min="15883" max="15883" width="50.5" style="1" customWidth="1"/>
    <col min="15884" max="15884" width="25.875" style="1" customWidth="1"/>
    <col min="15885" max="15885" width="22.5" style="1" customWidth="1"/>
    <col min="15886" max="15886" width="13.875" style="1" customWidth="1"/>
    <col min="15887" max="15887" width="11.125" style="1" customWidth="1"/>
    <col min="15888" max="15888" width="13.125" style="1" customWidth="1"/>
    <col min="15889" max="15889" width="18.125" style="1" customWidth="1"/>
    <col min="15890" max="15890" width="15.625" style="1" customWidth="1"/>
    <col min="15891" max="16128" width="8.875" style="1"/>
    <col min="16129" max="16129" width="10.875" style="1" customWidth="1"/>
    <col min="16130" max="16130" width="12.625" style="1" customWidth="1"/>
    <col min="16131" max="16131" width="5.875" style="1" customWidth="1"/>
    <col min="16132" max="16133" width="15.875" style="1" customWidth="1"/>
    <col min="16134" max="16134" width="58.375" style="1" customWidth="1"/>
    <col min="16135" max="16135" width="6.125" style="1" customWidth="1"/>
    <col min="16136" max="16137" width="9.875" style="1" bestFit="1" customWidth="1"/>
    <col min="16138" max="16138" width="5.875" style="1" customWidth="1"/>
    <col min="16139" max="16139" width="50.5" style="1" customWidth="1"/>
    <col min="16140" max="16140" width="25.875" style="1" customWidth="1"/>
    <col min="16141" max="16141" width="22.5" style="1" customWidth="1"/>
    <col min="16142" max="16142" width="13.875" style="1" customWidth="1"/>
    <col min="16143" max="16143" width="11.12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4551</v>
      </c>
      <c r="H2" s="5" t="s">
        <v>2</v>
      </c>
      <c r="I2" s="6"/>
      <c r="J2" s="7"/>
      <c r="K2" s="8">
        <f>SUM(I:I)</f>
        <v>8500</v>
      </c>
    </row>
    <row r="3" spans="1:18" ht="20.100000000000001" customHeight="1">
      <c r="C3" s="2" t="s">
        <v>3</v>
      </c>
      <c r="D3" s="2"/>
      <c r="E3" s="2"/>
      <c r="F3" s="13" t="s">
        <v>2404</v>
      </c>
    </row>
    <row r="4" spans="1:18" ht="20.100000000000001" customHeight="1">
      <c r="C4" s="2" t="s">
        <v>1516</v>
      </c>
      <c r="D4" s="2"/>
      <c r="E4" s="2"/>
      <c r="F4" s="13" t="s">
        <v>4552</v>
      </c>
      <c r="H4" s="1548" t="s">
        <v>34</v>
      </c>
    </row>
    <row r="5" spans="1:18" ht="20.100000000000001" customHeight="1">
      <c r="C5" s="2" t="s">
        <v>8</v>
      </c>
      <c r="D5" s="2"/>
      <c r="E5" s="2"/>
      <c r="F5" s="18">
        <v>45909</v>
      </c>
      <c r="H5" s="1549"/>
      <c r="I5" s="1276"/>
      <c r="K5" s="1277" t="s">
        <v>4553</v>
      </c>
    </row>
    <row r="6" spans="1:18" ht="20.100000000000001" customHeight="1">
      <c r="C6" s="2" t="s">
        <v>10</v>
      </c>
      <c r="D6" s="2"/>
      <c r="E6" s="2"/>
      <c r="F6" s="18">
        <v>45910</v>
      </c>
      <c r="I6" s="1276"/>
    </row>
    <row r="8" spans="1:18" s="4" customFormat="1" ht="19.7" customHeight="1">
      <c r="A8" s="27" t="s">
        <v>2407</v>
      </c>
      <c r="B8" s="27" t="s">
        <v>1099</v>
      </c>
      <c r="C8" s="28" t="s">
        <v>12</v>
      </c>
      <c r="D8" s="28" t="s">
        <v>13</v>
      </c>
      <c r="E8" s="28" t="s">
        <v>14</v>
      </c>
      <c r="F8" s="27" t="s">
        <v>15</v>
      </c>
      <c r="G8" s="27" t="s">
        <v>16</v>
      </c>
      <c r="H8" s="27" t="s">
        <v>17</v>
      </c>
      <c r="I8" s="31" t="s">
        <v>18</v>
      </c>
      <c r="J8" s="31" t="s">
        <v>19</v>
      </c>
      <c r="K8" s="27" t="s">
        <v>20</v>
      </c>
      <c r="L8" s="27" t="s">
        <v>21</v>
      </c>
      <c r="M8" s="27" t="s">
        <v>22</v>
      </c>
      <c r="N8" s="32" t="s">
        <v>23</v>
      </c>
      <c r="O8" s="28" t="s">
        <v>24</v>
      </c>
      <c r="P8" s="27" t="s">
        <v>25</v>
      </c>
      <c r="Q8" s="32" t="s">
        <v>26</v>
      </c>
      <c r="R8" s="33" t="s">
        <v>27</v>
      </c>
    </row>
    <row r="9" spans="1:18" s="4" customFormat="1" ht="19.7" customHeight="1">
      <c r="C9" s="28"/>
      <c r="D9" s="28"/>
      <c r="E9" s="28"/>
      <c r="F9" s="173"/>
      <c r="G9" s="27"/>
      <c r="H9" s="27"/>
      <c r="I9" s="31"/>
      <c r="J9" s="31"/>
      <c r="K9" s="27"/>
      <c r="L9" s="27"/>
      <c r="M9" s="27"/>
      <c r="N9" s="32"/>
      <c r="O9" s="28"/>
      <c r="P9" s="27"/>
      <c r="Q9" s="32"/>
      <c r="R9" s="33"/>
    </row>
    <row r="10" spans="1:18" s="4" customFormat="1" ht="19.7" customHeight="1">
      <c r="C10" s="28"/>
      <c r="D10" s="161" t="s">
        <v>1582</v>
      </c>
      <c r="E10" s="162"/>
      <c r="F10" s="163"/>
      <c r="G10" s="365"/>
      <c r="H10" s="221"/>
      <c r="I10" s="77"/>
      <c r="J10" s="215"/>
      <c r="K10" s="216"/>
      <c r="L10" s="27"/>
      <c r="M10" s="27"/>
      <c r="N10" s="32"/>
      <c r="O10" s="28"/>
      <c r="P10" s="27"/>
      <c r="Q10" s="32"/>
      <c r="R10" s="33"/>
    </row>
    <row r="11" spans="1:18" s="4" customFormat="1" ht="19.7" customHeight="1">
      <c r="A11" s="917" t="s">
        <v>573</v>
      </c>
      <c r="B11" s="431">
        <v>6</v>
      </c>
      <c r="C11" s="28">
        <v>1</v>
      </c>
      <c r="D11" s="28" t="s">
        <v>55</v>
      </c>
      <c r="E11" s="28" t="s">
        <v>55</v>
      </c>
      <c r="F11" s="1296" t="s">
        <v>1505</v>
      </c>
      <c r="G11" s="844">
        <v>1</v>
      </c>
      <c r="H11" s="844">
        <v>8500</v>
      </c>
      <c r="I11" s="77">
        <f>G11*H11</f>
        <v>8500</v>
      </c>
      <c r="J11" s="135"/>
      <c r="K11" s="136" t="s">
        <v>4556</v>
      </c>
      <c r="L11" s="454" t="s">
        <v>4557</v>
      </c>
      <c r="M11" s="1283" t="s">
        <v>4558</v>
      </c>
      <c r="N11" s="32">
        <v>45874</v>
      </c>
      <c r="O11" s="28"/>
      <c r="P11" s="40">
        <v>45909</v>
      </c>
      <c r="Q11" s="32">
        <v>45910</v>
      </c>
      <c r="R11" s="33">
        <v>45910</v>
      </c>
    </row>
    <row r="12" spans="1:18" s="4" customFormat="1" ht="19.7" customHeight="1">
      <c r="B12" s="27"/>
      <c r="C12" s="28"/>
      <c r="D12" s="28"/>
      <c r="E12" s="28"/>
      <c r="F12" s="1134"/>
      <c r="G12" s="77"/>
      <c r="H12" s="77"/>
      <c r="I12" s="77"/>
      <c r="J12" s="135"/>
      <c r="K12" s="136"/>
      <c r="L12" s="27"/>
      <c r="M12" s="1283"/>
      <c r="N12" s="32"/>
      <c r="O12" s="28"/>
      <c r="P12" s="40"/>
      <c r="Q12" s="32"/>
      <c r="R12" s="33"/>
    </row>
    <row r="13" spans="1:18" s="4" customFormat="1" ht="19.7" customHeight="1">
      <c r="C13" s="28"/>
      <c r="D13" s="220"/>
      <c r="E13" s="220"/>
      <c r="F13" s="1286">
        <f>SUM(I11:I12)</f>
        <v>8500</v>
      </c>
      <c r="G13" s="365"/>
      <c r="H13" s="221"/>
      <c r="I13" s="77"/>
      <c r="J13" s="215"/>
      <c r="K13" s="216"/>
      <c r="L13" s="27"/>
      <c r="M13" s="27"/>
      <c r="N13" s="32"/>
      <c r="O13" s="28"/>
      <c r="P13" s="27"/>
      <c r="Q13" s="32"/>
      <c r="R13" s="33"/>
    </row>
    <row r="14" spans="1:18" s="4" customFormat="1" ht="19.7" customHeight="1">
      <c r="C14" s="28"/>
      <c r="D14" s="28"/>
      <c r="E14" s="28"/>
      <c r="F14" s="173"/>
      <c r="G14" s="27"/>
      <c r="H14" s="27"/>
      <c r="I14" s="31"/>
      <c r="J14" s="31"/>
      <c r="K14" s="27"/>
      <c r="L14" s="27"/>
      <c r="M14" s="27"/>
      <c r="N14" s="32"/>
      <c r="O14" s="28"/>
      <c r="P14" s="27"/>
      <c r="Q14" s="32"/>
      <c r="R14" s="33"/>
    </row>
    <row r="15" spans="1:18" s="4" customFormat="1" ht="19.7" customHeight="1">
      <c r="C15" s="28"/>
      <c r="D15" s="28"/>
      <c r="E15" s="28"/>
      <c r="F15" s="173"/>
      <c r="G15" s="27"/>
      <c r="H15" s="27"/>
      <c r="I15" s="31"/>
      <c r="J15" s="31"/>
      <c r="K15" s="27"/>
      <c r="L15" s="27"/>
      <c r="M15" s="27"/>
      <c r="N15" s="32"/>
      <c r="O15" s="28"/>
      <c r="P15" s="27"/>
      <c r="Q15" s="32"/>
      <c r="R15" s="33"/>
    </row>
    <row r="16" spans="1:18" s="4" customFormat="1" ht="19.7" customHeight="1">
      <c r="C16" s="28"/>
      <c r="D16" s="28"/>
      <c r="E16" s="28"/>
      <c r="F16" s="173"/>
      <c r="G16" s="27"/>
      <c r="H16" s="27"/>
      <c r="I16" s="31"/>
      <c r="J16" s="31"/>
      <c r="K16" s="27"/>
      <c r="L16" s="27"/>
      <c r="M16" s="27"/>
      <c r="N16" s="32"/>
      <c r="O16" s="28"/>
      <c r="P16" s="27"/>
      <c r="Q16" s="32"/>
      <c r="R16" s="33"/>
    </row>
    <row r="17" spans="1:18" s="4" customFormat="1" ht="19.7" customHeight="1">
      <c r="C17" s="28"/>
      <c r="D17" s="28"/>
      <c r="E17" s="28"/>
      <c r="F17" s="173"/>
      <c r="G17" s="27"/>
      <c r="H17" s="27"/>
      <c r="I17" s="31"/>
      <c r="J17" s="31"/>
      <c r="K17" s="27"/>
      <c r="L17" s="27"/>
      <c r="M17" s="27"/>
      <c r="N17" s="32"/>
      <c r="O17" s="28"/>
      <c r="P17" s="27"/>
      <c r="Q17" s="32"/>
      <c r="R17" s="33"/>
    </row>
    <row r="18" spans="1:18" s="4" customFormat="1" ht="19.7" customHeight="1">
      <c r="C18" s="28"/>
      <c r="D18" s="28"/>
      <c r="E18" s="28"/>
      <c r="F18" s="173"/>
      <c r="G18" s="27"/>
      <c r="H18" s="27"/>
      <c r="I18" s="31"/>
      <c r="J18" s="31"/>
      <c r="K18" s="27"/>
      <c r="L18" s="27"/>
      <c r="M18" s="27"/>
      <c r="N18" s="32"/>
      <c r="O18" s="28"/>
      <c r="P18" s="27"/>
      <c r="Q18" s="32"/>
      <c r="R18" s="33"/>
    </row>
    <row r="19" spans="1:18" s="4" customFormat="1" ht="19.7" customHeight="1">
      <c r="C19" s="28"/>
      <c r="D19" s="28"/>
      <c r="E19" s="28"/>
      <c r="F19" s="173"/>
      <c r="G19" s="27"/>
      <c r="H19" s="27"/>
      <c r="I19" s="31"/>
      <c r="J19" s="31"/>
      <c r="K19" s="27"/>
      <c r="L19" s="27"/>
      <c r="M19" s="27"/>
      <c r="N19" s="32"/>
      <c r="O19" s="28"/>
      <c r="P19" s="27"/>
      <c r="Q19" s="32"/>
      <c r="R19" s="33"/>
    </row>
    <row r="20" spans="1:18" s="4" customFormat="1" ht="19.7" customHeight="1">
      <c r="C20" s="28"/>
      <c r="D20" s="28"/>
      <c r="E20" s="28"/>
      <c r="F20" s="173"/>
      <c r="G20" s="27"/>
      <c r="H20" s="27"/>
      <c r="I20" s="31"/>
      <c r="J20" s="31"/>
      <c r="K20" s="27"/>
      <c r="L20" s="27"/>
      <c r="M20" s="27"/>
      <c r="N20" s="32"/>
      <c r="O20" s="28"/>
      <c r="P20" s="27"/>
      <c r="Q20" s="32"/>
      <c r="R20" s="33"/>
    </row>
    <row r="21" spans="1:18" s="4" customFormat="1" ht="19.7" customHeight="1">
      <c r="C21" s="28"/>
      <c r="D21" s="28"/>
      <c r="E21" s="28"/>
      <c r="F21" s="173"/>
      <c r="G21" s="27"/>
      <c r="H21" s="27"/>
      <c r="I21" s="31"/>
      <c r="J21" s="31"/>
      <c r="K21" s="27"/>
      <c r="L21" s="27"/>
      <c r="M21" s="27"/>
      <c r="N21" s="32"/>
      <c r="O21" s="28"/>
      <c r="P21" s="27"/>
      <c r="Q21" s="32"/>
      <c r="R21" s="33"/>
    </row>
    <row r="22" spans="1:18" s="4" customFormat="1" ht="19.350000000000001" customHeight="1">
      <c r="C22" s="28"/>
      <c r="D22" s="28"/>
      <c r="E22" s="28"/>
      <c r="F22" s="27"/>
      <c r="G22" s="27"/>
      <c r="H22" s="27"/>
      <c r="I22" s="31"/>
      <c r="J22" s="31"/>
      <c r="K22" s="27"/>
      <c r="L22" s="27"/>
      <c r="M22" s="27"/>
      <c r="N22" s="32"/>
      <c r="O22" s="28"/>
      <c r="P22" s="27"/>
      <c r="Q22" s="32"/>
      <c r="R22" s="33"/>
    </row>
    <row r="23" spans="1:18" s="223" customFormat="1" ht="19.7" customHeight="1">
      <c r="A23" s="4"/>
      <c r="B23" s="4"/>
      <c r="C23" s="28"/>
      <c r="D23" s="220"/>
      <c r="E23" s="220"/>
      <c r="F23" s="73"/>
      <c r="G23" s="365"/>
      <c r="H23" s="221"/>
      <c r="I23" s="77"/>
      <c r="J23" s="215"/>
      <c r="K23" s="216"/>
      <c r="L23" s="221"/>
      <c r="M23" s="218"/>
      <c r="N23" s="219"/>
      <c r="O23" s="220"/>
      <c r="P23" s="221"/>
      <c r="Q23" s="219"/>
      <c r="R23" s="222"/>
    </row>
    <row r="24" spans="1:18" s="223" customFormat="1" ht="19.7" customHeight="1">
      <c r="A24" s="4"/>
      <c r="B24" s="4"/>
      <c r="C24" s="28"/>
      <c r="D24" s="220"/>
      <c r="E24" s="220"/>
      <c r="F24" s="73"/>
      <c r="G24" s="365"/>
      <c r="H24" s="221"/>
      <c r="I24" s="77"/>
      <c r="J24" s="215"/>
      <c r="K24" s="216"/>
      <c r="L24" s="221"/>
      <c r="M24" s="218"/>
      <c r="N24" s="219"/>
      <c r="O24" s="220"/>
      <c r="P24" s="221"/>
      <c r="Q24" s="219"/>
      <c r="R24" s="222"/>
    </row>
    <row r="25" spans="1:18" s="4" customFormat="1" ht="19.7" customHeight="1">
      <c r="C25" s="28"/>
      <c r="D25" s="28"/>
      <c r="E25" s="28"/>
      <c r="F25" s="73"/>
      <c r="G25" s="826"/>
      <c r="H25" s="27"/>
      <c r="I25" s="77"/>
      <c r="J25" s="31"/>
      <c r="K25" s="73"/>
      <c r="L25" s="73"/>
      <c r="M25" s="27"/>
      <c r="N25" s="32"/>
      <c r="O25" s="28"/>
      <c r="P25" s="27"/>
      <c r="Q25" s="32"/>
      <c r="R25" s="33"/>
    </row>
    <row r="26" spans="1:18" s="4" customFormat="1" ht="19.7" customHeight="1">
      <c r="C26" s="28"/>
      <c r="D26" s="28"/>
      <c r="E26" s="28"/>
      <c r="F26" s="73"/>
      <c r="G26" s="826"/>
      <c r="H26" s="27"/>
      <c r="I26" s="77"/>
      <c r="J26" s="31"/>
      <c r="K26" s="73"/>
      <c r="L26" s="27"/>
      <c r="M26" s="27"/>
      <c r="N26" s="32"/>
      <c r="O26" s="28"/>
      <c r="P26" s="27"/>
      <c r="Q26" s="32"/>
      <c r="R26" s="33"/>
    </row>
  </sheetData>
  <autoFilter ref="C8:P26" xr:uid="{A6B9BAA7-2D4D-47AA-A662-5BADFBB4467D}"/>
  <mergeCells count="8">
    <mergeCell ref="C6:E6"/>
    <mergeCell ref="D10:F10"/>
    <mergeCell ref="C2:E2"/>
    <mergeCell ref="H2:J2"/>
    <mergeCell ref="C3:E3"/>
    <mergeCell ref="C4:E4"/>
    <mergeCell ref="H4:H5"/>
    <mergeCell ref="C5:E5"/>
  </mergeCells>
  <phoneticPr fontId="2"/>
  <pageMargins left="0" right="0" top="0" bottom="0" header="0" footer="0"/>
  <pageSetup paperSize="8" scale="65"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ACB7-4513-43D3-831C-6BB1CBBB4945}">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E27" sqref="E2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4559</v>
      </c>
      <c r="G2" s="5" t="s">
        <v>2</v>
      </c>
      <c r="H2" s="6"/>
      <c r="I2" s="7"/>
      <c r="J2" s="8">
        <f>SUM(H:H)</f>
        <v>146488</v>
      </c>
    </row>
    <row r="3" spans="2:17" ht="20.100000000000001" customHeight="1">
      <c r="B3" s="2" t="s">
        <v>3</v>
      </c>
      <c r="C3" s="2"/>
      <c r="D3" s="2"/>
      <c r="E3" s="13" t="s">
        <v>1221</v>
      </c>
    </row>
    <row r="4" spans="2:17" ht="20.100000000000001" customHeight="1">
      <c r="B4" s="2" t="s">
        <v>5</v>
      </c>
      <c r="C4" s="2"/>
      <c r="D4" s="2"/>
      <c r="E4" s="13">
        <v>226578</v>
      </c>
    </row>
    <row r="5" spans="2:17" ht="20.100000000000001" customHeight="1">
      <c r="B5" s="2" t="s">
        <v>8</v>
      </c>
      <c r="C5" s="2"/>
      <c r="D5" s="2"/>
      <c r="E5" s="18">
        <v>45925</v>
      </c>
    </row>
    <row r="6" spans="2:17" ht="20.100000000000001" customHeight="1">
      <c r="B6" s="2" t="s">
        <v>10</v>
      </c>
      <c r="C6" s="2"/>
      <c r="D6" s="2"/>
      <c r="E6" s="18">
        <v>45940</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36">
        <v>0</v>
      </c>
      <c r="H9" s="36">
        <f t="shared" ref="H9:H26" si="0">F9*G9</f>
        <v>0</v>
      </c>
      <c r="I9" s="31"/>
      <c r="J9" s="73"/>
      <c r="K9" s="73"/>
      <c r="L9" s="27"/>
      <c r="M9" s="32"/>
      <c r="N9" s="28"/>
      <c r="O9" s="27"/>
      <c r="P9" s="32"/>
      <c r="Q9" s="33"/>
    </row>
    <row r="10" spans="2:17" s="557" customFormat="1" ht="19.7" customHeight="1">
      <c r="B10" s="131">
        <v>2</v>
      </c>
      <c r="C10" s="131" t="s">
        <v>4560</v>
      </c>
      <c r="D10" s="131" t="s">
        <v>55</v>
      </c>
      <c r="E10" s="148" t="s">
        <v>4561</v>
      </c>
      <c r="F10" s="157">
        <v>2</v>
      </c>
      <c r="G10" s="554">
        <v>4162</v>
      </c>
      <c r="H10" s="554">
        <f t="shared" si="0"/>
        <v>8324</v>
      </c>
      <c r="I10" s="159"/>
      <c r="J10" s="166" t="s">
        <v>4562</v>
      </c>
      <c r="K10" s="156" t="s">
        <v>4563</v>
      </c>
      <c r="L10" s="157"/>
      <c r="M10" s="555">
        <v>45908</v>
      </c>
      <c r="N10" s="131"/>
      <c r="O10" s="157"/>
      <c r="P10" s="555">
        <v>47021</v>
      </c>
      <c r="Q10" s="556">
        <v>45925</v>
      </c>
    </row>
    <row r="11" spans="2:17" s="557" customFormat="1" ht="19.7" customHeight="1">
      <c r="B11" s="131">
        <v>2</v>
      </c>
      <c r="C11" s="131" t="s">
        <v>55</v>
      </c>
      <c r="D11" s="131" t="s">
        <v>55</v>
      </c>
      <c r="E11" s="148" t="s">
        <v>4564</v>
      </c>
      <c r="F11" s="157">
        <v>2</v>
      </c>
      <c r="G11" s="554">
        <v>4346</v>
      </c>
      <c r="H11" s="554">
        <f t="shared" si="0"/>
        <v>8692</v>
      </c>
      <c r="I11" s="159"/>
      <c r="J11" s="166" t="s">
        <v>4565</v>
      </c>
      <c r="K11" s="156" t="s">
        <v>4563</v>
      </c>
      <c r="L11" s="157"/>
      <c r="M11" s="555">
        <v>45908</v>
      </c>
      <c r="N11" s="131"/>
      <c r="O11" s="157"/>
      <c r="P11" s="555">
        <v>47021</v>
      </c>
      <c r="Q11" s="556">
        <v>45925</v>
      </c>
    </row>
    <row r="12" spans="2:17" s="557" customFormat="1" ht="19.7" customHeight="1">
      <c r="B12" s="131">
        <v>2</v>
      </c>
      <c r="C12" s="131" t="s">
        <v>55</v>
      </c>
      <c r="D12" s="131" t="s">
        <v>55</v>
      </c>
      <c r="E12" s="148" t="s">
        <v>4566</v>
      </c>
      <c r="F12" s="157">
        <v>2</v>
      </c>
      <c r="G12" s="554">
        <v>1326</v>
      </c>
      <c r="H12" s="554">
        <f t="shared" si="0"/>
        <v>2652</v>
      </c>
      <c r="I12" s="159"/>
      <c r="J12" s="166" t="s">
        <v>4567</v>
      </c>
      <c r="K12" s="156" t="s">
        <v>4563</v>
      </c>
      <c r="L12" s="157"/>
      <c r="M12" s="555">
        <v>45908</v>
      </c>
      <c r="N12" s="131"/>
      <c r="O12" s="157"/>
      <c r="P12" s="555">
        <v>47021</v>
      </c>
      <c r="Q12" s="556">
        <v>45925</v>
      </c>
    </row>
    <row r="13" spans="2:17" s="557" customFormat="1" ht="19.7" customHeight="1">
      <c r="B13" s="131">
        <v>2</v>
      </c>
      <c r="C13" s="131" t="s">
        <v>55</v>
      </c>
      <c r="D13" s="131" t="s">
        <v>55</v>
      </c>
      <c r="E13" s="148" t="s">
        <v>4568</v>
      </c>
      <c r="F13" s="157">
        <v>2</v>
      </c>
      <c r="G13" s="554">
        <v>93</v>
      </c>
      <c r="H13" s="554">
        <f t="shared" si="0"/>
        <v>186</v>
      </c>
      <c r="I13" s="159"/>
      <c r="J13" s="166" t="s">
        <v>4569</v>
      </c>
      <c r="K13" s="156" t="s">
        <v>4563</v>
      </c>
      <c r="L13" s="157"/>
      <c r="M13" s="555">
        <v>45908</v>
      </c>
      <c r="N13" s="131"/>
      <c r="O13" s="157"/>
      <c r="P13" s="555">
        <v>47021</v>
      </c>
      <c r="Q13" s="556">
        <v>45925</v>
      </c>
    </row>
    <row r="14" spans="2:17" s="557" customFormat="1" ht="19.7" customHeight="1">
      <c r="B14" s="131">
        <v>2</v>
      </c>
      <c r="C14" s="131" t="s">
        <v>55</v>
      </c>
      <c r="D14" s="131" t="s">
        <v>55</v>
      </c>
      <c r="E14" s="148" t="s">
        <v>4570</v>
      </c>
      <c r="F14" s="157">
        <v>100</v>
      </c>
      <c r="G14" s="554">
        <v>13</v>
      </c>
      <c r="H14" s="554">
        <f t="shared" si="0"/>
        <v>1300</v>
      </c>
      <c r="I14" s="159"/>
      <c r="J14" s="166" t="s">
        <v>4571</v>
      </c>
      <c r="K14" s="156" t="s">
        <v>4563</v>
      </c>
      <c r="L14" s="157"/>
      <c r="M14" s="555">
        <v>45908</v>
      </c>
      <c r="N14" s="131"/>
      <c r="O14" s="157"/>
      <c r="P14" s="555">
        <v>47021</v>
      </c>
      <c r="Q14" s="556">
        <v>45925</v>
      </c>
    </row>
    <row r="15" spans="2:17" s="557" customFormat="1" ht="19.7" customHeight="1">
      <c r="B15" s="131">
        <v>2</v>
      </c>
      <c r="C15" s="131" t="s">
        <v>55</v>
      </c>
      <c r="D15" s="131" t="s">
        <v>55</v>
      </c>
      <c r="E15" s="148" t="s">
        <v>4572</v>
      </c>
      <c r="F15" s="157">
        <v>2</v>
      </c>
      <c r="G15" s="554">
        <v>1059</v>
      </c>
      <c r="H15" s="554">
        <f t="shared" si="0"/>
        <v>2118</v>
      </c>
      <c r="I15" s="159"/>
      <c r="J15" s="166" t="s">
        <v>4573</v>
      </c>
      <c r="K15" s="156" t="s">
        <v>4563</v>
      </c>
      <c r="L15" s="157"/>
      <c r="M15" s="555">
        <v>45908</v>
      </c>
      <c r="N15" s="131"/>
      <c r="O15" s="157"/>
      <c r="P15" s="555">
        <v>47021</v>
      </c>
      <c r="Q15" s="556">
        <v>45925</v>
      </c>
    </row>
    <row r="16" spans="2:17" s="557" customFormat="1" ht="19.7" customHeight="1">
      <c r="B16" s="131">
        <v>2</v>
      </c>
      <c r="C16" s="131" t="s">
        <v>55</v>
      </c>
      <c r="D16" s="131" t="s">
        <v>55</v>
      </c>
      <c r="E16" s="148" t="s">
        <v>4574</v>
      </c>
      <c r="F16" s="157">
        <v>2</v>
      </c>
      <c r="G16" s="554">
        <v>12305</v>
      </c>
      <c r="H16" s="554">
        <f t="shared" si="0"/>
        <v>24610</v>
      </c>
      <c r="I16" s="159"/>
      <c r="J16" s="148" t="s">
        <v>4575</v>
      </c>
      <c r="K16" s="156" t="s">
        <v>4563</v>
      </c>
      <c r="L16" s="157"/>
      <c r="M16" s="555">
        <v>45908</v>
      </c>
      <c r="N16" s="131"/>
      <c r="O16" s="157"/>
      <c r="P16" s="555">
        <v>47021</v>
      </c>
      <c r="Q16" s="556">
        <v>45925</v>
      </c>
    </row>
    <row r="17" spans="2:17" s="557" customFormat="1" ht="19.7" customHeight="1">
      <c r="B17" s="131">
        <v>2</v>
      </c>
      <c r="C17" s="131" t="s">
        <v>55</v>
      </c>
      <c r="D17" s="131" t="s">
        <v>55</v>
      </c>
      <c r="E17" s="148" t="s">
        <v>4576</v>
      </c>
      <c r="F17" s="157">
        <v>4</v>
      </c>
      <c r="G17" s="554">
        <v>2063</v>
      </c>
      <c r="H17" s="554">
        <f t="shared" si="0"/>
        <v>8252</v>
      </c>
      <c r="I17" s="159"/>
      <c r="J17" s="148" t="s">
        <v>4577</v>
      </c>
      <c r="K17" s="156" t="s">
        <v>4563</v>
      </c>
      <c r="L17" s="157"/>
      <c r="M17" s="555">
        <v>45908</v>
      </c>
      <c r="N17" s="131"/>
      <c r="O17" s="157"/>
      <c r="P17" s="555">
        <v>47021</v>
      </c>
      <c r="Q17" s="556">
        <v>45925</v>
      </c>
    </row>
    <row r="18" spans="2:17" s="557" customFormat="1" ht="19.7" customHeight="1">
      <c r="B18" s="131">
        <v>2</v>
      </c>
      <c r="C18" s="131" t="s">
        <v>55</v>
      </c>
      <c r="D18" s="131" t="s">
        <v>55</v>
      </c>
      <c r="E18" s="166" t="s">
        <v>4578</v>
      </c>
      <c r="F18" s="157">
        <v>2</v>
      </c>
      <c r="G18" s="554">
        <v>1840</v>
      </c>
      <c r="H18" s="554">
        <f t="shared" si="0"/>
        <v>3680</v>
      </c>
      <c r="I18" s="159"/>
      <c r="J18" s="166" t="s">
        <v>4579</v>
      </c>
      <c r="K18" s="156" t="s">
        <v>4563</v>
      </c>
      <c r="L18" s="157"/>
      <c r="M18" s="555">
        <v>45908</v>
      </c>
      <c r="N18" s="131"/>
      <c r="O18" s="157"/>
      <c r="P18" s="555">
        <v>47021</v>
      </c>
      <c r="Q18" s="556">
        <v>45925</v>
      </c>
    </row>
    <row r="19" spans="2:17" s="557" customFormat="1" ht="19.7" customHeight="1">
      <c r="B19" s="131">
        <v>2</v>
      </c>
      <c r="C19" s="131" t="s">
        <v>55</v>
      </c>
      <c r="D19" s="131" t="s">
        <v>55</v>
      </c>
      <c r="E19" s="166" t="s">
        <v>4580</v>
      </c>
      <c r="F19" s="157">
        <v>2</v>
      </c>
      <c r="G19" s="554">
        <v>1630</v>
      </c>
      <c r="H19" s="554">
        <f t="shared" si="0"/>
        <v>3260</v>
      </c>
      <c r="I19" s="159"/>
      <c r="J19" s="166" t="s">
        <v>4581</v>
      </c>
      <c r="K19" s="156" t="s">
        <v>4563</v>
      </c>
      <c r="L19" s="157"/>
      <c r="M19" s="555">
        <v>45908</v>
      </c>
      <c r="N19" s="131"/>
      <c r="O19" s="157"/>
      <c r="P19" s="555">
        <v>47021</v>
      </c>
      <c r="Q19" s="556">
        <v>45925</v>
      </c>
    </row>
    <row r="20" spans="2:17" s="557" customFormat="1" ht="19.7" customHeight="1">
      <c r="B20" s="131">
        <v>2</v>
      </c>
      <c r="C20" s="131" t="s">
        <v>55</v>
      </c>
      <c r="D20" s="131" t="s">
        <v>55</v>
      </c>
      <c r="E20" s="166" t="s">
        <v>4582</v>
      </c>
      <c r="F20" s="157">
        <v>2</v>
      </c>
      <c r="G20" s="554">
        <v>1630</v>
      </c>
      <c r="H20" s="554">
        <f t="shared" si="0"/>
        <v>3260</v>
      </c>
      <c r="I20" s="159"/>
      <c r="J20" s="166" t="s">
        <v>4583</v>
      </c>
      <c r="K20" s="156" t="s">
        <v>4563</v>
      </c>
      <c r="L20" s="157"/>
      <c r="M20" s="555">
        <v>45908</v>
      </c>
      <c r="N20" s="131"/>
      <c r="O20" s="157"/>
      <c r="P20" s="555">
        <v>47021</v>
      </c>
      <c r="Q20" s="556">
        <v>45925</v>
      </c>
    </row>
    <row r="21" spans="2:17" s="557" customFormat="1" ht="19.7" customHeight="1">
      <c r="B21" s="131">
        <v>2</v>
      </c>
      <c r="C21" s="131" t="s">
        <v>4584</v>
      </c>
      <c r="D21" s="131" t="s">
        <v>55</v>
      </c>
      <c r="E21" s="148" t="s">
        <v>4585</v>
      </c>
      <c r="F21" s="157">
        <v>1</v>
      </c>
      <c r="G21" s="554">
        <v>3250</v>
      </c>
      <c r="H21" s="554">
        <f t="shared" si="0"/>
        <v>3250</v>
      </c>
      <c r="I21" s="159"/>
      <c r="J21" s="166" t="s">
        <v>4586</v>
      </c>
      <c r="K21" s="156" t="s">
        <v>4563</v>
      </c>
      <c r="L21" s="157"/>
      <c r="M21" s="555">
        <v>45908</v>
      </c>
      <c r="N21" s="131"/>
      <c r="O21" s="157"/>
      <c r="P21" s="555">
        <v>47021</v>
      </c>
      <c r="Q21" s="556">
        <v>45925</v>
      </c>
    </row>
    <row r="22" spans="2:17" s="557" customFormat="1" ht="19.7" customHeight="1">
      <c r="B22" s="131">
        <v>2</v>
      </c>
      <c r="C22" s="131" t="s">
        <v>2907</v>
      </c>
      <c r="D22" s="131" t="s">
        <v>55</v>
      </c>
      <c r="E22" s="148" t="s">
        <v>4587</v>
      </c>
      <c r="F22" s="157">
        <v>5</v>
      </c>
      <c r="G22" s="554">
        <v>24</v>
      </c>
      <c r="H22" s="554">
        <f>F22*G22</f>
        <v>120</v>
      </c>
      <c r="I22" s="159"/>
      <c r="J22" s="166" t="s">
        <v>4588</v>
      </c>
      <c r="K22" s="156" t="s">
        <v>4563</v>
      </c>
      <c r="L22" s="157"/>
      <c r="M22" s="555">
        <v>45908</v>
      </c>
      <c r="N22" s="131"/>
      <c r="O22" s="157"/>
      <c r="P22" s="555">
        <v>47021</v>
      </c>
      <c r="Q22" s="556">
        <v>45925</v>
      </c>
    </row>
    <row r="23" spans="2:17" s="557" customFormat="1" ht="19.7" customHeight="1">
      <c r="B23" s="131">
        <v>2</v>
      </c>
      <c r="C23" s="131" t="s">
        <v>55</v>
      </c>
      <c r="D23" s="131" t="s">
        <v>55</v>
      </c>
      <c r="E23" s="148" t="s">
        <v>4589</v>
      </c>
      <c r="F23" s="157">
        <v>2</v>
      </c>
      <c r="G23" s="554">
        <v>892</v>
      </c>
      <c r="H23" s="554">
        <f>F23*G23</f>
        <v>1784</v>
      </c>
      <c r="I23" s="159"/>
      <c r="J23" s="166" t="s">
        <v>4590</v>
      </c>
      <c r="K23" s="156" t="s">
        <v>4563</v>
      </c>
      <c r="L23" s="157"/>
      <c r="M23" s="555">
        <v>45908</v>
      </c>
      <c r="N23" s="131"/>
      <c r="O23" s="157"/>
      <c r="P23" s="555">
        <v>47021</v>
      </c>
      <c r="Q23" s="556">
        <v>45925</v>
      </c>
    </row>
    <row r="24" spans="2:17" s="4" customFormat="1" ht="19.7" customHeight="1">
      <c r="B24" s="28"/>
      <c r="C24" s="28"/>
      <c r="D24" s="28"/>
      <c r="E24" s="35"/>
      <c r="F24" s="27"/>
      <c r="G24" s="36">
        <v>0</v>
      </c>
      <c r="H24" s="36">
        <f>F24*G24</f>
        <v>0</v>
      </c>
      <c r="I24" s="31"/>
      <c r="J24" s="38"/>
      <c r="K24" s="27"/>
      <c r="L24" s="27"/>
      <c r="M24" s="32"/>
      <c r="N24" s="28"/>
      <c r="O24" s="27"/>
      <c r="P24" s="32"/>
      <c r="Q24" s="33"/>
    </row>
    <row r="25" spans="2:17" s="4" customFormat="1" ht="19.7" customHeight="1">
      <c r="B25" s="28"/>
      <c r="C25" s="28"/>
      <c r="D25" s="28"/>
      <c r="E25" s="35"/>
      <c r="F25" s="27"/>
      <c r="G25" s="36">
        <v>0</v>
      </c>
      <c r="H25" s="36">
        <f t="shared" si="0"/>
        <v>0</v>
      </c>
      <c r="I25" s="31"/>
      <c r="J25" s="38"/>
      <c r="K25" s="27"/>
      <c r="L25" s="27"/>
      <c r="M25" s="32"/>
      <c r="N25" s="28"/>
      <c r="O25" s="27"/>
      <c r="P25" s="32"/>
      <c r="Q25" s="33"/>
    </row>
    <row r="26" spans="2:17" s="4" customFormat="1" ht="19.7" customHeight="1">
      <c r="B26" s="28">
        <v>2</v>
      </c>
      <c r="C26" s="28"/>
      <c r="D26" s="28"/>
      <c r="E26" s="35" t="s">
        <v>1265</v>
      </c>
      <c r="F26" s="27">
        <v>15</v>
      </c>
      <c r="G26" s="36">
        <v>5000</v>
      </c>
      <c r="H26" s="36">
        <f t="shared" si="0"/>
        <v>75000</v>
      </c>
      <c r="I26" s="31"/>
      <c r="J26" s="38"/>
      <c r="K26" s="27"/>
      <c r="L26" s="27"/>
      <c r="M26" s="32"/>
      <c r="N26" s="28"/>
      <c r="O26" s="27"/>
      <c r="P26" s="32"/>
      <c r="Q26" s="33"/>
    </row>
    <row r="27" spans="2:17" s="4" customFormat="1" ht="19.7" customHeight="1">
      <c r="B27" s="28"/>
      <c r="C27" s="28"/>
      <c r="D27" s="28"/>
      <c r="E27" s="35"/>
      <c r="F27" s="27"/>
      <c r="G27" s="36">
        <v>0</v>
      </c>
      <c r="H27" s="36">
        <f>F27*G27</f>
        <v>0</v>
      </c>
      <c r="I27" s="31"/>
      <c r="J27" s="38"/>
      <c r="K27" s="27"/>
      <c r="L27" s="27"/>
      <c r="M27" s="32"/>
      <c r="N27" s="28"/>
      <c r="O27" s="27"/>
      <c r="P27" s="32"/>
      <c r="Q27" s="33"/>
    </row>
    <row r="28" spans="2:17" s="4" customFormat="1" ht="19.7" customHeight="1">
      <c r="B28" s="28"/>
      <c r="C28" s="28"/>
      <c r="D28" s="28"/>
      <c r="E28" s="35"/>
      <c r="F28" s="27"/>
      <c r="G28" s="36">
        <v>0</v>
      </c>
      <c r="H28" s="36">
        <f>F28*G28</f>
        <v>0</v>
      </c>
      <c r="I28" s="31"/>
      <c r="J28" s="38"/>
      <c r="K28" s="27"/>
      <c r="L28" s="27"/>
      <c r="M28" s="32"/>
      <c r="N28" s="28"/>
      <c r="O28" s="27"/>
      <c r="P28" s="32"/>
      <c r="Q28" s="33"/>
    </row>
    <row r="29" spans="2:17" s="4" customFormat="1" ht="19.7" customHeight="1">
      <c r="B29" s="28"/>
      <c r="C29" s="28"/>
      <c r="D29" s="28"/>
      <c r="E29" s="35"/>
      <c r="F29" s="27"/>
      <c r="G29" s="36">
        <v>0</v>
      </c>
      <c r="H29" s="36">
        <f>F29*G29</f>
        <v>0</v>
      </c>
      <c r="I29" s="31"/>
      <c r="J29" s="38"/>
      <c r="K29" s="27"/>
      <c r="L29" s="27"/>
      <c r="M29" s="32"/>
      <c r="N29" s="28"/>
      <c r="O29" s="27"/>
      <c r="P29" s="32"/>
      <c r="Q29" s="33"/>
    </row>
    <row r="30" spans="2:17" s="4" customFormat="1" ht="19.7" customHeight="1">
      <c r="B30" s="28"/>
      <c r="C30" s="28"/>
      <c r="D30" s="28"/>
      <c r="E30" s="35"/>
      <c r="F30" s="27"/>
      <c r="G30" s="36">
        <v>0</v>
      </c>
      <c r="H30" s="36">
        <f>F30*G30</f>
        <v>0</v>
      </c>
      <c r="I30" s="31"/>
      <c r="J30" s="38"/>
      <c r="K30" s="27"/>
      <c r="L30" s="27"/>
      <c r="M30" s="32"/>
      <c r="N30" s="28"/>
      <c r="O30" s="27"/>
      <c r="P30" s="32"/>
      <c r="Q30" s="33"/>
    </row>
    <row r="31" spans="2:17">
      <c r="G31" s="10"/>
      <c r="H31" s="10"/>
    </row>
  </sheetData>
  <autoFilter ref="B8:O30" xr:uid="{AAEBF849-87D3-4403-B165-83F50D63374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7CC5-6095-4DF2-870E-28B5719FE2DD}">
  <sheetPr>
    <tabColor theme="7" tint="0.39997558519241921"/>
    <pageSetUpPr fitToPage="1"/>
  </sheetPr>
  <dimension ref="A2:R172"/>
  <sheetViews>
    <sheetView zoomScale="70" zoomScaleNormal="70" workbookViewId="0">
      <pane xSplit="11" ySplit="11" topLeftCell="IV12" activePane="bottomRight" state="frozen"/>
      <selection pane="topRight" activeCell="K1" sqref="K1"/>
      <selection pane="bottomLeft" activeCell="A9" sqref="A9"/>
      <selection pane="bottomRight" activeCell="Q35" sqref="Q35"/>
    </sheetView>
  </sheetViews>
  <sheetFormatPr defaultRowHeight="18.75"/>
  <cols>
    <col min="1" max="1" width="9" style="1"/>
    <col min="2" max="2" width="14.625" style="1" customWidth="1"/>
    <col min="3" max="3" width="10" style="4" customWidth="1"/>
    <col min="4" max="5" width="12.625" style="1" customWidth="1"/>
    <col min="6" max="6" width="57.5" style="1" customWidth="1"/>
    <col min="7" max="7" width="6.25" style="4" customWidth="1"/>
    <col min="8" max="8" width="8.375" style="1" customWidth="1"/>
    <col min="9" max="9" width="8.125" style="1" customWidth="1"/>
    <col min="10" max="10" width="5.75" style="10" customWidth="1"/>
    <col min="11" max="11" width="44.875" style="1" customWidth="1"/>
    <col min="12" max="12" width="27" style="1" customWidth="1"/>
    <col min="13" max="13" width="23.625" style="4" customWidth="1"/>
    <col min="14" max="14" width="13.75" style="4" customWidth="1"/>
    <col min="15" max="15" width="11.625" style="1" customWidth="1"/>
    <col min="16" max="16" width="18.625" style="10" bestFit="1" customWidth="1"/>
    <col min="17" max="17" width="18.625" style="572" bestFit="1" customWidth="1"/>
    <col min="18" max="18" width="15.625" style="572" customWidth="1"/>
    <col min="19" max="257" width="9" style="1"/>
    <col min="258" max="258" width="14.625" style="1" customWidth="1"/>
    <col min="259" max="259" width="10" style="1" customWidth="1"/>
    <col min="260" max="261" width="12.625" style="1" customWidth="1"/>
    <col min="262" max="262" width="57.5" style="1" customWidth="1"/>
    <col min="263" max="263" width="6.25" style="1" customWidth="1"/>
    <col min="264" max="264" width="8.375" style="1" customWidth="1"/>
    <col min="265" max="265" width="8.125" style="1" customWidth="1"/>
    <col min="266" max="266" width="5.75" style="1" customWidth="1"/>
    <col min="267" max="267" width="44.875" style="1" customWidth="1"/>
    <col min="268" max="268" width="27" style="1" customWidth="1"/>
    <col min="269" max="269" width="23.625" style="1" customWidth="1"/>
    <col min="270" max="270" width="13.75" style="1" customWidth="1"/>
    <col min="271" max="271" width="11.625" style="1" customWidth="1"/>
    <col min="272" max="273" width="18.625" style="1" bestFit="1" customWidth="1"/>
    <col min="274" max="274" width="15.625" style="1" customWidth="1"/>
    <col min="275" max="513" width="9" style="1"/>
    <col min="514" max="514" width="14.625" style="1" customWidth="1"/>
    <col min="515" max="515" width="10" style="1" customWidth="1"/>
    <col min="516" max="517" width="12.625" style="1" customWidth="1"/>
    <col min="518" max="518" width="57.5" style="1" customWidth="1"/>
    <col min="519" max="519" width="6.25" style="1" customWidth="1"/>
    <col min="520" max="520" width="8.375" style="1" customWidth="1"/>
    <col min="521" max="521" width="8.125" style="1" customWidth="1"/>
    <col min="522" max="522" width="5.75" style="1" customWidth="1"/>
    <col min="523" max="523" width="44.875" style="1" customWidth="1"/>
    <col min="524" max="524" width="27" style="1" customWidth="1"/>
    <col min="525" max="525" width="23.625" style="1" customWidth="1"/>
    <col min="526" max="526" width="13.75" style="1" customWidth="1"/>
    <col min="527" max="527" width="11.625" style="1" customWidth="1"/>
    <col min="528" max="529" width="18.625" style="1" bestFit="1" customWidth="1"/>
    <col min="530" max="530" width="15.625" style="1" customWidth="1"/>
    <col min="531" max="769" width="9" style="1"/>
    <col min="770" max="770" width="14.625" style="1" customWidth="1"/>
    <col min="771" max="771" width="10" style="1" customWidth="1"/>
    <col min="772" max="773" width="12.625" style="1" customWidth="1"/>
    <col min="774" max="774" width="57.5" style="1" customWidth="1"/>
    <col min="775" max="775" width="6.25" style="1" customWidth="1"/>
    <col min="776" max="776" width="8.375" style="1" customWidth="1"/>
    <col min="777" max="777" width="8.125" style="1" customWidth="1"/>
    <col min="778" max="778" width="5.75" style="1" customWidth="1"/>
    <col min="779" max="779" width="44.875" style="1" customWidth="1"/>
    <col min="780" max="780" width="27" style="1" customWidth="1"/>
    <col min="781" max="781" width="23.625" style="1" customWidth="1"/>
    <col min="782" max="782" width="13.75" style="1" customWidth="1"/>
    <col min="783" max="783" width="11.625" style="1" customWidth="1"/>
    <col min="784" max="785" width="18.625" style="1" bestFit="1" customWidth="1"/>
    <col min="786" max="786" width="15.625" style="1" customWidth="1"/>
    <col min="787" max="1025" width="9" style="1"/>
    <col min="1026" max="1026" width="14.625" style="1" customWidth="1"/>
    <col min="1027" max="1027" width="10" style="1" customWidth="1"/>
    <col min="1028" max="1029" width="12.625" style="1" customWidth="1"/>
    <col min="1030" max="1030" width="57.5" style="1" customWidth="1"/>
    <col min="1031" max="1031" width="6.25" style="1" customWidth="1"/>
    <col min="1032" max="1032" width="8.375" style="1" customWidth="1"/>
    <col min="1033" max="1033" width="8.125" style="1" customWidth="1"/>
    <col min="1034" max="1034" width="5.75" style="1" customWidth="1"/>
    <col min="1035" max="1035" width="44.875" style="1" customWidth="1"/>
    <col min="1036" max="1036" width="27" style="1" customWidth="1"/>
    <col min="1037" max="1037" width="23.625" style="1" customWidth="1"/>
    <col min="1038" max="1038" width="13.75" style="1" customWidth="1"/>
    <col min="1039" max="1039" width="11.625" style="1" customWidth="1"/>
    <col min="1040" max="1041" width="18.625" style="1" bestFit="1" customWidth="1"/>
    <col min="1042" max="1042" width="15.625" style="1" customWidth="1"/>
    <col min="1043" max="1281" width="9" style="1"/>
    <col min="1282" max="1282" width="14.625" style="1" customWidth="1"/>
    <col min="1283" max="1283" width="10" style="1" customWidth="1"/>
    <col min="1284" max="1285" width="12.625" style="1" customWidth="1"/>
    <col min="1286" max="1286" width="57.5" style="1" customWidth="1"/>
    <col min="1287" max="1287" width="6.25" style="1" customWidth="1"/>
    <col min="1288" max="1288" width="8.375" style="1" customWidth="1"/>
    <col min="1289" max="1289" width="8.125" style="1" customWidth="1"/>
    <col min="1290" max="1290" width="5.75" style="1" customWidth="1"/>
    <col min="1291" max="1291" width="44.875" style="1" customWidth="1"/>
    <col min="1292" max="1292" width="27" style="1" customWidth="1"/>
    <col min="1293" max="1293" width="23.625" style="1" customWidth="1"/>
    <col min="1294" max="1294" width="13.75" style="1" customWidth="1"/>
    <col min="1295" max="1295" width="11.625" style="1" customWidth="1"/>
    <col min="1296" max="1297" width="18.625" style="1" bestFit="1" customWidth="1"/>
    <col min="1298" max="1298" width="15.625" style="1" customWidth="1"/>
    <col min="1299" max="1537" width="9" style="1"/>
    <col min="1538" max="1538" width="14.625" style="1" customWidth="1"/>
    <col min="1539" max="1539" width="10" style="1" customWidth="1"/>
    <col min="1540" max="1541" width="12.625" style="1" customWidth="1"/>
    <col min="1542" max="1542" width="57.5" style="1" customWidth="1"/>
    <col min="1543" max="1543" width="6.25" style="1" customWidth="1"/>
    <col min="1544" max="1544" width="8.375" style="1" customWidth="1"/>
    <col min="1545" max="1545" width="8.125" style="1" customWidth="1"/>
    <col min="1546" max="1546" width="5.75" style="1" customWidth="1"/>
    <col min="1547" max="1547" width="44.875" style="1" customWidth="1"/>
    <col min="1548" max="1548" width="27" style="1" customWidth="1"/>
    <col min="1549" max="1549" width="23.625" style="1" customWidth="1"/>
    <col min="1550" max="1550" width="13.75" style="1" customWidth="1"/>
    <col min="1551" max="1551" width="11.625" style="1" customWidth="1"/>
    <col min="1552" max="1553" width="18.625" style="1" bestFit="1" customWidth="1"/>
    <col min="1554" max="1554" width="15.625" style="1" customWidth="1"/>
    <col min="1555" max="1793" width="9" style="1"/>
    <col min="1794" max="1794" width="14.625" style="1" customWidth="1"/>
    <col min="1795" max="1795" width="10" style="1" customWidth="1"/>
    <col min="1796" max="1797" width="12.625" style="1" customWidth="1"/>
    <col min="1798" max="1798" width="57.5" style="1" customWidth="1"/>
    <col min="1799" max="1799" width="6.25" style="1" customWidth="1"/>
    <col min="1800" max="1800" width="8.375" style="1" customWidth="1"/>
    <col min="1801" max="1801" width="8.125" style="1" customWidth="1"/>
    <col min="1802" max="1802" width="5.75" style="1" customWidth="1"/>
    <col min="1803" max="1803" width="44.875" style="1" customWidth="1"/>
    <col min="1804" max="1804" width="27" style="1" customWidth="1"/>
    <col min="1805" max="1805" width="23.625" style="1" customWidth="1"/>
    <col min="1806" max="1806" width="13.75" style="1" customWidth="1"/>
    <col min="1807" max="1807" width="11.625" style="1" customWidth="1"/>
    <col min="1808" max="1809" width="18.625" style="1" bestFit="1" customWidth="1"/>
    <col min="1810" max="1810" width="15.625" style="1" customWidth="1"/>
    <col min="1811" max="2049" width="9" style="1"/>
    <col min="2050" max="2050" width="14.625" style="1" customWidth="1"/>
    <col min="2051" max="2051" width="10" style="1" customWidth="1"/>
    <col min="2052" max="2053" width="12.625" style="1" customWidth="1"/>
    <col min="2054" max="2054" width="57.5" style="1" customWidth="1"/>
    <col min="2055" max="2055" width="6.25" style="1" customWidth="1"/>
    <col min="2056" max="2056" width="8.375" style="1" customWidth="1"/>
    <col min="2057" max="2057" width="8.125" style="1" customWidth="1"/>
    <col min="2058" max="2058" width="5.75" style="1" customWidth="1"/>
    <col min="2059" max="2059" width="44.875" style="1" customWidth="1"/>
    <col min="2060" max="2060" width="27" style="1" customWidth="1"/>
    <col min="2061" max="2061" width="23.625" style="1" customWidth="1"/>
    <col min="2062" max="2062" width="13.75" style="1" customWidth="1"/>
    <col min="2063" max="2063" width="11.625" style="1" customWidth="1"/>
    <col min="2064" max="2065" width="18.625" style="1" bestFit="1" customWidth="1"/>
    <col min="2066" max="2066" width="15.625" style="1" customWidth="1"/>
    <col min="2067" max="2305" width="9" style="1"/>
    <col min="2306" max="2306" width="14.625" style="1" customWidth="1"/>
    <col min="2307" max="2307" width="10" style="1" customWidth="1"/>
    <col min="2308" max="2309" width="12.625" style="1" customWidth="1"/>
    <col min="2310" max="2310" width="57.5" style="1" customWidth="1"/>
    <col min="2311" max="2311" width="6.25" style="1" customWidth="1"/>
    <col min="2312" max="2312" width="8.375" style="1" customWidth="1"/>
    <col min="2313" max="2313" width="8.125" style="1" customWidth="1"/>
    <col min="2314" max="2314" width="5.75" style="1" customWidth="1"/>
    <col min="2315" max="2315" width="44.875" style="1" customWidth="1"/>
    <col min="2316" max="2316" width="27" style="1" customWidth="1"/>
    <col min="2317" max="2317" width="23.625" style="1" customWidth="1"/>
    <col min="2318" max="2318" width="13.75" style="1" customWidth="1"/>
    <col min="2319" max="2319" width="11.625" style="1" customWidth="1"/>
    <col min="2320" max="2321" width="18.625" style="1" bestFit="1" customWidth="1"/>
    <col min="2322" max="2322" width="15.625" style="1" customWidth="1"/>
    <col min="2323" max="2561" width="9" style="1"/>
    <col min="2562" max="2562" width="14.625" style="1" customWidth="1"/>
    <col min="2563" max="2563" width="10" style="1" customWidth="1"/>
    <col min="2564" max="2565" width="12.625" style="1" customWidth="1"/>
    <col min="2566" max="2566" width="57.5" style="1" customWidth="1"/>
    <col min="2567" max="2567" width="6.25" style="1" customWidth="1"/>
    <col min="2568" max="2568" width="8.375" style="1" customWidth="1"/>
    <col min="2569" max="2569" width="8.125" style="1" customWidth="1"/>
    <col min="2570" max="2570" width="5.75" style="1" customWidth="1"/>
    <col min="2571" max="2571" width="44.875" style="1" customWidth="1"/>
    <col min="2572" max="2572" width="27" style="1" customWidth="1"/>
    <col min="2573" max="2573" width="23.625" style="1" customWidth="1"/>
    <col min="2574" max="2574" width="13.75" style="1" customWidth="1"/>
    <col min="2575" max="2575" width="11.625" style="1" customWidth="1"/>
    <col min="2576" max="2577" width="18.625" style="1" bestFit="1" customWidth="1"/>
    <col min="2578" max="2578" width="15.625" style="1" customWidth="1"/>
    <col min="2579" max="2817" width="9" style="1"/>
    <col min="2818" max="2818" width="14.625" style="1" customWidth="1"/>
    <col min="2819" max="2819" width="10" style="1" customWidth="1"/>
    <col min="2820" max="2821" width="12.625" style="1" customWidth="1"/>
    <col min="2822" max="2822" width="57.5" style="1" customWidth="1"/>
    <col min="2823" max="2823" width="6.25" style="1" customWidth="1"/>
    <col min="2824" max="2824" width="8.375" style="1" customWidth="1"/>
    <col min="2825" max="2825" width="8.125" style="1" customWidth="1"/>
    <col min="2826" max="2826" width="5.75" style="1" customWidth="1"/>
    <col min="2827" max="2827" width="44.875" style="1" customWidth="1"/>
    <col min="2828" max="2828" width="27" style="1" customWidth="1"/>
    <col min="2829" max="2829" width="23.625" style="1" customWidth="1"/>
    <col min="2830" max="2830" width="13.75" style="1" customWidth="1"/>
    <col min="2831" max="2831" width="11.625" style="1" customWidth="1"/>
    <col min="2832" max="2833" width="18.625" style="1" bestFit="1" customWidth="1"/>
    <col min="2834" max="2834" width="15.625" style="1" customWidth="1"/>
    <col min="2835" max="3073" width="9" style="1"/>
    <col min="3074" max="3074" width="14.625" style="1" customWidth="1"/>
    <col min="3075" max="3075" width="10" style="1" customWidth="1"/>
    <col min="3076" max="3077" width="12.625" style="1" customWidth="1"/>
    <col min="3078" max="3078" width="57.5" style="1" customWidth="1"/>
    <col min="3079" max="3079" width="6.25" style="1" customWidth="1"/>
    <col min="3080" max="3080" width="8.375" style="1" customWidth="1"/>
    <col min="3081" max="3081" width="8.125" style="1" customWidth="1"/>
    <col min="3082" max="3082" width="5.75" style="1" customWidth="1"/>
    <col min="3083" max="3083" width="44.875" style="1" customWidth="1"/>
    <col min="3084" max="3084" width="27" style="1" customWidth="1"/>
    <col min="3085" max="3085" width="23.625" style="1" customWidth="1"/>
    <col min="3086" max="3086" width="13.75" style="1" customWidth="1"/>
    <col min="3087" max="3087" width="11.625" style="1" customWidth="1"/>
    <col min="3088" max="3089" width="18.625" style="1" bestFit="1" customWidth="1"/>
    <col min="3090" max="3090" width="15.625" style="1" customWidth="1"/>
    <col min="3091" max="3329" width="9" style="1"/>
    <col min="3330" max="3330" width="14.625" style="1" customWidth="1"/>
    <col min="3331" max="3331" width="10" style="1" customWidth="1"/>
    <col min="3332" max="3333" width="12.625" style="1" customWidth="1"/>
    <col min="3334" max="3334" width="57.5" style="1" customWidth="1"/>
    <col min="3335" max="3335" width="6.25" style="1" customWidth="1"/>
    <col min="3336" max="3336" width="8.375" style="1" customWidth="1"/>
    <col min="3337" max="3337" width="8.125" style="1" customWidth="1"/>
    <col min="3338" max="3338" width="5.75" style="1" customWidth="1"/>
    <col min="3339" max="3339" width="44.875" style="1" customWidth="1"/>
    <col min="3340" max="3340" width="27" style="1" customWidth="1"/>
    <col min="3341" max="3341" width="23.625" style="1" customWidth="1"/>
    <col min="3342" max="3342" width="13.75" style="1" customWidth="1"/>
    <col min="3343" max="3343" width="11.625" style="1" customWidth="1"/>
    <col min="3344" max="3345" width="18.625" style="1" bestFit="1" customWidth="1"/>
    <col min="3346" max="3346" width="15.625" style="1" customWidth="1"/>
    <col min="3347" max="3585" width="9" style="1"/>
    <col min="3586" max="3586" width="14.625" style="1" customWidth="1"/>
    <col min="3587" max="3587" width="10" style="1" customWidth="1"/>
    <col min="3588" max="3589" width="12.625" style="1" customWidth="1"/>
    <col min="3590" max="3590" width="57.5" style="1" customWidth="1"/>
    <col min="3591" max="3591" width="6.25" style="1" customWidth="1"/>
    <col min="3592" max="3592" width="8.375" style="1" customWidth="1"/>
    <col min="3593" max="3593" width="8.125" style="1" customWidth="1"/>
    <col min="3594" max="3594" width="5.75" style="1" customWidth="1"/>
    <col min="3595" max="3595" width="44.875" style="1" customWidth="1"/>
    <col min="3596" max="3596" width="27" style="1" customWidth="1"/>
    <col min="3597" max="3597" width="23.625" style="1" customWidth="1"/>
    <col min="3598" max="3598" width="13.75" style="1" customWidth="1"/>
    <col min="3599" max="3599" width="11.625" style="1" customWidth="1"/>
    <col min="3600" max="3601" width="18.625" style="1" bestFit="1" customWidth="1"/>
    <col min="3602" max="3602" width="15.625" style="1" customWidth="1"/>
    <col min="3603" max="3841" width="9" style="1"/>
    <col min="3842" max="3842" width="14.625" style="1" customWidth="1"/>
    <col min="3843" max="3843" width="10" style="1" customWidth="1"/>
    <col min="3844" max="3845" width="12.625" style="1" customWidth="1"/>
    <col min="3846" max="3846" width="57.5" style="1" customWidth="1"/>
    <col min="3847" max="3847" width="6.25" style="1" customWidth="1"/>
    <col min="3848" max="3848" width="8.375" style="1" customWidth="1"/>
    <col min="3849" max="3849" width="8.125" style="1" customWidth="1"/>
    <col min="3850" max="3850" width="5.75" style="1" customWidth="1"/>
    <col min="3851" max="3851" width="44.875" style="1" customWidth="1"/>
    <col min="3852" max="3852" width="27" style="1" customWidth="1"/>
    <col min="3853" max="3853" width="23.625" style="1" customWidth="1"/>
    <col min="3854" max="3854" width="13.75" style="1" customWidth="1"/>
    <col min="3855" max="3855" width="11.625" style="1" customWidth="1"/>
    <col min="3856" max="3857" width="18.625" style="1" bestFit="1" customWidth="1"/>
    <col min="3858" max="3858" width="15.625" style="1" customWidth="1"/>
    <col min="3859" max="4097" width="9" style="1"/>
    <col min="4098" max="4098" width="14.625" style="1" customWidth="1"/>
    <col min="4099" max="4099" width="10" style="1" customWidth="1"/>
    <col min="4100" max="4101" width="12.625" style="1" customWidth="1"/>
    <col min="4102" max="4102" width="57.5" style="1" customWidth="1"/>
    <col min="4103" max="4103" width="6.25" style="1" customWidth="1"/>
    <col min="4104" max="4104" width="8.375" style="1" customWidth="1"/>
    <col min="4105" max="4105" width="8.125" style="1" customWidth="1"/>
    <col min="4106" max="4106" width="5.75" style="1" customWidth="1"/>
    <col min="4107" max="4107" width="44.875" style="1" customWidth="1"/>
    <col min="4108" max="4108" width="27" style="1" customWidth="1"/>
    <col min="4109" max="4109" width="23.625" style="1" customWidth="1"/>
    <col min="4110" max="4110" width="13.75" style="1" customWidth="1"/>
    <col min="4111" max="4111" width="11.625" style="1" customWidth="1"/>
    <col min="4112" max="4113" width="18.625" style="1" bestFit="1" customWidth="1"/>
    <col min="4114" max="4114" width="15.625" style="1" customWidth="1"/>
    <col min="4115" max="4353" width="9" style="1"/>
    <col min="4354" max="4354" width="14.625" style="1" customWidth="1"/>
    <col min="4355" max="4355" width="10" style="1" customWidth="1"/>
    <col min="4356" max="4357" width="12.625" style="1" customWidth="1"/>
    <col min="4358" max="4358" width="57.5" style="1" customWidth="1"/>
    <col min="4359" max="4359" width="6.25" style="1" customWidth="1"/>
    <col min="4360" max="4360" width="8.375" style="1" customWidth="1"/>
    <col min="4361" max="4361" width="8.125" style="1" customWidth="1"/>
    <col min="4362" max="4362" width="5.75" style="1" customWidth="1"/>
    <col min="4363" max="4363" width="44.875" style="1" customWidth="1"/>
    <col min="4364" max="4364" width="27" style="1" customWidth="1"/>
    <col min="4365" max="4365" width="23.625" style="1" customWidth="1"/>
    <col min="4366" max="4366" width="13.75" style="1" customWidth="1"/>
    <col min="4367" max="4367" width="11.625" style="1" customWidth="1"/>
    <col min="4368" max="4369" width="18.625" style="1" bestFit="1" customWidth="1"/>
    <col min="4370" max="4370" width="15.625" style="1" customWidth="1"/>
    <col min="4371" max="4609" width="9" style="1"/>
    <col min="4610" max="4610" width="14.625" style="1" customWidth="1"/>
    <col min="4611" max="4611" width="10" style="1" customWidth="1"/>
    <col min="4612" max="4613" width="12.625" style="1" customWidth="1"/>
    <col min="4614" max="4614" width="57.5" style="1" customWidth="1"/>
    <col min="4615" max="4615" width="6.25" style="1" customWidth="1"/>
    <col min="4616" max="4616" width="8.375" style="1" customWidth="1"/>
    <col min="4617" max="4617" width="8.125" style="1" customWidth="1"/>
    <col min="4618" max="4618" width="5.75" style="1" customWidth="1"/>
    <col min="4619" max="4619" width="44.875" style="1" customWidth="1"/>
    <col min="4620" max="4620" width="27" style="1" customWidth="1"/>
    <col min="4621" max="4621" width="23.625" style="1" customWidth="1"/>
    <col min="4622" max="4622" width="13.75" style="1" customWidth="1"/>
    <col min="4623" max="4623" width="11.625" style="1" customWidth="1"/>
    <col min="4624" max="4625" width="18.625" style="1" bestFit="1" customWidth="1"/>
    <col min="4626" max="4626" width="15.625" style="1" customWidth="1"/>
    <col min="4627" max="4865" width="9" style="1"/>
    <col min="4866" max="4866" width="14.625" style="1" customWidth="1"/>
    <col min="4867" max="4867" width="10" style="1" customWidth="1"/>
    <col min="4868" max="4869" width="12.625" style="1" customWidth="1"/>
    <col min="4870" max="4870" width="57.5" style="1" customWidth="1"/>
    <col min="4871" max="4871" width="6.25" style="1" customWidth="1"/>
    <col min="4872" max="4872" width="8.375" style="1" customWidth="1"/>
    <col min="4873" max="4873" width="8.125" style="1" customWidth="1"/>
    <col min="4874" max="4874" width="5.75" style="1" customWidth="1"/>
    <col min="4875" max="4875" width="44.875" style="1" customWidth="1"/>
    <col min="4876" max="4876" width="27" style="1" customWidth="1"/>
    <col min="4877" max="4877" width="23.625" style="1" customWidth="1"/>
    <col min="4878" max="4878" width="13.75" style="1" customWidth="1"/>
    <col min="4879" max="4879" width="11.625" style="1" customWidth="1"/>
    <col min="4880" max="4881" width="18.625" style="1" bestFit="1" customWidth="1"/>
    <col min="4882" max="4882" width="15.625" style="1" customWidth="1"/>
    <col min="4883" max="5121" width="9" style="1"/>
    <col min="5122" max="5122" width="14.625" style="1" customWidth="1"/>
    <col min="5123" max="5123" width="10" style="1" customWidth="1"/>
    <col min="5124" max="5125" width="12.625" style="1" customWidth="1"/>
    <col min="5126" max="5126" width="57.5" style="1" customWidth="1"/>
    <col min="5127" max="5127" width="6.25" style="1" customWidth="1"/>
    <col min="5128" max="5128" width="8.375" style="1" customWidth="1"/>
    <col min="5129" max="5129" width="8.125" style="1" customWidth="1"/>
    <col min="5130" max="5130" width="5.75" style="1" customWidth="1"/>
    <col min="5131" max="5131" width="44.875" style="1" customWidth="1"/>
    <col min="5132" max="5132" width="27" style="1" customWidth="1"/>
    <col min="5133" max="5133" width="23.625" style="1" customWidth="1"/>
    <col min="5134" max="5134" width="13.75" style="1" customWidth="1"/>
    <col min="5135" max="5135" width="11.625" style="1" customWidth="1"/>
    <col min="5136" max="5137" width="18.625" style="1" bestFit="1" customWidth="1"/>
    <col min="5138" max="5138" width="15.625" style="1" customWidth="1"/>
    <col min="5139" max="5377" width="9" style="1"/>
    <col min="5378" max="5378" width="14.625" style="1" customWidth="1"/>
    <col min="5379" max="5379" width="10" style="1" customWidth="1"/>
    <col min="5380" max="5381" width="12.625" style="1" customWidth="1"/>
    <col min="5382" max="5382" width="57.5" style="1" customWidth="1"/>
    <col min="5383" max="5383" width="6.25" style="1" customWidth="1"/>
    <col min="5384" max="5384" width="8.375" style="1" customWidth="1"/>
    <col min="5385" max="5385" width="8.125" style="1" customWidth="1"/>
    <col min="5386" max="5386" width="5.75" style="1" customWidth="1"/>
    <col min="5387" max="5387" width="44.875" style="1" customWidth="1"/>
    <col min="5388" max="5388" width="27" style="1" customWidth="1"/>
    <col min="5389" max="5389" width="23.625" style="1" customWidth="1"/>
    <col min="5390" max="5390" width="13.75" style="1" customWidth="1"/>
    <col min="5391" max="5391" width="11.625" style="1" customWidth="1"/>
    <col min="5392" max="5393" width="18.625" style="1" bestFit="1" customWidth="1"/>
    <col min="5394" max="5394" width="15.625" style="1" customWidth="1"/>
    <col min="5395" max="5633" width="9" style="1"/>
    <col min="5634" max="5634" width="14.625" style="1" customWidth="1"/>
    <col min="5635" max="5635" width="10" style="1" customWidth="1"/>
    <col min="5636" max="5637" width="12.625" style="1" customWidth="1"/>
    <col min="5638" max="5638" width="57.5" style="1" customWidth="1"/>
    <col min="5639" max="5639" width="6.25" style="1" customWidth="1"/>
    <col min="5640" max="5640" width="8.375" style="1" customWidth="1"/>
    <col min="5641" max="5641" width="8.125" style="1" customWidth="1"/>
    <col min="5642" max="5642" width="5.75" style="1" customWidth="1"/>
    <col min="5643" max="5643" width="44.875" style="1" customWidth="1"/>
    <col min="5644" max="5644" width="27" style="1" customWidth="1"/>
    <col min="5645" max="5645" width="23.625" style="1" customWidth="1"/>
    <col min="5646" max="5646" width="13.75" style="1" customWidth="1"/>
    <col min="5647" max="5647" width="11.625" style="1" customWidth="1"/>
    <col min="5648" max="5649" width="18.625" style="1" bestFit="1" customWidth="1"/>
    <col min="5650" max="5650" width="15.625" style="1" customWidth="1"/>
    <col min="5651" max="5889" width="9" style="1"/>
    <col min="5890" max="5890" width="14.625" style="1" customWidth="1"/>
    <col min="5891" max="5891" width="10" style="1" customWidth="1"/>
    <col min="5892" max="5893" width="12.625" style="1" customWidth="1"/>
    <col min="5894" max="5894" width="57.5" style="1" customWidth="1"/>
    <col min="5895" max="5895" width="6.25" style="1" customWidth="1"/>
    <col min="5896" max="5896" width="8.375" style="1" customWidth="1"/>
    <col min="5897" max="5897" width="8.125" style="1" customWidth="1"/>
    <col min="5898" max="5898" width="5.75" style="1" customWidth="1"/>
    <col min="5899" max="5899" width="44.875" style="1" customWidth="1"/>
    <col min="5900" max="5900" width="27" style="1" customWidth="1"/>
    <col min="5901" max="5901" width="23.625" style="1" customWidth="1"/>
    <col min="5902" max="5902" width="13.75" style="1" customWidth="1"/>
    <col min="5903" max="5903" width="11.625" style="1" customWidth="1"/>
    <col min="5904" max="5905" width="18.625" style="1" bestFit="1" customWidth="1"/>
    <col min="5906" max="5906" width="15.625" style="1" customWidth="1"/>
    <col min="5907" max="6145" width="9" style="1"/>
    <col min="6146" max="6146" width="14.625" style="1" customWidth="1"/>
    <col min="6147" max="6147" width="10" style="1" customWidth="1"/>
    <col min="6148" max="6149" width="12.625" style="1" customWidth="1"/>
    <col min="6150" max="6150" width="57.5" style="1" customWidth="1"/>
    <col min="6151" max="6151" width="6.25" style="1" customWidth="1"/>
    <col min="6152" max="6152" width="8.375" style="1" customWidth="1"/>
    <col min="6153" max="6153" width="8.125" style="1" customWidth="1"/>
    <col min="6154" max="6154" width="5.75" style="1" customWidth="1"/>
    <col min="6155" max="6155" width="44.875" style="1" customWidth="1"/>
    <col min="6156" max="6156" width="27" style="1" customWidth="1"/>
    <col min="6157" max="6157" width="23.625" style="1" customWidth="1"/>
    <col min="6158" max="6158" width="13.75" style="1" customWidth="1"/>
    <col min="6159" max="6159" width="11.625" style="1" customWidth="1"/>
    <col min="6160" max="6161" width="18.625" style="1" bestFit="1" customWidth="1"/>
    <col min="6162" max="6162" width="15.625" style="1" customWidth="1"/>
    <col min="6163" max="6401" width="9" style="1"/>
    <col min="6402" max="6402" width="14.625" style="1" customWidth="1"/>
    <col min="6403" max="6403" width="10" style="1" customWidth="1"/>
    <col min="6404" max="6405" width="12.625" style="1" customWidth="1"/>
    <col min="6406" max="6406" width="57.5" style="1" customWidth="1"/>
    <col min="6407" max="6407" width="6.25" style="1" customWidth="1"/>
    <col min="6408" max="6408" width="8.375" style="1" customWidth="1"/>
    <col min="6409" max="6409" width="8.125" style="1" customWidth="1"/>
    <col min="6410" max="6410" width="5.75" style="1" customWidth="1"/>
    <col min="6411" max="6411" width="44.875" style="1" customWidth="1"/>
    <col min="6412" max="6412" width="27" style="1" customWidth="1"/>
    <col min="6413" max="6413" width="23.625" style="1" customWidth="1"/>
    <col min="6414" max="6414" width="13.75" style="1" customWidth="1"/>
    <col min="6415" max="6415" width="11.625" style="1" customWidth="1"/>
    <col min="6416" max="6417" width="18.625" style="1" bestFit="1" customWidth="1"/>
    <col min="6418" max="6418" width="15.625" style="1" customWidth="1"/>
    <col min="6419" max="6657" width="9" style="1"/>
    <col min="6658" max="6658" width="14.625" style="1" customWidth="1"/>
    <col min="6659" max="6659" width="10" style="1" customWidth="1"/>
    <col min="6660" max="6661" width="12.625" style="1" customWidth="1"/>
    <col min="6662" max="6662" width="57.5" style="1" customWidth="1"/>
    <col min="6663" max="6663" width="6.25" style="1" customWidth="1"/>
    <col min="6664" max="6664" width="8.375" style="1" customWidth="1"/>
    <col min="6665" max="6665" width="8.125" style="1" customWidth="1"/>
    <col min="6666" max="6666" width="5.75" style="1" customWidth="1"/>
    <col min="6667" max="6667" width="44.875" style="1" customWidth="1"/>
    <col min="6668" max="6668" width="27" style="1" customWidth="1"/>
    <col min="6669" max="6669" width="23.625" style="1" customWidth="1"/>
    <col min="6670" max="6670" width="13.75" style="1" customWidth="1"/>
    <col min="6671" max="6671" width="11.625" style="1" customWidth="1"/>
    <col min="6672" max="6673" width="18.625" style="1" bestFit="1" customWidth="1"/>
    <col min="6674" max="6674" width="15.625" style="1" customWidth="1"/>
    <col min="6675" max="6913" width="9" style="1"/>
    <col min="6914" max="6914" width="14.625" style="1" customWidth="1"/>
    <col min="6915" max="6915" width="10" style="1" customWidth="1"/>
    <col min="6916" max="6917" width="12.625" style="1" customWidth="1"/>
    <col min="6918" max="6918" width="57.5" style="1" customWidth="1"/>
    <col min="6919" max="6919" width="6.25" style="1" customWidth="1"/>
    <col min="6920" max="6920" width="8.375" style="1" customWidth="1"/>
    <col min="6921" max="6921" width="8.125" style="1" customWidth="1"/>
    <col min="6922" max="6922" width="5.75" style="1" customWidth="1"/>
    <col min="6923" max="6923" width="44.875" style="1" customWidth="1"/>
    <col min="6924" max="6924" width="27" style="1" customWidth="1"/>
    <col min="6925" max="6925" width="23.625" style="1" customWidth="1"/>
    <col min="6926" max="6926" width="13.75" style="1" customWidth="1"/>
    <col min="6927" max="6927" width="11.625" style="1" customWidth="1"/>
    <col min="6928" max="6929" width="18.625" style="1" bestFit="1" customWidth="1"/>
    <col min="6930" max="6930" width="15.625" style="1" customWidth="1"/>
    <col min="6931" max="7169" width="9" style="1"/>
    <col min="7170" max="7170" width="14.625" style="1" customWidth="1"/>
    <col min="7171" max="7171" width="10" style="1" customWidth="1"/>
    <col min="7172" max="7173" width="12.625" style="1" customWidth="1"/>
    <col min="7174" max="7174" width="57.5" style="1" customWidth="1"/>
    <col min="7175" max="7175" width="6.25" style="1" customWidth="1"/>
    <col min="7176" max="7176" width="8.375" style="1" customWidth="1"/>
    <col min="7177" max="7177" width="8.125" style="1" customWidth="1"/>
    <col min="7178" max="7178" width="5.75" style="1" customWidth="1"/>
    <col min="7179" max="7179" width="44.875" style="1" customWidth="1"/>
    <col min="7180" max="7180" width="27" style="1" customWidth="1"/>
    <col min="7181" max="7181" width="23.625" style="1" customWidth="1"/>
    <col min="7182" max="7182" width="13.75" style="1" customWidth="1"/>
    <col min="7183" max="7183" width="11.625" style="1" customWidth="1"/>
    <col min="7184" max="7185" width="18.625" style="1" bestFit="1" customWidth="1"/>
    <col min="7186" max="7186" width="15.625" style="1" customWidth="1"/>
    <col min="7187" max="7425" width="9" style="1"/>
    <col min="7426" max="7426" width="14.625" style="1" customWidth="1"/>
    <col min="7427" max="7427" width="10" style="1" customWidth="1"/>
    <col min="7428" max="7429" width="12.625" style="1" customWidth="1"/>
    <col min="7430" max="7430" width="57.5" style="1" customWidth="1"/>
    <col min="7431" max="7431" width="6.25" style="1" customWidth="1"/>
    <col min="7432" max="7432" width="8.375" style="1" customWidth="1"/>
    <col min="7433" max="7433" width="8.125" style="1" customWidth="1"/>
    <col min="7434" max="7434" width="5.75" style="1" customWidth="1"/>
    <col min="7435" max="7435" width="44.875" style="1" customWidth="1"/>
    <col min="7436" max="7436" width="27" style="1" customWidth="1"/>
    <col min="7437" max="7437" width="23.625" style="1" customWidth="1"/>
    <col min="7438" max="7438" width="13.75" style="1" customWidth="1"/>
    <col min="7439" max="7439" width="11.625" style="1" customWidth="1"/>
    <col min="7440" max="7441" width="18.625" style="1" bestFit="1" customWidth="1"/>
    <col min="7442" max="7442" width="15.625" style="1" customWidth="1"/>
    <col min="7443" max="7681" width="9" style="1"/>
    <col min="7682" max="7682" width="14.625" style="1" customWidth="1"/>
    <col min="7683" max="7683" width="10" style="1" customWidth="1"/>
    <col min="7684" max="7685" width="12.625" style="1" customWidth="1"/>
    <col min="7686" max="7686" width="57.5" style="1" customWidth="1"/>
    <col min="7687" max="7687" width="6.25" style="1" customWidth="1"/>
    <col min="7688" max="7688" width="8.375" style="1" customWidth="1"/>
    <col min="7689" max="7689" width="8.125" style="1" customWidth="1"/>
    <col min="7690" max="7690" width="5.75" style="1" customWidth="1"/>
    <col min="7691" max="7691" width="44.875" style="1" customWidth="1"/>
    <col min="7692" max="7692" width="27" style="1" customWidth="1"/>
    <col min="7693" max="7693" width="23.625" style="1" customWidth="1"/>
    <col min="7694" max="7694" width="13.75" style="1" customWidth="1"/>
    <col min="7695" max="7695" width="11.625" style="1" customWidth="1"/>
    <col min="7696" max="7697" width="18.625" style="1" bestFit="1" customWidth="1"/>
    <col min="7698" max="7698" width="15.625" style="1" customWidth="1"/>
    <col min="7699" max="7937" width="9" style="1"/>
    <col min="7938" max="7938" width="14.625" style="1" customWidth="1"/>
    <col min="7939" max="7939" width="10" style="1" customWidth="1"/>
    <col min="7940" max="7941" width="12.625" style="1" customWidth="1"/>
    <col min="7942" max="7942" width="57.5" style="1" customWidth="1"/>
    <col min="7943" max="7943" width="6.25" style="1" customWidth="1"/>
    <col min="7944" max="7944" width="8.375" style="1" customWidth="1"/>
    <col min="7945" max="7945" width="8.125" style="1" customWidth="1"/>
    <col min="7946" max="7946" width="5.75" style="1" customWidth="1"/>
    <col min="7947" max="7947" width="44.875" style="1" customWidth="1"/>
    <col min="7948" max="7948" width="27" style="1" customWidth="1"/>
    <col min="7949" max="7949" width="23.625" style="1" customWidth="1"/>
    <col min="7950" max="7950" width="13.75" style="1" customWidth="1"/>
    <col min="7951" max="7951" width="11.625" style="1" customWidth="1"/>
    <col min="7952" max="7953" width="18.625" style="1" bestFit="1" customWidth="1"/>
    <col min="7954" max="7954" width="15.625" style="1" customWidth="1"/>
    <col min="7955" max="8193" width="9" style="1"/>
    <col min="8194" max="8194" width="14.625" style="1" customWidth="1"/>
    <col min="8195" max="8195" width="10" style="1" customWidth="1"/>
    <col min="8196" max="8197" width="12.625" style="1" customWidth="1"/>
    <col min="8198" max="8198" width="57.5" style="1" customWidth="1"/>
    <col min="8199" max="8199" width="6.25" style="1" customWidth="1"/>
    <col min="8200" max="8200" width="8.375" style="1" customWidth="1"/>
    <col min="8201" max="8201" width="8.125" style="1" customWidth="1"/>
    <col min="8202" max="8202" width="5.75" style="1" customWidth="1"/>
    <col min="8203" max="8203" width="44.875" style="1" customWidth="1"/>
    <col min="8204" max="8204" width="27" style="1" customWidth="1"/>
    <col min="8205" max="8205" width="23.625" style="1" customWidth="1"/>
    <col min="8206" max="8206" width="13.75" style="1" customWidth="1"/>
    <col min="8207" max="8207" width="11.625" style="1" customWidth="1"/>
    <col min="8208" max="8209" width="18.625" style="1" bestFit="1" customWidth="1"/>
    <col min="8210" max="8210" width="15.625" style="1" customWidth="1"/>
    <col min="8211" max="8449" width="9" style="1"/>
    <col min="8450" max="8450" width="14.625" style="1" customWidth="1"/>
    <col min="8451" max="8451" width="10" style="1" customWidth="1"/>
    <col min="8452" max="8453" width="12.625" style="1" customWidth="1"/>
    <col min="8454" max="8454" width="57.5" style="1" customWidth="1"/>
    <col min="8455" max="8455" width="6.25" style="1" customWidth="1"/>
    <col min="8456" max="8456" width="8.375" style="1" customWidth="1"/>
    <col min="8457" max="8457" width="8.125" style="1" customWidth="1"/>
    <col min="8458" max="8458" width="5.75" style="1" customWidth="1"/>
    <col min="8459" max="8459" width="44.875" style="1" customWidth="1"/>
    <col min="8460" max="8460" width="27" style="1" customWidth="1"/>
    <col min="8461" max="8461" width="23.625" style="1" customWidth="1"/>
    <col min="8462" max="8462" width="13.75" style="1" customWidth="1"/>
    <col min="8463" max="8463" width="11.625" style="1" customWidth="1"/>
    <col min="8464" max="8465" width="18.625" style="1" bestFit="1" customWidth="1"/>
    <col min="8466" max="8466" width="15.625" style="1" customWidth="1"/>
    <col min="8467" max="8705" width="9" style="1"/>
    <col min="8706" max="8706" width="14.625" style="1" customWidth="1"/>
    <col min="8707" max="8707" width="10" style="1" customWidth="1"/>
    <col min="8708" max="8709" width="12.625" style="1" customWidth="1"/>
    <col min="8710" max="8710" width="57.5" style="1" customWidth="1"/>
    <col min="8711" max="8711" width="6.25" style="1" customWidth="1"/>
    <col min="8712" max="8712" width="8.375" style="1" customWidth="1"/>
    <col min="8713" max="8713" width="8.125" style="1" customWidth="1"/>
    <col min="8714" max="8714" width="5.75" style="1" customWidth="1"/>
    <col min="8715" max="8715" width="44.875" style="1" customWidth="1"/>
    <col min="8716" max="8716" width="27" style="1" customWidth="1"/>
    <col min="8717" max="8717" width="23.625" style="1" customWidth="1"/>
    <col min="8718" max="8718" width="13.75" style="1" customWidth="1"/>
    <col min="8719" max="8719" width="11.625" style="1" customWidth="1"/>
    <col min="8720" max="8721" width="18.625" style="1" bestFit="1" customWidth="1"/>
    <col min="8722" max="8722" width="15.625" style="1" customWidth="1"/>
    <col min="8723" max="8961" width="9" style="1"/>
    <col min="8962" max="8962" width="14.625" style="1" customWidth="1"/>
    <col min="8963" max="8963" width="10" style="1" customWidth="1"/>
    <col min="8964" max="8965" width="12.625" style="1" customWidth="1"/>
    <col min="8966" max="8966" width="57.5" style="1" customWidth="1"/>
    <col min="8967" max="8967" width="6.25" style="1" customWidth="1"/>
    <col min="8968" max="8968" width="8.375" style="1" customWidth="1"/>
    <col min="8969" max="8969" width="8.125" style="1" customWidth="1"/>
    <col min="8970" max="8970" width="5.75" style="1" customWidth="1"/>
    <col min="8971" max="8971" width="44.875" style="1" customWidth="1"/>
    <col min="8972" max="8972" width="27" style="1" customWidth="1"/>
    <col min="8973" max="8973" width="23.625" style="1" customWidth="1"/>
    <col min="8974" max="8974" width="13.75" style="1" customWidth="1"/>
    <col min="8975" max="8975" width="11.625" style="1" customWidth="1"/>
    <col min="8976" max="8977" width="18.625" style="1" bestFit="1" customWidth="1"/>
    <col min="8978" max="8978" width="15.625" style="1" customWidth="1"/>
    <col min="8979" max="9217" width="9" style="1"/>
    <col min="9218" max="9218" width="14.625" style="1" customWidth="1"/>
    <col min="9219" max="9219" width="10" style="1" customWidth="1"/>
    <col min="9220" max="9221" width="12.625" style="1" customWidth="1"/>
    <col min="9222" max="9222" width="57.5" style="1" customWidth="1"/>
    <col min="9223" max="9223" width="6.25" style="1" customWidth="1"/>
    <col min="9224" max="9224" width="8.375" style="1" customWidth="1"/>
    <col min="9225" max="9225" width="8.125" style="1" customWidth="1"/>
    <col min="9226" max="9226" width="5.75" style="1" customWidth="1"/>
    <col min="9227" max="9227" width="44.875" style="1" customWidth="1"/>
    <col min="9228" max="9228" width="27" style="1" customWidth="1"/>
    <col min="9229" max="9229" width="23.625" style="1" customWidth="1"/>
    <col min="9230" max="9230" width="13.75" style="1" customWidth="1"/>
    <col min="9231" max="9231" width="11.625" style="1" customWidth="1"/>
    <col min="9232" max="9233" width="18.625" style="1" bestFit="1" customWidth="1"/>
    <col min="9234" max="9234" width="15.625" style="1" customWidth="1"/>
    <col min="9235" max="9473" width="9" style="1"/>
    <col min="9474" max="9474" width="14.625" style="1" customWidth="1"/>
    <col min="9475" max="9475" width="10" style="1" customWidth="1"/>
    <col min="9476" max="9477" width="12.625" style="1" customWidth="1"/>
    <col min="9478" max="9478" width="57.5" style="1" customWidth="1"/>
    <col min="9479" max="9479" width="6.25" style="1" customWidth="1"/>
    <col min="9480" max="9480" width="8.375" style="1" customWidth="1"/>
    <col min="9481" max="9481" width="8.125" style="1" customWidth="1"/>
    <col min="9482" max="9482" width="5.75" style="1" customWidth="1"/>
    <col min="9483" max="9483" width="44.875" style="1" customWidth="1"/>
    <col min="9484" max="9484" width="27" style="1" customWidth="1"/>
    <col min="9485" max="9485" width="23.625" style="1" customWidth="1"/>
    <col min="9486" max="9486" width="13.75" style="1" customWidth="1"/>
    <col min="9487" max="9487" width="11.625" style="1" customWidth="1"/>
    <col min="9488" max="9489" width="18.625" style="1" bestFit="1" customWidth="1"/>
    <col min="9490" max="9490" width="15.625" style="1" customWidth="1"/>
    <col min="9491" max="9729" width="9" style="1"/>
    <col min="9730" max="9730" width="14.625" style="1" customWidth="1"/>
    <col min="9731" max="9731" width="10" style="1" customWidth="1"/>
    <col min="9732" max="9733" width="12.625" style="1" customWidth="1"/>
    <col min="9734" max="9734" width="57.5" style="1" customWidth="1"/>
    <col min="9735" max="9735" width="6.25" style="1" customWidth="1"/>
    <col min="9736" max="9736" width="8.375" style="1" customWidth="1"/>
    <col min="9737" max="9737" width="8.125" style="1" customWidth="1"/>
    <col min="9738" max="9738" width="5.75" style="1" customWidth="1"/>
    <col min="9739" max="9739" width="44.875" style="1" customWidth="1"/>
    <col min="9740" max="9740" width="27" style="1" customWidth="1"/>
    <col min="9741" max="9741" width="23.625" style="1" customWidth="1"/>
    <col min="9742" max="9742" width="13.75" style="1" customWidth="1"/>
    <col min="9743" max="9743" width="11.625" style="1" customWidth="1"/>
    <col min="9744" max="9745" width="18.625" style="1" bestFit="1" customWidth="1"/>
    <col min="9746" max="9746" width="15.625" style="1" customWidth="1"/>
    <col min="9747" max="9985" width="9" style="1"/>
    <col min="9986" max="9986" width="14.625" style="1" customWidth="1"/>
    <col min="9987" max="9987" width="10" style="1" customWidth="1"/>
    <col min="9988" max="9989" width="12.625" style="1" customWidth="1"/>
    <col min="9990" max="9990" width="57.5" style="1" customWidth="1"/>
    <col min="9991" max="9991" width="6.25" style="1" customWidth="1"/>
    <col min="9992" max="9992" width="8.375" style="1" customWidth="1"/>
    <col min="9993" max="9993" width="8.125" style="1" customWidth="1"/>
    <col min="9994" max="9994" width="5.75" style="1" customWidth="1"/>
    <col min="9995" max="9995" width="44.875" style="1" customWidth="1"/>
    <col min="9996" max="9996" width="27" style="1" customWidth="1"/>
    <col min="9997" max="9997" width="23.625" style="1" customWidth="1"/>
    <col min="9998" max="9998" width="13.75" style="1" customWidth="1"/>
    <col min="9999" max="9999" width="11.625" style="1" customWidth="1"/>
    <col min="10000" max="10001" width="18.625" style="1" bestFit="1" customWidth="1"/>
    <col min="10002" max="10002" width="15.625" style="1" customWidth="1"/>
    <col min="10003" max="10241" width="9" style="1"/>
    <col min="10242" max="10242" width="14.625" style="1" customWidth="1"/>
    <col min="10243" max="10243" width="10" style="1" customWidth="1"/>
    <col min="10244" max="10245" width="12.625" style="1" customWidth="1"/>
    <col min="10246" max="10246" width="57.5" style="1" customWidth="1"/>
    <col min="10247" max="10247" width="6.25" style="1" customWidth="1"/>
    <col min="10248" max="10248" width="8.375" style="1" customWidth="1"/>
    <col min="10249" max="10249" width="8.125" style="1" customWidth="1"/>
    <col min="10250" max="10250" width="5.75" style="1" customWidth="1"/>
    <col min="10251" max="10251" width="44.875" style="1" customWidth="1"/>
    <col min="10252" max="10252" width="27" style="1" customWidth="1"/>
    <col min="10253" max="10253" width="23.625" style="1" customWidth="1"/>
    <col min="10254" max="10254" width="13.75" style="1" customWidth="1"/>
    <col min="10255" max="10255" width="11.625" style="1" customWidth="1"/>
    <col min="10256" max="10257" width="18.625" style="1" bestFit="1" customWidth="1"/>
    <col min="10258" max="10258" width="15.625" style="1" customWidth="1"/>
    <col min="10259" max="10497" width="9" style="1"/>
    <col min="10498" max="10498" width="14.625" style="1" customWidth="1"/>
    <col min="10499" max="10499" width="10" style="1" customWidth="1"/>
    <col min="10500" max="10501" width="12.625" style="1" customWidth="1"/>
    <col min="10502" max="10502" width="57.5" style="1" customWidth="1"/>
    <col min="10503" max="10503" width="6.25" style="1" customWidth="1"/>
    <col min="10504" max="10504" width="8.375" style="1" customWidth="1"/>
    <col min="10505" max="10505" width="8.125" style="1" customWidth="1"/>
    <col min="10506" max="10506" width="5.75" style="1" customWidth="1"/>
    <col min="10507" max="10507" width="44.875" style="1" customWidth="1"/>
    <col min="10508" max="10508" width="27" style="1" customWidth="1"/>
    <col min="10509" max="10509" width="23.625" style="1" customWidth="1"/>
    <col min="10510" max="10510" width="13.75" style="1" customWidth="1"/>
    <col min="10511" max="10511" width="11.625" style="1" customWidth="1"/>
    <col min="10512" max="10513" width="18.625" style="1" bestFit="1" customWidth="1"/>
    <col min="10514" max="10514" width="15.625" style="1" customWidth="1"/>
    <col min="10515" max="10753" width="9" style="1"/>
    <col min="10754" max="10754" width="14.625" style="1" customWidth="1"/>
    <col min="10755" max="10755" width="10" style="1" customWidth="1"/>
    <col min="10756" max="10757" width="12.625" style="1" customWidth="1"/>
    <col min="10758" max="10758" width="57.5" style="1" customWidth="1"/>
    <col min="10759" max="10759" width="6.25" style="1" customWidth="1"/>
    <col min="10760" max="10760" width="8.375" style="1" customWidth="1"/>
    <col min="10761" max="10761" width="8.125" style="1" customWidth="1"/>
    <col min="10762" max="10762" width="5.75" style="1" customWidth="1"/>
    <col min="10763" max="10763" width="44.875" style="1" customWidth="1"/>
    <col min="10764" max="10764" width="27" style="1" customWidth="1"/>
    <col min="10765" max="10765" width="23.625" style="1" customWidth="1"/>
    <col min="10766" max="10766" width="13.75" style="1" customWidth="1"/>
    <col min="10767" max="10767" width="11.625" style="1" customWidth="1"/>
    <col min="10768" max="10769" width="18.625" style="1" bestFit="1" customWidth="1"/>
    <col min="10770" max="10770" width="15.625" style="1" customWidth="1"/>
    <col min="10771" max="11009" width="9" style="1"/>
    <col min="11010" max="11010" width="14.625" style="1" customWidth="1"/>
    <col min="11011" max="11011" width="10" style="1" customWidth="1"/>
    <col min="11012" max="11013" width="12.625" style="1" customWidth="1"/>
    <col min="11014" max="11014" width="57.5" style="1" customWidth="1"/>
    <col min="11015" max="11015" width="6.25" style="1" customWidth="1"/>
    <col min="11016" max="11016" width="8.375" style="1" customWidth="1"/>
    <col min="11017" max="11017" width="8.125" style="1" customWidth="1"/>
    <col min="11018" max="11018" width="5.75" style="1" customWidth="1"/>
    <col min="11019" max="11019" width="44.875" style="1" customWidth="1"/>
    <col min="11020" max="11020" width="27" style="1" customWidth="1"/>
    <col min="11021" max="11021" width="23.625" style="1" customWidth="1"/>
    <col min="11022" max="11022" width="13.75" style="1" customWidth="1"/>
    <col min="11023" max="11023" width="11.625" style="1" customWidth="1"/>
    <col min="11024" max="11025" width="18.625" style="1" bestFit="1" customWidth="1"/>
    <col min="11026" max="11026" width="15.625" style="1" customWidth="1"/>
    <col min="11027" max="11265" width="9" style="1"/>
    <col min="11266" max="11266" width="14.625" style="1" customWidth="1"/>
    <col min="11267" max="11267" width="10" style="1" customWidth="1"/>
    <col min="11268" max="11269" width="12.625" style="1" customWidth="1"/>
    <col min="11270" max="11270" width="57.5" style="1" customWidth="1"/>
    <col min="11271" max="11271" width="6.25" style="1" customWidth="1"/>
    <col min="11272" max="11272" width="8.375" style="1" customWidth="1"/>
    <col min="11273" max="11273" width="8.125" style="1" customWidth="1"/>
    <col min="11274" max="11274" width="5.75" style="1" customWidth="1"/>
    <col min="11275" max="11275" width="44.875" style="1" customWidth="1"/>
    <col min="11276" max="11276" width="27" style="1" customWidth="1"/>
    <col min="11277" max="11277" width="23.625" style="1" customWidth="1"/>
    <col min="11278" max="11278" width="13.75" style="1" customWidth="1"/>
    <col min="11279" max="11279" width="11.625" style="1" customWidth="1"/>
    <col min="11280" max="11281" width="18.625" style="1" bestFit="1" customWidth="1"/>
    <col min="11282" max="11282" width="15.625" style="1" customWidth="1"/>
    <col min="11283" max="11521" width="9" style="1"/>
    <col min="11522" max="11522" width="14.625" style="1" customWidth="1"/>
    <col min="11523" max="11523" width="10" style="1" customWidth="1"/>
    <col min="11524" max="11525" width="12.625" style="1" customWidth="1"/>
    <col min="11526" max="11526" width="57.5" style="1" customWidth="1"/>
    <col min="11527" max="11527" width="6.25" style="1" customWidth="1"/>
    <col min="11528" max="11528" width="8.375" style="1" customWidth="1"/>
    <col min="11529" max="11529" width="8.125" style="1" customWidth="1"/>
    <col min="11530" max="11530" width="5.75" style="1" customWidth="1"/>
    <col min="11531" max="11531" width="44.875" style="1" customWidth="1"/>
    <col min="11532" max="11532" width="27" style="1" customWidth="1"/>
    <col min="11533" max="11533" width="23.625" style="1" customWidth="1"/>
    <col min="11534" max="11534" width="13.75" style="1" customWidth="1"/>
    <col min="11535" max="11535" width="11.625" style="1" customWidth="1"/>
    <col min="11536" max="11537" width="18.625" style="1" bestFit="1" customWidth="1"/>
    <col min="11538" max="11538" width="15.625" style="1" customWidth="1"/>
    <col min="11539" max="11777" width="9" style="1"/>
    <col min="11778" max="11778" width="14.625" style="1" customWidth="1"/>
    <col min="11779" max="11779" width="10" style="1" customWidth="1"/>
    <col min="11780" max="11781" width="12.625" style="1" customWidth="1"/>
    <col min="11782" max="11782" width="57.5" style="1" customWidth="1"/>
    <col min="11783" max="11783" width="6.25" style="1" customWidth="1"/>
    <col min="11784" max="11784" width="8.375" style="1" customWidth="1"/>
    <col min="11785" max="11785" width="8.125" style="1" customWidth="1"/>
    <col min="11786" max="11786" width="5.75" style="1" customWidth="1"/>
    <col min="11787" max="11787" width="44.875" style="1" customWidth="1"/>
    <col min="11788" max="11788" width="27" style="1" customWidth="1"/>
    <col min="11789" max="11789" width="23.625" style="1" customWidth="1"/>
    <col min="11790" max="11790" width="13.75" style="1" customWidth="1"/>
    <col min="11791" max="11791" width="11.625" style="1" customWidth="1"/>
    <col min="11792" max="11793" width="18.625" style="1" bestFit="1" customWidth="1"/>
    <col min="11794" max="11794" width="15.625" style="1" customWidth="1"/>
    <col min="11795" max="12033" width="9" style="1"/>
    <col min="12034" max="12034" width="14.625" style="1" customWidth="1"/>
    <col min="12035" max="12035" width="10" style="1" customWidth="1"/>
    <col min="12036" max="12037" width="12.625" style="1" customWidth="1"/>
    <col min="12038" max="12038" width="57.5" style="1" customWidth="1"/>
    <col min="12039" max="12039" width="6.25" style="1" customWidth="1"/>
    <col min="12040" max="12040" width="8.375" style="1" customWidth="1"/>
    <col min="12041" max="12041" width="8.125" style="1" customWidth="1"/>
    <col min="12042" max="12042" width="5.75" style="1" customWidth="1"/>
    <col min="12043" max="12043" width="44.875" style="1" customWidth="1"/>
    <col min="12044" max="12044" width="27" style="1" customWidth="1"/>
    <col min="12045" max="12045" width="23.625" style="1" customWidth="1"/>
    <col min="12046" max="12046" width="13.75" style="1" customWidth="1"/>
    <col min="12047" max="12047" width="11.625" style="1" customWidth="1"/>
    <col min="12048" max="12049" width="18.625" style="1" bestFit="1" customWidth="1"/>
    <col min="12050" max="12050" width="15.625" style="1" customWidth="1"/>
    <col min="12051" max="12289" width="9" style="1"/>
    <col min="12290" max="12290" width="14.625" style="1" customWidth="1"/>
    <col min="12291" max="12291" width="10" style="1" customWidth="1"/>
    <col min="12292" max="12293" width="12.625" style="1" customWidth="1"/>
    <col min="12294" max="12294" width="57.5" style="1" customWidth="1"/>
    <col min="12295" max="12295" width="6.25" style="1" customWidth="1"/>
    <col min="12296" max="12296" width="8.375" style="1" customWidth="1"/>
    <col min="12297" max="12297" width="8.125" style="1" customWidth="1"/>
    <col min="12298" max="12298" width="5.75" style="1" customWidth="1"/>
    <col min="12299" max="12299" width="44.875" style="1" customWidth="1"/>
    <col min="12300" max="12300" width="27" style="1" customWidth="1"/>
    <col min="12301" max="12301" width="23.625" style="1" customWidth="1"/>
    <col min="12302" max="12302" width="13.75" style="1" customWidth="1"/>
    <col min="12303" max="12303" width="11.625" style="1" customWidth="1"/>
    <col min="12304" max="12305" width="18.625" style="1" bestFit="1" customWidth="1"/>
    <col min="12306" max="12306" width="15.625" style="1" customWidth="1"/>
    <col min="12307" max="12545" width="9" style="1"/>
    <col min="12546" max="12546" width="14.625" style="1" customWidth="1"/>
    <col min="12547" max="12547" width="10" style="1" customWidth="1"/>
    <col min="12548" max="12549" width="12.625" style="1" customWidth="1"/>
    <col min="12550" max="12550" width="57.5" style="1" customWidth="1"/>
    <col min="12551" max="12551" width="6.25" style="1" customWidth="1"/>
    <col min="12552" max="12552" width="8.375" style="1" customWidth="1"/>
    <col min="12553" max="12553" width="8.125" style="1" customWidth="1"/>
    <col min="12554" max="12554" width="5.75" style="1" customWidth="1"/>
    <col min="12555" max="12555" width="44.875" style="1" customWidth="1"/>
    <col min="12556" max="12556" width="27" style="1" customWidth="1"/>
    <col min="12557" max="12557" width="23.625" style="1" customWidth="1"/>
    <col min="12558" max="12558" width="13.75" style="1" customWidth="1"/>
    <col min="12559" max="12559" width="11.625" style="1" customWidth="1"/>
    <col min="12560" max="12561" width="18.625" style="1" bestFit="1" customWidth="1"/>
    <col min="12562" max="12562" width="15.625" style="1" customWidth="1"/>
    <col min="12563" max="12801" width="9" style="1"/>
    <col min="12802" max="12802" width="14.625" style="1" customWidth="1"/>
    <col min="12803" max="12803" width="10" style="1" customWidth="1"/>
    <col min="12804" max="12805" width="12.625" style="1" customWidth="1"/>
    <col min="12806" max="12806" width="57.5" style="1" customWidth="1"/>
    <col min="12807" max="12807" width="6.25" style="1" customWidth="1"/>
    <col min="12808" max="12808" width="8.375" style="1" customWidth="1"/>
    <col min="12809" max="12809" width="8.125" style="1" customWidth="1"/>
    <col min="12810" max="12810" width="5.75" style="1" customWidth="1"/>
    <col min="12811" max="12811" width="44.875" style="1" customWidth="1"/>
    <col min="12812" max="12812" width="27" style="1" customWidth="1"/>
    <col min="12813" max="12813" width="23.625" style="1" customWidth="1"/>
    <col min="12814" max="12814" width="13.75" style="1" customWidth="1"/>
    <col min="12815" max="12815" width="11.625" style="1" customWidth="1"/>
    <col min="12816" max="12817" width="18.625" style="1" bestFit="1" customWidth="1"/>
    <col min="12818" max="12818" width="15.625" style="1" customWidth="1"/>
    <col min="12819" max="13057" width="9" style="1"/>
    <col min="13058" max="13058" width="14.625" style="1" customWidth="1"/>
    <col min="13059" max="13059" width="10" style="1" customWidth="1"/>
    <col min="13060" max="13061" width="12.625" style="1" customWidth="1"/>
    <col min="13062" max="13062" width="57.5" style="1" customWidth="1"/>
    <col min="13063" max="13063" width="6.25" style="1" customWidth="1"/>
    <col min="13064" max="13064" width="8.375" style="1" customWidth="1"/>
    <col min="13065" max="13065" width="8.125" style="1" customWidth="1"/>
    <col min="13066" max="13066" width="5.75" style="1" customWidth="1"/>
    <col min="13067" max="13067" width="44.875" style="1" customWidth="1"/>
    <col min="13068" max="13068" width="27" style="1" customWidth="1"/>
    <col min="13069" max="13069" width="23.625" style="1" customWidth="1"/>
    <col min="13070" max="13070" width="13.75" style="1" customWidth="1"/>
    <col min="13071" max="13071" width="11.625" style="1" customWidth="1"/>
    <col min="13072" max="13073" width="18.625" style="1" bestFit="1" customWidth="1"/>
    <col min="13074" max="13074" width="15.625" style="1" customWidth="1"/>
    <col min="13075" max="13313" width="9" style="1"/>
    <col min="13314" max="13314" width="14.625" style="1" customWidth="1"/>
    <col min="13315" max="13315" width="10" style="1" customWidth="1"/>
    <col min="13316" max="13317" width="12.625" style="1" customWidth="1"/>
    <col min="13318" max="13318" width="57.5" style="1" customWidth="1"/>
    <col min="13319" max="13319" width="6.25" style="1" customWidth="1"/>
    <col min="13320" max="13320" width="8.375" style="1" customWidth="1"/>
    <col min="13321" max="13321" width="8.125" style="1" customWidth="1"/>
    <col min="13322" max="13322" width="5.75" style="1" customWidth="1"/>
    <col min="13323" max="13323" width="44.875" style="1" customWidth="1"/>
    <col min="13324" max="13324" width="27" style="1" customWidth="1"/>
    <col min="13325" max="13325" width="23.625" style="1" customWidth="1"/>
    <col min="13326" max="13326" width="13.75" style="1" customWidth="1"/>
    <col min="13327" max="13327" width="11.625" style="1" customWidth="1"/>
    <col min="13328" max="13329" width="18.625" style="1" bestFit="1" customWidth="1"/>
    <col min="13330" max="13330" width="15.625" style="1" customWidth="1"/>
    <col min="13331" max="13569" width="9" style="1"/>
    <col min="13570" max="13570" width="14.625" style="1" customWidth="1"/>
    <col min="13571" max="13571" width="10" style="1" customWidth="1"/>
    <col min="13572" max="13573" width="12.625" style="1" customWidth="1"/>
    <col min="13574" max="13574" width="57.5" style="1" customWidth="1"/>
    <col min="13575" max="13575" width="6.25" style="1" customWidth="1"/>
    <col min="13576" max="13576" width="8.375" style="1" customWidth="1"/>
    <col min="13577" max="13577" width="8.125" style="1" customWidth="1"/>
    <col min="13578" max="13578" width="5.75" style="1" customWidth="1"/>
    <col min="13579" max="13579" width="44.875" style="1" customWidth="1"/>
    <col min="13580" max="13580" width="27" style="1" customWidth="1"/>
    <col min="13581" max="13581" width="23.625" style="1" customWidth="1"/>
    <col min="13582" max="13582" width="13.75" style="1" customWidth="1"/>
    <col min="13583" max="13583" width="11.625" style="1" customWidth="1"/>
    <col min="13584" max="13585" width="18.625" style="1" bestFit="1" customWidth="1"/>
    <col min="13586" max="13586" width="15.625" style="1" customWidth="1"/>
    <col min="13587" max="13825" width="9" style="1"/>
    <col min="13826" max="13826" width="14.625" style="1" customWidth="1"/>
    <col min="13827" max="13827" width="10" style="1" customWidth="1"/>
    <col min="13828" max="13829" width="12.625" style="1" customWidth="1"/>
    <col min="13830" max="13830" width="57.5" style="1" customWidth="1"/>
    <col min="13831" max="13831" width="6.25" style="1" customWidth="1"/>
    <col min="13832" max="13832" width="8.375" style="1" customWidth="1"/>
    <col min="13833" max="13833" width="8.125" style="1" customWidth="1"/>
    <col min="13834" max="13834" width="5.75" style="1" customWidth="1"/>
    <col min="13835" max="13835" width="44.875" style="1" customWidth="1"/>
    <col min="13836" max="13836" width="27" style="1" customWidth="1"/>
    <col min="13837" max="13837" width="23.625" style="1" customWidth="1"/>
    <col min="13838" max="13838" width="13.75" style="1" customWidth="1"/>
    <col min="13839" max="13839" width="11.625" style="1" customWidth="1"/>
    <col min="13840" max="13841" width="18.625" style="1" bestFit="1" customWidth="1"/>
    <col min="13842" max="13842" width="15.625" style="1" customWidth="1"/>
    <col min="13843" max="14081" width="9" style="1"/>
    <col min="14082" max="14082" width="14.625" style="1" customWidth="1"/>
    <col min="14083" max="14083" width="10" style="1" customWidth="1"/>
    <col min="14084" max="14085" width="12.625" style="1" customWidth="1"/>
    <col min="14086" max="14086" width="57.5" style="1" customWidth="1"/>
    <col min="14087" max="14087" width="6.25" style="1" customWidth="1"/>
    <col min="14088" max="14088" width="8.375" style="1" customWidth="1"/>
    <col min="14089" max="14089" width="8.125" style="1" customWidth="1"/>
    <col min="14090" max="14090" width="5.75" style="1" customWidth="1"/>
    <col min="14091" max="14091" width="44.875" style="1" customWidth="1"/>
    <col min="14092" max="14092" width="27" style="1" customWidth="1"/>
    <col min="14093" max="14093" width="23.625" style="1" customWidth="1"/>
    <col min="14094" max="14094" width="13.75" style="1" customWidth="1"/>
    <col min="14095" max="14095" width="11.625" style="1" customWidth="1"/>
    <col min="14096" max="14097" width="18.625" style="1" bestFit="1" customWidth="1"/>
    <col min="14098" max="14098" width="15.625" style="1" customWidth="1"/>
    <col min="14099" max="14337" width="9" style="1"/>
    <col min="14338" max="14338" width="14.625" style="1" customWidth="1"/>
    <col min="14339" max="14339" width="10" style="1" customWidth="1"/>
    <col min="14340" max="14341" width="12.625" style="1" customWidth="1"/>
    <col min="14342" max="14342" width="57.5" style="1" customWidth="1"/>
    <col min="14343" max="14343" width="6.25" style="1" customWidth="1"/>
    <col min="14344" max="14344" width="8.375" style="1" customWidth="1"/>
    <col min="14345" max="14345" width="8.125" style="1" customWidth="1"/>
    <col min="14346" max="14346" width="5.75" style="1" customWidth="1"/>
    <col min="14347" max="14347" width="44.875" style="1" customWidth="1"/>
    <col min="14348" max="14348" width="27" style="1" customWidth="1"/>
    <col min="14349" max="14349" width="23.625" style="1" customWidth="1"/>
    <col min="14350" max="14350" width="13.75" style="1" customWidth="1"/>
    <col min="14351" max="14351" width="11.625" style="1" customWidth="1"/>
    <col min="14352" max="14353" width="18.625" style="1" bestFit="1" customWidth="1"/>
    <col min="14354" max="14354" width="15.625" style="1" customWidth="1"/>
    <col min="14355" max="14593" width="9" style="1"/>
    <col min="14594" max="14594" width="14.625" style="1" customWidth="1"/>
    <col min="14595" max="14595" width="10" style="1" customWidth="1"/>
    <col min="14596" max="14597" width="12.625" style="1" customWidth="1"/>
    <col min="14598" max="14598" width="57.5" style="1" customWidth="1"/>
    <col min="14599" max="14599" width="6.25" style="1" customWidth="1"/>
    <col min="14600" max="14600" width="8.375" style="1" customWidth="1"/>
    <col min="14601" max="14601" width="8.125" style="1" customWidth="1"/>
    <col min="14602" max="14602" width="5.75" style="1" customWidth="1"/>
    <col min="14603" max="14603" width="44.875" style="1" customWidth="1"/>
    <col min="14604" max="14604" width="27" style="1" customWidth="1"/>
    <col min="14605" max="14605" width="23.625" style="1" customWidth="1"/>
    <col min="14606" max="14606" width="13.75" style="1" customWidth="1"/>
    <col min="14607" max="14607" width="11.625" style="1" customWidth="1"/>
    <col min="14608" max="14609" width="18.625" style="1" bestFit="1" customWidth="1"/>
    <col min="14610" max="14610" width="15.625" style="1" customWidth="1"/>
    <col min="14611" max="14849" width="9" style="1"/>
    <col min="14850" max="14850" width="14.625" style="1" customWidth="1"/>
    <col min="14851" max="14851" width="10" style="1" customWidth="1"/>
    <col min="14852" max="14853" width="12.625" style="1" customWidth="1"/>
    <col min="14854" max="14854" width="57.5" style="1" customWidth="1"/>
    <col min="14855" max="14855" width="6.25" style="1" customWidth="1"/>
    <col min="14856" max="14856" width="8.375" style="1" customWidth="1"/>
    <col min="14857" max="14857" width="8.125" style="1" customWidth="1"/>
    <col min="14858" max="14858" width="5.75" style="1" customWidth="1"/>
    <col min="14859" max="14859" width="44.875" style="1" customWidth="1"/>
    <col min="14860" max="14860" width="27" style="1" customWidth="1"/>
    <col min="14861" max="14861" width="23.625" style="1" customWidth="1"/>
    <col min="14862" max="14862" width="13.75" style="1" customWidth="1"/>
    <col min="14863" max="14863" width="11.625" style="1" customWidth="1"/>
    <col min="14864" max="14865" width="18.625" style="1" bestFit="1" customWidth="1"/>
    <col min="14866" max="14866" width="15.625" style="1" customWidth="1"/>
    <col min="14867" max="15105" width="9" style="1"/>
    <col min="15106" max="15106" width="14.625" style="1" customWidth="1"/>
    <col min="15107" max="15107" width="10" style="1" customWidth="1"/>
    <col min="15108" max="15109" width="12.625" style="1" customWidth="1"/>
    <col min="15110" max="15110" width="57.5" style="1" customWidth="1"/>
    <col min="15111" max="15111" width="6.25" style="1" customWidth="1"/>
    <col min="15112" max="15112" width="8.375" style="1" customWidth="1"/>
    <col min="15113" max="15113" width="8.125" style="1" customWidth="1"/>
    <col min="15114" max="15114" width="5.75" style="1" customWidth="1"/>
    <col min="15115" max="15115" width="44.875" style="1" customWidth="1"/>
    <col min="15116" max="15116" width="27" style="1" customWidth="1"/>
    <col min="15117" max="15117" width="23.625" style="1" customWidth="1"/>
    <col min="15118" max="15118" width="13.75" style="1" customWidth="1"/>
    <col min="15119" max="15119" width="11.625" style="1" customWidth="1"/>
    <col min="15120" max="15121" width="18.625" style="1" bestFit="1" customWidth="1"/>
    <col min="15122" max="15122" width="15.625" style="1" customWidth="1"/>
    <col min="15123" max="15361" width="9" style="1"/>
    <col min="15362" max="15362" width="14.625" style="1" customWidth="1"/>
    <col min="15363" max="15363" width="10" style="1" customWidth="1"/>
    <col min="15364" max="15365" width="12.625" style="1" customWidth="1"/>
    <col min="15366" max="15366" width="57.5" style="1" customWidth="1"/>
    <col min="15367" max="15367" width="6.25" style="1" customWidth="1"/>
    <col min="15368" max="15368" width="8.375" style="1" customWidth="1"/>
    <col min="15369" max="15369" width="8.125" style="1" customWidth="1"/>
    <col min="15370" max="15370" width="5.75" style="1" customWidth="1"/>
    <col min="15371" max="15371" width="44.875" style="1" customWidth="1"/>
    <col min="15372" max="15372" width="27" style="1" customWidth="1"/>
    <col min="15373" max="15373" width="23.625" style="1" customWidth="1"/>
    <col min="15374" max="15374" width="13.75" style="1" customWidth="1"/>
    <col min="15375" max="15375" width="11.625" style="1" customWidth="1"/>
    <col min="15376" max="15377" width="18.625" style="1" bestFit="1" customWidth="1"/>
    <col min="15378" max="15378" width="15.625" style="1" customWidth="1"/>
    <col min="15379" max="15617" width="9" style="1"/>
    <col min="15618" max="15618" width="14.625" style="1" customWidth="1"/>
    <col min="15619" max="15619" width="10" style="1" customWidth="1"/>
    <col min="15620" max="15621" width="12.625" style="1" customWidth="1"/>
    <col min="15622" max="15622" width="57.5" style="1" customWidth="1"/>
    <col min="15623" max="15623" width="6.25" style="1" customWidth="1"/>
    <col min="15624" max="15624" width="8.375" style="1" customWidth="1"/>
    <col min="15625" max="15625" width="8.125" style="1" customWidth="1"/>
    <col min="15626" max="15626" width="5.75" style="1" customWidth="1"/>
    <col min="15627" max="15627" width="44.875" style="1" customWidth="1"/>
    <col min="15628" max="15628" width="27" style="1" customWidth="1"/>
    <col min="15629" max="15629" width="23.625" style="1" customWidth="1"/>
    <col min="15630" max="15630" width="13.75" style="1" customWidth="1"/>
    <col min="15631" max="15631" width="11.625" style="1" customWidth="1"/>
    <col min="15632" max="15633" width="18.625" style="1" bestFit="1" customWidth="1"/>
    <col min="15634" max="15634" width="15.625" style="1" customWidth="1"/>
    <col min="15635" max="15873" width="9" style="1"/>
    <col min="15874" max="15874" width="14.625" style="1" customWidth="1"/>
    <col min="15875" max="15875" width="10" style="1" customWidth="1"/>
    <col min="15876" max="15877" width="12.625" style="1" customWidth="1"/>
    <col min="15878" max="15878" width="57.5" style="1" customWidth="1"/>
    <col min="15879" max="15879" width="6.25" style="1" customWidth="1"/>
    <col min="15880" max="15880" width="8.375" style="1" customWidth="1"/>
    <col min="15881" max="15881" width="8.125" style="1" customWidth="1"/>
    <col min="15882" max="15882" width="5.75" style="1" customWidth="1"/>
    <col min="15883" max="15883" width="44.875" style="1" customWidth="1"/>
    <col min="15884" max="15884" width="27" style="1" customWidth="1"/>
    <col min="15885" max="15885" width="23.625" style="1" customWidth="1"/>
    <col min="15886" max="15886" width="13.75" style="1" customWidth="1"/>
    <col min="15887" max="15887" width="11.625" style="1" customWidth="1"/>
    <col min="15888" max="15889" width="18.625" style="1" bestFit="1" customWidth="1"/>
    <col min="15890" max="15890" width="15.625" style="1" customWidth="1"/>
    <col min="15891" max="16129" width="9" style="1"/>
    <col min="16130" max="16130" width="14.625" style="1" customWidth="1"/>
    <col min="16131" max="16131" width="10" style="1" customWidth="1"/>
    <col min="16132" max="16133" width="12.625" style="1" customWidth="1"/>
    <col min="16134" max="16134" width="57.5" style="1" customWidth="1"/>
    <col min="16135" max="16135" width="6.25" style="1" customWidth="1"/>
    <col min="16136" max="16136" width="8.375" style="1" customWidth="1"/>
    <col min="16137" max="16137" width="8.125" style="1" customWidth="1"/>
    <col min="16138" max="16138" width="5.75" style="1" customWidth="1"/>
    <col min="16139" max="16139" width="44.875" style="1" customWidth="1"/>
    <col min="16140" max="16140" width="27" style="1" customWidth="1"/>
    <col min="16141" max="16141" width="23.625" style="1" customWidth="1"/>
    <col min="16142" max="16142" width="13.75" style="1" customWidth="1"/>
    <col min="16143" max="16143" width="11.625" style="1" customWidth="1"/>
    <col min="16144" max="16145" width="18.625" style="1" bestFit="1" customWidth="1"/>
    <col min="16146" max="16146" width="15.625" style="1" customWidth="1"/>
    <col min="16147" max="16384" width="9" style="1"/>
  </cols>
  <sheetData>
    <row r="2" spans="1:18" ht="20.100000000000001" customHeight="1">
      <c r="C2" s="2" t="s">
        <v>0</v>
      </c>
      <c r="D2" s="2"/>
      <c r="E2" s="2"/>
      <c r="F2" s="3" t="s">
        <v>4591</v>
      </c>
      <c r="H2" s="5" t="s">
        <v>2</v>
      </c>
      <c r="I2" s="6"/>
      <c r="J2" s="7"/>
      <c r="K2" s="8">
        <f>SUM(I$12:I$65536)</f>
        <v>531160</v>
      </c>
    </row>
    <row r="3" spans="1:18" ht="20.100000000000001" customHeight="1">
      <c r="C3" s="2" t="s">
        <v>3</v>
      </c>
      <c r="D3" s="2"/>
      <c r="E3" s="2"/>
      <c r="F3" s="13" t="s">
        <v>1599</v>
      </c>
    </row>
    <row r="4" spans="1:18" ht="20.100000000000001" customHeight="1">
      <c r="C4" s="2" t="s">
        <v>5</v>
      </c>
      <c r="D4" s="2"/>
      <c r="E4" s="2"/>
      <c r="F4" s="14" t="s">
        <v>4592</v>
      </c>
      <c r="K4" s="975" t="s">
        <v>1600</v>
      </c>
      <c r="L4" s="976"/>
    </row>
    <row r="5" spans="1:18" ht="20.100000000000001" customHeight="1">
      <c r="C5" s="2" t="s">
        <v>8</v>
      </c>
      <c r="D5" s="2"/>
      <c r="E5" s="2"/>
      <c r="F5" s="18">
        <v>45953</v>
      </c>
      <c r="H5" s="977" t="s">
        <v>9</v>
      </c>
      <c r="I5" s="978"/>
      <c r="K5" s="979" t="s">
        <v>4103</v>
      </c>
      <c r="L5" s="980"/>
    </row>
    <row r="6" spans="1:18" ht="20.100000000000001" customHeight="1">
      <c r="C6" s="2" t="s">
        <v>10</v>
      </c>
      <c r="D6" s="2"/>
      <c r="E6" s="2"/>
      <c r="F6" s="18">
        <v>45954</v>
      </c>
      <c r="H6" s="981"/>
      <c r="I6" s="982"/>
    </row>
    <row r="7" spans="1:18">
      <c r="J7" s="983"/>
      <c r="K7" s="984" t="s">
        <v>1602</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149999999999999" customHeight="1">
      <c r="A15" s="994" t="s">
        <v>109</v>
      </c>
      <c r="B15" s="995">
        <v>4</v>
      </c>
      <c r="C15" s="28">
        <v>1</v>
      </c>
      <c r="D15" s="1821" t="s">
        <v>376</v>
      </c>
      <c r="E15" s="1085" t="s">
        <v>391</v>
      </c>
      <c r="F15" s="1001" t="s">
        <v>1033</v>
      </c>
      <c r="G15" s="1002">
        <v>4</v>
      </c>
      <c r="H15" s="230">
        <v>5790</v>
      </c>
      <c r="I15" s="257">
        <f t="shared" ref="I15:I24" si="0">G15*H15</f>
        <v>23160</v>
      </c>
      <c r="J15" s="87"/>
      <c r="K15" s="78" t="s">
        <v>896</v>
      </c>
      <c r="L15" s="38" t="s">
        <v>4104</v>
      </c>
      <c r="M15" s="997" t="s">
        <v>1607</v>
      </c>
      <c r="N15" s="989">
        <v>45936</v>
      </c>
      <c r="O15" s="28"/>
      <c r="P15" s="40" t="s">
        <v>4593</v>
      </c>
      <c r="Q15" s="40"/>
      <c r="R15" s="990"/>
    </row>
    <row r="16" spans="1:18" s="4" customFormat="1" ht="19.149999999999999" customHeight="1">
      <c r="A16" s="27"/>
      <c r="B16" s="893"/>
      <c r="C16" s="28"/>
      <c r="D16" s="581"/>
      <c r="E16" s="79"/>
      <c r="F16" s="88"/>
      <c r="G16" s="93"/>
      <c r="H16" s="257"/>
      <c r="I16" s="257"/>
      <c r="J16" s="87"/>
      <c r="K16" s="78"/>
      <c r="L16" s="38"/>
      <c r="M16" s="997"/>
      <c r="N16" s="989"/>
      <c r="O16" s="28"/>
      <c r="P16" s="40"/>
      <c r="Q16" s="989"/>
      <c r="R16" s="990"/>
    </row>
    <row r="17" spans="1:18" s="4" customFormat="1" ht="19.5" customHeight="1">
      <c r="A17" s="994" t="s">
        <v>325</v>
      </c>
      <c r="B17" s="995">
        <v>4</v>
      </c>
      <c r="C17" s="28">
        <f>+C15+1</f>
        <v>2</v>
      </c>
      <c r="D17" s="998" t="s">
        <v>1038</v>
      </c>
      <c r="E17" s="998" t="s">
        <v>1038</v>
      </c>
      <c r="F17" s="723" t="s">
        <v>911</v>
      </c>
      <c r="G17" s="999">
        <v>4</v>
      </c>
      <c r="H17" s="1000">
        <v>7500</v>
      </c>
      <c r="I17" s="577">
        <f t="shared" si="0"/>
        <v>30000</v>
      </c>
      <c r="J17" s="591"/>
      <c r="K17" s="136" t="s">
        <v>912</v>
      </c>
      <c r="L17" s="630"/>
      <c r="M17" s="997" t="s">
        <v>1607</v>
      </c>
      <c r="N17" s="989">
        <v>45936</v>
      </c>
      <c r="O17" s="28"/>
      <c r="P17" s="40" t="s">
        <v>4593</v>
      </c>
      <c r="Q17" s="40" t="s">
        <v>4594</v>
      </c>
      <c r="R17" s="990"/>
    </row>
    <row r="18" spans="1:18" s="4" customFormat="1" ht="19.5" customHeight="1">
      <c r="A18" s="994" t="s">
        <v>1037</v>
      </c>
      <c r="B18" s="995">
        <v>4</v>
      </c>
      <c r="C18" s="28">
        <f t="shared" ref="C18:C24" si="1">+C17+1</f>
        <v>3</v>
      </c>
      <c r="D18" s="998" t="s">
        <v>1038</v>
      </c>
      <c r="E18" s="998" t="s">
        <v>1038</v>
      </c>
      <c r="F18" s="1001" t="s">
        <v>1040</v>
      </c>
      <c r="G18" s="1002">
        <v>4</v>
      </c>
      <c r="H18" s="230">
        <v>9000</v>
      </c>
      <c r="I18" s="257">
        <f t="shared" si="0"/>
        <v>36000</v>
      </c>
      <c r="J18" s="87"/>
      <c r="K18" s="73" t="s">
        <v>1041</v>
      </c>
      <c r="L18" s="630"/>
      <c r="M18" s="997" t="s">
        <v>1607</v>
      </c>
      <c r="N18" s="989">
        <v>45936</v>
      </c>
      <c r="O18" s="28"/>
      <c r="P18" s="40" t="s">
        <v>4593</v>
      </c>
      <c r="Q18" s="40" t="s">
        <v>4594</v>
      </c>
      <c r="R18" s="990"/>
    </row>
    <row r="19" spans="1:18" s="4" customFormat="1" ht="19.5" customHeight="1">
      <c r="A19" s="994" t="s">
        <v>1037</v>
      </c>
      <c r="B19" s="995">
        <v>4</v>
      </c>
      <c r="C19" s="28">
        <f t="shared" si="1"/>
        <v>4</v>
      </c>
      <c r="D19" s="998" t="s">
        <v>1038</v>
      </c>
      <c r="E19" s="998" t="s">
        <v>1038</v>
      </c>
      <c r="F19" s="1001" t="s">
        <v>1043</v>
      </c>
      <c r="G19" s="1002">
        <v>4</v>
      </c>
      <c r="H19" s="230">
        <v>18500</v>
      </c>
      <c r="I19" s="257">
        <f t="shared" si="0"/>
        <v>74000</v>
      </c>
      <c r="J19" s="87"/>
      <c r="K19" s="73" t="s">
        <v>1044</v>
      </c>
      <c r="L19" s="633" t="s">
        <v>1045</v>
      </c>
      <c r="M19" s="997" t="s">
        <v>1607</v>
      </c>
      <c r="N19" s="989">
        <v>45936</v>
      </c>
      <c r="O19" s="28"/>
      <c r="P19" s="40" t="s">
        <v>4593</v>
      </c>
      <c r="Q19" s="40" t="s">
        <v>4594</v>
      </c>
      <c r="R19" s="990"/>
    </row>
    <row r="20" spans="1:18" s="4" customFormat="1" ht="19.5" customHeight="1">
      <c r="A20" s="994" t="s">
        <v>1037</v>
      </c>
      <c r="B20" s="995">
        <v>4</v>
      </c>
      <c r="C20" s="28">
        <f t="shared" si="1"/>
        <v>5</v>
      </c>
      <c r="D20" s="998" t="s">
        <v>1038</v>
      </c>
      <c r="E20" s="998" t="s">
        <v>1038</v>
      </c>
      <c r="F20" s="1001" t="s">
        <v>1046</v>
      </c>
      <c r="G20" s="1002">
        <v>4</v>
      </c>
      <c r="H20" s="230">
        <v>13500</v>
      </c>
      <c r="I20" s="257">
        <f t="shared" si="0"/>
        <v>54000</v>
      </c>
      <c r="J20" s="87"/>
      <c r="K20" s="73" t="s">
        <v>1047</v>
      </c>
      <c r="L20" s="634" t="s">
        <v>1048</v>
      </c>
      <c r="M20" s="997" t="s">
        <v>1607</v>
      </c>
      <c r="N20" s="989">
        <v>45936</v>
      </c>
      <c r="O20" s="28"/>
      <c r="P20" s="40" t="s">
        <v>4593</v>
      </c>
      <c r="Q20" s="40" t="s">
        <v>4594</v>
      </c>
      <c r="R20" s="990"/>
    </row>
    <row r="21" spans="1:18" s="4" customFormat="1" ht="19.5" customHeight="1">
      <c r="A21" s="994" t="s">
        <v>1037</v>
      </c>
      <c r="B21" s="995">
        <v>4</v>
      </c>
      <c r="C21" s="28">
        <f t="shared" si="1"/>
        <v>6</v>
      </c>
      <c r="D21" s="998" t="s">
        <v>1038</v>
      </c>
      <c r="E21" s="998" t="s">
        <v>1038</v>
      </c>
      <c r="F21" s="1001" t="s">
        <v>1049</v>
      </c>
      <c r="G21" s="1002">
        <v>4</v>
      </c>
      <c r="H21" s="230">
        <v>23000</v>
      </c>
      <c r="I21" s="257">
        <f t="shared" si="0"/>
        <v>92000</v>
      </c>
      <c r="J21" s="87"/>
      <c r="K21" s="73" t="s">
        <v>1050</v>
      </c>
      <c r="L21" s="635" t="s">
        <v>1051</v>
      </c>
      <c r="M21" s="997" t="s">
        <v>1607</v>
      </c>
      <c r="N21" s="989">
        <v>45936</v>
      </c>
      <c r="O21" s="28"/>
      <c r="P21" s="40" t="s">
        <v>4593</v>
      </c>
      <c r="Q21" s="40" t="s">
        <v>4594</v>
      </c>
      <c r="R21" s="990"/>
    </row>
    <row r="22" spans="1:18" s="4" customFormat="1" ht="19.5" customHeight="1">
      <c r="A22" s="994" t="s">
        <v>1037</v>
      </c>
      <c r="B22" s="995">
        <v>4</v>
      </c>
      <c r="C22" s="28">
        <f t="shared" si="1"/>
        <v>7</v>
      </c>
      <c r="D22" s="998" t="s">
        <v>1038</v>
      </c>
      <c r="E22" s="998" t="s">
        <v>1038</v>
      </c>
      <c r="F22" s="1001" t="s">
        <v>1052</v>
      </c>
      <c r="G22" s="1002">
        <v>4</v>
      </c>
      <c r="H22" s="230">
        <v>23000</v>
      </c>
      <c r="I22" s="257">
        <f t="shared" si="0"/>
        <v>92000</v>
      </c>
      <c r="J22" s="87"/>
      <c r="K22" s="73" t="s">
        <v>1053</v>
      </c>
      <c r="L22" s="635" t="s">
        <v>1051</v>
      </c>
      <c r="M22" s="997" t="s">
        <v>1607</v>
      </c>
      <c r="N22" s="989">
        <v>45936</v>
      </c>
      <c r="O22" s="28"/>
      <c r="P22" s="40" t="s">
        <v>4593</v>
      </c>
      <c r="Q22" s="40" t="s">
        <v>4594</v>
      </c>
      <c r="R22" s="990"/>
    </row>
    <row r="23" spans="1:18" s="4" customFormat="1" ht="19.5" customHeight="1">
      <c r="A23" s="994" t="s">
        <v>1037</v>
      </c>
      <c r="B23" s="995">
        <v>4</v>
      </c>
      <c r="C23" s="28">
        <f t="shared" si="1"/>
        <v>8</v>
      </c>
      <c r="D23" s="998" t="s">
        <v>1038</v>
      </c>
      <c r="E23" s="998" t="s">
        <v>1038</v>
      </c>
      <c r="F23" s="1001" t="s">
        <v>1054</v>
      </c>
      <c r="G23" s="1002">
        <v>4</v>
      </c>
      <c r="H23" s="230">
        <v>22000</v>
      </c>
      <c r="I23" s="257">
        <f t="shared" si="0"/>
        <v>88000</v>
      </c>
      <c r="J23" s="87"/>
      <c r="K23" s="73" t="s">
        <v>1055</v>
      </c>
      <c r="L23" s="634" t="s">
        <v>1048</v>
      </c>
      <c r="M23" s="997" t="s">
        <v>1607</v>
      </c>
      <c r="N23" s="989">
        <v>45936</v>
      </c>
      <c r="O23" s="28"/>
      <c r="P23" s="40" t="s">
        <v>4593</v>
      </c>
      <c r="Q23" s="40" t="s">
        <v>4594</v>
      </c>
      <c r="R23" s="990"/>
    </row>
    <row r="24" spans="1:18" s="4" customFormat="1" ht="19.5" customHeight="1">
      <c r="A24" s="994" t="s">
        <v>54</v>
      </c>
      <c r="B24" s="995">
        <v>4</v>
      </c>
      <c r="C24" s="28">
        <f t="shared" si="1"/>
        <v>9</v>
      </c>
      <c r="D24" s="998" t="s">
        <v>1038</v>
      </c>
      <c r="E24" s="998" t="s">
        <v>1038</v>
      </c>
      <c r="F24" s="1001" t="s">
        <v>3443</v>
      </c>
      <c r="G24" s="1002">
        <v>4</v>
      </c>
      <c r="H24" s="230">
        <v>10500</v>
      </c>
      <c r="I24" s="257">
        <f t="shared" si="0"/>
        <v>42000</v>
      </c>
      <c r="J24" s="87"/>
      <c r="K24" s="73" t="s">
        <v>3444</v>
      </c>
      <c r="L24" s="634" t="s">
        <v>1048</v>
      </c>
      <c r="M24" s="997" t="s">
        <v>1607</v>
      </c>
      <c r="N24" s="989">
        <v>45936</v>
      </c>
      <c r="O24" s="28"/>
      <c r="P24" s="40" t="s">
        <v>4593</v>
      </c>
      <c r="Q24" s="40" t="s">
        <v>4594</v>
      </c>
      <c r="R24" s="990"/>
    </row>
    <row r="25" spans="1:18" s="4" customFormat="1" ht="19.5" customHeight="1">
      <c r="B25" s="988"/>
      <c r="C25" s="28"/>
      <c r="D25" s="28"/>
      <c r="E25" s="28"/>
      <c r="F25" s="88"/>
      <c r="G25" s="27"/>
      <c r="H25" s="257"/>
      <c r="I25" s="257"/>
      <c r="J25" s="87"/>
      <c r="K25" s="73"/>
      <c r="L25" s="1003"/>
      <c r="M25" s="27"/>
      <c r="N25" s="989"/>
      <c r="O25" s="28"/>
      <c r="P25" s="27"/>
      <c r="Q25" s="989"/>
      <c r="R25" s="990"/>
    </row>
    <row r="26" spans="1:18" s="4" customFormat="1" ht="19.5" customHeight="1">
      <c r="B26" s="988"/>
      <c r="C26" s="28"/>
      <c r="D26" s="28"/>
      <c r="E26" s="28"/>
      <c r="F26" s="1004">
        <f>SUM(I15:I24)</f>
        <v>531160</v>
      </c>
      <c r="G26" s="27"/>
      <c r="H26" s="257"/>
      <c r="I26" s="27"/>
      <c r="J26" s="87"/>
      <c r="K26" s="38"/>
      <c r="L26" s="38"/>
      <c r="M26" s="27"/>
      <c r="N26" s="989"/>
      <c r="O26" s="28"/>
      <c r="P26" s="27"/>
      <c r="Q26" s="989"/>
      <c r="R26" s="990"/>
    </row>
    <row r="27" spans="1:18" s="4" customFormat="1" ht="19.5" customHeight="1">
      <c r="B27" s="988"/>
      <c r="C27" s="28"/>
      <c r="D27" s="28"/>
      <c r="E27" s="28"/>
      <c r="F27" s="201"/>
      <c r="G27" s="77"/>
      <c r="H27" s="257"/>
      <c r="I27" s="257"/>
      <c r="J27" s="147"/>
      <c r="K27" s="73"/>
      <c r="L27" s="38"/>
      <c r="M27" s="27"/>
      <c r="N27" s="989"/>
      <c r="O27" s="28"/>
      <c r="P27" s="27"/>
      <c r="Q27" s="989"/>
      <c r="R27" s="990"/>
    </row>
    <row r="28" spans="1:18" s="4" customFormat="1" ht="19.5" customHeight="1">
      <c r="B28" s="988"/>
      <c r="C28" s="28"/>
      <c r="D28" s="28"/>
      <c r="E28" s="28"/>
      <c r="F28" s="201"/>
      <c r="G28" s="77"/>
      <c r="H28" s="257"/>
      <c r="I28" s="257"/>
      <c r="J28" s="147"/>
      <c r="K28" s="73"/>
      <c r="L28" s="38"/>
      <c r="M28" s="27"/>
      <c r="N28" s="989"/>
      <c r="O28" s="28"/>
      <c r="P28" s="27"/>
      <c r="Q28" s="989"/>
      <c r="R28" s="990"/>
    </row>
    <row r="29" spans="1:18" s="4" customFormat="1" ht="19.5" customHeight="1">
      <c r="B29" s="988"/>
      <c r="C29" s="28"/>
      <c r="D29" s="1005"/>
      <c r="E29" s="1005"/>
      <c r="F29" s="1005"/>
      <c r="G29" s="1005"/>
      <c r="H29" s="257"/>
      <c r="I29" s="257"/>
      <c r="J29" s="147"/>
      <c r="K29" s="73"/>
      <c r="L29" s="38"/>
      <c r="M29" s="27"/>
      <c r="N29" s="989"/>
      <c r="O29" s="28"/>
      <c r="P29" s="27"/>
      <c r="Q29" s="989"/>
      <c r="R29" s="990"/>
    </row>
    <row r="30" spans="1:18" s="4" customFormat="1" ht="19.5" customHeight="1">
      <c r="A30" s="27"/>
      <c r="B30" s="893"/>
      <c r="C30" s="131"/>
      <c r="D30" s="131"/>
      <c r="E30" s="131"/>
      <c r="F30" s="166"/>
      <c r="G30" s="184"/>
      <c r="H30" s="1006"/>
      <c r="I30" s="39"/>
      <c r="J30" s="159"/>
      <c r="K30" s="166"/>
      <c r="L30" s="38"/>
      <c r="M30" s="27"/>
      <c r="N30" s="989"/>
      <c r="O30" s="28"/>
      <c r="P30" s="27"/>
      <c r="Q30" s="989"/>
      <c r="R30" s="990"/>
    </row>
    <row r="31" spans="1:18" s="4" customFormat="1" ht="19.5" customHeight="1">
      <c r="A31" s="27"/>
      <c r="B31" s="893"/>
      <c r="C31" s="131"/>
      <c r="D31" s="28"/>
      <c r="E31" s="28"/>
      <c r="F31" s="166"/>
      <c r="G31" s="184"/>
      <c r="H31" s="1006"/>
      <c r="I31" s="39"/>
      <c r="J31" s="159"/>
      <c r="K31" s="166"/>
      <c r="L31" s="38"/>
      <c r="M31" s="27"/>
      <c r="N31" s="989"/>
      <c r="O31" s="28"/>
      <c r="P31" s="27"/>
      <c r="Q31" s="989"/>
      <c r="R31" s="990"/>
    </row>
    <row r="32" spans="1:18" s="4" customFormat="1" ht="19.5" customHeight="1">
      <c r="A32" s="27"/>
      <c r="B32" s="893"/>
      <c r="C32" s="131"/>
      <c r="D32" s="28"/>
      <c r="E32" s="28"/>
      <c r="F32" s="35"/>
      <c r="G32" s="27"/>
      <c r="H32" s="1006"/>
      <c r="I32" s="39"/>
      <c r="J32" s="31"/>
      <c r="K32" s="38"/>
      <c r="L32" s="38"/>
      <c r="M32" s="27"/>
      <c r="N32" s="989"/>
      <c r="O32" s="28"/>
      <c r="P32" s="27"/>
      <c r="Q32" s="989"/>
      <c r="R32" s="990"/>
    </row>
    <row r="33" spans="1:18" s="4" customFormat="1" ht="19.5" customHeight="1">
      <c r="A33" s="27"/>
      <c r="B33" s="893"/>
      <c r="C33" s="131"/>
      <c r="D33" s="131"/>
      <c r="E33" s="157"/>
      <c r="F33" s="166"/>
      <c r="G33" s="184"/>
      <c r="H33" s="1006"/>
      <c r="I33" s="39"/>
      <c r="J33" s="159"/>
      <c r="K33" s="78"/>
      <c r="L33" s="38"/>
      <c r="M33" s="27"/>
      <c r="N33" s="989"/>
      <c r="O33" s="28"/>
      <c r="P33" s="27"/>
      <c r="Q33" s="989"/>
      <c r="R33" s="990"/>
    </row>
    <row r="34" spans="1:18" s="4" customFormat="1" ht="19.5" customHeight="1">
      <c r="A34" s="27"/>
      <c r="B34" s="893"/>
      <c r="C34" s="131"/>
      <c r="D34" s="131"/>
      <c r="E34" s="157"/>
      <c r="F34" s="166"/>
      <c r="G34" s="184"/>
      <c r="H34" s="1006"/>
      <c r="I34" s="39"/>
      <c r="J34" s="159"/>
      <c r="K34" s="78"/>
      <c r="L34" s="38"/>
      <c r="M34" s="27"/>
      <c r="N34" s="989"/>
      <c r="O34" s="28"/>
      <c r="P34" s="27"/>
      <c r="Q34" s="989"/>
      <c r="R34" s="990"/>
    </row>
    <row r="35" spans="1:18" s="4" customFormat="1" ht="19.5" customHeight="1">
      <c r="A35" s="27"/>
      <c r="B35" s="893"/>
      <c r="C35" s="131"/>
      <c r="D35" s="131"/>
      <c r="E35" s="131"/>
      <c r="F35" s="166"/>
      <c r="G35" s="184"/>
      <c r="H35" s="554"/>
      <c r="I35" s="601"/>
      <c r="J35" s="159"/>
      <c r="K35" s="156"/>
      <c r="L35" s="38"/>
      <c r="M35" s="27"/>
      <c r="N35" s="989"/>
      <c r="O35" s="28"/>
      <c r="P35" s="27"/>
      <c r="Q35" s="989"/>
      <c r="R35" s="990"/>
    </row>
    <row r="36" spans="1:18" s="4" customFormat="1" ht="19.5" customHeight="1">
      <c r="A36" s="27"/>
      <c r="B36" s="893"/>
      <c r="C36" s="131"/>
      <c r="D36" s="28"/>
      <c r="E36" s="28"/>
      <c r="F36" s="35"/>
      <c r="G36" s="27"/>
      <c r="H36" s="1006"/>
      <c r="I36" s="39"/>
      <c r="J36" s="31"/>
      <c r="K36" s="38"/>
      <c r="L36" s="38"/>
      <c r="M36" s="27"/>
      <c r="N36" s="989"/>
      <c r="O36" s="28"/>
      <c r="P36" s="27"/>
      <c r="Q36" s="989"/>
      <c r="R36" s="990"/>
    </row>
    <row r="37" spans="1:18" s="4" customFormat="1" ht="19.5" customHeight="1">
      <c r="A37" s="27"/>
      <c r="B37" s="893"/>
      <c r="C37" s="131"/>
      <c r="D37" s="131"/>
      <c r="E37" s="131"/>
      <c r="F37" s="166"/>
      <c r="G37" s="157"/>
      <c r="H37" s="166"/>
      <c r="I37" s="1007"/>
      <c r="J37" s="205"/>
      <c r="K37" s="156"/>
      <c r="L37" s="38"/>
      <c r="M37" s="27"/>
      <c r="N37" s="989"/>
      <c r="O37" s="28"/>
      <c r="P37" s="27"/>
      <c r="Q37" s="989"/>
      <c r="R37" s="990"/>
    </row>
    <row r="38" spans="1:18" s="4" customFormat="1" ht="19.5" customHeight="1">
      <c r="A38" s="27"/>
      <c r="B38" s="893"/>
      <c r="C38" s="131"/>
      <c r="D38" s="131"/>
      <c r="E38" s="131"/>
      <c r="F38" s="166"/>
      <c r="G38" s="184"/>
      <c r="H38" s="554"/>
      <c r="I38" s="601"/>
      <c r="J38" s="159"/>
      <c r="K38" s="166"/>
      <c r="L38" s="38"/>
      <c r="M38" s="27"/>
      <c r="N38" s="989"/>
      <c r="O38" s="28"/>
      <c r="P38" s="27"/>
      <c r="Q38" s="989"/>
      <c r="R38" s="990"/>
    </row>
    <row r="39" spans="1:18" s="4" customFormat="1" ht="19.5" customHeight="1">
      <c r="B39" s="988"/>
      <c r="C39" s="28"/>
      <c r="D39" s="28"/>
      <c r="E39" s="28"/>
      <c r="F39" s="88"/>
      <c r="G39" s="27"/>
      <c r="H39" s="257"/>
      <c r="I39" s="39"/>
      <c r="J39" s="87"/>
      <c r="K39" s="38"/>
      <c r="L39" s="38"/>
      <c r="M39" s="27"/>
      <c r="N39" s="989"/>
      <c r="O39" s="28"/>
      <c r="P39" s="27"/>
      <c r="Q39" s="989"/>
      <c r="R39" s="990"/>
    </row>
    <row r="40" spans="1:18" s="4" customFormat="1" ht="19.5" customHeight="1">
      <c r="B40" s="988"/>
      <c r="C40" s="28"/>
      <c r="D40" s="28"/>
      <c r="E40" s="579"/>
      <c r="F40" s="1008"/>
      <c r="G40" s="27"/>
      <c r="H40" s="257"/>
      <c r="I40" s="39"/>
      <c r="J40" s="87"/>
      <c r="K40" s="38"/>
      <c r="L40" s="38"/>
      <c r="M40" s="27"/>
      <c r="N40" s="989"/>
      <c r="O40" s="28"/>
      <c r="P40" s="27"/>
      <c r="Q40" s="989"/>
      <c r="R40" s="990"/>
    </row>
    <row r="41" spans="1:18" s="4" customFormat="1" ht="19.5" customHeight="1">
      <c r="B41" s="988"/>
      <c r="C41" s="28"/>
      <c r="D41" s="28"/>
      <c r="E41" s="28"/>
      <c r="F41" s="201"/>
      <c r="G41" s="77"/>
      <c r="H41" s="257"/>
      <c r="I41" s="257"/>
      <c r="J41" s="147"/>
      <c r="K41" s="73"/>
      <c r="L41" s="38"/>
      <c r="M41" s="27"/>
      <c r="N41" s="989"/>
      <c r="O41" s="28"/>
      <c r="P41" s="27"/>
      <c r="Q41" s="989"/>
      <c r="R41" s="990"/>
    </row>
    <row r="42" spans="1:18" s="4" customFormat="1" ht="19.5" customHeight="1">
      <c r="B42" s="988"/>
      <c r="C42" s="28"/>
      <c r="D42" s="28"/>
      <c r="E42" s="28"/>
      <c r="F42" s="201"/>
      <c r="G42" s="77"/>
      <c r="H42" s="257"/>
      <c r="I42" s="257"/>
      <c r="J42" s="147"/>
      <c r="K42" s="73"/>
      <c r="L42" s="38"/>
      <c r="M42" s="27"/>
      <c r="N42" s="989"/>
      <c r="O42" s="28"/>
      <c r="P42" s="27"/>
      <c r="Q42" s="989"/>
      <c r="R42" s="990"/>
    </row>
    <row r="43" spans="1:18" s="4" customFormat="1" ht="19.5" customHeight="1">
      <c r="B43" s="988"/>
      <c r="C43" s="28"/>
      <c r="D43" s="28"/>
      <c r="E43" s="28"/>
      <c r="F43" s="201"/>
      <c r="G43" s="77"/>
      <c r="H43" s="257"/>
      <c r="I43" s="257"/>
      <c r="J43" s="147"/>
      <c r="K43" s="73"/>
      <c r="L43" s="38"/>
      <c r="M43" s="27"/>
      <c r="N43" s="989"/>
      <c r="O43" s="28"/>
      <c r="P43" s="27"/>
      <c r="Q43" s="989"/>
      <c r="R43" s="990"/>
    </row>
    <row r="44" spans="1:18" s="4" customFormat="1" ht="19.5" customHeight="1">
      <c r="B44" s="988"/>
      <c r="C44" s="28"/>
      <c r="D44" s="28"/>
      <c r="E44" s="28"/>
      <c r="F44" s="201"/>
      <c r="G44" s="77"/>
      <c r="H44" s="257"/>
      <c r="I44" s="257"/>
      <c r="J44" s="147"/>
      <c r="K44" s="73"/>
      <c r="L44" s="38"/>
      <c r="M44" s="27"/>
      <c r="N44" s="989"/>
      <c r="O44" s="28"/>
      <c r="P44" s="27"/>
      <c r="Q44" s="989"/>
      <c r="R44" s="990"/>
    </row>
    <row r="45" spans="1:18" s="4" customFormat="1" ht="19.5" customHeight="1">
      <c r="C45" s="28"/>
      <c r="D45" s="27"/>
      <c r="E45" s="27"/>
      <c r="F45" s="746"/>
      <c r="G45" s="77"/>
      <c r="H45" s="257"/>
      <c r="I45" s="257"/>
      <c r="J45" s="147"/>
      <c r="K45" s="136"/>
      <c r="L45" s="38"/>
      <c r="M45" s="27"/>
      <c r="N45" s="32"/>
      <c r="O45" s="28"/>
      <c r="P45" s="27"/>
      <c r="Q45" s="32"/>
      <c r="R45" s="576"/>
    </row>
    <row r="46" spans="1:18" s="4" customFormat="1" ht="19.5" customHeight="1">
      <c r="C46" s="28"/>
      <c r="D46" s="27"/>
      <c r="E46" s="27"/>
      <c r="F46" s="746"/>
      <c r="G46" s="77"/>
      <c r="H46" s="257"/>
      <c r="I46" s="257"/>
      <c r="J46" s="147"/>
      <c r="K46" s="136"/>
      <c r="L46" s="38"/>
      <c r="M46" s="27"/>
      <c r="N46" s="32"/>
      <c r="O46" s="28"/>
      <c r="P46" s="27"/>
      <c r="Q46" s="32"/>
      <c r="R46" s="576"/>
    </row>
    <row r="47" spans="1:18" s="4" customFormat="1" ht="19.5" customHeight="1">
      <c r="C47" s="28"/>
      <c r="D47" s="27"/>
      <c r="E47" s="27"/>
      <c r="F47" s="746"/>
      <c r="G47" s="77"/>
      <c r="H47" s="257"/>
      <c r="I47" s="257"/>
      <c r="J47" s="147"/>
      <c r="K47" s="136"/>
      <c r="L47" s="38"/>
      <c r="M47" s="27"/>
      <c r="N47" s="32"/>
      <c r="O47" s="28"/>
      <c r="P47" s="27"/>
      <c r="Q47" s="32"/>
      <c r="R47" s="576"/>
    </row>
    <row r="48" spans="1:18" s="4" customFormat="1" ht="19.5" customHeight="1">
      <c r="C48" s="28"/>
      <c r="D48" s="27"/>
      <c r="E48" s="27"/>
      <c r="F48" s="117"/>
      <c r="G48" s="1009"/>
      <c r="H48" s="77"/>
      <c r="I48" s="257"/>
      <c r="J48" s="76"/>
      <c r="K48" s="136"/>
      <c r="L48" s="38"/>
      <c r="M48" s="27"/>
      <c r="N48" s="32"/>
      <c r="O48" s="28"/>
      <c r="P48" s="27"/>
      <c r="Q48" s="32"/>
      <c r="R48" s="576"/>
    </row>
    <row r="49" spans="3:18" s="4" customFormat="1" ht="19.5" customHeight="1">
      <c r="C49" s="28"/>
      <c r="D49" s="27"/>
      <c r="E49" s="27"/>
      <c r="F49" s="117"/>
      <c r="G49" s="1009"/>
      <c r="H49" s="77"/>
      <c r="I49" s="257"/>
      <c r="J49" s="76"/>
      <c r="K49" s="136"/>
      <c r="L49" s="38"/>
      <c r="M49" s="27"/>
      <c r="N49" s="32"/>
      <c r="O49" s="28"/>
      <c r="P49" s="27"/>
      <c r="Q49" s="32"/>
      <c r="R49" s="576"/>
    </row>
    <row r="50" spans="3:18" s="4" customFormat="1" ht="19.5" customHeight="1">
      <c r="C50" s="28"/>
      <c r="D50" s="27"/>
      <c r="E50" s="27"/>
      <c r="F50" s="117"/>
      <c r="G50" s="1009"/>
      <c r="H50" s="77"/>
      <c r="I50" s="257"/>
      <c r="J50" s="76"/>
      <c r="K50" s="136"/>
      <c r="L50" s="38"/>
      <c r="M50" s="27"/>
      <c r="N50" s="32"/>
      <c r="O50" s="28"/>
      <c r="P50" s="27"/>
      <c r="Q50" s="32"/>
      <c r="R50" s="576"/>
    </row>
    <row r="51" spans="3:18" s="4" customFormat="1" ht="19.5" customHeight="1">
      <c r="C51" s="28"/>
      <c r="D51" s="27"/>
      <c r="E51" s="27"/>
      <c r="F51" s="1010"/>
      <c r="G51" s="1011"/>
      <c r="H51" s="27"/>
      <c r="I51" s="257"/>
      <c r="J51" s="38"/>
      <c r="K51" s="1010"/>
      <c r="L51" s="38"/>
      <c r="M51" s="27"/>
      <c r="N51" s="32"/>
      <c r="O51" s="28"/>
      <c r="P51" s="27"/>
      <c r="Q51" s="32"/>
      <c r="R51" s="576"/>
    </row>
    <row r="52" spans="3:18" s="4" customFormat="1" ht="19.5" customHeight="1">
      <c r="C52" s="28"/>
      <c r="D52" s="27"/>
      <c r="E52" s="27"/>
      <c r="F52" s="1010"/>
      <c r="G52" s="1011"/>
      <c r="H52" s="27"/>
      <c r="I52" s="257"/>
      <c r="J52" s="38"/>
      <c r="K52" s="1010"/>
      <c r="L52" s="38"/>
      <c r="M52" s="27"/>
      <c r="N52" s="32"/>
      <c r="O52" s="28"/>
      <c r="P52" s="27"/>
      <c r="Q52" s="32"/>
      <c r="R52" s="576"/>
    </row>
    <row r="53" spans="3:18" s="4" customFormat="1" ht="19.5" customHeight="1">
      <c r="C53" s="28"/>
      <c r="D53" s="27"/>
      <c r="E53" s="27"/>
      <c r="F53" s="1010"/>
      <c r="G53" s="1011"/>
      <c r="H53" s="27"/>
      <c r="I53" s="257"/>
      <c r="J53" s="38"/>
      <c r="K53" s="1010"/>
      <c r="L53" s="38"/>
      <c r="M53" s="27"/>
      <c r="N53" s="32"/>
      <c r="O53" s="28"/>
      <c r="P53" s="27"/>
      <c r="Q53" s="32"/>
      <c r="R53" s="576"/>
    </row>
    <row r="54" spans="3:18" s="4" customFormat="1" ht="19.5" customHeight="1">
      <c r="C54" s="28"/>
      <c r="D54" s="27"/>
      <c r="E54" s="27"/>
      <c r="F54" s="1010"/>
      <c r="G54" s="1011"/>
      <c r="H54" s="27"/>
      <c r="I54" s="257"/>
      <c r="J54" s="38"/>
      <c r="K54" s="1010"/>
      <c r="L54" s="38"/>
      <c r="M54" s="27"/>
      <c r="N54" s="32"/>
      <c r="O54" s="28"/>
      <c r="P54" s="27"/>
      <c r="Q54" s="32"/>
      <c r="R54" s="576"/>
    </row>
    <row r="55" spans="3:18" s="4" customFormat="1" ht="19.5" customHeight="1">
      <c r="C55" s="28"/>
      <c r="D55" s="27"/>
      <c r="E55" s="27"/>
      <c r="F55" s="746"/>
      <c r="G55" s="77"/>
      <c r="H55" s="77"/>
      <c r="I55" s="257"/>
      <c r="J55" s="147"/>
      <c r="K55" s="136"/>
      <c r="L55" s="38"/>
      <c r="M55" s="27"/>
      <c r="N55" s="32"/>
      <c r="O55" s="28"/>
      <c r="P55" s="27"/>
      <c r="Q55" s="32"/>
      <c r="R55" s="576"/>
    </row>
    <row r="56" spans="3:18" s="4" customFormat="1" ht="19.5" customHeight="1">
      <c r="C56" s="28"/>
      <c r="D56" s="27"/>
      <c r="E56" s="27"/>
      <c r="F56" s="746"/>
      <c r="G56" s="77"/>
      <c r="H56" s="77"/>
      <c r="I56" s="257"/>
      <c r="J56" s="147"/>
      <c r="K56" s="136"/>
      <c r="L56" s="38"/>
      <c r="M56" s="27"/>
      <c r="N56" s="32"/>
      <c r="O56" s="28"/>
      <c r="P56" s="27"/>
      <c r="Q56" s="32"/>
      <c r="R56" s="576"/>
    </row>
    <row r="57" spans="3:18" s="4" customFormat="1" ht="19.5" customHeight="1">
      <c r="C57" s="28"/>
      <c r="D57" s="27"/>
      <c r="E57" s="27"/>
      <c r="F57" s="746"/>
      <c r="G57" s="77"/>
      <c r="H57" s="257"/>
      <c r="I57" s="257"/>
      <c r="J57" s="147"/>
      <c r="K57" s="136"/>
      <c r="L57" s="38"/>
      <c r="M57" s="27"/>
      <c r="N57" s="32"/>
      <c r="O57" s="28"/>
      <c r="P57" s="27"/>
      <c r="Q57" s="32"/>
      <c r="R57" s="576"/>
    </row>
    <row r="58" spans="3:18" s="4" customFormat="1" ht="19.5" customHeight="1">
      <c r="C58" s="28"/>
      <c r="D58" s="27"/>
      <c r="E58" s="27"/>
      <c r="F58" s="971"/>
      <c r="G58" s="77"/>
      <c r="H58" s="257"/>
      <c r="I58" s="257"/>
      <c r="J58" s="147"/>
      <c r="K58" s="136"/>
      <c r="L58" s="38"/>
      <c r="M58" s="27"/>
      <c r="N58" s="32"/>
      <c r="O58" s="28"/>
      <c r="P58" s="27"/>
      <c r="Q58" s="32"/>
      <c r="R58" s="576"/>
    </row>
    <row r="59" spans="3:18" s="4" customFormat="1" ht="19.5" customHeight="1">
      <c r="C59" s="28"/>
      <c r="D59" s="27"/>
      <c r="E59" s="27"/>
      <c r="F59" s="971"/>
      <c r="G59" s="77"/>
      <c r="H59" s="257"/>
      <c r="I59" s="257"/>
      <c r="J59" s="147"/>
      <c r="K59" s="136"/>
      <c r="L59" s="38"/>
      <c r="M59" s="27"/>
      <c r="N59" s="32"/>
      <c r="O59" s="28"/>
      <c r="P59" s="27"/>
      <c r="Q59" s="32"/>
      <c r="R59" s="576"/>
    </row>
    <row r="60" spans="3:18" s="4" customFormat="1" ht="19.5" customHeight="1">
      <c r="C60" s="28"/>
      <c r="D60" s="27"/>
      <c r="E60" s="27"/>
      <c r="F60" s="971"/>
      <c r="G60" s="77"/>
      <c r="H60" s="257"/>
      <c r="I60" s="257"/>
      <c r="J60" s="147"/>
      <c r="K60" s="136"/>
      <c r="L60" s="38"/>
      <c r="M60" s="27"/>
      <c r="N60" s="32"/>
      <c r="O60" s="28"/>
      <c r="P60" s="27"/>
      <c r="Q60" s="32"/>
      <c r="R60" s="576"/>
    </row>
    <row r="61" spans="3:18" s="4" customFormat="1" ht="19.5" customHeight="1">
      <c r="C61" s="28"/>
      <c r="D61" s="27"/>
      <c r="E61" s="27"/>
      <c r="F61" s="971"/>
      <c r="G61" s="77"/>
      <c r="H61" s="257"/>
      <c r="I61" s="257"/>
      <c r="J61" s="147"/>
      <c r="K61" s="136"/>
      <c r="L61" s="38"/>
      <c r="M61" s="27"/>
      <c r="N61" s="32"/>
      <c r="O61" s="28"/>
      <c r="P61" s="27"/>
      <c r="Q61" s="32"/>
      <c r="R61" s="576"/>
    </row>
    <row r="62" spans="3:18" s="4" customFormat="1" ht="19.5" customHeight="1">
      <c r="C62" s="28"/>
      <c r="D62" s="27"/>
      <c r="E62" s="27"/>
      <c r="F62" s="971"/>
      <c r="G62" s="77"/>
      <c r="H62" s="257"/>
      <c r="I62" s="257"/>
      <c r="J62" s="147"/>
      <c r="K62" s="136"/>
      <c r="L62" s="38"/>
      <c r="M62" s="27"/>
      <c r="N62" s="32"/>
      <c r="O62" s="28"/>
      <c r="P62" s="27"/>
      <c r="Q62" s="32"/>
      <c r="R62" s="576"/>
    </row>
    <row r="63" spans="3:18" s="4" customFormat="1" ht="19.5" customHeight="1">
      <c r="C63" s="28"/>
      <c r="D63" s="27"/>
      <c r="E63" s="27"/>
      <c r="F63" s="971"/>
      <c r="G63" s="77"/>
      <c r="H63" s="257"/>
      <c r="I63" s="257"/>
      <c r="J63" s="147"/>
      <c r="K63" s="136"/>
      <c r="L63" s="38"/>
      <c r="M63" s="27"/>
      <c r="N63" s="32"/>
      <c r="O63" s="28"/>
      <c r="P63" s="27"/>
      <c r="Q63" s="32"/>
      <c r="R63" s="576"/>
    </row>
    <row r="64" spans="3:18" s="4" customFormat="1" ht="19.5" customHeight="1">
      <c r="C64" s="28"/>
      <c r="D64" s="27"/>
      <c r="E64" s="27"/>
      <c r="F64" s="971"/>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22.5" customHeight="1">
      <c r="C95" s="28"/>
      <c r="D95" s="605"/>
      <c r="E95" s="605"/>
      <c r="F95" s="406"/>
      <c r="G95" s="256"/>
      <c r="H95" s="187"/>
      <c r="I95" s="77"/>
      <c r="J95" s="31"/>
      <c r="K95" s="406"/>
      <c r="L95" s="38"/>
      <c r="M95" s="27"/>
      <c r="N95" s="32"/>
      <c r="O95" s="28"/>
      <c r="P95" s="27"/>
      <c r="Q95" s="32"/>
      <c r="R95" s="576"/>
    </row>
    <row r="96" spans="3:18" s="4" customFormat="1" ht="18.75" customHeight="1">
      <c r="C96" s="28"/>
      <c r="D96" s="605"/>
      <c r="E96" s="605"/>
      <c r="F96" s="406"/>
      <c r="G96" s="256"/>
      <c r="H96" s="187"/>
      <c r="I96" s="77"/>
      <c r="J96" s="31"/>
      <c r="K96" s="406"/>
      <c r="L96" s="38"/>
      <c r="M96" s="27"/>
      <c r="N96" s="32"/>
      <c r="O96" s="28"/>
      <c r="P96" s="27"/>
      <c r="Q96" s="32"/>
      <c r="R96" s="576"/>
    </row>
    <row r="97" spans="3:18" s="4" customFormat="1" ht="18.75" customHeight="1">
      <c r="C97" s="28"/>
      <c r="D97" s="27"/>
      <c r="E97" s="27"/>
      <c r="F97" s="117"/>
      <c r="G97" s="1009"/>
      <c r="H97" s="257"/>
      <c r="I97" s="257"/>
      <c r="J97" s="76"/>
      <c r="K97" s="136"/>
      <c r="L97" s="38"/>
      <c r="M97" s="27"/>
      <c r="N97" s="32"/>
      <c r="O97" s="28"/>
      <c r="P97" s="27"/>
      <c r="Q97" s="32"/>
      <c r="R97" s="576"/>
    </row>
    <row r="98" spans="3:18" s="4" customFormat="1" ht="19.5" customHeight="1">
      <c r="C98" s="28"/>
      <c r="D98" s="27"/>
      <c r="E98" s="27"/>
      <c r="F98" s="117"/>
      <c r="G98" s="1009"/>
      <c r="H98" s="257"/>
      <c r="I98" s="257"/>
      <c r="J98" s="76"/>
      <c r="K98" s="136"/>
      <c r="L98" s="38"/>
      <c r="M98" s="27"/>
      <c r="N98" s="32"/>
      <c r="O98" s="28"/>
      <c r="P98" s="27"/>
      <c r="Q98" s="32"/>
      <c r="R98" s="576"/>
    </row>
    <row r="99" spans="3:18" s="4" customFormat="1" ht="19.5" customHeight="1">
      <c r="C99" s="28"/>
      <c r="D99" s="27"/>
      <c r="E99" s="27"/>
      <c r="F99" s="1010"/>
      <c r="G99" s="1011"/>
      <c r="H99" s="38"/>
      <c r="I99" s="257"/>
      <c r="J99" s="38"/>
      <c r="K99" s="1010"/>
      <c r="L99" s="38"/>
      <c r="M99" s="27"/>
      <c r="N99" s="32"/>
      <c r="O99" s="28"/>
      <c r="P99" s="27"/>
      <c r="Q99" s="32"/>
      <c r="R99" s="576"/>
    </row>
    <row r="100" spans="3:18" s="4" customFormat="1" ht="19.5" customHeight="1">
      <c r="C100" s="28"/>
      <c r="D100" s="27"/>
      <c r="E100" s="27"/>
      <c r="F100" s="1010"/>
      <c r="G100" s="1011"/>
      <c r="H100" s="38"/>
      <c r="I100" s="257"/>
      <c r="J100" s="38"/>
      <c r="K100" s="1010"/>
      <c r="L100" s="38"/>
      <c r="M100" s="27"/>
      <c r="N100" s="32"/>
      <c r="O100" s="28"/>
      <c r="P100" s="27"/>
      <c r="Q100" s="32"/>
      <c r="R100" s="576"/>
    </row>
    <row r="101" spans="3:18" s="4" customFormat="1" ht="19.5" customHeight="1">
      <c r="C101" s="28"/>
      <c r="D101" s="605"/>
      <c r="E101" s="605"/>
      <c r="F101" s="38"/>
      <c r="G101" s="256"/>
      <c r="H101" s="187"/>
      <c r="I101" s="77"/>
      <c r="J101" s="31"/>
      <c r="K101" s="117"/>
      <c r="L101" s="38"/>
      <c r="M101" s="27"/>
      <c r="N101" s="32"/>
      <c r="O101" s="28"/>
      <c r="P101" s="27"/>
      <c r="Q101" s="32"/>
      <c r="R101" s="576"/>
    </row>
    <row r="102" spans="3:18" s="4" customFormat="1" ht="19.5" customHeight="1">
      <c r="C102" s="28"/>
      <c r="D102" s="605"/>
      <c r="E102" s="605"/>
      <c r="F102" s="78"/>
      <c r="G102" s="256"/>
      <c r="H102" s="187"/>
      <c r="I102" s="77"/>
      <c r="J102" s="31"/>
      <c r="K102" s="38"/>
      <c r="L102" s="38"/>
      <c r="M102" s="27"/>
      <c r="N102" s="32"/>
      <c r="O102" s="28"/>
      <c r="P102" s="27"/>
      <c r="Q102" s="32"/>
      <c r="R102" s="576"/>
    </row>
    <row r="103" spans="3:18" s="4" customFormat="1" ht="19.5" customHeight="1">
      <c r="C103" s="28"/>
      <c r="D103" s="605"/>
      <c r="E103" s="605"/>
      <c r="F103" s="78"/>
      <c r="G103" s="256"/>
      <c r="H103" s="187"/>
      <c r="I103" s="77"/>
      <c r="J103" s="31"/>
      <c r="K103" s="38"/>
      <c r="L103" s="38"/>
      <c r="M103" s="27"/>
      <c r="N103" s="32"/>
      <c r="O103" s="28"/>
      <c r="P103" s="27"/>
      <c r="Q103" s="32"/>
      <c r="R103" s="576"/>
    </row>
    <row r="104" spans="3:18" s="4" customFormat="1" ht="19.5" customHeight="1">
      <c r="C104" s="28"/>
      <c r="D104" s="605"/>
      <c r="E104" s="605"/>
      <c r="F104" s="78"/>
      <c r="G104" s="256"/>
      <c r="H104" s="187"/>
      <c r="I104" s="77"/>
      <c r="J104" s="31"/>
      <c r="K104" s="38"/>
      <c r="L104" s="38"/>
      <c r="M104" s="27"/>
      <c r="N104" s="32"/>
      <c r="O104" s="28"/>
      <c r="P104" s="27"/>
      <c r="Q104" s="32"/>
      <c r="R104" s="576"/>
    </row>
    <row r="105" spans="3:18" s="4" customFormat="1" ht="19.5" customHeight="1">
      <c r="C105" s="28"/>
      <c r="D105" s="605"/>
      <c r="E105" s="605"/>
      <c r="F105" s="78"/>
      <c r="G105" s="256"/>
      <c r="H105" s="187"/>
      <c r="I105" s="77"/>
      <c r="J105" s="31"/>
      <c r="K105" s="38"/>
      <c r="L105" s="38"/>
      <c r="M105" s="27"/>
      <c r="N105" s="32"/>
      <c r="O105" s="28"/>
      <c r="P105" s="27"/>
      <c r="Q105" s="32"/>
      <c r="R105" s="576"/>
    </row>
    <row r="106" spans="3:18" s="4" customFormat="1" ht="19.5" customHeight="1">
      <c r="C106" s="28"/>
      <c r="D106" s="605"/>
      <c r="E106" s="605"/>
      <c r="F106" s="78"/>
      <c r="G106" s="256"/>
      <c r="H106" s="187"/>
      <c r="I106" s="77"/>
      <c r="J106" s="31"/>
      <c r="K106" s="38"/>
      <c r="L106" s="38"/>
      <c r="M106" s="27"/>
      <c r="N106" s="32"/>
      <c r="O106" s="28"/>
      <c r="P106" s="27"/>
      <c r="Q106" s="32"/>
      <c r="R106" s="576"/>
    </row>
    <row r="107" spans="3:18" s="4" customFormat="1" ht="19.5" customHeight="1">
      <c r="C107" s="28"/>
      <c r="D107" s="605"/>
      <c r="E107" s="605"/>
      <c r="F107" s="78"/>
      <c r="G107" s="256"/>
      <c r="H107" s="187"/>
      <c r="I107" s="77"/>
      <c r="J107" s="31"/>
      <c r="K107" s="38"/>
      <c r="L107" s="38"/>
      <c r="M107" s="27"/>
      <c r="N107" s="32"/>
      <c r="O107" s="28"/>
      <c r="P107" s="27"/>
      <c r="Q107" s="32"/>
      <c r="R107" s="576"/>
    </row>
    <row r="108" spans="3:18" s="4" customFormat="1" ht="19.5" customHeight="1">
      <c r="C108" s="28"/>
      <c r="D108" s="605"/>
      <c r="E108" s="605"/>
      <c r="F108" s="78"/>
      <c r="G108" s="256"/>
      <c r="H108" s="187"/>
      <c r="I108" s="77"/>
      <c r="J108" s="31"/>
      <c r="K108" s="38"/>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85"/>
      <c r="G114" s="27"/>
      <c r="H114" s="187"/>
      <c r="I114" s="77"/>
      <c r="J114" s="31"/>
      <c r="K114" s="38"/>
      <c r="L114" s="38"/>
      <c r="M114" s="27"/>
      <c r="N114" s="32"/>
      <c r="O114" s="28"/>
      <c r="P114" s="27"/>
      <c r="Q114" s="32"/>
      <c r="R114" s="576"/>
    </row>
    <row r="115" spans="3:18" s="4" customFormat="1" ht="19.5" customHeight="1">
      <c r="C115" s="28"/>
      <c r="D115" s="605"/>
      <c r="E115" s="605"/>
      <c r="F115" s="201"/>
      <c r="G115" s="267"/>
      <c r="H115" s="187"/>
      <c r="I115" s="77"/>
      <c r="J115" s="31"/>
      <c r="K115" s="38"/>
      <c r="L115" s="38"/>
      <c r="M115" s="27"/>
      <c r="N115" s="32"/>
      <c r="O115" s="28"/>
      <c r="P115" s="27"/>
      <c r="Q115" s="32"/>
      <c r="R115" s="576"/>
    </row>
    <row r="116" spans="3:18" s="4" customFormat="1" ht="19.5" customHeight="1">
      <c r="C116" s="28"/>
      <c r="D116" s="605"/>
      <c r="E116" s="605"/>
      <c r="F116" s="201"/>
      <c r="G116" s="267"/>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78"/>
      <c r="G119" s="256"/>
      <c r="H119" s="187"/>
      <c r="I119" s="77"/>
      <c r="J119" s="31"/>
      <c r="K119" s="38"/>
      <c r="L119" s="38"/>
      <c r="M119" s="27"/>
      <c r="N119" s="32"/>
      <c r="O119" s="28"/>
      <c r="P119" s="27"/>
      <c r="Q119" s="32"/>
      <c r="R119" s="576"/>
    </row>
    <row r="120" spans="3:18" s="4" customFormat="1" ht="18" customHeight="1">
      <c r="C120" s="28"/>
      <c r="D120" s="605"/>
      <c r="E120" s="605"/>
      <c r="F120" s="78"/>
      <c r="G120" s="256"/>
      <c r="H120" s="187"/>
      <c r="I120" s="77"/>
      <c r="J120" s="31"/>
      <c r="K120" s="38"/>
      <c r="L120" s="117"/>
      <c r="M120" s="312"/>
      <c r="N120" s="32"/>
      <c r="O120" s="576"/>
      <c r="P120" s="1012"/>
      <c r="Q120" s="32"/>
      <c r="R120" s="33"/>
    </row>
    <row r="121" spans="3:18" s="4" customFormat="1" ht="18" customHeight="1">
      <c r="C121" s="28"/>
      <c r="D121" s="1013"/>
      <c r="E121" s="38"/>
      <c r="F121" s="38"/>
      <c r="G121" s="256"/>
      <c r="H121" s="187"/>
      <c r="I121" s="77"/>
      <c r="J121" s="87"/>
      <c r="K121" s="187"/>
      <c r="L121" s="117"/>
      <c r="M121" s="312"/>
      <c r="N121" s="32"/>
      <c r="O121" s="576"/>
      <c r="P121" s="1012"/>
      <c r="Q121" s="32"/>
      <c r="R121" s="33"/>
    </row>
    <row r="122" spans="3:18" s="4" customFormat="1" ht="18" customHeight="1">
      <c r="C122" s="28"/>
      <c r="D122" s="28"/>
      <c r="E122" s="28"/>
      <c r="F122" s="1014"/>
      <c r="G122" s="1015"/>
      <c r="H122" s="1014"/>
      <c r="I122" s="257"/>
      <c r="J122" s="257"/>
      <c r="K122" s="1014"/>
      <c r="L122" s="117"/>
      <c r="M122" s="312"/>
      <c r="N122" s="32"/>
      <c r="O122" s="576"/>
      <c r="P122" s="1012"/>
      <c r="Q122" s="32"/>
      <c r="R122" s="33"/>
    </row>
    <row r="123" spans="3:18" s="4" customFormat="1" ht="18" customHeight="1">
      <c r="C123" s="28"/>
      <c r="D123" s="28"/>
      <c r="E123" s="28"/>
      <c r="F123" s="1014"/>
      <c r="G123" s="1015"/>
      <c r="H123" s="1014"/>
      <c r="I123" s="257"/>
      <c r="J123" s="257"/>
      <c r="K123" s="1014"/>
      <c r="L123" s="117"/>
      <c r="M123" s="312"/>
      <c r="N123" s="1016"/>
      <c r="O123" s="576"/>
      <c r="P123" s="1012"/>
      <c r="Q123" s="32"/>
      <c r="R123" s="33"/>
    </row>
    <row r="124" spans="3:18" s="4" customFormat="1" ht="18" customHeight="1">
      <c r="C124" s="28"/>
      <c r="D124" s="28"/>
      <c r="E124" s="28"/>
      <c r="F124" s="1014"/>
      <c r="G124" s="1015"/>
      <c r="H124" s="1014"/>
      <c r="I124" s="257"/>
      <c r="J124" s="257"/>
      <c r="K124" s="1014"/>
      <c r="L124" s="117"/>
      <c r="M124" s="312"/>
      <c r="N124" s="32"/>
      <c r="O124" s="576"/>
      <c r="P124" s="32"/>
      <c r="Q124" s="32"/>
      <c r="R124" s="33"/>
    </row>
    <row r="125" spans="3:18" s="4" customFormat="1" ht="18" customHeight="1">
      <c r="C125" s="28"/>
      <c r="D125" s="28"/>
      <c r="E125" s="28"/>
      <c r="F125" s="1014"/>
      <c r="G125" s="1015"/>
      <c r="H125" s="1014"/>
      <c r="I125" s="257"/>
      <c r="J125" s="257"/>
      <c r="K125" s="1014"/>
      <c r="L125" s="117"/>
      <c r="M125" s="312"/>
      <c r="N125" s="32"/>
      <c r="O125" s="576"/>
      <c r="P125" s="1012"/>
      <c r="Q125" s="32"/>
      <c r="R125" s="33"/>
    </row>
    <row r="126" spans="3:18" s="4" customFormat="1" ht="18" customHeight="1">
      <c r="C126" s="28"/>
      <c r="D126" s="28"/>
      <c r="E126" s="28"/>
      <c r="F126" s="1014"/>
      <c r="G126" s="1015"/>
      <c r="H126" s="1014"/>
      <c r="I126" s="257"/>
      <c r="J126" s="257"/>
      <c r="K126" s="1014"/>
      <c r="L126" s="117"/>
      <c r="M126" s="312"/>
      <c r="N126" s="32"/>
      <c r="O126" s="576"/>
      <c r="P126" s="1012"/>
      <c r="Q126" s="32"/>
      <c r="R126" s="33"/>
    </row>
    <row r="127" spans="3:18" s="4" customFormat="1" ht="18" customHeight="1">
      <c r="C127" s="28"/>
      <c r="D127" s="1013"/>
      <c r="E127" s="28"/>
      <c r="F127" s="1014"/>
      <c r="G127" s="1015"/>
      <c r="H127" s="1014"/>
      <c r="I127" s="257"/>
      <c r="J127" s="257"/>
      <c r="K127" s="1014"/>
      <c r="L127" s="117"/>
      <c r="M127" s="312"/>
      <c r="N127" s="32"/>
      <c r="O127" s="576"/>
      <c r="P127" s="1012"/>
      <c r="Q127" s="32"/>
      <c r="R127" s="33"/>
    </row>
    <row r="128" spans="3:18" s="4" customFormat="1" ht="18" customHeight="1">
      <c r="C128" s="27"/>
      <c r="D128" s="28"/>
      <c r="E128" s="28"/>
      <c r="F128" s="1014"/>
      <c r="G128" s="1015"/>
      <c r="H128" s="1014"/>
      <c r="I128" s="257"/>
      <c r="J128" s="257"/>
      <c r="K128" s="1014"/>
      <c r="L128" s="117"/>
      <c r="M128" s="312"/>
      <c r="N128" s="32"/>
      <c r="O128" s="576"/>
      <c r="P128" s="1012"/>
      <c r="Q128" s="32"/>
      <c r="R128" s="33"/>
    </row>
    <row r="129" spans="3:18" s="4" customFormat="1" ht="18" customHeight="1">
      <c r="C129" s="27"/>
      <c r="D129" s="28"/>
      <c r="E129" s="28"/>
      <c r="F129" s="1014"/>
      <c r="G129" s="1015"/>
      <c r="H129" s="1014"/>
      <c r="I129" s="257"/>
      <c r="J129" s="257"/>
      <c r="K129" s="1014"/>
      <c r="L129" s="117"/>
      <c r="M129" s="312"/>
      <c r="N129" s="32"/>
      <c r="O129" s="576"/>
      <c r="P129" s="1012"/>
      <c r="Q129" s="32"/>
      <c r="R129" s="33"/>
    </row>
    <row r="130" spans="3:18" s="4" customFormat="1" ht="18" customHeight="1">
      <c r="C130" s="27"/>
      <c r="D130" s="28"/>
      <c r="E130" s="28"/>
      <c r="F130" s="1014"/>
      <c r="G130" s="1015"/>
      <c r="H130" s="1014"/>
      <c r="I130" s="257"/>
      <c r="J130" s="257"/>
      <c r="K130" s="1014"/>
      <c r="L130" s="117"/>
      <c r="M130" s="312"/>
      <c r="N130" s="32"/>
      <c r="O130" s="576"/>
      <c r="P130" s="1012"/>
      <c r="Q130" s="32"/>
      <c r="R130" s="33"/>
    </row>
    <row r="131" spans="3:18" s="4" customFormat="1" ht="18" customHeight="1">
      <c r="C131" s="27"/>
      <c r="D131" s="28"/>
      <c r="E131" s="28"/>
      <c r="F131" s="1014"/>
      <c r="G131" s="1015"/>
      <c r="H131" s="1014"/>
      <c r="I131" s="257"/>
      <c r="J131" s="257"/>
      <c r="K131" s="1014"/>
      <c r="L131" s="117"/>
      <c r="M131" s="312"/>
      <c r="N131" s="32"/>
      <c r="O131" s="576"/>
      <c r="P131" s="1012"/>
      <c r="Q131" s="32"/>
      <c r="R131" s="33"/>
    </row>
    <row r="132" spans="3:18" s="4" customFormat="1" ht="18" customHeight="1">
      <c r="C132" s="27"/>
      <c r="D132" s="28"/>
      <c r="E132" s="28"/>
      <c r="F132" s="85"/>
      <c r="G132" s="27"/>
      <c r="H132" s="257"/>
      <c r="I132" s="257"/>
      <c r="J132" s="257"/>
      <c r="K132" s="38"/>
      <c r="L132" s="117"/>
      <c r="M132" s="312"/>
      <c r="N132" s="32"/>
      <c r="O132" s="576"/>
      <c r="P132" s="1012"/>
      <c r="Q132" s="32"/>
      <c r="R132" s="33"/>
    </row>
    <row r="133" spans="3:18" s="4" customFormat="1" ht="18" customHeight="1">
      <c r="C133" s="27"/>
      <c r="D133" s="28"/>
      <c r="E133" s="28"/>
      <c r="F133" s="85"/>
      <c r="G133" s="27"/>
      <c r="H133" s="257"/>
      <c r="I133" s="257"/>
      <c r="J133" s="257"/>
      <c r="K133" s="38"/>
      <c r="L133" s="117"/>
      <c r="M133" s="312"/>
      <c r="N133" s="32"/>
      <c r="O133" s="576"/>
      <c r="P133" s="1012"/>
      <c r="Q133" s="32"/>
      <c r="R133" s="33"/>
    </row>
    <row r="134" spans="3:18" s="4" customFormat="1" ht="18" customHeight="1">
      <c r="C134" s="27"/>
      <c r="D134" s="28"/>
      <c r="E134" s="28"/>
      <c r="F134" s="85"/>
      <c r="G134" s="27"/>
      <c r="H134" s="257"/>
      <c r="I134" s="257"/>
      <c r="J134" s="257"/>
      <c r="K134" s="38"/>
      <c r="L134" s="117"/>
      <c r="M134" s="312"/>
      <c r="N134" s="32"/>
      <c r="O134" s="576"/>
      <c r="P134" s="1012"/>
      <c r="Q134" s="32"/>
      <c r="R134" s="33"/>
    </row>
    <row r="135" spans="3:18" s="4" customFormat="1" ht="18" customHeight="1">
      <c r="C135" s="27"/>
      <c r="D135" s="28"/>
      <c r="E135" s="28"/>
      <c r="F135" s="117"/>
      <c r="G135" s="77"/>
      <c r="H135" s="257"/>
      <c r="I135" s="257"/>
      <c r="J135" s="257"/>
      <c r="K135" s="136"/>
      <c r="L135" s="117"/>
      <c r="M135" s="312"/>
      <c r="N135" s="32"/>
      <c r="O135" s="576"/>
      <c r="P135" s="1012"/>
      <c r="Q135" s="32"/>
      <c r="R135" s="33"/>
    </row>
    <row r="136" spans="3:18" s="4" customFormat="1" ht="18" customHeight="1">
      <c r="C136" s="27"/>
      <c r="D136" s="28"/>
      <c r="E136" s="27"/>
      <c r="F136" s="117"/>
      <c r="G136" s="77"/>
      <c r="H136" s="257"/>
      <c r="I136" s="257"/>
      <c r="J136" s="257"/>
      <c r="K136" s="312"/>
      <c r="L136" s="117"/>
      <c r="M136" s="312"/>
      <c r="N136" s="32"/>
      <c r="O136" s="576"/>
      <c r="P136" s="1012"/>
      <c r="Q136" s="32"/>
      <c r="R136" s="33"/>
    </row>
    <row r="137" spans="3:18" s="4" customFormat="1" ht="18" customHeight="1">
      <c r="C137" s="27"/>
      <c r="D137" s="28"/>
      <c r="E137" s="28"/>
      <c r="F137" s="201"/>
      <c r="G137" s="267"/>
      <c r="H137" s="257"/>
      <c r="I137" s="257"/>
      <c r="J137" s="257"/>
      <c r="K137" s="38"/>
      <c r="L137" s="117"/>
      <c r="M137" s="312"/>
      <c r="N137" s="32"/>
      <c r="O137" s="576"/>
      <c r="P137" s="1012"/>
      <c r="Q137" s="32"/>
      <c r="R137" s="33"/>
    </row>
    <row r="138" spans="3:18" s="4" customFormat="1" ht="18" customHeight="1">
      <c r="C138" s="27"/>
      <c r="D138" s="28"/>
      <c r="E138" s="28"/>
      <c r="F138" s="201"/>
      <c r="G138" s="267"/>
      <c r="H138" s="1014"/>
      <c r="I138" s="257"/>
      <c r="J138" s="257"/>
      <c r="K138" s="1014"/>
      <c r="L138" s="117"/>
      <c r="M138" s="312"/>
      <c r="N138" s="32"/>
      <c r="O138" s="576"/>
      <c r="P138" s="1012"/>
      <c r="Q138" s="32"/>
      <c r="R138" s="33"/>
    </row>
    <row r="139" spans="3:18" s="4" customFormat="1" ht="18" customHeight="1">
      <c r="C139" s="27"/>
      <c r="D139" s="28"/>
      <c r="E139" s="28"/>
      <c r="F139" s="1014"/>
      <c r="G139" s="1015"/>
      <c r="H139" s="1014"/>
      <c r="I139" s="257"/>
      <c r="J139" s="257"/>
      <c r="K139" s="1014"/>
      <c r="L139" s="117"/>
      <c r="M139" s="312"/>
      <c r="N139" s="32"/>
      <c r="O139" s="576"/>
      <c r="P139" s="1012"/>
      <c r="Q139" s="32"/>
      <c r="R139" s="33"/>
    </row>
    <row r="140" spans="3:18" s="4" customFormat="1" ht="18" customHeight="1">
      <c r="C140" s="27"/>
      <c r="D140" s="28"/>
      <c r="E140" s="28"/>
      <c r="F140" s="1014"/>
      <c r="G140" s="1015"/>
      <c r="H140" s="1014"/>
      <c r="I140" s="257"/>
      <c r="J140" s="257"/>
      <c r="K140" s="1014"/>
      <c r="L140" s="117"/>
      <c r="M140" s="312"/>
      <c r="N140" s="32"/>
      <c r="O140" s="576"/>
      <c r="P140" s="1012"/>
      <c r="Q140" s="32"/>
      <c r="R140" s="33"/>
    </row>
    <row r="141" spans="3:18" s="4" customFormat="1" ht="18" customHeight="1">
      <c r="C141" s="27"/>
      <c r="D141" s="28"/>
      <c r="E141" s="28"/>
      <c r="F141" s="1014"/>
      <c r="G141" s="1015"/>
      <c r="H141" s="1014"/>
      <c r="I141" s="257"/>
      <c r="J141" s="257"/>
      <c r="K141" s="1014"/>
      <c r="L141" s="117"/>
      <c r="M141" s="312"/>
      <c r="N141" s="32"/>
      <c r="O141" s="576"/>
      <c r="P141" s="1012"/>
      <c r="Q141" s="32"/>
      <c r="R141" s="33"/>
    </row>
    <row r="142" spans="3:18" s="4" customFormat="1" ht="18" customHeight="1">
      <c r="C142" s="27"/>
      <c r="D142" s="28"/>
      <c r="E142" s="28"/>
      <c r="F142" s="1014"/>
      <c r="G142" s="1015"/>
      <c r="H142" s="1014"/>
      <c r="I142" s="257"/>
      <c r="J142" s="257"/>
      <c r="K142" s="1014"/>
      <c r="L142" s="117"/>
      <c r="M142" s="312"/>
      <c r="N142" s="32"/>
      <c r="O142" s="576"/>
      <c r="P142" s="1012"/>
      <c r="Q142" s="32"/>
      <c r="R142" s="33"/>
    </row>
    <row r="143" spans="3:18" s="4" customFormat="1" ht="18" customHeight="1">
      <c r="C143" s="27"/>
      <c r="D143" s="28"/>
      <c r="E143" s="28"/>
      <c r="F143" s="1014"/>
      <c r="G143" s="1015"/>
      <c r="H143" s="1014"/>
      <c r="I143" s="257"/>
      <c r="J143" s="257"/>
      <c r="K143" s="1014"/>
      <c r="L143" s="117"/>
      <c r="M143" s="312"/>
      <c r="N143" s="32"/>
      <c r="O143" s="576"/>
      <c r="P143" s="1012"/>
      <c r="Q143" s="32"/>
      <c r="R143" s="33"/>
    </row>
    <row r="144" spans="3:18" s="4" customFormat="1" ht="18" customHeight="1">
      <c r="C144" s="27"/>
      <c r="D144" s="28"/>
      <c r="E144" s="28"/>
      <c r="F144" s="1014"/>
      <c r="G144" s="1015"/>
      <c r="H144" s="1014"/>
      <c r="I144" s="257"/>
      <c r="J144" s="257"/>
      <c r="K144" s="1014"/>
      <c r="L144" s="117"/>
      <c r="M144" s="312"/>
      <c r="N144" s="32"/>
      <c r="O144" s="576"/>
      <c r="P144" s="1012"/>
      <c r="Q144" s="32"/>
      <c r="R144" s="33"/>
    </row>
    <row r="145" spans="3:18" s="4" customFormat="1" ht="18" customHeight="1">
      <c r="C145" s="27"/>
      <c r="D145" s="28"/>
      <c r="E145" s="28"/>
      <c r="F145" s="1014"/>
      <c r="G145" s="1015"/>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32"/>
      <c r="P149" s="1017"/>
      <c r="Q149" s="32"/>
      <c r="R149" s="33"/>
    </row>
    <row r="150" spans="3:18" s="4" customFormat="1" ht="18" customHeight="1">
      <c r="C150" s="27"/>
      <c r="D150" s="28"/>
      <c r="E150" s="28"/>
      <c r="F150" s="85"/>
      <c r="G150" s="27"/>
      <c r="H150" s="257"/>
      <c r="I150" s="257"/>
      <c r="J150" s="257"/>
      <c r="K150" s="38"/>
      <c r="L150" s="117"/>
      <c r="M150" s="312"/>
      <c r="N150" s="32"/>
      <c r="O150" s="576"/>
      <c r="P150" s="1012"/>
      <c r="Q150" s="32"/>
      <c r="R150" s="33"/>
    </row>
    <row r="151" spans="3:18" s="4" customFormat="1" ht="18" customHeight="1">
      <c r="C151" s="27"/>
      <c r="D151" s="28"/>
      <c r="E151" s="28"/>
      <c r="F151" s="85"/>
      <c r="G151" s="27"/>
      <c r="H151" s="257"/>
      <c r="I151" s="257"/>
      <c r="J151" s="257"/>
      <c r="K151" s="38"/>
      <c r="L151" s="117"/>
      <c r="M151" s="312"/>
      <c r="N151" s="32"/>
      <c r="O151" s="576"/>
      <c r="P151" s="1012"/>
      <c r="Q151" s="32"/>
      <c r="R151" s="33"/>
    </row>
    <row r="152" spans="3:18" s="4" customFormat="1" ht="18" customHeight="1">
      <c r="C152" s="27"/>
      <c r="D152" s="28"/>
      <c r="E152" s="28"/>
      <c r="F152" s="85"/>
      <c r="G152" s="27"/>
      <c r="H152" s="257"/>
      <c r="I152" s="257"/>
      <c r="J152" s="257"/>
      <c r="K152" s="38"/>
      <c r="L152" s="117"/>
      <c r="M152" s="312"/>
      <c r="N152" s="32"/>
      <c r="O152" s="576"/>
      <c r="P152" s="1012"/>
      <c r="Q152" s="32"/>
      <c r="R152" s="33"/>
    </row>
    <row r="153" spans="3:18" s="4" customFormat="1" ht="18" customHeight="1">
      <c r="C153" s="27"/>
      <c r="D153" s="28"/>
      <c r="E153" s="28"/>
      <c r="F153" s="117"/>
      <c r="G153" s="77"/>
      <c r="H153" s="257"/>
      <c r="I153" s="257"/>
      <c r="J153" s="257"/>
      <c r="K153" s="136"/>
      <c r="L153" s="117"/>
      <c r="M153" s="312"/>
      <c r="N153" s="32"/>
      <c r="O153" s="576"/>
      <c r="P153" s="1012"/>
      <c r="Q153" s="576"/>
      <c r="R153" s="33"/>
    </row>
    <row r="154" spans="3:18" s="4" customFormat="1" ht="18" customHeight="1">
      <c r="C154" s="27"/>
      <c r="D154" s="27"/>
      <c r="E154" s="27"/>
      <c r="F154" s="117"/>
      <c r="G154" s="77"/>
      <c r="H154" s="257"/>
      <c r="I154" s="257"/>
      <c r="J154" s="257"/>
      <c r="K154" s="312"/>
      <c r="L154" s="117"/>
      <c r="M154" s="312"/>
      <c r="N154" s="32"/>
      <c r="O154" s="576"/>
      <c r="P154" s="1012"/>
      <c r="Q154" s="576"/>
      <c r="R154" s="33"/>
    </row>
    <row r="155" spans="3:18" ht="18" customHeight="1">
      <c r="C155" s="27"/>
      <c r="D155" s="27"/>
      <c r="E155" s="27"/>
      <c r="F155" s="117"/>
      <c r="G155" s="77"/>
      <c r="H155" s="257"/>
      <c r="I155" s="257"/>
      <c r="J155" s="257"/>
      <c r="K155" s="312"/>
      <c r="L155" s="117"/>
      <c r="M155" s="312"/>
      <c r="N155" s="32"/>
      <c r="O155" s="576"/>
      <c r="P155" s="1012"/>
      <c r="Q155" s="1018"/>
      <c r="R155" s="1019"/>
    </row>
    <row r="156" spans="3:18">
      <c r="D156" s="27"/>
      <c r="E156" s="27"/>
      <c r="F156" s="117"/>
      <c r="G156" s="77"/>
      <c r="H156" s="257"/>
      <c r="I156" s="257"/>
      <c r="J156" s="257"/>
      <c r="K156" s="312"/>
      <c r="R156" s="12"/>
    </row>
    <row r="157" spans="3:18">
      <c r="R157" s="12"/>
    </row>
    <row r="158" spans="3:18">
      <c r="R158" s="12"/>
    </row>
    <row r="159" spans="3:18">
      <c r="N159" s="644"/>
      <c r="R159" s="12"/>
    </row>
    <row r="160" spans="3:18">
      <c r="C160" s="1"/>
      <c r="R160" s="12"/>
    </row>
    <row r="161" spans="1:18">
      <c r="D161" s="4"/>
      <c r="F161" s="1020"/>
      <c r="G161" s="1021"/>
      <c r="H161" s="4"/>
      <c r="N161" s="644"/>
      <c r="R161" s="12"/>
    </row>
    <row r="163" spans="1:18" s="4" customFormat="1">
      <c r="A163" s="1"/>
      <c r="B163" s="1"/>
      <c r="D163" s="1"/>
      <c r="E163" s="1"/>
      <c r="F163" s="1022"/>
      <c r="H163" s="1"/>
      <c r="I163" s="1"/>
      <c r="J163" s="10"/>
      <c r="K163" s="1"/>
      <c r="L163" s="1"/>
      <c r="O163" s="1"/>
      <c r="P163" s="10"/>
      <c r="Q163" s="572"/>
      <c r="R163" s="572"/>
    </row>
    <row r="164" spans="1:18" s="4" customFormat="1">
      <c r="A164" s="1"/>
      <c r="B164" s="1"/>
      <c r="D164" s="1"/>
      <c r="E164" s="1"/>
      <c r="F164" s="1022"/>
      <c r="H164" s="1"/>
      <c r="I164" s="1"/>
      <c r="J164" s="10"/>
      <c r="K164" s="1"/>
      <c r="L164" s="1"/>
      <c r="O164" s="1"/>
      <c r="P164" s="10"/>
      <c r="Q164" s="572"/>
      <c r="R164" s="572"/>
    </row>
    <row r="165" spans="1:18" s="4" customFormat="1">
      <c r="A165" s="1"/>
      <c r="B165" s="1"/>
      <c r="D165" s="1"/>
      <c r="E165" s="1"/>
      <c r="F165" s="1022"/>
      <c r="H165" s="1"/>
      <c r="I165" s="1"/>
      <c r="J165" s="10"/>
      <c r="K165" s="1"/>
      <c r="L165" s="1"/>
      <c r="O165" s="1"/>
      <c r="P165" s="10"/>
      <c r="Q165" s="572"/>
      <c r="R165" s="572"/>
    </row>
    <row r="166" spans="1:18" s="4" customFormat="1">
      <c r="A166" s="1"/>
      <c r="B166" s="1"/>
      <c r="D166" s="1"/>
      <c r="E166" s="1"/>
      <c r="F166" s="1022"/>
      <c r="H166" s="1"/>
      <c r="I166" s="1"/>
      <c r="J166" s="10"/>
      <c r="K166" s="1"/>
      <c r="L166" s="1"/>
      <c r="O166" s="1"/>
      <c r="P166" s="10"/>
      <c r="Q166" s="572"/>
      <c r="R166" s="572"/>
    </row>
    <row r="167" spans="1:18" s="4" customFormat="1">
      <c r="A167" s="1"/>
      <c r="B167" s="1"/>
      <c r="D167" s="1"/>
      <c r="E167" s="1"/>
      <c r="F167" s="1022"/>
      <c r="H167" s="1"/>
      <c r="I167" s="1"/>
      <c r="J167" s="10"/>
      <c r="K167" s="1"/>
      <c r="L167" s="1"/>
      <c r="O167" s="1"/>
      <c r="P167" s="10"/>
      <c r="Q167" s="572"/>
      <c r="R167" s="572"/>
    </row>
    <row r="168" spans="1:18" s="4" customFormat="1">
      <c r="A168" s="1"/>
      <c r="B168" s="1"/>
      <c r="D168" s="1"/>
      <c r="E168" s="1"/>
      <c r="F168" s="1022"/>
      <c r="H168" s="1"/>
      <c r="I168" s="1"/>
      <c r="J168" s="10"/>
      <c r="K168" s="1"/>
      <c r="L168" s="1"/>
      <c r="O168" s="1"/>
      <c r="P168" s="10"/>
      <c r="Q168" s="572"/>
      <c r="R168" s="572"/>
    </row>
    <row r="169" spans="1:18" s="4" customFormat="1">
      <c r="A169" s="1"/>
      <c r="B169" s="1"/>
      <c r="D169" s="1"/>
      <c r="E169" s="1"/>
      <c r="F169" s="1023"/>
      <c r="H169" s="1"/>
      <c r="I169" s="1"/>
      <c r="J169" s="10"/>
      <c r="K169" s="1"/>
      <c r="L169" s="1"/>
      <c r="O169" s="1"/>
      <c r="P169" s="10"/>
      <c r="Q169" s="572"/>
      <c r="R169" s="572"/>
    </row>
    <row r="170" spans="1:18" s="4" customFormat="1">
      <c r="A170" s="1"/>
      <c r="B170" s="1"/>
      <c r="D170" s="1"/>
      <c r="E170" s="1"/>
      <c r="F170" s="1023"/>
      <c r="H170" s="1"/>
      <c r="I170" s="1"/>
      <c r="J170" s="10"/>
      <c r="K170" s="1"/>
      <c r="L170" s="1"/>
      <c r="O170" s="1"/>
      <c r="P170" s="10"/>
      <c r="Q170" s="572"/>
      <c r="R170" s="572"/>
    </row>
    <row r="171" spans="1:18" s="4" customFormat="1">
      <c r="A171" s="1"/>
      <c r="B171" s="1"/>
      <c r="D171" s="1"/>
      <c r="E171" s="1"/>
      <c r="F171" s="1023"/>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sheetData>
  <autoFilter ref="C11:P125" xr:uid="{4D03B73B-055C-43DA-931B-701099832346}"/>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99:K100 JG99:JG100 TC99:TC100 ACY99:ACY100 AMU99:AMU100 AWQ99:AWQ100 BGM99:BGM100 BQI99:BQI100 CAE99:CAE100 CKA99:CKA100 CTW99:CTW100 DDS99:DDS100 DNO99:DNO100 DXK99:DXK100 EHG99:EHG100 ERC99:ERC100 FAY99:FAY100 FKU99:FKU100 FUQ99:FUQ100 GEM99:GEM100 GOI99:GOI100 GYE99:GYE100 HIA99:HIA100 HRW99:HRW100 IBS99:IBS100 ILO99:ILO100 IVK99:IVK100 JFG99:JFG100 JPC99:JPC100 JYY99:JYY100 KIU99:KIU100 KSQ99:KSQ100 LCM99:LCM100 LMI99:LMI100 LWE99:LWE100 MGA99:MGA100 MPW99:MPW100 MZS99:MZS100 NJO99:NJO100 NTK99:NTK100 ODG99:ODG100 ONC99:ONC100 OWY99:OWY100 PGU99:PGU100 PQQ99:PQQ100 QAM99:QAM100 QKI99:QKI100 QUE99:QUE100 REA99:REA100 RNW99:RNW100 RXS99:RXS100 SHO99:SHO100 SRK99:SRK100 TBG99:TBG100 TLC99:TLC100 TUY99:TUY100 UEU99:UEU100 UOQ99:UOQ100 UYM99:UYM100 VII99:VII100 VSE99:VSE100 WCA99:WCA100 WLW99:WLW100 WVS99:WVS100 K65635:K65636 JG65635:JG65636 TC65635:TC65636 ACY65635:ACY65636 AMU65635:AMU65636 AWQ65635:AWQ65636 BGM65635:BGM65636 BQI65635:BQI65636 CAE65635:CAE65636 CKA65635:CKA65636 CTW65635:CTW65636 DDS65635:DDS65636 DNO65635:DNO65636 DXK65635:DXK65636 EHG65635:EHG65636 ERC65635:ERC65636 FAY65635:FAY65636 FKU65635:FKU65636 FUQ65635:FUQ65636 GEM65635:GEM65636 GOI65635:GOI65636 GYE65635:GYE65636 HIA65635:HIA65636 HRW65635:HRW65636 IBS65635:IBS65636 ILO65635:ILO65636 IVK65635:IVK65636 JFG65635:JFG65636 JPC65635:JPC65636 JYY65635:JYY65636 KIU65635:KIU65636 KSQ65635:KSQ65636 LCM65635:LCM65636 LMI65635:LMI65636 LWE65635:LWE65636 MGA65635:MGA65636 MPW65635:MPW65636 MZS65635:MZS65636 NJO65635:NJO65636 NTK65635:NTK65636 ODG65635:ODG65636 ONC65635:ONC65636 OWY65635:OWY65636 PGU65635:PGU65636 PQQ65635:PQQ65636 QAM65635:QAM65636 QKI65635:QKI65636 QUE65635:QUE65636 REA65635:REA65636 RNW65635:RNW65636 RXS65635:RXS65636 SHO65635:SHO65636 SRK65635:SRK65636 TBG65635:TBG65636 TLC65635:TLC65636 TUY65635:TUY65636 UEU65635:UEU65636 UOQ65635:UOQ65636 UYM65635:UYM65636 VII65635:VII65636 VSE65635:VSE65636 WCA65635:WCA65636 WLW65635:WLW65636 WVS65635:WVS65636 K131171:K131172 JG131171:JG131172 TC131171:TC131172 ACY131171:ACY131172 AMU131171:AMU131172 AWQ131171:AWQ131172 BGM131171:BGM131172 BQI131171:BQI131172 CAE131171:CAE131172 CKA131171:CKA131172 CTW131171:CTW131172 DDS131171:DDS131172 DNO131171:DNO131172 DXK131171:DXK131172 EHG131171:EHG131172 ERC131171:ERC131172 FAY131171:FAY131172 FKU131171:FKU131172 FUQ131171:FUQ131172 GEM131171:GEM131172 GOI131171:GOI131172 GYE131171:GYE131172 HIA131171:HIA131172 HRW131171:HRW131172 IBS131171:IBS131172 ILO131171:ILO131172 IVK131171:IVK131172 JFG131171:JFG131172 JPC131171:JPC131172 JYY131171:JYY131172 KIU131171:KIU131172 KSQ131171:KSQ131172 LCM131171:LCM131172 LMI131171:LMI131172 LWE131171:LWE131172 MGA131171:MGA131172 MPW131171:MPW131172 MZS131171:MZS131172 NJO131171:NJO131172 NTK131171:NTK131172 ODG131171:ODG131172 ONC131171:ONC131172 OWY131171:OWY131172 PGU131171:PGU131172 PQQ131171:PQQ131172 QAM131171:QAM131172 QKI131171:QKI131172 QUE131171:QUE131172 REA131171:REA131172 RNW131171:RNW131172 RXS131171:RXS131172 SHO131171:SHO131172 SRK131171:SRK131172 TBG131171:TBG131172 TLC131171:TLC131172 TUY131171:TUY131172 UEU131171:UEU131172 UOQ131171:UOQ131172 UYM131171:UYM131172 VII131171:VII131172 VSE131171:VSE131172 WCA131171:WCA131172 WLW131171:WLW131172 WVS131171:WVS131172 K196707:K196708 JG196707:JG196708 TC196707:TC196708 ACY196707:ACY196708 AMU196707:AMU196708 AWQ196707:AWQ196708 BGM196707:BGM196708 BQI196707:BQI196708 CAE196707:CAE196708 CKA196707:CKA196708 CTW196707:CTW196708 DDS196707:DDS196708 DNO196707:DNO196708 DXK196707:DXK196708 EHG196707:EHG196708 ERC196707:ERC196708 FAY196707:FAY196708 FKU196707:FKU196708 FUQ196707:FUQ196708 GEM196707:GEM196708 GOI196707:GOI196708 GYE196707:GYE196708 HIA196707:HIA196708 HRW196707:HRW196708 IBS196707:IBS196708 ILO196707:ILO196708 IVK196707:IVK196708 JFG196707:JFG196708 JPC196707:JPC196708 JYY196707:JYY196708 KIU196707:KIU196708 KSQ196707:KSQ196708 LCM196707:LCM196708 LMI196707:LMI196708 LWE196707:LWE196708 MGA196707:MGA196708 MPW196707:MPW196708 MZS196707:MZS196708 NJO196707:NJO196708 NTK196707:NTK196708 ODG196707:ODG196708 ONC196707:ONC196708 OWY196707:OWY196708 PGU196707:PGU196708 PQQ196707:PQQ196708 QAM196707:QAM196708 QKI196707:QKI196708 QUE196707:QUE196708 REA196707:REA196708 RNW196707:RNW196708 RXS196707:RXS196708 SHO196707:SHO196708 SRK196707:SRK196708 TBG196707:TBG196708 TLC196707:TLC196708 TUY196707:TUY196708 UEU196707:UEU196708 UOQ196707:UOQ196708 UYM196707:UYM196708 VII196707:VII196708 VSE196707:VSE196708 WCA196707:WCA196708 WLW196707:WLW196708 WVS196707:WVS196708 K262243:K262244 JG262243:JG262244 TC262243:TC262244 ACY262243:ACY262244 AMU262243:AMU262244 AWQ262243:AWQ262244 BGM262243:BGM262244 BQI262243:BQI262244 CAE262243:CAE262244 CKA262243:CKA262244 CTW262243:CTW262244 DDS262243:DDS262244 DNO262243:DNO262244 DXK262243:DXK262244 EHG262243:EHG262244 ERC262243:ERC262244 FAY262243:FAY262244 FKU262243:FKU262244 FUQ262243:FUQ262244 GEM262243:GEM262244 GOI262243:GOI262244 GYE262243:GYE262244 HIA262243:HIA262244 HRW262243:HRW262244 IBS262243:IBS262244 ILO262243:ILO262244 IVK262243:IVK262244 JFG262243:JFG262244 JPC262243:JPC262244 JYY262243:JYY262244 KIU262243:KIU262244 KSQ262243:KSQ262244 LCM262243:LCM262244 LMI262243:LMI262244 LWE262243:LWE262244 MGA262243:MGA262244 MPW262243:MPW262244 MZS262243:MZS262244 NJO262243:NJO262244 NTK262243:NTK262244 ODG262243:ODG262244 ONC262243:ONC262244 OWY262243:OWY262244 PGU262243:PGU262244 PQQ262243:PQQ262244 QAM262243:QAM262244 QKI262243:QKI262244 QUE262243:QUE262244 REA262243:REA262244 RNW262243:RNW262244 RXS262243:RXS262244 SHO262243:SHO262244 SRK262243:SRK262244 TBG262243:TBG262244 TLC262243:TLC262244 TUY262243:TUY262244 UEU262243:UEU262244 UOQ262243:UOQ262244 UYM262243:UYM262244 VII262243:VII262244 VSE262243:VSE262244 WCA262243:WCA262244 WLW262243:WLW262244 WVS262243:WVS262244 K327779:K327780 JG327779:JG327780 TC327779:TC327780 ACY327779:ACY327780 AMU327779:AMU327780 AWQ327779:AWQ327780 BGM327779:BGM327780 BQI327779:BQI327780 CAE327779:CAE327780 CKA327779:CKA327780 CTW327779:CTW327780 DDS327779:DDS327780 DNO327779:DNO327780 DXK327779:DXK327780 EHG327779:EHG327780 ERC327779:ERC327780 FAY327779:FAY327780 FKU327779:FKU327780 FUQ327779:FUQ327780 GEM327779:GEM327780 GOI327779:GOI327780 GYE327779:GYE327780 HIA327779:HIA327780 HRW327779:HRW327780 IBS327779:IBS327780 ILO327779:ILO327780 IVK327779:IVK327780 JFG327779:JFG327780 JPC327779:JPC327780 JYY327779:JYY327780 KIU327779:KIU327780 KSQ327779:KSQ327780 LCM327779:LCM327780 LMI327779:LMI327780 LWE327779:LWE327780 MGA327779:MGA327780 MPW327779:MPW327780 MZS327779:MZS327780 NJO327779:NJO327780 NTK327779:NTK327780 ODG327779:ODG327780 ONC327779:ONC327780 OWY327779:OWY327780 PGU327779:PGU327780 PQQ327779:PQQ327780 QAM327779:QAM327780 QKI327779:QKI327780 QUE327779:QUE327780 REA327779:REA327780 RNW327779:RNW327780 RXS327779:RXS327780 SHO327779:SHO327780 SRK327779:SRK327780 TBG327779:TBG327780 TLC327779:TLC327780 TUY327779:TUY327780 UEU327779:UEU327780 UOQ327779:UOQ327780 UYM327779:UYM327780 VII327779:VII327780 VSE327779:VSE327780 WCA327779:WCA327780 WLW327779:WLW327780 WVS327779:WVS327780 K393315:K393316 JG393315:JG393316 TC393315:TC393316 ACY393315:ACY393316 AMU393315:AMU393316 AWQ393315:AWQ393316 BGM393315:BGM393316 BQI393315:BQI393316 CAE393315:CAE393316 CKA393315:CKA393316 CTW393315:CTW393316 DDS393315:DDS393316 DNO393315:DNO393316 DXK393315:DXK393316 EHG393315:EHG393316 ERC393315:ERC393316 FAY393315:FAY393316 FKU393315:FKU393316 FUQ393315:FUQ393316 GEM393315:GEM393316 GOI393315:GOI393316 GYE393315:GYE393316 HIA393315:HIA393316 HRW393315:HRW393316 IBS393315:IBS393316 ILO393315:ILO393316 IVK393315:IVK393316 JFG393315:JFG393316 JPC393315:JPC393316 JYY393315:JYY393316 KIU393315:KIU393316 KSQ393315:KSQ393316 LCM393315:LCM393316 LMI393315:LMI393316 LWE393315:LWE393316 MGA393315:MGA393316 MPW393315:MPW393316 MZS393315:MZS393316 NJO393315:NJO393316 NTK393315:NTK393316 ODG393315:ODG393316 ONC393315:ONC393316 OWY393315:OWY393316 PGU393315:PGU393316 PQQ393315:PQQ393316 QAM393315:QAM393316 QKI393315:QKI393316 QUE393315:QUE393316 REA393315:REA393316 RNW393315:RNW393316 RXS393315:RXS393316 SHO393315:SHO393316 SRK393315:SRK393316 TBG393315:TBG393316 TLC393315:TLC393316 TUY393315:TUY393316 UEU393315:UEU393316 UOQ393315:UOQ393316 UYM393315:UYM393316 VII393315:VII393316 VSE393315:VSE393316 WCA393315:WCA393316 WLW393315:WLW393316 WVS393315:WVS393316 K458851:K458852 JG458851:JG458852 TC458851:TC458852 ACY458851:ACY458852 AMU458851:AMU458852 AWQ458851:AWQ458852 BGM458851:BGM458852 BQI458851:BQI458852 CAE458851:CAE458852 CKA458851:CKA458852 CTW458851:CTW458852 DDS458851:DDS458852 DNO458851:DNO458852 DXK458851:DXK458852 EHG458851:EHG458852 ERC458851:ERC458852 FAY458851:FAY458852 FKU458851:FKU458852 FUQ458851:FUQ458852 GEM458851:GEM458852 GOI458851:GOI458852 GYE458851:GYE458852 HIA458851:HIA458852 HRW458851:HRW458852 IBS458851:IBS458852 ILO458851:ILO458852 IVK458851:IVK458852 JFG458851:JFG458852 JPC458851:JPC458852 JYY458851:JYY458852 KIU458851:KIU458852 KSQ458851:KSQ458852 LCM458851:LCM458852 LMI458851:LMI458852 LWE458851:LWE458852 MGA458851:MGA458852 MPW458851:MPW458852 MZS458851:MZS458852 NJO458851:NJO458852 NTK458851:NTK458852 ODG458851:ODG458852 ONC458851:ONC458852 OWY458851:OWY458852 PGU458851:PGU458852 PQQ458851:PQQ458852 QAM458851:QAM458852 QKI458851:QKI458852 QUE458851:QUE458852 REA458851:REA458852 RNW458851:RNW458852 RXS458851:RXS458852 SHO458851:SHO458852 SRK458851:SRK458852 TBG458851:TBG458852 TLC458851:TLC458852 TUY458851:TUY458852 UEU458851:UEU458852 UOQ458851:UOQ458852 UYM458851:UYM458852 VII458851:VII458852 VSE458851:VSE458852 WCA458851:WCA458852 WLW458851:WLW458852 WVS458851:WVS458852 K524387:K524388 JG524387:JG524388 TC524387:TC524388 ACY524387:ACY524388 AMU524387:AMU524388 AWQ524387:AWQ524388 BGM524387:BGM524388 BQI524387:BQI524388 CAE524387:CAE524388 CKA524387:CKA524388 CTW524387:CTW524388 DDS524387:DDS524388 DNO524387:DNO524388 DXK524387:DXK524388 EHG524387:EHG524388 ERC524387:ERC524388 FAY524387:FAY524388 FKU524387:FKU524388 FUQ524387:FUQ524388 GEM524387:GEM524388 GOI524387:GOI524388 GYE524387:GYE524388 HIA524387:HIA524388 HRW524387:HRW524388 IBS524387:IBS524388 ILO524387:ILO524388 IVK524387:IVK524388 JFG524387:JFG524388 JPC524387:JPC524388 JYY524387:JYY524388 KIU524387:KIU524388 KSQ524387:KSQ524388 LCM524387:LCM524388 LMI524387:LMI524388 LWE524387:LWE524388 MGA524387:MGA524388 MPW524387:MPW524388 MZS524387:MZS524388 NJO524387:NJO524388 NTK524387:NTK524388 ODG524387:ODG524388 ONC524387:ONC524388 OWY524387:OWY524388 PGU524387:PGU524388 PQQ524387:PQQ524388 QAM524387:QAM524388 QKI524387:QKI524388 QUE524387:QUE524388 REA524387:REA524388 RNW524387:RNW524388 RXS524387:RXS524388 SHO524387:SHO524388 SRK524387:SRK524388 TBG524387:TBG524388 TLC524387:TLC524388 TUY524387:TUY524388 UEU524387:UEU524388 UOQ524387:UOQ524388 UYM524387:UYM524388 VII524387:VII524388 VSE524387:VSE524388 WCA524387:WCA524388 WLW524387:WLW524388 WVS524387:WVS524388 K589923:K589924 JG589923:JG589924 TC589923:TC589924 ACY589923:ACY589924 AMU589923:AMU589924 AWQ589923:AWQ589924 BGM589923:BGM589924 BQI589923:BQI589924 CAE589923:CAE589924 CKA589923:CKA589924 CTW589923:CTW589924 DDS589923:DDS589924 DNO589923:DNO589924 DXK589923:DXK589924 EHG589923:EHG589924 ERC589923:ERC589924 FAY589923:FAY589924 FKU589923:FKU589924 FUQ589923:FUQ589924 GEM589923:GEM589924 GOI589923:GOI589924 GYE589923:GYE589924 HIA589923:HIA589924 HRW589923:HRW589924 IBS589923:IBS589924 ILO589923:ILO589924 IVK589923:IVK589924 JFG589923:JFG589924 JPC589923:JPC589924 JYY589923:JYY589924 KIU589923:KIU589924 KSQ589923:KSQ589924 LCM589923:LCM589924 LMI589923:LMI589924 LWE589923:LWE589924 MGA589923:MGA589924 MPW589923:MPW589924 MZS589923:MZS589924 NJO589923:NJO589924 NTK589923:NTK589924 ODG589923:ODG589924 ONC589923:ONC589924 OWY589923:OWY589924 PGU589923:PGU589924 PQQ589923:PQQ589924 QAM589923:QAM589924 QKI589923:QKI589924 QUE589923:QUE589924 REA589923:REA589924 RNW589923:RNW589924 RXS589923:RXS589924 SHO589923:SHO589924 SRK589923:SRK589924 TBG589923:TBG589924 TLC589923:TLC589924 TUY589923:TUY589924 UEU589923:UEU589924 UOQ589923:UOQ589924 UYM589923:UYM589924 VII589923:VII589924 VSE589923:VSE589924 WCA589923:WCA589924 WLW589923:WLW589924 WVS589923:WVS589924 K655459:K655460 JG655459:JG655460 TC655459:TC655460 ACY655459:ACY655460 AMU655459:AMU655460 AWQ655459:AWQ655460 BGM655459:BGM655460 BQI655459:BQI655460 CAE655459:CAE655460 CKA655459:CKA655460 CTW655459:CTW655460 DDS655459:DDS655460 DNO655459:DNO655460 DXK655459:DXK655460 EHG655459:EHG655460 ERC655459:ERC655460 FAY655459:FAY655460 FKU655459:FKU655460 FUQ655459:FUQ655460 GEM655459:GEM655460 GOI655459:GOI655460 GYE655459:GYE655460 HIA655459:HIA655460 HRW655459:HRW655460 IBS655459:IBS655460 ILO655459:ILO655460 IVK655459:IVK655460 JFG655459:JFG655460 JPC655459:JPC655460 JYY655459:JYY655460 KIU655459:KIU655460 KSQ655459:KSQ655460 LCM655459:LCM655460 LMI655459:LMI655460 LWE655459:LWE655460 MGA655459:MGA655460 MPW655459:MPW655460 MZS655459:MZS655460 NJO655459:NJO655460 NTK655459:NTK655460 ODG655459:ODG655460 ONC655459:ONC655460 OWY655459:OWY655460 PGU655459:PGU655460 PQQ655459:PQQ655460 QAM655459:QAM655460 QKI655459:QKI655460 QUE655459:QUE655460 REA655459:REA655460 RNW655459:RNW655460 RXS655459:RXS655460 SHO655459:SHO655460 SRK655459:SRK655460 TBG655459:TBG655460 TLC655459:TLC655460 TUY655459:TUY655460 UEU655459:UEU655460 UOQ655459:UOQ655460 UYM655459:UYM655460 VII655459:VII655460 VSE655459:VSE655460 WCA655459:WCA655460 WLW655459:WLW655460 WVS655459:WVS655460 K720995:K720996 JG720995:JG720996 TC720995:TC720996 ACY720995:ACY720996 AMU720995:AMU720996 AWQ720995:AWQ720996 BGM720995:BGM720996 BQI720995:BQI720996 CAE720995:CAE720996 CKA720995:CKA720996 CTW720995:CTW720996 DDS720995:DDS720996 DNO720995:DNO720996 DXK720995:DXK720996 EHG720995:EHG720996 ERC720995:ERC720996 FAY720995:FAY720996 FKU720995:FKU720996 FUQ720995:FUQ720996 GEM720995:GEM720996 GOI720995:GOI720996 GYE720995:GYE720996 HIA720995:HIA720996 HRW720995:HRW720996 IBS720995:IBS720996 ILO720995:ILO720996 IVK720995:IVK720996 JFG720995:JFG720996 JPC720995:JPC720996 JYY720995:JYY720996 KIU720995:KIU720996 KSQ720995:KSQ720996 LCM720995:LCM720996 LMI720995:LMI720996 LWE720995:LWE720996 MGA720995:MGA720996 MPW720995:MPW720996 MZS720995:MZS720996 NJO720995:NJO720996 NTK720995:NTK720996 ODG720995:ODG720996 ONC720995:ONC720996 OWY720995:OWY720996 PGU720995:PGU720996 PQQ720995:PQQ720996 QAM720995:QAM720996 QKI720995:QKI720996 QUE720995:QUE720996 REA720995:REA720996 RNW720995:RNW720996 RXS720995:RXS720996 SHO720995:SHO720996 SRK720995:SRK720996 TBG720995:TBG720996 TLC720995:TLC720996 TUY720995:TUY720996 UEU720995:UEU720996 UOQ720995:UOQ720996 UYM720995:UYM720996 VII720995:VII720996 VSE720995:VSE720996 WCA720995:WCA720996 WLW720995:WLW720996 WVS720995:WVS720996 K786531:K786532 JG786531:JG786532 TC786531:TC786532 ACY786531:ACY786532 AMU786531:AMU786532 AWQ786531:AWQ786532 BGM786531:BGM786532 BQI786531:BQI786532 CAE786531:CAE786532 CKA786531:CKA786532 CTW786531:CTW786532 DDS786531:DDS786532 DNO786531:DNO786532 DXK786531:DXK786532 EHG786531:EHG786532 ERC786531:ERC786532 FAY786531:FAY786532 FKU786531:FKU786532 FUQ786531:FUQ786532 GEM786531:GEM786532 GOI786531:GOI786532 GYE786531:GYE786532 HIA786531:HIA786532 HRW786531:HRW786532 IBS786531:IBS786532 ILO786531:ILO786532 IVK786531:IVK786532 JFG786531:JFG786532 JPC786531:JPC786532 JYY786531:JYY786532 KIU786531:KIU786532 KSQ786531:KSQ786532 LCM786531:LCM786532 LMI786531:LMI786532 LWE786531:LWE786532 MGA786531:MGA786532 MPW786531:MPW786532 MZS786531:MZS786532 NJO786531:NJO786532 NTK786531:NTK786532 ODG786531:ODG786532 ONC786531:ONC786532 OWY786531:OWY786532 PGU786531:PGU786532 PQQ786531:PQQ786532 QAM786531:QAM786532 QKI786531:QKI786532 QUE786531:QUE786532 REA786531:REA786532 RNW786531:RNW786532 RXS786531:RXS786532 SHO786531:SHO786532 SRK786531:SRK786532 TBG786531:TBG786532 TLC786531:TLC786532 TUY786531:TUY786532 UEU786531:UEU786532 UOQ786531:UOQ786532 UYM786531:UYM786532 VII786531:VII786532 VSE786531:VSE786532 WCA786531:WCA786532 WLW786531:WLW786532 WVS786531:WVS786532 K852067:K852068 JG852067:JG852068 TC852067:TC852068 ACY852067:ACY852068 AMU852067:AMU852068 AWQ852067:AWQ852068 BGM852067:BGM852068 BQI852067:BQI852068 CAE852067:CAE852068 CKA852067:CKA852068 CTW852067:CTW852068 DDS852067:DDS852068 DNO852067:DNO852068 DXK852067:DXK852068 EHG852067:EHG852068 ERC852067:ERC852068 FAY852067:FAY852068 FKU852067:FKU852068 FUQ852067:FUQ852068 GEM852067:GEM852068 GOI852067:GOI852068 GYE852067:GYE852068 HIA852067:HIA852068 HRW852067:HRW852068 IBS852067:IBS852068 ILO852067:ILO852068 IVK852067:IVK852068 JFG852067:JFG852068 JPC852067:JPC852068 JYY852067:JYY852068 KIU852067:KIU852068 KSQ852067:KSQ852068 LCM852067:LCM852068 LMI852067:LMI852068 LWE852067:LWE852068 MGA852067:MGA852068 MPW852067:MPW852068 MZS852067:MZS852068 NJO852067:NJO852068 NTK852067:NTK852068 ODG852067:ODG852068 ONC852067:ONC852068 OWY852067:OWY852068 PGU852067:PGU852068 PQQ852067:PQQ852068 QAM852067:QAM852068 QKI852067:QKI852068 QUE852067:QUE852068 REA852067:REA852068 RNW852067:RNW852068 RXS852067:RXS852068 SHO852067:SHO852068 SRK852067:SRK852068 TBG852067:TBG852068 TLC852067:TLC852068 TUY852067:TUY852068 UEU852067:UEU852068 UOQ852067:UOQ852068 UYM852067:UYM852068 VII852067:VII852068 VSE852067:VSE852068 WCA852067:WCA852068 WLW852067:WLW852068 WVS852067:WVS852068 K917603:K917604 JG917603:JG917604 TC917603:TC917604 ACY917603:ACY917604 AMU917603:AMU917604 AWQ917603:AWQ917604 BGM917603:BGM917604 BQI917603:BQI917604 CAE917603:CAE917604 CKA917603:CKA917604 CTW917603:CTW917604 DDS917603:DDS917604 DNO917603:DNO917604 DXK917603:DXK917604 EHG917603:EHG917604 ERC917603:ERC917604 FAY917603:FAY917604 FKU917603:FKU917604 FUQ917603:FUQ917604 GEM917603:GEM917604 GOI917603:GOI917604 GYE917603:GYE917604 HIA917603:HIA917604 HRW917603:HRW917604 IBS917603:IBS917604 ILO917603:ILO917604 IVK917603:IVK917604 JFG917603:JFG917604 JPC917603:JPC917604 JYY917603:JYY917604 KIU917603:KIU917604 KSQ917603:KSQ917604 LCM917603:LCM917604 LMI917603:LMI917604 LWE917603:LWE917604 MGA917603:MGA917604 MPW917603:MPW917604 MZS917603:MZS917604 NJO917603:NJO917604 NTK917603:NTK917604 ODG917603:ODG917604 ONC917603:ONC917604 OWY917603:OWY917604 PGU917603:PGU917604 PQQ917603:PQQ917604 QAM917603:QAM917604 QKI917603:QKI917604 QUE917603:QUE917604 REA917603:REA917604 RNW917603:RNW917604 RXS917603:RXS917604 SHO917603:SHO917604 SRK917603:SRK917604 TBG917603:TBG917604 TLC917603:TLC917604 TUY917603:TUY917604 UEU917603:UEU917604 UOQ917603:UOQ917604 UYM917603:UYM917604 VII917603:VII917604 VSE917603:VSE917604 WCA917603:WCA917604 WLW917603:WLW917604 WVS917603:WVS917604 K983139:K983140 JG983139:JG983140 TC983139:TC983140 ACY983139:ACY983140 AMU983139:AMU983140 AWQ983139:AWQ983140 BGM983139:BGM983140 BQI983139:BQI983140 CAE983139:CAE983140 CKA983139:CKA983140 CTW983139:CTW983140 DDS983139:DDS983140 DNO983139:DNO983140 DXK983139:DXK983140 EHG983139:EHG983140 ERC983139:ERC983140 FAY983139:FAY983140 FKU983139:FKU983140 FUQ983139:FUQ983140 GEM983139:GEM983140 GOI983139:GOI983140 GYE983139:GYE983140 HIA983139:HIA983140 HRW983139:HRW983140 IBS983139:IBS983140 ILO983139:ILO983140 IVK983139:IVK983140 JFG983139:JFG983140 JPC983139:JPC983140 JYY983139:JYY983140 KIU983139:KIU983140 KSQ983139:KSQ983140 LCM983139:LCM983140 LMI983139:LMI983140 LWE983139:LWE983140 MGA983139:MGA983140 MPW983139:MPW983140 MZS983139:MZS983140 NJO983139:NJO983140 NTK983139:NTK983140 ODG983139:ODG983140 ONC983139:ONC983140 OWY983139:OWY983140 PGU983139:PGU983140 PQQ983139:PQQ983140 QAM983139:QAM983140 QKI983139:QKI983140 QUE983139:QUE983140 REA983139:REA983140 RNW983139:RNW983140 RXS983139:RXS983140 SHO983139:SHO983140 SRK983139:SRK983140 TBG983139:TBG983140 TLC983139:TLC983140 TUY983139:TUY983140 UEU983139:UEU983140 UOQ983139:UOQ983140 UYM983139:UYM983140 VII983139:VII983140 VSE983139:VSE983140 WCA983139:WCA983140 WLW983139:WLW983140 WVS983139:WVS983140 K51:K54 JG51:JG54 TC51:TC54 ACY51:ACY54 AMU51:AMU54 AWQ51:AWQ54 BGM51:BGM54 BQI51:BQI54 CAE51:CAE54 CKA51:CKA54 CTW51:CTW54 DDS51:DDS54 DNO51:DNO54 DXK51:DXK54 EHG51:EHG54 ERC51:ERC54 FAY51:FAY54 FKU51:FKU54 FUQ51:FUQ54 GEM51:GEM54 GOI51:GOI54 GYE51:GYE54 HIA51:HIA54 HRW51:HRW54 IBS51:IBS54 ILO51:ILO54 IVK51:IVK54 JFG51:JFG54 JPC51:JPC54 JYY51:JYY54 KIU51:KIU54 KSQ51:KSQ54 LCM51:LCM54 LMI51:LMI54 LWE51:LWE54 MGA51:MGA54 MPW51:MPW54 MZS51:MZS54 NJO51:NJO54 NTK51:NTK54 ODG51:ODG54 ONC51:ONC54 OWY51:OWY54 PGU51:PGU54 PQQ51:PQQ54 QAM51:QAM54 QKI51:QKI54 QUE51:QUE54 REA51:REA54 RNW51:RNW54 RXS51:RXS54 SHO51:SHO54 SRK51:SRK54 TBG51:TBG54 TLC51:TLC54 TUY51:TUY54 UEU51:UEU54 UOQ51:UOQ54 UYM51:UYM54 VII51:VII54 VSE51:VSE54 WCA51:WCA54 WLW51:WLW54 WVS51:WVS54 K65587:K65590 JG65587:JG65590 TC65587:TC65590 ACY65587:ACY65590 AMU65587:AMU65590 AWQ65587:AWQ65590 BGM65587:BGM65590 BQI65587:BQI65590 CAE65587:CAE65590 CKA65587:CKA65590 CTW65587:CTW65590 DDS65587:DDS65590 DNO65587:DNO65590 DXK65587:DXK65590 EHG65587:EHG65590 ERC65587:ERC65590 FAY65587:FAY65590 FKU65587:FKU65590 FUQ65587:FUQ65590 GEM65587:GEM65590 GOI65587:GOI65590 GYE65587:GYE65590 HIA65587:HIA65590 HRW65587:HRW65590 IBS65587:IBS65590 ILO65587:ILO65590 IVK65587:IVK65590 JFG65587:JFG65590 JPC65587:JPC65590 JYY65587:JYY65590 KIU65587:KIU65590 KSQ65587:KSQ65590 LCM65587:LCM65590 LMI65587:LMI65590 LWE65587:LWE65590 MGA65587:MGA65590 MPW65587:MPW65590 MZS65587:MZS65590 NJO65587:NJO65590 NTK65587:NTK65590 ODG65587:ODG65590 ONC65587:ONC65590 OWY65587:OWY65590 PGU65587:PGU65590 PQQ65587:PQQ65590 QAM65587:QAM65590 QKI65587:QKI65590 QUE65587:QUE65590 REA65587:REA65590 RNW65587:RNW65590 RXS65587:RXS65590 SHO65587:SHO65590 SRK65587:SRK65590 TBG65587:TBG65590 TLC65587:TLC65590 TUY65587:TUY65590 UEU65587:UEU65590 UOQ65587:UOQ65590 UYM65587:UYM65590 VII65587:VII65590 VSE65587:VSE65590 WCA65587:WCA65590 WLW65587:WLW65590 WVS65587:WVS65590 K131123:K131126 JG131123:JG131126 TC131123:TC131126 ACY131123:ACY131126 AMU131123:AMU131126 AWQ131123:AWQ131126 BGM131123:BGM131126 BQI131123:BQI131126 CAE131123:CAE131126 CKA131123:CKA131126 CTW131123:CTW131126 DDS131123:DDS131126 DNO131123:DNO131126 DXK131123:DXK131126 EHG131123:EHG131126 ERC131123:ERC131126 FAY131123:FAY131126 FKU131123:FKU131126 FUQ131123:FUQ131126 GEM131123:GEM131126 GOI131123:GOI131126 GYE131123:GYE131126 HIA131123:HIA131126 HRW131123:HRW131126 IBS131123:IBS131126 ILO131123:ILO131126 IVK131123:IVK131126 JFG131123:JFG131126 JPC131123:JPC131126 JYY131123:JYY131126 KIU131123:KIU131126 KSQ131123:KSQ131126 LCM131123:LCM131126 LMI131123:LMI131126 LWE131123:LWE131126 MGA131123:MGA131126 MPW131123:MPW131126 MZS131123:MZS131126 NJO131123:NJO131126 NTK131123:NTK131126 ODG131123:ODG131126 ONC131123:ONC131126 OWY131123:OWY131126 PGU131123:PGU131126 PQQ131123:PQQ131126 QAM131123:QAM131126 QKI131123:QKI131126 QUE131123:QUE131126 REA131123:REA131126 RNW131123:RNW131126 RXS131123:RXS131126 SHO131123:SHO131126 SRK131123:SRK131126 TBG131123:TBG131126 TLC131123:TLC131126 TUY131123:TUY131126 UEU131123:UEU131126 UOQ131123:UOQ131126 UYM131123:UYM131126 VII131123:VII131126 VSE131123:VSE131126 WCA131123:WCA131126 WLW131123:WLW131126 WVS131123:WVS131126 K196659:K196662 JG196659:JG196662 TC196659:TC196662 ACY196659:ACY196662 AMU196659:AMU196662 AWQ196659:AWQ196662 BGM196659:BGM196662 BQI196659:BQI196662 CAE196659:CAE196662 CKA196659:CKA196662 CTW196659:CTW196662 DDS196659:DDS196662 DNO196659:DNO196662 DXK196659:DXK196662 EHG196659:EHG196662 ERC196659:ERC196662 FAY196659:FAY196662 FKU196659:FKU196662 FUQ196659:FUQ196662 GEM196659:GEM196662 GOI196659:GOI196662 GYE196659:GYE196662 HIA196659:HIA196662 HRW196659:HRW196662 IBS196659:IBS196662 ILO196659:ILO196662 IVK196659:IVK196662 JFG196659:JFG196662 JPC196659:JPC196662 JYY196659:JYY196662 KIU196659:KIU196662 KSQ196659:KSQ196662 LCM196659:LCM196662 LMI196659:LMI196662 LWE196659:LWE196662 MGA196659:MGA196662 MPW196659:MPW196662 MZS196659:MZS196662 NJO196659:NJO196662 NTK196659:NTK196662 ODG196659:ODG196662 ONC196659:ONC196662 OWY196659:OWY196662 PGU196659:PGU196662 PQQ196659:PQQ196662 QAM196659:QAM196662 QKI196659:QKI196662 QUE196659:QUE196662 REA196659:REA196662 RNW196659:RNW196662 RXS196659:RXS196662 SHO196659:SHO196662 SRK196659:SRK196662 TBG196659:TBG196662 TLC196659:TLC196662 TUY196659:TUY196662 UEU196659:UEU196662 UOQ196659:UOQ196662 UYM196659:UYM196662 VII196659:VII196662 VSE196659:VSE196662 WCA196659:WCA196662 WLW196659:WLW196662 WVS196659:WVS196662 K262195:K262198 JG262195:JG262198 TC262195:TC262198 ACY262195:ACY262198 AMU262195:AMU262198 AWQ262195:AWQ262198 BGM262195:BGM262198 BQI262195:BQI262198 CAE262195:CAE262198 CKA262195:CKA262198 CTW262195:CTW262198 DDS262195:DDS262198 DNO262195:DNO262198 DXK262195:DXK262198 EHG262195:EHG262198 ERC262195:ERC262198 FAY262195:FAY262198 FKU262195:FKU262198 FUQ262195:FUQ262198 GEM262195:GEM262198 GOI262195:GOI262198 GYE262195:GYE262198 HIA262195:HIA262198 HRW262195:HRW262198 IBS262195:IBS262198 ILO262195:ILO262198 IVK262195:IVK262198 JFG262195:JFG262198 JPC262195:JPC262198 JYY262195:JYY262198 KIU262195:KIU262198 KSQ262195:KSQ262198 LCM262195:LCM262198 LMI262195:LMI262198 LWE262195:LWE262198 MGA262195:MGA262198 MPW262195:MPW262198 MZS262195:MZS262198 NJO262195:NJO262198 NTK262195:NTK262198 ODG262195:ODG262198 ONC262195:ONC262198 OWY262195:OWY262198 PGU262195:PGU262198 PQQ262195:PQQ262198 QAM262195:QAM262198 QKI262195:QKI262198 QUE262195:QUE262198 REA262195:REA262198 RNW262195:RNW262198 RXS262195:RXS262198 SHO262195:SHO262198 SRK262195:SRK262198 TBG262195:TBG262198 TLC262195:TLC262198 TUY262195:TUY262198 UEU262195:UEU262198 UOQ262195:UOQ262198 UYM262195:UYM262198 VII262195:VII262198 VSE262195:VSE262198 WCA262195:WCA262198 WLW262195:WLW262198 WVS262195:WVS262198 K327731:K327734 JG327731:JG327734 TC327731:TC327734 ACY327731:ACY327734 AMU327731:AMU327734 AWQ327731:AWQ327734 BGM327731:BGM327734 BQI327731:BQI327734 CAE327731:CAE327734 CKA327731:CKA327734 CTW327731:CTW327734 DDS327731:DDS327734 DNO327731:DNO327734 DXK327731:DXK327734 EHG327731:EHG327734 ERC327731:ERC327734 FAY327731:FAY327734 FKU327731:FKU327734 FUQ327731:FUQ327734 GEM327731:GEM327734 GOI327731:GOI327734 GYE327731:GYE327734 HIA327731:HIA327734 HRW327731:HRW327734 IBS327731:IBS327734 ILO327731:ILO327734 IVK327731:IVK327734 JFG327731:JFG327734 JPC327731:JPC327734 JYY327731:JYY327734 KIU327731:KIU327734 KSQ327731:KSQ327734 LCM327731:LCM327734 LMI327731:LMI327734 LWE327731:LWE327734 MGA327731:MGA327734 MPW327731:MPW327734 MZS327731:MZS327734 NJO327731:NJO327734 NTK327731:NTK327734 ODG327731:ODG327734 ONC327731:ONC327734 OWY327731:OWY327734 PGU327731:PGU327734 PQQ327731:PQQ327734 QAM327731:QAM327734 QKI327731:QKI327734 QUE327731:QUE327734 REA327731:REA327734 RNW327731:RNW327734 RXS327731:RXS327734 SHO327731:SHO327734 SRK327731:SRK327734 TBG327731:TBG327734 TLC327731:TLC327734 TUY327731:TUY327734 UEU327731:UEU327734 UOQ327731:UOQ327734 UYM327731:UYM327734 VII327731:VII327734 VSE327731:VSE327734 WCA327731:WCA327734 WLW327731:WLW327734 WVS327731:WVS327734 K393267:K393270 JG393267:JG393270 TC393267:TC393270 ACY393267:ACY393270 AMU393267:AMU393270 AWQ393267:AWQ393270 BGM393267:BGM393270 BQI393267:BQI393270 CAE393267:CAE393270 CKA393267:CKA393270 CTW393267:CTW393270 DDS393267:DDS393270 DNO393267:DNO393270 DXK393267:DXK393270 EHG393267:EHG393270 ERC393267:ERC393270 FAY393267:FAY393270 FKU393267:FKU393270 FUQ393267:FUQ393270 GEM393267:GEM393270 GOI393267:GOI393270 GYE393267:GYE393270 HIA393267:HIA393270 HRW393267:HRW393270 IBS393267:IBS393270 ILO393267:ILO393270 IVK393267:IVK393270 JFG393267:JFG393270 JPC393267:JPC393270 JYY393267:JYY393270 KIU393267:KIU393270 KSQ393267:KSQ393270 LCM393267:LCM393270 LMI393267:LMI393270 LWE393267:LWE393270 MGA393267:MGA393270 MPW393267:MPW393270 MZS393267:MZS393270 NJO393267:NJO393270 NTK393267:NTK393270 ODG393267:ODG393270 ONC393267:ONC393270 OWY393267:OWY393270 PGU393267:PGU393270 PQQ393267:PQQ393270 QAM393267:QAM393270 QKI393267:QKI393270 QUE393267:QUE393270 REA393267:REA393270 RNW393267:RNW393270 RXS393267:RXS393270 SHO393267:SHO393270 SRK393267:SRK393270 TBG393267:TBG393270 TLC393267:TLC393270 TUY393267:TUY393270 UEU393267:UEU393270 UOQ393267:UOQ393270 UYM393267:UYM393270 VII393267:VII393270 VSE393267:VSE393270 WCA393267:WCA393270 WLW393267:WLW393270 WVS393267:WVS393270 K458803:K458806 JG458803:JG458806 TC458803:TC458806 ACY458803:ACY458806 AMU458803:AMU458806 AWQ458803:AWQ458806 BGM458803:BGM458806 BQI458803:BQI458806 CAE458803:CAE458806 CKA458803:CKA458806 CTW458803:CTW458806 DDS458803:DDS458806 DNO458803:DNO458806 DXK458803:DXK458806 EHG458803:EHG458806 ERC458803:ERC458806 FAY458803:FAY458806 FKU458803:FKU458806 FUQ458803:FUQ458806 GEM458803:GEM458806 GOI458803:GOI458806 GYE458803:GYE458806 HIA458803:HIA458806 HRW458803:HRW458806 IBS458803:IBS458806 ILO458803:ILO458806 IVK458803:IVK458806 JFG458803:JFG458806 JPC458803:JPC458806 JYY458803:JYY458806 KIU458803:KIU458806 KSQ458803:KSQ458806 LCM458803:LCM458806 LMI458803:LMI458806 LWE458803:LWE458806 MGA458803:MGA458806 MPW458803:MPW458806 MZS458803:MZS458806 NJO458803:NJO458806 NTK458803:NTK458806 ODG458803:ODG458806 ONC458803:ONC458806 OWY458803:OWY458806 PGU458803:PGU458806 PQQ458803:PQQ458806 QAM458803:QAM458806 QKI458803:QKI458806 QUE458803:QUE458806 REA458803:REA458806 RNW458803:RNW458806 RXS458803:RXS458806 SHO458803:SHO458806 SRK458803:SRK458806 TBG458803:TBG458806 TLC458803:TLC458806 TUY458803:TUY458806 UEU458803:UEU458806 UOQ458803:UOQ458806 UYM458803:UYM458806 VII458803:VII458806 VSE458803:VSE458806 WCA458803:WCA458806 WLW458803:WLW458806 WVS458803:WVS458806 K524339:K524342 JG524339:JG524342 TC524339:TC524342 ACY524339:ACY524342 AMU524339:AMU524342 AWQ524339:AWQ524342 BGM524339:BGM524342 BQI524339:BQI524342 CAE524339:CAE524342 CKA524339:CKA524342 CTW524339:CTW524342 DDS524339:DDS524342 DNO524339:DNO524342 DXK524339:DXK524342 EHG524339:EHG524342 ERC524339:ERC524342 FAY524339:FAY524342 FKU524339:FKU524342 FUQ524339:FUQ524342 GEM524339:GEM524342 GOI524339:GOI524342 GYE524339:GYE524342 HIA524339:HIA524342 HRW524339:HRW524342 IBS524339:IBS524342 ILO524339:ILO524342 IVK524339:IVK524342 JFG524339:JFG524342 JPC524339:JPC524342 JYY524339:JYY524342 KIU524339:KIU524342 KSQ524339:KSQ524342 LCM524339:LCM524342 LMI524339:LMI524342 LWE524339:LWE524342 MGA524339:MGA524342 MPW524339:MPW524342 MZS524339:MZS524342 NJO524339:NJO524342 NTK524339:NTK524342 ODG524339:ODG524342 ONC524339:ONC524342 OWY524339:OWY524342 PGU524339:PGU524342 PQQ524339:PQQ524342 QAM524339:QAM524342 QKI524339:QKI524342 QUE524339:QUE524342 REA524339:REA524342 RNW524339:RNW524342 RXS524339:RXS524342 SHO524339:SHO524342 SRK524339:SRK524342 TBG524339:TBG524342 TLC524339:TLC524342 TUY524339:TUY524342 UEU524339:UEU524342 UOQ524339:UOQ524342 UYM524339:UYM524342 VII524339:VII524342 VSE524339:VSE524342 WCA524339:WCA524342 WLW524339:WLW524342 WVS524339:WVS524342 K589875:K589878 JG589875:JG589878 TC589875:TC589878 ACY589875:ACY589878 AMU589875:AMU589878 AWQ589875:AWQ589878 BGM589875:BGM589878 BQI589875:BQI589878 CAE589875:CAE589878 CKA589875:CKA589878 CTW589875:CTW589878 DDS589875:DDS589878 DNO589875:DNO589878 DXK589875:DXK589878 EHG589875:EHG589878 ERC589875:ERC589878 FAY589875:FAY589878 FKU589875:FKU589878 FUQ589875:FUQ589878 GEM589875:GEM589878 GOI589875:GOI589878 GYE589875:GYE589878 HIA589875:HIA589878 HRW589875:HRW589878 IBS589875:IBS589878 ILO589875:ILO589878 IVK589875:IVK589878 JFG589875:JFG589878 JPC589875:JPC589878 JYY589875:JYY589878 KIU589875:KIU589878 KSQ589875:KSQ589878 LCM589875:LCM589878 LMI589875:LMI589878 LWE589875:LWE589878 MGA589875:MGA589878 MPW589875:MPW589878 MZS589875:MZS589878 NJO589875:NJO589878 NTK589875:NTK589878 ODG589875:ODG589878 ONC589875:ONC589878 OWY589875:OWY589878 PGU589875:PGU589878 PQQ589875:PQQ589878 QAM589875:QAM589878 QKI589875:QKI589878 QUE589875:QUE589878 REA589875:REA589878 RNW589875:RNW589878 RXS589875:RXS589878 SHO589875:SHO589878 SRK589875:SRK589878 TBG589875:TBG589878 TLC589875:TLC589878 TUY589875:TUY589878 UEU589875:UEU589878 UOQ589875:UOQ589878 UYM589875:UYM589878 VII589875:VII589878 VSE589875:VSE589878 WCA589875:WCA589878 WLW589875:WLW589878 WVS589875:WVS589878 K655411:K655414 JG655411:JG655414 TC655411:TC655414 ACY655411:ACY655414 AMU655411:AMU655414 AWQ655411:AWQ655414 BGM655411:BGM655414 BQI655411:BQI655414 CAE655411:CAE655414 CKA655411:CKA655414 CTW655411:CTW655414 DDS655411:DDS655414 DNO655411:DNO655414 DXK655411:DXK655414 EHG655411:EHG655414 ERC655411:ERC655414 FAY655411:FAY655414 FKU655411:FKU655414 FUQ655411:FUQ655414 GEM655411:GEM655414 GOI655411:GOI655414 GYE655411:GYE655414 HIA655411:HIA655414 HRW655411:HRW655414 IBS655411:IBS655414 ILO655411:ILO655414 IVK655411:IVK655414 JFG655411:JFG655414 JPC655411:JPC655414 JYY655411:JYY655414 KIU655411:KIU655414 KSQ655411:KSQ655414 LCM655411:LCM655414 LMI655411:LMI655414 LWE655411:LWE655414 MGA655411:MGA655414 MPW655411:MPW655414 MZS655411:MZS655414 NJO655411:NJO655414 NTK655411:NTK655414 ODG655411:ODG655414 ONC655411:ONC655414 OWY655411:OWY655414 PGU655411:PGU655414 PQQ655411:PQQ655414 QAM655411:QAM655414 QKI655411:QKI655414 QUE655411:QUE655414 REA655411:REA655414 RNW655411:RNW655414 RXS655411:RXS655414 SHO655411:SHO655414 SRK655411:SRK655414 TBG655411:TBG655414 TLC655411:TLC655414 TUY655411:TUY655414 UEU655411:UEU655414 UOQ655411:UOQ655414 UYM655411:UYM655414 VII655411:VII655414 VSE655411:VSE655414 WCA655411:WCA655414 WLW655411:WLW655414 WVS655411:WVS655414 K720947:K720950 JG720947:JG720950 TC720947:TC720950 ACY720947:ACY720950 AMU720947:AMU720950 AWQ720947:AWQ720950 BGM720947:BGM720950 BQI720947:BQI720950 CAE720947:CAE720950 CKA720947:CKA720950 CTW720947:CTW720950 DDS720947:DDS720950 DNO720947:DNO720950 DXK720947:DXK720950 EHG720947:EHG720950 ERC720947:ERC720950 FAY720947:FAY720950 FKU720947:FKU720950 FUQ720947:FUQ720950 GEM720947:GEM720950 GOI720947:GOI720950 GYE720947:GYE720950 HIA720947:HIA720950 HRW720947:HRW720950 IBS720947:IBS720950 ILO720947:ILO720950 IVK720947:IVK720950 JFG720947:JFG720950 JPC720947:JPC720950 JYY720947:JYY720950 KIU720947:KIU720950 KSQ720947:KSQ720950 LCM720947:LCM720950 LMI720947:LMI720950 LWE720947:LWE720950 MGA720947:MGA720950 MPW720947:MPW720950 MZS720947:MZS720950 NJO720947:NJO720950 NTK720947:NTK720950 ODG720947:ODG720950 ONC720947:ONC720950 OWY720947:OWY720950 PGU720947:PGU720950 PQQ720947:PQQ720950 QAM720947:QAM720950 QKI720947:QKI720950 QUE720947:QUE720950 REA720947:REA720950 RNW720947:RNW720950 RXS720947:RXS720950 SHO720947:SHO720950 SRK720947:SRK720950 TBG720947:TBG720950 TLC720947:TLC720950 TUY720947:TUY720950 UEU720947:UEU720950 UOQ720947:UOQ720950 UYM720947:UYM720950 VII720947:VII720950 VSE720947:VSE720950 WCA720947:WCA720950 WLW720947:WLW720950 WVS720947:WVS720950 K786483:K786486 JG786483:JG786486 TC786483:TC786486 ACY786483:ACY786486 AMU786483:AMU786486 AWQ786483:AWQ786486 BGM786483:BGM786486 BQI786483:BQI786486 CAE786483:CAE786486 CKA786483:CKA786486 CTW786483:CTW786486 DDS786483:DDS786486 DNO786483:DNO786486 DXK786483:DXK786486 EHG786483:EHG786486 ERC786483:ERC786486 FAY786483:FAY786486 FKU786483:FKU786486 FUQ786483:FUQ786486 GEM786483:GEM786486 GOI786483:GOI786486 GYE786483:GYE786486 HIA786483:HIA786486 HRW786483:HRW786486 IBS786483:IBS786486 ILO786483:ILO786486 IVK786483:IVK786486 JFG786483:JFG786486 JPC786483:JPC786486 JYY786483:JYY786486 KIU786483:KIU786486 KSQ786483:KSQ786486 LCM786483:LCM786486 LMI786483:LMI786486 LWE786483:LWE786486 MGA786483:MGA786486 MPW786483:MPW786486 MZS786483:MZS786486 NJO786483:NJO786486 NTK786483:NTK786486 ODG786483:ODG786486 ONC786483:ONC786486 OWY786483:OWY786486 PGU786483:PGU786486 PQQ786483:PQQ786486 QAM786483:QAM786486 QKI786483:QKI786486 QUE786483:QUE786486 REA786483:REA786486 RNW786483:RNW786486 RXS786483:RXS786486 SHO786483:SHO786486 SRK786483:SRK786486 TBG786483:TBG786486 TLC786483:TLC786486 TUY786483:TUY786486 UEU786483:UEU786486 UOQ786483:UOQ786486 UYM786483:UYM786486 VII786483:VII786486 VSE786483:VSE786486 WCA786483:WCA786486 WLW786483:WLW786486 WVS786483:WVS786486 K852019:K852022 JG852019:JG852022 TC852019:TC852022 ACY852019:ACY852022 AMU852019:AMU852022 AWQ852019:AWQ852022 BGM852019:BGM852022 BQI852019:BQI852022 CAE852019:CAE852022 CKA852019:CKA852022 CTW852019:CTW852022 DDS852019:DDS852022 DNO852019:DNO852022 DXK852019:DXK852022 EHG852019:EHG852022 ERC852019:ERC852022 FAY852019:FAY852022 FKU852019:FKU852022 FUQ852019:FUQ852022 GEM852019:GEM852022 GOI852019:GOI852022 GYE852019:GYE852022 HIA852019:HIA852022 HRW852019:HRW852022 IBS852019:IBS852022 ILO852019:ILO852022 IVK852019:IVK852022 JFG852019:JFG852022 JPC852019:JPC852022 JYY852019:JYY852022 KIU852019:KIU852022 KSQ852019:KSQ852022 LCM852019:LCM852022 LMI852019:LMI852022 LWE852019:LWE852022 MGA852019:MGA852022 MPW852019:MPW852022 MZS852019:MZS852022 NJO852019:NJO852022 NTK852019:NTK852022 ODG852019:ODG852022 ONC852019:ONC852022 OWY852019:OWY852022 PGU852019:PGU852022 PQQ852019:PQQ852022 QAM852019:QAM852022 QKI852019:QKI852022 QUE852019:QUE852022 REA852019:REA852022 RNW852019:RNW852022 RXS852019:RXS852022 SHO852019:SHO852022 SRK852019:SRK852022 TBG852019:TBG852022 TLC852019:TLC852022 TUY852019:TUY852022 UEU852019:UEU852022 UOQ852019:UOQ852022 UYM852019:UYM852022 VII852019:VII852022 VSE852019:VSE852022 WCA852019:WCA852022 WLW852019:WLW852022 WVS852019:WVS852022 K917555:K917558 JG917555:JG917558 TC917555:TC917558 ACY917555:ACY917558 AMU917555:AMU917558 AWQ917555:AWQ917558 BGM917555:BGM917558 BQI917555:BQI917558 CAE917555:CAE917558 CKA917555:CKA917558 CTW917555:CTW917558 DDS917555:DDS917558 DNO917555:DNO917558 DXK917555:DXK917558 EHG917555:EHG917558 ERC917555:ERC917558 FAY917555:FAY917558 FKU917555:FKU917558 FUQ917555:FUQ917558 GEM917555:GEM917558 GOI917555:GOI917558 GYE917555:GYE917558 HIA917555:HIA917558 HRW917555:HRW917558 IBS917555:IBS917558 ILO917555:ILO917558 IVK917555:IVK917558 JFG917555:JFG917558 JPC917555:JPC917558 JYY917555:JYY917558 KIU917555:KIU917558 KSQ917555:KSQ917558 LCM917555:LCM917558 LMI917555:LMI917558 LWE917555:LWE917558 MGA917555:MGA917558 MPW917555:MPW917558 MZS917555:MZS917558 NJO917555:NJO917558 NTK917555:NTK917558 ODG917555:ODG917558 ONC917555:ONC917558 OWY917555:OWY917558 PGU917555:PGU917558 PQQ917555:PQQ917558 QAM917555:QAM917558 QKI917555:QKI917558 QUE917555:QUE917558 REA917555:REA917558 RNW917555:RNW917558 RXS917555:RXS917558 SHO917555:SHO917558 SRK917555:SRK917558 TBG917555:TBG917558 TLC917555:TLC917558 TUY917555:TUY917558 UEU917555:UEU917558 UOQ917555:UOQ917558 UYM917555:UYM917558 VII917555:VII917558 VSE917555:VSE917558 WCA917555:WCA917558 WLW917555:WLW917558 WVS917555:WVS917558 K983091:K983094 JG983091:JG983094 TC983091:TC983094 ACY983091:ACY983094 AMU983091:AMU983094 AWQ983091:AWQ983094 BGM983091:BGM983094 BQI983091:BQI983094 CAE983091:CAE983094 CKA983091:CKA983094 CTW983091:CTW983094 DDS983091:DDS983094 DNO983091:DNO983094 DXK983091:DXK983094 EHG983091:EHG983094 ERC983091:ERC983094 FAY983091:FAY983094 FKU983091:FKU983094 FUQ983091:FUQ983094 GEM983091:GEM983094 GOI983091:GOI983094 GYE983091:GYE983094 HIA983091:HIA983094 HRW983091:HRW983094 IBS983091:IBS983094 ILO983091:ILO983094 IVK983091:IVK983094 JFG983091:JFG983094 JPC983091:JPC983094 JYY983091:JYY983094 KIU983091:KIU983094 KSQ983091:KSQ983094 LCM983091:LCM983094 LMI983091:LMI983094 LWE983091:LWE983094 MGA983091:MGA983094 MPW983091:MPW983094 MZS983091:MZS983094 NJO983091:NJO983094 NTK983091:NTK983094 ODG983091:ODG983094 ONC983091:ONC983094 OWY983091:OWY983094 PGU983091:PGU983094 PQQ983091:PQQ983094 QAM983091:QAM983094 QKI983091:QKI983094 QUE983091:QUE983094 REA983091:REA983094 RNW983091:RNW983094 RXS983091:RXS983094 SHO983091:SHO983094 SRK983091:SRK983094 TBG983091:TBG983094 TLC983091:TLC983094 TUY983091:TUY983094 UEU983091:UEU983094 UOQ983091:UOQ983094 UYM983091:UYM983094 VII983091:VII983094 VSE983091:VSE983094 WCA983091:WCA983094 WLW983091:WLW983094 WVS983091:WVS983094 K27:K29 JG27:JG29 TC27:TC29 ACY27:ACY29 AMU27:AMU29 AWQ27:AWQ29 BGM27:BGM29 BQI27:BQI29 CAE27:CAE29 CKA27:CKA29 CTW27:CTW29 DDS27:DDS29 DNO27:DNO29 DXK27:DXK29 EHG27:EHG29 ERC27:ERC29 FAY27:FAY29 FKU27:FKU29 FUQ27:FUQ29 GEM27:GEM29 GOI27:GOI29 GYE27:GYE29 HIA27:HIA29 HRW27:HRW29 IBS27:IBS29 ILO27:ILO29 IVK27:IVK29 JFG27:JFG29 JPC27:JPC29 JYY27:JYY29 KIU27:KIU29 KSQ27:KSQ29 LCM27:LCM29 LMI27:LMI29 LWE27:LWE29 MGA27:MGA29 MPW27:MPW29 MZS27:MZS29 NJO27:NJO29 NTK27:NTK29 ODG27:ODG29 ONC27:ONC29 OWY27:OWY29 PGU27:PGU29 PQQ27:PQQ29 QAM27:QAM29 QKI27:QKI29 QUE27:QUE29 REA27:REA29 RNW27:RNW29 RXS27:RXS29 SHO27:SHO29 SRK27:SRK29 TBG27:TBG29 TLC27:TLC29 TUY27:TUY29 UEU27:UEU29 UOQ27:UOQ29 UYM27:UYM29 VII27:VII29 VSE27:VSE29 WCA27:WCA29 WLW27:WLW29 WVS27:WVS29 K65563:K65565 JG65563:JG65565 TC65563:TC65565 ACY65563:ACY65565 AMU65563:AMU65565 AWQ65563:AWQ65565 BGM65563:BGM65565 BQI65563:BQI65565 CAE65563:CAE65565 CKA65563:CKA65565 CTW65563:CTW65565 DDS65563:DDS65565 DNO65563:DNO65565 DXK65563:DXK65565 EHG65563:EHG65565 ERC65563:ERC65565 FAY65563:FAY65565 FKU65563:FKU65565 FUQ65563:FUQ65565 GEM65563:GEM65565 GOI65563:GOI65565 GYE65563:GYE65565 HIA65563:HIA65565 HRW65563:HRW65565 IBS65563:IBS65565 ILO65563:ILO65565 IVK65563:IVK65565 JFG65563:JFG65565 JPC65563:JPC65565 JYY65563:JYY65565 KIU65563:KIU65565 KSQ65563:KSQ65565 LCM65563:LCM65565 LMI65563:LMI65565 LWE65563:LWE65565 MGA65563:MGA65565 MPW65563:MPW65565 MZS65563:MZS65565 NJO65563:NJO65565 NTK65563:NTK65565 ODG65563:ODG65565 ONC65563:ONC65565 OWY65563:OWY65565 PGU65563:PGU65565 PQQ65563:PQQ65565 QAM65563:QAM65565 QKI65563:QKI65565 QUE65563:QUE65565 REA65563:REA65565 RNW65563:RNW65565 RXS65563:RXS65565 SHO65563:SHO65565 SRK65563:SRK65565 TBG65563:TBG65565 TLC65563:TLC65565 TUY65563:TUY65565 UEU65563:UEU65565 UOQ65563:UOQ65565 UYM65563:UYM65565 VII65563:VII65565 VSE65563:VSE65565 WCA65563:WCA65565 WLW65563:WLW65565 WVS65563:WVS65565 K131099:K131101 JG131099:JG131101 TC131099:TC131101 ACY131099:ACY131101 AMU131099:AMU131101 AWQ131099:AWQ131101 BGM131099:BGM131101 BQI131099:BQI131101 CAE131099:CAE131101 CKA131099:CKA131101 CTW131099:CTW131101 DDS131099:DDS131101 DNO131099:DNO131101 DXK131099:DXK131101 EHG131099:EHG131101 ERC131099:ERC131101 FAY131099:FAY131101 FKU131099:FKU131101 FUQ131099:FUQ131101 GEM131099:GEM131101 GOI131099:GOI131101 GYE131099:GYE131101 HIA131099:HIA131101 HRW131099:HRW131101 IBS131099:IBS131101 ILO131099:ILO131101 IVK131099:IVK131101 JFG131099:JFG131101 JPC131099:JPC131101 JYY131099:JYY131101 KIU131099:KIU131101 KSQ131099:KSQ131101 LCM131099:LCM131101 LMI131099:LMI131101 LWE131099:LWE131101 MGA131099:MGA131101 MPW131099:MPW131101 MZS131099:MZS131101 NJO131099:NJO131101 NTK131099:NTK131101 ODG131099:ODG131101 ONC131099:ONC131101 OWY131099:OWY131101 PGU131099:PGU131101 PQQ131099:PQQ131101 QAM131099:QAM131101 QKI131099:QKI131101 QUE131099:QUE131101 REA131099:REA131101 RNW131099:RNW131101 RXS131099:RXS131101 SHO131099:SHO131101 SRK131099:SRK131101 TBG131099:TBG131101 TLC131099:TLC131101 TUY131099:TUY131101 UEU131099:UEU131101 UOQ131099:UOQ131101 UYM131099:UYM131101 VII131099:VII131101 VSE131099:VSE131101 WCA131099:WCA131101 WLW131099:WLW131101 WVS131099:WVS131101 K196635:K196637 JG196635:JG196637 TC196635:TC196637 ACY196635:ACY196637 AMU196635:AMU196637 AWQ196635:AWQ196637 BGM196635:BGM196637 BQI196635:BQI196637 CAE196635:CAE196637 CKA196635:CKA196637 CTW196635:CTW196637 DDS196635:DDS196637 DNO196635:DNO196637 DXK196635:DXK196637 EHG196635:EHG196637 ERC196635:ERC196637 FAY196635:FAY196637 FKU196635:FKU196637 FUQ196635:FUQ196637 GEM196635:GEM196637 GOI196635:GOI196637 GYE196635:GYE196637 HIA196635:HIA196637 HRW196635:HRW196637 IBS196635:IBS196637 ILO196635:ILO196637 IVK196635:IVK196637 JFG196635:JFG196637 JPC196635:JPC196637 JYY196635:JYY196637 KIU196635:KIU196637 KSQ196635:KSQ196637 LCM196635:LCM196637 LMI196635:LMI196637 LWE196635:LWE196637 MGA196635:MGA196637 MPW196635:MPW196637 MZS196635:MZS196637 NJO196635:NJO196637 NTK196635:NTK196637 ODG196635:ODG196637 ONC196635:ONC196637 OWY196635:OWY196637 PGU196635:PGU196637 PQQ196635:PQQ196637 QAM196635:QAM196637 QKI196635:QKI196637 QUE196635:QUE196637 REA196635:REA196637 RNW196635:RNW196637 RXS196635:RXS196637 SHO196635:SHO196637 SRK196635:SRK196637 TBG196635:TBG196637 TLC196635:TLC196637 TUY196635:TUY196637 UEU196635:UEU196637 UOQ196635:UOQ196637 UYM196635:UYM196637 VII196635:VII196637 VSE196635:VSE196637 WCA196635:WCA196637 WLW196635:WLW196637 WVS196635:WVS196637 K262171:K262173 JG262171:JG262173 TC262171:TC262173 ACY262171:ACY262173 AMU262171:AMU262173 AWQ262171:AWQ262173 BGM262171:BGM262173 BQI262171:BQI262173 CAE262171:CAE262173 CKA262171:CKA262173 CTW262171:CTW262173 DDS262171:DDS262173 DNO262171:DNO262173 DXK262171:DXK262173 EHG262171:EHG262173 ERC262171:ERC262173 FAY262171:FAY262173 FKU262171:FKU262173 FUQ262171:FUQ262173 GEM262171:GEM262173 GOI262171:GOI262173 GYE262171:GYE262173 HIA262171:HIA262173 HRW262171:HRW262173 IBS262171:IBS262173 ILO262171:ILO262173 IVK262171:IVK262173 JFG262171:JFG262173 JPC262171:JPC262173 JYY262171:JYY262173 KIU262171:KIU262173 KSQ262171:KSQ262173 LCM262171:LCM262173 LMI262171:LMI262173 LWE262171:LWE262173 MGA262171:MGA262173 MPW262171:MPW262173 MZS262171:MZS262173 NJO262171:NJO262173 NTK262171:NTK262173 ODG262171:ODG262173 ONC262171:ONC262173 OWY262171:OWY262173 PGU262171:PGU262173 PQQ262171:PQQ262173 QAM262171:QAM262173 QKI262171:QKI262173 QUE262171:QUE262173 REA262171:REA262173 RNW262171:RNW262173 RXS262171:RXS262173 SHO262171:SHO262173 SRK262171:SRK262173 TBG262171:TBG262173 TLC262171:TLC262173 TUY262171:TUY262173 UEU262171:UEU262173 UOQ262171:UOQ262173 UYM262171:UYM262173 VII262171:VII262173 VSE262171:VSE262173 WCA262171:WCA262173 WLW262171:WLW262173 WVS262171:WVS262173 K327707:K327709 JG327707:JG327709 TC327707:TC327709 ACY327707:ACY327709 AMU327707:AMU327709 AWQ327707:AWQ327709 BGM327707:BGM327709 BQI327707:BQI327709 CAE327707:CAE327709 CKA327707:CKA327709 CTW327707:CTW327709 DDS327707:DDS327709 DNO327707:DNO327709 DXK327707:DXK327709 EHG327707:EHG327709 ERC327707:ERC327709 FAY327707:FAY327709 FKU327707:FKU327709 FUQ327707:FUQ327709 GEM327707:GEM327709 GOI327707:GOI327709 GYE327707:GYE327709 HIA327707:HIA327709 HRW327707:HRW327709 IBS327707:IBS327709 ILO327707:ILO327709 IVK327707:IVK327709 JFG327707:JFG327709 JPC327707:JPC327709 JYY327707:JYY327709 KIU327707:KIU327709 KSQ327707:KSQ327709 LCM327707:LCM327709 LMI327707:LMI327709 LWE327707:LWE327709 MGA327707:MGA327709 MPW327707:MPW327709 MZS327707:MZS327709 NJO327707:NJO327709 NTK327707:NTK327709 ODG327707:ODG327709 ONC327707:ONC327709 OWY327707:OWY327709 PGU327707:PGU327709 PQQ327707:PQQ327709 QAM327707:QAM327709 QKI327707:QKI327709 QUE327707:QUE327709 REA327707:REA327709 RNW327707:RNW327709 RXS327707:RXS327709 SHO327707:SHO327709 SRK327707:SRK327709 TBG327707:TBG327709 TLC327707:TLC327709 TUY327707:TUY327709 UEU327707:UEU327709 UOQ327707:UOQ327709 UYM327707:UYM327709 VII327707:VII327709 VSE327707:VSE327709 WCA327707:WCA327709 WLW327707:WLW327709 WVS327707:WVS327709 K393243:K393245 JG393243:JG393245 TC393243:TC393245 ACY393243:ACY393245 AMU393243:AMU393245 AWQ393243:AWQ393245 BGM393243:BGM393245 BQI393243:BQI393245 CAE393243:CAE393245 CKA393243:CKA393245 CTW393243:CTW393245 DDS393243:DDS393245 DNO393243:DNO393245 DXK393243:DXK393245 EHG393243:EHG393245 ERC393243:ERC393245 FAY393243:FAY393245 FKU393243:FKU393245 FUQ393243:FUQ393245 GEM393243:GEM393245 GOI393243:GOI393245 GYE393243:GYE393245 HIA393243:HIA393245 HRW393243:HRW393245 IBS393243:IBS393245 ILO393243:ILO393245 IVK393243:IVK393245 JFG393243:JFG393245 JPC393243:JPC393245 JYY393243:JYY393245 KIU393243:KIU393245 KSQ393243:KSQ393245 LCM393243:LCM393245 LMI393243:LMI393245 LWE393243:LWE393245 MGA393243:MGA393245 MPW393243:MPW393245 MZS393243:MZS393245 NJO393243:NJO393245 NTK393243:NTK393245 ODG393243:ODG393245 ONC393243:ONC393245 OWY393243:OWY393245 PGU393243:PGU393245 PQQ393243:PQQ393245 QAM393243:QAM393245 QKI393243:QKI393245 QUE393243:QUE393245 REA393243:REA393245 RNW393243:RNW393245 RXS393243:RXS393245 SHO393243:SHO393245 SRK393243:SRK393245 TBG393243:TBG393245 TLC393243:TLC393245 TUY393243:TUY393245 UEU393243:UEU393245 UOQ393243:UOQ393245 UYM393243:UYM393245 VII393243:VII393245 VSE393243:VSE393245 WCA393243:WCA393245 WLW393243:WLW393245 WVS393243:WVS393245 K458779:K458781 JG458779:JG458781 TC458779:TC458781 ACY458779:ACY458781 AMU458779:AMU458781 AWQ458779:AWQ458781 BGM458779:BGM458781 BQI458779:BQI458781 CAE458779:CAE458781 CKA458779:CKA458781 CTW458779:CTW458781 DDS458779:DDS458781 DNO458779:DNO458781 DXK458779:DXK458781 EHG458779:EHG458781 ERC458779:ERC458781 FAY458779:FAY458781 FKU458779:FKU458781 FUQ458779:FUQ458781 GEM458779:GEM458781 GOI458779:GOI458781 GYE458779:GYE458781 HIA458779:HIA458781 HRW458779:HRW458781 IBS458779:IBS458781 ILO458779:ILO458781 IVK458779:IVK458781 JFG458779:JFG458781 JPC458779:JPC458781 JYY458779:JYY458781 KIU458779:KIU458781 KSQ458779:KSQ458781 LCM458779:LCM458781 LMI458779:LMI458781 LWE458779:LWE458781 MGA458779:MGA458781 MPW458779:MPW458781 MZS458779:MZS458781 NJO458779:NJO458781 NTK458779:NTK458781 ODG458779:ODG458781 ONC458779:ONC458781 OWY458779:OWY458781 PGU458779:PGU458781 PQQ458779:PQQ458781 QAM458779:QAM458781 QKI458779:QKI458781 QUE458779:QUE458781 REA458779:REA458781 RNW458779:RNW458781 RXS458779:RXS458781 SHO458779:SHO458781 SRK458779:SRK458781 TBG458779:TBG458781 TLC458779:TLC458781 TUY458779:TUY458781 UEU458779:UEU458781 UOQ458779:UOQ458781 UYM458779:UYM458781 VII458779:VII458781 VSE458779:VSE458781 WCA458779:WCA458781 WLW458779:WLW458781 WVS458779:WVS458781 K524315:K524317 JG524315:JG524317 TC524315:TC524317 ACY524315:ACY524317 AMU524315:AMU524317 AWQ524315:AWQ524317 BGM524315:BGM524317 BQI524315:BQI524317 CAE524315:CAE524317 CKA524315:CKA524317 CTW524315:CTW524317 DDS524315:DDS524317 DNO524315:DNO524317 DXK524315:DXK524317 EHG524315:EHG524317 ERC524315:ERC524317 FAY524315:FAY524317 FKU524315:FKU524317 FUQ524315:FUQ524317 GEM524315:GEM524317 GOI524315:GOI524317 GYE524315:GYE524317 HIA524315:HIA524317 HRW524315:HRW524317 IBS524315:IBS524317 ILO524315:ILO524317 IVK524315:IVK524317 JFG524315:JFG524317 JPC524315:JPC524317 JYY524315:JYY524317 KIU524315:KIU524317 KSQ524315:KSQ524317 LCM524315:LCM524317 LMI524315:LMI524317 LWE524315:LWE524317 MGA524315:MGA524317 MPW524315:MPW524317 MZS524315:MZS524317 NJO524315:NJO524317 NTK524315:NTK524317 ODG524315:ODG524317 ONC524315:ONC524317 OWY524315:OWY524317 PGU524315:PGU524317 PQQ524315:PQQ524317 QAM524315:QAM524317 QKI524315:QKI524317 QUE524315:QUE524317 REA524315:REA524317 RNW524315:RNW524317 RXS524315:RXS524317 SHO524315:SHO524317 SRK524315:SRK524317 TBG524315:TBG524317 TLC524315:TLC524317 TUY524315:TUY524317 UEU524315:UEU524317 UOQ524315:UOQ524317 UYM524315:UYM524317 VII524315:VII524317 VSE524315:VSE524317 WCA524315:WCA524317 WLW524315:WLW524317 WVS524315:WVS524317 K589851:K589853 JG589851:JG589853 TC589851:TC589853 ACY589851:ACY589853 AMU589851:AMU589853 AWQ589851:AWQ589853 BGM589851:BGM589853 BQI589851:BQI589853 CAE589851:CAE589853 CKA589851:CKA589853 CTW589851:CTW589853 DDS589851:DDS589853 DNO589851:DNO589853 DXK589851:DXK589853 EHG589851:EHG589853 ERC589851:ERC589853 FAY589851:FAY589853 FKU589851:FKU589853 FUQ589851:FUQ589853 GEM589851:GEM589853 GOI589851:GOI589853 GYE589851:GYE589853 HIA589851:HIA589853 HRW589851:HRW589853 IBS589851:IBS589853 ILO589851:ILO589853 IVK589851:IVK589853 JFG589851:JFG589853 JPC589851:JPC589853 JYY589851:JYY589853 KIU589851:KIU589853 KSQ589851:KSQ589853 LCM589851:LCM589853 LMI589851:LMI589853 LWE589851:LWE589853 MGA589851:MGA589853 MPW589851:MPW589853 MZS589851:MZS589853 NJO589851:NJO589853 NTK589851:NTK589853 ODG589851:ODG589853 ONC589851:ONC589853 OWY589851:OWY589853 PGU589851:PGU589853 PQQ589851:PQQ589853 QAM589851:QAM589853 QKI589851:QKI589853 QUE589851:QUE589853 REA589851:REA589853 RNW589851:RNW589853 RXS589851:RXS589853 SHO589851:SHO589853 SRK589851:SRK589853 TBG589851:TBG589853 TLC589851:TLC589853 TUY589851:TUY589853 UEU589851:UEU589853 UOQ589851:UOQ589853 UYM589851:UYM589853 VII589851:VII589853 VSE589851:VSE589853 WCA589851:WCA589853 WLW589851:WLW589853 WVS589851:WVS589853 K655387:K655389 JG655387:JG655389 TC655387:TC655389 ACY655387:ACY655389 AMU655387:AMU655389 AWQ655387:AWQ655389 BGM655387:BGM655389 BQI655387:BQI655389 CAE655387:CAE655389 CKA655387:CKA655389 CTW655387:CTW655389 DDS655387:DDS655389 DNO655387:DNO655389 DXK655387:DXK655389 EHG655387:EHG655389 ERC655387:ERC655389 FAY655387:FAY655389 FKU655387:FKU655389 FUQ655387:FUQ655389 GEM655387:GEM655389 GOI655387:GOI655389 GYE655387:GYE655389 HIA655387:HIA655389 HRW655387:HRW655389 IBS655387:IBS655389 ILO655387:ILO655389 IVK655387:IVK655389 JFG655387:JFG655389 JPC655387:JPC655389 JYY655387:JYY655389 KIU655387:KIU655389 KSQ655387:KSQ655389 LCM655387:LCM655389 LMI655387:LMI655389 LWE655387:LWE655389 MGA655387:MGA655389 MPW655387:MPW655389 MZS655387:MZS655389 NJO655387:NJO655389 NTK655387:NTK655389 ODG655387:ODG655389 ONC655387:ONC655389 OWY655387:OWY655389 PGU655387:PGU655389 PQQ655387:PQQ655389 QAM655387:QAM655389 QKI655387:QKI655389 QUE655387:QUE655389 REA655387:REA655389 RNW655387:RNW655389 RXS655387:RXS655389 SHO655387:SHO655389 SRK655387:SRK655389 TBG655387:TBG655389 TLC655387:TLC655389 TUY655387:TUY655389 UEU655387:UEU655389 UOQ655387:UOQ655389 UYM655387:UYM655389 VII655387:VII655389 VSE655387:VSE655389 WCA655387:WCA655389 WLW655387:WLW655389 WVS655387:WVS655389 K720923:K720925 JG720923:JG720925 TC720923:TC720925 ACY720923:ACY720925 AMU720923:AMU720925 AWQ720923:AWQ720925 BGM720923:BGM720925 BQI720923:BQI720925 CAE720923:CAE720925 CKA720923:CKA720925 CTW720923:CTW720925 DDS720923:DDS720925 DNO720923:DNO720925 DXK720923:DXK720925 EHG720923:EHG720925 ERC720923:ERC720925 FAY720923:FAY720925 FKU720923:FKU720925 FUQ720923:FUQ720925 GEM720923:GEM720925 GOI720923:GOI720925 GYE720923:GYE720925 HIA720923:HIA720925 HRW720923:HRW720925 IBS720923:IBS720925 ILO720923:ILO720925 IVK720923:IVK720925 JFG720923:JFG720925 JPC720923:JPC720925 JYY720923:JYY720925 KIU720923:KIU720925 KSQ720923:KSQ720925 LCM720923:LCM720925 LMI720923:LMI720925 LWE720923:LWE720925 MGA720923:MGA720925 MPW720923:MPW720925 MZS720923:MZS720925 NJO720923:NJO720925 NTK720923:NTK720925 ODG720923:ODG720925 ONC720923:ONC720925 OWY720923:OWY720925 PGU720923:PGU720925 PQQ720923:PQQ720925 QAM720923:QAM720925 QKI720923:QKI720925 QUE720923:QUE720925 REA720923:REA720925 RNW720923:RNW720925 RXS720923:RXS720925 SHO720923:SHO720925 SRK720923:SRK720925 TBG720923:TBG720925 TLC720923:TLC720925 TUY720923:TUY720925 UEU720923:UEU720925 UOQ720923:UOQ720925 UYM720923:UYM720925 VII720923:VII720925 VSE720923:VSE720925 WCA720923:WCA720925 WLW720923:WLW720925 WVS720923:WVS720925 K786459:K786461 JG786459:JG786461 TC786459:TC786461 ACY786459:ACY786461 AMU786459:AMU786461 AWQ786459:AWQ786461 BGM786459:BGM786461 BQI786459:BQI786461 CAE786459:CAE786461 CKA786459:CKA786461 CTW786459:CTW786461 DDS786459:DDS786461 DNO786459:DNO786461 DXK786459:DXK786461 EHG786459:EHG786461 ERC786459:ERC786461 FAY786459:FAY786461 FKU786459:FKU786461 FUQ786459:FUQ786461 GEM786459:GEM786461 GOI786459:GOI786461 GYE786459:GYE786461 HIA786459:HIA786461 HRW786459:HRW786461 IBS786459:IBS786461 ILO786459:ILO786461 IVK786459:IVK786461 JFG786459:JFG786461 JPC786459:JPC786461 JYY786459:JYY786461 KIU786459:KIU786461 KSQ786459:KSQ786461 LCM786459:LCM786461 LMI786459:LMI786461 LWE786459:LWE786461 MGA786459:MGA786461 MPW786459:MPW786461 MZS786459:MZS786461 NJO786459:NJO786461 NTK786459:NTK786461 ODG786459:ODG786461 ONC786459:ONC786461 OWY786459:OWY786461 PGU786459:PGU786461 PQQ786459:PQQ786461 QAM786459:QAM786461 QKI786459:QKI786461 QUE786459:QUE786461 REA786459:REA786461 RNW786459:RNW786461 RXS786459:RXS786461 SHO786459:SHO786461 SRK786459:SRK786461 TBG786459:TBG786461 TLC786459:TLC786461 TUY786459:TUY786461 UEU786459:UEU786461 UOQ786459:UOQ786461 UYM786459:UYM786461 VII786459:VII786461 VSE786459:VSE786461 WCA786459:WCA786461 WLW786459:WLW786461 WVS786459:WVS786461 K851995:K851997 JG851995:JG851997 TC851995:TC851997 ACY851995:ACY851997 AMU851995:AMU851997 AWQ851995:AWQ851997 BGM851995:BGM851997 BQI851995:BQI851997 CAE851995:CAE851997 CKA851995:CKA851997 CTW851995:CTW851997 DDS851995:DDS851997 DNO851995:DNO851997 DXK851995:DXK851997 EHG851995:EHG851997 ERC851995:ERC851997 FAY851995:FAY851997 FKU851995:FKU851997 FUQ851995:FUQ851997 GEM851995:GEM851997 GOI851995:GOI851997 GYE851995:GYE851997 HIA851995:HIA851997 HRW851995:HRW851997 IBS851995:IBS851997 ILO851995:ILO851997 IVK851995:IVK851997 JFG851995:JFG851997 JPC851995:JPC851997 JYY851995:JYY851997 KIU851995:KIU851997 KSQ851995:KSQ851997 LCM851995:LCM851997 LMI851995:LMI851997 LWE851995:LWE851997 MGA851995:MGA851997 MPW851995:MPW851997 MZS851995:MZS851997 NJO851995:NJO851997 NTK851995:NTK851997 ODG851995:ODG851997 ONC851995:ONC851997 OWY851995:OWY851997 PGU851995:PGU851997 PQQ851995:PQQ851997 QAM851995:QAM851997 QKI851995:QKI851997 QUE851995:QUE851997 REA851995:REA851997 RNW851995:RNW851997 RXS851995:RXS851997 SHO851995:SHO851997 SRK851995:SRK851997 TBG851995:TBG851997 TLC851995:TLC851997 TUY851995:TUY851997 UEU851995:UEU851997 UOQ851995:UOQ851997 UYM851995:UYM851997 VII851995:VII851997 VSE851995:VSE851997 WCA851995:WCA851997 WLW851995:WLW851997 WVS851995:WVS851997 K917531:K917533 JG917531:JG917533 TC917531:TC917533 ACY917531:ACY917533 AMU917531:AMU917533 AWQ917531:AWQ917533 BGM917531:BGM917533 BQI917531:BQI917533 CAE917531:CAE917533 CKA917531:CKA917533 CTW917531:CTW917533 DDS917531:DDS917533 DNO917531:DNO917533 DXK917531:DXK917533 EHG917531:EHG917533 ERC917531:ERC917533 FAY917531:FAY917533 FKU917531:FKU917533 FUQ917531:FUQ917533 GEM917531:GEM917533 GOI917531:GOI917533 GYE917531:GYE917533 HIA917531:HIA917533 HRW917531:HRW917533 IBS917531:IBS917533 ILO917531:ILO917533 IVK917531:IVK917533 JFG917531:JFG917533 JPC917531:JPC917533 JYY917531:JYY917533 KIU917531:KIU917533 KSQ917531:KSQ917533 LCM917531:LCM917533 LMI917531:LMI917533 LWE917531:LWE917533 MGA917531:MGA917533 MPW917531:MPW917533 MZS917531:MZS917533 NJO917531:NJO917533 NTK917531:NTK917533 ODG917531:ODG917533 ONC917531:ONC917533 OWY917531:OWY917533 PGU917531:PGU917533 PQQ917531:PQQ917533 QAM917531:QAM917533 QKI917531:QKI917533 QUE917531:QUE917533 REA917531:REA917533 RNW917531:RNW917533 RXS917531:RXS917533 SHO917531:SHO917533 SRK917531:SRK917533 TBG917531:TBG917533 TLC917531:TLC917533 TUY917531:TUY917533 UEU917531:UEU917533 UOQ917531:UOQ917533 UYM917531:UYM917533 VII917531:VII917533 VSE917531:VSE917533 WCA917531:WCA917533 WLW917531:WLW917533 WVS917531:WVS917533 K983067:K983069 JG983067:JG983069 TC983067:TC983069 ACY983067:ACY983069 AMU983067:AMU983069 AWQ983067:AWQ983069 BGM983067:BGM983069 BQI983067:BQI983069 CAE983067:CAE983069 CKA983067:CKA983069 CTW983067:CTW983069 DDS983067:DDS983069 DNO983067:DNO983069 DXK983067:DXK983069 EHG983067:EHG983069 ERC983067:ERC983069 FAY983067:FAY983069 FKU983067:FKU983069 FUQ983067:FUQ983069 GEM983067:GEM983069 GOI983067:GOI983069 GYE983067:GYE983069 HIA983067:HIA983069 HRW983067:HRW983069 IBS983067:IBS983069 ILO983067:ILO983069 IVK983067:IVK983069 JFG983067:JFG983069 JPC983067:JPC983069 JYY983067:JYY983069 KIU983067:KIU983069 KSQ983067:KSQ983069 LCM983067:LCM983069 LMI983067:LMI983069 LWE983067:LWE983069 MGA983067:MGA983069 MPW983067:MPW983069 MZS983067:MZS983069 NJO983067:NJO983069 NTK983067:NTK983069 ODG983067:ODG983069 ONC983067:ONC983069 OWY983067:OWY983069 PGU983067:PGU983069 PQQ983067:PQQ983069 QAM983067:QAM983069 QKI983067:QKI983069 QUE983067:QUE983069 REA983067:REA983069 RNW983067:RNW983069 RXS983067:RXS983069 SHO983067:SHO983069 SRK983067:SRK983069 TBG983067:TBG983069 TLC983067:TLC983069 TUY983067:TUY983069 UEU983067:UEU983069 UOQ983067:UOQ983069 UYM983067:UYM983069 VII983067:VII983069 VSE983067:VSE983069 WCA983067:WCA983069 WLW983067:WLW983069 WVS983067:WVS983069 K37 JG37 TC37 ACY37 AMU37 AWQ37 BGM37 BQI37 CAE37 CKA37 CTW37 DDS37 DNO37 DXK37 EHG37 ERC37 FAY37 FKU37 FUQ37 GEM37 GOI37 GYE37 HIA37 HRW37 IBS37 ILO37 IVK37 JFG37 JPC37 JYY37 KIU37 KSQ37 LCM37 LMI37 LWE37 MGA37 MPW37 MZS37 NJO37 NTK37 ODG37 ONC37 OWY37 PGU37 PQQ37 QAM37 QKI37 QUE37 REA37 RNW37 RXS37 SHO37 SRK37 TBG37 TLC37 TUY37 UEU37 UOQ37 UYM37 VII37 VSE37 WCA37 WLW37 WVS37 K65573 JG65573 TC65573 ACY65573 AMU65573 AWQ65573 BGM65573 BQI65573 CAE65573 CKA65573 CTW65573 DDS65573 DNO65573 DXK65573 EHG65573 ERC65573 FAY65573 FKU65573 FUQ65573 GEM65573 GOI65573 GYE65573 HIA65573 HRW65573 IBS65573 ILO65573 IVK65573 JFG65573 JPC65573 JYY65573 KIU65573 KSQ65573 LCM65573 LMI65573 LWE65573 MGA65573 MPW65573 MZS65573 NJO65573 NTK65573 ODG65573 ONC65573 OWY65573 PGU65573 PQQ65573 QAM65573 QKI65573 QUE65573 REA65573 RNW65573 RXS65573 SHO65573 SRK65573 TBG65573 TLC65573 TUY65573 UEU65573 UOQ65573 UYM65573 VII65573 VSE65573 WCA65573 WLW65573 WVS65573 K131109 JG131109 TC131109 ACY131109 AMU131109 AWQ131109 BGM131109 BQI131109 CAE131109 CKA131109 CTW131109 DDS131109 DNO131109 DXK131109 EHG131109 ERC131109 FAY131109 FKU131109 FUQ131109 GEM131109 GOI131109 GYE131109 HIA131109 HRW131109 IBS131109 ILO131109 IVK131109 JFG131109 JPC131109 JYY131109 KIU131109 KSQ131109 LCM131109 LMI131109 LWE131109 MGA131109 MPW131109 MZS131109 NJO131109 NTK131109 ODG131109 ONC131109 OWY131109 PGU131109 PQQ131109 QAM131109 QKI131109 QUE131109 REA131109 RNW131109 RXS131109 SHO131109 SRK131109 TBG131109 TLC131109 TUY131109 UEU131109 UOQ131109 UYM131109 VII131109 VSE131109 WCA131109 WLW131109 WVS131109 K196645 JG196645 TC196645 ACY196645 AMU196645 AWQ196645 BGM196645 BQI196645 CAE196645 CKA196645 CTW196645 DDS196645 DNO196645 DXK196645 EHG196645 ERC196645 FAY196645 FKU196645 FUQ196645 GEM196645 GOI196645 GYE196645 HIA196645 HRW196645 IBS196645 ILO196645 IVK196645 JFG196645 JPC196645 JYY196645 KIU196645 KSQ196645 LCM196645 LMI196645 LWE196645 MGA196645 MPW196645 MZS196645 NJO196645 NTK196645 ODG196645 ONC196645 OWY196645 PGU196645 PQQ196645 QAM196645 QKI196645 QUE196645 REA196645 RNW196645 RXS196645 SHO196645 SRK196645 TBG196645 TLC196645 TUY196645 UEU196645 UOQ196645 UYM196645 VII196645 VSE196645 WCA196645 WLW196645 WVS196645 K262181 JG262181 TC262181 ACY262181 AMU262181 AWQ262181 BGM262181 BQI262181 CAE262181 CKA262181 CTW262181 DDS262181 DNO262181 DXK262181 EHG262181 ERC262181 FAY262181 FKU262181 FUQ262181 GEM262181 GOI262181 GYE262181 HIA262181 HRW262181 IBS262181 ILO262181 IVK262181 JFG262181 JPC262181 JYY262181 KIU262181 KSQ262181 LCM262181 LMI262181 LWE262181 MGA262181 MPW262181 MZS262181 NJO262181 NTK262181 ODG262181 ONC262181 OWY262181 PGU262181 PQQ262181 QAM262181 QKI262181 QUE262181 REA262181 RNW262181 RXS262181 SHO262181 SRK262181 TBG262181 TLC262181 TUY262181 UEU262181 UOQ262181 UYM262181 VII262181 VSE262181 WCA262181 WLW262181 WVS262181 K327717 JG327717 TC327717 ACY327717 AMU327717 AWQ327717 BGM327717 BQI327717 CAE327717 CKA327717 CTW327717 DDS327717 DNO327717 DXK327717 EHG327717 ERC327717 FAY327717 FKU327717 FUQ327717 GEM327717 GOI327717 GYE327717 HIA327717 HRW327717 IBS327717 ILO327717 IVK327717 JFG327717 JPC327717 JYY327717 KIU327717 KSQ327717 LCM327717 LMI327717 LWE327717 MGA327717 MPW327717 MZS327717 NJO327717 NTK327717 ODG327717 ONC327717 OWY327717 PGU327717 PQQ327717 QAM327717 QKI327717 QUE327717 REA327717 RNW327717 RXS327717 SHO327717 SRK327717 TBG327717 TLC327717 TUY327717 UEU327717 UOQ327717 UYM327717 VII327717 VSE327717 WCA327717 WLW327717 WVS327717 K393253 JG393253 TC393253 ACY393253 AMU393253 AWQ393253 BGM393253 BQI393253 CAE393253 CKA393253 CTW393253 DDS393253 DNO393253 DXK393253 EHG393253 ERC393253 FAY393253 FKU393253 FUQ393253 GEM393253 GOI393253 GYE393253 HIA393253 HRW393253 IBS393253 ILO393253 IVK393253 JFG393253 JPC393253 JYY393253 KIU393253 KSQ393253 LCM393253 LMI393253 LWE393253 MGA393253 MPW393253 MZS393253 NJO393253 NTK393253 ODG393253 ONC393253 OWY393253 PGU393253 PQQ393253 QAM393253 QKI393253 QUE393253 REA393253 RNW393253 RXS393253 SHO393253 SRK393253 TBG393253 TLC393253 TUY393253 UEU393253 UOQ393253 UYM393253 VII393253 VSE393253 WCA393253 WLW393253 WVS393253 K458789 JG458789 TC458789 ACY458789 AMU458789 AWQ458789 BGM458789 BQI458789 CAE458789 CKA458789 CTW458789 DDS458789 DNO458789 DXK458789 EHG458789 ERC458789 FAY458789 FKU458789 FUQ458789 GEM458789 GOI458789 GYE458789 HIA458789 HRW458789 IBS458789 ILO458789 IVK458789 JFG458789 JPC458789 JYY458789 KIU458789 KSQ458789 LCM458789 LMI458789 LWE458789 MGA458789 MPW458789 MZS458789 NJO458789 NTK458789 ODG458789 ONC458789 OWY458789 PGU458789 PQQ458789 QAM458789 QKI458789 QUE458789 REA458789 RNW458789 RXS458789 SHO458789 SRK458789 TBG458789 TLC458789 TUY458789 UEU458789 UOQ458789 UYM458789 VII458789 VSE458789 WCA458789 WLW458789 WVS458789 K524325 JG524325 TC524325 ACY524325 AMU524325 AWQ524325 BGM524325 BQI524325 CAE524325 CKA524325 CTW524325 DDS524325 DNO524325 DXK524325 EHG524325 ERC524325 FAY524325 FKU524325 FUQ524325 GEM524325 GOI524325 GYE524325 HIA524325 HRW524325 IBS524325 ILO524325 IVK524325 JFG524325 JPC524325 JYY524325 KIU524325 KSQ524325 LCM524325 LMI524325 LWE524325 MGA524325 MPW524325 MZS524325 NJO524325 NTK524325 ODG524325 ONC524325 OWY524325 PGU524325 PQQ524325 QAM524325 QKI524325 QUE524325 REA524325 RNW524325 RXS524325 SHO524325 SRK524325 TBG524325 TLC524325 TUY524325 UEU524325 UOQ524325 UYM524325 VII524325 VSE524325 WCA524325 WLW524325 WVS524325 K589861 JG589861 TC589861 ACY589861 AMU589861 AWQ589861 BGM589861 BQI589861 CAE589861 CKA589861 CTW589861 DDS589861 DNO589861 DXK589861 EHG589861 ERC589861 FAY589861 FKU589861 FUQ589861 GEM589861 GOI589861 GYE589861 HIA589861 HRW589861 IBS589861 ILO589861 IVK589861 JFG589861 JPC589861 JYY589861 KIU589861 KSQ589861 LCM589861 LMI589861 LWE589861 MGA589861 MPW589861 MZS589861 NJO589861 NTK589861 ODG589861 ONC589861 OWY589861 PGU589861 PQQ589861 QAM589861 QKI589861 QUE589861 REA589861 RNW589861 RXS589861 SHO589861 SRK589861 TBG589861 TLC589861 TUY589861 UEU589861 UOQ589861 UYM589861 VII589861 VSE589861 WCA589861 WLW589861 WVS589861 K655397 JG655397 TC655397 ACY655397 AMU655397 AWQ655397 BGM655397 BQI655397 CAE655397 CKA655397 CTW655397 DDS655397 DNO655397 DXK655397 EHG655397 ERC655397 FAY655397 FKU655397 FUQ655397 GEM655397 GOI655397 GYE655397 HIA655397 HRW655397 IBS655397 ILO655397 IVK655397 JFG655397 JPC655397 JYY655397 KIU655397 KSQ655397 LCM655397 LMI655397 LWE655397 MGA655397 MPW655397 MZS655397 NJO655397 NTK655397 ODG655397 ONC655397 OWY655397 PGU655397 PQQ655397 QAM655397 QKI655397 QUE655397 REA655397 RNW655397 RXS655397 SHO655397 SRK655397 TBG655397 TLC655397 TUY655397 UEU655397 UOQ655397 UYM655397 VII655397 VSE655397 WCA655397 WLW655397 WVS655397 K720933 JG720933 TC720933 ACY720933 AMU720933 AWQ720933 BGM720933 BQI720933 CAE720933 CKA720933 CTW720933 DDS720933 DNO720933 DXK720933 EHG720933 ERC720933 FAY720933 FKU720933 FUQ720933 GEM720933 GOI720933 GYE720933 HIA720933 HRW720933 IBS720933 ILO720933 IVK720933 JFG720933 JPC720933 JYY720933 KIU720933 KSQ720933 LCM720933 LMI720933 LWE720933 MGA720933 MPW720933 MZS720933 NJO720933 NTK720933 ODG720933 ONC720933 OWY720933 PGU720933 PQQ720933 QAM720933 QKI720933 QUE720933 REA720933 RNW720933 RXS720933 SHO720933 SRK720933 TBG720933 TLC720933 TUY720933 UEU720933 UOQ720933 UYM720933 VII720933 VSE720933 WCA720933 WLW720933 WVS720933 K786469 JG786469 TC786469 ACY786469 AMU786469 AWQ786469 BGM786469 BQI786469 CAE786469 CKA786469 CTW786469 DDS786469 DNO786469 DXK786469 EHG786469 ERC786469 FAY786469 FKU786469 FUQ786469 GEM786469 GOI786469 GYE786469 HIA786469 HRW786469 IBS786469 ILO786469 IVK786469 JFG786469 JPC786469 JYY786469 KIU786469 KSQ786469 LCM786469 LMI786469 LWE786469 MGA786469 MPW786469 MZS786469 NJO786469 NTK786469 ODG786469 ONC786469 OWY786469 PGU786469 PQQ786469 QAM786469 QKI786469 QUE786469 REA786469 RNW786469 RXS786469 SHO786469 SRK786469 TBG786469 TLC786469 TUY786469 UEU786469 UOQ786469 UYM786469 VII786469 VSE786469 WCA786469 WLW786469 WVS786469 K852005 JG852005 TC852005 ACY852005 AMU852005 AWQ852005 BGM852005 BQI852005 CAE852005 CKA852005 CTW852005 DDS852005 DNO852005 DXK852005 EHG852005 ERC852005 FAY852005 FKU852005 FUQ852005 GEM852005 GOI852005 GYE852005 HIA852005 HRW852005 IBS852005 ILO852005 IVK852005 JFG852005 JPC852005 JYY852005 KIU852005 KSQ852005 LCM852005 LMI852005 LWE852005 MGA852005 MPW852005 MZS852005 NJO852005 NTK852005 ODG852005 ONC852005 OWY852005 PGU852005 PQQ852005 QAM852005 QKI852005 QUE852005 REA852005 RNW852005 RXS852005 SHO852005 SRK852005 TBG852005 TLC852005 TUY852005 UEU852005 UOQ852005 UYM852005 VII852005 VSE852005 WCA852005 WLW852005 WVS852005 K917541 JG917541 TC917541 ACY917541 AMU917541 AWQ917541 BGM917541 BQI917541 CAE917541 CKA917541 CTW917541 DDS917541 DNO917541 DXK917541 EHG917541 ERC917541 FAY917541 FKU917541 FUQ917541 GEM917541 GOI917541 GYE917541 HIA917541 HRW917541 IBS917541 ILO917541 IVK917541 JFG917541 JPC917541 JYY917541 KIU917541 KSQ917541 LCM917541 LMI917541 LWE917541 MGA917541 MPW917541 MZS917541 NJO917541 NTK917541 ODG917541 ONC917541 OWY917541 PGU917541 PQQ917541 QAM917541 QKI917541 QUE917541 REA917541 RNW917541 RXS917541 SHO917541 SRK917541 TBG917541 TLC917541 TUY917541 UEU917541 UOQ917541 UYM917541 VII917541 VSE917541 WCA917541 WLW917541 WVS917541 K983077 JG983077 TC983077 ACY983077 AMU983077 AWQ983077 BGM983077 BQI983077 CAE983077 CKA983077 CTW983077 DDS983077 DNO983077 DXK983077 EHG983077 ERC983077 FAY983077 FKU983077 FUQ983077 GEM983077 GOI983077 GYE983077 HIA983077 HRW983077 IBS983077 ILO983077 IVK983077 JFG983077 JPC983077 JYY983077 KIU983077 KSQ983077 LCM983077 LMI983077 LWE983077 MGA983077 MPW983077 MZS983077 NJO983077 NTK983077 ODG983077 ONC983077 OWY983077 PGU983077 PQQ983077 QAM983077 QKI983077 QUE983077 REA983077 RNW983077 RXS983077 SHO983077 SRK983077 TBG983077 TLC983077 TUY983077 UEU983077 UOQ983077 UYM983077 VII983077 VSE983077 WCA983077 WLW983077 WVS983077 K41:K44 JG41:JG44 TC41:TC44 ACY41:ACY44 AMU41:AMU44 AWQ41:AWQ44 BGM41:BGM44 BQI41:BQI44 CAE41:CAE44 CKA41:CKA44 CTW41:CTW44 DDS41:DDS44 DNO41:DNO44 DXK41:DXK44 EHG41:EHG44 ERC41:ERC44 FAY41:FAY44 FKU41:FKU44 FUQ41:FUQ44 GEM41:GEM44 GOI41:GOI44 GYE41:GYE44 HIA41:HIA44 HRW41:HRW44 IBS41:IBS44 ILO41:ILO44 IVK41:IVK44 JFG41:JFG44 JPC41:JPC44 JYY41:JYY44 KIU41:KIU44 KSQ41:KSQ44 LCM41:LCM44 LMI41:LMI44 LWE41:LWE44 MGA41:MGA44 MPW41:MPW44 MZS41:MZS44 NJO41:NJO44 NTK41:NTK44 ODG41:ODG44 ONC41:ONC44 OWY41:OWY44 PGU41:PGU44 PQQ41:PQQ44 QAM41:QAM44 QKI41:QKI44 QUE41:QUE44 REA41:REA44 RNW41:RNW44 RXS41:RXS44 SHO41:SHO44 SRK41:SRK44 TBG41:TBG44 TLC41:TLC44 TUY41:TUY44 UEU41:UEU44 UOQ41:UOQ44 UYM41:UYM44 VII41:VII44 VSE41:VSE44 WCA41:WCA44 WLW41:WLW44 WVS41:WVS44 K65577:K65580 JG65577:JG65580 TC65577:TC65580 ACY65577:ACY65580 AMU65577:AMU65580 AWQ65577:AWQ65580 BGM65577:BGM65580 BQI65577:BQI65580 CAE65577:CAE65580 CKA65577:CKA65580 CTW65577:CTW65580 DDS65577:DDS65580 DNO65577:DNO65580 DXK65577:DXK65580 EHG65577:EHG65580 ERC65577:ERC65580 FAY65577:FAY65580 FKU65577:FKU65580 FUQ65577:FUQ65580 GEM65577:GEM65580 GOI65577:GOI65580 GYE65577:GYE65580 HIA65577:HIA65580 HRW65577:HRW65580 IBS65577:IBS65580 ILO65577:ILO65580 IVK65577:IVK65580 JFG65577:JFG65580 JPC65577:JPC65580 JYY65577:JYY65580 KIU65577:KIU65580 KSQ65577:KSQ65580 LCM65577:LCM65580 LMI65577:LMI65580 LWE65577:LWE65580 MGA65577:MGA65580 MPW65577:MPW65580 MZS65577:MZS65580 NJO65577:NJO65580 NTK65577:NTK65580 ODG65577:ODG65580 ONC65577:ONC65580 OWY65577:OWY65580 PGU65577:PGU65580 PQQ65577:PQQ65580 QAM65577:QAM65580 QKI65577:QKI65580 QUE65577:QUE65580 REA65577:REA65580 RNW65577:RNW65580 RXS65577:RXS65580 SHO65577:SHO65580 SRK65577:SRK65580 TBG65577:TBG65580 TLC65577:TLC65580 TUY65577:TUY65580 UEU65577:UEU65580 UOQ65577:UOQ65580 UYM65577:UYM65580 VII65577:VII65580 VSE65577:VSE65580 WCA65577:WCA65580 WLW65577:WLW65580 WVS65577:WVS65580 K131113:K131116 JG131113:JG131116 TC131113:TC131116 ACY131113:ACY131116 AMU131113:AMU131116 AWQ131113:AWQ131116 BGM131113:BGM131116 BQI131113:BQI131116 CAE131113:CAE131116 CKA131113:CKA131116 CTW131113:CTW131116 DDS131113:DDS131116 DNO131113:DNO131116 DXK131113:DXK131116 EHG131113:EHG131116 ERC131113:ERC131116 FAY131113:FAY131116 FKU131113:FKU131116 FUQ131113:FUQ131116 GEM131113:GEM131116 GOI131113:GOI131116 GYE131113:GYE131116 HIA131113:HIA131116 HRW131113:HRW131116 IBS131113:IBS131116 ILO131113:ILO131116 IVK131113:IVK131116 JFG131113:JFG131116 JPC131113:JPC131116 JYY131113:JYY131116 KIU131113:KIU131116 KSQ131113:KSQ131116 LCM131113:LCM131116 LMI131113:LMI131116 LWE131113:LWE131116 MGA131113:MGA131116 MPW131113:MPW131116 MZS131113:MZS131116 NJO131113:NJO131116 NTK131113:NTK131116 ODG131113:ODG131116 ONC131113:ONC131116 OWY131113:OWY131116 PGU131113:PGU131116 PQQ131113:PQQ131116 QAM131113:QAM131116 QKI131113:QKI131116 QUE131113:QUE131116 REA131113:REA131116 RNW131113:RNW131116 RXS131113:RXS131116 SHO131113:SHO131116 SRK131113:SRK131116 TBG131113:TBG131116 TLC131113:TLC131116 TUY131113:TUY131116 UEU131113:UEU131116 UOQ131113:UOQ131116 UYM131113:UYM131116 VII131113:VII131116 VSE131113:VSE131116 WCA131113:WCA131116 WLW131113:WLW131116 WVS131113:WVS131116 K196649:K196652 JG196649:JG196652 TC196649:TC196652 ACY196649:ACY196652 AMU196649:AMU196652 AWQ196649:AWQ196652 BGM196649:BGM196652 BQI196649:BQI196652 CAE196649:CAE196652 CKA196649:CKA196652 CTW196649:CTW196652 DDS196649:DDS196652 DNO196649:DNO196652 DXK196649:DXK196652 EHG196649:EHG196652 ERC196649:ERC196652 FAY196649:FAY196652 FKU196649:FKU196652 FUQ196649:FUQ196652 GEM196649:GEM196652 GOI196649:GOI196652 GYE196649:GYE196652 HIA196649:HIA196652 HRW196649:HRW196652 IBS196649:IBS196652 ILO196649:ILO196652 IVK196649:IVK196652 JFG196649:JFG196652 JPC196649:JPC196652 JYY196649:JYY196652 KIU196649:KIU196652 KSQ196649:KSQ196652 LCM196649:LCM196652 LMI196649:LMI196652 LWE196649:LWE196652 MGA196649:MGA196652 MPW196649:MPW196652 MZS196649:MZS196652 NJO196649:NJO196652 NTK196649:NTK196652 ODG196649:ODG196652 ONC196649:ONC196652 OWY196649:OWY196652 PGU196649:PGU196652 PQQ196649:PQQ196652 QAM196649:QAM196652 QKI196649:QKI196652 QUE196649:QUE196652 REA196649:REA196652 RNW196649:RNW196652 RXS196649:RXS196652 SHO196649:SHO196652 SRK196649:SRK196652 TBG196649:TBG196652 TLC196649:TLC196652 TUY196649:TUY196652 UEU196649:UEU196652 UOQ196649:UOQ196652 UYM196649:UYM196652 VII196649:VII196652 VSE196649:VSE196652 WCA196649:WCA196652 WLW196649:WLW196652 WVS196649:WVS196652 K262185:K262188 JG262185:JG262188 TC262185:TC262188 ACY262185:ACY262188 AMU262185:AMU262188 AWQ262185:AWQ262188 BGM262185:BGM262188 BQI262185:BQI262188 CAE262185:CAE262188 CKA262185:CKA262188 CTW262185:CTW262188 DDS262185:DDS262188 DNO262185:DNO262188 DXK262185:DXK262188 EHG262185:EHG262188 ERC262185:ERC262188 FAY262185:FAY262188 FKU262185:FKU262188 FUQ262185:FUQ262188 GEM262185:GEM262188 GOI262185:GOI262188 GYE262185:GYE262188 HIA262185:HIA262188 HRW262185:HRW262188 IBS262185:IBS262188 ILO262185:ILO262188 IVK262185:IVK262188 JFG262185:JFG262188 JPC262185:JPC262188 JYY262185:JYY262188 KIU262185:KIU262188 KSQ262185:KSQ262188 LCM262185:LCM262188 LMI262185:LMI262188 LWE262185:LWE262188 MGA262185:MGA262188 MPW262185:MPW262188 MZS262185:MZS262188 NJO262185:NJO262188 NTK262185:NTK262188 ODG262185:ODG262188 ONC262185:ONC262188 OWY262185:OWY262188 PGU262185:PGU262188 PQQ262185:PQQ262188 QAM262185:QAM262188 QKI262185:QKI262188 QUE262185:QUE262188 REA262185:REA262188 RNW262185:RNW262188 RXS262185:RXS262188 SHO262185:SHO262188 SRK262185:SRK262188 TBG262185:TBG262188 TLC262185:TLC262188 TUY262185:TUY262188 UEU262185:UEU262188 UOQ262185:UOQ262188 UYM262185:UYM262188 VII262185:VII262188 VSE262185:VSE262188 WCA262185:WCA262188 WLW262185:WLW262188 WVS262185:WVS262188 K327721:K327724 JG327721:JG327724 TC327721:TC327724 ACY327721:ACY327724 AMU327721:AMU327724 AWQ327721:AWQ327724 BGM327721:BGM327724 BQI327721:BQI327724 CAE327721:CAE327724 CKA327721:CKA327724 CTW327721:CTW327724 DDS327721:DDS327724 DNO327721:DNO327724 DXK327721:DXK327724 EHG327721:EHG327724 ERC327721:ERC327724 FAY327721:FAY327724 FKU327721:FKU327724 FUQ327721:FUQ327724 GEM327721:GEM327724 GOI327721:GOI327724 GYE327721:GYE327724 HIA327721:HIA327724 HRW327721:HRW327724 IBS327721:IBS327724 ILO327721:ILO327724 IVK327721:IVK327724 JFG327721:JFG327724 JPC327721:JPC327724 JYY327721:JYY327724 KIU327721:KIU327724 KSQ327721:KSQ327724 LCM327721:LCM327724 LMI327721:LMI327724 LWE327721:LWE327724 MGA327721:MGA327724 MPW327721:MPW327724 MZS327721:MZS327724 NJO327721:NJO327724 NTK327721:NTK327724 ODG327721:ODG327724 ONC327721:ONC327724 OWY327721:OWY327724 PGU327721:PGU327724 PQQ327721:PQQ327724 QAM327721:QAM327724 QKI327721:QKI327724 QUE327721:QUE327724 REA327721:REA327724 RNW327721:RNW327724 RXS327721:RXS327724 SHO327721:SHO327724 SRK327721:SRK327724 TBG327721:TBG327724 TLC327721:TLC327724 TUY327721:TUY327724 UEU327721:UEU327724 UOQ327721:UOQ327724 UYM327721:UYM327724 VII327721:VII327724 VSE327721:VSE327724 WCA327721:WCA327724 WLW327721:WLW327724 WVS327721:WVS327724 K393257:K393260 JG393257:JG393260 TC393257:TC393260 ACY393257:ACY393260 AMU393257:AMU393260 AWQ393257:AWQ393260 BGM393257:BGM393260 BQI393257:BQI393260 CAE393257:CAE393260 CKA393257:CKA393260 CTW393257:CTW393260 DDS393257:DDS393260 DNO393257:DNO393260 DXK393257:DXK393260 EHG393257:EHG393260 ERC393257:ERC393260 FAY393257:FAY393260 FKU393257:FKU393260 FUQ393257:FUQ393260 GEM393257:GEM393260 GOI393257:GOI393260 GYE393257:GYE393260 HIA393257:HIA393260 HRW393257:HRW393260 IBS393257:IBS393260 ILO393257:ILO393260 IVK393257:IVK393260 JFG393257:JFG393260 JPC393257:JPC393260 JYY393257:JYY393260 KIU393257:KIU393260 KSQ393257:KSQ393260 LCM393257:LCM393260 LMI393257:LMI393260 LWE393257:LWE393260 MGA393257:MGA393260 MPW393257:MPW393260 MZS393257:MZS393260 NJO393257:NJO393260 NTK393257:NTK393260 ODG393257:ODG393260 ONC393257:ONC393260 OWY393257:OWY393260 PGU393257:PGU393260 PQQ393257:PQQ393260 QAM393257:QAM393260 QKI393257:QKI393260 QUE393257:QUE393260 REA393257:REA393260 RNW393257:RNW393260 RXS393257:RXS393260 SHO393257:SHO393260 SRK393257:SRK393260 TBG393257:TBG393260 TLC393257:TLC393260 TUY393257:TUY393260 UEU393257:UEU393260 UOQ393257:UOQ393260 UYM393257:UYM393260 VII393257:VII393260 VSE393257:VSE393260 WCA393257:WCA393260 WLW393257:WLW393260 WVS393257:WVS393260 K458793:K458796 JG458793:JG458796 TC458793:TC458796 ACY458793:ACY458796 AMU458793:AMU458796 AWQ458793:AWQ458796 BGM458793:BGM458796 BQI458793:BQI458796 CAE458793:CAE458796 CKA458793:CKA458796 CTW458793:CTW458796 DDS458793:DDS458796 DNO458793:DNO458796 DXK458793:DXK458796 EHG458793:EHG458796 ERC458793:ERC458796 FAY458793:FAY458796 FKU458793:FKU458796 FUQ458793:FUQ458796 GEM458793:GEM458796 GOI458793:GOI458796 GYE458793:GYE458796 HIA458793:HIA458796 HRW458793:HRW458796 IBS458793:IBS458796 ILO458793:ILO458796 IVK458793:IVK458796 JFG458793:JFG458796 JPC458793:JPC458796 JYY458793:JYY458796 KIU458793:KIU458796 KSQ458793:KSQ458796 LCM458793:LCM458796 LMI458793:LMI458796 LWE458793:LWE458796 MGA458793:MGA458796 MPW458793:MPW458796 MZS458793:MZS458796 NJO458793:NJO458796 NTK458793:NTK458796 ODG458793:ODG458796 ONC458793:ONC458796 OWY458793:OWY458796 PGU458793:PGU458796 PQQ458793:PQQ458796 QAM458793:QAM458796 QKI458793:QKI458796 QUE458793:QUE458796 REA458793:REA458796 RNW458793:RNW458796 RXS458793:RXS458796 SHO458793:SHO458796 SRK458793:SRK458796 TBG458793:TBG458796 TLC458793:TLC458796 TUY458793:TUY458796 UEU458793:UEU458796 UOQ458793:UOQ458796 UYM458793:UYM458796 VII458793:VII458796 VSE458793:VSE458796 WCA458793:WCA458796 WLW458793:WLW458796 WVS458793:WVS458796 K524329:K524332 JG524329:JG524332 TC524329:TC524332 ACY524329:ACY524332 AMU524329:AMU524332 AWQ524329:AWQ524332 BGM524329:BGM524332 BQI524329:BQI524332 CAE524329:CAE524332 CKA524329:CKA524332 CTW524329:CTW524332 DDS524329:DDS524332 DNO524329:DNO524332 DXK524329:DXK524332 EHG524329:EHG524332 ERC524329:ERC524332 FAY524329:FAY524332 FKU524329:FKU524332 FUQ524329:FUQ524332 GEM524329:GEM524332 GOI524329:GOI524332 GYE524329:GYE524332 HIA524329:HIA524332 HRW524329:HRW524332 IBS524329:IBS524332 ILO524329:ILO524332 IVK524329:IVK524332 JFG524329:JFG524332 JPC524329:JPC524332 JYY524329:JYY524332 KIU524329:KIU524332 KSQ524329:KSQ524332 LCM524329:LCM524332 LMI524329:LMI524332 LWE524329:LWE524332 MGA524329:MGA524332 MPW524329:MPW524332 MZS524329:MZS524332 NJO524329:NJO524332 NTK524329:NTK524332 ODG524329:ODG524332 ONC524329:ONC524332 OWY524329:OWY524332 PGU524329:PGU524332 PQQ524329:PQQ524332 QAM524329:QAM524332 QKI524329:QKI524332 QUE524329:QUE524332 REA524329:REA524332 RNW524329:RNW524332 RXS524329:RXS524332 SHO524329:SHO524332 SRK524329:SRK524332 TBG524329:TBG524332 TLC524329:TLC524332 TUY524329:TUY524332 UEU524329:UEU524332 UOQ524329:UOQ524332 UYM524329:UYM524332 VII524329:VII524332 VSE524329:VSE524332 WCA524329:WCA524332 WLW524329:WLW524332 WVS524329:WVS524332 K589865:K589868 JG589865:JG589868 TC589865:TC589868 ACY589865:ACY589868 AMU589865:AMU589868 AWQ589865:AWQ589868 BGM589865:BGM589868 BQI589865:BQI589868 CAE589865:CAE589868 CKA589865:CKA589868 CTW589865:CTW589868 DDS589865:DDS589868 DNO589865:DNO589868 DXK589865:DXK589868 EHG589865:EHG589868 ERC589865:ERC589868 FAY589865:FAY589868 FKU589865:FKU589868 FUQ589865:FUQ589868 GEM589865:GEM589868 GOI589865:GOI589868 GYE589865:GYE589868 HIA589865:HIA589868 HRW589865:HRW589868 IBS589865:IBS589868 ILO589865:ILO589868 IVK589865:IVK589868 JFG589865:JFG589868 JPC589865:JPC589868 JYY589865:JYY589868 KIU589865:KIU589868 KSQ589865:KSQ589868 LCM589865:LCM589868 LMI589865:LMI589868 LWE589865:LWE589868 MGA589865:MGA589868 MPW589865:MPW589868 MZS589865:MZS589868 NJO589865:NJO589868 NTK589865:NTK589868 ODG589865:ODG589868 ONC589865:ONC589868 OWY589865:OWY589868 PGU589865:PGU589868 PQQ589865:PQQ589868 QAM589865:QAM589868 QKI589865:QKI589868 QUE589865:QUE589868 REA589865:REA589868 RNW589865:RNW589868 RXS589865:RXS589868 SHO589865:SHO589868 SRK589865:SRK589868 TBG589865:TBG589868 TLC589865:TLC589868 TUY589865:TUY589868 UEU589865:UEU589868 UOQ589865:UOQ589868 UYM589865:UYM589868 VII589865:VII589868 VSE589865:VSE589868 WCA589865:WCA589868 WLW589865:WLW589868 WVS589865:WVS589868 K655401:K655404 JG655401:JG655404 TC655401:TC655404 ACY655401:ACY655404 AMU655401:AMU655404 AWQ655401:AWQ655404 BGM655401:BGM655404 BQI655401:BQI655404 CAE655401:CAE655404 CKA655401:CKA655404 CTW655401:CTW655404 DDS655401:DDS655404 DNO655401:DNO655404 DXK655401:DXK655404 EHG655401:EHG655404 ERC655401:ERC655404 FAY655401:FAY655404 FKU655401:FKU655404 FUQ655401:FUQ655404 GEM655401:GEM655404 GOI655401:GOI655404 GYE655401:GYE655404 HIA655401:HIA655404 HRW655401:HRW655404 IBS655401:IBS655404 ILO655401:ILO655404 IVK655401:IVK655404 JFG655401:JFG655404 JPC655401:JPC655404 JYY655401:JYY655404 KIU655401:KIU655404 KSQ655401:KSQ655404 LCM655401:LCM655404 LMI655401:LMI655404 LWE655401:LWE655404 MGA655401:MGA655404 MPW655401:MPW655404 MZS655401:MZS655404 NJO655401:NJO655404 NTK655401:NTK655404 ODG655401:ODG655404 ONC655401:ONC655404 OWY655401:OWY655404 PGU655401:PGU655404 PQQ655401:PQQ655404 QAM655401:QAM655404 QKI655401:QKI655404 QUE655401:QUE655404 REA655401:REA655404 RNW655401:RNW655404 RXS655401:RXS655404 SHO655401:SHO655404 SRK655401:SRK655404 TBG655401:TBG655404 TLC655401:TLC655404 TUY655401:TUY655404 UEU655401:UEU655404 UOQ655401:UOQ655404 UYM655401:UYM655404 VII655401:VII655404 VSE655401:VSE655404 WCA655401:WCA655404 WLW655401:WLW655404 WVS655401:WVS655404 K720937:K720940 JG720937:JG720940 TC720937:TC720940 ACY720937:ACY720940 AMU720937:AMU720940 AWQ720937:AWQ720940 BGM720937:BGM720940 BQI720937:BQI720940 CAE720937:CAE720940 CKA720937:CKA720940 CTW720937:CTW720940 DDS720937:DDS720940 DNO720937:DNO720940 DXK720937:DXK720940 EHG720937:EHG720940 ERC720937:ERC720940 FAY720937:FAY720940 FKU720937:FKU720940 FUQ720937:FUQ720940 GEM720937:GEM720940 GOI720937:GOI720940 GYE720937:GYE720940 HIA720937:HIA720940 HRW720937:HRW720940 IBS720937:IBS720940 ILO720937:ILO720940 IVK720937:IVK720940 JFG720937:JFG720940 JPC720937:JPC720940 JYY720937:JYY720940 KIU720937:KIU720940 KSQ720937:KSQ720940 LCM720937:LCM720940 LMI720937:LMI720940 LWE720937:LWE720940 MGA720937:MGA720940 MPW720937:MPW720940 MZS720937:MZS720940 NJO720937:NJO720940 NTK720937:NTK720940 ODG720937:ODG720940 ONC720937:ONC720940 OWY720937:OWY720940 PGU720937:PGU720940 PQQ720937:PQQ720940 QAM720937:QAM720940 QKI720937:QKI720940 QUE720937:QUE720940 REA720937:REA720940 RNW720937:RNW720940 RXS720937:RXS720940 SHO720937:SHO720940 SRK720937:SRK720940 TBG720937:TBG720940 TLC720937:TLC720940 TUY720937:TUY720940 UEU720937:UEU720940 UOQ720937:UOQ720940 UYM720937:UYM720940 VII720937:VII720940 VSE720937:VSE720940 WCA720937:WCA720940 WLW720937:WLW720940 WVS720937:WVS720940 K786473:K786476 JG786473:JG786476 TC786473:TC786476 ACY786473:ACY786476 AMU786473:AMU786476 AWQ786473:AWQ786476 BGM786473:BGM786476 BQI786473:BQI786476 CAE786473:CAE786476 CKA786473:CKA786476 CTW786473:CTW786476 DDS786473:DDS786476 DNO786473:DNO786476 DXK786473:DXK786476 EHG786473:EHG786476 ERC786473:ERC786476 FAY786473:FAY786476 FKU786473:FKU786476 FUQ786473:FUQ786476 GEM786473:GEM786476 GOI786473:GOI786476 GYE786473:GYE786476 HIA786473:HIA786476 HRW786473:HRW786476 IBS786473:IBS786476 ILO786473:ILO786476 IVK786473:IVK786476 JFG786473:JFG786476 JPC786473:JPC786476 JYY786473:JYY786476 KIU786473:KIU786476 KSQ786473:KSQ786476 LCM786473:LCM786476 LMI786473:LMI786476 LWE786473:LWE786476 MGA786473:MGA786476 MPW786473:MPW786476 MZS786473:MZS786476 NJO786473:NJO786476 NTK786473:NTK786476 ODG786473:ODG786476 ONC786473:ONC786476 OWY786473:OWY786476 PGU786473:PGU786476 PQQ786473:PQQ786476 QAM786473:QAM786476 QKI786473:QKI786476 QUE786473:QUE786476 REA786473:REA786476 RNW786473:RNW786476 RXS786473:RXS786476 SHO786473:SHO786476 SRK786473:SRK786476 TBG786473:TBG786476 TLC786473:TLC786476 TUY786473:TUY786476 UEU786473:UEU786476 UOQ786473:UOQ786476 UYM786473:UYM786476 VII786473:VII786476 VSE786473:VSE786476 WCA786473:WCA786476 WLW786473:WLW786476 WVS786473:WVS786476 K852009:K852012 JG852009:JG852012 TC852009:TC852012 ACY852009:ACY852012 AMU852009:AMU852012 AWQ852009:AWQ852012 BGM852009:BGM852012 BQI852009:BQI852012 CAE852009:CAE852012 CKA852009:CKA852012 CTW852009:CTW852012 DDS852009:DDS852012 DNO852009:DNO852012 DXK852009:DXK852012 EHG852009:EHG852012 ERC852009:ERC852012 FAY852009:FAY852012 FKU852009:FKU852012 FUQ852009:FUQ852012 GEM852009:GEM852012 GOI852009:GOI852012 GYE852009:GYE852012 HIA852009:HIA852012 HRW852009:HRW852012 IBS852009:IBS852012 ILO852009:ILO852012 IVK852009:IVK852012 JFG852009:JFG852012 JPC852009:JPC852012 JYY852009:JYY852012 KIU852009:KIU852012 KSQ852009:KSQ852012 LCM852009:LCM852012 LMI852009:LMI852012 LWE852009:LWE852012 MGA852009:MGA852012 MPW852009:MPW852012 MZS852009:MZS852012 NJO852009:NJO852012 NTK852009:NTK852012 ODG852009:ODG852012 ONC852009:ONC852012 OWY852009:OWY852012 PGU852009:PGU852012 PQQ852009:PQQ852012 QAM852009:QAM852012 QKI852009:QKI852012 QUE852009:QUE852012 REA852009:REA852012 RNW852009:RNW852012 RXS852009:RXS852012 SHO852009:SHO852012 SRK852009:SRK852012 TBG852009:TBG852012 TLC852009:TLC852012 TUY852009:TUY852012 UEU852009:UEU852012 UOQ852009:UOQ852012 UYM852009:UYM852012 VII852009:VII852012 VSE852009:VSE852012 WCA852009:WCA852012 WLW852009:WLW852012 WVS852009:WVS852012 K917545:K917548 JG917545:JG917548 TC917545:TC917548 ACY917545:ACY917548 AMU917545:AMU917548 AWQ917545:AWQ917548 BGM917545:BGM917548 BQI917545:BQI917548 CAE917545:CAE917548 CKA917545:CKA917548 CTW917545:CTW917548 DDS917545:DDS917548 DNO917545:DNO917548 DXK917545:DXK917548 EHG917545:EHG917548 ERC917545:ERC917548 FAY917545:FAY917548 FKU917545:FKU917548 FUQ917545:FUQ917548 GEM917545:GEM917548 GOI917545:GOI917548 GYE917545:GYE917548 HIA917545:HIA917548 HRW917545:HRW917548 IBS917545:IBS917548 ILO917545:ILO917548 IVK917545:IVK917548 JFG917545:JFG917548 JPC917545:JPC917548 JYY917545:JYY917548 KIU917545:KIU917548 KSQ917545:KSQ917548 LCM917545:LCM917548 LMI917545:LMI917548 LWE917545:LWE917548 MGA917545:MGA917548 MPW917545:MPW917548 MZS917545:MZS917548 NJO917545:NJO917548 NTK917545:NTK917548 ODG917545:ODG917548 ONC917545:ONC917548 OWY917545:OWY917548 PGU917545:PGU917548 PQQ917545:PQQ917548 QAM917545:QAM917548 QKI917545:QKI917548 QUE917545:QUE917548 REA917545:REA917548 RNW917545:RNW917548 RXS917545:RXS917548 SHO917545:SHO917548 SRK917545:SRK917548 TBG917545:TBG917548 TLC917545:TLC917548 TUY917545:TUY917548 UEU917545:UEU917548 UOQ917545:UOQ917548 UYM917545:UYM917548 VII917545:VII917548 VSE917545:VSE917548 WCA917545:WCA917548 WLW917545:WLW917548 WVS917545:WVS917548 K983081:K983084 JG983081:JG983084 TC983081:TC983084 ACY983081:ACY983084 AMU983081:AMU983084 AWQ983081:AWQ983084 BGM983081:BGM983084 BQI983081:BQI983084 CAE983081:CAE983084 CKA983081:CKA983084 CTW983081:CTW983084 DDS983081:DDS983084 DNO983081:DNO983084 DXK983081:DXK983084 EHG983081:EHG983084 ERC983081:ERC983084 FAY983081:FAY983084 FKU983081:FKU983084 FUQ983081:FUQ983084 GEM983081:GEM983084 GOI983081:GOI983084 GYE983081:GYE983084 HIA983081:HIA983084 HRW983081:HRW983084 IBS983081:IBS983084 ILO983081:ILO983084 IVK983081:IVK983084 JFG983081:JFG983084 JPC983081:JPC983084 JYY983081:JYY983084 KIU983081:KIU983084 KSQ983081:KSQ983084 LCM983081:LCM983084 LMI983081:LMI983084 LWE983081:LWE983084 MGA983081:MGA983084 MPW983081:MPW983084 MZS983081:MZS983084 NJO983081:NJO983084 NTK983081:NTK983084 ODG983081:ODG983084 ONC983081:ONC983084 OWY983081:OWY983084 PGU983081:PGU983084 PQQ983081:PQQ983084 QAM983081:QAM983084 QKI983081:QKI983084 QUE983081:QUE983084 REA983081:REA983084 RNW983081:RNW983084 RXS983081:RXS983084 SHO983081:SHO983084 SRK983081:SRK983084 TBG983081:TBG983084 TLC983081:TLC983084 TUY983081:TUY983084 UEU983081:UEU983084 UOQ983081:UOQ983084 UYM983081:UYM983084 VII983081:VII983084 VSE983081:VSE983084 WCA983081:WCA983084 WLW983081:WLW983084 WVS983081:WVS983084 K12:K14 JG12:JG14 TC12:TC14 ACY12:ACY14 AMU12:AMU14 AWQ12:AWQ14 BGM12:BGM14 BQI12:BQI14 CAE12:CAE14 CKA12:CKA14 CTW12:CTW14 DDS12:DDS14 DNO12:DNO14 DXK12:DXK14 EHG12:EHG14 ERC12:ERC14 FAY12:FAY14 FKU12:FKU14 FUQ12:FUQ14 GEM12:GEM14 GOI12:GOI14 GYE12:GYE14 HIA12:HIA14 HRW12:HRW14 IBS12:IBS14 ILO12:ILO14 IVK12:IVK14 JFG12:JFG14 JPC12:JPC14 JYY12:JYY14 KIU12:KIU14 KSQ12:KSQ14 LCM12:LCM14 LMI12:LMI14 LWE12:LWE14 MGA12:MGA14 MPW12:MPW14 MZS12:MZS14 NJO12:NJO14 NTK12:NTK14 ODG12:ODG14 ONC12:ONC14 OWY12:OWY14 PGU12:PGU14 PQQ12:PQQ14 QAM12:QAM14 QKI12:QKI14 QUE12:QUE14 REA12:REA14 RNW12:RNW14 RXS12:RXS14 SHO12:SHO14 SRK12:SRK14 TBG12:TBG14 TLC12:TLC14 TUY12:TUY14 UEU12:UEU14 UOQ12:UOQ14 UYM12:UYM14 VII12:VII14 VSE12:VSE14 WCA12:WCA14 WLW12:WLW14 WVS12:WVS14 K65548:K65550 JG65548:JG65550 TC65548:TC65550 ACY65548:ACY65550 AMU65548:AMU65550 AWQ65548:AWQ65550 BGM65548:BGM65550 BQI65548:BQI65550 CAE65548:CAE65550 CKA65548:CKA65550 CTW65548:CTW65550 DDS65548:DDS65550 DNO65548:DNO65550 DXK65548:DXK65550 EHG65548:EHG65550 ERC65548:ERC65550 FAY65548:FAY65550 FKU65548:FKU65550 FUQ65548:FUQ65550 GEM65548:GEM65550 GOI65548:GOI65550 GYE65548:GYE65550 HIA65548:HIA65550 HRW65548:HRW65550 IBS65548:IBS65550 ILO65548:ILO65550 IVK65548:IVK65550 JFG65548:JFG65550 JPC65548:JPC65550 JYY65548:JYY65550 KIU65548:KIU65550 KSQ65548:KSQ65550 LCM65548:LCM65550 LMI65548:LMI65550 LWE65548:LWE65550 MGA65548:MGA65550 MPW65548:MPW65550 MZS65548:MZS65550 NJO65548:NJO65550 NTK65548:NTK65550 ODG65548:ODG65550 ONC65548:ONC65550 OWY65548:OWY65550 PGU65548:PGU65550 PQQ65548:PQQ65550 QAM65548:QAM65550 QKI65548:QKI65550 QUE65548:QUE65550 REA65548:REA65550 RNW65548:RNW65550 RXS65548:RXS65550 SHO65548:SHO65550 SRK65548:SRK65550 TBG65548:TBG65550 TLC65548:TLC65550 TUY65548:TUY65550 UEU65548:UEU65550 UOQ65548:UOQ65550 UYM65548:UYM65550 VII65548:VII65550 VSE65548:VSE65550 WCA65548:WCA65550 WLW65548:WLW65550 WVS65548:WVS65550 K131084:K131086 JG131084:JG131086 TC131084:TC131086 ACY131084:ACY131086 AMU131084:AMU131086 AWQ131084:AWQ131086 BGM131084:BGM131086 BQI131084:BQI131086 CAE131084:CAE131086 CKA131084:CKA131086 CTW131084:CTW131086 DDS131084:DDS131086 DNO131084:DNO131086 DXK131084:DXK131086 EHG131084:EHG131086 ERC131084:ERC131086 FAY131084:FAY131086 FKU131084:FKU131086 FUQ131084:FUQ131086 GEM131084:GEM131086 GOI131084:GOI131086 GYE131084:GYE131086 HIA131084:HIA131086 HRW131084:HRW131086 IBS131084:IBS131086 ILO131084:ILO131086 IVK131084:IVK131086 JFG131084:JFG131086 JPC131084:JPC131086 JYY131084:JYY131086 KIU131084:KIU131086 KSQ131084:KSQ131086 LCM131084:LCM131086 LMI131084:LMI131086 LWE131084:LWE131086 MGA131084:MGA131086 MPW131084:MPW131086 MZS131084:MZS131086 NJO131084:NJO131086 NTK131084:NTK131086 ODG131084:ODG131086 ONC131084:ONC131086 OWY131084:OWY131086 PGU131084:PGU131086 PQQ131084:PQQ131086 QAM131084:QAM131086 QKI131084:QKI131086 QUE131084:QUE131086 REA131084:REA131086 RNW131084:RNW131086 RXS131084:RXS131086 SHO131084:SHO131086 SRK131084:SRK131086 TBG131084:TBG131086 TLC131084:TLC131086 TUY131084:TUY131086 UEU131084:UEU131086 UOQ131084:UOQ131086 UYM131084:UYM131086 VII131084:VII131086 VSE131084:VSE131086 WCA131084:WCA131086 WLW131084:WLW131086 WVS131084:WVS131086 K196620:K196622 JG196620:JG196622 TC196620:TC196622 ACY196620:ACY196622 AMU196620:AMU196622 AWQ196620:AWQ196622 BGM196620:BGM196622 BQI196620:BQI196622 CAE196620:CAE196622 CKA196620:CKA196622 CTW196620:CTW196622 DDS196620:DDS196622 DNO196620:DNO196622 DXK196620:DXK196622 EHG196620:EHG196622 ERC196620:ERC196622 FAY196620:FAY196622 FKU196620:FKU196622 FUQ196620:FUQ196622 GEM196620:GEM196622 GOI196620:GOI196622 GYE196620:GYE196622 HIA196620:HIA196622 HRW196620:HRW196622 IBS196620:IBS196622 ILO196620:ILO196622 IVK196620:IVK196622 JFG196620:JFG196622 JPC196620:JPC196622 JYY196620:JYY196622 KIU196620:KIU196622 KSQ196620:KSQ196622 LCM196620:LCM196622 LMI196620:LMI196622 LWE196620:LWE196622 MGA196620:MGA196622 MPW196620:MPW196622 MZS196620:MZS196622 NJO196620:NJO196622 NTK196620:NTK196622 ODG196620:ODG196622 ONC196620:ONC196622 OWY196620:OWY196622 PGU196620:PGU196622 PQQ196620:PQQ196622 QAM196620:QAM196622 QKI196620:QKI196622 QUE196620:QUE196622 REA196620:REA196622 RNW196620:RNW196622 RXS196620:RXS196622 SHO196620:SHO196622 SRK196620:SRK196622 TBG196620:TBG196622 TLC196620:TLC196622 TUY196620:TUY196622 UEU196620:UEU196622 UOQ196620:UOQ196622 UYM196620:UYM196622 VII196620:VII196622 VSE196620:VSE196622 WCA196620:WCA196622 WLW196620:WLW196622 WVS196620:WVS196622 K262156:K262158 JG262156:JG262158 TC262156:TC262158 ACY262156:ACY262158 AMU262156:AMU262158 AWQ262156:AWQ262158 BGM262156:BGM262158 BQI262156:BQI262158 CAE262156:CAE262158 CKA262156:CKA262158 CTW262156:CTW262158 DDS262156:DDS262158 DNO262156:DNO262158 DXK262156:DXK262158 EHG262156:EHG262158 ERC262156:ERC262158 FAY262156:FAY262158 FKU262156:FKU262158 FUQ262156:FUQ262158 GEM262156:GEM262158 GOI262156:GOI262158 GYE262156:GYE262158 HIA262156:HIA262158 HRW262156:HRW262158 IBS262156:IBS262158 ILO262156:ILO262158 IVK262156:IVK262158 JFG262156:JFG262158 JPC262156:JPC262158 JYY262156:JYY262158 KIU262156:KIU262158 KSQ262156:KSQ262158 LCM262156:LCM262158 LMI262156:LMI262158 LWE262156:LWE262158 MGA262156:MGA262158 MPW262156:MPW262158 MZS262156:MZS262158 NJO262156:NJO262158 NTK262156:NTK262158 ODG262156:ODG262158 ONC262156:ONC262158 OWY262156:OWY262158 PGU262156:PGU262158 PQQ262156:PQQ262158 QAM262156:QAM262158 QKI262156:QKI262158 QUE262156:QUE262158 REA262156:REA262158 RNW262156:RNW262158 RXS262156:RXS262158 SHO262156:SHO262158 SRK262156:SRK262158 TBG262156:TBG262158 TLC262156:TLC262158 TUY262156:TUY262158 UEU262156:UEU262158 UOQ262156:UOQ262158 UYM262156:UYM262158 VII262156:VII262158 VSE262156:VSE262158 WCA262156:WCA262158 WLW262156:WLW262158 WVS262156:WVS262158 K327692:K327694 JG327692:JG327694 TC327692:TC327694 ACY327692:ACY327694 AMU327692:AMU327694 AWQ327692:AWQ327694 BGM327692:BGM327694 BQI327692:BQI327694 CAE327692:CAE327694 CKA327692:CKA327694 CTW327692:CTW327694 DDS327692:DDS327694 DNO327692:DNO327694 DXK327692:DXK327694 EHG327692:EHG327694 ERC327692:ERC327694 FAY327692:FAY327694 FKU327692:FKU327694 FUQ327692:FUQ327694 GEM327692:GEM327694 GOI327692:GOI327694 GYE327692:GYE327694 HIA327692:HIA327694 HRW327692:HRW327694 IBS327692:IBS327694 ILO327692:ILO327694 IVK327692:IVK327694 JFG327692:JFG327694 JPC327692:JPC327694 JYY327692:JYY327694 KIU327692:KIU327694 KSQ327692:KSQ327694 LCM327692:LCM327694 LMI327692:LMI327694 LWE327692:LWE327694 MGA327692:MGA327694 MPW327692:MPW327694 MZS327692:MZS327694 NJO327692:NJO327694 NTK327692:NTK327694 ODG327692:ODG327694 ONC327692:ONC327694 OWY327692:OWY327694 PGU327692:PGU327694 PQQ327692:PQQ327694 QAM327692:QAM327694 QKI327692:QKI327694 QUE327692:QUE327694 REA327692:REA327694 RNW327692:RNW327694 RXS327692:RXS327694 SHO327692:SHO327694 SRK327692:SRK327694 TBG327692:TBG327694 TLC327692:TLC327694 TUY327692:TUY327694 UEU327692:UEU327694 UOQ327692:UOQ327694 UYM327692:UYM327694 VII327692:VII327694 VSE327692:VSE327694 WCA327692:WCA327694 WLW327692:WLW327694 WVS327692:WVS327694 K393228:K393230 JG393228:JG393230 TC393228:TC393230 ACY393228:ACY393230 AMU393228:AMU393230 AWQ393228:AWQ393230 BGM393228:BGM393230 BQI393228:BQI393230 CAE393228:CAE393230 CKA393228:CKA393230 CTW393228:CTW393230 DDS393228:DDS393230 DNO393228:DNO393230 DXK393228:DXK393230 EHG393228:EHG393230 ERC393228:ERC393230 FAY393228:FAY393230 FKU393228:FKU393230 FUQ393228:FUQ393230 GEM393228:GEM393230 GOI393228:GOI393230 GYE393228:GYE393230 HIA393228:HIA393230 HRW393228:HRW393230 IBS393228:IBS393230 ILO393228:ILO393230 IVK393228:IVK393230 JFG393228:JFG393230 JPC393228:JPC393230 JYY393228:JYY393230 KIU393228:KIU393230 KSQ393228:KSQ393230 LCM393228:LCM393230 LMI393228:LMI393230 LWE393228:LWE393230 MGA393228:MGA393230 MPW393228:MPW393230 MZS393228:MZS393230 NJO393228:NJO393230 NTK393228:NTK393230 ODG393228:ODG393230 ONC393228:ONC393230 OWY393228:OWY393230 PGU393228:PGU393230 PQQ393228:PQQ393230 QAM393228:QAM393230 QKI393228:QKI393230 QUE393228:QUE393230 REA393228:REA393230 RNW393228:RNW393230 RXS393228:RXS393230 SHO393228:SHO393230 SRK393228:SRK393230 TBG393228:TBG393230 TLC393228:TLC393230 TUY393228:TUY393230 UEU393228:UEU393230 UOQ393228:UOQ393230 UYM393228:UYM393230 VII393228:VII393230 VSE393228:VSE393230 WCA393228:WCA393230 WLW393228:WLW393230 WVS393228:WVS393230 K458764:K458766 JG458764:JG458766 TC458764:TC458766 ACY458764:ACY458766 AMU458764:AMU458766 AWQ458764:AWQ458766 BGM458764:BGM458766 BQI458764:BQI458766 CAE458764:CAE458766 CKA458764:CKA458766 CTW458764:CTW458766 DDS458764:DDS458766 DNO458764:DNO458766 DXK458764:DXK458766 EHG458764:EHG458766 ERC458764:ERC458766 FAY458764:FAY458766 FKU458764:FKU458766 FUQ458764:FUQ458766 GEM458764:GEM458766 GOI458764:GOI458766 GYE458764:GYE458766 HIA458764:HIA458766 HRW458764:HRW458766 IBS458764:IBS458766 ILO458764:ILO458766 IVK458764:IVK458766 JFG458764:JFG458766 JPC458764:JPC458766 JYY458764:JYY458766 KIU458764:KIU458766 KSQ458764:KSQ458766 LCM458764:LCM458766 LMI458764:LMI458766 LWE458764:LWE458766 MGA458764:MGA458766 MPW458764:MPW458766 MZS458764:MZS458766 NJO458764:NJO458766 NTK458764:NTK458766 ODG458764:ODG458766 ONC458764:ONC458766 OWY458764:OWY458766 PGU458764:PGU458766 PQQ458764:PQQ458766 QAM458764:QAM458766 QKI458764:QKI458766 QUE458764:QUE458766 REA458764:REA458766 RNW458764:RNW458766 RXS458764:RXS458766 SHO458764:SHO458766 SRK458764:SRK458766 TBG458764:TBG458766 TLC458764:TLC458766 TUY458764:TUY458766 UEU458764:UEU458766 UOQ458764:UOQ458766 UYM458764:UYM458766 VII458764:VII458766 VSE458764:VSE458766 WCA458764:WCA458766 WLW458764:WLW458766 WVS458764:WVS458766 K524300:K524302 JG524300:JG524302 TC524300:TC524302 ACY524300:ACY524302 AMU524300:AMU524302 AWQ524300:AWQ524302 BGM524300:BGM524302 BQI524300:BQI524302 CAE524300:CAE524302 CKA524300:CKA524302 CTW524300:CTW524302 DDS524300:DDS524302 DNO524300:DNO524302 DXK524300:DXK524302 EHG524300:EHG524302 ERC524300:ERC524302 FAY524300:FAY524302 FKU524300:FKU524302 FUQ524300:FUQ524302 GEM524300:GEM524302 GOI524300:GOI524302 GYE524300:GYE524302 HIA524300:HIA524302 HRW524300:HRW524302 IBS524300:IBS524302 ILO524300:ILO524302 IVK524300:IVK524302 JFG524300:JFG524302 JPC524300:JPC524302 JYY524300:JYY524302 KIU524300:KIU524302 KSQ524300:KSQ524302 LCM524300:LCM524302 LMI524300:LMI524302 LWE524300:LWE524302 MGA524300:MGA524302 MPW524300:MPW524302 MZS524300:MZS524302 NJO524300:NJO524302 NTK524300:NTK524302 ODG524300:ODG524302 ONC524300:ONC524302 OWY524300:OWY524302 PGU524300:PGU524302 PQQ524300:PQQ524302 QAM524300:QAM524302 QKI524300:QKI524302 QUE524300:QUE524302 REA524300:REA524302 RNW524300:RNW524302 RXS524300:RXS524302 SHO524300:SHO524302 SRK524300:SRK524302 TBG524300:TBG524302 TLC524300:TLC524302 TUY524300:TUY524302 UEU524300:UEU524302 UOQ524300:UOQ524302 UYM524300:UYM524302 VII524300:VII524302 VSE524300:VSE524302 WCA524300:WCA524302 WLW524300:WLW524302 WVS524300:WVS524302 K589836:K589838 JG589836:JG589838 TC589836:TC589838 ACY589836:ACY589838 AMU589836:AMU589838 AWQ589836:AWQ589838 BGM589836:BGM589838 BQI589836:BQI589838 CAE589836:CAE589838 CKA589836:CKA589838 CTW589836:CTW589838 DDS589836:DDS589838 DNO589836:DNO589838 DXK589836:DXK589838 EHG589836:EHG589838 ERC589836:ERC589838 FAY589836:FAY589838 FKU589836:FKU589838 FUQ589836:FUQ589838 GEM589836:GEM589838 GOI589836:GOI589838 GYE589836:GYE589838 HIA589836:HIA589838 HRW589836:HRW589838 IBS589836:IBS589838 ILO589836:ILO589838 IVK589836:IVK589838 JFG589836:JFG589838 JPC589836:JPC589838 JYY589836:JYY589838 KIU589836:KIU589838 KSQ589836:KSQ589838 LCM589836:LCM589838 LMI589836:LMI589838 LWE589836:LWE589838 MGA589836:MGA589838 MPW589836:MPW589838 MZS589836:MZS589838 NJO589836:NJO589838 NTK589836:NTK589838 ODG589836:ODG589838 ONC589836:ONC589838 OWY589836:OWY589838 PGU589836:PGU589838 PQQ589836:PQQ589838 QAM589836:QAM589838 QKI589836:QKI589838 QUE589836:QUE589838 REA589836:REA589838 RNW589836:RNW589838 RXS589836:RXS589838 SHO589836:SHO589838 SRK589836:SRK589838 TBG589836:TBG589838 TLC589836:TLC589838 TUY589836:TUY589838 UEU589836:UEU589838 UOQ589836:UOQ589838 UYM589836:UYM589838 VII589836:VII589838 VSE589836:VSE589838 WCA589836:WCA589838 WLW589836:WLW589838 WVS589836:WVS589838 K655372:K655374 JG655372:JG655374 TC655372:TC655374 ACY655372:ACY655374 AMU655372:AMU655374 AWQ655372:AWQ655374 BGM655372:BGM655374 BQI655372:BQI655374 CAE655372:CAE655374 CKA655372:CKA655374 CTW655372:CTW655374 DDS655372:DDS655374 DNO655372:DNO655374 DXK655372:DXK655374 EHG655372:EHG655374 ERC655372:ERC655374 FAY655372:FAY655374 FKU655372:FKU655374 FUQ655372:FUQ655374 GEM655372:GEM655374 GOI655372:GOI655374 GYE655372:GYE655374 HIA655372:HIA655374 HRW655372:HRW655374 IBS655372:IBS655374 ILO655372:ILO655374 IVK655372:IVK655374 JFG655372:JFG655374 JPC655372:JPC655374 JYY655372:JYY655374 KIU655372:KIU655374 KSQ655372:KSQ655374 LCM655372:LCM655374 LMI655372:LMI655374 LWE655372:LWE655374 MGA655372:MGA655374 MPW655372:MPW655374 MZS655372:MZS655374 NJO655372:NJO655374 NTK655372:NTK655374 ODG655372:ODG655374 ONC655372:ONC655374 OWY655372:OWY655374 PGU655372:PGU655374 PQQ655372:PQQ655374 QAM655372:QAM655374 QKI655372:QKI655374 QUE655372:QUE655374 REA655372:REA655374 RNW655372:RNW655374 RXS655372:RXS655374 SHO655372:SHO655374 SRK655372:SRK655374 TBG655372:TBG655374 TLC655372:TLC655374 TUY655372:TUY655374 UEU655372:UEU655374 UOQ655372:UOQ655374 UYM655372:UYM655374 VII655372:VII655374 VSE655372:VSE655374 WCA655372:WCA655374 WLW655372:WLW655374 WVS655372:WVS655374 K720908:K720910 JG720908:JG720910 TC720908:TC720910 ACY720908:ACY720910 AMU720908:AMU720910 AWQ720908:AWQ720910 BGM720908:BGM720910 BQI720908:BQI720910 CAE720908:CAE720910 CKA720908:CKA720910 CTW720908:CTW720910 DDS720908:DDS720910 DNO720908:DNO720910 DXK720908:DXK720910 EHG720908:EHG720910 ERC720908:ERC720910 FAY720908:FAY720910 FKU720908:FKU720910 FUQ720908:FUQ720910 GEM720908:GEM720910 GOI720908:GOI720910 GYE720908:GYE720910 HIA720908:HIA720910 HRW720908:HRW720910 IBS720908:IBS720910 ILO720908:ILO720910 IVK720908:IVK720910 JFG720908:JFG720910 JPC720908:JPC720910 JYY720908:JYY720910 KIU720908:KIU720910 KSQ720908:KSQ720910 LCM720908:LCM720910 LMI720908:LMI720910 LWE720908:LWE720910 MGA720908:MGA720910 MPW720908:MPW720910 MZS720908:MZS720910 NJO720908:NJO720910 NTK720908:NTK720910 ODG720908:ODG720910 ONC720908:ONC720910 OWY720908:OWY720910 PGU720908:PGU720910 PQQ720908:PQQ720910 QAM720908:QAM720910 QKI720908:QKI720910 QUE720908:QUE720910 REA720908:REA720910 RNW720908:RNW720910 RXS720908:RXS720910 SHO720908:SHO720910 SRK720908:SRK720910 TBG720908:TBG720910 TLC720908:TLC720910 TUY720908:TUY720910 UEU720908:UEU720910 UOQ720908:UOQ720910 UYM720908:UYM720910 VII720908:VII720910 VSE720908:VSE720910 WCA720908:WCA720910 WLW720908:WLW720910 WVS720908:WVS720910 K786444:K786446 JG786444:JG786446 TC786444:TC786446 ACY786444:ACY786446 AMU786444:AMU786446 AWQ786444:AWQ786446 BGM786444:BGM786446 BQI786444:BQI786446 CAE786444:CAE786446 CKA786444:CKA786446 CTW786444:CTW786446 DDS786444:DDS786446 DNO786444:DNO786446 DXK786444:DXK786446 EHG786444:EHG786446 ERC786444:ERC786446 FAY786444:FAY786446 FKU786444:FKU786446 FUQ786444:FUQ786446 GEM786444:GEM786446 GOI786444:GOI786446 GYE786444:GYE786446 HIA786444:HIA786446 HRW786444:HRW786446 IBS786444:IBS786446 ILO786444:ILO786446 IVK786444:IVK786446 JFG786444:JFG786446 JPC786444:JPC786446 JYY786444:JYY786446 KIU786444:KIU786446 KSQ786444:KSQ786446 LCM786444:LCM786446 LMI786444:LMI786446 LWE786444:LWE786446 MGA786444:MGA786446 MPW786444:MPW786446 MZS786444:MZS786446 NJO786444:NJO786446 NTK786444:NTK786446 ODG786444:ODG786446 ONC786444:ONC786446 OWY786444:OWY786446 PGU786444:PGU786446 PQQ786444:PQQ786446 QAM786444:QAM786446 QKI786444:QKI786446 QUE786444:QUE786446 REA786444:REA786446 RNW786444:RNW786446 RXS786444:RXS786446 SHO786444:SHO786446 SRK786444:SRK786446 TBG786444:TBG786446 TLC786444:TLC786446 TUY786444:TUY786446 UEU786444:UEU786446 UOQ786444:UOQ786446 UYM786444:UYM786446 VII786444:VII786446 VSE786444:VSE786446 WCA786444:WCA786446 WLW786444:WLW786446 WVS786444:WVS786446 K851980:K851982 JG851980:JG851982 TC851980:TC851982 ACY851980:ACY851982 AMU851980:AMU851982 AWQ851980:AWQ851982 BGM851980:BGM851982 BQI851980:BQI851982 CAE851980:CAE851982 CKA851980:CKA851982 CTW851980:CTW851982 DDS851980:DDS851982 DNO851980:DNO851982 DXK851980:DXK851982 EHG851980:EHG851982 ERC851980:ERC851982 FAY851980:FAY851982 FKU851980:FKU851982 FUQ851980:FUQ851982 GEM851980:GEM851982 GOI851980:GOI851982 GYE851980:GYE851982 HIA851980:HIA851982 HRW851980:HRW851982 IBS851980:IBS851982 ILO851980:ILO851982 IVK851980:IVK851982 JFG851980:JFG851982 JPC851980:JPC851982 JYY851980:JYY851982 KIU851980:KIU851982 KSQ851980:KSQ851982 LCM851980:LCM851982 LMI851980:LMI851982 LWE851980:LWE851982 MGA851980:MGA851982 MPW851980:MPW851982 MZS851980:MZS851982 NJO851980:NJO851982 NTK851980:NTK851982 ODG851980:ODG851982 ONC851980:ONC851982 OWY851980:OWY851982 PGU851980:PGU851982 PQQ851980:PQQ851982 QAM851980:QAM851982 QKI851980:QKI851982 QUE851980:QUE851982 REA851980:REA851982 RNW851980:RNW851982 RXS851980:RXS851982 SHO851980:SHO851982 SRK851980:SRK851982 TBG851980:TBG851982 TLC851980:TLC851982 TUY851980:TUY851982 UEU851980:UEU851982 UOQ851980:UOQ851982 UYM851980:UYM851982 VII851980:VII851982 VSE851980:VSE851982 WCA851980:WCA851982 WLW851980:WLW851982 WVS851980:WVS851982 K917516:K917518 JG917516:JG917518 TC917516:TC917518 ACY917516:ACY917518 AMU917516:AMU917518 AWQ917516:AWQ917518 BGM917516:BGM917518 BQI917516:BQI917518 CAE917516:CAE917518 CKA917516:CKA917518 CTW917516:CTW917518 DDS917516:DDS917518 DNO917516:DNO917518 DXK917516:DXK917518 EHG917516:EHG917518 ERC917516:ERC917518 FAY917516:FAY917518 FKU917516:FKU917518 FUQ917516:FUQ917518 GEM917516:GEM917518 GOI917516:GOI917518 GYE917516:GYE917518 HIA917516:HIA917518 HRW917516:HRW917518 IBS917516:IBS917518 ILO917516:ILO917518 IVK917516:IVK917518 JFG917516:JFG917518 JPC917516:JPC917518 JYY917516:JYY917518 KIU917516:KIU917518 KSQ917516:KSQ917518 LCM917516:LCM917518 LMI917516:LMI917518 LWE917516:LWE917518 MGA917516:MGA917518 MPW917516:MPW917518 MZS917516:MZS917518 NJO917516:NJO917518 NTK917516:NTK917518 ODG917516:ODG917518 ONC917516:ONC917518 OWY917516:OWY917518 PGU917516:PGU917518 PQQ917516:PQQ917518 QAM917516:QAM917518 QKI917516:QKI917518 QUE917516:QUE917518 REA917516:REA917518 RNW917516:RNW917518 RXS917516:RXS917518 SHO917516:SHO917518 SRK917516:SRK917518 TBG917516:TBG917518 TLC917516:TLC917518 TUY917516:TUY917518 UEU917516:UEU917518 UOQ917516:UOQ917518 UYM917516:UYM917518 VII917516:VII917518 VSE917516:VSE917518 WCA917516:WCA917518 WLW917516:WLW917518 WVS917516:WVS917518 K983052:K983054 JG983052:JG983054 TC983052:TC983054 ACY983052:ACY983054 AMU983052:AMU983054 AWQ983052:AWQ983054 BGM983052:BGM983054 BQI983052:BQI983054 CAE983052:CAE983054 CKA983052:CKA983054 CTW983052:CTW983054 DDS983052:DDS983054 DNO983052:DNO983054 DXK983052:DXK983054 EHG983052:EHG983054 ERC983052:ERC983054 FAY983052:FAY983054 FKU983052:FKU983054 FUQ983052:FUQ983054 GEM983052:GEM983054 GOI983052:GOI983054 GYE983052:GYE983054 HIA983052:HIA983054 HRW983052:HRW983054 IBS983052:IBS983054 ILO983052:ILO983054 IVK983052:IVK983054 JFG983052:JFG983054 JPC983052:JPC983054 JYY983052:JYY983054 KIU983052:KIU983054 KSQ983052:KSQ983054 LCM983052:LCM983054 LMI983052:LMI983054 LWE983052:LWE983054 MGA983052:MGA983054 MPW983052:MPW983054 MZS983052:MZS983054 NJO983052:NJO983054 NTK983052:NTK983054 ODG983052:ODG983054 ONC983052:ONC983054 OWY983052:OWY983054 PGU983052:PGU983054 PQQ983052:PQQ983054 QAM983052:QAM983054 QKI983052:QKI983054 QUE983052:QUE983054 REA983052:REA983054 RNW983052:RNW983054 RXS983052:RXS983054 SHO983052:SHO983054 SRK983052:SRK983054 TBG983052:TBG983054 TLC983052:TLC983054 TUY983052:TUY983054 UEU983052:UEU983054 UOQ983052:UOQ983054 UYM983052:UYM983054 VII983052:VII983054 VSE983052:VSE983054 WCA983052:WCA983054 WLW983052:WLW983054 WVS983052:WVS983054 K18:K25 JG18:JG25 TC18:TC25 ACY18:ACY25 AMU18:AMU25 AWQ18:AWQ25 BGM18:BGM25 BQI18:BQI25 CAE18:CAE25 CKA18:CKA25 CTW18:CTW25 DDS18:DDS25 DNO18:DNO25 DXK18:DXK25 EHG18:EHG25 ERC18:ERC25 FAY18:FAY25 FKU18:FKU25 FUQ18:FUQ25 GEM18:GEM25 GOI18:GOI25 GYE18:GYE25 HIA18:HIA25 HRW18:HRW25 IBS18:IBS25 ILO18:ILO25 IVK18:IVK25 JFG18:JFG25 JPC18:JPC25 JYY18:JYY25 KIU18:KIU25 KSQ18:KSQ25 LCM18:LCM25 LMI18:LMI25 LWE18:LWE25 MGA18:MGA25 MPW18:MPW25 MZS18:MZS25 NJO18:NJO25 NTK18:NTK25 ODG18:ODG25 ONC18:ONC25 OWY18:OWY25 PGU18:PGU25 PQQ18:PQQ25 QAM18:QAM25 QKI18:QKI25 QUE18:QUE25 REA18:REA25 RNW18:RNW25 RXS18:RXS25 SHO18:SHO25 SRK18:SRK25 TBG18:TBG25 TLC18:TLC25 TUY18:TUY25 UEU18:UEU25 UOQ18:UOQ25 UYM18:UYM25 VII18:VII25 VSE18:VSE25 WCA18:WCA25 WLW18:WLW25 WVS18:WVS25 K65554:K65561 JG65554:JG65561 TC65554:TC65561 ACY65554:ACY65561 AMU65554:AMU65561 AWQ65554:AWQ65561 BGM65554:BGM65561 BQI65554:BQI65561 CAE65554:CAE65561 CKA65554:CKA65561 CTW65554:CTW65561 DDS65554:DDS65561 DNO65554:DNO65561 DXK65554:DXK65561 EHG65554:EHG65561 ERC65554:ERC65561 FAY65554:FAY65561 FKU65554:FKU65561 FUQ65554:FUQ65561 GEM65554:GEM65561 GOI65554:GOI65561 GYE65554:GYE65561 HIA65554:HIA65561 HRW65554:HRW65561 IBS65554:IBS65561 ILO65554:ILO65561 IVK65554:IVK65561 JFG65554:JFG65561 JPC65554:JPC65561 JYY65554:JYY65561 KIU65554:KIU65561 KSQ65554:KSQ65561 LCM65554:LCM65561 LMI65554:LMI65561 LWE65554:LWE65561 MGA65554:MGA65561 MPW65554:MPW65561 MZS65554:MZS65561 NJO65554:NJO65561 NTK65554:NTK65561 ODG65554:ODG65561 ONC65554:ONC65561 OWY65554:OWY65561 PGU65554:PGU65561 PQQ65554:PQQ65561 QAM65554:QAM65561 QKI65554:QKI65561 QUE65554:QUE65561 REA65554:REA65561 RNW65554:RNW65561 RXS65554:RXS65561 SHO65554:SHO65561 SRK65554:SRK65561 TBG65554:TBG65561 TLC65554:TLC65561 TUY65554:TUY65561 UEU65554:UEU65561 UOQ65554:UOQ65561 UYM65554:UYM65561 VII65554:VII65561 VSE65554:VSE65561 WCA65554:WCA65561 WLW65554:WLW65561 WVS65554:WVS65561 K131090:K131097 JG131090:JG131097 TC131090:TC131097 ACY131090:ACY131097 AMU131090:AMU131097 AWQ131090:AWQ131097 BGM131090:BGM131097 BQI131090:BQI131097 CAE131090:CAE131097 CKA131090:CKA131097 CTW131090:CTW131097 DDS131090:DDS131097 DNO131090:DNO131097 DXK131090:DXK131097 EHG131090:EHG131097 ERC131090:ERC131097 FAY131090:FAY131097 FKU131090:FKU131097 FUQ131090:FUQ131097 GEM131090:GEM131097 GOI131090:GOI131097 GYE131090:GYE131097 HIA131090:HIA131097 HRW131090:HRW131097 IBS131090:IBS131097 ILO131090:ILO131097 IVK131090:IVK131097 JFG131090:JFG131097 JPC131090:JPC131097 JYY131090:JYY131097 KIU131090:KIU131097 KSQ131090:KSQ131097 LCM131090:LCM131097 LMI131090:LMI131097 LWE131090:LWE131097 MGA131090:MGA131097 MPW131090:MPW131097 MZS131090:MZS131097 NJO131090:NJO131097 NTK131090:NTK131097 ODG131090:ODG131097 ONC131090:ONC131097 OWY131090:OWY131097 PGU131090:PGU131097 PQQ131090:PQQ131097 QAM131090:QAM131097 QKI131090:QKI131097 QUE131090:QUE131097 REA131090:REA131097 RNW131090:RNW131097 RXS131090:RXS131097 SHO131090:SHO131097 SRK131090:SRK131097 TBG131090:TBG131097 TLC131090:TLC131097 TUY131090:TUY131097 UEU131090:UEU131097 UOQ131090:UOQ131097 UYM131090:UYM131097 VII131090:VII131097 VSE131090:VSE131097 WCA131090:WCA131097 WLW131090:WLW131097 WVS131090:WVS131097 K196626:K196633 JG196626:JG196633 TC196626:TC196633 ACY196626:ACY196633 AMU196626:AMU196633 AWQ196626:AWQ196633 BGM196626:BGM196633 BQI196626:BQI196633 CAE196626:CAE196633 CKA196626:CKA196633 CTW196626:CTW196633 DDS196626:DDS196633 DNO196626:DNO196633 DXK196626:DXK196633 EHG196626:EHG196633 ERC196626:ERC196633 FAY196626:FAY196633 FKU196626:FKU196633 FUQ196626:FUQ196633 GEM196626:GEM196633 GOI196626:GOI196633 GYE196626:GYE196633 HIA196626:HIA196633 HRW196626:HRW196633 IBS196626:IBS196633 ILO196626:ILO196633 IVK196626:IVK196633 JFG196626:JFG196633 JPC196626:JPC196633 JYY196626:JYY196633 KIU196626:KIU196633 KSQ196626:KSQ196633 LCM196626:LCM196633 LMI196626:LMI196633 LWE196626:LWE196633 MGA196626:MGA196633 MPW196626:MPW196633 MZS196626:MZS196633 NJO196626:NJO196633 NTK196626:NTK196633 ODG196626:ODG196633 ONC196626:ONC196633 OWY196626:OWY196633 PGU196626:PGU196633 PQQ196626:PQQ196633 QAM196626:QAM196633 QKI196626:QKI196633 QUE196626:QUE196633 REA196626:REA196633 RNW196626:RNW196633 RXS196626:RXS196633 SHO196626:SHO196633 SRK196626:SRK196633 TBG196626:TBG196633 TLC196626:TLC196633 TUY196626:TUY196633 UEU196626:UEU196633 UOQ196626:UOQ196633 UYM196626:UYM196633 VII196626:VII196633 VSE196626:VSE196633 WCA196626:WCA196633 WLW196626:WLW196633 WVS196626:WVS196633 K262162:K262169 JG262162:JG262169 TC262162:TC262169 ACY262162:ACY262169 AMU262162:AMU262169 AWQ262162:AWQ262169 BGM262162:BGM262169 BQI262162:BQI262169 CAE262162:CAE262169 CKA262162:CKA262169 CTW262162:CTW262169 DDS262162:DDS262169 DNO262162:DNO262169 DXK262162:DXK262169 EHG262162:EHG262169 ERC262162:ERC262169 FAY262162:FAY262169 FKU262162:FKU262169 FUQ262162:FUQ262169 GEM262162:GEM262169 GOI262162:GOI262169 GYE262162:GYE262169 HIA262162:HIA262169 HRW262162:HRW262169 IBS262162:IBS262169 ILO262162:ILO262169 IVK262162:IVK262169 JFG262162:JFG262169 JPC262162:JPC262169 JYY262162:JYY262169 KIU262162:KIU262169 KSQ262162:KSQ262169 LCM262162:LCM262169 LMI262162:LMI262169 LWE262162:LWE262169 MGA262162:MGA262169 MPW262162:MPW262169 MZS262162:MZS262169 NJO262162:NJO262169 NTK262162:NTK262169 ODG262162:ODG262169 ONC262162:ONC262169 OWY262162:OWY262169 PGU262162:PGU262169 PQQ262162:PQQ262169 QAM262162:QAM262169 QKI262162:QKI262169 QUE262162:QUE262169 REA262162:REA262169 RNW262162:RNW262169 RXS262162:RXS262169 SHO262162:SHO262169 SRK262162:SRK262169 TBG262162:TBG262169 TLC262162:TLC262169 TUY262162:TUY262169 UEU262162:UEU262169 UOQ262162:UOQ262169 UYM262162:UYM262169 VII262162:VII262169 VSE262162:VSE262169 WCA262162:WCA262169 WLW262162:WLW262169 WVS262162:WVS262169 K327698:K327705 JG327698:JG327705 TC327698:TC327705 ACY327698:ACY327705 AMU327698:AMU327705 AWQ327698:AWQ327705 BGM327698:BGM327705 BQI327698:BQI327705 CAE327698:CAE327705 CKA327698:CKA327705 CTW327698:CTW327705 DDS327698:DDS327705 DNO327698:DNO327705 DXK327698:DXK327705 EHG327698:EHG327705 ERC327698:ERC327705 FAY327698:FAY327705 FKU327698:FKU327705 FUQ327698:FUQ327705 GEM327698:GEM327705 GOI327698:GOI327705 GYE327698:GYE327705 HIA327698:HIA327705 HRW327698:HRW327705 IBS327698:IBS327705 ILO327698:ILO327705 IVK327698:IVK327705 JFG327698:JFG327705 JPC327698:JPC327705 JYY327698:JYY327705 KIU327698:KIU327705 KSQ327698:KSQ327705 LCM327698:LCM327705 LMI327698:LMI327705 LWE327698:LWE327705 MGA327698:MGA327705 MPW327698:MPW327705 MZS327698:MZS327705 NJO327698:NJO327705 NTK327698:NTK327705 ODG327698:ODG327705 ONC327698:ONC327705 OWY327698:OWY327705 PGU327698:PGU327705 PQQ327698:PQQ327705 QAM327698:QAM327705 QKI327698:QKI327705 QUE327698:QUE327705 REA327698:REA327705 RNW327698:RNW327705 RXS327698:RXS327705 SHO327698:SHO327705 SRK327698:SRK327705 TBG327698:TBG327705 TLC327698:TLC327705 TUY327698:TUY327705 UEU327698:UEU327705 UOQ327698:UOQ327705 UYM327698:UYM327705 VII327698:VII327705 VSE327698:VSE327705 WCA327698:WCA327705 WLW327698:WLW327705 WVS327698:WVS327705 K393234:K393241 JG393234:JG393241 TC393234:TC393241 ACY393234:ACY393241 AMU393234:AMU393241 AWQ393234:AWQ393241 BGM393234:BGM393241 BQI393234:BQI393241 CAE393234:CAE393241 CKA393234:CKA393241 CTW393234:CTW393241 DDS393234:DDS393241 DNO393234:DNO393241 DXK393234:DXK393241 EHG393234:EHG393241 ERC393234:ERC393241 FAY393234:FAY393241 FKU393234:FKU393241 FUQ393234:FUQ393241 GEM393234:GEM393241 GOI393234:GOI393241 GYE393234:GYE393241 HIA393234:HIA393241 HRW393234:HRW393241 IBS393234:IBS393241 ILO393234:ILO393241 IVK393234:IVK393241 JFG393234:JFG393241 JPC393234:JPC393241 JYY393234:JYY393241 KIU393234:KIU393241 KSQ393234:KSQ393241 LCM393234:LCM393241 LMI393234:LMI393241 LWE393234:LWE393241 MGA393234:MGA393241 MPW393234:MPW393241 MZS393234:MZS393241 NJO393234:NJO393241 NTK393234:NTK393241 ODG393234:ODG393241 ONC393234:ONC393241 OWY393234:OWY393241 PGU393234:PGU393241 PQQ393234:PQQ393241 QAM393234:QAM393241 QKI393234:QKI393241 QUE393234:QUE393241 REA393234:REA393241 RNW393234:RNW393241 RXS393234:RXS393241 SHO393234:SHO393241 SRK393234:SRK393241 TBG393234:TBG393241 TLC393234:TLC393241 TUY393234:TUY393241 UEU393234:UEU393241 UOQ393234:UOQ393241 UYM393234:UYM393241 VII393234:VII393241 VSE393234:VSE393241 WCA393234:WCA393241 WLW393234:WLW393241 WVS393234:WVS393241 K458770:K458777 JG458770:JG458777 TC458770:TC458777 ACY458770:ACY458777 AMU458770:AMU458777 AWQ458770:AWQ458777 BGM458770:BGM458777 BQI458770:BQI458777 CAE458770:CAE458777 CKA458770:CKA458777 CTW458770:CTW458777 DDS458770:DDS458777 DNO458770:DNO458777 DXK458770:DXK458777 EHG458770:EHG458777 ERC458770:ERC458777 FAY458770:FAY458777 FKU458770:FKU458777 FUQ458770:FUQ458777 GEM458770:GEM458777 GOI458770:GOI458777 GYE458770:GYE458777 HIA458770:HIA458777 HRW458770:HRW458777 IBS458770:IBS458777 ILO458770:ILO458777 IVK458770:IVK458777 JFG458770:JFG458777 JPC458770:JPC458777 JYY458770:JYY458777 KIU458770:KIU458777 KSQ458770:KSQ458777 LCM458770:LCM458777 LMI458770:LMI458777 LWE458770:LWE458777 MGA458770:MGA458777 MPW458770:MPW458777 MZS458770:MZS458777 NJO458770:NJO458777 NTK458770:NTK458777 ODG458770:ODG458777 ONC458770:ONC458777 OWY458770:OWY458777 PGU458770:PGU458777 PQQ458770:PQQ458777 QAM458770:QAM458777 QKI458770:QKI458777 QUE458770:QUE458777 REA458770:REA458777 RNW458770:RNW458777 RXS458770:RXS458777 SHO458770:SHO458777 SRK458770:SRK458777 TBG458770:TBG458777 TLC458770:TLC458777 TUY458770:TUY458777 UEU458770:UEU458777 UOQ458770:UOQ458777 UYM458770:UYM458777 VII458770:VII458777 VSE458770:VSE458777 WCA458770:WCA458777 WLW458770:WLW458777 WVS458770:WVS458777 K524306:K524313 JG524306:JG524313 TC524306:TC524313 ACY524306:ACY524313 AMU524306:AMU524313 AWQ524306:AWQ524313 BGM524306:BGM524313 BQI524306:BQI524313 CAE524306:CAE524313 CKA524306:CKA524313 CTW524306:CTW524313 DDS524306:DDS524313 DNO524306:DNO524313 DXK524306:DXK524313 EHG524306:EHG524313 ERC524306:ERC524313 FAY524306:FAY524313 FKU524306:FKU524313 FUQ524306:FUQ524313 GEM524306:GEM524313 GOI524306:GOI524313 GYE524306:GYE524313 HIA524306:HIA524313 HRW524306:HRW524313 IBS524306:IBS524313 ILO524306:ILO524313 IVK524306:IVK524313 JFG524306:JFG524313 JPC524306:JPC524313 JYY524306:JYY524313 KIU524306:KIU524313 KSQ524306:KSQ524313 LCM524306:LCM524313 LMI524306:LMI524313 LWE524306:LWE524313 MGA524306:MGA524313 MPW524306:MPW524313 MZS524306:MZS524313 NJO524306:NJO524313 NTK524306:NTK524313 ODG524306:ODG524313 ONC524306:ONC524313 OWY524306:OWY524313 PGU524306:PGU524313 PQQ524306:PQQ524313 QAM524306:QAM524313 QKI524306:QKI524313 QUE524306:QUE524313 REA524306:REA524313 RNW524306:RNW524313 RXS524306:RXS524313 SHO524306:SHO524313 SRK524306:SRK524313 TBG524306:TBG524313 TLC524306:TLC524313 TUY524306:TUY524313 UEU524306:UEU524313 UOQ524306:UOQ524313 UYM524306:UYM524313 VII524306:VII524313 VSE524306:VSE524313 WCA524306:WCA524313 WLW524306:WLW524313 WVS524306:WVS524313 K589842:K589849 JG589842:JG589849 TC589842:TC589849 ACY589842:ACY589849 AMU589842:AMU589849 AWQ589842:AWQ589849 BGM589842:BGM589849 BQI589842:BQI589849 CAE589842:CAE589849 CKA589842:CKA589849 CTW589842:CTW589849 DDS589842:DDS589849 DNO589842:DNO589849 DXK589842:DXK589849 EHG589842:EHG589849 ERC589842:ERC589849 FAY589842:FAY589849 FKU589842:FKU589849 FUQ589842:FUQ589849 GEM589842:GEM589849 GOI589842:GOI589849 GYE589842:GYE589849 HIA589842:HIA589849 HRW589842:HRW589849 IBS589842:IBS589849 ILO589842:ILO589849 IVK589842:IVK589849 JFG589842:JFG589849 JPC589842:JPC589849 JYY589842:JYY589849 KIU589842:KIU589849 KSQ589842:KSQ589849 LCM589842:LCM589849 LMI589842:LMI589849 LWE589842:LWE589849 MGA589842:MGA589849 MPW589842:MPW589849 MZS589842:MZS589849 NJO589842:NJO589849 NTK589842:NTK589849 ODG589842:ODG589849 ONC589842:ONC589849 OWY589842:OWY589849 PGU589842:PGU589849 PQQ589842:PQQ589849 QAM589842:QAM589849 QKI589842:QKI589849 QUE589842:QUE589849 REA589842:REA589849 RNW589842:RNW589849 RXS589842:RXS589849 SHO589842:SHO589849 SRK589842:SRK589849 TBG589842:TBG589849 TLC589842:TLC589849 TUY589842:TUY589849 UEU589842:UEU589849 UOQ589842:UOQ589849 UYM589842:UYM589849 VII589842:VII589849 VSE589842:VSE589849 WCA589842:WCA589849 WLW589842:WLW589849 WVS589842:WVS589849 K655378:K655385 JG655378:JG655385 TC655378:TC655385 ACY655378:ACY655385 AMU655378:AMU655385 AWQ655378:AWQ655385 BGM655378:BGM655385 BQI655378:BQI655385 CAE655378:CAE655385 CKA655378:CKA655385 CTW655378:CTW655385 DDS655378:DDS655385 DNO655378:DNO655385 DXK655378:DXK655385 EHG655378:EHG655385 ERC655378:ERC655385 FAY655378:FAY655385 FKU655378:FKU655385 FUQ655378:FUQ655385 GEM655378:GEM655385 GOI655378:GOI655385 GYE655378:GYE655385 HIA655378:HIA655385 HRW655378:HRW655385 IBS655378:IBS655385 ILO655378:ILO655385 IVK655378:IVK655385 JFG655378:JFG655385 JPC655378:JPC655385 JYY655378:JYY655385 KIU655378:KIU655385 KSQ655378:KSQ655385 LCM655378:LCM655385 LMI655378:LMI655385 LWE655378:LWE655385 MGA655378:MGA655385 MPW655378:MPW655385 MZS655378:MZS655385 NJO655378:NJO655385 NTK655378:NTK655385 ODG655378:ODG655385 ONC655378:ONC655385 OWY655378:OWY655385 PGU655378:PGU655385 PQQ655378:PQQ655385 QAM655378:QAM655385 QKI655378:QKI655385 QUE655378:QUE655385 REA655378:REA655385 RNW655378:RNW655385 RXS655378:RXS655385 SHO655378:SHO655385 SRK655378:SRK655385 TBG655378:TBG655385 TLC655378:TLC655385 TUY655378:TUY655385 UEU655378:UEU655385 UOQ655378:UOQ655385 UYM655378:UYM655385 VII655378:VII655385 VSE655378:VSE655385 WCA655378:WCA655385 WLW655378:WLW655385 WVS655378:WVS655385 K720914:K720921 JG720914:JG720921 TC720914:TC720921 ACY720914:ACY720921 AMU720914:AMU720921 AWQ720914:AWQ720921 BGM720914:BGM720921 BQI720914:BQI720921 CAE720914:CAE720921 CKA720914:CKA720921 CTW720914:CTW720921 DDS720914:DDS720921 DNO720914:DNO720921 DXK720914:DXK720921 EHG720914:EHG720921 ERC720914:ERC720921 FAY720914:FAY720921 FKU720914:FKU720921 FUQ720914:FUQ720921 GEM720914:GEM720921 GOI720914:GOI720921 GYE720914:GYE720921 HIA720914:HIA720921 HRW720914:HRW720921 IBS720914:IBS720921 ILO720914:ILO720921 IVK720914:IVK720921 JFG720914:JFG720921 JPC720914:JPC720921 JYY720914:JYY720921 KIU720914:KIU720921 KSQ720914:KSQ720921 LCM720914:LCM720921 LMI720914:LMI720921 LWE720914:LWE720921 MGA720914:MGA720921 MPW720914:MPW720921 MZS720914:MZS720921 NJO720914:NJO720921 NTK720914:NTK720921 ODG720914:ODG720921 ONC720914:ONC720921 OWY720914:OWY720921 PGU720914:PGU720921 PQQ720914:PQQ720921 QAM720914:QAM720921 QKI720914:QKI720921 QUE720914:QUE720921 REA720914:REA720921 RNW720914:RNW720921 RXS720914:RXS720921 SHO720914:SHO720921 SRK720914:SRK720921 TBG720914:TBG720921 TLC720914:TLC720921 TUY720914:TUY720921 UEU720914:UEU720921 UOQ720914:UOQ720921 UYM720914:UYM720921 VII720914:VII720921 VSE720914:VSE720921 WCA720914:WCA720921 WLW720914:WLW720921 WVS720914:WVS720921 K786450:K786457 JG786450:JG786457 TC786450:TC786457 ACY786450:ACY786457 AMU786450:AMU786457 AWQ786450:AWQ786457 BGM786450:BGM786457 BQI786450:BQI786457 CAE786450:CAE786457 CKA786450:CKA786457 CTW786450:CTW786457 DDS786450:DDS786457 DNO786450:DNO786457 DXK786450:DXK786457 EHG786450:EHG786457 ERC786450:ERC786457 FAY786450:FAY786457 FKU786450:FKU786457 FUQ786450:FUQ786457 GEM786450:GEM786457 GOI786450:GOI786457 GYE786450:GYE786457 HIA786450:HIA786457 HRW786450:HRW786457 IBS786450:IBS786457 ILO786450:ILO786457 IVK786450:IVK786457 JFG786450:JFG786457 JPC786450:JPC786457 JYY786450:JYY786457 KIU786450:KIU786457 KSQ786450:KSQ786457 LCM786450:LCM786457 LMI786450:LMI786457 LWE786450:LWE786457 MGA786450:MGA786457 MPW786450:MPW786457 MZS786450:MZS786457 NJO786450:NJO786457 NTK786450:NTK786457 ODG786450:ODG786457 ONC786450:ONC786457 OWY786450:OWY786457 PGU786450:PGU786457 PQQ786450:PQQ786457 QAM786450:QAM786457 QKI786450:QKI786457 QUE786450:QUE786457 REA786450:REA786457 RNW786450:RNW786457 RXS786450:RXS786457 SHO786450:SHO786457 SRK786450:SRK786457 TBG786450:TBG786457 TLC786450:TLC786457 TUY786450:TUY786457 UEU786450:UEU786457 UOQ786450:UOQ786457 UYM786450:UYM786457 VII786450:VII786457 VSE786450:VSE786457 WCA786450:WCA786457 WLW786450:WLW786457 WVS786450:WVS786457 K851986:K851993 JG851986:JG851993 TC851986:TC851993 ACY851986:ACY851993 AMU851986:AMU851993 AWQ851986:AWQ851993 BGM851986:BGM851993 BQI851986:BQI851993 CAE851986:CAE851993 CKA851986:CKA851993 CTW851986:CTW851993 DDS851986:DDS851993 DNO851986:DNO851993 DXK851986:DXK851993 EHG851986:EHG851993 ERC851986:ERC851993 FAY851986:FAY851993 FKU851986:FKU851993 FUQ851986:FUQ851993 GEM851986:GEM851993 GOI851986:GOI851993 GYE851986:GYE851993 HIA851986:HIA851993 HRW851986:HRW851993 IBS851986:IBS851993 ILO851986:ILO851993 IVK851986:IVK851993 JFG851986:JFG851993 JPC851986:JPC851993 JYY851986:JYY851993 KIU851986:KIU851993 KSQ851986:KSQ851993 LCM851986:LCM851993 LMI851986:LMI851993 LWE851986:LWE851993 MGA851986:MGA851993 MPW851986:MPW851993 MZS851986:MZS851993 NJO851986:NJO851993 NTK851986:NTK851993 ODG851986:ODG851993 ONC851986:ONC851993 OWY851986:OWY851993 PGU851986:PGU851993 PQQ851986:PQQ851993 QAM851986:QAM851993 QKI851986:QKI851993 QUE851986:QUE851993 REA851986:REA851993 RNW851986:RNW851993 RXS851986:RXS851993 SHO851986:SHO851993 SRK851986:SRK851993 TBG851986:TBG851993 TLC851986:TLC851993 TUY851986:TUY851993 UEU851986:UEU851993 UOQ851986:UOQ851993 UYM851986:UYM851993 VII851986:VII851993 VSE851986:VSE851993 WCA851986:WCA851993 WLW851986:WLW851993 WVS851986:WVS851993 K917522:K917529 JG917522:JG917529 TC917522:TC917529 ACY917522:ACY917529 AMU917522:AMU917529 AWQ917522:AWQ917529 BGM917522:BGM917529 BQI917522:BQI917529 CAE917522:CAE917529 CKA917522:CKA917529 CTW917522:CTW917529 DDS917522:DDS917529 DNO917522:DNO917529 DXK917522:DXK917529 EHG917522:EHG917529 ERC917522:ERC917529 FAY917522:FAY917529 FKU917522:FKU917529 FUQ917522:FUQ917529 GEM917522:GEM917529 GOI917522:GOI917529 GYE917522:GYE917529 HIA917522:HIA917529 HRW917522:HRW917529 IBS917522:IBS917529 ILO917522:ILO917529 IVK917522:IVK917529 JFG917522:JFG917529 JPC917522:JPC917529 JYY917522:JYY917529 KIU917522:KIU917529 KSQ917522:KSQ917529 LCM917522:LCM917529 LMI917522:LMI917529 LWE917522:LWE917529 MGA917522:MGA917529 MPW917522:MPW917529 MZS917522:MZS917529 NJO917522:NJO917529 NTK917522:NTK917529 ODG917522:ODG917529 ONC917522:ONC917529 OWY917522:OWY917529 PGU917522:PGU917529 PQQ917522:PQQ917529 QAM917522:QAM917529 QKI917522:QKI917529 QUE917522:QUE917529 REA917522:REA917529 RNW917522:RNW917529 RXS917522:RXS917529 SHO917522:SHO917529 SRK917522:SRK917529 TBG917522:TBG917529 TLC917522:TLC917529 TUY917522:TUY917529 UEU917522:UEU917529 UOQ917522:UOQ917529 UYM917522:UYM917529 VII917522:VII917529 VSE917522:VSE917529 WCA917522:WCA917529 WLW917522:WLW917529 WVS917522:WVS917529 K983058:K983065 JG983058:JG983065 TC983058:TC983065 ACY983058:ACY983065 AMU983058:AMU983065 AWQ983058:AWQ983065 BGM983058:BGM983065 BQI983058:BQI983065 CAE983058:CAE983065 CKA983058:CKA983065 CTW983058:CTW983065 DDS983058:DDS983065 DNO983058:DNO983065 DXK983058:DXK983065 EHG983058:EHG983065 ERC983058:ERC983065 FAY983058:FAY983065 FKU983058:FKU983065 FUQ983058:FUQ983065 GEM983058:GEM983065 GOI983058:GOI983065 GYE983058:GYE983065 HIA983058:HIA983065 HRW983058:HRW983065 IBS983058:IBS983065 ILO983058:ILO983065 IVK983058:IVK983065 JFG983058:JFG983065 JPC983058:JPC983065 JYY983058:JYY983065 KIU983058:KIU983065 KSQ983058:KSQ983065 LCM983058:LCM983065 LMI983058:LMI983065 LWE983058:LWE983065 MGA983058:MGA983065 MPW983058:MPW983065 MZS983058:MZS983065 NJO983058:NJO983065 NTK983058:NTK983065 ODG983058:ODG983065 ONC983058:ONC983065 OWY983058:OWY983065 PGU983058:PGU983065 PQQ983058:PQQ983065 QAM983058:QAM983065 QKI983058:QKI983065 QUE983058:QUE983065 REA983058:REA983065 RNW983058:RNW983065 RXS983058:RXS983065 SHO983058:SHO983065 SRK983058:SRK983065 TBG983058:TBG983065 TLC983058:TLC983065 TUY983058:TUY983065 UEU983058:UEU983065 UOQ983058:UOQ983065 UYM983058:UYM983065 VII983058:VII983065 VSE983058:VSE983065 WCA983058:WCA983065 WLW983058:WLW983065 WVS983058:WVS983065" xr:uid="{60542FE9-8386-4E56-8A31-AA9B8013FEF9}"/>
  </dataValidations>
  <pageMargins left="0.2" right="0.2" top="0.75" bottom="0.75" header="0.3" footer="0.3"/>
  <pageSetup paperSize="9" scale="41" orientation="landscape"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642A-4239-4FAE-9703-803C57D74EDC}">
  <sheetPr>
    <tabColor theme="2" tint="-0.499984740745262"/>
    <pageSetUpPr fitToPage="1"/>
  </sheetPr>
  <dimension ref="A2:R179"/>
  <sheetViews>
    <sheetView zoomScale="85" zoomScaleNormal="85" workbookViewId="0">
      <pane xSplit="11" ySplit="11" topLeftCell="L12" activePane="bottomRight" state="frozen"/>
      <selection pane="topRight" activeCell="K1" sqref="K1"/>
      <selection pane="bottomLeft" activeCell="A9" sqref="A9"/>
      <selection pane="bottomRight" activeCell="F18" sqref="F18"/>
    </sheetView>
  </sheetViews>
  <sheetFormatPr defaultRowHeight="18.75"/>
  <cols>
    <col min="1" max="1" width="7.5" style="1" customWidth="1"/>
    <col min="2" max="2" width="7.125" style="1" customWidth="1"/>
    <col min="3" max="3" width="10" style="4" customWidth="1"/>
    <col min="4" max="4" width="10.75" style="1" customWidth="1"/>
    <col min="5" max="5" width="9.75" style="1" customWidth="1"/>
    <col min="6" max="6" width="42" style="1" customWidth="1"/>
    <col min="7" max="7" width="6.25" style="4" customWidth="1"/>
    <col min="8" max="8" width="8.375" style="1" customWidth="1"/>
    <col min="9" max="9" width="8.125" style="1" customWidth="1"/>
    <col min="10" max="10" width="5.75" style="10" customWidth="1"/>
    <col min="11" max="11" width="71" style="1" customWidth="1"/>
    <col min="12" max="12" width="18" style="1" customWidth="1"/>
    <col min="13" max="13" width="19.875" style="4" customWidth="1"/>
    <col min="14" max="14" width="13.75" style="4" customWidth="1"/>
    <col min="15" max="15" width="11.625" style="1" customWidth="1"/>
    <col min="16" max="16" width="13.25" style="10" customWidth="1"/>
    <col min="17" max="17" width="15.125" style="572" customWidth="1"/>
    <col min="18" max="18" width="15.625" style="572" customWidth="1"/>
    <col min="19" max="256" width="9" style="1"/>
    <col min="257" max="257" width="7.5" style="1" customWidth="1"/>
    <col min="258" max="258" width="7.125" style="1" customWidth="1"/>
    <col min="259" max="259" width="10" style="1" customWidth="1"/>
    <col min="260" max="260" width="10.75" style="1" customWidth="1"/>
    <col min="261" max="261" width="9.75" style="1" customWidth="1"/>
    <col min="262" max="262" width="42" style="1" customWidth="1"/>
    <col min="263" max="263" width="6.25" style="1" customWidth="1"/>
    <col min="264" max="264" width="8.375" style="1" customWidth="1"/>
    <col min="265" max="265" width="8.125" style="1" customWidth="1"/>
    <col min="266" max="266" width="5.75" style="1" customWidth="1"/>
    <col min="267" max="267" width="71" style="1" customWidth="1"/>
    <col min="268" max="268" width="18" style="1" customWidth="1"/>
    <col min="269" max="269" width="19.875" style="1" customWidth="1"/>
    <col min="270" max="270" width="13.75" style="1" customWidth="1"/>
    <col min="271" max="271" width="11.625" style="1" customWidth="1"/>
    <col min="272" max="272" width="13.25" style="1" customWidth="1"/>
    <col min="273" max="273" width="15.125" style="1" customWidth="1"/>
    <col min="274" max="274" width="15.625" style="1" customWidth="1"/>
    <col min="275" max="512" width="9" style="1"/>
    <col min="513" max="513" width="7.5" style="1" customWidth="1"/>
    <col min="514" max="514" width="7.125" style="1" customWidth="1"/>
    <col min="515" max="515" width="10" style="1" customWidth="1"/>
    <col min="516" max="516" width="10.75" style="1" customWidth="1"/>
    <col min="517" max="517" width="9.75" style="1" customWidth="1"/>
    <col min="518" max="518" width="42" style="1" customWidth="1"/>
    <col min="519" max="519" width="6.25" style="1" customWidth="1"/>
    <col min="520" max="520" width="8.375" style="1" customWidth="1"/>
    <col min="521" max="521" width="8.125" style="1" customWidth="1"/>
    <col min="522" max="522" width="5.75" style="1" customWidth="1"/>
    <col min="523" max="523" width="71" style="1" customWidth="1"/>
    <col min="524" max="524" width="18" style="1" customWidth="1"/>
    <col min="525" max="525" width="19.875" style="1" customWidth="1"/>
    <col min="526" max="526" width="13.75" style="1" customWidth="1"/>
    <col min="527" max="527" width="11.625" style="1" customWidth="1"/>
    <col min="528" max="528" width="13.25" style="1" customWidth="1"/>
    <col min="529" max="529" width="15.125" style="1" customWidth="1"/>
    <col min="530" max="530" width="15.625" style="1" customWidth="1"/>
    <col min="531" max="768" width="9" style="1"/>
    <col min="769" max="769" width="7.5" style="1" customWidth="1"/>
    <col min="770" max="770" width="7.125" style="1" customWidth="1"/>
    <col min="771" max="771" width="10" style="1" customWidth="1"/>
    <col min="772" max="772" width="10.75" style="1" customWidth="1"/>
    <col min="773" max="773" width="9.75" style="1" customWidth="1"/>
    <col min="774" max="774" width="42" style="1" customWidth="1"/>
    <col min="775" max="775" width="6.25" style="1" customWidth="1"/>
    <col min="776" max="776" width="8.375" style="1" customWidth="1"/>
    <col min="777" max="777" width="8.125" style="1" customWidth="1"/>
    <col min="778" max="778" width="5.75" style="1" customWidth="1"/>
    <col min="779" max="779" width="71" style="1" customWidth="1"/>
    <col min="780" max="780" width="18" style="1" customWidth="1"/>
    <col min="781" max="781" width="19.875" style="1" customWidth="1"/>
    <col min="782" max="782" width="13.75" style="1" customWidth="1"/>
    <col min="783" max="783" width="11.625" style="1" customWidth="1"/>
    <col min="784" max="784" width="13.25" style="1" customWidth="1"/>
    <col min="785" max="785" width="15.125" style="1" customWidth="1"/>
    <col min="786" max="786" width="15.625" style="1" customWidth="1"/>
    <col min="787" max="1024" width="9" style="1"/>
    <col min="1025" max="1025" width="7.5" style="1" customWidth="1"/>
    <col min="1026" max="1026" width="7.125" style="1" customWidth="1"/>
    <col min="1027" max="1027" width="10" style="1" customWidth="1"/>
    <col min="1028" max="1028" width="10.75" style="1" customWidth="1"/>
    <col min="1029" max="1029" width="9.75" style="1" customWidth="1"/>
    <col min="1030" max="1030" width="42" style="1" customWidth="1"/>
    <col min="1031" max="1031" width="6.25" style="1" customWidth="1"/>
    <col min="1032" max="1032" width="8.375" style="1" customWidth="1"/>
    <col min="1033" max="1033" width="8.125" style="1" customWidth="1"/>
    <col min="1034" max="1034" width="5.75" style="1" customWidth="1"/>
    <col min="1035" max="1035" width="71" style="1" customWidth="1"/>
    <col min="1036" max="1036" width="18" style="1" customWidth="1"/>
    <col min="1037" max="1037" width="19.875" style="1" customWidth="1"/>
    <col min="1038" max="1038" width="13.75" style="1" customWidth="1"/>
    <col min="1039" max="1039" width="11.625" style="1" customWidth="1"/>
    <col min="1040" max="1040" width="13.25" style="1" customWidth="1"/>
    <col min="1041" max="1041" width="15.125" style="1" customWidth="1"/>
    <col min="1042" max="1042" width="15.625" style="1" customWidth="1"/>
    <col min="1043" max="1280" width="9" style="1"/>
    <col min="1281" max="1281" width="7.5" style="1" customWidth="1"/>
    <col min="1282" max="1282" width="7.125" style="1" customWidth="1"/>
    <col min="1283" max="1283" width="10" style="1" customWidth="1"/>
    <col min="1284" max="1284" width="10.75" style="1" customWidth="1"/>
    <col min="1285" max="1285" width="9.75" style="1" customWidth="1"/>
    <col min="1286" max="1286" width="42" style="1" customWidth="1"/>
    <col min="1287" max="1287" width="6.25" style="1" customWidth="1"/>
    <col min="1288" max="1288" width="8.375" style="1" customWidth="1"/>
    <col min="1289" max="1289" width="8.125" style="1" customWidth="1"/>
    <col min="1290" max="1290" width="5.75" style="1" customWidth="1"/>
    <col min="1291" max="1291" width="71" style="1" customWidth="1"/>
    <col min="1292" max="1292" width="18" style="1" customWidth="1"/>
    <col min="1293" max="1293" width="19.875" style="1" customWidth="1"/>
    <col min="1294" max="1294" width="13.75" style="1" customWidth="1"/>
    <col min="1295" max="1295" width="11.625" style="1" customWidth="1"/>
    <col min="1296" max="1296" width="13.25" style="1" customWidth="1"/>
    <col min="1297" max="1297" width="15.125" style="1" customWidth="1"/>
    <col min="1298" max="1298" width="15.625" style="1" customWidth="1"/>
    <col min="1299" max="1536" width="9" style="1"/>
    <col min="1537" max="1537" width="7.5" style="1" customWidth="1"/>
    <col min="1538" max="1538" width="7.125" style="1" customWidth="1"/>
    <col min="1539" max="1539" width="10" style="1" customWidth="1"/>
    <col min="1540" max="1540" width="10.75" style="1" customWidth="1"/>
    <col min="1541" max="1541" width="9.75" style="1" customWidth="1"/>
    <col min="1542" max="1542" width="42" style="1" customWidth="1"/>
    <col min="1543" max="1543" width="6.25" style="1" customWidth="1"/>
    <col min="1544" max="1544" width="8.375" style="1" customWidth="1"/>
    <col min="1545" max="1545" width="8.125" style="1" customWidth="1"/>
    <col min="1546" max="1546" width="5.75" style="1" customWidth="1"/>
    <col min="1547" max="1547" width="71" style="1" customWidth="1"/>
    <col min="1548" max="1548" width="18" style="1" customWidth="1"/>
    <col min="1549" max="1549" width="19.875" style="1" customWidth="1"/>
    <col min="1550" max="1550" width="13.75" style="1" customWidth="1"/>
    <col min="1551" max="1551" width="11.625" style="1" customWidth="1"/>
    <col min="1552" max="1552" width="13.25" style="1" customWidth="1"/>
    <col min="1553" max="1553" width="15.125" style="1" customWidth="1"/>
    <col min="1554" max="1554" width="15.625" style="1" customWidth="1"/>
    <col min="1555" max="1792" width="9" style="1"/>
    <col min="1793" max="1793" width="7.5" style="1" customWidth="1"/>
    <col min="1794" max="1794" width="7.125" style="1" customWidth="1"/>
    <col min="1795" max="1795" width="10" style="1" customWidth="1"/>
    <col min="1796" max="1796" width="10.75" style="1" customWidth="1"/>
    <col min="1797" max="1797" width="9.75" style="1" customWidth="1"/>
    <col min="1798" max="1798" width="42" style="1" customWidth="1"/>
    <col min="1799" max="1799" width="6.25" style="1" customWidth="1"/>
    <col min="1800" max="1800" width="8.375" style="1" customWidth="1"/>
    <col min="1801" max="1801" width="8.125" style="1" customWidth="1"/>
    <col min="1802" max="1802" width="5.75" style="1" customWidth="1"/>
    <col min="1803" max="1803" width="71" style="1" customWidth="1"/>
    <col min="1804" max="1804" width="18" style="1" customWidth="1"/>
    <col min="1805" max="1805" width="19.875" style="1" customWidth="1"/>
    <col min="1806" max="1806" width="13.75" style="1" customWidth="1"/>
    <col min="1807" max="1807" width="11.625" style="1" customWidth="1"/>
    <col min="1808" max="1808" width="13.25" style="1" customWidth="1"/>
    <col min="1809" max="1809" width="15.125" style="1" customWidth="1"/>
    <col min="1810" max="1810" width="15.625" style="1" customWidth="1"/>
    <col min="1811" max="2048" width="9" style="1"/>
    <col min="2049" max="2049" width="7.5" style="1" customWidth="1"/>
    <col min="2050" max="2050" width="7.125" style="1" customWidth="1"/>
    <col min="2051" max="2051" width="10" style="1" customWidth="1"/>
    <col min="2052" max="2052" width="10.75" style="1" customWidth="1"/>
    <col min="2053" max="2053" width="9.75" style="1" customWidth="1"/>
    <col min="2054" max="2054" width="42" style="1" customWidth="1"/>
    <col min="2055" max="2055" width="6.25" style="1" customWidth="1"/>
    <col min="2056" max="2056" width="8.375" style="1" customWidth="1"/>
    <col min="2057" max="2057" width="8.125" style="1" customWidth="1"/>
    <col min="2058" max="2058" width="5.75" style="1" customWidth="1"/>
    <col min="2059" max="2059" width="71" style="1" customWidth="1"/>
    <col min="2060" max="2060" width="18" style="1" customWidth="1"/>
    <col min="2061" max="2061" width="19.875" style="1" customWidth="1"/>
    <col min="2062" max="2062" width="13.75" style="1" customWidth="1"/>
    <col min="2063" max="2063" width="11.625" style="1" customWidth="1"/>
    <col min="2064" max="2064" width="13.25" style="1" customWidth="1"/>
    <col min="2065" max="2065" width="15.125" style="1" customWidth="1"/>
    <col min="2066" max="2066" width="15.625" style="1" customWidth="1"/>
    <col min="2067" max="2304" width="9" style="1"/>
    <col min="2305" max="2305" width="7.5" style="1" customWidth="1"/>
    <col min="2306" max="2306" width="7.125" style="1" customWidth="1"/>
    <col min="2307" max="2307" width="10" style="1" customWidth="1"/>
    <col min="2308" max="2308" width="10.75" style="1" customWidth="1"/>
    <col min="2309" max="2309" width="9.75" style="1" customWidth="1"/>
    <col min="2310" max="2310" width="42" style="1" customWidth="1"/>
    <col min="2311" max="2311" width="6.25" style="1" customWidth="1"/>
    <col min="2312" max="2312" width="8.375" style="1" customWidth="1"/>
    <col min="2313" max="2313" width="8.125" style="1" customWidth="1"/>
    <col min="2314" max="2314" width="5.75" style="1" customWidth="1"/>
    <col min="2315" max="2315" width="71" style="1" customWidth="1"/>
    <col min="2316" max="2316" width="18" style="1" customWidth="1"/>
    <col min="2317" max="2317" width="19.875" style="1" customWidth="1"/>
    <col min="2318" max="2318" width="13.75" style="1" customWidth="1"/>
    <col min="2319" max="2319" width="11.625" style="1" customWidth="1"/>
    <col min="2320" max="2320" width="13.25" style="1" customWidth="1"/>
    <col min="2321" max="2321" width="15.125" style="1" customWidth="1"/>
    <col min="2322" max="2322" width="15.625" style="1" customWidth="1"/>
    <col min="2323" max="2560" width="9" style="1"/>
    <col min="2561" max="2561" width="7.5" style="1" customWidth="1"/>
    <col min="2562" max="2562" width="7.125" style="1" customWidth="1"/>
    <col min="2563" max="2563" width="10" style="1" customWidth="1"/>
    <col min="2564" max="2564" width="10.75" style="1" customWidth="1"/>
    <col min="2565" max="2565" width="9.75" style="1" customWidth="1"/>
    <col min="2566" max="2566" width="42" style="1" customWidth="1"/>
    <col min="2567" max="2567" width="6.25" style="1" customWidth="1"/>
    <col min="2568" max="2568" width="8.375" style="1" customWidth="1"/>
    <col min="2569" max="2569" width="8.125" style="1" customWidth="1"/>
    <col min="2570" max="2570" width="5.75" style="1" customWidth="1"/>
    <col min="2571" max="2571" width="71" style="1" customWidth="1"/>
    <col min="2572" max="2572" width="18" style="1" customWidth="1"/>
    <col min="2573" max="2573" width="19.875" style="1" customWidth="1"/>
    <col min="2574" max="2574" width="13.75" style="1" customWidth="1"/>
    <col min="2575" max="2575" width="11.625" style="1" customWidth="1"/>
    <col min="2576" max="2576" width="13.25" style="1" customWidth="1"/>
    <col min="2577" max="2577" width="15.125" style="1" customWidth="1"/>
    <col min="2578" max="2578" width="15.625" style="1" customWidth="1"/>
    <col min="2579" max="2816" width="9" style="1"/>
    <col min="2817" max="2817" width="7.5" style="1" customWidth="1"/>
    <col min="2818" max="2818" width="7.125" style="1" customWidth="1"/>
    <col min="2819" max="2819" width="10" style="1" customWidth="1"/>
    <col min="2820" max="2820" width="10.75" style="1" customWidth="1"/>
    <col min="2821" max="2821" width="9.75" style="1" customWidth="1"/>
    <col min="2822" max="2822" width="42" style="1" customWidth="1"/>
    <col min="2823" max="2823" width="6.25" style="1" customWidth="1"/>
    <col min="2824" max="2824" width="8.375" style="1" customWidth="1"/>
    <col min="2825" max="2825" width="8.125" style="1" customWidth="1"/>
    <col min="2826" max="2826" width="5.75" style="1" customWidth="1"/>
    <col min="2827" max="2827" width="71" style="1" customWidth="1"/>
    <col min="2828" max="2828" width="18" style="1" customWidth="1"/>
    <col min="2829" max="2829" width="19.875" style="1" customWidth="1"/>
    <col min="2830" max="2830" width="13.75" style="1" customWidth="1"/>
    <col min="2831" max="2831" width="11.625" style="1" customWidth="1"/>
    <col min="2832" max="2832" width="13.25" style="1" customWidth="1"/>
    <col min="2833" max="2833" width="15.125" style="1" customWidth="1"/>
    <col min="2834" max="2834" width="15.625" style="1" customWidth="1"/>
    <col min="2835" max="3072" width="9" style="1"/>
    <col min="3073" max="3073" width="7.5" style="1" customWidth="1"/>
    <col min="3074" max="3074" width="7.125" style="1" customWidth="1"/>
    <col min="3075" max="3075" width="10" style="1" customWidth="1"/>
    <col min="3076" max="3076" width="10.75" style="1" customWidth="1"/>
    <col min="3077" max="3077" width="9.75" style="1" customWidth="1"/>
    <col min="3078" max="3078" width="42" style="1" customWidth="1"/>
    <col min="3079" max="3079" width="6.25" style="1" customWidth="1"/>
    <col min="3080" max="3080" width="8.375" style="1" customWidth="1"/>
    <col min="3081" max="3081" width="8.125" style="1" customWidth="1"/>
    <col min="3082" max="3082" width="5.75" style="1" customWidth="1"/>
    <col min="3083" max="3083" width="71" style="1" customWidth="1"/>
    <col min="3084" max="3084" width="18" style="1" customWidth="1"/>
    <col min="3085" max="3085" width="19.875" style="1" customWidth="1"/>
    <col min="3086" max="3086" width="13.75" style="1" customWidth="1"/>
    <col min="3087" max="3087" width="11.625" style="1" customWidth="1"/>
    <col min="3088" max="3088" width="13.25" style="1" customWidth="1"/>
    <col min="3089" max="3089" width="15.125" style="1" customWidth="1"/>
    <col min="3090" max="3090" width="15.625" style="1" customWidth="1"/>
    <col min="3091" max="3328" width="9" style="1"/>
    <col min="3329" max="3329" width="7.5" style="1" customWidth="1"/>
    <col min="3330" max="3330" width="7.125" style="1" customWidth="1"/>
    <col min="3331" max="3331" width="10" style="1" customWidth="1"/>
    <col min="3332" max="3332" width="10.75" style="1" customWidth="1"/>
    <col min="3333" max="3333" width="9.75" style="1" customWidth="1"/>
    <col min="3334" max="3334" width="42" style="1" customWidth="1"/>
    <col min="3335" max="3335" width="6.25" style="1" customWidth="1"/>
    <col min="3336" max="3336" width="8.375" style="1" customWidth="1"/>
    <col min="3337" max="3337" width="8.125" style="1" customWidth="1"/>
    <col min="3338" max="3338" width="5.75" style="1" customWidth="1"/>
    <col min="3339" max="3339" width="71" style="1" customWidth="1"/>
    <col min="3340" max="3340" width="18" style="1" customWidth="1"/>
    <col min="3341" max="3341" width="19.875" style="1" customWidth="1"/>
    <col min="3342" max="3342" width="13.75" style="1" customWidth="1"/>
    <col min="3343" max="3343" width="11.625" style="1" customWidth="1"/>
    <col min="3344" max="3344" width="13.25" style="1" customWidth="1"/>
    <col min="3345" max="3345" width="15.125" style="1" customWidth="1"/>
    <col min="3346" max="3346" width="15.625" style="1" customWidth="1"/>
    <col min="3347" max="3584" width="9" style="1"/>
    <col min="3585" max="3585" width="7.5" style="1" customWidth="1"/>
    <col min="3586" max="3586" width="7.125" style="1" customWidth="1"/>
    <col min="3587" max="3587" width="10" style="1" customWidth="1"/>
    <col min="3588" max="3588" width="10.75" style="1" customWidth="1"/>
    <col min="3589" max="3589" width="9.75" style="1" customWidth="1"/>
    <col min="3590" max="3590" width="42" style="1" customWidth="1"/>
    <col min="3591" max="3591" width="6.25" style="1" customWidth="1"/>
    <col min="3592" max="3592" width="8.375" style="1" customWidth="1"/>
    <col min="3593" max="3593" width="8.125" style="1" customWidth="1"/>
    <col min="3594" max="3594" width="5.75" style="1" customWidth="1"/>
    <col min="3595" max="3595" width="71" style="1" customWidth="1"/>
    <col min="3596" max="3596" width="18" style="1" customWidth="1"/>
    <col min="3597" max="3597" width="19.875" style="1" customWidth="1"/>
    <col min="3598" max="3598" width="13.75" style="1" customWidth="1"/>
    <col min="3599" max="3599" width="11.625" style="1" customWidth="1"/>
    <col min="3600" max="3600" width="13.25" style="1" customWidth="1"/>
    <col min="3601" max="3601" width="15.125" style="1" customWidth="1"/>
    <col min="3602" max="3602" width="15.625" style="1" customWidth="1"/>
    <col min="3603" max="3840" width="9" style="1"/>
    <col min="3841" max="3841" width="7.5" style="1" customWidth="1"/>
    <col min="3842" max="3842" width="7.125" style="1" customWidth="1"/>
    <col min="3843" max="3843" width="10" style="1" customWidth="1"/>
    <col min="3844" max="3844" width="10.75" style="1" customWidth="1"/>
    <col min="3845" max="3845" width="9.75" style="1" customWidth="1"/>
    <col min="3846" max="3846" width="42" style="1" customWidth="1"/>
    <col min="3847" max="3847" width="6.25" style="1" customWidth="1"/>
    <col min="3848" max="3848" width="8.375" style="1" customWidth="1"/>
    <col min="3849" max="3849" width="8.125" style="1" customWidth="1"/>
    <col min="3850" max="3850" width="5.75" style="1" customWidth="1"/>
    <col min="3851" max="3851" width="71" style="1" customWidth="1"/>
    <col min="3852" max="3852" width="18" style="1" customWidth="1"/>
    <col min="3853" max="3853" width="19.875" style="1" customWidth="1"/>
    <col min="3854" max="3854" width="13.75" style="1" customWidth="1"/>
    <col min="3855" max="3855" width="11.625" style="1" customWidth="1"/>
    <col min="3856" max="3856" width="13.25" style="1" customWidth="1"/>
    <col min="3857" max="3857" width="15.125" style="1" customWidth="1"/>
    <col min="3858" max="3858" width="15.625" style="1" customWidth="1"/>
    <col min="3859" max="4096" width="9" style="1"/>
    <col min="4097" max="4097" width="7.5" style="1" customWidth="1"/>
    <col min="4098" max="4098" width="7.125" style="1" customWidth="1"/>
    <col min="4099" max="4099" width="10" style="1" customWidth="1"/>
    <col min="4100" max="4100" width="10.75" style="1" customWidth="1"/>
    <col min="4101" max="4101" width="9.75" style="1" customWidth="1"/>
    <col min="4102" max="4102" width="42" style="1" customWidth="1"/>
    <col min="4103" max="4103" width="6.25" style="1" customWidth="1"/>
    <col min="4104" max="4104" width="8.375" style="1" customWidth="1"/>
    <col min="4105" max="4105" width="8.125" style="1" customWidth="1"/>
    <col min="4106" max="4106" width="5.75" style="1" customWidth="1"/>
    <col min="4107" max="4107" width="71" style="1" customWidth="1"/>
    <col min="4108" max="4108" width="18" style="1" customWidth="1"/>
    <col min="4109" max="4109" width="19.875" style="1" customWidth="1"/>
    <col min="4110" max="4110" width="13.75" style="1" customWidth="1"/>
    <col min="4111" max="4111" width="11.625" style="1" customWidth="1"/>
    <col min="4112" max="4112" width="13.25" style="1" customWidth="1"/>
    <col min="4113" max="4113" width="15.125" style="1" customWidth="1"/>
    <col min="4114" max="4114" width="15.625" style="1" customWidth="1"/>
    <col min="4115" max="4352" width="9" style="1"/>
    <col min="4353" max="4353" width="7.5" style="1" customWidth="1"/>
    <col min="4354" max="4354" width="7.125" style="1" customWidth="1"/>
    <col min="4355" max="4355" width="10" style="1" customWidth="1"/>
    <col min="4356" max="4356" width="10.75" style="1" customWidth="1"/>
    <col min="4357" max="4357" width="9.75" style="1" customWidth="1"/>
    <col min="4358" max="4358" width="42" style="1" customWidth="1"/>
    <col min="4359" max="4359" width="6.25" style="1" customWidth="1"/>
    <col min="4360" max="4360" width="8.375" style="1" customWidth="1"/>
    <col min="4361" max="4361" width="8.125" style="1" customWidth="1"/>
    <col min="4362" max="4362" width="5.75" style="1" customWidth="1"/>
    <col min="4363" max="4363" width="71" style="1" customWidth="1"/>
    <col min="4364" max="4364" width="18" style="1" customWidth="1"/>
    <col min="4365" max="4365" width="19.875" style="1" customWidth="1"/>
    <col min="4366" max="4366" width="13.75" style="1" customWidth="1"/>
    <col min="4367" max="4367" width="11.625" style="1" customWidth="1"/>
    <col min="4368" max="4368" width="13.25" style="1" customWidth="1"/>
    <col min="4369" max="4369" width="15.125" style="1" customWidth="1"/>
    <col min="4370" max="4370" width="15.625" style="1" customWidth="1"/>
    <col min="4371" max="4608" width="9" style="1"/>
    <col min="4609" max="4609" width="7.5" style="1" customWidth="1"/>
    <col min="4610" max="4610" width="7.125" style="1" customWidth="1"/>
    <col min="4611" max="4611" width="10" style="1" customWidth="1"/>
    <col min="4612" max="4612" width="10.75" style="1" customWidth="1"/>
    <col min="4613" max="4613" width="9.75" style="1" customWidth="1"/>
    <col min="4614" max="4614" width="42" style="1" customWidth="1"/>
    <col min="4615" max="4615" width="6.25" style="1" customWidth="1"/>
    <col min="4616" max="4616" width="8.375" style="1" customWidth="1"/>
    <col min="4617" max="4617" width="8.125" style="1" customWidth="1"/>
    <col min="4618" max="4618" width="5.75" style="1" customWidth="1"/>
    <col min="4619" max="4619" width="71" style="1" customWidth="1"/>
    <col min="4620" max="4620" width="18" style="1" customWidth="1"/>
    <col min="4621" max="4621" width="19.875" style="1" customWidth="1"/>
    <col min="4622" max="4622" width="13.75" style="1" customWidth="1"/>
    <col min="4623" max="4623" width="11.625" style="1" customWidth="1"/>
    <col min="4624" max="4624" width="13.25" style="1" customWidth="1"/>
    <col min="4625" max="4625" width="15.125" style="1" customWidth="1"/>
    <col min="4626" max="4626" width="15.625" style="1" customWidth="1"/>
    <col min="4627" max="4864" width="9" style="1"/>
    <col min="4865" max="4865" width="7.5" style="1" customWidth="1"/>
    <col min="4866" max="4866" width="7.125" style="1" customWidth="1"/>
    <col min="4867" max="4867" width="10" style="1" customWidth="1"/>
    <col min="4868" max="4868" width="10.75" style="1" customWidth="1"/>
    <col min="4869" max="4869" width="9.75" style="1" customWidth="1"/>
    <col min="4870" max="4870" width="42" style="1" customWidth="1"/>
    <col min="4871" max="4871" width="6.25" style="1" customWidth="1"/>
    <col min="4872" max="4872" width="8.375" style="1" customWidth="1"/>
    <col min="4873" max="4873" width="8.125" style="1" customWidth="1"/>
    <col min="4874" max="4874" width="5.75" style="1" customWidth="1"/>
    <col min="4875" max="4875" width="71" style="1" customWidth="1"/>
    <col min="4876" max="4876" width="18" style="1" customWidth="1"/>
    <col min="4877" max="4877" width="19.875" style="1" customWidth="1"/>
    <col min="4878" max="4878" width="13.75" style="1" customWidth="1"/>
    <col min="4879" max="4879" width="11.625" style="1" customWidth="1"/>
    <col min="4880" max="4880" width="13.25" style="1" customWidth="1"/>
    <col min="4881" max="4881" width="15.125" style="1" customWidth="1"/>
    <col min="4882" max="4882" width="15.625" style="1" customWidth="1"/>
    <col min="4883" max="5120" width="9" style="1"/>
    <col min="5121" max="5121" width="7.5" style="1" customWidth="1"/>
    <col min="5122" max="5122" width="7.125" style="1" customWidth="1"/>
    <col min="5123" max="5123" width="10" style="1" customWidth="1"/>
    <col min="5124" max="5124" width="10.75" style="1" customWidth="1"/>
    <col min="5125" max="5125" width="9.75" style="1" customWidth="1"/>
    <col min="5126" max="5126" width="42" style="1" customWidth="1"/>
    <col min="5127" max="5127" width="6.25" style="1" customWidth="1"/>
    <col min="5128" max="5128" width="8.375" style="1" customWidth="1"/>
    <col min="5129" max="5129" width="8.125" style="1" customWidth="1"/>
    <col min="5130" max="5130" width="5.75" style="1" customWidth="1"/>
    <col min="5131" max="5131" width="71" style="1" customWidth="1"/>
    <col min="5132" max="5132" width="18" style="1" customWidth="1"/>
    <col min="5133" max="5133" width="19.875" style="1" customWidth="1"/>
    <col min="5134" max="5134" width="13.75" style="1" customWidth="1"/>
    <col min="5135" max="5135" width="11.625" style="1" customWidth="1"/>
    <col min="5136" max="5136" width="13.25" style="1" customWidth="1"/>
    <col min="5137" max="5137" width="15.125" style="1" customWidth="1"/>
    <col min="5138" max="5138" width="15.625" style="1" customWidth="1"/>
    <col min="5139" max="5376" width="9" style="1"/>
    <col min="5377" max="5377" width="7.5" style="1" customWidth="1"/>
    <col min="5378" max="5378" width="7.125" style="1" customWidth="1"/>
    <col min="5379" max="5379" width="10" style="1" customWidth="1"/>
    <col min="5380" max="5380" width="10.75" style="1" customWidth="1"/>
    <col min="5381" max="5381" width="9.75" style="1" customWidth="1"/>
    <col min="5382" max="5382" width="42" style="1" customWidth="1"/>
    <col min="5383" max="5383" width="6.25" style="1" customWidth="1"/>
    <col min="5384" max="5384" width="8.375" style="1" customWidth="1"/>
    <col min="5385" max="5385" width="8.125" style="1" customWidth="1"/>
    <col min="5386" max="5386" width="5.75" style="1" customWidth="1"/>
    <col min="5387" max="5387" width="71" style="1" customWidth="1"/>
    <col min="5388" max="5388" width="18" style="1" customWidth="1"/>
    <col min="5389" max="5389" width="19.875" style="1" customWidth="1"/>
    <col min="5390" max="5390" width="13.75" style="1" customWidth="1"/>
    <col min="5391" max="5391" width="11.625" style="1" customWidth="1"/>
    <col min="5392" max="5392" width="13.25" style="1" customWidth="1"/>
    <col min="5393" max="5393" width="15.125" style="1" customWidth="1"/>
    <col min="5394" max="5394" width="15.625" style="1" customWidth="1"/>
    <col min="5395" max="5632" width="9" style="1"/>
    <col min="5633" max="5633" width="7.5" style="1" customWidth="1"/>
    <col min="5634" max="5634" width="7.125" style="1" customWidth="1"/>
    <col min="5635" max="5635" width="10" style="1" customWidth="1"/>
    <col min="5636" max="5636" width="10.75" style="1" customWidth="1"/>
    <col min="5637" max="5637" width="9.75" style="1" customWidth="1"/>
    <col min="5638" max="5638" width="42" style="1" customWidth="1"/>
    <col min="5639" max="5639" width="6.25" style="1" customWidth="1"/>
    <col min="5640" max="5640" width="8.375" style="1" customWidth="1"/>
    <col min="5641" max="5641" width="8.125" style="1" customWidth="1"/>
    <col min="5642" max="5642" width="5.75" style="1" customWidth="1"/>
    <col min="5643" max="5643" width="71" style="1" customWidth="1"/>
    <col min="5644" max="5644" width="18" style="1" customWidth="1"/>
    <col min="5645" max="5645" width="19.875" style="1" customWidth="1"/>
    <col min="5646" max="5646" width="13.75" style="1" customWidth="1"/>
    <col min="5647" max="5647" width="11.625" style="1" customWidth="1"/>
    <col min="5648" max="5648" width="13.25" style="1" customWidth="1"/>
    <col min="5649" max="5649" width="15.125" style="1" customWidth="1"/>
    <col min="5650" max="5650" width="15.625" style="1" customWidth="1"/>
    <col min="5651" max="5888" width="9" style="1"/>
    <col min="5889" max="5889" width="7.5" style="1" customWidth="1"/>
    <col min="5890" max="5890" width="7.125" style="1" customWidth="1"/>
    <col min="5891" max="5891" width="10" style="1" customWidth="1"/>
    <col min="5892" max="5892" width="10.75" style="1" customWidth="1"/>
    <col min="5893" max="5893" width="9.75" style="1" customWidth="1"/>
    <col min="5894" max="5894" width="42" style="1" customWidth="1"/>
    <col min="5895" max="5895" width="6.25" style="1" customWidth="1"/>
    <col min="5896" max="5896" width="8.375" style="1" customWidth="1"/>
    <col min="5897" max="5897" width="8.125" style="1" customWidth="1"/>
    <col min="5898" max="5898" width="5.75" style="1" customWidth="1"/>
    <col min="5899" max="5899" width="71" style="1" customWidth="1"/>
    <col min="5900" max="5900" width="18" style="1" customWidth="1"/>
    <col min="5901" max="5901" width="19.875" style="1" customWidth="1"/>
    <col min="5902" max="5902" width="13.75" style="1" customWidth="1"/>
    <col min="5903" max="5903" width="11.625" style="1" customWidth="1"/>
    <col min="5904" max="5904" width="13.25" style="1" customWidth="1"/>
    <col min="5905" max="5905" width="15.125" style="1" customWidth="1"/>
    <col min="5906" max="5906" width="15.625" style="1" customWidth="1"/>
    <col min="5907" max="6144" width="9" style="1"/>
    <col min="6145" max="6145" width="7.5" style="1" customWidth="1"/>
    <col min="6146" max="6146" width="7.125" style="1" customWidth="1"/>
    <col min="6147" max="6147" width="10" style="1" customWidth="1"/>
    <col min="6148" max="6148" width="10.75" style="1" customWidth="1"/>
    <col min="6149" max="6149" width="9.75" style="1" customWidth="1"/>
    <col min="6150" max="6150" width="42" style="1" customWidth="1"/>
    <col min="6151" max="6151" width="6.25" style="1" customWidth="1"/>
    <col min="6152" max="6152" width="8.375" style="1" customWidth="1"/>
    <col min="6153" max="6153" width="8.125" style="1" customWidth="1"/>
    <col min="6154" max="6154" width="5.75" style="1" customWidth="1"/>
    <col min="6155" max="6155" width="71" style="1" customWidth="1"/>
    <col min="6156" max="6156" width="18" style="1" customWidth="1"/>
    <col min="6157" max="6157" width="19.875" style="1" customWidth="1"/>
    <col min="6158" max="6158" width="13.75" style="1" customWidth="1"/>
    <col min="6159" max="6159" width="11.625" style="1" customWidth="1"/>
    <col min="6160" max="6160" width="13.25" style="1" customWidth="1"/>
    <col min="6161" max="6161" width="15.125" style="1" customWidth="1"/>
    <col min="6162" max="6162" width="15.625" style="1" customWidth="1"/>
    <col min="6163" max="6400" width="9" style="1"/>
    <col min="6401" max="6401" width="7.5" style="1" customWidth="1"/>
    <col min="6402" max="6402" width="7.125" style="1" customWidth="1"/>
    <col min="6403" max="6403" width="10" style="1" customWidth="1"/>
    <col min="6404" max="6404" width="10.75" style="1" customWidth="1"/>
    <col min="6405" max="6405" width="9.75" style="1" customWidth="1"/>
    <col min="6406" max="6406" width="42" style="1" customWidth="1"/>
    <col min="6407" max="6407" width="6.25" style="1" customWidth="1"/>
    <col min="6408" max="6408" width="8.375" style="1" customWidth="1"/>
    <col min="6409" max="6409" width="8.125" style="1" customWidth="1"/>
    <col min="6410" max="6410" width="5.75" style="1" customWidth="1"/>
    <col min="6411" max="6411" width="71" style="1" customWidth="1"/>
    <col min="6412" max="6412" width="18" style="1" customWidth="1"/>
    <col min="6413" max="6413" width="19.875" style="1" customWidth="1"/>
    <col min="6414" max="6414" width="13.75" style="1" customWidth="1"/>
    <col min="6415" max="6415" width="11.625" style="1" customWidth="1"/>
    <col min="6416" max="6416" width="13.25" style="1" customWidth="1"/>
    <col min="6417" max="6417" width="15.125" style="1" customWidth="1"/>
    <col min="6418" max="6418" width="15.625" style="1" customWidth="1"/>
    <col min="6419" max="6656" width="9" style="1"/>
    <col min="6657" max="6657" width="7.5" style="1" customWidth="1"/>
    <col min="6658" max="6658" width="7.125" style="1" customWidth="1"/>
    <col min="6659" max="6659" width="10" style="1" customWidth="1"/>
    <col min="6660" max="6660" width="10.75" style="1" customWidth="1"/>
    <col min="6661" max="6661" width="9.75" style="1" customWidth="1"/>
    <col min="6662" max="6662" width="42" style="1" customWidth="1"/>
    <col min="6663" max="6663" width="6.25" style="1" customWidth="1"/>
    <col min="6664" max="6664" width="8.375" style="1" customWidth="1"/>
    <col min="6665" max="6665" width="8.125" style="1" customWidth="1"/>
    <col min="6666" max="6666" width="5.75" style="1" customWidth="1"/>
    <col min="6667" max="6667" width="71" style="1" customWidth="1"/>
    <col min="6668" max="6668" width="18" style="1" customWidth="1"/>
    <col min="6669" max="6669" width="19.875" style="1" customWidth="1"/>
    <col min="6670" max="6670" width="13.75" style="1" customWidth="1"/>
    <col min="6671" max="6671" width="11.625" style="1" customWidth="1"/>
    <col min="6672" max="6672" width="13.25" style="1" customWidth="1"/>
    <col min="6673" max="6673" width="15.125" style="1" customWidth="1"/>
    <col min="6674" max="6674" width="15.625" style="1" customWidth="1"/>
    <col min="6675" max="6912" width="9" style="1"/>
    <col min="6913" max="6913" width="7.5" style="1" customWidth="1"/>
    <col min="6914" max="6914" width="7.125" style="1" customWidth="1"/>
    <col min="6915" max="6915" width="10" style="1" customWidth="1"/>
    <col min="6916" max="6916" width="10.75" style="1" customWidth="1"/>
    <col min="6917" max="6917" width="9.75" style="1" customWidth="1"/>
    <col min="6918" max="6918" width="42" style="1" customWidth="1"/>
    <col min="6919" max="6919" width="6.25" style="1" customWidth="1"/>
    <col min="6920" max="6920" width="8.375" style="1" customWidth="1"/>
    <col min="6921" max="6921" width="8.125" style="1" customWidth="1"/>
    <col min="6922" max="6922" width="5.75" style="1" customWidth="1"/>
    <col min="6923" max="6923" width="71" style="1" customWidth="1"/>
    <col min="6924" max="6924" width="18" style="1" customWidth="1"/>
    <col min="6925" max="6925" width="19.875" style="1" customWidth="1"/>
    <col min="6926" max="6926" width="13.75" style="1" customWidth="1"/>
    <col min="6927" max="6927" width="11.625" style="1" customWidth="1"/>
    <col min="6928" max="6928" width="13.25" style="1" customWidth="1"/>
    <col min="6929" max="6929" width="15.125" style="1" customWidth="1"/>
    <col min="6930" max="6930" width="15.625" style="1" customWidth="1"/>
    <col min="6931" max="7168" width="9" style="1"/>
    <col min="7169" max="7169" width="7.5" style="1" customWidth="1"/>
    <col min="7170" max="7170" width="7.125" style="1" customWidth="1"/>
    <col min="7171" max="7171" width="10" style="1" customWidth="1"/>
    <col min="7172" max="7172" width="10.75" style="1" customWidth="1"/>
    <col min="7173" max="7173" width="9.75" style="1" customWidth="1"/>
    <col min="7174" max="7174" width="42" style="1" customWidth="1"/>
    <col min="7175" max="7175" width="6.25" style="1" customWidth="1"/>
    <col min="7176" max="7176" width="8.375" style="1" customWidth="1"/>
    <col min="7177" max="7177" width="8.125" style="1" customWidth="1"/>
    <col min="7178" max="7178" width="5.75" style="1" customWidth="1"/>
    <col min="7179" max="7179" width="71" style="1" customWidth="1"/>
    <col min="7180" max="7180" width="18" style="1" customWidth="1"/>
    <col min="7181" max="7181" width="19.875" style="1" customWidth="1"/>
    <col min="7182" max="7182" width="13.75" style="1" customWidth="1"/>
    <col min="7183" max="7183" width="11.625" style="1" customWidth="1"/>
    <col min="7184" max="7184" width="13.25" style="1" customWidth="1"/>
    <col min="7185" max="7185" width="15.125" style="1" customWidth="1"/>
    <col min="7186" max="7186" width="15.625" style="1" customWidth="1"/>
    <col min="7187" max="7424" width="9" style="1"/>
    <col min="7425" max="7425" width="7.5" style="1" customWidth="1"/>
    <col min="7426" max="7426" width="7.125" style="1" customWidth="1"/>
    <col min="7427" max="7427" width="10" style="1" customWidth="1"/>
    <col min="7428" max="7428" width="10.75" style="1" customWidth="1"/>
    <col min="7429" max="7429" width="9.75" style="1" customWidth="1"/>
    <col min="7430" max="7430" width="42" style="1" customWidth="1"/>
    <col min="7431" max="7431" width="6.25" style="1" customWidth="1"/>
    <col min="7432" max="7432" width="8.375" style="1" customWidth="1"/>
    <col min="7433" max="7433" width="8.125" style="1" customWidth="1"/>
    <col min="7434" max="7434" width="5.75" style="1" customWidth="1"/>
    <col min="7435" max="7435" width="71" style="1" customWidth="1"/>
    <col min="7436" max="7436" width="18" style="1" customWidth="1"/>
    <col min="7437" max="7437" width="19.875" style="1" customWidth="1"/>
    <col min="7438" max="7438" width="13.75" style="1" customWidth="1"/>
    <col min="7439" max="7439" width="11.625" style="1" customWidth="1"/>
    <col min="7440" max="7440" width="13.25" style="1" customWidth="1"/>
    <col min="7441" max="7441" width="15.125" style="1" customWidth="1"/>
    <col min="7442" max="7442" width="15.625" style="1" customWidth="1"/>
    <col min="7443" max="7680" width="9" style="1"/>
    <col min="7681" max="7681" width="7.5" style="1" customWidth="1"/>
    <col min="7682" max="7682" width="7.125" style="1" customWidth="1"/>
    <col min="7683" max="7683" width="10" style="1" customWidth="1"/>
    <col min="7684" max="7684" width="10.75" style="1" customWidth="1"/>
    <col min="7685" max="7685" width="9.75" style="1" customWidth="1"/>
    <col min="7686" max="7686" width="42" style="1" customWidth="1"/>
    <col min="7687" max="7687" width="6.25" style="1" customWidth="1"/>
    <col min="7688" max="7688" width="8.375" style="1" customWidth="1"/>
    <col min="7689" max="7689" width="8.125" style="1" customWidth="1"/>
    <col min="7690" max="7690" width="5.75" style="1" customWidth="1"/>
    <col min="7691" max="7691" width="71" style="1" customWidth="1"/>
    <col min="7692" max="7692" width="18" style="1" customWidth="1"/>
    <col min="7693" max="7693" width="19.875" style="1" customWidth="1"/>
    <col min="7694" max="7694" width="13.75" style="1" customWidth="1"/>
    <col min="7695" max="7695" width="11.625" style="1" customWidth="1"/>
    <col min="7696" max="7696" width="13.25" style="1" customWidth="1"/>
    <col min="7697" max="7697" width="15.125" style="1" customWidth="1"/>
    <col min="7698" max="7698" width="15.625" style="1" customWidth="1"/>
    <col min="7699" max="7936" width="9" style="1"/>
    <col min="7937" max="7937" width="7.5" style="1" customWidth="1"/>
    <col min="7938" max="7938" width="7.125" style="1" customWidth="1"/>
    <col min="7939" max="7939" width="10" style="1" customWidth="1"/>
    <col min="7940" max="7940" width="10.75" style="1" customWidth="1"/>
    <col min="7941" max="7941" width="9.75" style="1" customWidth="1"/>
    <col min="7942" max="7942" width="42" style="1" customWidth="1"/>
    <col min="7943" max="7943" width="6.25" style="1" customWidth="1"/>
    <col min="7944" max="7944" width="8.375" style="1" customWidth="1"/>
    <col min="7945" max="7945" width="8.125" style="1" customWidth="1"/>
    <col min="7946" max="7946" width="5.75" style="1" customWidth="1"/>
    <col min="7947" max="7947" width="71" style="1" customWidth="1"/>
    <col min="7948" max="7948" width="18" style="1" customWidth="1"/>
    <col min="7949" max="7949" width="19.875" style="1" customWidth="1"/>
    <col min="7950" max="7950" width="13.75" style="1" customWidth="1"/>
    <col min="7951" max="7951" width="11.625" style="1" customWidth="1"/>
    <col min="7952" max="7952" width="13.25" style="1" customWidth="1"/>
    <col min="7953" max="7953" width="15.125" style="1" customWidth="1"/>
    <col min="7954" max="7954" width="15.625" style="1" customWidth="1"/>
    <col min="7955" max="8192" width="9" style="1"/>
    <col min="8193" max="8193" width="7.5" style="1" customWidth="1"/>
    <col min="8194" max="8194" width="7.125" style="1" customWidth="1"/>
    <col min="8195" max="8195" width="10" style="1" customWidth="1"/>
    <col min="8196" max="8196" width="10.75" style="1" customWidth="1"/>
    <col min="8197" max="8197" width="9.75" style="1" customWidth="1"/>
    <col min="8198" max="8198" width="42" style="1" customWidth="1"/>
    <col min="8199" max="8199" width="6.25" style="1" customWidth="1"/>
    <col min="8200" max="8200" width="8.375" style="1" customWidth="1"/>
    <col min="8201" max="8201" width="8.125" style="1" customWidth="1"/>
    <col min="8202" max="8202" width="5.75" style="1" customWidth="1"/>
    <col min="8203" max="8203" width="71" style="1" customWidth="1"/>
    <col min="8204" max="8204" width="18" style="1" customWidth="1"/>
    <col min="8205" max="8205" width="19.875" style="1" customWidth="1"/>
    <col min="8206" max="8206" width="13.75" style="1" customWidth="1"/>
    <col min="8207" max="8207" width="11.625" style="1" customWidth="1"/>
    <col min="8208" max="8208" width="13.25" style="1" customWidth="1"/>
    <col min="8209" max="8209" width="15.125" style="1" customWidth="1"/>
    <col min="8210" max="8210" width="15.625" style="1" customWidth="1"/>
    <col min="8211" max="8448" width="9" style="1"/>
    <col min="8449" max="8449" width="7.5" style="1" customWidth="1"/>
    <col min="8450" max="8450" width="7.125" style="1" customWidth="1"/>
    <col min="8451" max="8451" width="10" style="1" customWidth="1"/>
    <col min="8452" max="8452" width="10.75" style="1" customWidth="1"/>
    <col min="8453" max="8453" width="9.75" style="1" customWidth="1"/>
    <col min="8454" max="8454" width="42" style="1" customWidth="1"/>
    <col min="8455" max="8455" width="6.25" style="1" customWidth="1"/>
    <col min="8456" max="8456" width="8.375" style="1" customWidth="1"/>
    <col min="8457" max="8457" width="8.125" style="1" customWidth="1"/>
    <col min="8458" max="8458" width="5.75" style="1" customWidth="1"/>
    <col min="8459" max="8459" width="71" style="1" customWidth="1"/>
    <col min="8460" max="8460" width="18" style="1" customWidth="1"/>
    <col min="8461" max="8461" width="19.875" style="1" customWidth="1"/>
    <col min="8462" max="8462" width="13.75" style="1" customWidth="1"/>
    <col min="8463" max="8463" width="11.625" style="1" customWidth="1"/>
    <col min="8464" max="8464" width="13.25" style="1" customWidth="1"/>
    <col min="8465" max="8465" width="15.125" style="1" customWidth="1"/>
    <col min="8466" max="8466" width="15.625" style="1" customWidth="1"/>
    <col min="8467" max="8704" width="9" style="1"/>
    <col min="8705" max="8705" width="7.5" style="1" customWidth="1"/>
    <col min="8706" max="8706" width="7.125" style="1" customWidth="1"/>
    <col min="8707" max="8707" width="10" style="1" customWidth="1"/>
    <col min="8708" max="8708" width="10.75" style="1" customWidth="1"/>
    <col min="8709" max="8709" width="9.75" style="1" customWidth="1"/>
    <col min="8710" max="8710" width="42" style="1" customWidth="1"/>
    <col min="8711" max="8711" width="6.25" style="1" customWidth="1"/>
    <col min="8712" max="8712" width="8.375" style="1" customWidth="1"/>
    <col min="8713" max="8713" width="8.125" style="1" customWidth="1"/>
    <col min="8714" max="8714" width="5.75" style="1" customWidth="1"/>
    <col min="8715" max="8715" width="71" style="1" customWidth="1"/>
    <col min="8716" max="8716" width="18" style="1" customWidth="1"/>
    <col min="8717" max="8717" width="19.875" style="1" customWidth="1"/>
    <col min="8718" max="8718" width="13.75" style="1" customWidth="1"/>
    <col min="8719" max="8719" width="11.625" style="1" customWidth="1"/>
    <col min="8720" max="8720" width="13.25" style="1" customWidth="1"/>
    <col min="8721" max="8721" width="15.125" style="1" customWidth="1"/>
    <col min="8722" max="8722" width="15.625" style="1" customWidth="1"/>
    <col min="8723" max="8960" width="9" style="1"/>
    <col min="8961" max="8961" width="7.5" style="1" customWidth="1"/>
    <col min="8962" max="8962" width="7.125" style="1" customWidth="1"/>
    <col min="8963" max="8963" width="10" style="1" customWidth="1"/>
    <col min="8964" max="8964" width="10.75" style="1" customWidth="1"/>
    <col min="8965" max="8965" width="9.75" style="1" customWidth="1"/>
    <col min="8966" max="8966" width="42" style="1" customWidth="1"/>
    <col min="8967" max="8967" width="6.25" style="1" customWidth="1"/>
    <col min="8968" max="8968" width="8.375" style="1" customWidth="1"/>
    <col min="8969" max="8969" width="8.125" style="1" customWidth="1"/>
    <col min="8970" max="8970" width="5.75" style="1" customWidth="1"/>
    <col min="8971" max="8971" width="71" style="1" customWidth="1"/>
    <col min="8972" max="8972" width="18" style="1" customWidth="1"/>
    <col min="8973" max="8973" width="19.875" style="1" customWidth="1"/>
    <col min="8974" max="8974" width="13.75" style="1" customWidth="1"/>
    <col min="8975" max="8975" width="11.625" style="1" customWidth="1"/>
    <col min="8976" max="8976" width="13.25" style="1" customWidth="1"/>
    <col min="8977" max="8977" width="15.125" style="1" customWidth="1"/>
    <col min="8978" max="8978" width="15.625" style="1" customWidth="1"/>
    <col min="8979" max="9216" width="9" style="1"/>
    <col min="9217" max="9217" width="7.5" style="1" customWidth="1"/>
    <col min="9218" max="9218" width="7.125" style="1" customWidth="1"/>
    <col min="9219" max="9219" width="10" style="1" customWidth="1"/>
    <col min="9220" max="9220" width="10.75" style="1" customWidth="1"/>
    <col min="9221" max="9221" width="9.75" style="1" customWidth="1"/>
    <col min="9222" max="9222" width="42" style="1" customWidth="1"/>
    <col min="9223" max="9223" width="6.25" style="1" customWidth="1"/>
    <col min="9224" max="9224" width="8.375" style="1" customWidth="1"/>
    <col min="9225" max="9225" width="8.125" style="1" customWidth="1"/>
    <col min="9226" max="9226" width="5.75" style="1" customWidth="1"/>
    <col min="9227" max="9227" width="71" style="1" customWidth="1"/>
    <col min="9228" max="9228" width="18" style="1" customWidth="1"/>
    <col min="9229" max="9229" width="19.875" style="1" customWidth="1"/>
    <col min="9230" max="9230" width="13.75" style="1" customWidth="1"/>
    <col min="9231" max="9231" width="11.625" style="1" customWidth="1"/>
    <col min="9232" max="9232" width="13.25" style="1" customWidth="1"/>
    <col min="9233" max="9233" width="15.125" style="1" customWidth="1"/>
    <col min="9234" max="9234" width="15.625" style="1" customWidth="1"/>
    <col min="9235" max="9472" width="9" style="1"/>
    <col min="9473" max="9473" width="7.5" style="1" customWidth="1"/>
    <col min="9474" max="9474" width="7.125" style="1" customWidth="1"/>
    <col min="9475" max="9475" width="10" style="1" customWidth="1"/>
    <col min="9476" max="9476" width="10.75" style="1" customWidth="1"/>
    <col min="9477" max="9477" width="9.75" style="1" customWidth="1"/>
    <col min="9478" max="9478" width="42" style="1" customWidth="1"/>
    <col min="9479" max="9479" width="6.25" style="1" customWidth="1"/>
    <col min="9480" max="9480" width="8.375" style="1" customWidth="1"/>
    <col min="9481" max="9481" width="8.125" style="1" customWidth="1"/>
    <col min="9482" max="9482" width="5.75" style="1" customWidth="1"/>
    <col min="9483" max="9483" width="71" style="1" customWidth="1"/>
    <col min="9484" max="9484" width="18" style="1" customWidth="1"/>
    <col min="9485" max="9485" width="19.875" style="1" customWidth="1"/>
    <col min="9486" max="9486" width="13.75" style="1" customWidth="1"/>
    <col min="9487" max="9487" width="11.625" style="1" customWidth="1"/>
    <col min="9488" max="9488" width="13.25" style="1" customWidth="1"/>
    <col min="9489" max="9489" width="15.125" style="1" customWidth="1"/>
    <col min="9490" max="9490" width="15.625" style="1" customWidth="1"/>
    <col min="9491" max="9728" width="9" style="1"/>
    <col min="9729" max="9729" width="7.5" style="1" customWidth="1"/>
    <col min="9730" max="9730" width="7.125" style="1" customWidth="1"/>
    <col min="9731" max="9731" width="10" style="1" customWidth="1"/>
    <col min="9732" max="9732" width="10.75" style="1" customWidth="1"/>
    <col min="9733" max="9733" width="9.75" style="1" customWidth="1"/>
    <col min="9734" max="9734" width="42" style="1" customWidth="1"/>
    <col min="9735" max="9735" width="6.25" style="1" customWidth="1"/>
    <col min="9736" max="9736" width="8.375" style="1" customWidth="1"/>
    <col min="9737" max="9737" width="8.125" style="1" customWidth="1"/>
    <col min="9738" max="9738" width="5.75" style="1" customWidth="1"/>
    <col min="9739" max="9739" width="71" style="1" customWidth="1"/>
    <col min="9740" max="9740" width="18" style="1" customWidth="1"/>
    <col min="9741" max="9741" width="19.875" style="1" customWidth="1"/>
    <col min="9742" max="9742" width="13.75" style="1" customWidth="1"/>
    <col min="9743" max="9743" width="11.625" style="1" customWidth="1"/>
    <col min="9744" max="9744" width="13.25" style="1" customWidth="1"/>
    <col min="9745" max="9745" width="15.125" style="1" customWidth="1"/>
    <col min="9746" max="9746" width="15.625" style="1" customWidth="1"/>
    <col min="9747" max="9984" width="9" style="1"/>
    <col min="9985" max="9985" width="7.5" style="1" customWidth="1"/>
    <col min="9986" max="9986" width="7.125" style="1" customWidth="1"/>
    <col min="9987" max="9987" width="10" style="1" customWidth="1"/>
    <col min="9988" max="9988" width="10.75" style="1" customWidth="1"/>
    <col min="9989" max="9989" width="9.75" style="1" customWidth="1"/>
    <col min="9990" max="9990" width="42" style="1" customWidth="1"/>
    <col min="9991" max="9991" width="6.25" style="1" customWidth="1"/>
    <col min="9992" max="9992" width="8.375" style="1" customWidth="1"/>
    <col min="9993" max="9993" width="8.125" style="1" customWidth="1"/>
    <col min="9994" max="9994" width="5.75" style="1" customWidth="1"/>
    <col min="9995" max="9995" width="71" style="1" customWidth="1"/>
    <col min="9996" max="9996" width="18" style="1" customWidth="1"/>
    <col min="9997" max="9997" width="19.875" style="1" customWidth="1"/>
    <col min="9998" max="9998" width="13.75" style="1" customWidth="1"/>
    <col min="9999" max="9999" width="11.625" style="1" customWidth="1"/>
    <col min="10000" max="10000" width="13.25" style="1" customWidth="1"/>
    <col min="10001" max="10001" width="15.125" style="1" customWidth="1"/>
    <col min="10002" max="10002" width="15.625" style="1" customWidth="1"/>
    <col min="10003" max="10240" width="9" style="1"/>
    <col min="10241" max="10241" width="7.5" style="1" customWidth="1"/>
    <col min="10242" max="10242" width="7.125" style="1" customWidth="1"/>
    <col min="10243" max="10243" width="10" style="1" customWidth="1"/>
    <col min="10244" max="10244" width="10.75" style="1" customWidth="1"/>
    <col min="10245" max="10245" width="9.75" style="1" customWidth="1"/>
    <col min="10246" max="10246" width="42" style="1" customWidth="1"/>
    <col min="10247" max="10247" width="6.25" style="1" customWidth="1"/>
    <col min="10248" max="10248" width="8.375" style="1" customWidth="1"/>
    <col min="10249" max="10249" width="8.125" style="1" customWidth="1"/>
    <col min="10250" max="10250" width="5.75" style="1" customWidth="1"/>
    <col min="10251" max="10251" width="71" style="1" customWidth="1"/>
    <col min="10252" max="10252" width="18" style="1" customWidth="1"/>
    <col min="10253" max="10253" width="19.875" style="1" customWidth="1"/>
    <col min="10254" max="10254" width="13.75" style="1" customWidth="1"/>
    <col min="10255" max="10255" width="11.625" style="1" customWidth="1"/>
    <col min="10256" max="10256" width="13.25" style="1" customWidth="1"/>
    <col min="10257" max="10257" width="15.125" style="1" customWidth="1"/>
    <col min="10258" max="10258" width="15.625" style="1" customWidth="1"/>
    <col min="10259" max="10496" width="9" style="1"/>
    <col min="10497" max="10497" width="7.5" style="1" customWidth="1"/>
    <col min="10498" max="10498" width="7.125" style="1" customWidth="1"/>
    <col min="10499" max="10499" width="10" style="1" customWidth="1"/>
    <col min="10500" max="10500" width="10.75" style="1" customWidth="1"/>
    <col min="10501" max="10501" width="9.75" style="1" customWidth="1"/>
    <col min="10502" max="10502" width="42" style="1" customWidth="1"/>
    <col min="10503" max="10503" width="6.25" style="1" customWidth="1"/>
    <col min="10504" max="10504" width="8.375" style="1" customWidth="1"/>
    <col min="10505" max="10505" width="8.125" style="1" customWidth="1"/>
    <col min="10506" max="10506" width="5.75" style="1" customWidth="1"/>
    <col min="10507" max="10507" width="71" style="1" customWidth="1"/>
    <col min="10508" max="10508" width="18" style="1" customWidth="1"/>
    <col min="10509" max="10509" width="19.875" style="1" customWidth="1"/>
    <col min="10510" max="10510" width="13.75" style="1" customWidth="1"/>
    <col min="10511" max="10511" width="11.625" style="1" customWidth="1"/>
    <col min="10512" max="10512" width="13.25" style="1" customWidth="1"/>
    <col min="10513" max="10513" width="15.125" style="1" customWidth="1"/>
    <col min="10514" max="10514" width="15.625" style="1" customWidth="1"/>
    <col min="10515" max="10752" width="9" style="1"/>
    <col min="10753" max="10753" width="7.5" style="1" customWidth="1"/>
    <col min="10754" max="10754" width="7.125" style="1" customWidth="1"/>
    <col min="10755" max="10755" width="10" style="1" customWidth="1"/>
    <col min="10756" max="10756" width="10.75" style="1" customWidth="1"/>
    <col min="10757" max="10757" width="9.75" style="1" customWidth="1"/>
    <col min="10758" max="10758" width="42" style="1" customWidth="1"/>
    <col min="10759" max="10759" width="6.25" style="1" customWidth="1"/>
    <col min="10760" max="10760" width="8.375" style="1" customWidth="1"/>
    <col min="10761" max="10761" width="8.125" style="1" customWidth="1"/>
    <col min="10762" max="10762" width="5.75" style="1" customWidth="1"/>
    <col min="10763" max="10763" width="71" style="1" customWidth="1"/>
    <col min="10764" max="10764" width="18" style="1" customWidth="1"/>
    <col min="10765" max="10765" width="19.875" style="1" customWidth="1"/>
    <col min="10766" max="10766" width="13.75" style="1" customWidth="1"/>
    <col min="10767" max="10767" width="11.625" style="1" customWidth="1"/>
    <col min="10768" max="10768" width="13.25" style="1" customWidth="1"/>
    <col min="10769" max="10769" width="15.125" style="1" customWidth="1"/>
    <col min="10770" max="10770" width="15.625" style="1" customWidth="1"/>
    <col min="10771" max="11008" width="9" style="1"/>
    <col min="11009" max="11009" width="7.5" style="1" customWidth="1"/>
    <col min="11010" max="11010" width="7.125" style="1" customWidth="1"/>
    <col min="11011" max="11011" width="10" style="1" customWidth="1"/>
    <col min="11012" max="11012" width="10.75" style="1" customWidth="1"/>
    <col min="11013" max="11013" width="9.75" style="1" customWidth="1"/>
    <col min="11014" max="11014" width="42" style="1" customWidth="1"/>
    <col min="11015" max="11015" width="6.25" style="1" customWidth="1"/>
    <col min="11016" max="11016" width="8.375" style="1" customWidth="1"/>
    <col min="11017" max="11017" width="8.125" style="1" customWidth="1"/>
    <col min="11018" max="11018" width="5.75" style="1" customWidth="1"/>
    <col min="11019" max="11019" width="71" style="1" customWidth="1"/>
    <col min="11020" max="11020" width="18" style="1" customWidth="1"/>
    <col min="11021" max="11021" width="19.875" style="1" customWidth="1"/>
    <col min="11022" max="11022" width="13.75" style="1" customWidth="1"/>
    <col min="11023" max="11023" width="11.625" style="1" customWidth="1"/>
    <col min="11024" max="11024" width="13.25" style="1" customWidth="1"/>
    <col min="11025" max="11025" width="15.125" style="1" customWidth="1"/>
    <col min="11026" max="11026" width="15.625" style="1" customWidth="1"/>
    <col min="11027" max="11264" width="9" style="1"/>
    <col min="11265" max="11265" width="7.5" style="1" customWidth="1"/>
    <col min="11266" max="11266" width="7.125" style="1" customWidth="1"/>
    <col min="11267" max="11267" width="10" style="1" customWidth="1"/>
    <col min="11268" max="11268" width="10.75" style="1" customWidth="1"/>
    <col min="11269" max="11269" width="9.75" style="1" customWidth="1"/>
    <col min="11270" max="11270" width="42" style="1" customWidth="1"/>
    <col min="11271" max="11271" width="6.25" style="1" customWidth="1"/>
    <col min="11272" max="11272" width="8.375" style="1" customWidth="1"/>
    <col min="11273" max="11273" width="8.125" style="1" customWidth="1"/>
    <col min="11274" max="11274" width="5.75" style="1" customWidth="1"/>
    <col min="11275" max="11275" width="71" style="1" customWidth="1"/>
    <col min="11276" max="11276" width="18" style="1" customWidth="1"/>
    <col min="11277" max="11277" width="19.875" style="1" customWidth="1"/>
    <col min="11278" max="11278" width="13.75" style="1" customWidth="1"/>
    <col min="11279" max="11279" width="11.625" style="1" customWidth="1"/>
    <col min="11280" max="11280" width="13.25" style="1" customWidth="1"/>
    <col min="11281" max="11281" width="15.125" style="1" customWidth="1"/>
    <col min="11282" max="11282" width="15.625" style="1" customWidth="1"/>
    <col min="11283" max="11520" width="9" style="1"/>
    <col min="11521" max="11521" width="7.5" style="1" customWidth="1"/>
    <col min="11522" max="11522" width="7.125" style="1" customWidth="1"/>
    <col min="11523" max="11523" width="10" style="1" customWidth="1"/>
    <col min="11524" max="11524" width="10.75" style="1" customWidth="1"/>
    <col min="11525" max="11525" width="9.75" style="1" customWidth="1"/>
    <col min="11526" max="11526" width="42" style="1" customWidth="1"/>
    <col min="11527" max="11527" width="6.25" style="1" customWidth="1"/>
    <col min="11528" max="11528" width="8.375" style="1" customWidth="1"/>
    <col min="11529" max="11529" width="8.125" style="1" customWidth="1"/>
    <col min="11530" max="11530" width="5.75" style="1" customWidth="1"/>
    <col min="11531" max="11531" width="71" style="1" customWidth="1"/>
    <col min="11532" max="11532" width="18" style="1" customWidth="1"/>
    <col min="11533" max="11533" width="19.875" style="1" customWidth="1"/>
    <col min="11534" max="11534" width="13.75" style="1" customWidth="1"/>
    <col min="11535" max="11535" width="11.625" style="1" customWidth="1"/>
    <col min="11536" max="11536" width="13.25" style="1" customWidth="1"/>
    <col min="11537" max="11537" width="15.125" style="1" customWidth="1"/>
    <col min="11538" max="11538" width="15.625" style="1" customWidth="1"/>
    <col min="11539" max="11776" width="9" style="1"/>
    <col min="11777" max="11777" width="7.5" style="1" customWidth="1"/>
    <col min="11778" max="11778" width="7.125" style="1" customWidth="1"/>
    <col min="11779" max="11779" width="10" style="1" customWidth="1"/>
    <col min="11780" max="11780" width="10.75" style="1" customWidth="1"/>
    <col min="11781" max="11781" width="9.75" style="1" customWidth="1"/>
    <col min="11782" max="11782" width="42" style="1" customWidth="1"/>
    <col min="11783" max="11783" width="6.25" style="1" customWidth="1"/>
    <col min="11784" max="11784" width="8.375" style="1" customWidth="1"/>
    <col min="11785" max="11785" width="8.125" style="1" customWidth="1"/>
    <col min="11786" max="11786" width="5.75" style="1" customWidth="1"/>
    <col min="11787" max="11787" width="71" style="1" customWidth="1"/>
    <col min="11788" max="11788" width="18" style="1" customWidth="1"/>
    <col min="11789" max="11789" width="19.875" style="1" customWidth="1"/>
    <col min="11790" max="11790" width="13.75" style="1" customWidth="1"/>
    <col min="11791" max="11791" width="11.625" style="1" customWidth="1"/>
    <col min="11792" max="11792" width="13.25" style="1" customWidth="1"/>
    <col min="11793" max="11793" width="15.125" style="1" customWidth="1"/>
    <col min="11794" max="11794" width="15.625" style="1" customWidth="1"/>
    <col min="11795" max="12032" width="9" style="1"/>
    <col min="12033" max="12033" width="7.5" style="1" customWidth="1"/>
    <col min="12034" max="12034" width="7.125" style="1" customWidth="1"/>
    <col min="12035" max="12035" width="10" style="1" customWidth="1"/>
    <col min="12036" max="12036" width="10.75" style="1" customWidth="1"/>
    <col min="12037" max="12037" width="9.75" style="1" customWidth="1"/>
    <col min="12038" max="12038" width="42" style="1" customWidth="1"/>
    <col min="12039" max="12039" width="6.25" style="1" customWidth="1"/>
    <col min="12040" max="12040" width="8.375" style="1" customWidth="1"/>
    <col min="12041" max="12041" width="8.125" style="1" customWidth="1"/>
    <col min="12042" max="12042" width="5.75" style="1" customWidth="1"/>
    <col min="12043" max="12043" width="71" style="1" customWidth="1"/>
    <col min="12044" max="12044" width="18" style="1" customWidth="1"/>
    <col min="12045" max="12045" width="19.875" style="1" customWidth="1"/>
    <col min="12046" max="12046" width="13.75" style="1" customWidth="1"/>
    <col min="12047" max="12047" width="11.625" style="1" customWidth="1"/>
    <col min="12048" max="12048" width="13.25" style="1" customWidth="1"/>
    <col min="12049" max="12049" width="15.125" style="1" customWidth="1"/>
    <col min="12050" max="12050" width="15.625" style="1" customWidth="1"/>
    <col min="12051" max="12288" width="9" style="1"/>
    <col min="12289" max="12289" width="7.5" style="1" customWidth="1"/>
    <col min="12290" max="12290" width="7.125" style="1" customWidth="1"/>
    <col min="12291" max="12291" width="10" style="1" customWidth="1"/>
    <col min="12292" max="12292" width="10.75" style="1" customWidth="1"/>
    <col min="12293" max="12293" width="9.75" style="1" customWidth="1"/>
    <col min="12294" max="12294" width="42" style="1" customWidth="1"/>
    <col min="12295" max="12295" width="6.25" style="1" customWidth="1"/>
    <col min="12296" max="12296" width="8.375" style="1" customWidth="1"/>
    <col min="12297" max="12297" width="8.125" style="1" customWidth="1"/>
    <col min="12298" max="12298" width="5.75" style="1" customWidth="1"/>
    <col min="12299" max="12299" width="71" style="1" customWidth="1"/>
    <col min="12300" max="12300" width="18" style="1" customWidth="1"/>
    <col min="12301" max="12301" width="19.875" style="1" customWidth="1"/>
    <col min="12302" max="12302" width="13.75" style="1" customWidth="1"/>
    <col min="12303" max="12303" width="11.625" style="1" customWidth="1"/>
    <col min="12304" max="12304" width="13.25" style="1" customWidth="1"/>
    <col min="12305" max="12305" width="15.125" style="1" customWidth="1"/>
    <col min="12306" max="12306" width="15.625" style="1" customWidth="1"/>
    <col min="12307" max="12544" width="9" style="1"/>
    <col min="12545" max="12545" width="7.5" style="1" customWidth="1"/>
    <col min="12546" max="12546" width="7.125" style="1" customWidth="1"/>
    <col min="12547" max="12547" width="10" style="1" customWidth="1"/>
    <col min="12548" max="12548" width="10.75" style="1" customWidth="1"/>
    <col min="12549" max="12549" width="9.75" style="1" customWidth="1"/>
    <col min="12550" max="12550" width="42" style="1" customWidth="1"/>
    <col min="12551" max="12551" width="6.25" style="1" customWidth="1"/>
    <col min="12552" max="12552" width="8.375" style="1" customWidth="1"/>
    <col min="12553" max="12553" width="8.125" style="1" customWidth="1"/>
    <col min="12554" max="12554" width="5.75" style="1" customWidth="1"/>
    <col min="12555" max="12555" width="71" style="1" customWidth="1"/>
    <col min="12556" max="12556" width="18" style="1" customWidth="1"/>
    <col min="12557" max="12557" width="19.875" style="1" customWidth="1"/>
    <col min="12558" max="12558" width="13.75" style="1" customWidth="1"/>
    <col min="12559" max="12559" width="11.625" style="1" customWidth="1"/>
    <col min="12560" max="12560" width="13.25" style="1" customWidth="1"/>
    <col min="12561" max="12561" width="15.125" style="1" customWidth="1"/>
    <col min="12562" max="12562" width="15.625" style="1" customWidth="1"/>
    <col min="12563" max="12800" width="9" style="1"/>
    <col min="12801" max="12801" width="7.5" style="1" customWidth="1"/>
    <col min="12802" max="12802" width="7.125" style="1" customWidth="1"/>
    <col min="12803" max="12803" width="10" style="1" customWidth="1"/>
    <col min="12804" max="12804" width="10.75" style="1" customWidth="1"/>
    <col min="12805" max="12805" width="9.75" style="1" customWidth="1"/>
    <col min="12806" max="12806" width="42" style="1" customWidth="1"/>
    <col min="12807" max="12807" width="6.25" style="1" customWidth="1"/>
    <col min="12808" max="12808" width="8.375" style="1" customWidth="1"/>
    <col min="12809" max="12809" width="8.125" style="1" customWidth="1"/>
    <col min="12810" max="12810" width="5.75" style="1" customWidth="1"/>
    <col min="12811" max="12811" width="71" style="1" customWidth="1"/>
    <col min="12812" max="12812" width="18" style="1" customWidth="1"/>
    <col min="12813" max="12813" width="19.875" style="1" customWidth="1"/>
    <col min="12814" max="12814" width="13.75" style="1" customWidth="1"/>
    <col min="12815" max="12815" width="11.625" style="1" customWidth="1"/>
    <col min="12816" max="12816" width="13.25" style="1" customWidth="1"/>
    <col min="12817" max="12817" width="15.125" style="1" customWidth="1"/>
    <col min="12818" max="12818" width="15.625" style="1" customWidth="1"/>
    <col min="12819" max="13056" width="9" style="1"/>
    <col min="13057" max="13057" width="7.5" style="1" customWidth="1"/>
    <col min="13058" max="13058" width="7.125" style="1" customWidth="1"/>
    <col min="13059" max="13059" width="10" style="1" customWidth="1"/>
    <col min="13060" max="13060" width="10.75" style="1" customWidth="1"/>
    <col min="13061" max="13061" width="9.75" style="1" customWidth="1"/>
    <col min="13062" max="13062" width="42" style="1" customWidth="1"/>
    <col min="13063" max="13063" width="6.25" style="1" customWidth="1"/>
    <col min="13064" max="13064" width="8.375" style="1" customWidth="1"/>
    <col min="13065" max="13065" width="8.125" style="1" customWidth="1"/>
    <col min="13066" max="13066" width="5.75" style="1" customWidth="1"/>
    <col min="13067" max="13067" width="71" style="1" customWidth="1"/>
    <col min="13068" max="13068" width="18" style="1" customWidth="1"/>
    <col min="13069" max="13069" width="19.875" style="1" customWidth="1"/>
    <col min="13070" max="13070" width="13.75" style="1" customWidth="1"/>
    <col min="13071" max="13071" width="11.625" style="1" customWidth="1"/>
    <col min="13072" max="13072" width="13.25" style="1" customWidth="1"/>
    <col min="13073" max="13073" width="15.125" style="1" customWidth="1"/>
    <col min="13074" max="13074" width="15.625" style="1" customWidth="1"/>
    <col min="13075" max="13312" width="9" style="1"/>
    <col min="13313" max="13313" width="7.5" style="1" customWidth="1"/>
    <col min="13314" max="13314" width="7.125" style="1" customWidth="1"/>
    <col min="13315" max="13315" width="10" style="1" customWidth="1"/>
    <col min="13316" max="13316" width="10.75" style="1" customWidth="1"/>
    <col min="13317" max="13317" width="9.75" style="1" customWidth="1"/>
    <col min="13318" max="13318" width="42" style="1" customWidth="1"/>
    <col min="13319" max="13319" width="6.25" style="1" customWidth="1"/>
    <col min="13320" max="13320" width="8.375" style="1" customWidth="1"/>
    <col min="13321" max="13321" width="8.125" style="1" customWidth="1"/>
    <col min="13322" max="13322" width="5.75" style="1" customWidth="1"/>
    <col min="13323" max="13323" width="71" style="1" customWidth="1"/>
    <col min="13324" max="13324" width="18" style="1" customWidth="1"/>
    <col min="13325" max="13325" width="19.875" style="1" customWidth="1"/>
    <col min="13326" max="13326" width="13.75" style="1" customWidth="1"/>
    <col min="13327" max="13327" width="11.625" style="1" customWidth="1"/>
    <col min="13328" max="13328" width="13.25" style="1" customWidth="1"/>
    <col min="13329" max="13329" width="15.125" style="1" customWidth="1"/>
    <col min="13330" max="13330" width="15.625" style="1" customWidth="1"/>
    <col min="13331" max="13568" width="9" style="1"/>
    <col min="13569" max="13569" width="7.5" style="1" customWidth="1"/>
    <col min="13570" max="13570" width="7.125" style="1" customWidth="1"/>
    <col min="13571" max="13571" width="10" style="1" customWidth="1"/>
    <col min="13572" max="13572" width="10.75" style="1" customWidth="1"/>
    <col min="13573" max="13573" width="9.75" style="1" customWidth="1"/>
    <col min="13574" max="13574" width="42" style="1" customWidth="1"/>
    <col min="13575" max="13575" width="6.25" style="1" customWidth="1"/>
    <col min="13576" max="13576" width="8.375" style="1" customWidth="1"/>
    <col min="13577" max="13577" width="8.125" style="1" customWidth="1"/>
    <col min="13578" max="13578" width="5.75" style="1" customWidth="1"/>
    <col min="13579" max="13579" width="71" style="1" customWidth="1"/>
    <col min="13580" max="13580" width="18" style="1" customWidth="1"/>
    <col min="13581" max="13581" width="19.875" style="1" customWidth="1"/>
    <col min="13582" max="13582" width="13.75" style="1" customWidth="1"/>
    <col min="13583" max="13583" width="11.625" style="1" customWidth="1"/>
    <col min="13584" max="13584" width="13.25" style="1" customWidth="1"/>
    <col min="13585" max="13585" width="15.125" style="1" customWidth="1"/>
    <col min="13586" max="13586" width="15.625" style="1" customWidth="1"/>
    <col min="13587" max="13824" width="9" style="1"/>
    <col min="13825" max="13825" width="7.5" style="1" customWidth="1"/>
    <col min="13826" max="13826" width="7.125" style="1" customWidth="1"/>
    <col min="13827" max="13827" width="10" style="1" customWidth="1"/>
    <col min="13828" max="13828" width="10.75" style="1" customWidth="1"/>
    <col min="13829" max="13829" width="9.75" style="1" customWidth="1"/>
    <col min="13830" max="13830" width="42" style="1" customWidth="1"/>
    <col min="13831" max="13831" width="6.25" style="1" customWidth="1"/>
    <col min="13832" max="13832" width="8.375" style="1" customWidth="1"/>
    <col min="13833" max="13833" width="8.125" style="1" customWidth="1"/>
    <col min="13834" max="13834" width="5.75" style="1" customWidth="1"/>
    <col min="13835" max="13835" width="71" style="1" customWidth="1"/>
    <col min="13836" max="13836" width="18" style="1" customWidth="1"/>
    <col min="13837" max="13837" width="19.875" style="1" customWidth="1"/>
    <col min="13838" max="13838" width="13.75" style="1" customWidth="1"/>
    <col min="13839" max="13839" width="11.625" style="1" customWidth="1"/>
    <col min="13840" max="13840" width="13.25" style="1" customWidth="1"/>
    <col min="13841" max="13841" width="15.125" style="1" customWidth="1"/>
    <col min="13842" max="13842" width="15.625" style="1" customWidth="1"/>
    <col min="13843" max="14080" width="9" style="1"/>
    <col min="14081" max="14081" width="7.5" style="1" customWidth="1"/>
    <col min="14082" max="14082" width="7.125" style="1" customWidth="1"/>
    <col min="14083" max="14083" width="10" style="1" customWidth="1"/>
    <col min="14084" max="14084" width="10.75" style="1" customWidth="1"/>
    <col min="14085" max="14085" width="9.75" style="1" customWidth="1"/>
    <col min="14086" max="14086" width="42" style="1" customWidth="1"/>
    <col min="14087" max="14087" width="6.25" style="1" customWidth="1"/>
    <col min="14088" max="14088" width="8.375" style="1" customWidth="1"/>
    <col min="14089" max="14089" width="8.125" style="1" customWidth="1"/>
    <col min="14090" max="14090" width="5.75" style="1" customWidth="1"/>
    <col min="14091" max="14091" width="71" style="1" customWidth="1"/>
    <col min="14092" max="14092" width="18" style="1" customWidth="1"/>
    <col min="14093" max="14093" width="19.875" style="1" customWidth="1"/>
    <col min="14094" max="14094" width="13.75" style="1" customWidth="1"/>
    <col min="14095" max="14095" width="11.625" style="1" customWidth="1"/>
    <col min="14096" max="14096" width="13.25" style="1" customWidth="1"/>
    <col min="14097" max="14097" width="15.125" style="1" customWidth="1"/>
    <col min="14098" max="14098" width="15.625" style="1" customWidth="1"/>
    <col min="14099" max="14336" width="9" style="1"/>
    <col min="14337" max="14337" width="7.5" style="1" customWidth="1"/>
    <col min="14338" max="14338" width="7.125" style="1" customWidth="1"/>
    <col min="14339" max="14339" width="10" style="1" customWidth="1"/>
    <col min="14340" max="14340" width="10.75" style="1" customWidth="1"/>
    <col min="14341" max="14341" width="9.75" style="1" customWidth="1"/>
    <col min="14342" max="14342" width="42" style="1" customWidth="1"/>
    <col min="14343" max="14343" width="6.25" style="1" customWidth="1"/>
    <col min="14344" max="14344" width="8.375" style="1" customWidth="1"/>
    <col min="14345" max="14345" width="8.125" style="1" customWidth="1"/>
    <col min="14346" max="14346" width="5.75" style="1" customWidth="1"/>
    <col min="14347" max="14347" width="71" style="1" customWidth="1"/>
    <col min="14348" max="14348" width="18" style="1" customWidth="1"/>
    <col min="14349" max="14349" width="19.875" style="1" customWidth="1"/>
    <col min="14350" max="14350" width="13.75" style="1" customWidth="1"/>
    <col min="14351" max="14351" width="11.625" style="1" customWidth="1"/>
    <col min="14352" max="14352" width="13.25" style="1" customWidth="1"/>
    <col min="14353" max="14353" width="15.125" style="1" customWidth="1"/>
    <col min="14354" max="14354" width="15.625" style="1" customWidth="1"/>
    <col min="14355" max="14592" width="9" style="1"/>
    <col min="14593" max="14593" width="7.5" style="1" customWidth="1"/>
    <col min="14594" max="14594" width="7.125" style="1" customWidth="1"/>
    <col min="14595" max="14595" width="10" style="1" customWidth="1"/>
    <col min="14596" max="14596" width="10.75" style="1" customWidth="1"/>
    <col min="14597" max="14597" width="9.75" style="1" customWidth="1"/>
    <col min="14598" max="14598" width="42" style="1" customWidth="1"/>
    <col min="14599" max="14599" width="6.25" style="1" customWidth="1"/>
    <col min="14600" max="14600" width="8.375" style="1" customWidth="1"/>
    <col min="14601" max="14601" width="8.125" style="1" customWidth="1"/>
    <col min="14602" max="14602" width="5.75" style="1" customWidth="1"/>
    <col min="14603" max="14603" width="71" style="1" customWidth="1"/>
    <col min="14604" max="14604" width="18" style="1" customWidth="1"/>
    <col min="14605" max="14605" width="19.875" style="1" customWidth="1"/>
    <col min="14606" max="14606" width="13.75" style="1" customWidth="1"/>
    <col min="14607" max="14607" width="11.625" style="1" customWidth="1"/>
    <col min="14608" max="14608" width="13.25" style="1" customWidth="1"/>
    <col min="14609" max="14609" width="15.125" style="1" customWidth="1"/>
    <col min="14610" max="14610" width="15.625" style="1" customWidth="1"/>
    <col min="14611" max="14848" width="9" style="1"/>
    <col min="14849" max="14849" width="7.5" style="1" customWidth="1"/>
    <col min="14850" max="14850" width="7.125" style="1" customWidth="1"/>
    <col min="14851" max="14851" width="10" style="1" customWidth="1"/>
    <col min="14852" max="14852" width="10.75" style="1" customWidth="1"/>
    <col min="14853" max="14853" width="9.75" style="1" customWidth="1"/>
    <col min="14854" max="14854" width="42" style="1" customWidth="1"/>
    <col min="14855" max="14855" width="6.25" style="1" customWidth="1"/>
    <col min="14856" max="14856" width="8.375" style="1" customWidth="1"/>
    <col min="14857" max="14857" width="8.125" style="1" customWidth="1"/>
    <col min="14858" max="14858" width="5.75" style="1" customWidth="1"/>
    <col min="14859" max="14859" width="71" style="1" customWidth="1"/>
    <col min="14860" max="14860" width="18" style="1" customWidth="1"/>
    <col min="14861" max="14861" width="19.875" style="1" customWidth="1"/>
    <col min="14862" max="14862" width="13.75" style="1" customWidth="1"/>
    <col min="14863" max="14863" width="11.625" style="1" customWidth="1"/>
    <col min="14864" max="14864" width="13.25" style="1" customWidth="1"/>
    <col min="14865" max="14865" width="15.125" style="1" customWidth="1"/>
    <col min="14866" max="14866" width="15.625" style="1" customWidth="1"/>
    <col min="14867" max="15104" width="9" style="1"/>
    <col min="15105" max="15105" width="7.5" style="1" customWidth="1"/>
    <col min="15106" max="15106" width="7.125" style="1" customWidth="1"/>
    <col min="15107" max="15107" width="10" style="1" customWidth="1"/>
    <col min="15108" max="15108" width="10.75" style="1" customWidth="1"/>
    <col min="15109" max="15109" width="9.75" style="1" customWidth="1"/>
    <col min="15110" max="15110" width="42" style="1" customWidth="1"/>
    <col min="15111" max="15111" width="6.25" style="1" customWidth="1"/>
    <col min="15112" max="15112" width="8.375" style="1" customWidth="1"/>
    <col min="15113" max="15113" width="8.125" style="1" customWidth="1"/>
    <col min="15114" max="15114" width="5.75" style="1" customWidth="1"/>
    <col min="15115" max="15115" width="71" style="1" customWidth="1"/>
    <col min="15116" max="15116" width="18" style="1" customWidth="1"/>
    <col min="15117" max="15117" width="19.875" style="1" customWidth="1"/>
    <col min="15118" max="15118" width="13.75" style="1" customWidth="1"/>
    <col min="15119" max="15119" width="11.625" style="1" customWidth="1"/>
    <col min="15120" max="15120" width="13.25" style="1" customWidth="1"/>
    <col min="15121" max="15121" width="15.125" style="1" customWidth="1"/>
    <col min="15122" max="15122" width="15.625" style="1" customWidth="1"/>
    <col min="15123" max="15360" width="9" style="1"/>
    <col min="15361" max="15361" width="7.5" style="1" customWidth="1"/>
    <col min="15362" max="15362" width="7.125" style="1" customWidth="1"/>
    <col min="15363" max="15363" width="10" style="1" customWidth="1"/>
    <col min="15364" max="15364" width="10.75" style="1" customWidth="1"/>
    <col min="15365" max="15365" width="9.75" style="1" customWidth="1"/>
    <col min="15366" max="15366" width="42" style="1" customWidth="1"/>
    <col min="15367" max="15367" width="6.25" style="1" customWidth="1"/>
    <col min="15368" max="15368" width="8.375" style="1" customWidth="1"/>
    <col min="15369" max="15369" width="8.125" style="1" customWidth="1"/>
    <col min="15370" max="15370" width="5.75" style="1" customWidth="1"/>
    <col min="15371" max="15371" width="71" style="1" customWidth="1"/>
    <col min="15372" max="15372" width="18" style="1" customWidth="1"/>
    <col min="15373" max="15373" width="19.875" style="1" customWidth="1"/>
    <col min="15374" max="15374" width="13.75" style="1" customWidth="1"/>
    <col min="15375" max="15375" width="11.625" style="1" customWidth="1"/>
    <col min="15376" max="15376" width="13.25" style="1" customWidth="1"/>
    <col min="15377" max="15377" width="15.125" style="1" customWidth="1"/>
    <col min="15378" max="15378" width="15.625" style="1" customWidth="1"/>
    <col min="15379" max="15616" width="9" style="1"/>
    <col min="15617" max="15617" width="7.5" style="1" customWidth="1"/>
    <col min="15618" max="15618" width="7.125" style="1" customWidth="1"/>
    <col min="15619" max="15619" width="10" style="1" customWidth="1"/>
    <col min="15620" max="15620" width="10.75" style="1" customWidth="1"/>
    <col min="15621" max="15621" width="9.75" style="1" customWidth="1"/>
    <col min="15622" max="15622" width="42" style="1" customWidth="1"/>
    <col min="15623" max="15623" width="6.25" style="1" customWidth="1"/>
    <col min="15624" max="15624" width="8.375" style="1" customWidth="1"/>
    <col min="15625" max="15625" width="8.125" style="1" customWidth="1"/>
    <col min="15626" max="15626" width="5.75" style="1" customWidth="1"/>
    <col min="15627" max="15627" width="71" style="1" customWidth="1"/>
    <col min="15628" max="15628" width="18" style="1" customWidth="1"/>
    <col min="15629" max="15629" width="19.875" style="1" customWidth="1"/>
    <col min="15630" max="15630" width="13.75" style="1" customWidth="1"/>
    <col min="15631" max="15631" width="11.625" style="1" customWidth="1"/>
    <col min="15632" max="15632" width="13.25" style="1" customWidth="1"/>
    <col min="15633" max="15633" width="15.125" style="1" customWidth="1"/>
    <col min="15634" max="15634" width="15.625" style="1" customWidth="1"/>
    <col min="15635" max="15872" width="9" style="1"/>
    <col min="15873" max="15873" width="7.5" style="1" customWidth="1"/>
    <col min="15874" max="15874" width="7.125" style="1" customWidth="1"/>
    <col min="15875" max="15875" width="10" style="1" customWidth="1"/>
    <col min="15876" max="15876" width="10.75" style="1" customWidth="1"/>
    <col min="15877" max="15877" width="9.75" style="1" customWidth="1"/>
    <col min="15878" max="15878" width="42" style="1" customWidth="1"/>
    <col min="15879" max="15879" width="6.25" style="1" customWidth="1"/>
    <col min="15880" max="15880" width="8.375" style="1" customWidth="1"/>
    <col min="15881" max="15881" width="8.125" style="1" customWidth="1"/>
    <col min="15882" max="15882" width="5.75" style="1" customWidth="1"/>
    <col min="15883" max="15883" width="71" style="1" customWidth="1"/>
    <col min="15884" max="15884" width="18" style="1" customWidth="1"/>
    <col min="15885" max="15885" width="19.875" style="1" customWidth="1"/>
    <col min="15886" max="15886" width="13.75" style="1" customWidth="1"/>
    <col min="15887" max="15887" width="11.625" style="1" customWidth="1"/>
    <col min="15888" max="15888" width="13.25" style="1" customWidth="1"/>
    <col min="15889" max="15889" width="15.125" style="1" customWidth="1"/>
    <col min="15890" max="15890" width="15.625" style="1" customWidth="1"/>
    <col min="15891" max="16128" width="9" style="1"/>
    <col min="16129" max="16129" width="7.5" style="1" customWidth="1"/>
    <col min="16130" max="16130" width="7.125" style="1" customWidth="1"/>
    <col min="16131" max="16131" width="10" style="1" customWidth="1"/>
    <col min="16132" max="16132" width="10.75" style="1" customWidth="1"/>
    <col min="16133" max="16133" width="9.75" style="1" customWidth="1"/>
    <col min="16134" max="16134" width="42" style="1" customWidth="1"/>
    <col min="16135" max="16135" width="6.25" style="1" customWidth="1"/>
    <col min="16136" max="16136" width="8.375" style="1" customWidth="1"/>
    <col min="16137" max="16137" width="8.125" style="1" customWidth="1"/>
    <col min="16138" max="16138" width="5.75" style="1" customWidth="1"/>
    <col min="16139" max="16139" width="71" style="1" customWidth="1"/>
    <col min="16140" max="16140" width="18" style="1" customWidth="1"/>
    <col min="16141" max="16141" width="19.875" style="1" customWidth="1"/>
    <col min="16142" max="16142" width="13.75" style="1" customWidth="1"/>
    <col min="16143" max="16143" width="11.625" style="1" customWidth="1"/>
    <col min="16144" max="16144" width="13.25" style="1" customWidth="1"/>
    <col min="16145" max="16145" width="15.125" style="1" customWidth="1"/>
    <col min="16146" max="16146" width="15.625" style="1" customWidth="1"/>
    <col min="16147" max="16384" width="9" style="1"/>
  </cols>
  <sheetData>
    <row r="2" spans="1:18" ht="20.100000000000001" customHeight="1">
      <c r="C2" s="2" t="s">
        <v>0</v>
      </c>
      <c r="D2" s="2"/>
      <c r="E2" s="2"/>
      <c r="F2" s="3" t="s">
        <v>4591</v>
      </c>
      <c r="H2" s="5" t="s">
        <v>2</v>
      </c>
      <c r="I2" s="6"/>
      <c r="J2" s="7"/>
      <c r="K2" s="8">
        <f>SUM(I$12:I$65536)</f>
        <v>76344</v>
      </c>
    </row>
    <row r="3" spans="1:18" ht="20.100000000000001" customHeight="1">
      <c r="C3" s="2" t="s">
        <v>3</v>
      </c>
      <c r="D3" s="2"/>
      <c r="E3" s="2"/>
      <c r="F3" s="13" t="s">
        <v>1599</v>
      </c>
    </row>
    <row r="4" spans="1:18" ht="20.100000000000001" customHeight="1">
      <c r="C4" s="2" t="s">
        <v>5</v>
      </c>
      <c r="D4" s="2"/>
      <c r="E4" s="2"/>
      <c r="F4" s="14" t="s">
        <v>4592</v>
      </c>
      <c r="K4" s="975" t="s">
        <v>1600</v>
      </c>
      <c r="L4" s="976"/>
    </row>
    <row r="5" spans="1:18" ht="20.100000000000001" customHeight="1">
      <c r="C5" s="2" t="s">
        <v>8</v>
      </c>
      <c r="D5" s="2"/>
      <c r="E5" s="2"/>
      <c r="F5" s="18">
        <v>45952</v>
      </c>
      <c r="H5" s="977" t="s">
        <v>34</v>
      </c>
      <c r="I5" s="978"/>
      <c r="K5" s="979" t="s">
        <v>4103</v>
      </c>
      <c r="L5" s="980"/>
    </row>
    <row r="6" spans="1:18" ht="20.100000000000001" customHeight="1">
      <c r="C6" s="2" t="s">
        <v>10</v>
      </c>
      <c r="D6" s="2"/>
      <c r="E6" s="2"/>
      <c r="F6" s="18">
        <v>45953</v>
      </c>
      <c r="H6" s="981"/>
      <c r="I6" s="982"/>
    </row>
    <row r="7" spans="1:18" ht="24">
      <c r="J7" s="1024"/>
      <c r="K7" s="1025" t="s">
        <v>4595</v>
      </c>
    </row>
    <row r="9" spans="1:18" ht="19.5">
      <c r="J9" s="985"/>
      <c r="K9" s="986" t="s">
        <v>1603</v>
      </c>
    </row>
    <row r="11" spans="1:18" s="4" customFormat="1" ht="19.5" customHeight="1">
      <c r="B11" s="987" t="s">
        <v>1604</v>
      </c>
      <c r="C11" s="28" t="s">
        <v>12</v>
      </c>
      <c r="D11" s="28" t="s">
        <v>13</v>
      </c>
      <c r="E11" s="28" t="s">
        <v>14</v>
      </c>
      <c r="F11" s="27" t="s">
        <v>15</v>
      </c>
      <c r="G11" s="27" t="s">
        <v>16</v>
      </c>
      <c r="H11" s="27" t="s">
        <v>17</v>
      </c>
      <c r="I11" s="31" t="s">
        <v>18</v>
      </c>
      <c r="J11" s="31" t="s">
        <v>19</v>
      </c>
      <c r="K11" s="27" t="s">
        <v>20</v>
      </c>
      <c r="L11" s="27" t="s">
        <v>21</v>
      </c>
      <c r="M11" s="27" t="s">
        <v>22</v>
      </c>
      <c r="N11" s="28" t="s">
        <v>23</v>
      </c>
      <c r="O11" s="28" t="s">
        <v>24</v>
      </c>
      <c r="P11" s="27" t="s">
        <v>25</v>
      </c>
      <c r="Q11" s="576" t="s">
        <v>26</v>
      </c>
      <c r="R11" s="576" t="s">
        <v>27</v>
      </c>
    </row>
    <row r="12" spans="1:18" s="4" customFormat="1" ht="19.5" customHeight="1">
      <c r="B12" s="988"/>
      <c r="C12" s="28"/>
      <c r="D12" s="28"/>
      <c r="E12" s="28"/>
      <c r="F12" s="201"/>
      <c r="G12" s="77"/>
      <c r="H12" s="257"/>
      <c r="I12" s="257"/>
      <c r="J12" s="147"/>
      <c r="K12" s="73"/>
      <c r="L12" s="38"/>
      <c r="M12" s="27"/>
      <c r="N12" s="989"/>
      <c r="O12" s="28"/>
      <c r="P12" s="27"/>
      <c r="Q12" s="989"/>
      <c r="R12" s="990"/>
    </row>
    <row r="13" spans="1:18" s="4" customFormat="1" ht="19.5" customHeight="1">
      <c r="B13" s="988"/>
      <c r="C13" s="28"/>
      <c r="D13" s="28"/>
      <c r="E13" s="28"/>
      <c r="F13" s="201"/>
      <c r="G13" s="77"/>
      <c r="H13" s="257"/>
      <c r="I13" s="257"/>
      <c r="J13" s="147"/>
      <c r="K13" s="73"/>
      <c r="L13" s="38"/>
      <c r="M13" s="27"/>
      <c r="N13" s="989"/>
      <c r="O13" s="28"/>
      <c r="P13" s="27"/>
      <c r="Q13" s="989"/>
      <c r="R13" s="990"/>
    </row>
    <row r="14" spans="1:18" s="4" customFormat="1" ht="19.5" customHeight="1">
      <c r="B14" s="988"/>
      <c r="C14" s="28"/>
      <c r="D14" s="991" t="s">
        <v>1605</v>
      </c>
      <c r="E14" s="992"/>
      <c r="F14" s="992"/>
      <c r="G14" s="993"/>
      <c r="H14" s="257"/>
      <c r="I14" s="257"/>
      <c r="J14" s="147"/>
      <c r="K14" s="73"/>
      <c r="L14" s="38"/>
      <c r="M14" s="27"/>
      <c r="N14" s="989"/>
      <c r="O14" s="28"/>
      <c r="P14" s="27"/>
      <c r="Q14" s="989"/>
      <c r="R14" s="990"/>
    </row>
    <row r="15" spans="1:18" s="4" customFormat="1" ht="19.5" customHeight="1">
      <c r="A15" s="994" t="s">
        <v>109</v>
      </c>
      <c r="B15" s="893">
        <v>4</v>
      </c>
      <c r="C15" s="28">
        <v>1</v>
      </c>
      <c r="D15" s="1026" t="s">
        <v>55</v>
      </c>
      <c r="E15" s="1026" t="s">
        <v>55</v>
      </c>
      <c r="F15" s="1027" t="s">
        <v>1612</v>
      </c>
      <c r="G15" s="1026">
        <v>8</v>
      </c>
      <c r="H15" s="423">
        <v>947</v>
      </c>
      <c r="I15" s="1028">
        <f t="shared" ref="I15:I30" si="0">G15*H15</f>
        <v>7576</v>
      </c>
      <c r="J15" s="87"/>
      <c r="K15" s="419" t="s">
        <v>4596</v>
      </c>
      <c r="L15" s="630" t="s">
        <v>4597</v>
      </c>
      <c r="M15" s="1029" t="s">
        <v>4598</v>
      </c>
      <c r="N15" s="989">
        <v>45933</v>
      </c>
      <c r="O15" s="28"/>
      <c r="P15" s="40">
        <v>45952</v>
      </c>
      <c r="Q15" s="989">
        <v>45953</v>
      </c>
      <c r="R15" s="990"/>
    </row>
    <row r="16" spans="1:18" s="4" customFormat="1" ht="19.5" customHeight="1">
      <c r="A16" s="994" t="s">
        <v>42</v>
      </c>
      <c r="B16" s="893">
        <v>4</v>
      </c>
      <c r="C16" s="28">
        <f>+C15+1</f>
        <v>2</v>
      </c>
      <c r="D16" s="1026" t="s">
        <v>55</v>
      </c>
      <c r="E16" s="1030" t="s">
        <v>55</v>
      </c>
      <c r="F16" s="901" t="s">
        <v>137</v>
      </c>
      <c r="G16" s="1034">
        <v>8</v>
      </c>
      <c r="H16" s="898">
        <v>346</v>
      </c>
      <c r="I16" s="1028">
        <f t="shared" si="0"/>
        <v>2768</v>
      </c>
      <c r="J16" s="257"/>
      <c r="K16" s="1923" t="s">
        <v>2265</v>
      </c>
      <c r="L16" s="630" t="s">
        <v>4597</v>
      </c>
      <c r="M16" s="1029" t="s">
        <v>4598</v>
      </c>
      <c r="N16" s="989">
        <v>45933</v>
      </c>
      <c r="O16" s="28"/>
      <c r="P16" s="40">
        <v>45952</v>
      </c>
      <c r="Q16" s="989">
        <v>45953</v>
      </c>
      <c r="R16" s="990"/>
    </row>
    <row r="17" spans="1:18" s="4" customFormat="1" ht="19.5" customHeight="1">
      <c r="A17" s="994" t="s">
        <v>42</v>
      </c>
      <c r="B17" s="893">
        <v>4</v>
      </c>
      <c r="C17" s="28">
        <f t="shared" ref="C17:C30" si="1">+C16+1</f>
        <v>3</v>
      </c>
      <c r="D17" s="1026" t="s">
        <v>55</v>
      </c>
      <c r="E17" s="1026" t="s">
        <v>55</v>
      </c>
      <c r="F17" s="1031" t="s">
        <v>1618</v>
      </c>
      <c r="G17" s="1034">
        <v>4</v>
      </c>
      <c r="H17" s="1824">
        <v>336</v>
      </c>
      <c r="I17" s="1028">
        <f t="shared" si="0"/>
        <v>1344</v>
      </c>
      <c r="J17" s="257"/>
      <c r="K17" s="1036" t="s">
        <v>1619</v>
      </c>
      <c r="L17" s="630" t="s">
        <v>4597</v>
      </c>
      <c r="M17" s="1029" t="s">
        <v>4598</v>
      </c>
      <c r="N17" s="989">
        <v>45933</v>
      </c>
      <c r="O17" s="28"/>
      <c r="P17" s="40">
        <v>45952</v>
      </c>
      <c r="Q17" s="989">
        <v>45953</v>
      </c>
      <c r="R17" s="990"/>
    </row>
    <row r="18" spans="1:18" s="4" customFormat="1" ht="19.5" customHeight="1">
      <c r="A18" s="994" t="s">
        <v>42</v>
      </c>
      <c r="B18" s="893">
        <v>4</v>
      </c>
      <c r="C18" s="28">
        <f t="shared" si="1"/>
        <v>4</v>
      </c>
      <c r="D18" s="1026" t="s">
        <v>55</v>
      </c>
      <c r="E18" s="1026" t="s">
        <v>55</v>
      </c>
      <c r="F18" s="901" t="s">
        <v>2266</v>
      </c>
      <c r="G18" s="1038">
        <v>4</v>
      </c>
      <c r="H18" s="412">
        <v>40</v>
      </c>
      <c r="I18" s="1825">
        <f t="shared" si="0"/>
        <v>160</v>
      </c>
      <c r="J18" s="135"/>
      <c r="K18" s="1923" t="s">
        <v>2267</v>
      </c>
      <c r="L18" s="630" t="s">
        <v>4597</v>
      </c>
      <c r="M18" s="1029" t="s">
        <v>4598</v>
      </c>
      <c r="N18" s="989">
        <v>45933</v>
      </c>
      <c r="O18" s="28"/>
      <c r="P18" s="40">
        <v>45952</v>
      </c>
      <c r="Q18" s="989">
        <v>45953</v>
      </c>
      <c r="R18" s="990"/>
    </row>
    <row r="19" spans="1:18" s="4" customFormat="1" ht="19.5" customHeight="1">
      <c r="A19" s="994" t="s">
        <v>42</v>
      </c>
      <c r="B19" s="893">
        <v>4</v>
      </c>
      <c r="C19" s="28">
        <f>+C18+1</f>
        <v>5</v>
      </c>
      <c r="D19" s="1026" t="s">
        <v>55</v>
      </c>
      <c r="E19" s="1026" t="s">
        <v>55</v>
      </c>
      <c r="F19" s="901" t="s">
        <v>2268</v>
      </c>
      <c r="G19" s="1034">
        <v>4</v>
      </c>
      <c r="H19" s="412">
        <v>45</v>
      </c>
      <c r="I19" s="1825">
        <f t="shared" si="0"/>
        <v>180</v>
      </c>
      <c r="J19" s="31"/>
      <c r="K19" s="1923" t="s">
        <v>2267</v>
      </c>
      <c r="L19" s="630" t="s">
        <v>4597</v>
      </c>
      <c r="M19" s="1029" t="s">
        <v>4598</v>
      </c>
      <c r="N19" s="989">
        <v>45933</v>
      </c>
      <c r="O19" s="28"/>
      <c r="P19" s="40">
        <v>45952</v>
      </c>
      <c r="Q19" s="989">
        <v>45953</v>
      </c>
      <c r="R19" s="990"/>
    </row>
    <row r="20" spans="1:18" s="4" customFormat="1" ht="19.5" customHeight="1">
      <c r="A20" s="994" t="s">
        <v>123</v>
      </c>
      <c r="B20" s="893">
        <v>4</v>
      </c>
      <c r="C20" s="28">
        <f>+C19+1</f>
        <v>6</v>
      </c>
      <c r="D20" s="1030" t="s">
        <v>61</v>
      </c>
      <c r="E20" s="1030" t="s">
        <v>55</v>
      </c>
      <c r="F20" s="1027" t="s">
        <v>1623</v>
      </c>
      <c r="G20" s="1040">
        <v>4</v>
      </c>
      <c r="H20" s="412">
        <v>3914</v>
      </c>
      <c r="I20" s="1028">
        <f t="shared" si="0"/>
        <v>15656</v>
      </c>
      <c r="J20" s="147"/>
      <c r="K20" s="73" t="s">
        <v>1624</v>
      </c>
      <c r="L20" s="630" t="s">
        <v>4597</v>
      </c>
      <c r="M20" s="1029" t="s">
        <v>4598</v>
      </c>
      <c r="N20" s="989">
        <v>45933</v>
      </c>
      <c r="O20" s="28"/>
      <c r="P20" s="40">
        <v>45952</v>
      </c>
      <c r="Q20" s="989">
        <v>45953</v>
      </c>
      <c r="R20" s="990"/>
    </row>
    <row r="21" spans="1:18" s="4" customFormat="1" ht="19.5" customHeight="1">
      <c r="A21" s="994" t="s">
        <v>123</v>
      </c>
      <c r="B21" s="893">
        <v>4</v>
      </c>
      <c r="C21" s="28">
        <f t="shared" si="1"/>
        <v>7</v>
      </c>
      <c r="D21" s="1030" t="s">
        <v>61</v>
      </c>
      <c r="E21" s="1030" t="s">
        <v>55</v>
      </c>
      <c r="F21" s="1027" t="s">
        <v>1625</v>
      </c>
      <c r="G21" s="1032">
        <v>4</v>
      </c>
      <c r="H21" s="412">
        <v>1630</v>
      </c>
      <c r="I21" s="1028">
        <f t="shared" si="0"/>
        <v>6520</v>
      </c>
      <c r="J21" s="87"/>
      <c r="K21" s="73" t="s">
        <v>1626</v>
      </c>
      <c r="L21" s="630" t="s">
        <v>4597</v>
      </c>
      <c r="M21" s="1029" t="s">
        <v>4598</v>
      </c>
      <c r="N21" s="989">
        <v>45933</v>
      </c>
      <c r="O21" s="28"/>
      <c r="P21" s="40">
        <v>45952</v>
      </c>
      <c r="Q21" s="989">
        <v>45953</v>
      </c>
      <c r="R21" s="990"/>
    </row>
    <row r="22" spans="1:18" s="4" customFormat="1" ht="19.5" customHeight="1">
      <c r="A22" s="994" t="s">
        <v>42</v>
      </c>
      <c r="B22" s="893">
        <v>4</v>
      </c>
      <c r="C22" s="28">
        <f t="shared" si="1"/>
        <v>8</v>
      </c>
      <c r="D22" s="1030" t="s">
        <v>169</v>
      </c>
      <c r="E22" s="1030" t="s">
        <v>55</v>
      </c>
      <c r="F22" s="1027" t="s">
        <v>1627</v>
      </c>
      <c r="G22" s="1032">
        <v>8</v>
      </c>
      <c r="H22" s="412">
        <v>50</v>
      </c>
      <c r="I22" s="1028">
        <f t="shared" si="0"/>
        <v>400</v>
      </c>
      <c r="J22" s="87"/>
      <c r="K22" s="73" t="s">
        <v>1628</v>
      </c>
      <c r="L22" s="630" t="s">
        <v>4597</v>
      </c>
      <c r="M22" s="1029" t="s">
        <v>4598</v>
      </c>
      <c r="N22" s="989">
        <v>45933</v>
      </c>
      <c r="O22" s="28"/>
      <c r="P22" s="40">
        <v>45952</v>
      </c>
      <c r="Q22" s="989">
        <v>45953</v>
      </c>
      <c r="R22" s="990"/>
    </row>
    <row r="23" spans="1:18" s="4" customFormat="1" ht="19.5" customHeight="1">
      <c r="A23" s="994" t="s">
        <v>109</v>
      </c>
      <c r="B23" s="893">
        <v>4</v>
      </c>
      <c r="C23" s="28">
        <f>+C22+1</f>
        <v>9</v>
      </c>
      <c r="D23" s="1026" t="s">
        <v>55</v>
      </c>
      <c r="E23" s="1026" t="s">
        <v>55</v>
      </c>
      <c r="F23" s="1027" t="s">
        <v>2272</v>
      </c>
      <c r="G23" s="1032">
        <v>4</v>
      </c>
      <c r="H23" s="412">
        <v>304</v>
      </c>
      <c r="I23" s="1028">
        <f t="shared" si="0"/>
        <v>1216</v>
      </c>
      <c r="J23" s="87"/>
      <c r="K23" s="419" t="s">
        <v>2264</v>
      </c>
      <c r="L23" s="630" t="s">
        <v>4597</v>
      </c>
      <c r="M23" s="1029" t="s">
        <v>4598</v>
      </c>
      <c r="N23" s="989">
        <v>45933</v>
      </c>
      <c r="O23" s="28"/>
      <c r="P23" s="40">
        <v>45952</v>
      </c>
      <c r="Q23" s="989">
        <v>45953</v>
      </c>
      <c r="R23" s="990"/>
    </row>
    <row r="24" spans="1:18" s="4" customFormat="1" ht="19.5" customHeight="1">
      <c r="A24" s="994" t="s">
        <v>42</v>
      </c>
      <c r="B24" s="893">
        <v>4</v>
      </c>
      <c r="C24" s="28">
        <f t="shared" si="1"/>
        <v>10</v>
      </c>
      <c r="D24" s="1026" t="s">
        <v>55</v>
      </c>
      <c r="E24" s="1026" t="s">
        <v>55</v>
      </c>
      <c r="F24" s="1027" t="s">
        <v>1630</v>
      </c>
      <c r="G24" s="1032">
        <v>4</v>
      </c>
      <c r="H24" s="412">
        <v>188</v>
      </c>
      <c r="I24" s="1028">
        <f t="shared" si="0"/>
        <v>752</v>
      </c>
      <c r="J24" s="87"/>
      <c r="K24" s="419" t="s">
        <v>2273</v>
      </c>
      <c r="L24" s="630" t="s">
        <v>4597</v>
      </c>
      <c r="M24" s="1029" t="s">
        <v>4598</v>
      </c>
      <c r="N24" s="989">
        <v>45933</v>
      </c>
      <c r="O24" s="28"/>
      <c r="P24" s="40">
        <v>45952</v>
      </c>
      <c r="Q24" s="989">
        <v>45953</v>
      </c>
      <c r="R24" s="990"/>
    </row>
    <row r="25" spans="1:18" s="4" customFormat="1" ht="19.5" customHeight="1">
      <c r="A25" s="994" t="s">
        <v>42</v>
      </c>
      <c r="B25" s="893">
        <v>4</v>
      </c>
      <c r="C25" s="28">
        <f>+C24+1</f>
        <v>11</v>
      </c>
      <c r="D25" s="1026" t="s">
        <v>55</v>
      </c>
      <c r="E25" s="1026" t="s">
        <v>55</v>
      </c>
      <c r="F25" s="1041" t="s">
        <v>1632</v>
      </c>
      <c r="G25" s="1026">
        <v>16</v>
      </c>
      <c r="H25" s="423">
        <v>41</v>
      </c>
      <c r="I25" s="1028">
        <f t="shared" si="0"/>
        <v>656</v>
      </c>
      <c r="J25" s="87"/>
      <c r="K25" s="73" t="s">
        <v>1633</v>
      </c>
      <c r="L25" s="630" t="s">
        <v>4597</v>
      </c>
      <c r="M25" s="1029" t="s">
        <v>4598</v>
      </c>
      <c r="N25" s="989">
        <v>45933</v>
      </c>
      <c r="O25" s="28"/>
      <c r="P25" s="40">
        <v>45952</v>
      </c>
      <c r="Q25" s="989">
        <v>45953</v>
      </c>
      <c r="R25" s="990"/>
    </row>
    <row r="26" spans="1:18" s="4" customFormat="1" ht="19.5" customHeight="1">
      <c r="A26" s="994" t="s">
        <v>42</v>
      </c>
      <c r="B26" s="893">
        <v>4</v>
      </c>
      <c r="C26" s="28">
        <f>+C25+1</f>
        <v>12</v>
      </c>
      <c r="D26" s="1026" t="s">
        <v>55</v>
      </c>
      <c r="E26" s="1026" t="s">
        <v>55</v>
      </c>
      <c r="F26" s="1041" t="s">
        <v>1634</v>
      </c>
      <c r="G26" s="1026">
        <v>4</v>
      </c>
      <c r="H26" s="423">
        <v>2554</v>
      </c>
      <c r="I26" s="1028">
        <f t="shared" si="0"/>
        <v>10216</v>
      </c>
      <c r="J26" s="87"/>
      <c r="K26" s="73" t="s">
        <v>1635</v>
      </c>
      <c r="L26" s="630" t="s">
        <v>4597</v>
      </c>
      <c r="M26" s="1029" t="s">
        <v>4598</v>
      </c>
      <c r="N26" s="989">
        <v>45933</v>
      </c>
      <c r="O26" s="28"/>
      <c r="P26" s="40">
        <v>45952</v>
      </c>
      <c r="Q26" s="989">
        <v>45953</v>
      </c>
      <c r="R26" s="990"/>
    </row>
    <row r="27" spans="1:18" s="4" customFormat="1" ht="19.5" customHeight="1">
      <c r="A27" s="994" t="s">
        <v>42</v>
      </c>
      <c r="B27" s="893">
        <v>4</v>
      </c>
      <c r="C27" s="28">
        <f t="shared" si="1"/>
        <v>13</v>
      </c>
      <c r="D27" s="1026" t="s">
        <v>55</v>
      </c>
      <c r="E27" s="1026" t="s">
        <v>55</v>
      </c>
      <c r="F27" s="1041" t="s">
        <v>1636</v>
      </c>
      <c r="G27" s="1026">
        <v>4</v>
      </c>
      <c r="H27" s="423">
        <v>336</v>
      </c>
      <c r="I27" s="1028">
        <f t="shared" si="0"/>
        <v>1344</v>
      </c>
      <c r="J27" s="87"/>
      <c r="K27" s="419" t="s">
        <v>4599</v>
      </c>
      <c r="L27" s="630" t="s">
        <v>4597</v>
      </c>
      <c r="M27" s="1029" t="s">
        <v>4598</v>
      </c>
      <c r="N27" s="989">
        <v>45933</v>
      </c>
      <c r="O27" s="28"/>
      <c r="P27" s="40">
        <v>45952</v>
      </c>
      <c r="Q27" s="989">
        <v>45953</v>
      </c>
      <c r="R27" s="990"/>
    </row>
    <row r="28" spans="1:18" s="4" customFormat="1" ht="19.5" customHeight="1">
      <c r="A28" s="994" t="s">
        <v>42</v>
      </c>
      <c r="B28" s="893">
        <v>4</v>
      </c>
      <c r="C28" s="28">
        <f t="shared" si="1"/>
        <v>14</v>
      </c>
      <c r="D28" s="1026" t="s">
        <v>55</v>
      </c>
      <c r="E28" s="1026" t="s">
        <v>55</v>
      </c>
      <c r="F28" s="1041" t="s">
        <v>1638</v>
      </c>
      <c r="G28" s="1026">
        <v>2</v>
      </c>
      <c r="H28" s="423">
        <v>960</v>
      </c>
      <c r="I28" s="1028">
        <f t="shared" si="0"/>
        <v>1920</v>
      </c>
      <c r="J28" s="87"/>
      <c r="K28" s="73" t="s">
        <v>1639</v>
      </c>
      <c r="L28" s="630" t="s">
        <v>4597</v>
      </c>
      <c r="M28" s="1029" t="s">
        <v>4598</v>
      </c>
      <c r="N28" s="989">
        <v>45933</v>
      </c>
      <c r="O28" s="28"/>
      <c r="P28" s="40">
        <v>45952</v>
      </c>
      <c r="Q28" s="989">
        <v>45953</v>
      </c>
      <c r="R28" s="990"/>
    </row>
    <row r="29" spans="1:18" s="4" customFormat="1" ht="19.5" customHeight="1">
      <c r="A29" s="994" t="s">
        <v>42</v>
      </c>
      <c r="B29" s="893">
        <v>4</v>
      </c>
      <c r="C29" s="28">
        <f t="shared" si="1"/>
        <v>15</v>
      </c>
      <c r="D29" s="1026" t="s">
        <v>55</v>
      </c>
      <c r="E29" s="1026" t="s">
        <v>55</v>
      </c>
      <c r="F29" s="1041" t="s">
        <v>1640</v>
      </c>
      <c r="G29" s="1026">
        <v>8</v>
      </c>
      <c r="H29" s="423">
        <v>459</v>
      </c>
      <c r="I29" s="1028">
        <f t="shared" si="0"/>
        <v>3672</v>
      </c>
      <c r="J29" s="87"/>
      <c r="K29" s="73" t="s">
        <v>1641</v>
      </c>
      <c r="L29" s="630" t="s">
        <v>4597</v>
      </c>
      <c r="M29" s="1029" t="s">
        <v>4598</v>
      </c>
      <c r="N29" s="989">
        <v>45933</v>
      </c>
      <c r="O29" s="28"/>
      <c r="P29" s="40">
        <v>45952</v>
      </c>
      <c r="Q29" s="989">
        <v>45953</v>
      </c>
      <c r="R29" s="990"/>
    </row>
    <row r="30" spans="1:18" s="4" customFormat="1" ht="19.5" customHeight="1">
      <c r="A30" s="994" t="s">
        <v>42</v>
      </c>
      <c r="B30" s="893">
        <v>4</v>
      </c>
      <c r="C30" s="28">
        <f t="shared" si="1"/>
        <v>16</v>
      </c>
      <c r="D30" s="484" t="s">
        <v>61</v>
      </c>
      <c r="E30" s="1026" t="s">
        <v>55</v>
      </c>
      <c r="F30" s="1001" t="s">
        <v>4600</v>
      </c>
      <c r="G30" s="112">
        <v>4</v>
      </c>
      <c r="H30" s="230">
        <v>5491</v>
      </c>
      <c r="I30" s="230">
        <f t="shared" si="0"/>
        <v>21964</v>
      </c>
      <c r="J30" s="87"/>
      <c r="K30" s="73" t="s">
        <v>4601</v>
      </c>
      <c r="L30" s="630" t="s">
        <v>4597</v>
      </c>
      <c r="M30" s="1538" t="s">
        <v>4602</v>
      </c>
      <c r="N30" s="989">
        <v>45933</v>
      </c>
      <c r="O30" s="28"/>
      <c r="P30" s="40">
        <v>45952</v>
      </c>
      <c r="Q30" s="989">
        <v>45953</v>
      </c>
      <c r="R30" s="990"/>
    </row>
    <row r="31" spans="1:18" s="4" customFormat="1" ht="19.5" customHeight="1">
      <c r="B31" s="988"/>
      <c r="C31" s="28"/>
      <c r="D31" s="28"/>
      <c r="E31" s="28"/>
      <c r="F31" s="88"/>
      <c r="G31" s="27"/>
      <c r="H31" s="257"/>
      <c r="I31" s="257"/>
      <c r="J31" s="87"/>
      <c r="K31" s="73"/>
      <c r="L31" s="630"/>
      <c r="M31" s="27"/>
      <c r="N31" s="989"/>
      <c r="O31" s="28"/>
      <c r="P31" s="27"/>
      <c r="Q31" s="989"/>
      <c r="R31" s="990"/>
    </row>
    <row r="32" spans="1:18" s="4" customFormat="1" ht="19.5" customHeight="1">
      <c r="B32" s="988"/>
      <c r="C32" s="28"/>
      <c r="D32" s="28"/>
      <c r="E32" s="28"/>
      <c r="F32" s="88"/>
      <c r="G32" s="27"/>
      <c r="H32" s="257"/>
      <c r="I32" s="257"/>
      <c r="J32" s="87"/>
      <c r="K32" s="73"/>
      <c r="L32" s="630"/>
      <c r="M32" s="27"/>
      <c r="N32" s="989"/>
      <c r="O32" s="28"/>
      <c r="P32" s="27"/>
      <c r="Q32" s="989"/>
      <c r="R32" s="990"/>
    </row>
    <row r="33" spans="1:18" s="4" customFormat="1" ht="19.5" customHeight="1">
      <c r="B33" s="988"/>
      <c r="C33" s="28"/>
      <c r="D33" s="28"/>
      <c r="E33" s="28"/>
      <c r="F33" s="1004">
        <f>SUM(I15:I31)</f>
        <v>76344</v>
      </c>
      <c r="G33" s="27"/>
      <c r="H33" s="257"/>
      <c r="I33" s="27"/>
      <c r="J33" s="87"/>
      <c r="K33" s="38"/>
      <c r="L33" s="38"/>
      <c r="M33" s="27"/>
      <c r="N33" s="989"/>
      <c r="O33" s="28"/>
      <c r="P33" s="27"/>
      <c r="Q33" s="989"/>
      <c r="R33" s="990"/>
    </row>
    <row r="34" spans="1:18" s="4" customFormat="1" ht="19.5" customHeight="1">
      <c r="B34" s="988"/>
      <c r="C34" s="28"/>
      <c r="D34" s="28"/>
      <c r="E34" s="28"/>
      <c r="F34" s="201"/>
      <c r="G34" s="77"/>
      <c r="H34" s="257"/>
      <c r="I34" s="257"/>
      <c r="J34" s="147"/>
      <c r="K34" s="73"/>
      <c r="L34" s="38"/>
      <c r="M34" s="27"/>
      <c r="N34" s="989"/>
      <c r="O34" s="28"/>
      <c r="P34" s="27"/>
      <c r="Q34" s="989"/>
      <c r="R34" s="990"/>
    </row>
    <row r="35" spans="1:18" s="4" customFormat="1" ht="19.5" customHeight="1">
      <c r="B35" s="988"/>
      <c r="C35" s="28"/>
      <c r="D35" s="28"/>
      <c r="E35" s="28"/>
      <c r="F35" s="201"/>
      <c r="G35" s="77"/>
      <c r="H35" s="257"/>
      <c r="I35" s="257"/>
      <c r="J35" s="147"/>
      <c r="K35" s="73"/>
      <c r="L35" s="38"/>
      <c r="M35" s="27"/>
      <c r="N35" s="989"/>
      <c r="O35" s="28"/>
      <c r="P35" s="27"/>
      <c r="Q35" s="989"/>
      <c r="R35" s="990"/>
    </row>
    <row r="36" spans="1:18" s="4" customFormat="1" ht="19.5" customHeight="1">
      <c r="B36" s="988"/>
      <c r="C36" s="28"/>
      <c r="D36" s="1005"/>
      <c r="E36" s="1005"/>
      <c r="F36" s="1005"/>
      <c r="G36" s="1005"/>
      <c r="H36" s="257"/>
      <c r="I36" s="257"/>
      <c r="J36" s="147"/>
      <c r="K36" s="73"/>
      <c r="L36" s="38"/>
      <c r="M36" s="27"/>
      <c r="N36" s="989"/>
      <c r="O36" s="28"/>
      <c r="P36" s="27"/>
      <c r="Q36" s="989"/>
      <c r="R36" s="990"/>
    </row>
    <row r="37" spans="1:18" s="4" customFormat="1" ht="19.5" customHeight="1">
      <c r="A37" s="27"/>
      <c r="B37" s="893"/>
      <c r="C37" s="131"/>
      <c r="D37" s="131"/>
      <c r="E37" s="131"/>
      <c r="F37" s="166"/>
      <c r="G37" s="184"/>
      <c r="H37" s="1006"/>
      <c r="I37" s="39"/>
      <c r="J37" s="159"/>
      <c r="K37" s="166"/>
      <c r="L37" s="38"/>
      <c r="M37" s="27"/>
      <c r="N37" s="989"/>
      <c r="O37" s="28"/>
      <c r="P37" s="27"/>
      <c r="Q37" s="989"/>
      <c r="R37" s="990"/>
    </row>
    <row r="38" spans="1:18" s="4" customFormat="1" ht="19.5" customHeight="1">
      <c r="A38" s="27"/>
      <c r="B38" s="893"/>
      <c r="C38" s="131"/>
      <c r="D38" s="28"/>
      <c r="E38" s="28"/>
      <c r="F38" s="166"/>
      <c r="G38" s="184"/>
      <c r="H38" s="1006"/>
      <c r="I38" s="39"/>
      <c r="J38" s="159"/>
      <c r="K38" s="166"/>
      <c r="L38" s="38"/>
      <c r="M38" s="27"/>
      <c r="N38" s="989"/>
      <c r="O38" s="28"/>
      <c r="P38" s="27"/>
      <c r="Q38" s="989"/>
      <c r="R38" s="990"/>
    </row>
    <row r="39" spans="1:18" s="4" customFormat="1" ht="19.5" customHeight="1">
      <c r="A39" s="27"/>
      <c r="B39" s="893"/>
      <c r="C39" s="131"/>
      <c r="D39" s="28"/>
      <c r="E39" s="28"/>
      <c r="F39" s="35"/>
      <c r="G39" s="27"/>
      <c r="H39" s="1006"/>
      <c r="I39" s="39"/>
      <c r="J39" s="31"/>
      <c r="K39" s="38"/>
      <c r="L39" s="38"/>
      <c r="M39" s="27"/>
      <c r="N39" s="989"/>
      <c r="O39" s="28"/>
      <c r="P39" s="27"/>
      <c r="Q39" s="989"/>
      <c r="R39" s="990"/>
    </row>
    <row r="40" spans="1:18" s="4" customFormat="1" ht="19.5" customHeight="1">
      <c r="A40" s="27"/>
      <c r="B40" s="893"/>
      <c r="C40" s="131"/>
      <c r="D40" s="131"/>
      <c r="E40" s="157"/>
      <c r="F40" s="166"/>
      <c r="G40" s="184"/>
      <c r="H40" s="1006"/>
      <c r="I40" s="39"/>
      <c r="J40" s="159"/>
      <c r="K40" s="78"/>
      <c r="L40" s="38"/>
      <c r="M40" s="27"/>
      <c r="N40" s="989"/>
      <c r="O40" s="28"/>
      <c r="P40" s="27"/>
      <c r="Q40" s="989"/>
      <c r="R40" s="990"/>
    </row>
    <row r="41" spans="1:18" s="4" customFormat="1" ht="19.5" customHeight="1">
      <c r="A41" s="27"/>
      <c r="B41" s="893"/>
      <c r="C41" s="131"/>
      <c r="D41" s="131"/>
      <c r="E41" s="157"/>
      <c r="F41" s="166"/>
      <c r="G41" s="184"/>
      <c r="H41" s="1006"/>
      <c r="I41" s="39"/>
      <c r="J41" s="159"/>
      <c r="K41" s="78"/>
      <c r="L41" s="38"/>
      <c r="M41" s="27"/>
      <c r="N41" s="989"/>
      <c r="O41" s="28"/>
      <c r="P41" s="27"/>
      <c r="Q41" s="989"/>
      <c r="R41" s="990"/>
    </row>
    <row r="42" spans="1:18" s="4" customFormat="1" ht="19.5" customHeight="1">
      <c r="A42" s="27"/>
      <c r="B42" s="893"/>
      <c r="C42" s="131"/>
      <c r="D42" s="131"/>
      <c r="E42" s="131"/>
      <c r="F42" s="166"/>
      <c r="G42" s="184"/>
      <c r="H42" s="554"/>
      <c r="I42" s="601"/>
      <c r="J42" s="159"/>
      <c r="K42" s="156"/>
      <c r="L42" s="38"/>
      <c r="M42" s="27"/>
      <c r="N42" s="989"/>
      <c r="O42" s="28"/>
      <c r="P42" s="27"/>
      <c r="Q42" s="989"/>
      <c r="R42" s="990"/>
    </row>
    <row r="43" spans="1:18" s="4" customFormat="1" ht="19.5" customHeight="1">
      <c r="A43" s="27"/>
      <c r="B43" s="893"/>
      <c r="C43" s="131"/>
      <c r="D43" s="28"/>
      <c r="E43" s="28"/>
      <c r="F43" s="35"/>
      <c r="G43" s="27"/>
      <c r="H43" s="1006"/>
      <c r="I43" s="39"/>
      <c r="J43" s="31"/>
      <c r="K43" s="38"/>
      <c r="L43" s="38"/>
      <c r="M43" s="27"/>
      <c r="N43" s="989"/>
      <c r="O43" s="28"/>
      <c r="P43" s="27"/>
      <c r="Q43" s="989"/>
      <c r="R43" s="990"/>
    </row>
    <row r="44" spans="1:18" s="4" customFormat="1" ht="19.5" customHeight="1">
      <c r="A44" s="27"/>
      <c r="B44" s="893"/>
      <c r="C44" s="131"/>
      <c r="D44" s="131"/>
      <c r="E44" s="131"/>
      <c r="F44" s="166"/>
      <c r="G44" s="157"/>
      <c r="H44" s="166"/>
      <c r="I44" s="1007"/>
      <c r="J44" s="205"/>
      <c r="K44" s="156"/>
      <c r="L44" s="38"/>
      <c r="M44" s="27"/>
      <c r="N44" s="989"/>
      <c r="O44" s="28"/>
      <c r="P44" s="27"/>
      <c r="Q44" s="989"/>
      <c r="R44" s="990"/>
    </row>
    <row r="45" spans="1:18" s="4" customFormat="1" ht="19.5" customHeight="1">
      <c r="A45" s="27"/>
      <c r="B45" s="893"/>
      <c r="C45" s="131"/>
      <c r="D45" s="131"/>
      <c r="E45" s="131"/>
      <c r="F45" s="166"/>
      <c r="G45" s="184"/>
      <c r="H45" s="554"/>
      <c r="I45" s="601"/>
      <c r="J45" s="159"/>
      <c r="K45" s="166"/>
      <c r="L45" s="38"/>
      <c r="M45" s="27"/>
      <c r="N45" s="989"/>
      <c r="O45" s="28"/>
      <c r="P45" s="27"/>
      <c r="Q45" s="989"/>
      <c r="R45" s="990"/>
    </row>
    <row r="46" spans="1:18" s="4" customFormat="1" ht="19.5" customHeight="1">
      <c r="B46" s="988"/>
      <c r="C46" s="28"/>
      <c r="D46" s="28"/>
      <c r="E46" s="28"/>
      <c r="F46" s="88"/>
      <c r="G46" s="27"/>
      <c r="H46" s="257"/>
      <c r="I46" s="39"/>
      <c r="J46" s="87"/>
      <c r="K46" s="38"/>
      <c r="L46" s="38"/>
      <c r="M46" s="27"/>
      <c r="N46" s="989"/>
      <c r="O46" s="28"/>
      <c r="P46" s="27"/>
      <c r="Q46" s="989"/>
      <c r="R46" s="990"/>
    </row>
    <row r="47" spans="1:18" s="4" customFormat="1" ht="19.5" customHeight="1">
      <c r="B47" s="988"/>
      <c r="C47" s="28"/>
      <c r="D47" s="28"/>
      <c r="E47" s="579"/>
      <c r="F47" s="1008"/>
      <c r="G47" s="27"/>
      <c r="H47" s="257"/>
      <c r="I47" s="39"/>
      <c r="J47" s="87"/>
      <c r="K47" s="38"/>
      <c r="L47" s="38"/>
      <c r="M47" s="27"/>
      <c r="N47" s="989"/>
      <c r="O47" s="28"/>
      <c r="P47" s="27"/>
      <c r="Q47" s="989"/>
      <c r="R47" s="990"/>
    </row>
    <row r="48" spans="1:18" s="4" customFormat="1" ht="19.5" customHeight="1">
      <c r="B48" s="988"/>
      <c r="C48" s="28"/>
      <c r="D48" s="28"/>
      <c r="E48" s="28"/>
      <c r="F48" s="201"/>
      <c r="G48" s="77"/>
      <c r="H48" s="257"/>
      <c r="I48" s="257"/>
      <c r="J48" s="147"/>
      <c r="K48" s="73"/>
      <c r="L48" s="38"/>
      <c r="M48" s="27"/>
      <c r="N48" s="989"/>
      <c r="O48" s="28"/>
      <c r="P48" s="27"/>
      <c r="Q48" s="989"/>
      <c r="R48" s="990"/>
    </row>
    <row r="49" spans="2:18" s="4" customFormat="1" ht="19.5" customHeight="1">
      <c r="B49" s="988"/>
      <c r="C49" s="28"/>
      <c r="D49" s="28"/>
      <c r="E49" s="28"/>
      <c r="F49" s="201"/>
      <c r="G49" s="77"/>
      <c r="H49" s="257"/>
      <c r="I49" s="257"/>
      <c r="J49" s="147"/>
      <c r="K49" s="73"/>
      <c r="L49" s="38"/>
      <c r="M49" s="27"/>
      <c r="N49" s="989"/>
      <c r="O49" s="28"/>
      <c r="P49" s="27"/>
      <c r="Q49" s="989"/>
      <c r="R49" s="990"/>
    </row>
    <row r="50" spans="2:18" s="4" customFormat="1" ht="19.5" customHeight="1">
      <c r="B50" s="988"/>
      <c r="C50" s="28"/>
      <c r="D50" s="28"/>
      <c r="E50" s="28"/>
      <c r="F50" s="201"/>
      <c r="G50" s="77"/>
      <c r="H50" s="257"/>
      <c r="I50" s="257"/>
      <c r="J50" s="147"/>
      <c r="K50" s="73"/>
      <c r="L50" s="38"/>
      <c r="M50" s="27"/>
      <c r="N50" s="989"/>
      <c r="O50" s="28"/>
      <c r="P50" s="27"/>
      <c r="Q50" s="989"/>
      <c r="R50" s="990"/>
    </row>
    <row r="51" spans="2:18" s="4" customFormat="1" ht="19.5" customHeight="1">
      <c r="B51" s="988"/>
      <c r="C51" s="28"/>
      <c r="D51" s="28"/>
      <c r="E51" s="28"/>
      <c r="F51" s="201"/>
      <c r="G51" s="77"/>
      <c r="H51" s="257"/>
      <c r="I51" s="257"/>
      <c r="J51" s="147"/>
      <c r="K51" s="73"/>
      <c r="L51" s="38"/>
      <c r="M51" s="27"/>
      <c r="N51" s="989"/>
      <c r="O51" s="28"/>
      <c r="P51" s="27"/>
      <c r="Q51" s="989"/>
      <c r="R51" s="990"/>
    </row>
    <row r="52" spans="2:18" s="4" customFormat="1" ht="19.5" customHeight="1">
      <c r="C52" s="28"/>
      <c r="D52" s="27"/>
      <c r="E52" s="27"/>
      <c r="F52" s="746"/>
      <c r="G52" s="77"/>
      <c r="H52" s="257"/>
      <c r="I52" s="257"/>
      <c r="J52" s="147"/>
      <c r="K52" s="136"/>
      <c r="L52" s="38"/>
      <c r="M52" s="27"/>
      <c r="N52" s="32"/>
      <c r="O52" s="28"/>
      <c r="P52" s="27"/>
      <c r="Q52" s="32"/>
      <c r="R52" s="576"/>
    </row>
    <row r="53" spans="2:18" s="4" customFormat="1" ht="19.5" customHeight="1">
      <c r="C53" s="28"/>
      <c r="D53" s="27"/>
      <c r="E53" s="27"/>
      <c r="F53" s="746"/>
      <c r="G53" s="77"/>
      <c r="H53" s="257"/>
      <c r="I53" s="257"/>
      <c r="J53" s="147"/>
      <c r="K53" s="136"/>
      <c r="L53" s="38"/>
      <c r="M53" s="27"/>
      <c r="N53" s="32"/>
      <c r="O53" s="28"/>
      <c r="P53" s="27"/>
      <c r="Q53" s="32"/>
      <c r="R53" s="576"/>
    </row>
    <row r="54" spans="2:18" s="4" customFormat="1" ht="19.5" customHeight="1">
      <c r="C54" s="28"/>
      <c r="D54" s="27"/>
      <c r="E54" s="27"/>
      <c r="F54" s="746"/>
      <c r="G54" s="77"/>
      <c r="H54" s="257"/>
      <c r="I54" s="257"/>
      <c r="J54" s="147"/>
      <c r="K54" s="136"/>
      <c r="L54" s="38"/>
      <c r="M54" s="27"/>
      <c r="N54" s="32"/>
      <c r="O54" s="28"/>
      <c r="P54" s="27"/>
      <c r="Q54" s="32"/>
      <c r="R54" s="576"/>
    </row>
    <row r="55" spans="2:18" s="4" customFormat="1" ht="19.5" customHeight="1">
      <c r="C55" s="28"/>
      <c r="D55" s="27"/>
      <c r="E55" s="27"/>
      <c r="F55" s="117"/>
      <c r="G55" s="1009"/>
      <c r="H55" s="77"/>
      <c r="I55" s="257"/>
      <c r="J55" s="76"/>
      <c r="K55" s="136"/>
      <c r="L55" s="38"/>
      <c r="M55" s="27"/>
      <c r="N55" s="32"/>
      <c r="O55" s="28"/>
      <c r="P55" s="27"/>
      <c r="Q55" s="32"/>
      <c r="R55" s="576"/>
    </row>
    <row r="56" spans="2:18" s="4" customFormat="1" ht="19.5" customHeight="1">
      <c r="C56" s="28"/>
      <c r="D56" s="27"/>
      <c r="E56" s="27"/>
      <c r="F56" s="117"/>
      <c r="G56" s="1009"/>
      <c r="H56" s="77"/>
      <c r="I56" s="257"/>
      <c r="J56" s="76"/>
      <c r="K56" s="136"/>
      <c r="L56" s="38"/>
      <c r="M56" s="27"/>
      <c r="N56" s="32"/>
      <c r="O56" s="28"/>
      <c r="P56" s="27"/>
      <c r="Q56" s="32"/>
      <c r="R56" s="576"/>
    </row>
    <row r="57" spans="2:18" s="4" customFormat="1" ht="19.5" customHeight="1">
      <c r="C57" s="28"/>
      <c r="D57" s="27"/>
      <c r="E57" s="27"/>
      <c r="F57" s="117"/>
      <c r="G57" s="1009"/>
      <c r="H57" s="77"/>
      <c r="I57" s="257"/>
      <c r="J57" s="76"/>
      <c r="K57" s="136"/>
      <c r="L57" s="38"/>
      <c r="M57" s="27"/>
      <c r="N57" s="32"/>
      <c r="O57" s="28"/>
      <c r="P57" s="27"/>
      <c r="Q57" s="32"/>
      <c r="R57" s="576"/>
    </row>
    <row r="58" spans="2:18" s="4" customFormat="1" ht="19.5" customHeight="1">
      <c r="C58" s="28"/>
      <c r="D58" s="27"/>
      <c r="E58" s="27"/>
      <c r="F58" s="1010"/>
      <c r="G58" s="1011"/>
      <c r="H58" s="27"/>
      <c r="I58" s="257"/>
      <c r="J58" s="38"/>
      <c r="K58" s="1010"/>
      <c r="L58" s="38"/>
      <c r="M58" s="27"/>
      <c r="N58" s="32"/>
      <c r="O58" s="28"/>
      <c r="P58" s="27"/>
      <c r="Q58" s="32"/>
      <c r="R58" s="576"/>
    </row>
    <row r="59" spans="2:18" s="4" customFormat="1" ht="19.5" customHeight="1">
      <c r="C59" s="28"/>
      <c r="D59" s="27"/>
      <c r="E59" s="27"/>
      <c r="F59" s="1010"/>
      <c r="G59" s="1011"/>
      <c r="H59" s="27"/>
      <c r="I59" s="257"/>
      <c r="J59" s="38"/>
      <c r="K59" s="1010"/>
      <c r="L59" s="38"/>
      <c r="M59" s="27"/>
      <c r="N59" s="32"/>
      <c r="O59" s="28"/>
      <c r="P59" s="27"/>
      <c r="Q59" s="32"/>
      <c r="R59" s="576"/>
    </row>
    <row r="60" spans="2:18" s="4" customFormat="1" ht="19.5" customHeight="1">
      <c r="C60" s="28"/>
      <c r="D60" s="27"/>
      <c r="E60" s="27"/>
      <c r="F60" s="1010"/>
      <c r="G60" s="1011"/>
      <c r="H60" s="27"/>
      <c r="I60" s="257"/>
      <c r="J60" s="38"/>
      <c r="K60" s="1010"/>
      <c r="L60" s="38"/>
      <c r="M60" s="27"/>
      <c r="N60" s="32"/>
      <c r="O60" s="28"/>
      <c r="P60" s="27"/>
      <c r="Q60" s="32"/>
      <c r="R60" s="576"/>
    </row>
    <row r="61" spans="2:18" s="4" customFormat="1" ht="19.5" customHeight="1">
      <c r="C61" s="28"/>
      <c r="D61" s="27"/>
      <c r="E61" s="27"/>
      <c r="F61" s="1010"/>
      <c r="G61" s="1011"/>
      <c r="H61" s="27"/>
      <c r="I61" s="257"/>
      <c r="J61" s="38"/>
      <c r="K61" s="1010"/>
      <c r="L61" s="38"/>
      <c r="M61" s="27"/>
      <c r="N61" s="32"/>
      <c r="O61" s="28"/>
      <c r="P61" s="27"/>
      <c r="Q61" s="32"/>
      <c r="R61" s="576"/>
    </row>
    <row r="62" spans="2:18" s="4" customFormat="1" ht="19.5" customHeight="1">
      <c r="C62" s="28"/>
      <c r="D62" s="27"/>
      <c r="E62" s="27"/>
      <c r="F62" s="746"/>
      <c r="G62" s="77"/>
      <c r="H62" s="77"/>
      <c r="I62" s="257"/>
      <c r="J62" s="147"/>
      <c r="K62" s="136"/>
      <c r="L62" s="38"/>
      <c r="M62" s="27"/>
      <c r="N62" s="32"/>
      <c r="O62" s="28"/>
      <c r="P62" s="27"/>
      <c r="Q62" s="32"/>
      <c r="R62" s="576"/>
    </row>
    <row r="63" spans="2:18" s="4" customFormat="1" ht="19.5" customHeight="1">
      <c r="C63" s="28"/>
      <c r="D63" s="27"/>
      <c r="E63" s="27"/>
      <c r="F63" s="746"/>
      <c r="G63" s="77"/>
      <c r="H63" s="77"/>
      <c r="I63" s="257"/>
      <c r="J63" s="147"/>
      <c r="K63" s="136"/>
      <c r="L63" s="38"/>
      <c r="M63" s="27"/>
      <c r="N63" s="32"/>
      <c r="O63" s="28"/>
      <c r="P63" s="27"/>
      <c r="Q63" s="32"/>
      <c r="R63" s="576"/>
    </row>
    <row r="64" spans="2:18" s="4" customFormat="1" ht="19.5" customHeight="1">
      <c r="C64" s="28"/>
      <c r="D64" s="27"/>
      <c r="E64" s="27"/>
      <c r="F64" s="746"/>
      <c r="G64" s="77"/>
      <c r="H64" s="257"/>
      <c r="I64" s="257"/>
      <c r="J64" s="147"/>
      <c r="K64" s="136"/>
      <c r="L64" s="38"/>
      <c r="M64" s="27"/>
      <c r="N64" s="32"/>
      <c r="O64" s="28"/>
      <c r="P64" s="27"/>
      <c r="Q64" s="32"/>
      <c r="R64" s="576"/>
    </row>
    <row r="65" spans="3:18" s="4" customFormat="1" ht="19.5" customHeight="1">
      <c r="C65" s="28"/>
      <c r="D65" s="27"/>
      <c r="E65" s="27"/>
      <c r="F65" s="971"/>
      <c r="G65" s="77"/>
      <c r="H65" s="257"/>
      <c r="I65" s="257"/>
      <c r="J65" s="147"/>
      <c r="K65" s="136"/>
      <c r="L65" s="38"/>
      <c r="M65" s="27"/>
      <c r="N65" s="32"/>
      <c r="O65" s="28"/>
      <c r="P65" s="27"/>
      <c r="Q65" s="32"/>
      <c r="R65" s="576"/>
    </row>
    <row r="66" spans="3:18" s="4" customFormat="1" ht="19.5" customHeight="1">
      <c r="C66" s="28"/>
      <c r="D66" s="27"/>
      <c r="E66" s="27"/>
      <c r="F66" s="971"/>
      <c r="G66" s="77"/>
      <c r="H66" s="257"/>
      <c r="I66" s="257"/>
      <c r="J66" s="147"/>
      <c r="K66" s="136"/>
      <c r="L66" s="38"/>
      <c r="M66" s="27"/>
      <c r="N66" s="32"/>
      <c r="O66" s="28"/>
      <c r="P66" s="27"/>
      <c r="Q66" s="32"/>
      <c r="R66" s="576"/>
    </row>
    <row r="67" spans="3:18" s="4" customFormat="1" ht="19.5" customHeight="1">
      <c r="C67" s="28"/>
      <c r="D67" s="27"/>
      <c r="E67" s="27"/>
      <c r="F67" s="971"/>
      <c r="G67" s="77"/>
      <c r="H67" s="257"/>
      <c r="I67" s="257"/>
      <c r="J67" s="147"/>
      <c r="K67" s="136"/>
      <c r="L67" s="38"/>
      <c r="M67" s="27"/>
      <c r="N67" s="32"/>
      <c r="O67" s="28"/>
      <c r="P67" s="27"/>
      <c r="Q67" s="32"/>
      <c r="R67" s="576"/>
    </row>
    <row r="68" spans="3:18" s="4" customFormat="1" ht="19.5" customHeight="1">
      <c r="C68" s="28"/>
      <c r="D68" s="27"/>
      <c r="E68" s="27"/>
      <c r="F68" s="971"/>
      <c r="G68" s="77"/>
      <c r="H68" s="257"/>
      <c r="I68" s="257"/>
      <c r="J68" s="147"/>
      <c r="K68" s="136"/>
      <c r="L68" s="38"/>
      <c r="M68" s="27"/>
      <c r="N68" s="32"/>
      <c r="O68" s="28"/>
      <c r="P68" s="27"/>
      <c r="Q68" s="32"/>
      <c r="R68" s="576"/>
    </row>
    <row r="69" spans="3:18" s="4" customFormat="1" ht="19.5" customHeight="1">
      <c r="C69" s="28"/>
      <c r="D69" s="27"/>
      <c r="E69" s="27"/>
      <c r="F69" s="971"/>
      <c r="G69" s="77"/>
      <c r="H69" s="257"/>
      <c r="I69" s="257"/>
      <c r="J69" s="147"/>
      <c r="K69" s="136"/>
      <c r="L69" s="38"/>
      <c r="M69" s="27"/>
      <c r="N69" s="32"/>
      <c r="O69" s="28"/>
      <c r="P69" s="27"/>
      <c r="Q69" s="32"/>
      <c r="R69" s="576"/>
    </row>
    <row r="70" spans="3:18" s="4" customFormat="1" ht="19.5" customHeight="1">
      <c r="C70" s="28"/>
      <c r="D70" s="27"/>
      <c r="E70" s="27"/>
      <c r="F70" s="971"/>
      <c r="G70" s="77"/>
      <c r="H70" s="257"/>
      <c r="I70" s="257"/>
      <c r="J70" s="147"/>
      <c r="K70" s="136"/>
      <c r="L70" s="38"/>
      <c r="M70" s="27"/>
      <c r="N70" s="32"/>
      <c r="O70" s="28"/>
      <c r="P70" s="27"/>
      <c r="Q70" s="32"/>
      <c r="R70" s="576"/>
    </row>
    <row r="71" spans="3:18" s="4" customFormat="1" ht="19.5" customHeight="1">
      <c r="C71" s="28"/>
      <c r="D71" s="27"/>
      <c r="E71" s="27"/>
      <c r="F71" s="971"/>
      <c r="G71" s="77"/>
      <c r="H71" s="257"/>
      <c r="I71" s="257"/>
      <c r="J71" s="147"/>
      <c r="K71" s="136"/>
      <c r="L71" s="38"/>
      <c r="M71" s="27"/>
      <c r="N71" s="32"/>
      <c r="O71" s="28"/>
      <c r="P71" s="27"/>
      <c r="Q71" s="32"/>
      <c r="R71" s="576"/>
    </row>
    <row r="72" spans="3:18" s="4" customFormat="1" ht="19.5" customHeight="1">
      <c r="C72" s="28"/>
      <c r="D72" s="27"/>
      <c r="E72" s="27"/>
      <c r="F72" s="971"/>
      <c r="G72" s="77"/>
      <c r="H72" s="257"/>
      <c r="I72" s="257"/>
      <c r="J72" s="147"/>
      <c r="K72" s="136"/>
      <c r="L72" s="38"/>
      <c r="M72" s="27"/>
      <c r="N72" s="32"/>
      <c r="O72" s="28"/>
      <c r="P72" s="27"/>
      <c r="Q72" s="32"/>
      <c r="R72" s="576"/>
    </row>
    <row r="73" spans="3:18" s="4" customFormat="1" ht="19.5" customHeight="1">
      <c r="C73" s="28"/>
      <c r="D73" s="27"/>
      <c r="E73" s="27"/>
      <c r="F73" s="971"/>
      <c r="G73" s="77"/>
      <c r="H73" s="257"/>
      <c r="I73" s="257"/>
      <c r="J73" s="147"/>
      <c r="K73" s="136"/>
      <c r="L73" s="38"/>
      <c r="M73" s="27"/>
      <c r="N73" s="32"/>
      <c r="O73" s="28"/>
      <c r="P73" s="27"/>
      <c r="Q73" s="32"/>
      <c r="R73" s="576"/>
    </row>
    <row r="74" spans="3:18" s="4" customFormat="1" ht="19.5" customHeight="1">
      <c r="C74" s="28"/>
      <c r="D74" s="27"/>
      <c r="E74" s="27"/>
      <c r="F74" s="971"/>
      <c r="G74" s="77"/>
      <c r="H74" s="257"/>
      <c r="I74" s="257"/>
      <c r="J74" s="147"/>
      <c r="K74" s="136"/>
      <c r="L74" s="38"/>
      <c r="M74" s="27"/>
      <c r="N74" s="32"/>
      <c r="O74" s="28"/>
      <c r="P74" s="27"/>
      <c r="Q74" s="32"/>
      <c r="R74" s="576"/>
    </row>
    <row r="75" spans="3:18" s="4" customFormat="1" ht="19.5" customHeight="1">
      <c r="C75" s="28"/>
      <c r="D75" s="27"/>
      <c r="E75" s="27"/>
      <c r="F75" s="971"/>
      <c r="G75" s="77"/>
      <c r="H75" s="257"/>
      <c r="I75" s="257"/>
      <c r="J75" s="147"/>
      <c r="K75" s="136"/>
      <c r="L75" s="38"/>
      <c r="M75" s="27"/>
      <c r="N75" s="32"/>
      <c r="O75" s="28"/>
      <c r="P75" s="27"/>
      <c r="Q75" s="32"/>
      <c r="R75" s="576"/>
    </row>
    <row r="76" spans="3:18" s="4" customFormat="1" ht="19.5" customHeight="1">
      <c r="C76" s="28"/>
      <c r="D76" s="27"/>
      <c r="E76" s="27"/>
      <c r="F76" s="971"/>
      <c r="G76" s="77"/>
      <c r="H76" s="257"/>
      <c r="I76" s="257"/>
      <c r="J76" s="147"/>
      <c r="K76" s="136"/>
      <c r="L76" s="38"/>
      <c r="M76" s="27"/>
      <c r="N76" s="32"/>
      <c r="O76" s="28"/>
      <c r="P76" s="27"/>
      <c r="Q76" s="32"/>
      <c r="R76" s="576"/>
    </row>
    <row r="77" spans="3:18" s="4" customFormat="1" ht="19.5" customHeight="1">
      <c r="C77" s="28"/>
      <c r="D77" s="27"/>
      <c r="E77" s="27"/>
      <c r="F77" s="971"/>
      <c r="G77" s="77"/>
      <c r="H77" s="257"/>
      <c r="I77" s="257"/>
      <c r="J77" s="147"/>
      <c r="K77" s="136"/>
      <c r="L77" s="38"/>
      <c r="M77" s="27"/>
      <c r="N77" s="32"/>
      <c r="O77" s="28"/>
      <c r="P77" s="27"/>
      <c r="Q77" s="32"/>
      <c r="R77" s="576"/>
    </row>
    <row r="78" spans="3:18" s="4" customFormat="1" ht="19.5" customHeight="1">
      <c r="C78" s="28"/>
      <c r="D78" s="27"/>
      <c r="E78" s="27"/>
      <c r="F78" s="971"/>
      <c r="G78" s="77"/>
      <c r="H78" s="257"/>
      <c r="I78" s="257"/>
      <c r="J78" s="147"/>
      <c r="K78" s="136"/>
      <c r="L78" s="38"/>
      <c r="M78" s="27"/>
      <c r="N78" s="32"/>
      <c r="O78" s="28"/>
      <c r="P78" s="27"/>
      <c r="Q78" s="32"/>
      <c r="R78" s="576"/>
    </row>
    <row r="79" spans="3:18" s="4" customFormat="1" ht="19.5" customHeight="1">
      <c r="C79" s="28"/>
      <c r="D79" s="27"/>
      <c r="E79" s="27"/>
      <c r="F79" s="971"/>
      <c r="G79" s="77"/>
      <c r="H79" s="257"/>
      <c r="I79" s="257"/>
      <c r="J79" s="147"/>
      <c r="K79" s="136"/>
      <c r="L79" s="38"/>
      <c r="M79" s="27"/>
      <c r="N79" s="32"/>
      <c r="O79" s="28"/>
      <c r="P79" s="27"/>
      <c r="Q79" s="32"/>
      <c r="R79" s="576"/>
    </row>
    <row r="80" spans="3:18" s="4" customFormat="1" ht="19.5" customHeight="1">
      <c r="C80" s="28"/>
      <c r="D80" s="27"/>
      <c r="E80" s="27"/>
      <c r="F80" s="971"/>
      <c r="G80" s="77"/>
      <c r="H80" s="257"/>
      <c r="I80" s="257"/>
      <c r="J80" s="147"/>
      <c r="K80" s="136"/>
      <c r="L80" s="38"/>
      <c r="M80" s="27"/>
      <c r="N80" s="32"/>
      <c r="O80" s="28"/>
      <c r="P80" s="27"/>
      <c r="Q80" s="32"/>
      <c r="R80" s="576"/>
    </row>
    <row r="81" spans="3:18" s="4" customFormat="1" ht="19.5" customHeight="1">
      <c r="C81" s="28"/>
      <c r="D81" s="27"/>
      <c r="E81" s="27"/>
      <c r="F81" s="971"/>
      <c r="G81" s="77"/>
      <c r="H81" s="257"/>
      <c r="I81" s="257"/>
      <c r="J81" s="147"/>
      <c r="K81" s="136"/>
      <c r="L81" s="38"/>
      <c r="M81" s="27"/>
      <c r="N81" s="32"/>
      <c r="O81" s="28"/>
      <c r="P81" s="27"/>
      <c r="Q81" s="32"/>
      <c r="R81" s="576"/>
    </row>
    <row r="82" spans="3:18" s="4" customFormat="1" ht="19.5" customHeight="1">
      <c r="C82" s="28"/>
      <c r="D82" s="27"/>
      <c r="E82" s="27"/>
      <c r="F82" s="971"/>
      <c r="G82" s="77"/>
      <c r="H82" s="257"/>
      <c r="I82" s="257"/>
      <c r="J82" s="147"/>
      <c r="K82" s="136"/>
      <c r="L82" s="38"/>
      <c r="M82" s="27"/>
      <c r="N82" s="32"/>
      <c r="O82" s="28"/>
      <c r="P82" s="27"/>
      <c r="Q82" s="32"/>
      <c r="R82" s="576"/>
    </row>
    <row r="83" spans="3:18" s="4" customFormat="1" ht="19.5" customHeight="1">
      <c r="C83" s="28"/>
      <c r="D83" s="27"/>
      <c r="E83" s="27"/>
      <c r="F83" s="971"/>
      <c r="G83" s="77"/>
      <c r="H83" s="257"/>
      <c r="I83" s="257"/>
      <c r="J83" s="147"/>
      <c r="K83" s="136"/>
      <c r="L83" s="38"/>
      <c r="M83" s="27"/>
      <c r="N83" s="32"/>
      <c r="O83" s="28"/>
      <c r="P83" s="27"/>
      <c r="Q83" s="32"/>
      <c r="R83" s="576"/>
    </row>
    <row r="84" spans="3:18" s="4" customFormat="1" ht="19.5" customHeight="1">
      <c r="C84" s="28"/>
      <c r="D84" s="27"/>
      <c r="E84" s="27"/>
      <c r="F84" s="971"/>
      <c r="G84" s="77"/>
      <c r="H84" s="257"/>
      <c r="I84" s="257"/>
      <c r="J84" s="147"/>
      <c r="K84" s="136"/>
      <c r="L84" s="38"/>
      <c r="M84" s="27"/>
      <c r="N84" s="32"/>
      <c r="O84" s="28"/>
      <c r="P84" s="27"/>
      <c r="Q84" s="32"/>
      <c r="R84" s="576"/>
    </row>
    <row r="85" spans="3:18" s="4" customFormat="1" ht="19.5" customHeight="1">
      <c r="C85" s="28"/>
      <c r="D85" s="27"/>
      <c r="E85" s="27"/>
      <c r="F85" s="971"/>
      <c r="G85" s="77"/>
      <c r="H85" s="257"/>
      <c r="I85" s="257"/>
      <c r="J85" s="147"/>
      <c r="K85" s="136"/>
      <c r="L85" s="38"/>
      <c r="M85" s="27"/>
      <c r="N85" s="32"/>
      <c r="O85" s="28"/>
      <c r="P85" s="27"/>
      <c r="Q85" s="32"/>
      <c r="R85" s="576"/>
    </row>
    <row r="86" spans="3:18" s="4" customFormat="1" ht="19.5" customHeight="1">
      <c r="C86" s="28"/>
      <c r="D86" s="27"/>
      <c r="E86" s="27"/>
      <c r="F86" s="971"/>
      <c r="G86" s="77"/>
      <c r="H86" s="257"/>
      <c r="I86" s="257"/>
      <c r="J86" s="147"/>
      <c r="K86" s="136"/>
      <c r="L86" s="38"/>
      <c r="M86" s="27"/>
      <c r="N86" s="32"/>
      <c r="O86" s="28"/>
      <c r="P86" s="27"/>
      <c r="Q86" s="32"/>
      <c r="R86" s="576"/>
    </row>
    <row r="87" spans="3:18" s="4" customFormat="1" ht="19.5" customHeight="1">
      <c r="C87" s="28"/>
      <c r="D87" s="27"/>
      <c r="E87" s="27"/>
      <c r="F87" s="971"/>
      <c r="G87" s="77"/>
      <c r="H87" s="257"/>
      <c r="I87" s="257"/>
      <c r="J87" s="147"/>
      <c r="K87" s="136"/>
      <c r="L87" s="38"/>
      <c r="M87" s="27"/>
      <c r="N87" s="32"/>
      <c r="O87" s="28"/>
      <c r="P87" s="27"/>
      <c r="Q87" s="32"/>
      <c r="R87" s="576"/>
    </row>
    <row r="88" spans="3:18" s="4" customFormat="1" ht="19.5" customHeight="1">
      <c r="C88" s="28"/>
      <c r="D88" s="27"/>
      <c r="E88" s="27"/>
      <c r="F88" s="971"/>
      <c r="G88" s="77"/>
      <c r="H88" s="257"/>
      <c r="I88" s="257"/>
      <c r="J88" s="147"/>
      <c r="K88" s="136"/>
      <c r="L88" s="38"/>
      <c r="M88" s="27"/>
      <c r="N88" s="32"/>
      <c r="O88" s="28"/>
      <c r="P88" s="27"/>
      <c r="Q88" s="32"/>
      <c r="R88" s="576"/>
    </row>
    <row r="89" spans="3:18" s="4" customFormat="1" ht="19.5" customHeight="1">
      <c r="C89" s="28"/>
      <c r="D89" s="27"/>
      <c r="E89" s="27"/>
      <c r="F89" s="971"/>
      <c r="G89" s="77"/>
      <c r="H89" s="257"/>
      <c r="I89" s="257"/>
      <c r="J89" s="147"/>
      <c r="K89" s="136"/>
      <c r="L89" s="38"/>
      <c r="M89" s="27"/>
      <c r="N89" s="32"/>
      <c r="O89" s="28"/>
      <c r="P89" s="27"/>
      <c r="Q89" s="32"/>
      <c r="R89" s="576"/>
    </row>
    <row r="90" spans="3:18" s="4" customFormat="1" ht="19.5" customHeight="1">
      <c r="C90" s="28"/>
      <c r="D90" s="27"/>
      <c r="E90" s="27"/>
      <c r="F90" s="971"/>
      <c r="G90" s="77"/>
      <c r="H90" s="257"/>
      <c r="I90" s="257"/>
      <c r="J90" s="147"/>
      <c r="K90" s="136"/>
      <c r="L90" s="38"/>
      <c r="M90" s="27"/>
      <c r="N90" s="32"/>
      <c r="O90" s="28"/>
      <c r="P90" s="27"/>
      <c r="Q90" s="32"/>
      <c r="R90" s="576"/>
    </row>
    <row r="91" spans="3:18" s="4" customFormat="1" ht="19.5" customHeight="1">
      <c r="C91" s="28"/>
      <c r="D91" s="27"/>
      <c r="E91" s="27"/>
      <c r="F91" s="971"/>
      <c r="G91" s="77"/>
      <c r="H91" s="257"/>
      <c r="I91" s="257"/>
      <c r="J91" s="147"/>
      <c r="K91" s="136"/>
      <c r="L91" s="38"/>
      <c r="M91" s="27"/>
      <c r="N91" s="32"/>
      <c r="O91" s="28"/>
      <c r="P91" s="27"/>
      <c r="Q91" s="32"/>
      <c r="R91" s="576"/>
    </row>
    <row r="92" spans="3:18" s="4" customFormat="1" ht="19.5" customHeight="1">
      <c r="C92" s="28"/>
      <c r="D92" s="27"/>
      <c r="E92" s="27"/>
      <c r="F92" s="971"/>
      <c r="G92" s="77"/>
      <c r="H92" s="257"/>
      <c r="I92" s="257"/>
      <c r="J92" s="147"/>
      <c r="K92" s="136"/>
      <c r="L92" s="38"/>
      <c r="M92" s="27"/>
      <c r="N92" s="32"/>
      <c r="O92" s="28"/>
      <c r="P92" s="27"/>
      <c r="Q92" s="32"/>
      <c r="R92" s="576"/>
    </row>
    <row r="93" spans="3:18" s="4" customFormat="1" ht="19.5" customHeight="1">
      <c r="C93" s="28"/>
      <c r="D93" s="27"/>
      <c r="E93" s="27"/>
      <c r="F93" s="971"/>
      <c r="G93" s="77"/>
      <c r="H93" s="257"/>
      <c r="I93" s="257"/>
      <c r="J93" s="147"/>
      <c r="K93" s="136"/>
      <c r="L93" s="38"/>
      <c r="M93" s="27"/>
      <c r="N93" s="32"/>
      <c r="O93" s="28"/>
      <c r="P93" s="27"/>
      <c r="Q93" s="32"/>
      <c r="R93" s="576"/>
    </row>
    <row r="94" spans="3:18" s="4" customFormat="1" ht="19.5" customHeight="1">
      <c r="C94" s="28"/>
      <c r="D94" s="27"/>
      <c r="E94" s="27"/>
      <c r="F94" s="971"/>
      <c r="G94" s="77"/>
      <c r="H94" s="257"/>
      <c r="I94" s="257"/>
      <c r="J94" s="147"/>
      <c r="K94" s="136"/>
      <c r="L94" s="38"/>
      <c r="M94" s="27"/>
      <c r="N94" s="32"/>
      <c r="O94" s="28"/>
      <c r="P94" s="27"/>
      <c r="Q94" s="32"/>
      <c r="R94" s="576"/>
    </row>
    <row r="95" spans="3:18" s="4" customFormat="1" ht="19.5" customHeight="1">
      <c r="C95" s="28"/>
      <c r="D95" s="27"/>
      <c r="E95" s="27"/>
      <c r="F95" s="971"/>
      <c r="G95" s="77"/>
      <c r="H95" s="257"/>
      <c r="I95" s="257"/>
      <c r="J95" s="147"/>
      <c r="K95" s="136"/>
      <c r="L95" s="38"/>
      <c r="M95" s="27"/>
      <c r="N95" s="32"/>
      <c r="O95" s="28"/>
      <c r="P95" s="27"/>
      <c r="Q95" s="32"/>
      <c r="R95" s="576"/>
    </row>
    <row r="96" spans="3:18" s="4" customFormat="1" ht="19.5" customHeight="1">
      <c r="C96" s="28"/>
      <c r="D96" s="27"/>
      <c r="E96" s="27"/>
      <c r="F96" s="971"/>
      <c r="G96" s="77"/>
      <c r="H96" s="257"/>
      <c r="I96" s="257"/>
      <c r="J96" s="147"/>
      <c r="K96" s="136"/>
      <c r="L96" s="38"/>
      <c r="M96" s="27"/>
      <c r="N96" s="32"/>
      <c r="O96" s="28"/>
      <c r="P96" s="27"/>
      <c r="Q96" s="32"/>
      <c r="R96" s="576"/>
    </row>
    <row r="97" spans="3:18" s="4" customFormat="1" ht="19.5" customHeight="1">
      <c r="C97" s="28"/>
      <c r="D97" s="27"/>
      <c r="E97" s="27"/>
      <c r="F97" s="971"/>
      <c r="G97" s="77"/>
      <c r="H97" s="257"/>
      <c r="I97" s="257"/>
      <c r="J97" s="147"/>
      <c r="K97" s="136"/>
      <c r="L97" s="38"/>
      <c r="M97" s="27"/>
      <c r="N97" s="32"/>
      <c r="O97" s="28"/>
      <c r="P97" s="27"/>
      <c r="Q97" s="32"/>
      <c r="R97" s="576"/>
    </row>
    <row r="98" spans="3:18" s="4" customFormat="1" ht="19.5" customHeight="1">
      <c r="C98" s="28"/>
      <c r="D98" s="27"/>
      <c r="E98" s="27"/>
      <c r="F98" s="971"/>
      <c r="G98" s="77"/>
      <c r="H98" s="257"/>
      <c r="I98" s="257"/>
      <c r="J98" s="147"/>
      <c r="K98" s="136"/>
      <c r="L98" s="38"/>
      <c r="M98" s="27"/>
      <c r="N98" s="32"/>
      <c r="O98" s="28"/>
      <c r="P98" s="27"/>
      <c r="Q98" s="32"/>
      <c r="R98" s="576"/>
    </row>
    <row r="99" spans="3:18" s="4" customFormat="1" ht="19.5" customHeight="1">
      <c r="C99" s="28"/>
      <c r="D99" s="27"/>
      <c r="E99" s="27"/>
      <c r="F99" s="971"/>
      <c r="G99" s="77"/>
      <c r="H99" s="257"/>
      <c r="I99" s="257"/>
      <c r="J99" s="147"/>
      <c r="K99" s="136"/>
      <c r="L99" s="38"/>
      <c r="M99" s="27"/>
      <c r="N99" s="32"/>
      <c r="O99" s="28"/>
      <c r="P99" s="27"/>
      <c r="Q99" s="32"/>
      <c r="R99" s="576"/>
    </row>
    <row r="100" spans="3:18" s="4" customFormat="1" ht="19.5" customHeight="1">
      <c r="C100" s="28"/>
      <c r="D100" s="27"/>
      <c r="E100" s="27"/>
      <c r="F100" s="971"/>
      <c r="G100" s="77"/>
      <c r="H100" s="257"/>
      <c r="I100" s="257"/>
      <c r="J100" s="147"/>
      <c r="K100" s="136"/>
      <c r="L100" s="38"/>
      <c r="M100" s="27"/>
      <c r="N100" s="32"/>
      <c r="O100" s="28"/>
      <c r="P100" s="27"/>
      <c r="Q100" s="32"/>
      <c r="R100" s="576"/>
    </row>
    <row r="101" spans="3:18" s="4" customFormat="1" ht="19.5" customHeight="1">
      <c r="C101" s="28"/>
      <c r="D101" s="27"/>
      <c r="E101" s="27"/>
      <c r="F101" s="971"/>
      <c r="G101" s="77"/>
      <c r="H101" s="257"/>
      <c r="I101" s="257"/>
      <c r="J101" s="147"/>
      <c r="K101" s="136"/>
      <c r="L101" s="38"/>
      <c r="M101" s="27"/>
      <c r="N101" s="32"/>
      <c r="O101" s="28"/>
      <c r="P101" s="27"/>
      <c r="Q101" s="32"/>
      <c r="R101" s="576"/>
    </row>
    <row r="102" spans="3:18" s="4" customFormat="1" ht="22.5" customHeight="1">
      <c r="C102" s="28"/>
      <c r="D102" s="605"/>
      <c r="E102" s="605"/>
      <c r="F102" s="406"/>
      <c r="G102" s="256"/>
      <c r="H102" s="187"/>
      <c r="I102" s="77"/>
      <c r="J102" s="31"/>
      <c r="K102" s="406"/>
      <c r="L102" s="38"/>
      <c r="M102" s="27"/>
      <c r="N102" s="32"/>
      <c r="O102" s="28"/>
      <c r="P102" s="27"/>
      <c r="Q102" s="32"/>
      <c r="R102" s="576"/>
    </row>
    <row r="103" spans="3:18" s="4" customFormat="1" ht="18.75" customHeight="1">
      <c r="C103" s="28"/>
      <c r="D103" s="605"/>
      <c r="E103" s="605"/>
      <c r="F103" s="406"/>
      <c r="G103" s="256"/>
      <c r="H103" s="187"/>
      <c r="I103" s="77"/>
      <c r="J103" s="31"/>
      <c r="K103" s="406"/>
      <c r="L103" s="38"/>
      <c r="M103" s="27"/>
      <c r="N103" s="32"/>
      <c r="O103" s="28"/>
      <c r="P103" s="27"/>
      <c r="Q103" s="32"/>
      <c r="R103" s="576"/>
    </row>
    <row r="104" spans="3:18" s="4" customFormat="1" ht="18.75" customHeight="1">
      <c r="C104" s="28"/>
      <c r="D104" s="27"/>
      <c r="E104" s="27"/>
      <c r="F104" s="117"/>
      <c r="G104" s="1009"/>
      <c r="H104" s="257"/>
      <c r="I104" s="257"/>
      <c r="J104" s="76"/>
      <c r="K104" s="136"/>
      <c r="L104" s="38"/>
      <c r="M104" s="27"/>
      <c r="N104" s="32"/>
      <c r="O104" s="28"/>
      <c r="P104" s="27"/>
      <c r="Q104" s="32"/>
      <c r="R104" s="576"/>
    </row>
    <row r="105" spans="3:18" s="4" customFormat="1" ht="19.5" customHeight="1">
      <c r="C105" s="28"/>
      <c r="D105" s="27"/>
      <c r="E105" s="27"/>
      <c r="F105" s="117"/>
      <c r="G105" s="1009"/>
      <c r="H105" s="257"/>
      <c r="I105" s="257"/>
      <c r="J105" s="76"/>
      <c r="K105" s="136"/>
      <c r="L105" s="38"/>
      <c r="M105" s="27"/>
      <c r="N105" s="32"/>
      <c r="O105" s="28"/>
      <c r="P105" s="27"/>
      <c r="Q105" s="32"/>
      <c r="R105" s="576"/>
    </row>
    <row r="106" spans="3:18" s="4" customFormat="1" ht="19.5" customHeight="1">
      <c r="C106" s="28"/>
      <c r="D106" s="27"/>
      <c r="E106" s="27"/>
      <c r="F106" s="1010"/>
      <c r="G106" s="1011"/>
      <c r="H106" s="38"/>
      <c r="I106" s="257"/>
      <c r="J106" s="38"/>
      <c r="K106" s="1010"/>
      <c r="L106" s="38"/>
      <c r="M106" s="27"/>
      <c r="N106" s="32"/>
      <c r="O106" s="28"/>
      <c r="P106" s="27"/>
      <c r="Q106" s="32"/>
      <c r="R106" s="576"/>
    </row>
    <row r="107" spans="3:18" s="4" customFormat="1" ht="19.5" customHeight="1">
      <c r="C107" s="28"/>
      <c r="D107" s="27"/>
      <c r="E107" s="27"/>
      <c r="F107" s="1010"/>
      <c r="G107" s="1011"/>
      <c r="H107" s="38"/>
      <c r="I107" s="257"/>
      <c r="J107" s="38"/>
      <c r="K107" s="1010"/>
      <c r="L107" s="38"/>
      <c r="M107" s="27"/>
      <c r="N107" s="32"/>
      <c r="O107" s="28"/>
      <c r="P107" s="27"/>
      <c r="Q107" s="32"/>
      <c r="R107" s="576"/>
    </row>
    <row r="108" spans="3:18" s="4" customFormat="1" ht="19.5" customHeight="1">
      <c r="C108" s="28"/>
      <c r="D108" s="605"/>
      <c r="E108" s="605"/>
      <c r="F108" s="38"/>
      <c r="G108" s="256"/>
      <c r="H108" s="187"/>
      <c r="I108" s="77"/>
      <c r="J108" s="31"/>
      <c r="K108" s="117"/>
      <c r="L108" s="38"/>
      <c r="M108" s="27"/>
      <c r="N108" s="32"/>
      <c r="O108" s="28"/>
      <c r="P108" s="27"/>
      <c r="Q108" s="32"/>
      <c r="R108" s="576"/>
    </row>
    <row r="109" spans="3:18" s="4" customFormat="1" ht="19.5" customHeight="1">
      <c r="C109" s="28"/>
      <c r="D109" s="605"/>
      <c r="E109" s="605"/>
      <c r="F109" s="78"/>
      <c r="G109" s="256"/>
      <c r="H109" s="187"/>
      <c r="I109" s="77"/>
      <c r="J109" s="31"/>
      <c r="K109" s="38"/>
      <c r="L109" s="38"/>
      <c r="M109" s="27"/>
      <c r="N109" s="32"/>
      <c r="O109" s="28"/>
      <c r="P109" s="27"/>
      <c r="Q109" s="32"/>
      <c r="R109" s="576"/>
    </row>
    <row r="110" spans="3:18" s="4" customFormat="1" ht="19.5" customHeight="1">
      <c r="C110" s="28"/>
      <c r="D110" s="605"/>
      <c r="E110" s="605"/>
      <c r="F110" s="78"/>
      <c r="G110" s="256"/>
      <c r="H110" s="187"/>
      <c r="I110" s="77"/>
      <c r="J110" s="31"/>
      <c r="K110" s="38"/>
      <c r="L110" s="38"/>
      <c r="M110" s="27"/>
      <c r="N110" s="32"/>
      <c r="O110" s="28"/>
      <c r="P110" s="27"/>
      <c r="Q110" s="32"/>
      <c r="R110" s="576"/>
    </row>
    <row r="111" spans="3:18" s="4" customFormat="1" ht="19.5" customHeight="1">
      <c r="C111" s="28"/>
      <c r="D111" s="605"/>
      <c r="E111" s="605"/>
      <c r="F111" s="78"/>
      <c r="G111" s="256"/>
      <c r="H111" s="187"/>
      <c r="I111" s="77"/>
      <c r="J111" s="31"/>
      <c r="K111" s="38"/>
      <c r="L111" s="38"/>
      <c r="M111" s="27"/>
      <c r="N111" s="32"/>
      <c r="O111" s="28"/>
      <c r="P111" s="27"/>
      <c r="Q111" s="32"/>
      <c r="R111" s="576"/>
    </row>
    <row r="112" spans="3:18" s="4" customFormat="1" ht="19.5" customHeight="1">
      <c r="C112" s="28"/>
      <c r="D112" s="605"/>
      <c r="E112" s="605"/>
      <c r="F112" s="78"/>
      <c r="G112" s="256"/>
      <c r="H112" s="187"/>
      <c r="I112" s="77"/>
      <c r="J112" s="31"/>
      <c r="K112" s="38"/>
      <c r="L112" s="38"/>
      <c r="M112" s="27"/>
      <c r="N112" s="32"/>
      <c r="O112" s="28"/>
      <c r="P112" s="27"/>
      <c r="Q112" s="32"/>
      <c r="R112" s="576"/>
    </row>
    <row r="113" spans="3:18" s="4" customFormat="1" ht="19.5" customHeight="1">
      <c r="C113" s="28"/>
      <c r="D113" s="605"/>
      <c r="E113" s="605"/>
      <c r="F113" s="78"/>
      <c r="G113" s="256"/>
      <c r="H113" s="187"/>
      <c r="I113" s="77"/>
      <c r="J113" s="31"/>
      <c r="K113" s="38"/>
      <c r="L113" s="38"/>
      <c r="M113" s="27"/>
      <c r="N113" s="32"/>
      <c r="O113" s="28"/>
      <c r="P113" s="27"/>
      <c r="Q113" s="32"/>
      <c r="R113" s="576"/>
    </row>
    <row r="114" spans="3:18" s="4" customFormat="1" ht="19.5" customHeight="1">
      <c r="C114" s="28"/>
      <c r="D114" s="605"/>
      <c r="E114" s="605"/>
      <c r="F114" s="78"/>
      <c r="G114" s="256"/>
      <c r="H114" s="187"/>
      <c r="I114" s="77"/>
      <c r="J114" s="31"/>
      <c r="K114" s="38"/>
      <c r="L114" s="38"/>
      <c r="M114" s="27"/>
      <c r="N114" s="32"/>
      <c r="O114" s="28"/>
      <c r="P114" s="27"/>
      <c r="Q114" s="32"/>
      <c r="R114" s="576"/>
    </row>
    <row r="115" spans="3:18" s="4" customFormat="1" ht="19.5" customHeight="1">
      <c r="C115" s="28"/>
      <c r="D115" s="605"/>
      <c r="E115" s="605"/>
      <c r="F115" s="78"/>
      <c r="G115" s="256"/>
      <c r="H115" s="187"/>
      <c r="I115" s="77"/>
      <c r="J115" s="31"/>
      <c r="K115" s="38"/>
      <c r="L115" s="38"/>
      <c r="M115" s="27"/>
      <c r="N115" s="32"/>
      <c r="O115" s="28"/>
      <c r="P115" s="27"/>
      <c r="Q115" s="32"/>
      <c r="R115" s="576"/>
    </row>
    <row r="116" spans="3:18" s="4" customFormat="1" ht="19.5" customHeight="1">
      <c r="C116" s="28"/>
      <c r="D116" s="605"/>
      <c r="E116" s="605"/>
      <c r="F116" s="78"/>
      <c r="G116" s="256"/>
      <c r="H116" s="187"/>
      <c r="I116" s="77"/>
      <c r="J116" s="31"/>
      <c r="K116" s="38"/>
      <c r="L116" s="38"/>
      <c r="M116" s="27"/>
      <c r="N116" s="32"/>
      <c r="O116" s="28"/>
      <c r="P116" s="27"/>
      <c r="Q116" s="32"/>
      <c r="R116" s="576"/>
    </row>
    <row r="117" spans="3:18" s="4" customFormat="1" ht="19.5" customHeight="1">
      <c r="C117" s="28"/>
      <c r="D117" s="605"/>
      <c r="E117" s="605"/>
      <c r="F117" s="78"/>
      <c r="G117" s="256"/>
      <c r="H117" s="187"/>
      <c r="I117" s="77"/>
      <c r="J117" s="31"/>
      <c r="K117" s="38"/>
      <c r="L117" s="38"/>
      <c r="M117" s="27"/>
      <c r="N117" s="32"/>
      <c r="O117" s="28"/>
      <c r="P117" s="27"/>
      <c r="Q117" s="32"/>
      <c r="R117" s="576"/>
    </row>
    <row r="118" spans="3:18" s="4" customFormat="1" ht="19.5" customHeight="1">
      <c r="C118" s="28"/>
      <c r="D118" s="605"/>
      <c r="E118" s="605"/>
      <c r="F118" s="78"/>
      <c r="G118" s="256"/>
      <c r="H118" s="187"/>
      <c r="I118" s="77"/>
      <c r="J118" s="31"/>
      <c r="K118" s="38"/>
      <c r="L118" s="38"/>
      <c r="M118" s="27"/>
      <c r="N118" s="32"/>
      <c r="O118" s="28"/>
      <c r="P118" s="27"/>
      <c r="Q118" s="32"/>
      <c r="R118" s="576"/>
    </row>
    <row r="119" spans="3:18" s="4" customFormat="1" ht="19.5" customHeight="1">
      <c r="C119" s="28"/>
      <c r="D119" s="605"/>
      <c r="E119" s="605"/>
      <c r="F119" s="78"/>
      <c r="G119" s="256"/>
      <c r="H119" s="187"/>
      <c r="I119" s="77"/>
      <c r="J119" s="31"/>
      <c r="K119" s="38"/>
      <c r="L119" s="38"/>
      <c r="M119" s="27"/>
      <c r="N119" s="32"/>
      <c r="O119" s="28"/>
      <c r="P119" s="27"/>
      <c r="Q119" s="32"/>
      <c r="R119" s="576"/>
    </row>
    <row r="120" spans="3:18" s="4" customFormat="1" ht="19.5" customHeight="1">
      <c r="C120" s="28"/>
      <c r="D120" s="605"/>
      <c r="E120" s="605"/>
      <c r="F120" s="78"/>
      <c r="G120" s="256"/>
      <c r="H120" s="187"/>
      <c r="I120" s="77"/>
      <c r="J120" s="31"/>
      <c r="K120" s="38"/>
      <c r="L120" s="38"/>
      <c r="M120" s="27"/>
      <c r="N120" s="32"/>
      <c r="O120" s="28"/>
      <c r="P120" s="27"/>
      <c r="Q120" s="32"/>
      <c r="R120" s="576"/>
    </row>
    <row r="121" spans="3:18" s="4" customFormat="1" ht="19.5" customHeight="1">
      <c r="C121" s="28"/>
      <c r="D121" s="605"/>
      <c r="E121" s="605"/>
      <c r="F121" s="85"/>
      <c r="G121" s="27"/>
      <c r="H121" s="187"/>
      <c r="I121" s="77"/>
      <c r="J121" s="31"/>
      <c r="K121" s="38"/>
      <c r="L121" s="38"/>
      <c r="M121" s="27"/>
      <c r="N121" s="32"/>
      <c r="O121" s="28"/>
      <c r="P121" s="27"/>
      <c r="Q121" s="32"/>
      <c r="R121" s="576"/>
    </row>
    <row r="122" spans="3:18" s="4" customFormat="1" ht="19.5" customHeight="1">
      <c r="C122" s="28"/>
      <c r="D122" s="605"/>
      <c r="E122" s="605"/>
      <c r="F122" s="201"/>
      <c r="G122" s="267"/>
      <c r="H122" s="187"/>
      <c r="I122" s="77"/>
      <c r="J122" s="31"/>
      <c r="K122" s="38"/>
      <c r="L122" s="38"/>
      <c r="M122" s="27"/>
      <c r="N122" s="32"/>
      <c r="O122" s="28"/>
      <c r="P122" s="27"/>
      <c r="Q122" s="32"/>
      <c r="R122" s="576"/>
    </row>
    <row r="123" spans="3:18" s="4" customFormat="1" ht="19.5" customHeight="1">
      <c r="C123" s="28"/>
      <c r="D123" s="605"/>
      <c r="E123" s="605"/>
      <c r="F123" s="201"/>
      <c r="G123" s="267"/>
      <c r="H123" s="187"/>
      <c r="I123" s="77"/>
      <c r="J123" s="31"/>
      <c r="K123" s="38"/>
      <c r="L123" s="38"/>
      <c r="M123" s="27"/>
      <c r="N123" s="32"/>
      <c r="O123" s="28"/>
      <c r="P123" s="27"/>
      <c r="Q123" s="32"/>
      <c r="R123" s="576"/>
    </row>
    <row r="124" spans="3:18" s="4" customFormat="1" ht="19.5" customHeight="1">
      <c r="C124" s="28"/>
      <c r="D124" s="605"/>
      <c r="E124" s="605"/>
      <c r="F124" s="78"/>
      <c r="G124" s="256"/>
      <c r="H124" s="187"/>
      <c r="I124" s="77"/>
      <c r="J124" s="31"/>
      <c r="K124" s="38"/>
      <c r="L124" s="38"/>
      <c r="M124" s="27"/>
      <c r="N124" s="32"/>
      <c r="O124" s="28"/>
      <c r="P124" s="27"/>
      <c r="Q124" s="32"/>
      <c r="R124" s="576"/>
    </row>
    <row r="125" spans="3:18" s="4" customFormat="1" ht="19.5" customHeight="1">
      <c r="C125" s="28"/>
      <c r="D125" s="605"/>
      <c r="E125" s="605"/>
      <c r="F125" s="78"/>
      <c r="G125" s="256"/>
      <c r="H125" s="187"/>
      <c r="I125" s="77"/>
      <c r="J125" s="31"/>
      <c r="K125" s="38"/>
      <c r="L125" s="38"/>
      <c r="M125" s="27"/>
      <c r="N125" s="32"/>
      <c r="O125" s="28"/>
      <c r="P125" s="27"/>
      <c r="Q125" s="32"/>
      <c r="R125" s="576"/>
    </row>
    <row r="126" spans="3:18" s="4" customFormat="1" ht="19.5" customHeight="1">
      <c r="C126" s="28"/>
      <c r="D126" s="605"/>
      <c r="E126" s="605"/>
      <c r="F126" s="78"/>
      <c r="G126" s="256"/>
      <c r="H126" s="187"/>
      <c r="I126" s="77"/>
      <c r="J126" s="31"/>
      <c r="K126" s="38"/>
      <c r="L126" s="38"/>
      <c r="M126" s="27"/>
      <c r="N126" s="32"/>
      <c r="O126" s="28"/>
      <c r="P126" s="27"/>
      <c r="Q126" s="32"/>
      <c r="R126" s="576"/>
    </row>
    <row r="127" spans="3:18" s="4" customFormat="1" ht="18" customHeight="1">
      <c r="C127" s="28"/>
      <c r="D127" s="605"/>
      <c r="E127" s="605"/>
      <c r="F127" s="78"/>
      <c r="G127" s="256"/>
      <c r="H127" s="187"/>
      <c r="I127" s="77"/>
      <c r="J127" s="31"/>
      <c r="K127" s="38"/>
      <c r="L127" s="117"/>
      <c r="M127" s="312"/>
      <c r="N127" s="32"/>
      <c r="O127" s="576"/>
      <c r="P127" s="1012"/>
      <c r="Q127" s="32"/>
      <c r="R127" s="33"/>
    </row>
    <row r="128" spans="3:18" s="4" customFormat="1" ht="18" customHeight="1">
      <c r="C128" s="28"/>
      <c r="D128" s="1013"/>
      <c r="E128" s="38"/>
      <c r="F128" s="38"/>
      <c r="G128" s="256"/>
      <c r="H128" s="187"/>
      <c r="I128" s="77"/>
      <c r="J128" s="87"/>
      <c r="K128" s="187"/>
      <c r="L128" s="117"/>
      <c r="M128" s="312"/>
      <c r="N128" s="32"/>
      <c r="O128" s="576"/>
      <c r="P128" s="1012"/>
      <c r="Q128" s="32"/>
      <c r="R128" s="33"/>
    </row>
    <row r="129" spans="3:18" s="4" customFormat="1" ht="18" customHeight="1">
      <c r="C129" s="28"/>
      <c r="D129" s="28"/>
      <c r="E129" s="28"/>
      <c r="F129" s="1014"/>
      <c r="G129" s="1015"/>
      <c r="H129" s="1014"/>
      <c r="I129" s="257"/>
      <c r="J129" s="257"/>
      <c r="K129" s="1014"/>
      <c r="L129" s="117"/>
      <c r="M129" s="312"/>
      <c r="N129" s="32"/>
      <c r="O129" s="576"/>
      <c r="P129" s="1012"/>
      <c r="Q129" s="32"/>
      <c r="R129" s="33"/>
    </row>
    <row r="130" spans="3:18" s="4" customFormat="1" ht="18" customHeight="1">
      <c r="C130" s="28"/>
      <c r="D130" s="28"/>
      <c r="E130" s="28"/>
      <c r="F130" s="1014"/>
      <c r="G130" s="1015"/>
      <c r="H130" s="1014"/>
      <c r="I130" s="257"/>
      <c r="J130" s="257"/>
      <c r="K130" s="1014"/>
      <c r="L130" s="117"/>
      <c r="M130" s="312"/>
      <c r="N130" s="1016"/>
      <c r="O130" s="576"/>
      <c r="P130" s="1012"/>
      <c r="Q130" s="32"/>
      <c r="R130" s="33"/>
    </row>
    <row r="131" spans="3:18" s="4" customFormat="1" ht="18" customHeight="1">
      <c r="C131" s="28"/>
      <c r="D131" s="28"/>
      <c r="E131" s="28"/>
      <c r="F131" s="1014"/>
      <c r="G131" s="1015"/>
      <c r="H131" s="1014"/>
      <c r="I131" s="257"/>
      <c r="J131" s="257"/>
      <c r="K131" s="1014"/>
      <c r="L131" s="117"/>
      <c r="M131" s="312"/>
      <c r="N131" s="32"/>
      <c r="O131" s="576"/>
      <c r="P131" s="32"/>
      <c r="Q131" s="32"/>
      <c r="R131" s="33"/>
    </row>
    <row r="132" spans="3:18" s="4" customFormat="1" ht="18" customHeight="1">
      <c r="C132" s="28"/>
      <c r="D132" s="28"/>
      <c r="E132" s="28"/>
      <c r="F132" s="1014"/>
      <c r="G132" s="1015"/>
      <c r="H132" s="1014"/>
      <c r="I132" s="257"/>
      <c r="J132" s="257"/>
      <c r="K132" s="1014"/>
      <c r="L132" s="117"/>
      <c r="M132" s="312"/>
      <c r="N132" s="32"/>
      <c r="O132" s="576"/>
      <c r="P132" s="1012"/>
      <c r="Q132" s="32"/>
      <c r="R132" s="33"/>
    </row>
    <row r="133" spans="3:18" s="4" customFormat="1" ht="18" customHeight="1">
      <c r="C133" s="28"/>
      <c r="D133" s="28"/>
      <c r="E133" s="28"/>
      <c r="F133" s="1014"/>
      <c r="G133" s="1015"/>
      <c r="H133" s="1014"/>
      <c r="I133" s="257"/>
      <c r="J133" s="257"/>
      <c r="K133" s="1014"/>
      <c r="L133" s="117"/>
      <c r="M133" s="312"/>
      <c r="N133" s="32"/>
      <c r="O133" s="576"/>
      <c r="P133" s="1012"/>
      <c r="Q133" s="32"/>
      <c r="R133" s="33"/>
    </row>
    <row r="134" spans="3:18" s="4" customFormat="1" ht="18" customHeight="1">
      <c r="C134" s="28"/>
      <c r="D134" s="1013"/>
      <c r="E134" s="28"/>
      <c r="F134" s="1014"/>
      <c r="G134" s="1015"/>
      <c r="H134" s="1014"/>
      <c r="I134" s="257"/>
      <c r="J134" s="257"/>
      <c r="K134" s="1014"/>
      <c r="L134" s="117"/>
      <c r="M134" s="312"/>
      <c r="N134" s="32"/>
      <c r="O134" s="576"/>
      <c r="P134" s="1012"/>
      <c r="Q134" s="32"/>
      <c r="R134" s="33"/>
    </row>
    <row r="135" spans="3:18" s="4" customFormat="1" ht="18" customHeight="1">
      <c r="C135" s="27"/>
      <c r="D135" s="28"/>
      <c r="E135" s="28"/>
      <c r="F135" s="1014"/>
      <c r="G135" s="1015"/>
      <c r="H135" s="1014"/>
      <c r="I135" s="257"/>
      <c r="J135" s="257"/>
      <c r="K135" s="1014"/>
      <c r="L135" s="117"/>
      <c r="M135" s="312"/>
      <c r="N135" s="32"/>
      <c r="O135" s="576"/>
      <c r="P135" s="1012"/>
      <c r="Q135" s="32"/>
      <c r="R135" s="33"/>
    </row>
    <row r="136" spans="3:18" s="4" customFormat="1" ht="18" customHeight="1">
      <c r="C136" s="27"/>
      <c r="D136" s="28"/>
      <c r="E136" s="28"/>
      <c r="F136" s="1014"/>
      <c r="G136" s="1015"/>
      <c r="H136" s="1014"/>
      <c r="I136" s="257"/>
      <c r="J136" s="257"/>
      <c r="K136" s="1014"/>
      <c r="L136" s="117"/>
      <c r="M136" s="312"/>
      <c r="N136" s="32"/>
      <c r="O136" s="576"/>
      <c r="P136" s="1012"/>
      <c r="Q136" s="32"/>
      <c r="R136" s="33"/>
    </row>
    <row r="137" spans="3:18" s="4" customFormat="1" ht="18" customHeight="1">
      <c r="C137" s="27"/>
      <c r="D137" s="28"/>
      <c r="E137" s="28"/>
      <c r="F137" s="1014"/>
      <c r="G137" s="1015"/>
      <c r="H137" s="1014"/>
      <c r="I137" s="257"/>
      <c r="J137" s="257"/>
      <c r="K137" s="1014"/>
      <c r="L137" s="117"/>
      <c r="M137" s="312"/>
      <c r="N137" s="32"/>
      <c r="O137" s="576"/>
      <c r="P137" s="1012"/>
      <c r="Q137" s="32"/>
      <c r="R137" s="33"/>
    </row>
    <row r="138" spans="3:18" s="4" customFormat="1" ht="18" customHeight="1">
      <c r="C138" s="27"/>
      <c r="D138" s="28"/>
      <c r="E138" s="28"/>
      <c r="F138" s="1014"/>
      <c r="G138" s="1015"/>
      <c r="H138" s="1014"/>
      <c r="I138" s="257"/>
      <c r="J138" s="257"/>
      <c r="K138" s="1014"/>
      <c r="L138" s="117"/>
      <c r="M138" s="312"/>
      <c r="N138" s="32"/>
      <c r="O138" s="576"/>
      <c r="P138" s="1012"/>
      <c r="Q138" s="32"/>
      <c r="R138" s="33"/>
    </row>
    <row r="139" spans="3:18" s="4" customFormat="1" ht="18" customHeight="1">
      <c r="C139" s="27"/>
      <c r="D139" s="28"/>
      <c r="E139" s="28"/>
      <c r="F139" s="85"/>
      <c r="G139" s="27"/>
      <c r="H139" s="257"/>
      <c r="I139" s="257"/>
      <c r="J139" s="257"/>
      <c r="K139" s="38"/>
      <c r="L139" s="117"/>
      <c r="M139" s="312"/>
      <c r="N139" s="32"/>
      <c r="O139" s="576"/>
      <c r="P139" s="1012"/>
      <c r="Q139" s="32"/>
      <c r="R139" s="33"/>
    </row>
    <row r="140" spans="3:18" s="4" customFormat="1" ht="18" customHeight="1">
      <c r="C140" s="27"/>
      <c r="D140" s="28"/>
      <c r="E140" s="28"/>
      <c r="F140" s="85"/>
      <c r="G140" s="27"/>
      <c r="H140" s="257"/>
      <c r="I140" s="257"/>
      <c r="J140" s="257"/>
      <c r="K140" s="38"/>
      <c r="L140" s="117"/>
      <c r="M140" s="312"/>
      <c r="N140" s="32"/>
      <c r="O140" s="576"/>
      <c r="P140" s="1012"/>
      <c r="Q140" s="32"/>
      <c r="R140" s="33"/>
    </row>
    <row r="141" spans="3:18" s="4" customFormat="1" ht="18" customHeight="1">
      <c r="C141" s="27"/>
      <c r="D141" s="28"/>
      <c r="E141" s="28"/>
      <c r="F141" s="85"/>
      <c r="G141" s="27"/>
      <c r="H141" s="257"/>
      <c r="I141" s="257"/>
      <c r="J141" s="257"/>
      <c r="K141" s="38"/>
      <c r="L141" s="117"/>
      <c r="M141" s="312"/>
      <c r="N141" s="32"/>
      <c r="O141" s="576"/>
      <c r="P141" s="1012"/>
      <c r="Q141" s="32"/>
      <c r="R141" s="33"/>
    </row>
    <row r="142" spans="3:18" s="4" customFormat="1" ht="18" customHeight="1">
      <c r="C142" s="27"/>
      <c r="D142" s="28"/>
      <c r="E142" s="28"/>
      <c r="F142" s="117"/>
      <c r="G142" s="77"/>
      <c r="H142" s="257"/>
      <c r="I142" s="257"/>
      <c r="J142" s="257"/>
      <c r="K142" s="136"/>
      <c r="L142" s="117"/>
      <c r="M142" s="312"/>
      <c r="N142" s="32"/>
      <c r="O142" s="576"/>
      <c r="P142" s="1012"/>
      <c r="Q142" s="32"/>
      <c r="R142" s="33"/>
    </row>
    <row r="143" spans="3:18" s="4" customFormat="1" ht="18" customHeight="1">
      <c r="C143" s="27"/>
      <c r="D143" s="28"/>
      <c r="E143" s="27"/>
      <c r="F143" s="117"/>
      <c r="G143" s="77"/>
      <c r="H143" s="257"/>
      <c r="I143" s="257"/>
      <c r="J143" s="257"/>
      <c r="K143" s="312"/>
      <c r="L143" s="117"/>
      <c r="M143" s="312"/>
      <c r="N143" s="32"/>
      <c r="O143" s="576"/>
      <c r="P143" s="1012"/>
      <c r="Q143" s="32"/>
      <c r="R143" s="33"/>
    </row>
    <row r="144" spans="3:18" s="4" customFormat="1" ht="18" customHeight="1">
      <c r="C144" s="27"/>
      <c r="D144" s="28"/>
      <c r="E144" s="28"/>
      <c r="F144" s="201"/>
      <c r="G144" s="267"/>
      <c r="H144" s="257"/>
      <c r="I144" s="257"/>
      <c r="J144" s="257"/>
      <c r="K144" s="38"/>
      <c r="L144" s="117"/>
      <c r="M144" s="312"/>
      <c r="N144" s="32"/>
      <c r="O144" s="576"/>
      <c r="P144" s="1012"/>
      <c r="Q144" s="32"/>
      <c r="R144" s="33"/>
    </row>
    <row r="145" spans="3:18" s="4" customFormat="1" ht="18" customHeight="1">
      <c r="C145" s="27"/>
      <c r="D145" s="28"/>
      <c r="E145" s="28"/>
      <c r="F145" s="201"/>
      <c r="G145" s="267"/>
      <c r="H145" s="1014"/>
      <c r="I145" s="257"/>
      <c r="J145" s="257"/>
      <c r="K145" s="1014"/>
      <c r="L145" s="117"/>
      <c r="M145" s="312"/>
      <c r="N145" s="32"/>
      <c r="O145" s="576"/>
      <c r="P145" s="1012"/>
      <c r="Q145" s="32"/>
      <c r="R145" s="33"/>
    </row>
    <row r="146" spans="3:18" s="4" customFormat="1" ht="18" customHeight="1">
      <c r="C146" s="27"/>
      <c r="D146" s="28"/>
      <c r="E146" s="28"/>
      <c r="F146" s="1014"/>
      <c r="G146" s="1015"/>
      <c r="H146" s="1014"/>
      <c r="I146" s="257"/>
      <c r="J146" s="257"/>
      <c r="K146" s="1014"/>
      <c r="L146" s="117"/>
      <c r="M146" s="312"/>
      <c r="N146" s="32"/>
      <c r="O146" s="576"/>
      <c r="P146" s="1012"/>
      <c r="Q146" s="32"/>
      <c r="R146" s="33"/>
    </row>
    <row r="147" spans="3:18" s="4" customFormat="1" ht="18" customHeight="1">
      <c r="C147" s="27"/>
      <c r="D147" s="28"/>
      <c r="E147" s="28"/>
      <c r="F147" s="1014"/>
      <c r="G147" s="1015"/>
      <c r="H147" s="1014"/>
      <c r="I147" s="257"/>
      <c r="J147" s="257"/>
      <c r="K147" s="1014"/>
      <c r="L147" s="117"/>
      <c r="M147" s="312"/>
      <c r="N147" s="32"/>
      <c r="O147" s="576"/>
      <c r="P147" s="1012"/>
      <c r="Q147" s="32"/>
      <c r="R147" s="33"/>
    </row>
    <row r="148" spans="3:18" s="4" customFormat="1" ht="18" customHeight="1">
      <c r="C148" s="27"/>
      <c r="D148" s="28"/>
      <c r="E148" s="28"/>
      <c r="F148" s="1014"/>
      <c r="G148" s="1015"/>
      <c r="H148" s="1014"/>
      <c r="I148" s="257"/>
      <c r="J148" s="257"/>
      <c r="K148" s="1014"/>
      <c r="L148" s="117"/>
      <c r="M148" s="312"/>
      <c r="N148" s="32"/>
      <c r="O148" s="576"/>
      <c r="P148" s="1012"/>
      <c r="Q148" s="32"/>
      <c r="R148" s="33"/>
    </row>
    <row r="149" spans="3:18" s="4" customFormat="1" ht="18" customHeight="1">
      <c r="C149" s="27"/>
      <c r="D149" s="28"/>
      <c r="E149" s="28"/>
      <c r="F149" s="1014"/>
      <c r="G149" s="1015"/>
      <c r="H149" s="1014"/>
      <c r="I149" s="257"/>
      <c r="J149" s="257"/>
      <c r="K149" s="1014"/>
      <c r="L149" s="117"/>
      <c r="M149" s="312"/>
      <c r="N149" s="32"/>
      <c r="O149" s="576"/>
      <c r="P149" s="1012"/>
      <c r="Q149" s="32"/>
      <c r="R149" s="33"/>
    </row>
    <row r="150" spans="3:18" s="4" customFormat="1" ht="18" customHeight="1">
      <c r="C150" s="27"/>
      <c r="D150" s="28"/>
      <c r="E150" s="28"/>
      <c r="F150" s="1014"/>
      <c r="G150" s="1015"/>
      <c r="H150" s="1014"/>
      <c r="I150" s="257"/>
      <c r="J150" s="257"/>
      <c r="K150" s="1014"/>
      <c r="L150" s="117"/>
      <c r="M150" s="312"/>
      <c r="N150" s="32"/>
      <c r="O150" s="576"/>
      <c r="P150" s="1012"/>
      <c r="Q150" s="32"/>
      <c r="R150" s="33"/>
    </row>
    <row r="151" spans="3:18" s="4" customFormat="1" ht="18" customHeight="1">
      <c r="C151" s="27"/>
      <c r="D151" s="28"/>
      <c r="E151" s="28"/>
      <c r="F151" s="1014"/>
      <c r="G151" s="1015"/>
      <c r="H151" s="1014"/>
      <c r="I151" s="257"/>
      <c r="J151" s="257"/>
      <c r="K151" s="1014"/>
      <c r="L151" s="117"/>
      <c r="M151" s="312"/>
      <c r="N151" s="32"/>
      <c r="O151" s="576"/>
      <c r="P151" s="1012"/>
      <c r="Q151" s="32"/>
      <c r="R151" s="33"/>
    </row>
    <row r="152" spans="3:18" s="4" customFormat="1" ht="18" customHeight="1">
      <c r="C152" s="27"/>
      <c r="D152" s="28"/>
      <c r="E152" s="28"/>
      <c r="F152" s="1014"/>
      <c r="G152" s="1015"/>
      <c r="H152" s="1014"/>
      <c r="I152" s="257"/>
      <c r="J152" s="257"/>
      <c r="K152" s="1014"/>
      <c r="L152" s="117"/>
      <c r="M152" s="312"/>
      <c r="N152" s="32"/>
      <c r="O152" s="576"/>
      <c r="P152" s="1012"/>
      <c r="Q152" s="32"/>
      <c r="R152" s="33"/>
    </row>
    <row r="153" spans="3:18" s="4" customFormat="1" ht="18" customHeight="1">
      <c r="C153" s="27"/>
      <c r="D153" s="28"/>
      <c r="E153" s="28"/>
      <c r="F153" s="1014"/>
      <c r="G153" s="1015"/>
      <c r="H153" s="1014"/>
      <c r="I153" s="257"/>
      <c r="J153" s="257"/>
      <c r="K153" s="1014"/>
      <c r="L153" s="117"/>
      <c r="M153" s="312"/>
      <c r="N153" s="32"/>
      <c r="O153" s="576"/>
      <c r="P153" s="1012"/>
      <c r="Q153" s="32"/>
      <c r="R153" s="33"/>
    </row>
    <row r="154" spans="3:18" s="4" customFormat="1" ht="18" customHeight="1">
      <c r="C154" s="27"/>
      <c r="D154" s="28"/>
      <c r="E154" s="28"/>
      <c r="F154" s="1014"/>
      <c r="G154" s="1015"/>
      <c r="H154" s="1014"/>
      <c r="I154" s="257"/>
      <c r="J154" s="257"/>
      <c r="K154" s="1014"/>
      <c r="L154" s="117"/>
      <c r="M154" s="312"/>
      <c r="N154" s="32"/>
      <c r="O154" s="576"/>
      <c r="P154" s="1012"/>
      <c r="Q154" s="32"/>
      <c r="R154" s="33"/>
    </row>
    <row r="155" spans="3:18" s="4" customFormat="1" ht="18" customHeight="1">
      <c r="C155" s="27"/>
      <c r="D155" s="28"/>
      <c r="E155" s="28"/>
      <c r="F155" s="1014"/>
      <c r="G155" s="1015"/>
      <c r="H155" s="1014"/>
      <c r="I155" s="257"/>
      <c r="J155" s="257"/>
      <c r="K155" s="1014"/>
      <c r="L155" s="117"/>
      <c r="M155" s="312"/>
      <c r="N155" s="32"/>
      <c r="O155" s="576"/>
      <c r="P155" s="1012"/>
      <c r="Q155" s="32"/>
      <c r="R155" s="33"/>
    </row>
    <row r="156" spans="3:18" s="4" customFormat="1" ht="18" customHeight="1">
      <c r="C156" s="27"/>
      <c r="D156" s="28"/>
      <c r="E156" s="28"/>
      <c r="F156" s="1014"/>
      <c r="G156" s="1015"/>
      <c r="H156" s="1014"/>
      <c r="I156" s="257"/>
      <c r="J156" s="257"/>
      <c r="K156" s="1014"/>
      <c r="L156" s="117"/>
      <c r="M156" s="312"/>
      <c r="N156" s="32"/>
      <c r="O156" s="32"/>
      <c r="P156" s="1017"/>
      <c r="Q156" s="32"/>
      <c r="R156" s="33"/>
    </row>
    <row r="157" spans="3:18" s="4" customFormat="1" ht="18" customHeight="1">
      <c r="C157" s="27"/>
      <c r="D157" s="28"/>
      <c r="E157" s="28"/>
      <c r="F157" s="85"/>
      <c r="G157" s="27"/>
      <c r="H157" s="257"/>
      <c r="I157" s="257"/>
      <c r="J157" s="257"/>
      <c r="K157" s="38"/>
      <c r="L157" s="117"/>
      <c r="M157" s="312"/>
      <c r="N157" s="32"/>
      <c r="O157" s="576"/>
      <c r="P157" s="1012"/>
      <c r="Q157" s="32"/>
      <c r="R157" s="33"/>
    </row>
    <row r="158" spans="3:18" s="4" customFormat="1" ht="18" customHeight="1">
      <c r="C158" s="27"/>
      <c r="D158" s="28"/>
      <c r="E158" s="28"/>
      <c r="F158" s="85"/>
      <c r="G158" s="27"/>
      <c r="H158" s="257"/>
      <c r="I158" s="257"/>
      <c r="J158" s="257"/>
      <c r="K158" s="38"/>
      <c r="L158" s="117"/>
      <c r="M158" s="312"/>
      <c r="N158" s="32"/>
      <c r="O158" s="576"/>
      <c r="P158" s="1012"/>
      <c r="Q158" s="32"/>
      <c r="R158" s="33"/>
    </row>
    <row r="159" spans="3:18" s="4" customFormat="1" ht="18" customHeight="1">
      <c r="C159" s="27"/>
      <c r="D159" s="28"/>
      <c r="E159" s="28"/>
      <c r="F159" s="85"/>
      <c r="G159" s="27"/>
      <c r="H159" s="257"/>
      <c r="I159" s="257"/>
      <c r="J159" s="257"/>
      <c r="K159" s="38"/>
      <c r="L159" s="117"/>
      <c r="M159" s="312"/>
      <c r="N159" s="32"/>
      <c r="O159" s="576"/>
      <c r="P159" s="1012"/>
      <c r="Q159" s="32"/>
      <c r="R159" s="33"/>
    </row>
    <row r="160" spans="3:18" s="4" customFormat="1" ht="18" customHeight="1">
      <c r="C160" s="27"/>
      <c r="D160" s="28"/>
      <c r="E160" s="28"/>
      <c r="F160" s="117"/>
      <c r="G160" s="77"/>
      <c r="H160" s="257"/>
      <c r="I160" s="257"/>
      <c r="J160" s="257"/>
      <c r="K160" s="136"/>
      <c r="L160" s="117"/>
      <c r="M160" s="312"/>
      <c r="N160" s="32"/>
      <c r="O160" s="576"/>
      <c r="P160" s="1012"/>
      <c r="Q160" s="576"/>
      <c r="R160" s="33"/>
    </row>
    <row r="161" spans="1:18" s="4" customFormat="1" ht="18" customHeight="1">
      <c r="C161" s="27"/>
      <c r="D161" s="27"/>
      <c r="E161" s="27"/>
      <c r="F161" s="117"/>
      <c r="G161" s="77"/>
      <c r="H161" s="257"/>
      <c r="I161" s="257"/>
      <c r="J161" s="257"/>
      <c r="K161" s="312"/>
      <c r="L161" s="117"/>
      <c r="M161" s="312"/>
      <c r="N161" s="32"/>
      <c r="O161" s="576"/>
      <c r="P161" s="1012"/>
      <c r="Q161" s="576"/>
      <c r="R161" s="33"/>
    </row>
    <row r="162" spans="1:18" ht="18" customHeight="1">
      <c r="C162" s="27"/>
      <c r="D162" s="27"/>
      <c r="E162" s="27"/>
      <c r="F162" s="117"/>
      <c r="G162" s="77"/>
      <c r="H162" s="257"/>
      <c r="I162" s="257"/>
      <c r="J162" s="257"/>
      <c r="K162" s="312"/>
      <c r="L162" s="117"/>
      <c r="M162" s="312"/>
      <c r="N162" s="32"/>
      <c r="O162" s="576"/>
      <c r="P162" s="1012"/>
      <c r="Q162" s="1018"/>
      <c r="R162" s="1019"/>
    </row>
    <row r="163" spans="1:18">
      <c r="D163" s="27"/>
      <c r="E163" s="27"/>
      <c r="F163" s="117"/>
      <c r="G163" s="77"/>
      <c r="H163" s="257"/>
      <c r="I163" s="257"/>
      <c r="J163" s="257"/>
      <c r="K163" s="312"/>
      <c r="R163" s="12"/>
    </row>
    <row r="164" spans="1:18">
      <c r="R164" s="12"/>
    </row>
    <row r="165" spans="1:18">
      <c r="R165" s="12"/>
    </row>
    <row r="166" spans="1:18">
      <c r="N166" s="644"/>
      <c r="R166" s="12"/>
    </row>
    <row r="167" spans="1:18">
      <c r="C167" s="1"/>
      <c r="R167" s="12"/>
    </row>
    <row r="168" spans="1:18">
      <c r="D168" s="4"/>
      <c r="F168" s="1020"/>
      <c r="G168" s="1021"/>
      <c r="H168" s="4"/>
      <c r="N168" s="644"/>
      <c r="R168" s="12"/>
    </row>
    <row r="170" spans="1:18" s="4" customFormat="1">
      <c r="A170" s="1"/>
      <c r="B170" s="1"/>
      <c r="D170" s="1"/>
      <c r="E170" s="1"/>
      <c r="F170" s="1022"/>
      <c r="H170" s="1"/>
      <c r="I170" s="1"/>
      <c r="J170" s="10"/>
      <c r="K170" s="1"/>
      <c r="L170" s="1"/>
      <c r="O170" s="1"/>
      <c r="P170" s="10"/>
      <c r="Q170" s="572"/>
      <c r="R170" s="572"/>
    </row>
    <row r="171" spans="1:18" s="4" customFormat="1">
      <c r="A171" s="1"/>
      <c r="B171" s="1"/>
      <c r="D171" s="1"/>
      <c r="E171" s="1"/>
      <c r="F171" s="1022"/>
      <c r="H171" s="1"/>
      <c r="I171" s="1"/>
      <c r="J171" s="10"/>
      <c r="K171" s="1"/>
      <c r="L171" s="1"/>
      <c r="O171" s="1"/>
      <c r="P171" s="10"/>
      <c r="Q171" s="572"/>
      <c r="R171" s="572"/>
    </row>
    <row r="172" spans="1:18" s="4" customFormat="1">
      <c r="A172" s="1"/>
      <c r="B172" s="1"/>
      <c r="D172" s="1"/>
      <c r="E172" s="1"/>
      <c r="F172" s="1022"/>
      <c r="H172" s="1"/>
      <c r="I172" s="1"/>
      <c r="J172" s="10"/>
      <c r="K172" s="1"/>
      <c r="L172" s="1"/>
      <c r="O172" s="1"/>
      <c r="P172" s="10"/>
      <c r="Q172" s="572"/>
      <c r="R172" s="572"/>
    </row>
    <row r="173" spans="1:18" s="4" customFormat="1">
      <c r="A173" s="1"/>
      <c r="B173" s="1"/>
      <c r="D173" s="1"/>
      <c r="E173" s="1"/>
      <c r="F173" s="1022"/>
      <c r="H173" s="1"/>
      <c r="I173" s="1"/>
      <c r="J173" s="10"/>
      <c r="K173" s="1"/>
      <c r="L173" s="1"/>
      <c r="O173" s="1"/>
      <c r="P173" s="10"/>
      <c r="Q173" s="572"/>
      <c r="R173" s="572"/>
    </row>
    <row r="174" spans="1:18" s="4" customFormat="1">
      <c r="A174" s="1"/>
      <c r="B174" s="1"/>
      <c r="D174" s="1"/>
      <c r="E174" s="1"/>
      <c r="F174" s="1022"/>
      <c r="H174" s="1"/>
      <c r="I174" s="1"/>
      <c r="J174" s="10"/>
      <c r="K174" s="1"/>
      <c r="L174" s="1"/>
      <c r="O174" s="1"/>
      <c r="P174" s="10"/>
      <c r="Q174" s="572"/>
      <c r="R174" s="572"/>
    </row>
    <row r="175" spans="1:18" s="4" customFormat="1">
      <c r="A175" s="1"/>
      <c r="B175" s="1"/>
      <c r="D175" s="1"/>
      <c r="E175" s="1"/>
      <c r="F175" s="1022"/>
      <c r="H175" s="1"/>
      <c r="I175" s="1"/>
      <c r="J175" s="10"/>
      <c r="K175" s="1"/>
      <c r="L175" s="1"/>
      <c r="O175" s="1"/>
      <c r="P175" s="10"/>
      <c r="Q175" s="572"/>
      <c r="R175" s="572"/>
    </row>
    <row r="176" spans="1:18" s="4" customFormat="1">
      <c r="A176" s="1"/>
      <c r="B176" s="1"/>
      <c r="D176" s="1"/>
      <c r="E176" s="1"/>
      <c r="F176" s="1023"/>
      <c r="H176" s="1"/>
      <c r="I176" s="1"/>
      <c r="J176" s="10"/>
      <c r="K176" s="1"/>
      <c r="L176" s="1"/>
      <c r="O176" s="1"/>
      <c r="P176" s="10"/>
      <c r="Q176" s="572"/>
      <c r="R176" s="572"/>
    </row>
    <row r="177" spans="1:18" s="4" customFormat="1">
      <c r="A177" s="1"/>
      <c r="B177" s="1"/>
      <c r="D177" s="1"/>
      <c r="E177" s="1"/>
      <c r="F177" s="1023"/>
      <c r="H177" s="1"/>
      <c r="I177" s="1"/>
      <c r="J177" s="10"/>
      <c r="K177" s="1"/>
      <c r="L177" s="1"/>
      <c r="O177" s="1"/>
      <c r="P177" s="10"/>
      <c r="Q177" s="572"/>
      <c r="R177" s="572"/>
    </row>
    <row r="178" spans="1:18" s="4" customFormat="1">
      <c r="A178" s="1"/>
      <c r="B178" s="1"/>
      <c r="D178" s="1"/>
      <c r="E178" s="1"/>
      <c r="F178" s="1023"/>
      <c r="H178" s="1"/>
      <c r="I178" s="1"/>
      <c r="J178" s="10"/>
      <c r="K178" s="1"/>
      <c r="L178" s="1"/>
      <c r="O178" s="1"/>
      <c r="P178" s="10"/>
      <c r="Q178" s="572"/>
      <c r="R178" s="572"/>
    </row>
    <row r="179" spans="1:18" s="4" customFormat="1">
      <c r="A179" s="1"/>
      <c r="B179" s="1"/>
      <c r="D179" s="1"/>
      <c r="E179" s="1"/>
      <c r="F179" s="1022"/>
      <c r="H179" s="1"/>
      <c r="I179" s="1"/>
      <c r="J179" s="10"/>
      <c r="K179" s="1"/>
      <c r="L179" s="1"/>
      <c r="O179" s="1"/>
      <c r="P179" s="10"/>
      <c r="Q179" s="572"/>
      <c r="R179" s="572"/>
    </row>
  </sheetData>
  <autoFilter ref="C11:P132" xr:uid="{22E98AC6-70B6-4CF4-927D-EA22CBC453FB}"/>
  <mergeCells count="10">
    <mergeCell ref="D14:G14"/>
    <mergeCell ref="C2:E2"/>
    <mergeCell ref="H2:J2"/>
    <mergeCell ref="C3:E3"/>
    <mergeCell ref="C4:E4"/>
    <mergeCell ref="K4:L4"/>
    <mergeCell ref="C5:E5"/>
    <mergeCell ref="H5:I6"/>
    <mergeCell ref="K5:L5"/>
    <mergeCell ref="C6:E6"/>
  </mergeCells>
  <phoneticPr fontId="2"/>
  <dataValidations count="1">
    <dataValidation imeMode="hiragana" allowBlank="1" showInputMessage="1" showErrorMessage="1" sqref="K106:K107 JG106:JG107 TC106:TC107 ACY106:ACY107 AMU106:AMU107 AWQ106:AWQ107 BGM106:BGM107 BQI106:BQI107 CAE106:CAE107 CKA106:CKA107 CTW106:CTW107 DDS106:DDS107 DNO106:DNO107 DXK106:DXK107 EHG106:EHG107 ERC106:ERC107 FAY106:FAY107 FKU106:FKU107 FUQ106:FUQ107 GEM106:GEM107 GOI106:GOI107 GYE106:GYE107 HIA106:HIA107 HRW106:HRW107 IBS106:IBS107 ILO106:ILO107 IVK106:IVK107 JFG106:JFG107 JPC106:JPC107 JYY106:JYY107 KIU106:KIU107 KSQ106:KSQ107 LCM106:LCM107 LMI106:LMI107 LWE106:LWE107 MGA106:MGA107 MPW106:MPW107 MZS106:MZS107 NJO106:NJO107 NTK106:NTK107 ODG106:ODG107 ONC106:ONC107 OWY106:OWY107 PGU106:PGU107 PQQ106:PQQ107 QAM106:QAM107 QKI106:QKI107 QUE106:QUE107 REA106:REA107 RNW106:RNW107 RXS106:RXS107 SHO106:SHO107 SRK106:SRK107 TBG106:TBG107 TLC106:TLC107 TUY106:TUY107 UEU106:UEU107 UOQ106:UOQ107 UYM106:UYM107 VII106:VII107 VSE106:VSE107 WCA106:WCA107 WLW106:WLW107 WVS106:WVS107 K65642:K65643 JG65642:JG65643 TC65642:TC65643 ACY65642:ACY65643 AMU65642:AMU65643 AWQ65642:AWQ65643 BGM65642:BGM65643 BQI65642:BQI65643 CAE65642:CAE65643 CKA65642:CKA65643 CTW65642:CTW65643 DDS65642:DDS65643 DNO65642:DNO65643 DXK65642:DXK65643 EHG65642:EHG65643 ERC65642:ERC65643 FAY65642:FAY65643 FKU65642:FKU65643 FUQ65642:FUQ65643 GEM65642:GEM65643 GOI65642:GOI65643 GYE65642:GYE65643 HIA65642:HIA65643 HRW65642:HRW65643 IBS65642:IBS65643 ILO65642:ILO65643 IVK65642:IVK65643 JFG65642:JFG65643 JPC65642:JPC65643 JYY65642:JYY65643 KIU65642:KIU65643 KSQ65642:KSQ65643 LCM65642:LCM65643 LMI65642:LMI65643 LWE65642:LWE65643 MGA65642:MGA65643 MPW65642:MPW65643 MZS65642:MZS65643 NJO65642:NJO65643 NTK65642:NTK65643 ODG65642:ODG65643 ONC65642:ONC65643 OWY65642:OWY65643 PGU65642:PGU65643 PQQ65642:PQQ65643 QAM65642:QAM65643 QKI65642:QKI65643 QUE65642:QUE65643 REA65642:REA65643 RNW65642:RNW65643 RXS65642:RXS65643 SHO65642:SHO65643 SRK65642:SRK65643 TBG65642:TBG65643 TLC65642:TLC65643 TUY65642:TUY65643 UEU65642:UEU65643 UOQ65642:UOQ65643 UYM65642:UYM65643 VII65642:VII65643 VSE65642:VSE65643 WCA65642:WCA65643 WLW65642:WLW65643 WVS65642:WVS65643 K131178:K131179 JG131178:JG131179 TC131178:TC131179 ACY131178:ACY131179 AMU131178:AMU131179 AWQ131178:AWQ131179 BGM131178:BGM131179 BQI131178:BQI131179 CAE131178:CAE131179 CKA131178:CKA131179 CTW131178:CTW131179 DDS131178:DDS131179 DNO131178:DNO131179 DXK131178:DXK131179 EHG131178:EHG131179 ERC131178:ERC131179 FAY131178:FAY131179 FKU131178:FKU131179 FUQ131178:FUQ131179 GEM131178:GEM131179 GOI131178:GOI131179 GYE131178:GYE131179 HIA131178:HIA131179 HRW131178:HRW131179 IBS131178:IBS131179 ILO131178:ILO131179 IVK131178:IVK131179 JFG131178:JFG131179 JPC131178:JPC131179 JYY131178:JYY131179 KIU131178:KIU131179 KSQ131178:KSQ131179 LCM131178:LCM131179 LMI131178:LMI131179 LWE131178:LWE131179 MGA131178:MGA131179 MPW131178:MPW131179 MZS131178:MZS131179 NJO131178:NJO131179 NTK131178:NTK131179 ODG131178:ODG131179 ONC131178:ONC131179 OWY131178:OWY131179 PGU131178:PGU131179 PQQ131178:PQQ131179 QAM131178:QAM131179 QKI131178:QKI131179 QUE131178:QUE131179 REA131178:REA131179 RNW131178:RNW131179 RXS131178:RXS131179 SHO131178:SHO131179 SRK131178:SRK131179 TBG131178:TBG131179 TLC131178:TLC131179 TUY131178:TUY131179 UEU131178:UEU131179 UOQ131178:UOQ131179 UYM131178:UYM131179 VII131178:VII131179 VSE131178:VSE131179 WCA131178:WCA131179 WLW131178:WLW131179 WVS131178:WVS131179 K196714:K196715 JG196714:JG196715 TC196714:TC196715 ACY196714:ACY196715 AMU196714:AMU196715 AWQ196714:AWQ196715 BGM196714:BGM196715 BQI196714:BQI196715 CAE196714:CAE196715 CKA196714:CKA196715 CTW196714:CTW196715 DDS196714:DDS196715 DNO196714:DNO196715 DXK196714:DXK196715 EHG196714:EHG196715 ERC196714:ERC196715 FAY196714:FAY196715 FKU196714:FKU196715 FUQ196714:FUQ196715 GEM196714:GEM196715 GOI196714:GOI196715 GYE196714:GYE196715 HIA196714:HIA196715 HRW196714:HRW196715 IBS196714:IBS196715 ILO196714:ILO196715 IVK196714:IVK196715 JFG196714:JFG196715 JPC196714:JPC196715 JYY196714:JYY196715 KIU196714:KIU196715 KSQ196714:KSQ196715 LCM196714:LCM196715 LMI196714:LMI196715 LWE196714:LWE196715 MGA196714:MGA196715 MPW196714:MPW196715 MZS196714:MZS196715 NJO196714:NJO196715 NTK196714:NTK196715 ODG196714:ODG196715 ONC196714:ONC196715 OWY196714:OWY196715 PGU196714:PGU196715 PQQ196714:PQQ196715 QAM196714:QAM196715 QKI196714:QKI196715 QUE196714:QUE196715 REA196714:REA196715 RNW196714:RNW196715 RXS196714:RXS196715 SHO196714:SHO196715 SRK196714:SRK196715 TBG196714:TBG196715 TLC196714:TLC196715 TUY196714:TUY196715 UEU196714:UEU196715 UOQ196714:UOQ196715 UYM196714:UYM196715 VII196714:VII196715 VSE196714:VSE196715 WCA196714:WCA196715 WLW196714:WLW196715 WVS196714:WVS196715 K262250:K262251 JG262250:JG262251 TC262250:TC262251 ACY262250:ACY262251 AMU262250:AMU262251 AWQ262250:AWQ262251 BGM262250:BGM262251 BQI262250:BQI262251 CAE262250:CAE262251 CKA262250:CKA262251 CTW262250:CTW262251 DDS262250:DDS262251 DNO262250:DNO262251 DXK262250:DXK262251 EHG262250:EHG262251 ERC262250:ERC262251 FAY262250:FAY262251 FKU262250:FKU262251 FUQ262250:FUQ262251 GEM262250:GEM262251 GOI262250:GOI262251 GYE262250:GYE262251 HIA262250:HIA262251 HRW262250:HRW262251 IBS262250:IBS262251 ILO262250:ILO262251 IVK262250:IVK262251 JFG262250:JFG262251 JPC262250:JPC262251 JYY262250:JYY262251 KIU262250:KIU262251 KSQ262250:KSQ262251 LCM262250:LCM262251 LMI262250:LMI262251 LWE262250:LWE262251 MGA262250:MGA262251 MPW262250:MPW262251 MZS262250:MZS262251 NJO262250:NJO262251 NTK262250:NTK262251 ODG262250:ODG262251 ONC262250:ONC262251 OWY262250:OWY262251 PGU262250:PGU262251 PQQ262250:PQQ262251 QAM262250:QAM262251 QKI262250:QKI262251 QUE262250:QUE262251 REA262250:REA262251 RNW262250:RNW262251 RXS262250:RXS262251 SHO262250:SHO262251 SRK262250:SRK262251 TBG262250:TBG262251 TLC262250:TLC262251 TUY262250:TUY262251 UEU262250:UEU262251 UOQ262250:UOQ262251 UYM262250:UYM262251 VII262250:VII262251 VSE262250:VSE262251 WCA262250:WCA262251 WLW262250:WLW262251 WVS262250:WVS262251 K327786:K327787 JG327786:JG327787 TC327786:TC327787 ACY327786:ACY327787 AMU327786:AMU327787 AWQ327786:AWQ327787 BGM327786:BGM327787 BQI327786:BQI327787 CAE327786:CAE327787 CKA327786:CKA327787 CTW327786:CTW327787 DDS327786:DDS327787 DNO327786:DNO327787 DXK327786:DXK327787 EHG327786:EHG327787 ERC327786:ERC327787 FAY327786:FAY327787 FKU327786:FKU327787 FUQ327786:FUQ327787 GEM327786:GEM327787 GOI327786:GOI327787 GYE327786:GYE327787 HIA327786:HIA327787 HRW327786:HRW327787 IBS327786:IBS327787 ILO327786:ILO327787 IVK327786:IVK327787 JFG327786:JFG327787 JPC327786:JPC327787 JYY327786:JYY327787 KIU327786:KIU327787 KSQ327786:KSQ327787 LCM327786:LCM327787 LMI327786:LMI327787 LWE327786:LWE327787 MGA327786:MGA327787 MPW327786:MPW327787 MZS327786:MZS327787 NJO327786:NJO327787 NTK327786:NTK327787 ODG327786:ODG327787 ONC327786:ONC327787 OWY327786:OWY327787 PGU327786:PGU327787 PQQ327786:PQQ327787 QAM327786:QAM327787 QKI327786:QKI327787 QUE327786:QUE327787 REA327786:REA327787 RNW327786:RNW327787 RXS327786:RXS327787 SHO327786:SHO327787 SRK327786:SRK327787 TBG327786:TBG327787 TLC327786:TLC327787 TUY327786:TUY327787 UEU327786:UEU327787 UOQ327786:UOQ327787 UYM327786:UYM327787 VII327786:VII327787 VSE327786:VSE327787 WCA327786:WCA327787 WLW327786:WLW327787 WVS327786:WVS327787 K393322:K393323 JG393322:JG393323 TC393322:TC393323 ACY393322:ACY393323 AMU393322:AMU393323 AWQ393322:AWQ393323 BGM393322:BGM393323 BQI393322:BQI393323 CAE393322:CAE393323 CKA393322:CKA393323 CTW393322:CTW393323 DDS393322:DDS393323 DNO393322:DNO393323 DXK393322:DXK393323 EHG393322:EHG393323 ERC393322:ERC393323 FAY393322:FAY393323 FKU393322:FKU393323 FUQ393322:FUQ393323 GEM393322:GEM393323 GOI393322:GOI393323 GYE393322:GYE393323 HIA393322:HIA393323 HRW393322:HRW393323 IBS393322:IBS393323 ILO393322:ILO393323 IVK393322:IVK393323 JFG393322:JFG393323 JPC393322:JPC393323 JYY393322:JYY393323 KIU393322:KIU393323 KSQ393322:KSQ393323 LCM393322:LCM393323 LMI393322:LMI393323 LWE393322:LWE393323 MGA393322:MGA393323 MPW393322:MPW393323 MZS393322:MZS393323 NJO393322:NJO393323 NTK393322:NTK393323 ODG393322:ODG393323 ONC393322:ONC393323 OWY393322:OWY393323 PGU393322:PGU393323 PQQ393322:PQQ393323 QAM393322:QAM393323 QKI393322:QKI393323 QUE393322:QUE393323 REA393322:REA393323 RNW393322:RNW393323 RXS393322:RXS393323 SHO393322:SHO393323 SRK393322:SRK393323 TBG393322:TBG393323 TLC393322:TLC393323 TUY393322:TUY393323 UEU393322:UEU393323 UOQ393322:UOQ393323 UYM393322:UYM393323 VII393322:VII393323 VSE393322:VSE393323 WCA393322:WCA393323 WLW393322:WLW393323 WVS393322:WVS393323 K458858:K458859 JG458858:JG458859 TC458858:TC458859 ACY458858:ACY458859 AMU458858:AMU458859 AWQ458858:AWQ458859 BGM458858:BGM458859 BQI458858:BQI458859 CAE458858:CAE458859 CKA458858:CKA458859 CTW458858:CTW458859 DDS458858:DDS458859 DNO458858:DNO458859 DXK458858:DXK458859 EHG458858:EHG458859 ERC458858:ERC458859 FAY458858:FAY458859 FKU458858:FKU458859 FUQ458858:FUQ458859 GEM458858:GEM458859 GOI458858:GOI458859 GYE458858:GYE458859 HIA458858:HIA458859 HRW458858:HRW458859 IBS458858:IBS458859 ILO458858:ILO458859 IVK458858:IVK458859 JFG458858:JFG458859 JPC458858:JPC458859 JYY458858:JYY458859 KIU458858:KIU458859 KSQ458858:KSQ458859 LCM458858:LCM458859 LMI458858:LMI458859 LWE458858:LWE458859 MGA458858:MGA458859 MPW458858:MPW458859 MZS458858:MZS458859 NJO458858:NJO458859 NTK458858:NTK458859 ODG458858:ODG458859 ONC458858:ONC458859 OWY458858:OWY458859 PGU458858:PGU458859 PQQ458858:PQQ458859 QAM458858:QAM458859 QKI458858:QKI458859 QUE458858:QUE458859 REA458858:REA458859 RNW458858:RNW458859 RXS458858:RXS458859 SHO458858:SHO458859 SRK458858:SRK458859 TBG458858:TBG458859 TLC458858:TLC458859 TUY458858:TUY458859 UEU458858:UEU458859 UOQ458858:UOQ458859 UYM458858:UYM458859 VII458858:VII458859 VSE458858:VSE458859 WCA458858:WCA458859 WLW458858:WLW458859 WVS458858:WVS458859 K524394:K524395 JG524394:JG524395 TC524394:TC524395 ACY524394:ACY524395 AMU524394:AMU524395 AWQ524394:AWQ524395 BGM524394:BGM524395 BQI524394:BQI524395 CAE524394:CAE524395 CKA524394:CKA524395 CTW524394:CTW524395 DDS524394:DDS524395 DNO524394:DNO524395 DXK524394:DXK524395 EHG524394:EHG524395 ERC524394:ERC524395 FAY524394:FAY524395 FKU524394:FKU524395 FUQ524394:FUQ524395 GEM524394:GEM524395 GOI524394:GOI524395 GYE524394:GYE524395 HIA524394:HIA524395 HRW524394:HRW524395 IBS524394:IBS524395 ILO524394:ILO524395 IVK524394:IVK524395 JFG524394:JFG524395 JPC524394:JPC524395 JYY524394:JYY524395 KIU524394:KIU524395 KSQ524394:KSQ524395 LCM524394:LCM524395 LMI524394:LMI524395 LWE524394:LWE524395 MGA524394:MGA524395 MPW524394:MPW524395 MZS524394:MZS524395 NJO524394:NJO524395 NTK524394:NTK524395 ODG524394:ODG524395 ONC524394:ONC524395 OWY524394:OWY524395 PGU524394:PGU524395 PQQ524394:PQQ524395 QAM524394:QAM524395 QKI524394:QKI524395 QUE524394:QUE524395 REA524394:REA524395 RNW524394:RNW524395 RXS524394:RXS524395 SHO524394:SHO524395 SRK524394:SRK524395 TBG524394:TBG524395 TLC524394:TLC524395 TUY524394:TUY524395 UEU524394:UEU524395 UOQ524394:UOQ524395 UYM524394:UYM524395 VII524394:VII524395 VSE524394:VSE524395 WCA524394:WCA524395 WLW524394:WLW524395 WVS524394:WVS524395 K589930:K589931 JG589930:JG589931 TC589930:TC589931 ACY589930:ACY589931 AMU589930:AMU589931 AWQ589930:AWQ589931 BGM589930:BGM589931 BQI589930:BQI589931 CAE589930:CAE589931 CKA589930:CKA589931 CTW589930:CTW589931 DDS589930:DDS589931 DNO589930:DNO589931 DXK589930:DXK589931 EHG589930:EHG589931 ERC589930:ERC589931 FAY589930:FAY589931 FKU589930:FKU589931 FUQ589930:FUQ589931 GEM589930:GEM589931 GOI589930:GOI589931 GYE589930:GYE589931 HIA589930:HIA589931 HRW589930:HRW589931 IBS589930:IBS589931 ILO589930:ILO589931 IVK589930:IVK589931 JFG589930:JFG589931 JPC589930:JPC589931 JYY589930:JYY589931 KIU589930:KIU589931 KSQ589930:KSQ589931 LCM589930:LCM589931 LMI589930:LMI589931 LWE589930:LWE589931 MGA589930:MGA589931 MPW589930:MPW589931 MZS589930:MZS589931 NJO589930:NJO589931 NTK589930:NTK589931 ODG589930:ODG589931 ONC589930:ONC589931 OWY589930:OWY589931 PGU589930:PGU589931 PQQ589930:PQQ589931 QAM589930:QAM589931 QKI589930:QKI589931 QUE589930:QUE589931 REA589930:REA589931 RNW589930:RNW589931 RXS589930:RXS589931 SHO589930:SHO589931 SRK589930:SRK589931 TBG589930:TBG589931 TLC589930:TLC589931 TUY589930:TUY589931 UEU589930:UEU589931 UOQ589930:UOQ589931 UYM589930:UYM589931 VII589930:VII589931 VSE589930:VSE589931 WCA589930:WCA589931 WLW589930:WLW589931 WVS589930:WVS589931 K655466:K655467 JG655466:JG655467 TC655466:TC655467 ACY655466:ACY655467 AMU655466:AMU655467 AWQ655466:AWQ655467 BGM655466:BGM655467 BQI655466:BQI655467 CAE655466:CAE655467 CKA655466:CKA655467 CTW655466:CTW655467 DDS655466:DDS655467 DNO655466:DNO655467 DXK655466:DXK655467 EHG655466:EHG655467 ERC655466:ERC655467 FAY655466:FAY655467 FKU655466:FKU655467 FUQ655466:FUQ655467 GEM655466:GEM655467 GOI655466:GOI655467 GYE655466:GYE655467 HIA655466:HIA655467 HRW655466:HRW655467 IBS655466:IBS655467 ILO655466:ILO655467 IVK655466:IVK655467 JFG655466:JFG655467 JPC655466:JPC655467 JYY655466:JYY655467 KIU655466:KIU655467 KSQ655466:KSQ655467 LCM655466:LCM655467 LMI655466:LMI655467 LWE655466:LWE655467 MGA655466:MGA655467 MPW655466:MPW655467 MZS655466:MZS655467 NJO655466:NJO655467 NTK655466:NTK655467 ODG655466:ODG655467 ONC655466:ONC655467 OWY655466:OWY655467 PGU655466:PGU655467 PQQ655466:PQQ655467 QAM655466:QAM655467 QKI655466:QKI655467 QUE655466:QUE655467 REA655466:REA655467 RNW655466:RNW655467 RXS655466:RXS655467 SHO655466:SHO655467 SRK655466:SRK655467 TBG655466:TBG655467 TLC655466:TLC655467 TUY655466:TUY655467 UEU655466:UEU655467 UOQ655466:UOQ655467 UYM655466:UYM655467 VII655466:VII655467 VSE655466:VSE655467 WCA655466:WCA655467 WLW655466:WLW655467 WVS655466:WVS655467 K721002:K721003 JG721002:JG721003 TC721002:TC721003 ACY721002:ACY721003 AMU721002:AMU721003 AWQ721002:AWQ721003 BGM721002:BGM721003 BQI721002:BQI721003 CAE721002:CAE721003 CKA721002:CKA721003 CTW721002:CTW721003 DDS721002:DDS721003 DNO721002:DNO721003 DXK721002:DXK721003 EHG721002:EHG721003 ERC721002:ERC721003 FAY721002:FAY721003 FKU721002:FKU721003 FUQ721002:FUQ721003 GEM721002:GEM721003 GOI721002:GOI721003 GYE721002:GYE721003 HIA721002:HIA721003 HRW721002:HRW721003 IBS721002:IBS721003 ILO721002:ILO721003 IVK721002:IVK721003 JFG721002:JFG721003 JPC721002:JPC721003 JYY721002:JYY721003 KIU721002:KIU721003 KSQ721002:KSQ721003 LCM721002:LCM721003 LMI721002:LMI721003 LWE721002:LWE721003 MGA721002:MGA721003 MPW721002:MPW721003 MZS721002:MZS721003 NJO721002:NJO721003 NTK721002:NTK721003 ODG721002:ODG721003 ONC721002:ONC721003 OWY721002:OWY721003 PGU721002:PGU721003 PQQ721002:PQQ721003 QAM721002:QAM721003 QKI721002:QKI721003 QUE721002:QUE721003 REA721002:REA721003 RNW721002:RNW721003 RXS721002:RXS721003 SHO721002:SHO721003 SRK721002:SRK721003 TBG721002:TBG721003 TLC721002:TLC721003 TUY721002:TUY721003 UEU721002:UEU721003 UOQ721002:UOQ721003 UYM721002:UYM721003 VII721002:VII721003 VSE721002:VSE721003 WCA721002:WCA721003 WLW721002:WLW721003 WVS721002:WVS721003 K786538:K786539 JG786538:JG786539 TC786538:TC786539 ACY786538:ACY786539 AMU786538:AMU786539 AWQ786538:AWQ786539 BGM786538:BGM786539 BQI786538:BQI786539 CAE786538:CAE786539 CKA786538:CKA786539 CTW786538:CTW786539 DDS786538:DDS786539 DNO786538:DNO786539 DXK786538:DXK786539 EHG786538:EHG786539 ERC786538:ERC786539 FAY786538:FAY786539 FKU786538:FKU786539 FUQ786538:FUQ786539 GEM786538:GEM786539 GOI786538:GOI786539 GYE786538:GYE786539 HIA786538:HIA786539 HRW786538:HRW786539 IBS786538:IBS786539 ILO786538:ILO786539 IVK786538:IVK786539 JFG786538:JFG786539 JPC786538:JPC786539 JYY786538:JYY786539 KIU786538:KIU786539 KSQ786538:KSQ786539 LCM786538:LCM786539 LMI786538:LMI786539 LWE786538:LWE786539 MGA786538:MGA786539 MPW786538:MPW786539 MZS786538:MZS786539 NJO786538:NJO786539 NTK786538:NTK786539 ODG786538:ODG786539 ONC786538:ONC786539 OWY786538:OWY786539 PGU786538:PGU786539 PQQ786538:PQQ786539 QAM786538:QAM786539 QKI786538:QKI786539 QUE786538:QUE786539 REA786538:REA786539 RNW786538:RNW786539 RXS786538:RXS786539 SHO786538:SHO786539 SRK786538:SRK786539 TBG786538:TBG786539 TLC786538:TLC786539 TUY786538:TUY786539 UEU786538:UEU786539 UOQ786538:UOQ786539 UYM786538:UYM786539 VII786538:VII786539 VSE786538:VSE786539 WCA786538:WCA786539 WLW786538:WLW786539 WVS786538:WVS786539 K852074:K852075 JG852074:JG852075 TC852074:TC852075 ACY852074:ACY852075 AMU852074:AMU852075 AWQ852074:AWQ852075 BGM852074:BGM852075 BQI852074:BQI852075 CAE852074:CAE852075 CKA852074:CKA852075 CTW852074:CTW852075 DDS852074:DDS852075 DNO852074:DNO852075 DXK852074:DXK852075 EHG852074:EHG852075 ERC852074:ERC852075 FAY852074:FAY852075 FKU852074:FKU852075 FUQ852074:FUQ852075 GEM852074:GEM852075 GOI852074:GOI852075 GYE852074:GYE852075 HIA852074:HIA852075 HRW852074:HRW852075 IBS852074:IBS852075 ILO852074:ILO852075 IVK852074:IVK852075 JFG852074:JFG852075 JPC852074:JPC852075 JYY852074:JYY852075 KIU852074:KIU852075 KSQ852074:KSQ852075 LCM852074:LCM852075 LMI852074:LMI852075 LWE852074:LWE852075 MGA852074:MGA852075 MPW852074:MPW852075 MZS852074:MZS852075 NJO852074:NJO852075 NTK852074:NTK852075 ODG852074:ODG852075 ONC852074:ONC852075 OWY852074:OWY852075 PGU852074:PGU852075 PQQ852074:PQQ852075 QAM852074:QAM852075 QKI852074:QKI852075 QUE852074:QUE852075 REA852074:REA852075 RNW852074:RNW852075 RXS852074:RXS852075 SHO852074:SHO852075 SRK852074:SRK852075 TBG852074:TBG852075 TLC852074:TLC852075 TUY852074:TUY852075 UEU852074:UEU852075 UOQ852074:UOQ852075 UYM852074:UYM852075 VII852074:VII852075 VSE852074:VSE852075 WCA852074:WCA852075 WLW852074:WLW852075 WVS852074:WVS852075 K917610:K917611 JG917610:JG917611 TC917610:TC917611 ACY917610:ACY917611 AMU917610:AMU917611 AWQ917610:AWQ917611 BGM917610:BGM917611 BQI917610:BQI917611 CAE917610:CAE917611 CKA917610:CKA917611 CTW917610:CTW917611 DDS917610:DDS917611 DNO917610:DNO917611 DXK917610:DXK917611 EHG917610:EHG917611 ERC917610:ERC917611 FAY917610:FAY917611 FKU917610:FKU917611 FUQ917610:FUQ917611 GEM917610:GEM917611 GOI917610:GOI917611 GYE917610:GYE917611 HIA917610:HIA917611 HRW917610:HRW917611 IBS917610:IBS917611 ILO917610:ILO917611 IVK917610:IVK917611 JFG917610:JFG917611 JPC917610:JPC917611 JYY917610:JYY917611 KIU917610:KIU917611 KSQ917610:KSQ917611 LCM917610:LCM917611 LMI917610:LMI917611 LWE917610:LWE917611 MGA917610:MGA917611 MPW917610:MPW917611 MZS917610:MZS917611 NJO917610:NJO917611 NTK917610:NTK917611 ODG917610:ODG917611 ONC917610:ONC917611 OWY917610:OWY917611 PGU917610:PGU917611 PQQ917610:PQQ917611 QAM917610:QAM917611 QKI917610:QKI917611 QUE917610:QUE917611 REA917610:REA917611 RNW917610:RNW917611 RXS917610:RXS917611 SHO917610:SHO917611 SRK917610:SRK917611 TBG917610:TBG917611 TLC917610:TLC917611 TUY917610:TUY917611 UEU917610:UEU917611 UOQ917610:UOQ917611 UYM917610:UYM917611 VII917610:VII917611 VSE917610:VSE917611 WCA917610:WCA917611 WLW917610:WLW917611 WVS917610:WVS917611 K983146:K983147 JG983146:JG983147 TC983146:TC983147 ACY983146:ACY983147 AMU983146:AMU983147 AWQ983146:AWQ983147 BGM983146:BGM983147 BQI983146:BQI983147 CAE983146:CAE983147 CKA983146:CKA983147 CTW983146:CTW983147 DDS983146:DDS983147 DNO983146:DNO983147 DXK983146:DXK983147 EHG983146:EHG983147 ERC983146:ERC983147 FAY983146:FAY983147 FKU983146:FKU983147 FUQ983146:FUQ983147 GEM983146:GEM983147 GOI983146:GOI983147 GYE983146:GYE983147 HIA983146:HIA983147 HRW983146:HRW983147 IBS983146:IBS983147 ILO983146:ILO983147 IVK983146:IVK983147 JFG983146:JFG983147 JPC983146:JPC983147 JYY983146:JYY983147 KIU983146:KIU983147 KSQ983146:KSQ983147 LCM983146:LCM983147 LMI983146:LMI983147 LWE983146:LWE983147 MGA983146:MGA983147 MPW983146:MPW983147 MZS983146:MZS983147 NJO983146:NJO983147 NTK983146:NTK983147 ODG983146:ODG983147 ONC983146:ONC983147 OWY983146:OWY983147 PGU983146:PGU983147 PQQ983146:PQQ983147 QAM983146:QAM983147 QKI983146:QKI983147 QUE983146:QUE983147 REA983146:REA983147 RNW983146:RNW983147 RXS983146:RXS983147 SHO983146:SHO983147 SRK983146:SRK983147 TBG983146:TBG983147 TLC983146:TLC983147 TUY983146:TUY983147 UEU983146:UEU983147 UOQ983146:UOQ983147 UYM983146:UYM983147 VII983146:VII983147 VSE983146:VSE983147 WCA983146:WCA983147 WLW983146:WLW983147 WVS983146:WVS983147 K58:K61 JG58:JG61 TC58:TC61 ACY58:ACY61 AMU58:AMU61 AWQ58:AWQ61 BGM58:BGM61 BQI58:BQI61 CAE58:CAE61 CKA58:CKA61 CTW58:CTW61 DDS58:DDS61 DNO58:DNO61 DXK58:DXK61 EHG58:EHG61 ERC58:ERC61 FAY58:FAY61 FKU58:FKU61 FUQ58:FUQ61 GEM58:GEM61 GOI58:GOI61 GYE58:GYE61 HIA58:HIA61 HRW58:HRW61 IBS58:IBS61 ILO58:ILO61 IVK58:IVK61 JFG58:JFG61 JPC58:JPC61 JYY58:JYY61 KIU58:KIU61 KSQ58:KSQ61 LCM58:LCM61 LMI58:LMI61 LWE58:LWE61 MGA58:MGA61 MPW58:MPW61 MZS58:MZS61 NJO58:NJO61 NTK58:NTK61 ODG58:ODG61 ONC58:ONC61 OWY58:OWY61 PGU58:PGU61 PQQ58:PQQ61 QAM58:QAM61 QKI58:QKI61 QUE58:QUE61 REA58:REA61 RNW58:RNW61 RXS58:RXS61 SHO58:SHO61 SRK58:SRK61 TBG58:TBG61 TLC58:TLC61 TUY58:TUY61 UEU58:UEU61 UOQ58:UOQ61 UYM58:UYM61 VII58:VII61 VSE58:VSE61 WCA58:WCA61 WLW58:WLW61 WVS58:WVS61 K65594:K65597 JG65594:JG65597 TC65594:TC65597 ACY65594:ACY65597 AMU65594:AMU65597 AWQ65594:AWQ65597 BGM65594:BGM65597 BQI65594:BQI65597 CAE65594:CAE65597 CKA65594:CKA65597 CTW65594:CTW65597 DDS65594:DDS65597 DNO65594:DNO65597 DXK65594:DXK65597 EHG65594:EHG65597 ERC65594:ERC65597 FAY65594:FAY65597 FKU65594:FKU65597 FUQ65594:FUQ65597 GEM65594:GEM65597 GOI65594:GOI65597 GYE65594:GYE65597 HIA65594:HIA65597 HRW65594:HRW65597 IBS65594:IBS65597 ILO65594:ILO65597 IVK65594:IVK65597 JFG65594:JFG65597 JPC65594:JPC65597 JYY65594:JYY65597 KIU65594:KIU65597 KSQ65594:KSQ65597 LCM65594:LCM65597 LMI65594:LMI65597 LWE65594:LWE65597 MGA65594:MGA65597 MPW65594:MPW65597 MZS65594:MZS65597 NJO65594:NJO65597 NTK65594:NTK65597 ODG65594:ODG65597 ONC65594:ONC65597 OWY65594:OWY65597 PGU65594:PGU65597 PQQ65594:PQQ65597 QAM65594:QAM65597 QKI65594:QKI65597 QUE65594:QUE65597 REA65594:REA65597 RNW65594:RNW65597 RXS65594:RXS65597 SHO65594:SHO65597 SRK65594:SRK65597 TBG65594:TBG65597 TLC65594:TLC65597 TUY65594:TUY65597 UEU65594:UEU65597 UOQ65594:UOQ65597 UYM65594:UYM65597 VII65594:VII65597 VSE65594:VSE65597 WCA65594:WCA65597 WLW65594:WLW65597 WVS65594:WVS65597 K131130:K131133 JG131130:JG131133 TC131130:TC131133 ACY131130:ACY131133 AMU131130:AMU131133 AWQ131130:AWQ131133 BGM131130:BGM131133 BQI131130:BQI131133 CAE131130:CAE131133 CKA131130:CKA131133 CTW131130:CTW131133 DDS131130:DDS131133 DNO131130:DNO131133 DXK131130:DXK131133 EHG131130:EHG131133 ERC131130:ERC131133 FAY131130:FAY131133 FKU131130:FKU131133 FUQ131130:FUQ131133 GEM131130:GEM131133 GOI131130:GOI131133 GYE131130:GYE131133 HIA131130:HIA131133 HRW131130:HRW131133 IBS131130:IBS131133 ILO131130:ILO131133 IVK131130:IVK131133 JFG131130:JFG131133 JPC131130:JPC131133 JYY131130:JYY131133 KIU131130:KIU131133 KSQ131130:KSQ131133 LCM131130:LCM131133 LMI131130:LMI131133 LWE131130:LWE131133 MGA131130:MGA131133 MPW131130:MPW131133 MZS131130:MZS131133 NJO131130:NJO131133 NTK131130:NTK131133 ODG131130:ODG131133 ONC131130:ONC131133 OWY131130:OWY131133 PGU131130:PGU131133 PQQ131130:PQQ131133 QAM131130:QAM131133 QKI131130:QKI131133 QUE131130:QUE131133 REA131130:REA131133 RNW131130:RNW131133 RXS131130:RXS131133 SHO131130:SHO131133 SRK131130:SRK131133 TBG131130:TBG131133 TLC131130:TLC131133 TUY131130:TUY131133 UEU131130:UEU131133 UOQ131130:UOQ131133 UYM131130:UYM131133 VII131130:VII131133 VSE131130:VSE131133 WCA131130:WCA131133 WLW131130:WLW131133 WVS131130:WVS131133 K196666:K196669 JG196666:JG196669 TC196666:TC196669 ACY196666:ACY196669 AMU196666:AMU196669 AWQ196666:AWQ196669 BGM196666:BGM196669 BQI196666:BQI196669 CAE196666:CAE196669 CKA196666:CKA196669 CTW196666:CTW196669 DDS196666:DDS196669 DNO196666:DNO196669 DXK196666:DXK196669 EHG196666:EHG196669 ERC196666:ERC196669 FAY196666:FAY196669 FKU196666:FKU196669 FUQ196666:FUQ196669 GEM196666:GEM196669 GOI196666:GOI196669 GYE196666:GYE196669 HIA196666:HIA196669 HRW196666:HRW196669 IBS196666:IBS196669 ILO196666:ILO196669 IVK196666:IVK196669 JFG196666:JFG196669 JPC196666:JPC196669 JYY196666:JYY196669 KIU196666:KIU196669 KSQ196666:KSQ196669 LCM196666:LCM196669 LMI196666:LMI196669 LWE196666:LWE196669 MGA196666:MGA196669 MPW196666:MPW196669 MZS196666:MZS196669 NJO196666:NJO196669 NTK196666:NTK196669 ODG196666:ODG196669 ONC196666:ONC196669 OWY196666:OWY196669 PGU196666:PGU196669 PQQ196666:PQQ196669 QAM196666:QAM196669 QKI196666:QKI196669 QUE196666:QUE196669 REA196666:REA196669 RNW196666:RNW196669 RXS196666:RXS196669 SHO196666:SHO196669 SRK196666:SRK196669 TBG196666:TBG196669 TLC196666:TLC196669 TUY196666:TUY196669 UEU196666:UEU196669 UOQ196666:UOQ196669 UYM196666:UYM196669 VII196666:VII196669 VSE196666:VSE196669 WCA196666:WCA196669 WLW196666:WLW196669 WVS196666:WVS196669 K262202:K262205 JG262202:JG262205 TC262202:TC262205 ACY262202:ACY262205 AMU262202:AMU262205 AWQ262202:AWQ262205 BGM262202:BGM262205 BQI262202:BQI262205 CAE262202:CAE262205 CKA262202:CKA262205 CTW262202:CTW262205 DDS262202:DDS262205 DNO262202:DNO262205 DXK262202:DXK262205 EHG262202:EHG262205 ERC262202:ERC262205 FAY262202:FAY262205 FKU262202:FKU262205 FUQ262202:FUQ262205 GEM262202:GEM262205 GOI262202:GOI262205 GYE262202:GYE262205 HIA262202:HIA262205 HRW262202:HRW262205 IBS262202:IBS262205 ILO262202:ILO262205 IVK262202:IVK262205 JFG262202:JFG262205 JPC262202:JPC262205 JYY262202:JYY262205 KIU262202:KIU262205 KSQ262202:KSQ262205 LCM262202:LCM262205 LMI262202:LMI262205 LWE262202:LWE262205 MGA262202:MGA262205 MPW262202:MPW262205 MZS262202:MZS262205 NJO262202:NJO262205 NTK262202:NTK262205 ODG262202:ODG262205 ONC262202:ONC262205 OWY262202:OWY262205 PGU262202:PGU262205 PQQ262202:PQQ262205 QAM262202:QAM262205 QKI262202:QKI262205 QUE262202:QUE262205 REA262202:REA262205 RNW262202:RNW262205 RXS262202:RXS262205 SHO262202:SHO262205 SRK262202:SRK262205 TBG262202:TBG262205 TLC262202:TLC262205 TUY262202:TUY262205 UEU262202:UEU262205 UOQ262202:UOQ262205 UYM262202:UYM262205 VII262202:VII262205 VSE262202:VSE262205 WCA262202:WCA262205 WLW262202:WLW262205 WVS262202:WVS262205 K327738:K327741 JG327738:JG327741 TC327738:TC327741 ACY327738:ACY327741 AMU327738:AMU327741 AWQ327738:AWQ327741 BGM327738:BGM327741 BQI327738:BQI327741 CAE327738:CAE327741 CKA327738:CKA327741 CTW327738:CTW327741 DDS327738:DDS327741 DNO327738:DNO327741 DXK327738:DXK327741 EHG327738:EHG327741 ERC327738:ERC327741 FAY327738:FAY327741 FKU327738:FKU327741 FUQ327738:FUQ327741 GEM327738:GEM327741 GOI327738:GOI327741 GYE327738:GYE327741 HIA327738:HIA327741 HRW327738:HRW327741 IBS327738:IBS327741 ILO327738:ILO327741 IVK327738:IVK327741 JFG327738:JFG327741 JPC327738:JPC327741 JYY327738:JYY327741 KIU327738:KIU327741 KSQ327738:KSQ327741 LCM327738:LCM327741 LMI327738:LMI327741 LWE327738:LWE327741 MGA327738:MGA327741 MPW327738:MPW327741 MZS327738:MZS327741 NJO327738:NJO327741 NTK327738:NTK327741 ODG327738:ODG327741 ONC327738:ONC327741 OWY327738:OWY327741 PGU327738:PGU327741 PQQ327738:PQQ327741 QAM327738:QAM327741 QKI327738:QKI327741 QUE327738:QUE327741 REA327738:REA327741 RNW327738:RNW327741 RXS327738:RXS327741 SHO327738:SHO327741 SRK327738:SRK327741 TBG327738:TBG327741 TLC327738:TLC327741 TUY327738:TUY327741 UEU327738:UEU327741 UOQ327738:UOQ327741 UYM327738:UYM327741 VII327738:VII327741 VSE327738:VSE327741 WCA327738:WCA327741 WLW327738:WLW327741 WVS327738:WVS327741 K393274:K393277 JG393274:JG393277 TC393274:TC393277 ACY393274:ACY393277 AMU393274:AMU393277 AWQ393274:AWQ393277 BGM393274:BGM393277 BQI393274:BQI393277 CAE393274:CAE393277 CKA393274:CKA393277 CTW393274:CTW393277 DDS393274:DDS393277 DNO393274:DNO393277 DXK393274:DXK393277 EHG393274:EHG393277 ERC393274:ERC393277 FAY393274:FAY393277 FKU393274:FKU393277 FUQ393274:FUQ393277 GEM393274:GEM393277 GOI393274:GOI393277 GYE393274:GYE393277 HIA393274:HIA393277 HRW393274:HRW393277 IBS393274:IBS393277 ILO393274:ILO393277 IVK393274:IVK393277 JFG393274:JFG393277 JPC393274:JPC393277 JYY393274:JYY393277 KIU393274:KIU393277 KSQ393274:KSQ393277 LCM393274:LCM393277 LMI393274:LMI393277 LWE393274:LWE393277 MGA393274:MGA393277 MPW393274:MPW393277 MZS393274:MZS393277 NJO393274:NJO393277 NTK393274:NTK393277 ODG393274:ODG393277 ONC393274:ONC393277 OWY393274:OWY393277 PGU393274:PGU393277 PQQ393274:PQQ393277 QAM393274:QAM393277 QKI393274:QKI393277 QUE393274:QUE393277 REA393274:REA393277 RNW393274:RNW393277 RXS393274:RXS393277 SHO393274:SHO393277 SRK393274:SRK393277 TBG393274:TBG393277 TLC393274:TLC393277 TUY393274:TUY393277 UEU393274:UEU393277 UOQ393274:UOQ393277 UYM393274:UYM393277 VII393274:VII393277 VSE393274:VSE393277 WCA393274:WCA393277 WLW393274:WLW393277 WVS393274:WVS393277 K458810:K458813 JG458810:JG458813 TC458810:TC458813 ACY458810:ACY458813 AMU458810:AMU458813 AWQ458810:AWQ458813 BGM458810:BGM458813 BQI458810:BQI458813 CAE458810:CAE458813 CKA458810:CKA458813 CTW458810:CTW458813 DDS458810:DDS458813 DNO458810:DNO458813 DXK458810:DXK458813 EHG458810:EHG458813 ERC458810:ERC458813 FAY458810:FAY458813 FKU458810:FKU458813 FUQ458810:FUQ458813 GEM458810:GEM458813 GOI458810:GOI458813 GYE458810:GYE458813 HIA458810:HIA458813 HRW458810:HRW458813 IBS458810:IBS458813 ILO458810:ILO458813 IVK458810:IVK458813 JFG458810:JFG458813 JPC458810:JPC458813 JYY458810:JYY458813 KIU458810:KIU458813 KSQ458810:KSQ458813 LCM458810:LCM458813 LMI458810:LMI458813 LWE458810:LWE458813 MGA458810:MGA458813 MPW458810:MPW458813 MZS458810:MZS458813 NJO458810:NJO458813 NTK458810:NTK458813 ODG458810:ODG458813 ONC458810:ONC458813 OWY458810:OWY458813 PGU458810:PGU458813 PQQ458810:PQQ458813 QAM458810:QAM458813 QKI458810:QKI458813 QUE458810:QUE458813 REA458810:REA458813 RNW458810:RNW458813 RXS458810:RXS458813 SHO458810:SHO458813 SRK458810:SRK458813 TBG458810:TBG458813 TLC458810:TLC458813 TUY458810:TUY458813 UEU458810:UEU458813 UOQ458810:UOQ458813 UYM458810:UYM458813 VII458810:VII458813 VSE458810:VSE458813 WCA458810:WCA458813 WLW458810:WLW458813 WVS458810:WVS458813 K524346:K524349 JG524346:JG524349 TC524346:TC524349 ACY524346:ACY524349 AMU524346:AMU524349 AWQ524346:AWQ524349 BGM524346:BGM524349 BQI524346:BQI524349 CAE524346:CAE524349 CKA524346:CKA524349 CTW524346:CTW524349 DDS524346:DDS524349 DNO524346:DNO524349 DXK524346:DXK524349 EHG524346:EHG524349 ERC524346:ERC524349 FAY524346:FAY524349 FKU524346:FKU524349 FUQ524346:FUQ524349 GEM524346:GEM524349 GOI524346:GOI524349 GYE524346:GYE524349 HIA524346:HIA524349 HRW524346:HRW524349 IBS524346:IBS524349 ILO524346:ILO524349 IVK524346:IVK524349 JFG524346:JFG524349 JPC524346:JPC524349 JYY524346:JYY524349 KIU524346:KIU524349 KSQ524346:KSQ524349 LCM524346:LCM524349 LMI524346:LMI524349 LWE524346:LWE524349 MGA524346:MGA524349 MPW524346:MPW524349 MZS524346:MZS524349 NJO524346:NJO524349 NTK524346:NTK524349 ODG524346:ODG524349 ONC524346:ONC524349 OWY524346:OWY524349 PGU524346:PGU524349 PQQ524346:PQQ524349 QAM524346:QAM524349 QKI524346:QKI524349 QUE524346:QUE524349 REA524346:REA524349 RNW524346:RNW524349 RXS524346:RXS524349 SHO524346:SHO524349 SRK524346:SRK524349 TBG524346:TBG524349 TLC524346:TLC524349 TUY524346:TUY524349 UEU524346:UEU524349 UOQ524346:UOQ524349 UYM524346:UYM524349 VII524346:VII524349 VSE524346:VSE524349 WCA524346:WCA524349 WLW524346:WLW524349 WVS524346:WVS524349 K589882:K589885 JG589882:JG589885 TC589882:TC589885 ACY589882:ACY589885 AMU589882:AMU589885 AWQ589882:AWQ589885 BGM589882:BGM589885 BQI589882:BQI589885 CAE589882:CAE589885 CKA589882:CKA589885 CTW589882:CTW589885 DDS589882:DDS589885 DNO589882:DNO589885 DXK589882:DXK589885 EHG589882:EHG589885 ERC589882:ERC589885 FAY589882:FAY589885 FKU589882:FKU589885 FUQ589882:FUQ589885 GEM589882:GEM589885 GOI589882:GOI589885 GYE589882:GYE589885 HIA589882:HIA589885 HRW589882:HRW589885 IBS589882:IBS589885 ILO589882:ILO589885 IVK589882:IVK589885 JFG589882:JFG589885 JPC589882:JPC589885 JYY589882:JYY589885 KIU589882:KIU589885 KSQ589882:KSQ589885 LCM589882:LCM589885 LMI589882:LMI589885 LWE589882:LWE589885 MGA589882:MGA589885 MPW589882:MPW589885 MZS589882:MZS589885 NJO589882:NJO589885 NTK589882:NTK589885 ODG589882:ODG589885 ONC589882:ONC589885 OWY589882:OWY589885 PGU589882:PGU589885 PQQ589882:PQQ589885 QAM589882:QAM589885 QKI589882:QKI589885 QUE589882:QUE589885 REA589882:REA589885 RNW589882:RNW589885 RXS589882:RXS589885 SHO589882:SHO589885 SRK589882:SRK589885 TBG589882:TBG589885 TLC589882:TLC589885 TUY589882:TUY589885 UEU589882:UEU589885 UOQ589882:UOQ589885 UYM589882:UYM589885 VII589882:VII589885 VSE589882:VSE589885 WCA589882:WCA589885 WLW589882:WLW589885 WVS589882:WVS589885 K655418:K655421 JG655418:JG655421 TC655418:TC655421 ACY655418:ACY655421 AMU655418:AMU655421 AWQ655418:AWQ655421 BGM655418:BGM655421 BQI655418:BQI655421 CAE655418:CAE655421 CKA655418:CKA655421 CTW655418:CTW655421 DDS655418:DDS655421 DNO655418:DNO655421 DXK655418:DXK655421 EHG655418:EHG655421 ERC655418:ERC655421 FAY655418:FAY655421 FKU655418:FKU655421 FUQ655418:FUQ655421 GEM655418:GEM655421 GOI655418:GOI655421 GYE655418:GYE655421 HIA655418:HIA655421 HRW655418:HRW655421 IBS655418:IBS655421 ILO655418:ILO655421 IVK655418:IVK655421 JFG655418:JFG655421 JPC655418:JPC655421 JYY655418:JYY655421 KIU655418:KIU655421 KSQ655418:KSQ655421 LCM655418:LCM655421 LMI655418:LMI655421 LWE655418:LWE655421 MGA655418:MGA655421 MPW655418:MPW655421 MZS655418:MZS655421 NJO655418:NJO655421 NTK655418:NTK655421 ODG655418:ODG655421 ONC655418:ONC655421 OWY655418:OWY655421 PGU655418:PGU655421 PQQ655418:PQQ655421 QAM655418:QAM655421 QKI655418:QKI655421 QUE655418:QUE655421 REA655418:REA655421 RNW655418:RNW655421 RXS655418:RXS655421 SHO655418:SHO655421 SRK655418:SRK655421 TBG655418:TBG655421 TLC655418:TLC655421 TUY655418:TUY655421 UEU655418:UEU655421 UOQ655418:UOQ655421 UYM655418:UYM655421 VII655418:VII655421 VSE655418:VSE655421 WCA655418:WCA655421 WLW655418:WLW655421 WVS655418:WVS655421 K720954:K720957 JG720954:JG720957 TC720954:TC720957 ACY720954:ACY720957 AMU720954:AMU720957 AWQ720954:AWQ720957 BGM720954:BGM720957 BQI720954:BQI720957 CAE720954:CAE720957 CKA720954:CKA720957 CTW720954:CTW720957 DDS720954:DDS720957 DNO720954:DNO720957 DXK720954:DXK720957 EHG720954:EHG720957 ERC720954:ERC720957 FAY720954:FAY720957 FKU720954:FKU720957 FUQ720954:FUQ720957 GEM720954:GEM720957 GOI720954:GOI720957 GYE720954:GYE720957 HIA720954:HIA720957 HRW720954:HRW720957 IBS720954:IBS720957 ILO720954:ILO720957 IVK720954:IVK720957 JFG720954:JFG720957 JPC720954:JPC720957 JYY720954:JYY720957 KIU720954:KIU720957 KSQ720954:KSQ720957 LCM720954:LCM720957 LMI720954:LMI720957 LWE720954:LWE720957 MGA720954:MGA720957 MPW720954:MPW720957 MZS720954:MZS720957 NJO720954:NJO720957 NTK720954:NTK720957 ODG720954:ODG720957 ONC720954:ONC720957 OWY720954:OWY720957 PGU720954:PGU720957 PQQ720954:PQQ720957 QAM720954:QAM720957 QKI720954:QKI720957 QUE720954:QUE720957 REA720954:REA720957 RNW720954:RNW720957 RXS720954:RXS720957 SHO720954:SHO720957 SRK720954:SRK720957 TBG720954:TBG720957 TLC720954:TLC720957 TUY720954:TUY720957 UEU720954:UEU720957 UOQ720954:UOQ720957 UYM720954:UYM720957 VII720954:VII720957 VSE720954:VSE720957 WCA720954:WCA720957 WLW720954:WLW720957 WVS720954:WVS720957 K786490:K786493 JG786490:JG786493 TC786490:TC786493 ACY786490:ACY786493 AMU786490:AMU786493 AWQ786490:AWQ786493 BGM786490:BGM786493 BQI786490:BQI786493 CAE786490:CAE786493 CKA786490:CKA786493 CTW786490:CTW786493 DDS786490:DDS786493 DNO786490:DNO786493 DXK786490:DXK786493 EHG786490:EHG786493 ERC786490:ERC786493 FAY786490:FAY786493 FKU786490:FKU786493 FUQ786490:FUQ786493 GEM786490:GEM786493 GOI786490:GOI786493 GYE786490:GYE786493 HIA786490:HIA786493 HRW786490:HRW786493 IBS786490:IBS786493 ILO786490:ILO786493 IVK786490:IVK786493 JFG786490:JFG786493 JPC786490:JPC786493 JYY786490:JYY786493 KIU786490:KIU786493 KSQ786490:KSQ786493 LCM786490:LCM786493 LMI786490:LMI786493 LWE786490:LWE786493 MGA786490:MGA786493 MPW786490:MPW786493 MZS786490:MZS786493 NJO786490:NJO786493 NTK786490:NTK786493 ODG786490:ODG786493 ONC786490:ONC786493 OWY786490:OWY786493 PGU786490:PGU786493 PQQ786490:PQQ786493 QAM786490:QAM786493 QKI786490:QKI786493 QUE786490:QUE786493 REA786490:REA786493 RNW786490:RNW786493 RXS786490:RXS786493 SHO786490:SHO786493 SRK786490:SRK786493 TBG786490:TBG786493 TLC786490:TLC786493 TUY786490:TUY786493 UEU786490:UEU786493 UOQ786490:UOQ786493 UYM786490:UYM786493 VII786490:VII786493 VSE786490:VSE786493 WCA786490:WCA786493 WLW786490:WLW786493 WVS786490:WVS786493 K852026:K852029 JG852026:JG852029 TC852026:TC852029 ACY852026:ACY852029 AMU852026:AMU852029 AWQ852026:AWQ852029 BGM852026:BGM852029 BQI852026:BQI852029 CAE852026:CAE852029 CKA852026:CKA852029 CTW852026:CTW852029 DDS852026:DDS852029 DNO852026:DNO852029 DXK852026:DXK852029 EHG852026:EHG852029 ERC852026:ERC852029 FAY852026:FAY852029 FKU852026:FKU852029 FUQ852026:FUQ852029 GEM852026:GEM852029 GOI852026:GOI852029 GYE852026:GYE852029 HIA852026:HIA852029 HRW852026:HRW852029 IBS852026:IBS852029 ILO852026:ILO852029 IVK852026:IVK852029 JFG852026:JFG852029 JPC852026:JPC852029 JYY852026:JYY852029 KIU852026:KIU852029 KSQ852026:KSQ852029 LCM852026:LCM852029 LMI852026:LMI852029 LWE852026:LWE852029 MGA852026:MGA852029 MPW852026:MPW852029 MZS852026:MZS852029 NJO852026:NJO852029 NTK852026:NTK852029 ODG852026:ODG852029 ONC852026:ONC852029 OWY852026:OWY852029 PGU852026:PGU852029 PQQ852026:PQQ852029 QAM852026:QAM852029 QKI852026:QKI852029 QUE852026:QUE852029 REA852026:REA852029 RNW852026:RNW852029 RXS852026:RXS852029 SHO852026:SHO852029 SRK852026:SRK852029 TBG852026:TBG852029 TLC852026:TLC852029 TUY852026:TUY852029 UEU852026:UEU852029 UOQ852026:UOQ852029 UYM852026:UYM852029 VII852026:VII852029 VSE852026:VSE852029 WCA852026:WCA852029 WLW852026:WLW852029 WVS852026:WVS852029 K917562:K917565 JG917562:JG917565 TC917562:TC917565 ACY917562:ACY917565 AMU917562:AMU917565 AWQ917562:AWQ917565 BGM917562:BGM917565 BQI917562:BQI917565 CAE917562:CAE917565 CKA917562:CKA917565 CTW917562:CTW917565 DDS917562:DDS917565 DNO917562:DNO917565 DXK917562:DXK917565 EHG917562:EHG917565 ERC917562:ERC917565 FAY917562:FAY917565 FKU917562:FKU917565 FUQ917562:FUQ917565 GEM917562:GEM917565 GOI917562:GOI917565 GYE917562:GYE917565 HIA917562:HIA917565 HRW917562:HRW917565 IBS917562:IBS917565 ILO917562:ILO917565 IVK917562:IVK917565 JFG917562:JFG917565 JPC917562:JPC917565 JYY917562:JYY917565 KIU917562:KIU917565 KSQ917562:KSQ917565 LCM917562:LCM917565 LMI917562:LMI917565 LWE917562:LWE917565 MGA917562:MGA917565 MPW917562:MPW917565 MZS917562:MZS917565 NJO917562:NJO917565 NTK917562:NTK917565 ODG917562:ODG917565 ONC917562:ONC917565 OWY917562:OWY917565 PGU917562:PGU917565 PQQ917562:PQQ917565 QAM917562:QAM917565 QKI917562:QKI917565 QUE917562:QUE917565 REA917562:REA917565 RNW917562:RNW917565 RXS917562:RXS917565 SHO917562:SHO917565 SRK917562:SRK917565 TBG917562:TBG917565 TLC917562:TLC917565 TUY917562:TUY917565 UEU917562:UEU917565 UOQ917562:UOQ917565 UYM917562:UYM917565 VII917562:VII917565 VSE917562:VSE917565 WCA917562:WCA917565 WLW917562:WLW917565 WVS917562:WVS917565 K983098:K983101 JG983098:JG983101 TC983098:TC983101 ACY983098:ACY983101 AMU983098:AMU983101 AWQ983098:AWQ983101 BGM983098:BGM983101 BQI983098:BQI983101 CAE983098:CAE983101 CKA983098:CKA983101 CTW983098:CTW983101 DDS983098:DDS983101 DNO983098:DNO983101 DXK983098:DXK983101 EHG983098:EHG983101 ERC983098:ERC983101 FAY983098:FAY983101 FKU983098:FKU983101 FUQ983098:FUQ983101 GEM983098:GEM983101 GOI983098:GOI983101 GYE983098:GYE983101 HIA983098:HIA983101 HRW983098:HRW983101 IBS983098:IBS983101 ILO983098:ILO983101 IVK983098:IVK983101 JFG983098:JFG983101 JPC983098:JPC983101 JYY983098:JYY983101 KIU983098:KIU983101 KSQ983098:KSQ983101 LCM983098:LCM983101 LMI983098:LMI983101 LWE983098:LWE983101 MGA983098:MGA983101 MPW983098:MPW983101 MZS983098:MZS983101 NJO983098:NJO983101 NTK983098:NTK983101 ODG983098:ODG983101 ONC983098:ONC983101 OWY983098:OWY983101 PGU983098:PGU983101 PQQ983098:PQQ983101 QAM983098:QAM983101 QKI983098:QKI983101 QUE983098:QUE983101 REA983098:REA983101 RNW983098:RNW983101 RXS983098:RXS983101 SHO983098:SHO983101 SRK983098:SRK983101 TBG983098:TBG983101 TLC983098:TLC983101 TUY983098:TUY983101 UEU983098:UEU983101 UOQ983098:UOQ983101 UYM983098:UYM983101 VII983098:VII983101 VSE983098:VSE983101 WCA983098:WCA983101 WLW983098:WLW983101 WVS983098:WVS983101 K34:K36 JG34:JG36 TC34:TC36 ACY34:ACY36 AMU34:AMU36 AWQ34:AWQ36 BGM34:BGM36 BQI34:BQI36 CAE34:CAE36 CKA34:CKA36 CTW34:CTW36 DDS34:DDS36 DNO34:DNO36 DXK34:DXK36 EHG34:EHG36 ERC34:ERC36 FAY34:FAY36 FKU34:FKU36 FUQ34:FUQ36 GEM34:GEM36 GOI34:GOI36 GYE34:GYE36 HIA34:HIA36 HRW34:HRW36 IBS34:IBS36 ILO34:ILO36 IVK34:IVK36 JFG34:JFG36 JPC34:JPC36 JYY34:JYY36 KIU34:KIU36 KSQ34:KSQ36 LCM34:LCM36 LMI34:LMI36 LWE34:LWE36 MGA34:MGA36 MPW34:MPW36 MZS34:MZS36 NJO34:NJO36 NTK34:NTK36 ODG34:ODG36 ONC34:ONC36 OWY34:OWY36 PGU34:PGU36 PQQ34:PQQ36 QAM34:QAM36 QKI34:QKI36 QUE34:QUE36 REA34:REA36 RNW34:RNW36 RXS34:RXS36 SHO34:SHO36 SRK34:SRK36 TBG34:TBG36 TLC34:TLC36 TUY34:TUY36 UEU34:UEU36 UOQ34:UOQ36 UYM34:UYM36 VII34:VII36 VSE34:VSE36 WCA34:WCA36 WLW34:WLW36 WVS34:WVS36 K65570:K65572 JG65570:JG65572 TC65570:TC65572 ACY65570:ACY65572 AMU65570:AMU65572 AWQ65570:AWQ65572 BGM65570:BGM65572 BQI65570:BQI65572 CAE65570:CAE65572 CKA65570:CKA65572 CTW65570:CTW65572 DDS65570:DDS65572 DNO65570:DNO65572 DXK65570:DXK65572 EHG65570:EHG65572 ERC65570:ERC65572 FAY65570:FAY65572 FKU65570:FKU65572 FUQ65570:FUQ65572 GEM65570:GEM65572 GOI65570:GOI65572 GYE65570:GYE65572 HIA65570:HIA65572 HRW65570:HRW65572 IBS65570:IBS65572 ILO65570:ILO65572 IVK65570:IVK65572 JFG65570:JFG65572 JPC65570:JPC65572 JYY65570:JYY65572 KIU65570:KIU65572 KSQ65570:KSQ65572 LCM65570:LCM65572 LMI65570:LMI65572 LWE65570:LWE65572 MGA65570:MGA65572 MPW65570:MPW65572 MZS65570:MZS65572 NJO65570:NJO65572 NTK65570:NTK65572 ODG65570:ODG65572 ONC65570:ONC65572 OWY65570:OWY65572 PGU65570:PGU65572 PQQ65570:PQQ65572 QAM65570:QAM65572 QKI65570:QKI65572 QUE65570:QUE65572 REA65570:REA65572 RNW65570:RNW65572 RXS65570:RXS65572 SHO65570:SHO65572 SRK65570:SRK65572 TBG65570:TBG65572 TLC65570:TLC65572 TUY65570:TUY65572 UEU65570:UEU65572 UOQ65570:UOQ65572 UYM65570:UYM65572 VII65570:VII65572 VSE65570:VSE65572 WCA65570:WCA65572 WLW65570:WLW65572 WVS65570:WVS65572 K131106:K131108 JG131106:JG131108 TC131106:TC131108 ACY131106:ACY131108 AMU131106:AMU131108 AWQ131106:AWQ131108 BGM131106:BGM131108 BQI131106:BQI131108 CAE131106:CAE131108 CKA131106:CKA131108 CTW131106:CTW131108 DDS131106:DDS131108 DNO131106:DNO131108 DXK131106:DXK131108 EHG131106:EHG131108 ERC131106:ERC131108 FAY131106:FAY131108 FKU131106:FKU131108 FUQ131106:FUQ131108 GEM131106:GEM131108 GOI131106:GOI131108 GYE131106:GYE131108 HIA131106:HIA131108 HRW131106:HRW131108 IBS131106:IBS131108 ILO131106:ILO131108 IVK131106:IVK131108 JFG131106:JFG131108 JPC131106:JPC131108 JYY131106:JYY131108 KIU131106:KIU131108 KSQ131106:KSQ131108 LCM131106:LCM131108 LMI131106:LMI131108 LWE131106:LWE131108 MGA131106:MGA131108 MPW131106:MPW131108 MZS131106:MZS131108 NJO131106:NJO131108 NTK131106:NTK131108 ODG131106:ODG131108 ONC131106:ONC131108 OWY131106:OWY131108 PGU131106:PGU131108 PQQ131106:PQQ131108 QAM131106:QAM131108 QKI131106:QKI131108 QUE131106:QUE131108 REA131106:REA131108 RNW131106:RNW131108 RXS131106:RXS131108 SHO131106:SHO131108 SRK131106:SRK131108 TBG131106:TBG131108 TLC131106:TLC131108 TUY131106:TUY131108 UEU131106:UEU131108 UOQ131106:UOQ131108 UYM131106:UYM131108 VII131106:VII131108 VSE131106:VSE131108 WCA131106:WCA131108 WLW131106:WLW131108 WVS131106:WVS131108 K196642:K196644 JG196642:JG196644 TC196642:TC196644 ACY196642:ACY196644 AMU196642:AMU196644 AWQ196642:AWQ196644 BGM196642:BGM196644 BQI196642:BQI196644 CAE196642:CAE196644 CKA196642:CKA196644 CTW196642:CTW196644 DDS196642:DDS196644 DNO196642:DNO196644 DXK196642:DXK196644 EHG196642:EHG196644 ERC196642:ERC196644 FAY196642:FAY196644 FKU196642:FKU196644 FUQ196642:FUQ196644 GEM196642:GEM196644 GOI196642:GOI196644 GYE196642:GYE196644 HIA196642:HIA196644 HRW196642:HRW196644 IBS196642:IBS196644 ILO196642:ILO196644 IVK196642:IVK196644 JFG196642:JFG196644 JPC196642:JPC196644 JYY196642:JYY196644 KIU196642:KIU196644 KSQ196642:KSQ196644 LCM196642:LCM196644 LMI196642:LMI196644 LWE196642:LWE196644 MGA196642:MGA196644 MPW196642:MPW196644 MZS196642:MZS196644 NJO196642:NJO196644 NTK196642:NTK196644 ODG196642:ODG196644 ONC196642:ONC196644 OWY196642:OWY196644 PGU196642:PGU196644 PQQ196642:PQQ196644 QAM196642:QAM196644 QKI196642:QKI196644 QUE196642:QUE196644 REA196642:REA196644 RNW196642:RNW196644 RXS196642:RXS196644 SHO196642:SHO196644 SRK196642:SRK196644 TBG196642:TBG196644 TLC196642:TLC196644 TUY196642:TUY196644 UEU196642:UEU196644 UOQ196642:UOQ196644 UYM196642:UYM196644 VII196642:VII196644 VSE196642:VSE196644 WCA196642:WCA196644 WLW196642:WLW196644 WVS196642:WVS196644 K262178:K262180 JG262178:JG262180 TC262178:TC262180 ACY262178:ACY262180 AMU262178:AMU262180 AWQ262178:AWQ262180 BGM262178:BGM262180 BQI262178:BQI262180 CAE262178:CAE262180 CKA262178:CKA262180 CTW262178:CTW262180 DDS262178:DDS262180 DNO262178:DNO262180 DXK262178:DXK262180 EHG262178:EHG262180 ERC262178:ERC262180 FAY262178:FAY262180 FKU262178:FKU262180 FUQ262178:FUQ262180 GEM262178:GEM262180 GOI262178:GOI262180 GYE262178:GYE262180 HIA262178:HIA262180 HRW262178:HRW262180 IBS262178:IBS262180 ILO262178:ILO262180 IVK262178:IVK262180 JFG262178:JFG262180 JPC262178:JPC262180 JYY262178:JYY262180 KIU262178:KIU262180 KSQ262178:KSQ262180 LCM262178:LCM262180 LMI262178:LMI262180 LWE262178:LWE262180 MGA262178:MGA262180 MPW262178:MPW262180 MZS262178:MZS262180 NJO262178:NJO262180 NTK262178:NTK262180 ODG262178:ODG262180 ONC262178:ONC262180 OWY262178:OWY262180 PGU262178:PGU262180 PQQ262178:PQQ262180 QAM262178:QAM262180 QKI262178:QKI262180 QUE262178:QUE262180 REA262178:REA262180 RNW262178:RNW262180 RXS262178:RXS262180 SHO262178:SHO262180 SRK262178:SRK262180 TBG262178:TBG262180 TLC262178:TLC262180 TUY262178:TUY262180 UEU262178:UEU262180 UOQ262178:UOQ262180 UYM262178:UYM262180 VII262178:VII262180 VSE262178:VSE262180 WCA262178:WCA262180 WLW262178:WLW262180 WVS262178:WVS262180 K327714:K327716 JG327714:JG327716 TC327714:TC327716 ACY327714:ACY327716 AMU327714:AMU327716 AWQ327714:AWQ327716 BGM327714:BGM327716 BQI327714:BQI327716 CAE327714:CAE327716 CKA327714:CKA327716 CTW327714:CTW327716 DDS327714:DDS327716 DNO327714:DNO327716 DXK327714:DXK327716 EHG327714:EHG327716 ERC327714:ERC327716 FAY327714:FAY327716 FKU327714:FKU327716 FUQ327714:FUQ327716 GEM327714:GEM327716 GOI327714:GOI327716 GYE327714:GYE327716 HIA327714:HIA327716 HRW327714:HRW327716 IBS327714:IBS327716 ILO327714:ILO327716 IVK327714:IVK327716 JFG327714:JFG327716 JPC327714:JPC327716 JYY327714:JYY327716 KIU327714:KIU327716 KSQ327714:KSQ327716 LCM327714:LCM327716 LMI327714:LMI327716 LWE327714:LWE327716 MGA327714:MGA327716 MPW327714:MPW327716 MZS327714:MZS327716 NJO327714:NJO327716 NTK327714:NTK327716 ODG327714:ODG327716 ONC327714:ONC327716 OWY327714:OWY327716 PGU327714:PGU327716 PQQ327714:PQQ327716 QAM327714:QAM327716 QKI327714:QKI327716 QUE327714:QUE327716 REA327714:REA327716 RNW327714:RNW327716 RXS327714:RXS327716 SHO327714:SHO327716 SRK327714:SRK327716 TBG327714:TBG327716 TLC327714:TLC327716 TUY327714:TUY327716 UEU327714:UEU327716 UOQ327714:UOQ327716 UYM327714:UYM327716 VII327714:VII327716 VSE327714:VSE327716 WCA327714:WCA327716 WLW327714:WLW327716 WVS327714:WVS327716 K393250:K393252 JG393250:JG393252 TC393250:TC393252 ACY393250:ACY393252 AMU393250:AMU393252 AWQ393250:AWQ393252 BGM393250:BGM393252 BQI393250:BQI393252 CAE393250:CAE393252 CKA393250:CKA393252 CTW393250:CTW393252 DDS393250:DDS393252 DNO393250:DNO393252 DXK393250:DXK393252 EHG393250:EHG393252 ERC393250:ERC393252 FAY393250:FAY393252 FKU393250:FKU393252 FUQ393250:FUQ393252 GEM393250:GEM393252 GOI393250:GOI393252 GYE393250:GYE393252 HIA393250:HIA393252 HRW393250:HRW393252 IBS393250:IBS393252 ILO393250:ILO393252 IVK393250:IVK393252 JFG393250:JFG393252 JPC393250:JPC393252 JYY393250:JYY393252 KIU393250:KIU393252 KSQ393250:KSQ393252 LCM393250:LCM393252 LMI393250:LMI393252 LWE393250:LWE393252 MGA393250:MGA393252 MPW393250:MPW393252 MZS393250:MZS393252 NJO393250:NJO393252 NTK393250:NTK393252 ODG393250:ODG393252 ONC393250:ONC393252 OWY393250:OWY393252 PGU393250:PGU393252 PQQ393250:PQQ393252 QAM393250:QAM393252 QKI393250:QKI393252 QUE393250:QUE393252 REA393250:REA393252 RNW393250:RNW393252 RXS393250:RXS393252 SHO393250:SHO393252 SRK393250:SRK393252 TBG393250:TBG393252 TLC393250:TLC393252 TUY393250:TUY393252 UEU393250:UEU393252 UOQ393250:UOQ393252 UYM393250:UYM393252 VII393250:VII393252 VSE393250:VSE393252 WCA393250:WCA393252 WLW393250:WLW393252 WVS393250:WVS393252 K458786:K458788 JG458786:JG458788 TC458786:TC458788 ACY458786:ACY458788 AMU458786:AMU458788 AWQ458786:AWQ458788 BGM458786:BGM458788 BQI458786:BQI458788 CAE458786:CAE458788 CKA458786:CKA458788 CTW458786:CTW458788 DDS458786:DDS458788 DNO458786:DNO458788 DXK458786:DXK458788 EHG458786:EHG458788 ERC458786:ERC458788 FAY458786:FAY458788 FKU458786:FKU458788 FUQ458786:FUQ458788 GEM458786:GEM458788 GOI458786:GOI458788 GYE458786:GYE458788 HIA458786:HIA458788 HRW458786:HRW458788 IBS458786:IBS458788 ILO458786:ILO458788 IVK458786:IVK458788 JFG458786:JFG458788 JPC458786:JPC458788 JYY458786:JYY458788 KIU458786:KIU458788 KSQ458786:KSQ458788 LCM458786:LCM458788 LMI458786:LMI458788 LWE458786:LWE458788 MGA458786:MGA458788 MPW458786:MPW458788 MZS458786:MZS458788 NJO458786:NJO458788 NTK458786:NTK458788 ODG458786:ODG458788 ONC458786:ONC458788 OWY458786:OWY458788 PGU458786:PGU458788 PQQ458786:PQQ458788 QAM458786:QAM458788 QKI458786:QKI458788 QUE458786:QUE458788 REA458786:REA458788 RNW458786:RNW458788 RXS458786:RXS458788 SHO458786:SHO458788 SRK458786:SRK458788 TBG458786:TBG458788 TLC458786:TLC458788 TUY458786:TUY458788 UEU458786:UEU458788 UOQ458786:UOQ458788 UYM458786:UYM458788 VII458786:VII458788 VSE458786:VSE458788 WCA458786:WCA458788 WLW458786:WLW458788 WVS458786:WVS458788 K524322:K524324 JG524322:JG524324 TC524322:TC524324 ACY524322:ACY524324 AMU524322:AMU524324 AWQ524322:AWQ524324 BGM524322:BGM524324 BQI524322:BQI524324 CAE524322:CAE524324 CKA524322:CKA524324 CTW524322:CTW524324 DDS524322:DDS524324 DNO524322:DNO524324 DXK524322:DXK524324 EHG524322:EHG524324 ERC524322:ERC524324 FAY524322:FAY524324 FKU524322:FKU524324 FUQ524322:FUQ524324 GEM524322:GEM524324 GOI524322:GOI524324 GYE524322:GYE524324 HIA524322:HIA524324 HRW524322:HRW524324 IBS524322:IBS524324 ILO524322:ILO524324 IVK524322:IVK524324 JFG524322:JFG524324 JPC524322:JPC524324 JYY524322:JYY524324 KIU524322:KIU524324 KSQ524322:KSQ524324 LCM524322:LCM524324 LMI524322:LMI524324 LWE524322:LWE524324 MGA524322:MGA524324 MPW524322:MPW524324 MZS524322:MZS524324 NJO524322:NJO524324 NTK524322:NTK524324 ODG524322:ODG524324 ONC524322:ONC524324 OWY524322:OWY524324 PGU524322:PGU524324 PQQ524322:PQQ524324 QAM524322:QAM524324 QKI524322:QKI524324 QUE524322:QUE524324 REA524322:REA524324 RNW524322:RNW524324 RXS524322:RXS524324 SHO524322:SHO524324 SRK524322:SRK524324 TBG524322:TBG524324 TLC524322:TLC524324 TUY524322:TUY524324 UEU524322:UEU524324 UOQ524322:UOQ524324 UYM524322:UYM524324 VII524322:VII524324 VSE524322:VSE524324 WCA524322:WCA524324 WLW524322:WLW524324 WVS524322:WVS524324 K589858:K589860 JG589858:JG589860 TC589858:TC589860 ACY589858:ACY589860 AMU589858:AMU589860 AWQ589858:AWQ589860 BGM589858:BGM589860 BQI589858:BQI589860 CAE589858:CAE589860 CKA589858:CKA589860 CTW589858:CTW589860 DDS589858:DDS589860 DNO589858:DNO589860 DXK589858:DXK589860 EHG589858:EHG589860 ERC589858:ERC589860 FAY589858:FAY589860 FKU589858:FKU589860 FUQ589858:FUQ589860 GEM589858:GEM589860 GOI589858:GOI589860 GYE589858:GYE589860 HIA589858:HIA589860 HRW589858:HRW589860 IBS589858:IBS589860 ILO589858:ILO589860 IVK589858:IVK589860 JFG589858:JFG589860 JPC589858:JPC589860 JYY589858:JYY589860 KIU589858:KIU589860 KSQ589858:KSQ589860 LCM589858:LCM589860 LMI589858:LMI589860 LWE589858:LWE589860 MGA589858:MGA589860 MPW589858:MPW589860 MZS589858:MZS589860 NJO589858:NJO589860 NTK589858:NTK589860 ODG589858:ODG589860 ONC589858:ONC589860 OWY589858:OWY589860 PGU589858:PGU589860 PQQ589858:PQQ589860 QAM589858:QAM589860 QKI589858:QKI589860 QUE589858:QUE589860 REA589858:REA589860 RNW589858:RNW589860 RXS589858:RXS589860 SHO589858:SHO589860 SRK589858:SRK589860 TBG589858:TBG589860 TLC589858:TLC589860 TUY589858:TUY589860 UEU589858:UEU589860 UOQ589858:UOQ589860 UYM589858:UYM589860 VII589858:VII589860 VSE589858:VSE589860 WCA589858:WCA589860 WLW589858:WLW589860 WVS589858:WVS589860 K655394:K655396 JG655394:JG655396 TC655394:TC655396 ACY655394:ACY655396 AMU655394:AMU655396 AWQ655394:AWQ655396 BGM655394:BGM655396 BQI655394:BQI655396 CAE655394:CAE655396 CKA655394:CKA655396 CTW655394:CTW655396 DDS655394:DDS655396 DNO655394:DNO655396 DXK655394:DXK655396 EHG655394:EHG655396 ERC655394:ERC655396 FAY655394:FAY655396 FKU655394:FKU655396 FUQ655394:FUQ655396 GEM655394:GEM655396 GOI655394:GOI655396 GYE655394:GYE655396 HIA655394:HIA655396 HRW655394:HRW655396 IBS655394:IBS655396 ILO655394:ILO655396 IVK655394:IVK655396 JFG655394:JFG655396 JPC655394:JPC655396 JYY655394:JYY655396 KIU655394:KIU655396 KSQ655394:KSQ655396 LCM655394:LCM655396 LMI655394:LMI655396 LWE655394:LWE655396 MGA655394:MGA655396 MPW655394:MPW655396 MZS655394:MZS655396 NJO655394:NJO655396 NTK655394:NTK655396 ODG655394:ODG655396 ONC655394:ONC655396 OWY655394:OWY655396 PGU655394:PGU655396 PQQ655394:PQQ655396 QAM655394:QAM655396 QKI655394:QKI655396 QUE655394:QUE655396 REA655394:REA655396 RNW655394:RNW655396 RXS655394:RXS655396 SHO655394:SHO655396 SRK655394:SRK655396 TBG655394:TBG655396 TLC655394:TLC655396 TUY655394:TUY655396 UEU655394:UEU655396 UOQ655394:UOQ655396 UYM655394:UYM655396 VII655394:VII655396 VSE655394:VSE655396 WCA655394:WCA655396 WLW655394:WLW655396 WVS655394:WVS655396 K720930:K720932 JG720930:JG720932 TC720930:TC720932 ACY720930:ACY720932 AMU720930:AMU720932 AWQ720930:AWQ720932 BGM720930:BGM720932 BQI720930:BQI720932 CAE720930:CAE720932 CKA720930:CKA720932 CTW720930:CTW720932 DDS720930:DDS720932 DNO720930:DNO720932 DXK720930:DXK720932 EHG720930:EHG720932 ERC720930:ERC720932 FAY720930:FAY720932 FKU720930:FKU720932 FUQ720930:FUQ720932 GEM720930:GEM720932 GOI720930:GOI720932 GYE720930:GYE720932 HIA720930:HIA720932 HRW720930:HRW720932 IBS720930:IBS720932 ILO720930:ILO720932 IVK720930:IVK720932 JFG720930:JFG720932 JPC720930:JPC720932 JYY720930:JYY720932 KIU720930:KIU720932 KSQ720930:KSQ720932 LCM720930:LCM720932 LMI720930:LMI720932 LWE720930:LWE720932 MGA720930:MGA720932 MPW720930:MPW720932 MZS720930:MZS720932 NJO720930:NJO720932 NTK720930:NTK720932 ODG720930:ODG720932 ONC720930:ONC720932 OWY720930:OWY720932 PGU720930:PGU720932 PQQ720930:PQQ720932 QAM720930:QAM720932 QKI720930:QKI720932 QUE720930:QUE720932 REA720930:REA720932 RNW720930:RNW720932 RXS720930:RXS720932 SHO720930:SHO720932 SRK720930:SRK720932 TBG720930:TBG720932 TLC720930:TLC720932 TUY720930:TUY720932 UEU720930:UEU720932 UOQ720930:UOQ720932 UYM720930:UYM720932 VII720930:VII720932 VSE720930:VSE720932 WCA720930:WCA720932 WLW720930:WLW720932 WVS720930:WVS720932 K786466:K786468 JG786466:JG786468 TC786466:TC786468 ACY786466:ACY786468 AMU786466:AMU786468 AWQ786466:AWQ786468 BGM786466:BGM786468 BQI786466:BQI786468 CAE786466:CAE786468 CKA786466:CKA786468 CTW786466:CTW786468 DDS786466:DDS786468 DNO786466:DNO786468 DXK786466:DXK786468 EHG786466:EHG786468 ERC786466:ERC786468 FAY786466:FAY786468 FKU786466:FKU786468 FUQ786466:FUQ786468 GEM786466:GEM786468 GOI786466:GOI786468 GYE786466:GYE786468 HIA786466:HIA786468 HRW786466:HRW786468 IBS786466:IBS786468 ILO786466:ILO786468 IVK786466:IVK786468 JFG786466:JFG786468 JPC786466:JPC786468 JYY786466:JYY786468 KIU786466:KIU786468 KSQ786466:KSQ786468 LCM786466:LCM786468 LMI786466:LMI786468 LWE786466:LWE786468 MGA786466:MGA786468 MPW786466:MPW786468 MZS786466:MZS786468 NJO786466:NJO786468 NTK786466:NTK786468 ODG786466:ODG786468 ONC786466:ONC786468 OWY786466:OWY786468 PGU786466:PGU786468 PQQ786466:PQQ786468 QAM786466:QAM786468 QKI786466:QKI786468 QUE786466:QUE786468 REA786466:REA786468 RNW786466:RNW786468 RXS786466:RXS786468 SHO786466:SHO786468 SRK786466:SRK786468 TBG786466:TBG786468 TLC786466:TLC786468 TUY786466:TUY786468 UEU786466:UEU786468 UOQ786466:UOQ786468 UYM786466:UYM786468 VII786466:VII786468 VSE786466:VSE786468 WCA786466:WCA786468 WLW786466:WLW786468 WVS786466:WVS786468 K852002:K852004 JG852002:JG852004 TC852002:TC852004 ACY852002:ACY852004 AMU852002:AMU852004 AWQ852002:AWQ852004 BGM852002:BGM852004 BQI852002:BQI852004 CAE852002:CAE852004 CKA852002:CKA852004 CTW852002:CTW852004 DDS852002:DDS852004 DNO852002:DNO852004 DXK852002:DXK852004 EHG852002:EHG852004 ERC852002:ERC852004 FAY852002:FAY852004 FKU852002:FKU852004 FUQ852002:FUQ852004 GEM852002:GEM852004 GOI852002:GOI852004 GYE852002:GYE852004 HIA852002:HIA852004 HRW852002:HRW852004 IBS852002:IBS852004 ILO852002:ILO852004 IVK852002:IVK852004 JFG852002:JFG852004 JPC852002:JPC852004 JYY852002:JYY852004 KIU852002:KIU852004 KSQ852002:KSQ852004 LCM852002:LCM852004 LMI852002:LMI852004 LWE852002:LWE852004 MGA852002:MGA852004 MPW852002:MPW852004 MZS852002:MZS852004 NJO852002:NJO852004 NTK852002:NTK852004 ODG852002:ODG852004 ONC852002:ONC852004 OWY852002:OWY852004 PGU852002:PGU852004 PQQ852002:PQQ852004 QAM852002:QAM852004 QKI852002:QKI852004 QUE852002:QUE852004 REA852002:REA852004 RNW852002:RNW852004 RXS852002:RXS852004 SHO852002:SHO852004 SRK852002:SRK852004 TBG852002:TBG852004 TLC852002:TLC852004 TUY852002:TUY852004 UEU852002:UEU852004 UOQ852002:UOQ852004 UYM852002:UYM852004 VII852002:VII852004 VSE852002:VSE852004 WCA852002:WCA852004 WLW852002:WLW852004 WVS852002:WVS852004 K917538:K917540 JG917538:JG917540 TC917538:TC917540 ACY917538:ACY917540 AMU917538:AMU917540 AWQ917538:AWQ917540 BGM917538:BGM917540 BQI917538:BQI917540 CAE917538:CAE917540 CKA917538:CKA917540 CTW917538:CTW917540 DDS917538:DDS917540 DNO917538:DNO917540 DXK917538:DXK917540 EHG917538:EHG917540 ERC917538:ERC917540 FAY917538:FAY917540 FKU917538:FKU917540 FUQ917538:FUQ917540 GEM917538:GEM917540 GOI917538:GOI917540 GYE917538:GYE917540 HIA917538:HIA917540 HRW917538:HRW917540 IBS917538:IBS917540 ILO917538:ILO917540 IVK917538:IVK917540 JFG917538:JFG917540 JPC917538:JPC917540 JYY917538:JYY917540 KIU917538:KIU917540 KSQ917538:KSQ917540 LCM917538:LCM917540 LMI917538:LMI917540 LWE917538:LWE917540 MGA917538:MGA917540 MPW917538:MPW917540 MZS917538:MZS917540 NJO917538:NJO917540 NTK917538:NTK917540 ODG917538:ODG917540 ONC917538:ONC917540 OWY917538:OWY917540 PGU917538:PGU917540 PQQ917538:PQQ917540 QAM917538:QAM917540 QKI917538:QKI917540 QUE917538:QUE917540 REA917538:REA917540 RNW917538:RNW917540 RXS917538:RXS917540 SHO917538:SHO917540 SRK917538:SRK917540 TBG917538:TBG917540 TLC917538:TLC917540 TUY917538:TUY917540 UEU917538:UEU917540 UOQ917538:UOQ917540 UYM917538:UYM917540 VII917538:VII917540 VSE917538:VSE917540 WCA917538:WCA917540 WLW917538:WLW917540 WVS917538:WVS917540 K983074:K983076 JG983074:JG983076 TC983074:TC983076 ACY983074:ACY983076 AMU983074:AMU983076 AWQ983074:AWQ983076 BGM983074:BGM983076 BQI983074:BQI983076 CAE983074:CAE983076 CKA983074:CKA983076 CTW983074:CTW983076 DDS983074:DDS983076 DNO983074:DNO983076 DXK983074:DXK983076 EHG983074:EHG983076 ERC983074:ERC983076 FAY983074:FAY983076 FKU983074:FKU983076 FUQ983074:FUQ983076 GEM983074:GEM983076 GOI983074:GOI983076 GYE983074:GYE983076 HIA983074:HIA983076 HRW983074:HRW983076 IBS983074:IBS983076 ILO983074:ILO983076 IVK983074:IVK983076 JFG983074:JFG983076 JPC983074:JPC983076 JYY983074:JYY983076 KIU983074:KIU983076 KSQ983074:KSQ983076 LCM983074:LCM983076 LMI983074:LMI983076 LWE983074:LWE983076 MGA983074:MGA983076 MPW983074:MPW983076 MZS983074:MZS983076 NJO983074:NJO983076 NTK983074:NTK983076 ODG983074:ODG983076 ONC983074:ONC983076 OWY983074:OWY983076 PGU983074:PGU983076 PQQ983074:PQQ983076 QAM983074:QAM983076 QKI983074:QKI983076 QUE983074:QUE983076 REA983074:REA983076 RNW983074:RNW983076 RXS983074:RXS983076 SHO983074:SHO983076 SRK983074:SRK983076 TBG983074:TBG983076 TLC983074:TLC983076 TUY983074:TUY983076 UEU983074:UEU983076 UOQ983074:UOQ983076 UYM983074:UYM983076 VII983074:VII983076 VSE983074:VSE983076 WCA983074:WCA983076 WLW983074:WLW983076 WVS983074:WVS983076 K44 JG44 TC44 ACY44 AMU44 AWQ44 BGM44 BQI44 CAE44 CKA44 CTW44 DDS44 DNO44 DXK44 EHG44 ERC44 FAY44 FKU44 FUQ44 GEM44 GOI44 GYE44 HIA44 HRW44 IBS44 ILO44 IVK44 JFG44 JPC44 JYY44 KIU44 KSQ44 LCM44 LMI44 LWE44 MGA44 MPW44 MZS44 NJO44 NTK44 ODG44 ONC44 OWY44 PGU44 PQQ44 QAM44 QKI44 QUE44 REA44 RNW44 RXS44 SHO44 SRK44 TBG44 TLC44 TUY44 UEU44 UOQ44 UYM44 VII44 VSE44 WCA44 WLW44 WVS44 K65580 JG65580 TC65580 ACY65580 AMU65580 AWQ65580 BGM65580 BQI65580 CAE65580 CKA65580 CTW65580 DDS65580 DNO65580 DXK65580 EHG65580 ERC65580 FAY65580 FKU65580 FUQ65580 GEM65580 GOI65580 GYE65580 HIA65580 HRW65580 IBS65580 ILO65580 IVK65580 JFG65580 JPC65580 JYY65580 KIU65580 KSQ65580 LCM65580 LMI65580 LWE65580 MGA65580 MPW65580 MZS65580 NJO65580 NTK65580 ODG65580 ONC65580 OWY65580 PGU65580 PQQ65580 QAM65580 QKI65580 QUE65580 REA65580 RNW65580 RXS65580 SHO65580 SRK65580 TBG65580 TLC65580 TUY65580 UEU65580 UOQ65580 UYM65580 VII65580 VSE65580 WCA65580 WLW65580 WVS65580 K131116 JG131116 TC131116 ACY131116 AMU131116 AWQ131116 BGM131116 BQI131116 CAE131116 CKA131116 CTW131116 DDS131116 DNO131116 DXK131116 EHG131116 ERC131116 FAY131116 FKU131116 FUQ131116 GEM131116 GOI131116 GYE131116 HIA131116 HRW131116 IBS131116 ILO131116 IVK131116 JFG131116 JPC131116 JYY131116 KIU131116 KSQ131116 LCM131116 LMI131116 LWE131116 MGA131116 MPW131116 MZS131116 NJO131116 NTK131116 ODG131116 ONC131116 OWY131116 PGU131116 PQQ131116 QAM131116 QKI131116 QUE131116 REA131116 RNW131116 RXS131116 SHO131116 SRK131116 TBG131116 TLC131116 TUY131116 UEU131116 UOQ131116 UYM131116 VII131116 VSE131116 WCA131116 WLW131116 WVS131116 K196652 JG196652 TC196652 ACY196652 AMU196652 AWQ196652 BGM196652 BQI196652 CAE196652 CKA196652 CTW196652 DDS196652 DNO196652 DXK196652 EHG196652 ERC196652 FAY196652 FKU196652 FUQ196652 GEM196652 GOI196652 GYE196652 HIA196652 HRW196652 IBS196652 ILO196652 IVK196652 JFG196652 JPC196652 JYY196652 KIU196652 KSQ196652 LCM196652 LMI196652 LWE196652 MGA196652 MPW196652 MZS196652 NJO196652 NTK196652 ODG196652 ONC196652 OWY196652 PGU196652 PQQ196652 QAM196652 QKI196652 QUE196652 REA196652 RNW196652 RXS196652 SHO196652 SRK196652 TBG196652 TLC196652 TUY196652 UEU196652 UOQ196652 UYM196652 VII196652 VSE196652 WCA196652 WLW196652 WVS196652 K262188 JG262188 TC262188 ACY262188 AMU262188 AWQ262188 BGM262188 BQI262188 CAE262188 CKA262188 CTW262188 DDS262188 DNO262188 DXK262188 EHG262188 ERC262188 FAY262188 FKU262188 FUQ262188 GEM262188 GOI262188 GYE262188 HIA262188 HRW262188 IBS262188 ILO262188 IVK262188 JFG262188 JPC262188 JYY262188 KIU262188 KSQ262188 LCM262188 LMI262188 LWE262188 MGA262188 MPW262188 MZS262188 NJO262188 NTK262188 ODG262188 ONC262188 OWY262188 PGU262188 PQQ262188 QAM262188 QKI262188 QUE262188 REA262188 RNW262188 RXS262188 SHO262188 SRK262188 TBG262188 TLC262188 TUY262188 UEU262188 UOQ262188 UYM262188 VII262188 VSE262188 WCA262188 WLW262188 WVS262188 K327724 JG327724 TC327724 ACY327724 AMU327724 AWQ327724 BGM327724 BQI327724 CAE327724 CKA327724 CTW327724 DDS327724 DNO327724 DXK327724 EHG327724 ERC327724 FAY327724 FKU327724 FUQ327724 GEM327724 GOI327724 GYE327724 HIA327724 HRW327724 IBS327724 ILO327724 IVK327724 JFG327724 JPC327724 JYY327724 KIU327724 KSQ327724 LCM327724 LMI327724 LWE327724 MGA327724 MPW327724 MZS327724 NJO327724 NTK327724 ODG327724 ONC327724 OWY327724 PGU327724 PQQ327724 QAM327724 QKI327724 QUE327724 REA327724 RNW327724 RXS327724 SHO327724 SRK327724 TBG327724 TLC327724 TUY327724 UEU327724 UOQ327724 UYM327724 VII327724 VSE327724 WCA327724 WLW327724 WVS327724 K393260 JG393260 TC393260 ACY393260 AMU393260 AWQ393260 BGM393260 BQI393260 CAE393260 CKA393260 CTW393260 DDS393260 DNO393260 DXK393260 EHG393260 ERC393260 FAY393260 FKU393260 FUQ393260 GEM393260 GOI393260 GYE393260 HIA393260 HRW393260 IBS393260 ILO393260 IVK393260 JFG393260 JPC393260 JYY393260 KIU393260 KSQ393260 LCM393260 LMI393260 LWE393260 MGA393260 MPW393260 MZS393260 NJO393260 NTK393260 ODG393260 ONC393260 OWY393260 PGU393260 PQQ393260 QAM393260 QKI393260 QUE393260 REA393260 RNW393260 RXS393260 SHO393260 SRK393260 TBG393260 TLC393260 TUY393260 UEU393260 UOQ393260 UYM393260 VII393260 VSE393260 WCA393260 WLW393260 WVS393260 K458796 JG458796 TC458796 ACY458796 AMU458796 AWQ458796 BGM458796 BQI458796 CAE458796 CKA458796 CTW458796 DDS458796 DNO458796 DXK458796 EHG458796 ERC458796 FAY458796 FKU458796 FUQ458796 GEM458796 GOI458796 GYE458796 HIA458796 HRW458796 IBS458796 ILO458796 IVK458796 JFG458796 JPC458796 JYY458796 KIU458796 KSQ458796 LCM458796 LMI458796 LWE458796 MGA458796 MPW458796 MZS458796 NJO458796 NTK458796 ODG458796 ONC458796 OWY458796 PGU458796 PQQ458796 QAM458796 QKI458796 QUE458796 REA458796 RNW458796 RXS458796 SHO458796 SRK458796 TBG458796 TLC458796 TUY458796 UEU458796 UOQ458796 UYM458796 VII458796 VSE458796 WCA458796 WLW458796 WVS458796 K524332 JG524332 TC524332 ACY524332 AMU524332 AWQ524332 BGM524332 BQI524332 CAE524332 CKA524332 CTW524332 DDS524332 DNO524332 DXK524332 EHG524332 ERC524332 FAY524332 FKU524332 FUQ524332 GEM524332 GOI524332 GYE524332 HIA524332 HRW524332 IBS524332 ILO524332 IVK524332 JFG524332 JPC524332 JYY524332 KIU524332 KSQ524332 LCM524332 LMI524332 LWE524332 MGA524332 MPW524332 MZS524332 NJO524332 NTK524332 ODG524332 ONC524332 OWY524332 PGU524332 PQQ524332 QAM524332 QKI524332 QUE524332 REA524332 RNW524332 RXS524332 SHO524332 SRK524332 TBG524332 TLC524332 TUY524332 UEU524332 UOQ524332 UYM524332 VII524332 VSE524332 WCA524332 WLW524332 WVS524332 K589868 JG589868 TC589868 ACY589868 AMU589868 AWQ589868 BGM589868 BQI589868 CAE589868 CKA589868 CTW589868 DDS589868 DNO589868 DXK589868 EHG589868 ERC589868 FAY589868 FKU589868 FUQ589868 GEM589868 GOI589868 GYE589868 HIA589868 HRW589868 IBS589868 ILO589868 IVK589868 JFG589868 JPC589868 JYY589868 KIU589868 KSQ589868 LCM589868 LMI589868 LWE589868 MGA589868 MPW589868 MZS589868 NJO589868 NTK589868 ODG589868 ONC589868 OWY589868 PGU589868 PQQ589868 QAM589868 QKI589868 QUE589868 REA589868 RNW589868 RXS589868 SHO589868 SRK589868 TBG589868 TLC589868 TUY589868 UEU589868 UOQ589868 UYM589868 VII589868 VSE589868 WCA589868 WLW589868 WVS589868 K655404 JG655404 TC655404 ACY655404 AMU655404 AWQ655404 BGM655404 BQI655404 CAE655404 CKA655404 CTW655404 DDS655404 DNO655404 DXK655404 EHG655404 ERC655404 FAY655404 FKU655404 FUQ655404 GEM655404 GOI655404 GYE655404 HIA655404 HRW655404 IBS655404 ILO655404 IVK655404 JFG655404 JPC655404 JYY655404 KIU655404 KSQ655404 LCM655404 LMI655404 LWE655404 MGA655404 MPW655404 MZS655404 NJO655404 NTK655404 ODG655404 ONC655404 OWY655404 PGU655404 PQQ655404 QAM655404 QKI655404 QUE655404 REA655404 RNW655404 RXS655404 SHO655404 SRK655404 TBG655404 TLC655404 TUY655404 UEU655404 UOQ655404 UYM655404 VII655404 VSE655404 WCA655404 WLW655404 WVS655404 K720940 JG720940 TC720940 ACY720940 AMU720940 AWQ720940 BGM720940 BQI720940 CAE720940 CKA720940 CTW720940 DDS720940 DNO720940 DXK720940 EHG720940 ERC720940 FAY720940 FKU720940 FUQ720940 GEM720940 GOI720940 GYE720940 HIA720940 HRW720940 IBS720940 ILO720940 IVK720940 JFG720940 JPC720940 JYY720940 KIU720940 KSQ720940 LCM720940 LMI720940 LWE720940 MGA720940 MPW720940 MZS720940 NJO720940 NTK720940 ODG720940 ONC720940 OWY720940 PGU720940 PQQ720940 QAM720940 QKI720940 QUE720940 REA720940 RNW720940 RXS720940 SHO720940 SRK720940 TBG720940 TLC720940 TUY720940 UEU720940 UOQ720940 UYM720940 VII720940 VSE720940 WCA720940 WLW720940 WVS720940 K786476 JG786476 TC786476 ACY786476 AMU786476 AWQ786476 BGM786476 BQI786476 CAE786476 CKA786476 CTW786476 DDS786476 DNO786476 DXK786476 EHG786476 ERC786476 FAY786476 FKU786476 FUQ786476 GEM786476 GOI786476 GYE786476 HIA786476 HRW786476 IBS786476 ILO786476 IVK786476 JFG786476 JPC786476 JYY786476 KIU786476 KSQ786476 LCM786476 LMI786476 LWE786476 MGA786476 MPW786476 MZS786476 NJO786476 NTK786476 ODG786476 ONC786476 OWY786476 PGU786476 PQQ786476 QAM786476 QKI786476 QUE786476 REA786476 RNW786476 RXS786476 SHO786476 SRK786476 TBG786476 TLC786476 TUY786476 UEU786476 UOQ786476 UYM786476 VII786476 VSE786476 WCA786476 WLW786476 WVS786476 K852012 JG852012 TC852012 ACY852012 AMU852012 AWQ852012 BGM852012 BQI852012 CAE852012 CKA852012 CTW852012 DDS852012 DNO852012 DXK852012 EHG852012 ERC852012 FAY852012 FKU852012 FUQ852012 GEM852012 GOI852012 GYE852012 HIA852012 HRW852012 IBS852012 ILO852012 IVK852012 JFG852012 JPC852012 JYY852012 KIU852012 KSQ852012 LCM852012 LMI852012 LWE852012 MGA852012 MPW852012 MZS852012 NJO852012 NTK852012 ODG852012 ONC852012 OWY852012 PGU852012 PQQ852012 QAM852012 QKI852012 QUE852012 REA852012 RNW852012 RXS852012 SHO852012 SRK852012 TBG852012 TLC852012 TUY852012 UEU852012 UOQ852012 UYM852012 VII852012 VSE852012 WCA852012 WLW852012 WVS852012 K917548 JG917548 TC917548 ACY917548 AMU917548 AWQ917548 BGM917548 BQI917548 CAE917548 CKA917548 CTW917548 DDS917548 DNO917548 DXK917548 EHG917548 ERC917548 FAY917548 FKU917548 FUQ917548 GEM917548 GOI917548 GYE917548 HIA917548 HRW917548 IBS917548 ILO917548 IVK917548 JFG917548 JPC917548 JYY917548 KIU917548 KSQ917548 LCM917548 LMI917548 LWE917548 MGA917548 MPW917548 MZS917548 NJO917548 NTK917548 ODG917548 ONC917548 OWY917548 PGU917548 PQQ917548 QAM917548 QKI917548 QUE917548 REA917548 RNW917548 RXS917548 SHO917548 SRK917548 TBG917548 TLC917548 TUY917548 UEU917548 UOQ917548 UYM917548 VII917548 VSE917548 WCA917548 WLW917548 WVS917548 K983084 JG983084 TC983084 ACY983084 AMU983084 AWQ983084 BGM983084 BQI983084 CAE983084 CKA983084 CTW983084 DDS983084 DNO983084 DXK983084 EHG983084 ERC983084 FAY983084 FKU983084 FUQ983084 GEM983084 GOI983084 GYE983084 HIA983084 HRW983084 IBS983084 ILO983084 IVK983084 JFG983084 JPC983084 JYY983084 KIU983084 KSQ983084 LCM983084 LMI983084 LWE983084 MGA983084 MPW983084 MZS983084 NJO983084 NTK983084 ODG983084 ONC983084 OWY983084 PGU983084 PQQ983084 QAM983084 QKI983084 QUE983084 REA983084 RNW983084 RXS983084 SHO983084 SRK983084 TBG983084 TLC983084 TUY983084 UEU983084 UOQ983084 UYM983084 VII983084 VSE983084 WCA983084 WLW983084 WVS983084 K48:K51 JG48:JG51 TC48:TC51 ACY48:ACY51 AMU48:AMU51 AWQ48:AWQ51 BGM48:BGM51 BQI48:BQI51 CAE48:CAE51 CKA48:CKA51 CTW48:CTW51 DDS48:DDS51 DNO48:DNO51 DXK48:DXK51 EHG48:EHG51 ERC48:ERC51 FAY48:FAY51 FKU48:FKU51 FUQ48:FUQ51 GEM48:GEM51 GOI48:GOI51 GYE48:GYE51 HIA48:HIA51 HRW48:HRW51 IBS48:IBS51 ILO48:ILO51 IVK48:IVK51 JFG48:JFG51 JPC48:JPC51 JYY48:JYY51 KIU48:KIU51 KSQ48:KSQ51 LCM48:LCM51 LMI48:LMI51 LWE48:LWE51 MGA48:MGA51 MPW48:MPW51 MZS48:MZS51 NJO48:NJO51 NTK48:NTK51 ODG48:ODG51 ONC48:ONC51 OWY48:OWY51 PGU48:PGU51 PQQ48:PQQ51 QAM48:QAM51 QKI48:QKI51 QUE48:QUE51 REA48:REA51 RNW48:RNW51 RXS48:RXS51 SHO48:SHO51 SRK48:SRK51 TBG48:TBG51 TLC48:TLC51 TUY48:TUY51 UEU48:UEU51 UOQ48:UOQ51 UYM48:UYM51 VII48:VII51 VSE48:VSE51 WCA48:WCA51 WLW48:WLW51 WVS48:WVS51 K65584:K65587 JG65584:JG65587 TC65584:TC65587 ACY65584:ACY65587 AMU65584:AMU65587 AWQ65584:AWQ65587 BGM65584:BGM65587 BQI65584:BQI65587 CAE65584:CAE65587 CKA65584:CKA65587 CTW65584:CTW65587 DDS65584:DDS65587 DNO65584:DNO65587 DXK65584:DXK65587 EHG65584:EHG65587 ERC65584:ERC65587 FAY65584:FAY65587 FKU65584:FKU65587 FUQ65584:FUQ65587 GEM65584:GEM65587 GOI65584:GOI65587 GYE65584:GYE65587 HIA65584:HIA65587 HRW65584:HRW65587 IBS65584:IBS65587 ILO65584:ILO65587 IVK65584:IVK65587 JFG65584:JFG65587 JPC65584:JPC65587 JYY65584:JYY65587 KIU65584:KIU65587 KSQ65584:KSQ65587 LCM65584:LCM65587 LMI65584:LMI65587 LWE65584:LWE65587 MGA65584:MGA65587 MPW65584:MPW65587 MZS65584:MZS65587 NJO65584:NJO65587 NTK65584:NTK65587 ODG65584:ODG65587 ONC65584:ONC65587 OWY65584:OWY65587 PGU65584:PGU65587 PQQ65584:PQQ65587 QAM65584:QAM65587 QKI65584:QKI65587 QUE65584:QUE65587 REA65584:REA65587 RNW65584:RNW65587 RXS65584:RXS65587 SHO65584:SHO65587 SRK65584:SRK65587 TBG65584:TBG65587 TLC65584:TLC65587 TUY65584:TUY65587 UEU65584:UEU65587 UOQ65584:UOQ65587 UYM65584:UYM65587 VII65584:VII65587 VSE65584:VSE65587 WCA65584:WCA65587 WLW65584:WLW65587 WVS65584:WVS65587 K131120:K131123 JG131120:JG131123 TC131120:TC131123 ACY131120:ACY131123 AMU131120:AMU131123 AWQ131120:AWQ131123 BGM131120:BGM131123 BQI131120:BQI131123 CAE131120:CAE131123 CKA131120:CKA131123 CTW131120:CTW131123 DDS131120:DDS131123 DNO131120:DNO131123 DXK131120:DXK131123 EHG131120:EHG131123 ERC131120:ERC131123 FAY131120:FAY131123 FKU131120:FKU131123 FUQ131120:FUQ131123 GEM131120:GEM131123 GOI131120:GOI131123 GYE131120:GYE131123 HIA131120:HIA131123 HRW131120:HRW131123 IBS131120:IBS131123 ILO131120:ILO131123 IVK131120:IVK131123 JFG131120:JFG131123 JPC131120:JPC131123 JYY131120:JYY131123 KIU131120:KIU131123 KSQ131120:KSQ131123 LCM131120:LCM131123 LMI131120:LMI131123 LWE131120:LWE131123 MGA131120:MGA131123 MPW131120:MPW131123 MZS131120:MZS131123 NJO131120:NJO131123 NTK131120:NTK131123 ODG131120:ODG131123 ONC131120:ONC131123 OWY131120:OWY131123 PGU131120:PGU131123 PQQ131120:PQQ131123 QAM131120:QAM131123 QKI131120:QKI131123 QUE131120:QUE131123 REA131120:REA131123 RNW131120:RNW131123 RXS131120:RXS131123 SHO131120:SHO131123 SRK131120:SRK131123 TBG131120:TBG131123 TLC131120:TLC131123 TUY131120:TUY131123 UEU131120:UEU131123 UOQ131120:UOQ131123 UYM131120:UYM131123 VII131120:VII131123 VSE131120:VSE131123 WCA131120:WCA131123 WLW131120:WLW131123 WVS131120:WVS131123 K196656:K196659 JG196656:JG196659 TC196656:TC196659 ACY196656:ACY196659 AMU196656:AMU196659 AWQ196656:AWQ196659 BGM196656:BGM196659 BQI196656:BQI196659 CAE196656:CAE196659 CKA196656:CKA196659 CTW196656:CTW196659 DDS196656:DDS196659 DNO196656:DNO196659 DXK196656:DXK196659 EHG196656:EHG196659 ERC196656:ERC196659 FAY196656:FAY196659 FKU196656:FKU196659 FUQ196656:FUQ196659 GEM196656:GEM196659 GOI196656:GOI196659 GYE196656:GYE196659 HIA196656:HIA196659 HRW196656:HRW196659 IBS196656:IBS196659 ILO196656:ILO196659 IVK196656:IVK196659 JFG196656:JFG196659 JPC196656:JPC196659 JYY196656:JYY196659 KIU196656:KIU196659 KSQ196656:KSQ196659 LCM196656:LCM196659 LMI196656:LMI196659 LWE196656:LWE196659 MGA196656:MGA196659 MPW196656:MPW196659 MZS196656:MZS196659 NJO196656:NJO196659 NTK196656:NTK196659 ODG196656:ODG196659 ONC196656:ONC196659 OWY196656:OWY196659 PGU196656:PGU196659 PQQ196656:PQQ196659 QAM196656:QAM196659 QKI196656:QKI196659 QUE196656:QUE196659 REA196656:REA196659 RNW196656:RNW196659 RXS196656:RXS196659 SHO196656:SHO196659 SRK196656:SRK196659 TBG196656:TBG196659 TLC196656:TLC196659 TUY196656:TUY196659 UEU196656:UEU196659 UOQ196656:UOQ196659 UYM196656:UYM196659 VII196656:VII196659 VSE196656:VSE196659 WCA196656:WCA196659 WLW196656:WLW196659 WVS196656:WVS196659 K262192:K262195 JG262192:JG262195 TC262192:TC262195 ACY262192:ACY262195 AMU262192:AMU262195 AWQ262192:AWQ262195 BGM262192:BGM262195 BQI262192:BQI262195 CAE262192:CAE262195 CKA262192:CKA262195 CTW262192:CTW262195 DDS262192:DDS262195 DNO262192:DNO262195 DXK262192:DXK262195 EHG262192:EHG262195 ERC262192:ERC262195 FAY262192:FAY262195 FKU262192:FKU262195 FUQ262192:FUQ262195 GEM262192:GEM262195 GOI262192:GOI262195 GYE262192:GYE262195 HIA262192:HIA262195 HRW262192:HRW262195 IBS262192:IBS262195 ILO262192:ILO262195 IVK262192:IVK262195 JFG262192:JFG262195 JPC262192:JPC262195 JYY262192:JYY262195 KIU262192:KIU262195 KSQ262192:KSQ262195 LCM262192:LCM262195 LMI262192:LMI262195 LWE262192:LWE262195 MGA262192:MGA262195 MPW262192:MPW262195 MZS262192:MZS262195 NJO262192:NJO262195 NTK262192:NTK262195 ODG262192:ODG262195 ONC262192:ONC262195 OWY262192:OWY262195 PGU262192:PGU262195 PQQ262192:PQQ262195 QAM262192:QAM262195 QKI262192:QKI262195 QUE262192:QUE262195 REA262192:REA262195 RNW262192:RNW262195 RXS262192:RXS262195 SHO262192:SHO262195 SRK262192:SRK262195 TBG262192:TBG262195 TLC262192:TLC262195 TUY262192:TUY262195 UEU262192:UEU262195 UOQ262192:UOQ262195 UYM262192:UYM262195 VII262192:VII262195 VSE262192:VSE262195 WCA262192:WCA262195 WLW262192:WLW262195 WVS262192:WVS262195 K327728:K327731 JG327728:JG327731 TC327728:TC327731 ACY327728:ACY327731 AMU327728:AMU327731 AWQ327728:AWQ327731 BGM327728:BGM327731 BQI327728:BQI327731 CAE327728:CAE327731 CKA327728:CKA327731 CTW327728:CTW327731 DDS327728:DDS327731 DNO327728:DNO327731 DXK327728:DXK327731 EHG327728:EHG327731 ERC327728:ERC327731 FAY327728:FAY327731 FKU327728:FKU327731 FUQ327728:FUQ327731 GEM327728:GEM327731 GOI327728:GOI327731 GYE327728:GYE327731 HIA327728:HIA327731 HRW327728:HRW327731 IBS327728:IBS327731 ILO327728:ILO327731 IVK327728:IVK327731 JFG327728:JFG327731 JPC327728:JPC327731 JYY327728:JYY327731 KIU327728:KIU327731 KSQ327728:KSQ327731 LCM327728:LCM327731 LMI327728:LMI327731 LWE327728:LWE327731 MGA327728:MGA327731 MPW327728:MPW327731 MZS327728:MZS327731 NJO327728:NJO327731 NTK327728:NTK327731 ODG327728:ODG327731 ONC327728:ONC327731 OWY327728:OWY327731 PGU327728:PGU327731 PQQ327728:PQQ327731 QAM327728:QAM327731 QKI327728:QKI327731 QUE327728:QUE327731 REA327728:REA327731 RNW327728:RNW327731 RXS327728:RXS327731 SHO327728:SHO327731 SRK327728:SRK327731 TBG327728:TBG327731 TLC327728:TLC327731 TUY327728:TUY327731 UEU327728:UEU327731 UOQ327728:UOQ327731 UYM327728:UYM327731 VII327728:VII327731 VSE327728:VSE327731 WCA327728:WCA327731 WLW327728:WLW327731 WVS327728:WVS327731 K393264:K393267 JG393264:JG393267 TC393264:TC393267 ACY393264:ACY393267 AMU393264:AMU393267 AWQ393264:AWQ393267 BGM393264:BGM393267 BQI393264:BQI393267 CAE393264:CAE393267 CKA393264:CKA393267 CTW393264:CTW393267 DDS393264:DDS393267 DNO393264:DNO393267 DXK393264:DXK393267 EHG393264:EHG393267 ERC393264:ERC393267 FAY393264:FAY393267 FKU393264:FKU393267 FUQ393264:FUQ393267 GEM393264:GEM393267 GOI393264:GOI393267 GYE393264:GYE393267 HIA393264:HIA393267 HRW393264:HRW393267 IBS393264:IBS393267 ILO393264:ILO393267 IVK393264:IVK393267 JFG393264:JFG393267 JPC393264:JPC393267 JYY393264:JYY393267 KIU393264:KIU393267 KSQ393264:KSQ393267 LCM393264:LCM393267 LMI393264:LMI393267 LWE393264:LWE393267 MGA393264:MGA393267 MPW393264:MPW393267 MZS393264:MZS393267 NJO393264:NJO393267 NTK393264:NTK393267 ODG393264:ODG393267 ONC393264:ONC393267 OWY393264:OWY393267 PGU393264:PGU393267 PQQ393264:PQQ393267 QAM393264:QAM393267 QKI393264:QKI393267 QUE393264:QUE393267 REA393264:REA393267 RNW393264:RNW393267 RXS393264:RXS393267 SHO393264:SHO393267 SRK393264:SRK393267 TBG393264:TBG393267 TLC393264:TLC393267 TUY393264:TUY393267 UEU393264:UEU393267 UOQ393264:UOQ393267 UYM393264:UYM393267 VII393264:VII393267 VSE393264:VSE393267 WCA393264:WCA393267 WLW393264:WLW393267 WVS393264:WVS393267 K458800:K458803 JG458800:JG458803 TC458800:TC458803 ACY458800:ACY458803 AMU458800:AMU458803 AWQ458800:AWQ458803 BGM458800:BGM458803 BQI458800:BQI458803 CAE458800:CAE458803 CKA458800:CKA458803 CTW458800:CTW458803 DDS458800:DDS458803 DNO458800:DNO458803 DXK458800:DXK458803 EHG458800:EHG458803 ERC458800:ERC458803 FAY458800:FAY458803 FKU458800:FKU458803 FUQ458800:FUQ458803 GEM458800:GEM458803 GOI458800:GOI458803 GYE458800:GYE458803 HIA458800:HIA458803 HRW458800:HRW458803 IBS458800:IBS458803 ILO458800:ILO458803 IVK458800:IVK458803 JFG458800:JFG458803 JPC458800:JPC458803 JYY458800:JYY458803 KIU458800:KIU458803 KSQ458800:KSQ458803 LCM458800:LCM458803 LMI458800:LMI458803 LWE458800:LWE458803 MGA458800:MGA458803 MPW458800:MPW458803 MZS458800:MZS458803 NJO458800:NJO458803 NTK458800:NTK458803 ODG458800:ODG458803 ONC458800:ONC458803 OWY458800:OWY458803 PGU458800:PGU458803 PQQ458800:PQQ458803 QAM458800:QAM458803 QKI458800:QKI458803 QUE458800:QUE458803 REA458800:REA458803 RNW458800:RNW458803 RXS458800:RXS458803 SHO458800:SHO458803 SRK458800:SRK458803 TBG458800:TBG458803 TLC458800:TLC458803 TUY458800:TUY458803 UEU458800:UEU458803 UOQ458800:UOQ458803 UYM458800:UYM458803 VII458800:VII458803 VSE458800:VSE458803 WCA458800:WCA458803 WLW458800:WLW458803 WVS458800:WVS458803 K524336:K524339 JG524336:JG524339 TC524336:TC524339 ACY524336:ACY524339 AMU524336:AMU524339 AWQ524336:AWQ524339 BGM524336:BGM524339 BQI524336:BQI524339 CAE524336:CAE524339 CKA524336:CKA524339 CTW524336:CTW524339 DDS524336:DDS524339 DNO524336:DNO524339 DXK524336:DXK524339 EHG524336:EHG524339 ERC524336:ERC524339 FAY524336:FAY524339 FKU524336:FKU524339 FUQ524336:FUQ524339 GEM524336:GEM524339 GOI524336:GOI524339 GYE524336:GYE524339 HIA524336:HIA524339 HRW524336:HRW524339 IBS524336:IBS524339 ILO524336:ILO524339 IVK524336:IVK524339 JFG524336:JFG524339 JPC524336:JPC524339 JYY524336:JYY524339 KIU524336:KIU524339 KSQ524336:KSQ524339 LCM524336:LCM524339 LMI524336:LMI524339 LWE524336:LWE524339 MGA524336:MGA524339 MPW524336:MPW524339 MZS524336:MZS524339 NJO524336:NJO524339 NTK524336:NTK524339 ODG524336:ODG524339 ONC524336:ONC524339 OWY524336:OWY524339 PGU524336:PGU524339 PQQ524336:PQQ524339 QAM524336:QAM524339 QKI524336:QKI524339 QUE524336:QUE524339 REA524336:REA524339 RNW524336:RNW524339 RXS524336:RXS524339 SHO524336:SHO524339 SRK524336:SRK524339 TBG524336:TBG524339 TLC524336:TLC524339 TUY524336:TUY524339 UEU524336:UEU524339 UOQ524336:UOQ524339 UYM524336:UYM524339 VII524336:VII524339 VSE524336:VSE524339 WCA524336:WCA524339 WLW524336:WLW524339 WVS524336:WVS524339 K589872:K589875 JG589872:JG589875 TC589872:TC589875 ACY589872:ACY589875 AMU589872:AMU589875 AWQ589872:AWQ589875 BGM589872:BGM589875 BQI589872:BQI589875 CAE589872:CAE589875 CKA589872:CKA589875 CTW589872:CTW589875 DDS589872:DDS589875 DNO589872:DNO589875 DXK589872:DXK589875 EHG589872:EHG589875 ERC589872:ERC589875 FAY589872:FAY589875 FKU589872:FKU589875 FUQ589872:FUQ589875 GEM589872:GEM589875 GOI589872:GOI589875 GYE589872:GYE589875 HIA589872:HIA589875 HRW589872:HRW589875 IBS589872:IBS589875 ILO589872:ILO589875 IVK589872:IVK589875 JFG589872:JFG589875 JPC589872:JPC589875 JYY589872:JYY589875 KIU589872:KIU589875 KSQ589872:KSQ589875 LCM589872:LCM589875 LMI589872:LMI589875 LWE589872:LWE589875 MGA589872:MGA589875 MPW589872:MPW589875 MZS589872:MZS589875 NJO589872:NJO589875 NTK589872:NTK589875 ODG589872:ODG589875 ONC589872:ONC589875 OWY589872:OWY589875 PGU589872:PGU589875 PQQ589872:PQQ589875 QAM589872:QAM589875 QKI589872:QKI589875 QUE589872:QUE589875 REA589872:REA589875 RNW589872:RNW589875 RXS589872:RXS589875 SHO589872:SHO589875 SRK589872:SRK589875 TBG589872:TBG589875 TLC589872:TLC589875 TUY589872:TUY589875 UEU589872:UEU589875 UOQ589872:UOQ589875 UYM589872:UYM589875 VII589872:VII589875 VSE589872:VSE589875 WCA589872:WCA589875 WLW589872:WLW589875 WVS589872:WVS589875 K655408:K655411 JG655408:JG655411 TC655408:TC655411 ACY655408:ACY655411 AMU655408:AMU655411 AWQ655408:AWQ655411 BGM655408:BGM655411 BQI655408:BQI655411 CAE655408:CAE655411 CKA655408:CKA655411 CTW655408:CTW655411 DDS655408:DDS655411 DNO655408:DNO655411 DXK655408:DXK655411 EHG655408:EHG655411 ERC655408:ERC655411 FAY655408:FAY655411 FKU655408:FKU655411 FUQ655408:FUQ655411 GEM655408:GEM655411 GOI655408:GOI655411 GYE655408:GYE655411 HIA655408:HIA655411 HRW655408:HRW655411 IBS655408:IBS655411 ILO655408:ILO655411 IVK655408:IVK655411 JFG655408:JFG655411 JPC655408:JPC655411 JYY655408:JYY655411 KIU655408:KIU655411 KSQ655408:KSQ655411 LCM655408:LCM655411 LMI655408:LMI655411 LWE655408:LWE655411 MGA655408:MGA655411 MPW655408:MPW655411 MZS655408:MZS655411 NJO655408:NJO655411 NTK655408:NTK655411 ODG655408:ODG655411 ONC655408:ONC655411 OWY655408:OWY655411 PGU655408:PGU655411 PQQ655408:PQQ655411 QAM655408:QAM655411 QKI655408:QKI655411 QUE655408:QUE655411 REA655408:REA655411 RNW655408:RNW655411 RXS655408:RXS655411 SHO655408:SHO655411 SRK655408:SRK655411 TBG655408:TBG655411 TLC655408:TLC655411 TUY655408:TUY655411 UEU655408:UEU655411 UOQ655408:UOQ655411 UYM655408:UYM655411 VII655408:VII655411 VSE655408:VSE655411 WCA655408:WCA655411 WLW655408:WLW655411 WVS655408:WVS655411 K720944:K720947 JG720944:JG720947 TC720944:TC720947 ACY720944:ACY720947 AMU720944:AMU720947 AWQ720944:AWQ720947 BGM720944:BGM720947 BQI720944:BQI720947 CAE720944:CAE720947 CKA720944:CKA720947 CTW720944:CTW720947 DDS720944:DDS720947 DNO720944:DNO720947 DXK720944:DXK720947 EHG720944:EHG720947 ERC720944:ERC720947 FAY720944:FAY720947 FKU720944:FKU720947 FUQ720944:FUQ720947 GEM720944:GEM720947 GOI720944:GOI720947 GYE720944:GYE720947 HIA720944:HIA720947 HRW720944:HRW720947 IBS720944:IBS720947 ILO720944:ILO720947 IVK720944:IVK720947 JFG720944:JFG720947 JPC720944:JPC720947 JYY720944:JYY720947 KIU720944:KIU720947 KSQ720944:KSQ720947 LCM720944:LCM720947 LMI720944:LMI720947 LWE720944:LWE720947 MGA720944:MGA720947 MPW720944:MPW720947 MZS720944:MZS720947 NJO720944:NJO720947 NTK720944:NTK720947 ODG720944:ODG720947 ONC720944:ONC720947 OWY720944:OWY720947 PGU720944:PGU720947 PQQ720944:PQQ720947 QAM720944:QAM720947 QKI720944:QKI720947 QUE720944:QUE720947 REA720944:REA720947 RNW720944:RNW720947 RXS720944:RXS720947 SHO720944:SHO720947 SRK720944:SRK720947 TBG720944:TBG720947 TLC720944:TLC720947 TUY720944:TUY720947 UEU720944:UEU720947 UOQ720944:UOQ720947 UYM720944:UYM720947 VII720944:VII720947 VSE720944:VSE720947 WCA720944:WCA720947 WLW720944:WLW720947 WVS720944:WVS720947 K786480:K786483 JG786480:JG786483 TC786480:TC786483 ACY786480:ACY786483 AMU786480:AMU786483 AWQ786480:AWQ786483 BGM786480:BGM786483 BQI786480:BQI786483 CAE786480:CAE786483 CKA786480:CKA786483 CTW786480:CTW786483 DDS786480:DDS786483 DNO786480:DNO786483 DXK786480:DXK786483 EHG786480:EHG786483 ERC786480:ERC786483 FAY786480:FAY786483 FKU786480:FKU786483 FUQ786480:FUQ786483 GEM786480:GEM786483 GOI786480:GOI786483 GYE786480:GYE786483 HIA786480:HIA786483 HRW786480:HRW786483 IBS786480:IBS786483 ILO786480:ILO786483 IVK786480:IVK786483 JFG786480:JFG786483 JPC786480:JPC786483 JYY786480:JYY786483 KIU786480:KIU786483 KSQ786480:KSQ786483 LCM786480:LCM786483 LMI786480:LMI786483 LWE786480:LWE786483 MGA786480:MGA786483 MPW786480:MPW786483 MZS786480:MZS786483 NJO786480:NJO786483 NTK786480:NTK786483 ODG786480:ODG786483 ONC786480:ONC786483 OWY786480:OWY786483 PGU786480:PGU786483 PQQ786480:PQQ786483 QAM786480:QAM786483 QKI786480:QKI786483 QUE786480:QUE786483 REA786480:REA786483 RNW786480:RNW786483 RXS786480:RXS786483 SHO786480:SHO786483 SRK786480:SRK786483 TBG786480:TBG786483 TLC786480:TLC786483 TUY786480:TUY786483 UEU786480:UEU786483 UOQ786480:UOQ786483 UYM786480:UYM786483 VII786480:VII786483 VSE786480:VSE786483 WCA786480:WCA786483 WLW786480:WLW786483 WVS786480:WVS786483 K852016:K852019 JG852016:JG852019 TC852016:TC852019 ACY852016:ACY852019 AMU852016:AMU852019 AWQ852016:AWQ852019 BGM852016:BGM852019 BQI852016:BQI852019 CAE852016:CAE852019 CKA852016:CKA852019 CTW852016:CTW852019 DDS852016:DDS852019 DNO852016:DNO852019 DXK852016:DXK852019 EHG852016:EHG852019 ERC852016:ERC852019 FAY852016:FAY852019 FKU852016:FKU852019 FUQ852016:FUQ852019 GEM852016:GEM852019 GOI852016:GOI852019 GYE852016:GYE852019 HIA852016:HIA852019 HRW852016:HRW852019 IBS852016:IBS852019 ILO852016:ILO852019 IVK852016:IVK852019 JFG852016:JFG852019 JPC852016:JPC852019 JYY852016:JYY852019 KIU852016:KIU852019 KSQ852016:KSQ852019 LCM852016:LCM852019 LMI852016:LMI852019 LWE852016:LWE852019 MGA852016:MGA852019 MPW852016:MPW852019 MZS852016:MZS852019 NJO852016:NJO852019 NTK852016:NTK852019 ODG852016:ODG852019 ONC852016:ONC852019 OWY852016:OWY852019 PGU852016:PGU852019 PQQ852016:PQQ852019 QAM852016:QAM852019 QKI852016:QKI852019 QUE852016:QUE852019 REA852016:REA852019 RNW852016:RNW852019 RXS852016:RXS852019 SHO852016:SHO852019 SRK852016:SRK852019 TBG852016:TBG852019 TLC852016:TLC852019 TUY852016:TUY852019 UEU852016:UEU852019 UOQ852016:UOQ852019 UYM852016:UYM852019 VII852016:VII852019 VSE852016:VSE852019 WCA852016:WCA852019 WLW852016:WLW852019 WVS852016:WVS852019 K917552:K917555 JG917552:JG917555 TC917552:TC917555 ACY917552:ACY917555 AMU917552:AMU917555 AWQ917552:AWQ917555 BGM917552:BGM917555 BQI917552:BQI917555 CAE917552:CAE917555 CKA917552:CKA917555 CTW917552:CTW917555 DDS917552:DDS917555 DNO917552:DNO917555 DXK917552:DXK917555 EHG917552:EHG917555 ERC917552:ERC917555 FAY917552:FAY917555 FKU917552:FKU917555 FUQ917552:FUQ917555 GEM917552:GEM917555 GOI917552:GOI917555 GYE917552:GYE917555 HIA917552:HIA917555 HRW917552:HRW917555 IBS917552:IBS917555 ILO917552:ILO917555 IVK917552:IVK917555 JFG917552:JFG917555 JPC917552:JPC917555 JYY917552:JYY917555 KIU917552:KIU917555 KSQ917552:KSQ917555 LCM917552:LCM917555 LMI917552:LMI917555 LWE917552:LWE917555 MGA917552:MGA917555 MPW917552:MPW917555 MZS917552:MZS917555 NJO917552:NJO917555 NTK917552:NTK917555 ODG917552:ODG917555 ONC917552:ONC917555 OWY917552:OWY917555 PGU917552:PGU917555 PQQ917552:PQQ917555 QAM917552:QAM917555 QKI917552:QKI917555 QUE917552:QUE917555 REA917552:REA917555 RNW917552:RNW917555 RXS917552:RXS917555 SHO917552:SHO917555 SRK917552:SRK917555 TBG917552:TBG917555 TLC917552:TLC917555 TUY917552:TUY917555 UEU917552:UEU917555 UOQ917552:UOQ917555 UYM917552:UYM917555 VII917552:VII917555 VSE917552:VSE917555 WCA917552:WCA917555 WLW917552:WLW917555 WVS917552:WVS917555 K983088:K983091 JG983088:JG983091 TC983088:TC983091 ACY983088:ACY983091 AMU983088:AMU983091 AWQ983088:AWQ983091 BGM983088:BGM983091 BQI983088:BQI983091 CAE983088:CAE983091 CKA983088:CKA983091 CTW983088:CTW983091 DDS983088:DDS983091 DNO983088:DNO983091 DXK983088:DXK983091 EHG983088:EHG983091 ERC983088:ERC983091 FAY983088:FAY983091 FKU983088:FKU983091 FUQ983088:FUQ983091 GEM983088:GEM983091 GOI983088:GOI983091 GYE983088:GYE983091 HIA983088:HIA983091 HRW983088:HRW983091 IBS983088:IBS983091 ILO983088:ILO983091 IVK983088:IVK983091 JFG983088:JFG983091 JPC983088:JPC983091 JYY983088:JYY983091 KIU983088:KIU983091 KSQ983088:KSQ983091 LCM983088:LCM983091 LMI983088:LMI983091 LWE983088:LWE983091 MGA983088:MGA983091 MPW983088:MPW983091 MZS983088:MZS983091 NJO983088:NJO983091 NTK983088:NTK983091 ODG983088:ODG983091 ONC983088:ONC983091 OWY983088:OWY983091 PGU983088:PGU983091 PQQ983088:PQQ983091 QAM983088:QAM983091 QKI983088:QKI983091 QUE983088:QUE983091 REA983088:REA983091 RNW983088:RNW983091 RXS983088:RXS983091 SHO983088:SHO983091 SRK983088:SRK983091 TBG983088:TBG983091 TLC983088:TLC983091 TUY983088:TUY983091 UEU983088:UEU983091 UOQ983088:UOQ983091 UYM983088:UYM983091 VII983088:VII983091 VSE983088:VSE983091 WCA983088:WCA983091 WLW983088:WLW983091 WVS983088:WVS983091 K12:K15 JG12:JG15 TC12:TC15 ACY12:ACY15 AMU12:AMU15 AWQ12:AWQ15 BGM12:BGM15 BQI12:BQI15 CAE12:CAE15 CKA12:CKA15 CTW12:CTW15 DDS12:DDS15 DNO12:DNO15 DXK12:DXK15 EHG12:EHG15 ERC12:ERC15 FAY12:FAY15 FKU12:FKU15 FUQ12:FUQ15 GEM12:GEM15 GOI12:GOI15 GYE12:GYE15 HIA12:HIA15 HRW12:HRW15 IBS12:IBS15 ILO12:ILO15 IVK12:IVK15 JFG12:JFG15 JPC12:JPC15 JYY12:JYY15 KIU12:KIU15 KSQ12:KSQ15 LCM12:LCM15 LMI12:LMI15 LWE12:LWE15 MGA12:MGA15 MPW12:MPW15 MZS12:MZS15 NJO12:NJO15 NTK12:NTK15 ODG12:ODG15 ONC12:ONC15 OWY12:OWY15 PGU12:PGU15 PQQ12:PQQ15 QAM12:QAM15 QKI12:QKI15 QUE12:QUE15 REA12:REA15 RNW12:RNW15 RXS12:RXS15 SHO12:SHO15 SRK12:SRK15 TBG12:TBG15 TLC12:TLC15 TUY12:TUY15 UEU12:UEU15 UOQ12:UOQ15 UYM12:UYM15 VII12:VII15 VSE12:VSE15 WCA12:WCA15 WLW12:WLW15 WVS12:WVS15 K65548:K65551 JG65548:JG65551 TC65548:TC65551 ACY65548:ACY65551 AMU65548:AMU65551 AWQ65548:AWQ65551 BGM65548:BGM65551 BQI65548:BQI65551 CAE65548:CAE65551 CKA65548:CKA65551 CTW65548:CTW65551 DDS65548:DDS65551 DNO65548:DNO65551 DXK65548:DXK65551 EHG65548:EHG65551 ERC65548:ERC65551 FAY65548:FAY65551 FKU65548:FKU65551 FUQ65548:FUQ65551 GEM65548:GEM65551 GOI65548:GOI65551 GYE65548:GYE65551 HIA65548:HIA65551 HRW65548:HRW65551 IBS65548:IBS65551 ILO65548:ILO65551 IVK65548:IVK65551 JFG65548:JFG65551 JPC65548:JPC65551 JYY65548:JYY65551 KIU65548:KIU65551 KSQ65548:KSQ65551 LCM65548:LCM65551 LMI65548:LMI65551 LWE65548:LWE65551 MGA65548:MGA65551 MPW65548:MPW65551 MZS65548:MZS65551 NJO65548:NJO65551 NTK65548:NTK65551 ODG65548:ODG65551 ONC65548:ONC65551 OWY65548:OWY65551 PGU65548:PGU65551 PQQ65548:PQQ65551 QAM65548:QAM65551 QKI65548:QKI65551 QUE65548:QUE65551 REA65548:REA65551 RNW65548:RNW65551 RXS65548:RXS65551 SHO65548:SHO65551 SRK65548:SRK65551 TBG65548:TBG65551 TLC65548:TLC65551 TUY65548:TUY65551 UEU65548:UEU65551 UOQ65548:UOQ65551 UYM65548:UYM65551 VII65548:VII65551 VSE65548:VSE65551 WCA65548:WCA65551 WLW65548:WLW65551 WVS65548:WVS65551 K131084:K131087 JG131084:JG131087 TC131084:TC131087 ACY131084:ACY131087 AMU131084:AMU131087 AWQ131084:AWQ131087 BGM131084:BGM131087 BQI131084:BQI131087 CAE131084:CAE131087 CKA131084:CKA131087 CTW131084:CTW131087 DDS131084:DDS131087 DNO131084:DNO131087 DXK131084:DXK131087 EHG131084:EHG131087 ERC131084:ERC131087 FAY131084:FAY131087 FKU131084:FKU131087 FUQ131084:FUQ131087 GEM131084:GEM131087 GOI131084:GOI131087 GYE131084:GYE131087 HIA131084:HIA131087 HRW131084:HRW131087 IBS131084:IBS131087 ILO131084:ILO131087 IVK131084:IVK131087 JFG131084:JFG131087 JPC131084:JPC131087 JYY131084:JYY131087 KIU131084:KIU131087 KSQ131084:KSQ131087 LCM131084:LCM131087 LMI131084:LMI131087 LWE131084:LWE131087 MGA131084:MGA131087 MPW131084:MPW131087 MZS131084:MZS131087 NJO131084:NJO131087 NTK131084:NTK131087 ODG131084:ODG131087 ONC131084:ONC131087 OWY131084:OWY131087 PGU131084:PGU131087 PQQ131084:PQQ131087 QAM131084:QAM131087 QKI131084:QKI131087 QUE131084:QUE131087 REA131084:REA131087 RNW131084:RNW131087 RXS131084:RXS131087 SHO131084:SHO131087 SRK131084:SRK131087 TBG131084:TBG131087 TLC131084:TLC131087 TUY131084:TUY131087 UEU131084:UEU131087 UOQ131084:UOQ131087 UYM131084:UYM131087 VII131084:VII131087 VSE131084:VSE131087 WCA131084:WCA131087 WLW131084:WLW131087 WVS131084:WVS131087 K196620:K196623 JG196620:JG196623 TC196620:TC196623 ACY196620:ACY196623 AMU196620:AMU196623 AWQ196620:AWQ196623 BGM196620:BGM196623 BQI196620:BQI196623 CAE196620:CAE196623 CKA196620:CKA196623 CTW196620:CTW196623 DDS196620:DDS196623 DNO196620:DNO196623 DXK196620:DXK196623 EHG196620:EHG196623 ERC196620:ERC196623 FAY196620:FAY196623 FKU196620:FKU196623 FUQ196620:FUQ196623 GEM196620:GEM196623 GOI196620:GOI196623 GYE196620:GYE196623 HIA196620:HIA196623 HRW196620:HRW196623 IBS196620:IBS196623 ILO196620:ILO196623 IVK196620:IVK196623 JFG196620:JFG196623 JPC196620:JPC196623 JYY196620:JYY196623 KIU196620:KIU196623 KSQ196620:KSQ196623 LCM196620:LCM196623 LMI196620:LMI196623 LWE196620:LWE196623 MGA196620:MGA196623 MPW196620:MPW196623 MZS196620:MZS196623 NJO196620:NJO196623 NTK196620:NTK196623 ODG196620:ODG196623 ONC196620:ONC196623 OWY196620:OWY196623 PGU196620:PGU196623 PQQ196620:PQQ196623 QAM196620:QAM196623 QKI196620:QKI196623 QUE196620:QUE196623 REA196620:REA196623 RNW196620:RNW196623 RXS196620:RXS196623 SHO196620:SHO196623 SRK196620:SRK196623 TBG196620:TBG196623 TLC196620:TLC196623 TUY196620:TUY196623 UEU196620:UEU196623 UOQ196620:UOQ196623 UYM196620:UYM196623 VII196620:VII196623 VSE196620:VSE196623 WCA196620:WCA196623 WLW196620:WLW196623 WVS196620:WVS196623 K262156:K262159 JG262156:JG262159 TC262156:TC262159 ACY262156:ACY262159 AMU262156:AMU262159 AWQ262156:AWQ262159 BGM262156:BGM262159 BQI262156:BQI262159 CAE262156:CAE262159 CKA262156:CKA262159 CTW262156:CTW262159 DDS262156:DDS262159 DNO262156:DNO262159 DXK262156:DXK262159 EHG262156:EHG262159 ERC262156:ERC262159 FAY262156:FAY262159 FKU262156:FKU262159 FUQ262156:FUQ262159 GEM262156:GEM262159 GOI262156:GOI262159 GYE262156:GYE262159 HIA262156:HIA262159 HRW262156:HRW262159 IBS262156:IBS262159 ILO262156:ILO262159 IVK262156:IVK262159 JFG262156:JFG262159 JPC262156:JPC262159 JYY262156:JYY262159 KIU262156:KIU262159 KSQ262156:KSQ262159 LCM262156:LCM262159 LMI262156:LMI262159 LWE262156:LWE262159 MGA262156:MGA262159 MPW262156:MPW262159 MZS262156:MZS262159 NJO262156:NJO262159 NTK262156:NTK262159 ODG262156:ODG262159 ONC262156:ONC262159 OWY262156:OWY262159 PGU262156:PGU262159 PQQ262156:PQQ262159 QAM262156:QAM262159 QKI262156:QKI262159 QUE262156:QUE262159 REA262156:REA262159 RNW262156:RNW262159 RXS262156:RXS262159 SHO262156:SHO262159 SRK262156:SRK262159 TBG262156:TBG262159 TLC262156:TLC262159 TUY262156:TUY262159 UEU262156:UEU262159 UOQ262156:UOQ262159 UYM262156:UYM262159 VII262156:VII262159 VSE262156:VSE262159 WCA262156:WCA262159 WLW262156:WLW262159 WVS262156:WVS262159 K327692:K327695 JG327692:JG327695 TC327692:TC327695 ACY327692:ACY327695 AMU327692:AMU327695 AWQ327692:AWQ327695 BGM327692:BGM327695 BQI327692:BQI327695 CAE327692:CAE327695 CKA327692:CKA327695 CTW327692:CTW327695 DDS327692:DDS327695 DNO327692:DNO327695 DXK327692:DXK327695 EHG327692:EHG327695 ERC327692:ERC327695 FAY327692:FAY327695 FKU327692:FKU327695 FUQ327692:FUQ327695 GEM327692:GEM327695 GOI327692:GOI327695 GYE327692:GYE327695 HIA327692:HIA327695 HRW327692:HRW327695 IBS327692:IBS327695 ILO327692:ILO327695 IVK327692:IVK327695 JFG327692:JFG327695 JPC327692:JPC327695 JYY327692:JYY327695 KIU327692:KIU327695 KSQ327692:KSQ327695 LCM327692:LCM327695 LMI327692:LMI327695 LWE327692:LWE327695 MGA327692:MGA327695 MPW327692:MPW327695 MZS327692:MZS327695 NJO327692:NJO327695 NTK327692:NTK327695 ODG327692:ODG327695 ONC327692:ONC327695 OWY327692:OWY327695 PGU327692:PGU327695 PQQ327692:PQQ327695 QAM327692:QAM327695 QKI327692:QKI327695 QUE327692:QUE327695 REA327692:REA327695 RNW327692:RNW327695 RXS327692:RXS327695 SHO327692:SHO327695 SRK327692:SRK327695 TBG327692:TBG327695 TLC327692:TLC327695 TUY327692:TUY327695 UEU327692:UEU327695 UOQ327692:UOQ327695 UYM327692:UYM327695 VII327692:VII327695 VSE327692:VSE327695 WCA327692:WCA327695 WLW327692:WLW327695 WVS327692:WVS327695 K393228:K393231 JG393228:JG393231 TC393228:TC393231 ACY393228:ACY393231 AMU393228:AMU393231 AWQ393228:AWQ393231 BGM393228:BGM393231 BQI393228:BQI393231 CAE393228:CAE393231 CKA393228:CKA393231 CTW393228:CTW393231 DDS393228:DDS393231 DNO393228:DNO393231 DXK393228:DXK393231 EHG393228:EHG393231 ERC393228:ERC393231 FAY393228:FAY393231 FKU393228:FKU393231 FUQ393228:FUQ393231 GEM393228:GEM393231 GOI393228:GOI393231 GYE393228:GYE393231 HIA393228:HIA393231 HRW393228:HRW393231 IBS393228:IBS393231 ILO393228:ILO393231 IVK393228:IVK393231 JFG393228:JFG393231 JPC393228:JPC393231 JYY393228:JYY393231 KIU393228:KIU393231 KSQ393228:KSQ393231 LCM393228:LCM393231 LMI393228:LMI393231 LWE393228:LWE393231 MGA393228:MGA393231 MPW393228:MPW393231 MZS393228:MZS393231 NJO393228:NJO393231 NTK393228:NTK393231 ODG393228:ODG393231 ONC393228:ONC393231 OWY393228:OWY393231 PGU393228:PGU393231 PQQ393228:PQQ393231 QAM393228:QAM393231 QKI393228:QKI393231 QUE393228:QUE393231 REA393228:REA393231 RNW393228:RNW393231 RXS393228:RXS393231 SHO393228:SHO393231 SRK393228:SRK393231 TBG393228:TBG393231 TLC393228:TLC393231 TUY393228:TUY393231 UEU393228:UEU393231 UOQ393228:UOQ393231 UYM393228:UYM393231 VII393228:VII393231 VSE393228:VSE393231 WCA393228:WCA393231 WLW393228:WLW393231 WVS393228:WVS393231 K458764:K458767 JG458764:JG458767 TC458764:TC458767 ACY458764:ACY458767 AMU458764:AMU458767 AWQ458764:AWQ458767 BGM458764:BGM458767 BQI458764:BQI458767 CAE458764:CAE458767 CKA458764:CKA458767 CTW458764:CTW458767 DDS458764:DDS458767 DNO458764:DNO458767 DXK458764:DXK458767 EHG458764:EHG458767 ERC458764:ERC458767 FAY458764:FAY458767 FKU458764:FKU458767 FUQ458764:FUQ458767 GEM458764:GEM458767 GOI458764:GOI458767 GYE458764:GYE458767 HIA458764:HIA458767 HRW458764:HRW458767 IBS458764:IBS458767 ILO458764:ILO458767 IVK458764:IVK458767 JFG458764:JFG458767 JPC458764:JPC458767 JYY458764:JYY458767 KIU458764:KIU458767 KSQ458764:KSQ458767 LCM458764:LCM458767 LMI458764:LMI458767 LWE458764:LWE458767 MGA458764:MGA458767 MPW458764:MPW458767 MZS458764:MZS458767 NJO458764:NJO458767 NTK458764:NTK458767 ODG458764:ODG458767 ONC458764:ONC458767 OWY458764:OWY458767 PGU458764:PGU458767 PQQ458764:PQQ458767 QAM458764:QAM458767 QKI458764:QKI458767 QUE458764:QUE458767 REA458764:REA458767 RNW458764:RNW458767 RXS458764:RXS458767 SHO458764:SHO458767 SRK458764:SRK458767 TBG458764:TBG458767 TLC458764:TLC458767 TUY458764:TUY458767 UEU458764:UEU458767 UOQ458764:UOQ458767 UYM458764:UYM458767 VII458764:VII458767 VSE458764:VSE458767 WCA458764:WCA458767 WLW458764:WLW458767 WVS458764:WVS458767 K524300:K524303 JG524300:JG524303 TC524300:TC524303 ACY524300:ACY524303 AMU524300:AMU524303 AWQ524300:AWQ524303 BGM524300:BGM524303 BQI524300:BQI524303 CAE524300:CAE524303 CKA524300:CKA524303 CTW524300:CTW524303 DDS524300:DDS524303 DNO524300:DNO524303 DXK524300:DXK524303 EHG524300:EHG524303 ERC524300:ERC524303 FAY524300:FAY524303 FKU524300:FKU524303 FUQ524300:FUQ524303 GEM524300:GEM524303 GOI524300:GOI524303 GYE524300:GYE524303 HIA524300:HIA524303 HRW524300:HRW524303 IBS524300:IBS524303 ILO524300:ILO524303 IVK524300:IVK524303 JFG524300:JFG524303 JPC524300:JPC524303 JYY524300:JYY524303 KIU524300:KIU524303 KSQ524300:KSQ524303 LCM524300:LCM524303 LMI524300:LMI524303 LWE524300:LWE524303 MGA524300:MGA524303 MPW524300:MPW524303 MZS524300:MZS524303 NJO524300:NJO524303 NTK524300:NTK524303 ODG524300:ODG524303 ONC524300:ONC524303 OWY524300:OWY524303 PGU524300:PGU524303 PQQ524300:PQQ524303 QAM524300:QAM524303 QKI524300:QKI524303 QUE524300:QUE524303 REA524300:REA524303 RNW524300:RNW524303 RXS524300:RXS524303 SHO524300:SHO524303 SRK524300:SRK524303 TBG524300:TBG524303 TLC524300:TLC524303 TUY524300:TUY524303 UEU524300:UEU524303 UOQ524300:UOQ524303 UYM524300:UYM524303 VII524300:VII524303 VSE524300:VSE524303 WCA524300:WCA524303 WLW524300:WLW524303 WVS524300:WVS524303 K589836:K589839 JG589836:JG589839 TC589836:TC589839 ACY589836:ACY589839 AMU589836:AMU589839 AWQ589836:AWQ589839 BGM589836:BGM589839 BQI589836:BQI589839 CAE589836:CAE589839 CKA589836:CKA589839 CTW589836:CTW589839 DDS589836:DDS589839 DNO589836:DNO589839 DXK589836:DXK589839 EHG589836:EHG589839 ERC589836:ERC589839 FAY589836:FAY589839 FKU589836:FKU589839 FUQ589836:FUQ589839 GEM589836:GEM589839 GOI589836:GOI589839 GYE589836:GYE589839 HIA589836:HIA589839 HRW589836:HRW589839 IBS589836:IBS589839 ILO589836:ILO589839 IVK589836:IVK589839 JFG589836:JFG589839 JPC589836:JPC589839 JYY589836:JYY589839 KIU589836:KIU589839 KSQ589836:KSQ589839 LCM589836:LCM589839 LMI589836:LMI589839 LWE589836:LWE589839 MGA589836:MGA589839 MPW589836:MPW589839 MZS589836:MZS589839 NJO589836:NJO589839 NTK589836:NTK589839 ODG589836:ODG589839 ONC589836:ONC589839 OWY589836:OWY589839 PGU589836:PGU589839 PQQ589836:PQQ589839 QAM589836:QAM589839 QKI589836:QKI589839 QUE589836:QUE589839 REA589836:REA589839 RNW589836:RNW589839 RXS589836:RXS589839 SHO589836:SHO589839 SRK589836:SRK589839 TBG589836:TBG589839 TLC589836:TLC589839 TUY589836:TUY589839 UEU589836:UEU589839 UOQ589836:UOQ589839 UYM589836:UYM589839 VII589836:VII589839 VSE589836:VSE589839 WCA589836:WCA589839 WLW589836:WLW589839 WVS589836:WVS589839 K655372:K655375 JG655372:JG655375 TC655372:TC655375 ACY655372:ACY655375 AMU655372:AMU655375 AWQ655372:AWQ655375 BGM655372:BGM655375 BQI655372:BQI655375 CAE655372:CAE655375 CKA655372:CKA655375 CTW655372:CTW655375 DDS655372:DDS655375 DNO655372:DNO655375 DXK655372:DXK655375 EHG655372:EHG655375 ERC655372:ERC655375 FAY655372:FAY655375 FKU655372:FKU655375 FUQ655372:FUQ655375 GEM655372:GEM655375 GOI655372:GOI655375 GYE655372:GYE655375 HIA655372:HIA655375 HRW655372:HRW655375 IBS655372:IBS655375 ILO655372:ILO655375 IVK655372:IVK655375 JFG655372:JFG655375 JPC655372:JPC655375 JYY655372:JYY655375 KIU655372:KIU655375 KSQ655372:KSQ655375 LCM655372:LCM655375 LMI655372:LMI655375 LWE655372:LWE655375 MGA655372:MGA655375 MPW655372:MPW655375 MZS655372:MZS655375 NJO655372:NJO655375 NTK655372:NTK655375 ODG655372:ODG655375 ONC655372:ONC655375 OWY655372:OWY655375 PGU655372:PGU655375 PQQ655372:PQQ655375 QAM655372:QAM655375 QKI655372:QKI655375 QUE655372:QUE655375 REA655372:REA655375 RNW655372:RNW655375 RXS655372:RXS655375 SHO655372:SHO655375 SRK655372:SRK655375 TBG655372:TBG655375 TLC655372:TLC655375 TUY655372:TUY655375 UEU655372:UEU655375 UOQ655372:UOQ655375 UYM655372:UYM655375 VII655372:VII655375 VSE655372:VSE655375 WCA655372:WCA655375 WLW655372:WLW655375 WVS655372:WVS655375 K720908:K720911 JG720908:JG720911 TC720908:TC720911 ACY720908:ACY720911 AMU720908:AMU720911 AWQ720908:AWQ720911 BGM720908:BGM720911 BQI720908:BQI720911 CAE720908:CAE720911 CKA720908:CKA720911 CTW720908:CTW720911 DDS720908:DDS720911 DNO720908:DNO720911 DXK720908:DXK720911 EHG720908:EHG720911 ERC720908:ERC720911 FAY720908:FAY720911 FKU720908:FKU720911 FUQ720908:FUQ720911 GEM720908:GEM720911 GOI720908:GOI720911 GYE720908:GYE720911 HIA720908:HIA720911 HRW720908:HRW720911 IBS720908:IBS720911 ILO720908:ILO720911 IVK720908:IVK720911 JFG720908:JFG720911 JPC720908:JPC720911 JYY720908:JYY720911 KIU720908:KIU720911 KSQ720908:KSQ720911 LCM720908:LCM720911 LMI720908:LMI720911 LWE720908:LWE720911 MGA720908:MGA720911 MPW720908:MPW720911 MZS720908:MZS720911 NJO720908:NJO720911 NTK720908:NTK720911 ODG720908:ODG720911 ONC720908:ONC720911 OWY720908:OWY720911 PGU720908:PGU720911 PQQ720908:PQQ720911 QAM720908:QAM720911 QKI720908:QKI720911 QUE720908:QUE720911 REA720908:REA720911 RNW720908:RNW720911 RXS720908:RXS720911 SHO720908:SHO720911 SRK720908:SRK720911 TBG720908:TBG720911 TLC720908:TLC720911 TUY720908:TUY720911 UEU720908:UEU720911 UOQ720908:UOQ720911 UYM720908:UYM720911 VII720908:VII720911 VSE720908:VSE720911 WCA720908:WCA720911 WLW720908:WLW720911 WVS720908:WVS720911 K786444:K786447 JG786444:JG786447 TC786444:TC786447 ACY786444:ACY786447 AMU786444:AMU786447 AWQ786444:AWQ786447 BGM786444:BGM786447 BQI786444:BQI786447 CAE786444:CAE786447 CKA786444:CKA786447 CTW786444:CTW786447 DDS786444:DDS786447 DNO786444:DNO786447 DXK786444:DXK786447 EHG786444:EHG786447 ERC786444:ERC786447 FAY786444:FAY786447 FKU786444:FKU786447 FUQ786444:FUQ786447 GEM786444:GEM786447 GOI786444:GOI786447 GYE786444:GYE786447 HIA786444:HIA786447 HRW786444:HRW786447 IBS786444:IBS786447 ILO786444:ILO786447 IVK786444:IVK786447 JFG786444:JFG786447 JPC786444:JPC786447 JYY786444:JYY786447 KIU786444:KIU786447 KSQ786444:KSQ786447 LCM786444:LCM786447 LMI786444:LMI786447 LWE786444:LWE786447 MGA786444:MGA786447 MPW786444:MPW786447 MZS786444:MZS786447 NJO786444:NJO786447 NTK786444:NTK786447 ODG786444:ODG786447 ONC786444:ONC786447 OWY786444:OWY786447 PGU786444:PGU786447 PQQ786444:PQQ786447 QAM786444:QAM786447 QKI786444:QKI786447 QUE786444:QUE786447 REA786444:REA786447 RNW786444:RNW786447 RXS786444:RXS786447 SHO786444:SHO786447 SRK786444:SRK786447 TBG786444:TBG786447 TLC786444:TLC786447 TUY786444:TUY786447 UEU786444:UEU786447 UOQ786444:UOQ786447 UYM786444:UYM786447 VII786444:VII786447 VSE786444:VSE786447 WCA786444:WCA786447 WLW786444:WLW786447 WVS786444:WVS786447 K851980:K851983 JG851980:JG851983 TC851980:TC851983 ACY851980:ACY851983 AMU851980:AMU851983 AWQ851980:AWQ851983 BGM851980:BGM851983 BQI851980:BQI851983 CAE851980:CAE851983 CKA851980:CKA851983 CTW851980:CTW851983 DDS851980:DDS851983 DNO851980:DNO851983 DXK851980:DXK851983 EHG851980:EHG851983 ERC851980:ERC851983 FAY851980:FAY851983 FKU851980:FKU851983 FUQ851980:FUQ851983 GEM851980:GEM851983 GOI851980:GOI851983 GYE851980:GYE851983 HIA851980:HIA851983 HRW851980:HRW851983 IBS851980:IBS851983 ILO851980:ILO851983 IVK851980:IVK851983 JFG851980:JFG851983 JPC851980:JPC851983 JYY851980:JYY851983 KIU851980:KIU851983 KSQ851980:KSQ851983 LCM851980:LCM851983 LMI851980:LMI851983 LWE851980:LWE851983 MGA851980:MGA851983 MPW851980:MPW851983 MZS851980:MZS851983 NJO851980:NJO851983 NTK851980:NTK851983 ODG851980:ODG851983 ONC851980:ONC851983 OWY851980:OWY851983 PGU851980:PGU851983 PQQ851980:PQQ851983 QAM851980:QAM851983 QKI851980:QKI851983 QUE851980:QUE851983 REA851980:REA851983 RNW851980:RNW851983 RXS851980:RXS851983 SHO851980:SHO851983 SRK851980:SRK851983 TBG851980:TBG851983 TLC851980:TLC851983 TUY851980:TUY851983 UEU851980:UEU851983 UOQ851980:UOQ851983 UYM851980:UYM851983 VII851980:VII851983 VSE851980:VSE851983 WCA851980:WCA851983 WLW851980:WLW851983 WVS851980:WVS851983 K917516:K917519 JG917516:JG917519 TC917516:TC917519 ACY917516:ACY917519 AMU917516:AMU917519 AWQ917516:AWQ917519 BGM917516:BGM917519 BQI917516:BQI917519 CAE917516:CAE917519 CKA917516:CKA917519 CTW917516:CTW917519 DDS917516:DDS917519 DNO917516:DNO917519 DXK917516:DXK917519 EHG917516:EHG917519 ERC917516:ERC917519 FAY917516:FAY917519 FKU917516:FKU917519 FUQ917516:FUQ917519 GEM917516:GEM917519 GOI917516:GOI917519 GYE917516:GYE917519 HIA917516:HIA917519 HRW917516:HRW917519 IBS917516:IBS917519 ILO917516:ILO917519 IVK917516:IVK917519 JFG917516:JFG917519 JPC917516:JPC917519 JYY917516:JYY917519 KIU917516:KIU917519 KSQ917516:KSQ917519 LCM917516:LCM917519 LMI917516:LMI917519 LWE917516:LWE917519 MGA917516:MGA917519 MPW917516:MPW917519 MZS917516:MZS917519 NJO917516:NJO917519 NTK917516:NTK917519 ODG917516:ODG917519 ONC917516:ONC917519 OWY917516:OWY917519 PGU917516:PGU917519 PQQ917516:PQQ917519 QAM917516:QAM917519 QKI917516:QKI917519 QUE917516:QUE917519 REA917516:REA917519 RNW917516:RNW917519 RXS917516:RXS917519 SHO917516:SHO917519 SRK917516:SRK917519 TBG917516:TBG917519 TLC917516:TLC917519 TUY917516:TUY917519 UEU917516:UEU917519 UOQ917516:UOQ917519 UYM917516:UYM917519 VII917516:VII917519 VSE917516:VSE917519 WCA917516:WCA917519 WLW917516:WLW917519 WVS917516:WVS917519 K983052:K983055 JG983052:JG983055 TC983052:TC983055 ACY983052:ACY983055 AMU983052:AMU983055 AWQ983052:AWQ983055 BGM983052:BGM983055 BQI983052:BQI983055 CAE983052:CAE983055 CKA983052:CKA983055 CTW983052:CTW983055 DDS983052:DDS983055 DNO983052:DNO983055 DXK983052:DXK983055 EHG983052:EHG983055 ERC983052:ERC983055 FAY983052:FAY983055 FKU983052:FKU983055 FUQ983052:FUQ983055 GEM983052:GEM983055 GOI983052:GOI983055 GYE983052:GYE983055 HIA983052:HIA983055 HRW983052:HRW983055 IBS983052:IBS983055 ILO983052:ILO983055 IVK983052:IVK983055 JFG983052:JFG983055 JPC983052:JPC983055 JYY983052:JYY983055 KIU983052:KIU983055 KSQ983052:KSQ983055 LCM983052:LCM983055 LMI983052:LMI983055 LWE983052:LWE983055 MGA983052:MGA983055 MPW983052:MPW983055 MZS983052:MZS983055 NJO983052:NJO983055 NTK983052:NTK983055 ODG983052:ODG983055 ONC983052:ONC983055 OWY983052:OWY983055 PGU983052:PGU983055 PQQ983052:PQQ983055 QAM983052:QAM983055 QKI983052:QKI983055 QUE983052:QUE983055 REA983052:REA983055 RNW983052:RNW983055 RXS983052:RXS983055 SHO983052:SHO983055 SRK983052:SRK983055 TBG983052:TBG983055 TLC983052:TLC983055 TUY983052:TUY983055 UEU983052:UEU983055 UOQ983052:UOQ983055 UYM983052:UYM983055 VII983052:VII983055 VSE983052:VSE983055 WCA983052:WCA983055 WLW983052:WLW983055 WVS983052:WVS983055 K17:K32 JG17:JG32 TC17:TC32 ACY17:ACY32 AMU17:AMU32 AWQ17:AWQ32 BGM17:BGM32 BQI17:BQI32 CAE17:CAE32 CKA17:CKA32 CTW17:CTW32 DDS17:DDS32 DNO17:DNO32 DXK17:DXK32 EHG17:EHG32 ERC17:ERC32 FAY17:FAY32 FKU17:FKU32 FUQ17:FUQ32 GEM17:GEM32 GOI17:GOI32 GYE17:GYE32 HIA17:HIA32 HRW17:HRW32 IBS17:IBS32 ILO17:ILO32 IVK17:IVK32 JFG17:JFG32 JPC17:JPC32 JYY17:JYY32 KIU17:KIU32 KSQ17:KSQ32 LCM17:LCM32 LMI17:LMI32 LWE17:LWE32 MGA17:MGA32 MPW17:MPW32 MZS17:MZS32 NJO17:NJO32 NTK17:NTK32 ODG17:ODG32 ONC17:ONC32 OWY17:OWY32 PGU17:PGU32 PQQ17:PQQ32 QAM17:QAM32 QKI17:QKI32 QUE17:QUE32 REA17:REA32 RNW17:RNW32 RXS17:RXS32 SHO17:SHO32 SRK17:SRK32 TBG17:TBG32 TLC17:TLC32 TUY17:TUY32 UEU17:UEU32 UOQ17:UOQ32 UYM17:UYM32 VII17:VII32 VSE17:VSE32 WCA17:WCA32 WLW17:WLW32 WVS17:WVS32 K65553:K65568 JG65553:JG65568 TC65553:TC65568 ACY65553:ACY65568 AMU65553:AMU65568 AWQ65553:AWQ65568 BGM65553:BGM65568 BQI65553:BQI65568 CAE65553:CAE65568 CKA65553:CKA65568 CTW65553:CTW65568 DDS65553:DDS65568 DNO65553:DNO65568 DXK65553:DXK65568 EHG65553:EHG65568 ERC65553:ERC65568 FAY65553:FAY65568 FKU65553:FKU65568 FUQ65553:FUQ65568 GEM65553:GEM65568 GOI65553:GOI65568 GYE65553:GYE65568 HIA65553:HIA65568 HRW65553:HRW65568 IBS65553:IBS65568 ILO65553:ILO65568 IVK65553:IVK65568 JFG65553:JFG65568 JPC65553:JPC65568 JYY65553:JYY65568 KIU65553:KIU65568 KSQ65553:KSQ65568 LCM65553:LCM65568 LMI65553:LMI65568 LWE65553:LWE65568 MGA65553:MGA65568 MPW65553:MPW65568 MZS65553:MZS65568 NJO65553:NJO65568 NTK65553:NTK65568 ODG65553:ODG65568 ONC65553:ONC65568 OWY65553:OWY65568 PGU65553:PGU65568 PQQ65553:PQQ65568 QAM65553:QAM65568 QKI65553:QKI65568 QUE65553:QUE65568 REA65553:REA65568 RNW65553:RNW65568 RXS65553:RXS65568 SHO65553:SHO65568 SRK65553:SRK65568 TBG65553:TBG65568 TLC65553:TLC65568 TUY65553:TUY65568 UEU65553:UEU65568 UOQ65553:UOQ65568 UYM65553:UYM65568 VII65553:VII65568 VSE65553:VSE65568 WCA65553:WCA65568 WLW65553:WLW65568 WVS65553:WVS65568 K131089:K131104 JG131089:JG131104 TC131089:TC131104 ACY131089:ACY131104 AMU131089:AMU131104 AWQ131089:AWQ131104 BGM131089:BGM131104 BQI131089:BQI131104 CAE131089:CAE131104 CKA131089:CKA131104 CTW131089:CTW131104 DDS131089:DDS131104 DNO131089:DNO131104 DXK131089:DXK131104 EHG131089:EHG131104 ERC131089:ERC131104 FAY131089:FAY131104 FKU131089:FKU131104 FUQ131089:FUQ131104 GEM131089:GEM131104 GOI131089:GOI131104 GYE131089:GYE131104 HIA131089:HIA131104 HRW131089:HRW131104 IBS131089:IBS131104 ILO131089:ILO131104 IVK131089:IVK131104 JFG131089:JFG131104 JPC131089:JPC131104 JYY131089:JYY131104 KIU131089:KIU131104 KSQ131089:KSQ131104 LCM131089:LCM131104 LMI131089:LMI131104 LWE131089:LWE131104 MGA131089:MGA131104 MPW131089:MPW131104 MZS131089:MZS131104 NJO131089:NJO131104 NTK131089:NTK131104 ODG131089:ODG131104 ONC131089:ONC131104 OWY131089:OWY131104 PGU131089:PGU131104 PQQ131089:PQQ131104 QAM131089:QAM131104 QKI131089:QKI131104 QUE131089:QUE131104 REA131089:REA131104 RNW131089:RNW131104 RXS131089:RXS131104 SHO131089:SHO131104 SRK131089:SRK131104 TBG131089:TBG131104 TLC131089:TLC131104 TUY131089:TUY131104 UEU131089:UEU131104 UOQ131089:UOQ131104 UYM131089:UYM131104 VII131089:VII131104 VSE131089:VSE131104 WCA131089:WCA131104 WLW131089:WLW131104 WVS131089:WVS131104 K196625:K196640 JG196625:JG196640 TC196625:TC196640 ACY196625:ACY196640 AMU196625:AMU196640 AWQ196625:AWQ196640 BGM196625:BGM196640 BQI196625:BQI196640 CAE196625:CAE196640 CKA196625:CKA196640 CTW196625:CTW196640 DDS196625:DDS196640 DNO196625:DNO196640 DXK196625:DXK196640 EHG196625:EHG196640 ERC196625:ERC196640 FAY196625:FAY196640 FKU196625:FKU196640 FUQ196625:FUQ196640 GEM196625:GEM196640 GOI196625:GOI196640 GYE196625:GYE196640 HIA196625:HIA196640 HRW196625:HRW196640 IBS196625:IBS196640 ILO196625:ILO196640 IVK196625:IVK196640 JFG196625:JFG196640 JPC196625:JPC196640 JYY196625:JYY196640 KIU196625:KIU196640 KSQ196625:KSQ196640 LCM196625:LCM196640 LMI196625:LMI196640 LWE196625:LWE196640 MGA196625:MGA196640 MPW196625:MPW196640 MZS196625:MZS196640 NJO196625:NJO196640 NTK196625:NTK196640 ODG196625:ODG196640 ONC196625:ONC196640 OWY196625:OWY196640 PGU196625:PGU196640 PQQ196625:PQQ196640 QAM196625:QAM196640 QKI196625:QKI196640 QUE196625:QUE196640 REA196625:REA196640 RNW196625:RNW196640 RXS196625:RXS196640 SHO196625:SHO196640 SRK196625:SRK196640 TBG196625:TBG196640 TLC196625:TLC196640 TUY196625:TUY196640 UEU196625:UEU196640 UOQ196625:UOQ196640 UYM196625:UYM196640 VII196625:VII196640 VSE196625:VSE196640 WCA196625:WCA196640 WLW196625:WLW196640 WVS196625:WVS196640 K262161:K262176 JG262161:JG262176 TC262161:TC262176 ACY262161:ACY262176 AMU262161:AMU262176 AWQ262161:AWQ262176 BGM262161:BGM262176 BQI262161:BQI262176 CAE262161:CAE262176 CKA262161:CKA262176 CTW262161:CTW262176 DDS262161:DDS262176 DNO262161:DNO262176 DXK262161:DXK262176 EHG262161:EHG262176 ERC262161:ERC262176 FAY262161:FAY262176 FKU262161:FKU262176 FUQ262161:FUQ262176 GEM262161:GEM262176 GOI262161:GOI262176 GYE262161:GYE262176 HIA262161:HIA262176 HRW262161:HRW262176 IBS262161:IBS262176 ILO262161:ILO262176 IVK262161:IVK262176 JFG262161:JFG262176 JPC262161:JPC262176 JYY262161:JYY262176 KIU262161:KIU262176 KSQ262161:KSQ262176 LCM262161:LCM262176 LMI262161:LMI262176 LWE262161:LWE262176 MGA262161:MGA262176 MPW262161:MPW262176 MZS262161:MZS262176 NJO262161:NJO262176 NTK262161:NTK262176 ODG262161:ODG262176 ONC262161:ONC262176 OWY262161:OWY262176 PGU262161:PGU262176 PQQ262161:PQQ262176 QAM262161:QAM262176 QKI262161:QKI262176 QUE262161:QUE262176 REA262161:REA262176 RNW262161:RNW262176 RXS262161:RXS262176 SHO262161:SHO262176 SRK262161:SRK262176 TBG262161:TBG262176 TLC262161:TLC262176 TUY262161:TUY262176 UEU262161:UEU262176 UOQ262161:UOQ262176 UYM262161:UYM262176 VII262161:VII262176 VSE262161:VSE262176 WCA262161:WCA262176 WLW262161:WLW262176 WVS262161:WVS262176 K327697:K327712 JG327697:JG327712 TC327697:TC327712 ACY327697:ACY327712 AMU327697:AMU327712 AWQ327697:AWQ327712 BGM327697:BGM327712 BQI327697:BQI327712 CAE327697:CAE327712 CKA327697:CKA327712 CTW327697:CTW327712 DDS327697:DDS327712 DNO327697:DNO327712 DXK327697:DXK327712 EHG327697:EHG327712 ERC327697:ERC327712 FAY327697:FAY327712 FKU327697:FKU327712 FUQ327697:FUQ327712 GEM327697:GEM327712 GOI327697:GOI327712 GYE327697:GYE327712 HIA327697:HIA327712 HRW327697:HRW327712 IBS327697:IBS327712 ILO327697:ILO327712 IVK327697:IVK327712 JFG327697:JFG327712 JPC327697:JPC327712 JYY327697:JYY327712 KIU327697:KIU327712 KSQ327697:KSQ327712 LCM327697:LCM327712 LMI327697:LMI327712 LWE327697:LWE327712 MGA327697:MGA327712 MPW327697:MPW327712 MZS327697:MZS327712 NJO327697:NJO327712 NTK327697:NTK327712 ODG327697:ODG327712 ONC327697:ONC327712 OWY327697:OWY327712 PGU327697:PGU327712 PQQ327697:PQQ327712 QAM327697:QAM327712 QKI327697:QKI327712 QUE327697:QUE327712 REA327697:REA327712 RNW327697:RNW327712 RXS327697:RXS327712 SHO327697:SHO327712 SRK327697:SRK327712 TBG327697:TBG327712 TLC327697:TLC327712 TUY327697:TUY327712 UEU327697:UEU327712 UOQ327697:UOQ327712 UYM327697:UYM327712 VII327697:VII327712 VSE327697:VSE327712 WCA327697:WCA327712 WLW327697:WLW327712 WVS327697:WVS327712 K393233:K393248 JG393233:JG393248 TC393233:TC393248 ACY393233:ACY393248 AMU393233:AMU393248 AWQ393233:AWQ393248 BGM393233:BGM393248 BQI393233:BQI393248 CAE393233:CAE393248 CKA393233:CKA393248 CTW393233:CTW393248 DDS393233:DDS393248 DNO393233:DNO393248 DXK393233:DXK393248 EHG393233:EHG393248 ERC393233:ERC393248 FAY393233:FAY393248 FKU393233:FKU393248 FUQ393233:FUQ393248 GEM393233:GEM393248 GOI393233:GOI393248 GYE393233:GYE393248 HIA393233:HIA393248 HRW393233:HRW393248 IBS393233:IBS393248 ILO393233:ILO393248 IVK393233:IVK393248 JFG393233:JFG393248 JPC393233:JPC393248 JYY393233:JYY393248 KIU393233:KIU393248 KSQ393233:KSQ393248 LCM393233:LCM393248 LMI393233:LMI393248 LWE393233:LWE393248 MGA393233:MGA393248 MPW393233:MPW393248 MZS393233:MZS393248 NJO393233:NJO393248 NTK393233:NTK393248 ODG393233:ODG393248 ONC393233:ONC393248 OWY393233:OWY393248 PGU393233:PGU393248 PQQ393233:PQQ393248 QAM393233:QAM393248 QKI393233:QKI393248 QUE393233:QUE393248 REA393233:REA393248 RNW393233:RNW393248 RXS393233:RXS393248 SHO393233:SHO393248 SRK393233:SRK393248 TBG393233:TBG393248 TLC393233:TLC393248 TUY393233:TUY393248 UEU393233:UEU393248 UOQ393233:UOQ393248 UYM393233:UYM393248 VII393233:VII393248 VSE393233:VSE393248 WCA393233:WCA393248 WLW393233:WLW393248 WVS393233:WVS393248 K458769:K458784 JG458769:JG458784 TC458769:TC458784 ACY458769:ACY458784 AMU458769:AMU458784 AWQ458769:AWQ458784 BGM458769:BGM458784 BQI458769:BQI458784 CAE458769:CAE458784 CKA458769:CKA458784 CTW458769:CTW458784 DDS458769:DDS458784 DNO458769:DNO458784 DXK458769:DXK458784 EHG458769:EHG458784 ERC458769:ERC458784 FAY458769:FAY458784 FKU458769:FKU458784 FUQ458769:FUQ458784 GEM458769:GEM458784 GOI458769:GOI458784 GYE458769:GYE458784 HIA458769:HIA458784 HRW458769:HRW458784 IBS458769:IBS458784 ILO458769:ILO458784 IVK458769:IVK458784 JFG458769:JFG458784 JPC458769:JPC458784 JYY458769:JYY458784 KIU458769:KIU458784 KSQ458769:KSQ458784 LCM458769:LCM458784 LMI458769:LMI458784 LWE458769:LWE458784 MGA458769:MGA458784 MPW458769:MPW458784 MZS458769:MZS458784 NJO458769:NJO458784 NTK458769:NTK458784 ODG458769:ODG458784 ONC458769:ONC458784 OWY458769:OWY458784 PGU458769:PGU458784 PQQ458769:PQQ458784 QAM458769:QAM458784 QKI458769:QKI458784 QUE458769:QUE458784 REA458769:REA458784 RNW458769:RNW458784 RXS458769:RXS458784 SHO458769:SHO458784 SRK458769:SRK458784 TBG458769:TBG458784 TLC458769:TLC458784 TUY458769:TUY458784 UEU458769:UEU458784 UOQ458769:UOQ458784 UYM458769:UYM458784 VII458769:VII458784 VSE458769:VSE458784 WCA458769:WCA458784 WLW458769:WLW458784 WVS458769:WVS458784 K524305:K524320 JG524305:JG524320 TC524305:TC524320 ACY524305:ACY524320 AMU524305:AMU524320 AWQ524305:AWQ524320 BGM524305:BGM524320 BQI524305:BQI524320 CAE524305:CAE524320 CKA524305:CKA524320 CTW524305:CTW524320 DDS524305:DDS524320 DNO524305:DNO524320 DXK524305:DXK524320 EHG524305:EHG524320 ERC524305:ERC524320 FAY524305:FAY524320 FKU524305:FKU524320 FUQ524305:FUQ524320 GEM524305:GEM524320 GOI524305:GOI524320 GYE524305:GYE524320 HIA524305:HIA524320 HRW524305:HRW524320 IBS524305:IBS524320 ILO524305:ILO524320 IVK524305:IVK524320 JFG524305:JFG524320 JPC524305:JPC524320 JYY524305:JYY524320 KIU524305:KIU524320 KSQ524305:KSQ524320 LCM524305:LCM524320 LMI524305:LMI524320 LWE524305:LWE524320 MGA524305:MGA524320 MPW524305:MPW524320 MZS524305:MZS524320 NJO524305:NJO524320 NTK524305:NTK524320 ODG524305:ODG524320 ONC524305:ONC524320 OWY524305:OWY524320 PGU524305:PGU524320 PQQ524305:PQQ524320 QAM524305:QAM524320 QKI524305:QKI524320 QUE524305:QUE524320 REA524305:REA524320 RNW524305:RNW524320 RXS524305:RXS524320 SHO524305:SHO524320 SRK524305:SRK524320 TBG524305:TBG524320 TLC524305:TLC524320 TUY524305:TUY524320 UEU524305:UEU524320 UOQ524305:UOQ524320 UYM524305:UYM524320 VII524305:VII524320 VSE524305:VSE524320 WCA524305:WCA524320 WLW524305:WLW524320 WVS524305:WVS524320 K589841:K589856 JG589841:JG589856 TC589841:TC589856 ACY589841:ACY589856 AMU589841:AMU589856 AWQ589841:AWQ589856 BGM589841:BGM589856 BQI589841:BQI589856 CAE589841:CAE589856 CKA589841:CKA589856 CTW589841:CTW589856 DDS589841:DDS589856 DNO589841:DNO589856 DXK589841:DXK589856 EHG589841:EHG589856 ERC589841:ERC589856 FAY589841:FAY589856 FKU589841:FKU589856 FUQ589841:FUQ589856 GEM589841:GEM589856 GOI589841:GOI589856 GYE589841:GYE589856 HIA589841:HIA589856 HRW589841:HRW589856 IBS589841:IBS589856 ILO589841:ILO589856 IVK589841:IVK589856 JFG589841:JFG589856 JPC589841:JPC589856 JYY589841:JYY589856 KIU589841:KIU589856 KSQ589841:KSQ589856 LCM589841:LCM589856 LMI589841:LMI589856 LWE589841:LWE589856 MGA589841:MGA589856 MPW589841:MPW589856 MZS589841:MZS589856 NJO589841:NJO589856 NTK589841:NTK589856 ODG589841:ODG589856 ONC589841:ONC589856 OWY589841:OWY589856 PGU589841:PGU589856 PQQ589841:PQQ589856 QAM589841:QAM589856 QKI589841:QKI589856 QUE589841:QUE589856 REA589841:REA589856 RNW589841:RNW589856 RXS589841:RXS589856 SHO589841:SHO589856 SRK589841:SRK589856 TBG589841:TBG589856 TLC589841:TLC589856 TUY589841:TUY589856 UEU589841:UEU589856 UOQ589841:UOQ589856 UYM589841:UYM589856 VII589841:VII589856 VSE589841:VSE589856 WCA589841:WCA589856 WLW589841:WLW589856 WVS589841:WVS589856 K655377:K655392 JG655377:JG655392 TC655377:TC655392 ACY655377:ACY655392 AMU655377:AMU655392 AWQ655377:AWQ655392 BGM655377:BGM655392 BQI655377:BQI655392 CAE655377:CAE655392 CKA655377:CKA655392 CTW655377:CTW655392 DDS655377:DDS655392 DNO655377:DNO655392 DXK655377:DXK655392 EHG655377:EHG655392 ERC655377:ERC655392 FAY655377:FAY655392 FKU655377:FKU655392 FUQ655377:FUQ655392 GEM655377:GEM655392 GOI655377:GOI655392 GYE655377:GYE655392 HIA655377:HIA655392 HRW655377:HRW655392 IBS655377:IBS655392 ILO655377:ILO655392 IVK655377:IVK655392 JFG655377:JFG655392 JPC655377:JPC655392 JYY655377:JYY655392 KIU655377:KIU655392 KSQ655377:KSQ655392 LCM655377:LCM655392 LMI655377:LMI655392 LWE655377:LWE655392 MGA655377:MGA655392 MPW655377:MPW655392 MZS655377:MZS655392 NJO655377:NJO655392 NTK655377:NTK655392 ODG655377:ODG655392 ONC655377:ONC655392 OWY655377:OWY655392 PGU655377:PGU655392 PQQ655377:PQQ655392 QAM655377:QAM655392 QKI655377:QKI655392 QUE655377:QUE655392 REA655377:REA655392 RNW655377:RNW655392 RXS655377:RXS655392 SHO655377:SHO655392 SRK655377:SRK655392 TBG655377:TBG655392 TLC655377:TLC655392 TUY655377:TUY655392 UEU655377:UEU655392 UOQ655377:UOQ655392 UYM655377:UYM655392 VII655377:VII655392 VSE655377:VSE655392 WCA655377:WCA655392 WLW655377:WLW655392 WVS655377:WVS655392 K720913:K720928 JG720913:JG720928 TC720913:TC720928 ACY720913:ACY720928 AMU720913:AMU720928 AWQ720913:AWQ720928 BGM720913:BGM720928 BQI720913:BQI720928 CAE720913:CAE720928 CKA720913:CKA720928 CTW720913:CTW720928 DDS720913:DDS720928 DNO720913:DNO720928 DXK720913:DXK720928 EHG720913:EHG720928 ERC720913:ERC720928 FAY720913:FAY720928 FKU720913:FKU720928 FUQ720913:FUQ720928 GEM720913:GEM720928 GOI720913:GOI720928 GYE720913:GYE720928 HIA720913:HIA720928 HRW720913:HRW720928 IBS720913:IBS720928 ILO720913:ILO720928 IVK720913:IVK720928 JFG720913:JFG720928 JPC720913:JPC720928 JYY720913:JYY720928 KIU720913:KIU720928 KSQ720913:KSQ720928 LCM720913:LCM720928 LMI720913:LMI720928 LWE720913:LWE720928 MGA720913:MGA720928 MPW720913:MPW720928 MZS720913:MZS720928 NJO720913:NJO720928 NTK720913:NTK720928 ODG720913:ODG720928 ONC720913:ONC720928 OWY720913:OWY720928 PGU720913:PGU720928 PQQ720913:PQQ720928 QAM720913:QAM720928 QKI720913:QKI720928 QUE720913:QUE720928 REA720913:REA720928 RNW720913:RNW720928 RXS720913:RXS720928 SHO720913:SHO720928 SRK720913:SRK720928 TBG720913:TBG720928 TLC720913:TLC720928 TUY720913:TUY720928 UEU720913:UEU720928 UOQ720913:UOQ720928 UYM720913:UYM720928 VII720913:VII720928 VSE720913:VSE720928 WCA720913:WCA720928 WLW720913:WLW720928 WVS720913:WVS720928 K786449:K786464 JG786449:JG786464 TC786449:TC786464 ACY786449:ACY786464 AMU786449:AMU786464 AWQ786449:AWQ786464 BGM786449:BGM786464 BQI786449:BQI786464 CAE786449:CAE786464 CKA786449:CKA786464 CTW786449:CTW786464 DDS786449:DDS786464 DNO786449:DNO786464 DXK786449:DXK786464 EHG786449:EHG786464 ERC786449:ERC786464 FAY786449:FAY786464 FKU786449:FKU786464 FUQ786449:FUQ786464 GEM786449:GEM786464 GOI786449:GOI786464 GYE786449:GYE786464 HIA786449:HIA786464 HRW786449:HRW786464 IBS786449:IBS786464 ILO786449:ILO786464 IVK786449:IVK786464 JFG786449:JFG786464 JPC786449:JPC786464 JYY786449:JYY786464 KIU786449:KIU786464 KSQ786449:KSQ786464 LCM786449:LCM786464 LMI786449:LMI786464 LWE786449:LWE786464 MGA786449:MGA786464 MPW786449:MPW786464 MZS786449:MZS786464 NJO786449:NJO786464 NTK786449:NTK786464 ODG786449:ODG786464 ONC786449:ONC786464 OWY786449:OWY786464 PGU786449:PGU786464 PQQ786449:PQQ786464 QAM786449:QAM786464 QKI786449:QKI786464 QUE786449:QUE786464 REA786449:REA786464 RNW786449:RNW786464 RXS786449:RXS786464 SHO786449:SHO786464 SRK786449:SRK786464 TBG786449:TBG786464 TLC786449:TLC786464 TUY786449:TUY786464 UEU786449:UEU786464 UOQ786449:UOQ786464 UYM786449:UYM786464 VII786449:VII786464 VSE786449:VSE786464 WCA786449:WCA786464 WLW786449:WLW786464 WVS786449:WVS786464 K851985:K852000 JG851985:JG852000 TC851985:TC852000 ACY851985:ACY852000 AMU851985:AMU852000 AWQ851985:AWQ852000 BGM851985:BGM852000 BQI851985:BQI852000 CAE851985:CAE852000 CKA851985:CKA852000 CTW851985:CTW852000 DDS851985:DDS852000 DNO851985:DNO852000 DXK851985:DXK852000 EHG851985:EHG852000 ERC851985:ERC852000 FAY851985:FAY852000 FKU851985:FKU852000 FUQ851985:FUQ852000 GEM851985:GEM852000 GOI851985:GOI852000 GYE851985:GYE852000 HIA851985:HIA852000 HRW851985:HRW852000 IBS851985:IBS852000 ILO851985:ILO852000 IVK851985:IVK852000 JFG851985:JFG852000 JPC851985:JPC852000 JYY851985:JYY852000 KIU851985:KIU852000 KSQ851985:KSQ852000 LCM851985:LCM852000 LMI851985:LMI852000 LWE851985:LWE852000 MGA851985:MGA852000 MPW851985:MPW852000 MZS851985:MZS852000 NJO851985:NJO852000 NTK851985:NTK852000 ODG851985:ODG852000 ONC851985:ONC852000 OWY851985:OWY852000 PGU851985:PGU852000 PQQ851985:PQQ852000 QAM851985:QAM852000 QKI851985:QKI852000 QUE851985:QUE852000 REA851985:REA852000 RNW851985:RNW852000 RXS851985:RXS852000 SHO851985:SHO852000 SRK851985:SRK852000 TBG851985:TBG852000 TLC851985:TLC852000 TUY851985:TUY852000 UEU851985:UEU852000 UOQ851985:UOQ852000 UYM851985:UYM852000 VII851985:VII852000 VSE851985:VSE852000 WCA851985:WCA852000 WLW851985:WLW852000 WVS851985:WVS852000 K917521:K917536 JG917521:JG917536 TC917521:TC917536 ACY917521:ACY917536 AMU917521:AMU917536 AWQ917521:AWQ917536 BGM917521:BGM917536 BQI917521:BQI917536 CAE917521:CAE917536 CKA917521:CKA917536 CTW917521:CTW917536 DDS917521:DDS917536 DNO917521:DNO917536 DXK917521:DXK917536 EHG917521:EHG917536 ERC917521:ERC917536 FAY917521:FAY917536 FKU917521:FKU917536 FUQ917521:FUQ917536 GEM917521:GEM917536 GOI917521:GOI917536 GYE917521:GYE917536 HIA917521:HIA917536 HRW917521:HRW917536 IBS917521:IBS917536 ILO917521:ILO917536 IVK917521:IVK917536 JFG917521:JFG917536 JPC917521:JPC917536 JYY917521:JYY917536 KIU917521:KIU917536 KSQ917521:KSQ917536 LCM917521:LCM917536 LMI917521:LMI917536 LWE917521:LWE917536 MGA917521:MGA917536 MPW917521:MPW917536 MZS917521:MZS917536 NJO917521:NJO917536 NTK917521:NTK917536 ODG917521:ODG917536 ONC917521:ONC917536 OWY917521:OWY917536 PGU917521:PGU917536 PQQ917521:PQQ917536 QAM917521:QAM917536 QKI917521:QKI917536 QUE917521:QUE917536 REA917521:REA917536 RNW917521:RNW917536 RXS917521:RXS917536 SHO917521:SHO917536 SRK917521:SRK917536 TBG917521:TBG917536 TLC917521:TLC917536 TUY917521:TUY917536 UEU917521:UEU917536 UOQ917521:UOQ917536 UYM917521:UYM917536 VII917521:VII917536 VSE917521:VSE917536 WCA917521:WCA917536 WLW917521:WLW917536 WVS917521:WVS917536 K983057:K983072 JG983057:JG983072 TC983057:TC983072 ACY983057:ACY983072 AMU983057:AMU983072 AWQ983057:AWQ983072 BGM983057:BGM983072 BQI983057:BQI983072 CAE983057:CAE983072 CKA983057:CKA983072 CTW983057:CTW983072 DDS983057:DDS983072 DNO983057:DNO983072 DXK983057:DXK983072 EHG983057:EHG983072 ERC983057:ERC983072 FAY983057:FAY983072 FKU983057:FKU983072 FUQ983057:FUQ983072 GEM983057:GEM983072 GOI983057:GOI983072 GYE983057:GYE983072 HIA983057:HIA983072 HRW983057:HRW983072 IBS983057:IBS983072 ILO983057:ILO983072 IVK983057:IVK983072 JFG983057:JFG983072 JPC983057:JPC983072 JYY983057:JYY983072 KIU983057:KIU983072 KSQ983057:KSQ983072 LCM983057:LCM983072 LMI983057:LMI983072 LWE983057:LWE983072 MGA983057:MGA983072 MPW983057:MPW983072 MZS983057:MZS983072 NJO983057:NJO983072 NTK983057:NTK983072 ODG983057:ODG983072 ONC983057:ONC983072 OWY983057:OWY983072 PGU983057:PGU983072 PQQ983057:PQQ983072 QAM983057:QAM983072 QKI983057:QKI983072 QUE983057:QUE983072 REA983057:REA983072 RNW983057:RNW983072 RXS983057:RXS983072 SHO983057:SHO983072 SRK983057:SRK983072 TBG983057:TBG983072 TLC983057:TLC983072 TUY983057:TUY983072 UEU983057:UEU983072 UOQ983057:UOQ983072 UYM983057:UYM983072 VII983057:VII983072 VSE983057:VSE983072 WCA983057:WCA983072 WLW983057:WLW983072 WVS983057:WVS983072" xr:uid="{11A4BCD8-41B8-489E-8B8D-D4A65F60262C}"/>
  </dataValidations>
  <pageMargins left="0.2" right="0.2" top="0.75" bottom="0.75" header="0.3" footer="0.3"/>
  <pageSetup paperSize="9" scale="41" orientation="landscape"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5157-2750-4B36-A2D5-553077B38ED4}">
  <dimension ref="B2:Q56"/>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1924" t="s">
        <v>4603</v>
      </c>
      <c r="G2" s="5" t="s">
        <v>2</v>
      </c>
      <c r="H2" s="6"/>
      <c r="I2" s="7"/>
      <c r="J2" s="8">
        <f>SUM(H:H)</f>
        <v>1196788</v>
      </c>
    </row>
    <row r="3" spans="2:17" ht="20.100000000000001" customHeight="1">
      <c r="B3" s="2" t="s">
        <v>3</v>
      </c>
      <c r="C3" s="2"/>
      <c r="D3" s="2"/>
      <c r="E3" s="1924" t="s">
        <v>4604</v>
      </c>
    </row>
    <row r="4" spans="2:17" ht="20.100000000000001" customHeight="1">
      <c r="B4" s="2" t="s">
        <v>5</v>
      </c>
      <c r="C4" s="2"/>
      <c r="D4" s="2"/>
      <c r="E4" s="13">
        <v>225542</v>
      </c>
    </row>
    <row r="5" spans="2:17" ht="20.100000000000001" customHeight="1">
      <c r="B5" s="2" t="s">
        <v>8</v>
      </c>
      <c r="C5" s="2"/>
      <c r="D5" s="2"/>
      <c r="E5" s="18">
        <v>45932</v>
      </c>
    </row>
    <row r="6" spans="2:17" ht="20.100000000000001" customHeight="1">
      <c r="B6" s="2" t="s">
        <v>10</v>
      </c>
      <c r="C6" s="2"/>
      <c r="D6" s="2"/>
      <c r="E6" s="18">
        <v>45978</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8.75" customHeight="1">
      <c r="B9" s="28"/>
      <c r="C9" s="28"/>
      <c r="D9" s="28"/>
      <c r="E9" s="35"/>
      <c r="F9" s="27"/>
      <c r="G9" s="553">
        <v>0</v>
      </c>
      <c r="H9" s="553">
        <f>F9*G9</f>
        <v>0</v>
      </c>
      <c r="I9" s="31"/>
      <c r="J9" s="73"/>
      <c r="K9" s="73"/>
      <c r="L9" s="27"/>
      <c r="M9" s="32"/>
      <c r="N9" s="28"/>
      <c r="O9" s="27"/>
      <c r="P9" s="32"/>
      <c r="Q9" s="33"/>
    </row>
    <row r="10" spans="2:17" s="4" customFormat="1" ht="19.7" customHeight="1">
      <c r="B10" s="28">
        <v>1</v>
      </c>
      <c r="C10" s="692" t="s">
        <v>309</v>
      </c>
      <c r="D10" s="692" t="s">
        <v>309</v>
      </c>
      <c r="E10" s="35" t="s">
        <v>4605</v>
      </c>
      <c r="F10" s="826">
        <v>1</v>
      </c>
      <c r="G10" s="930">
        <v>817000</v>
      </c>
      <c r="H10" s="566">
        <f t="shared" ref="H10:H46" si="0">F10*G10</f>
        <v>817000</v>
      </c>
      <c r="I10" s="194"/>
      <c r="J10" s="156" t="s">
        <v>4606</v>
      </c>
      <c r="K10" s="73" t="s">
        <v>4607</v>
      </c>
      <c r="L10" s="27"/>
      <c r="M10" s="32">
        <v>45866</v>
      </c>
      <c r="N10" s="28"/>
      <c r="O10" s="40">
        <v>45932</v>
      </c>
      <c r="P10" s="32">
        <v>45957</v>
      </c>
      <c r="Q10" s="33">
        <v>45957</v>
      </c>
    </row>
    <row r="11" spans="2:17" s="4" customFormat="1" ht="19.7" customHeight="1">
      <c r="B11" s="28">
        <v>1</v>
      </c>
      <c r="C11" s="692" t="s">
        <v>309</v>
      </c>
      <c r="D11" s="692" t="s">
        <v>309</v>
      </c>
      <c r="E11" s="35" t="s">
        <v>4608</v>
      </c>
      <c r="F11" s="826">
        <v>1</v>
      </c>
      <c r="G11" s="930">
        <v>12000</v>
      </c>
      <c r="H11" s="566">
        <f t="shared" si="0"/>
        <v>12000</v>
      </c>
      <c r="I11" s="194"/>
      <c r="J11" s="156"/>
      <c r="K11" s="73" t="s">
        <v>4607</v>
      </c>
      <c r="L11" s="27"/>
      <c r="M11" s="32">
        <v>45866</v>
      </c>
      <c r="N11" s="28"/>
      <c r="O11" s="40">
        <v>45932</v>
      </c>
      <c r="P11" s="32">
        <v>45957</v>
      </c>
      <c r="Q11" s="33">
        <v>45957</v>
      </c>
    </row>
    <row r="12" spans="2:17" s="4" customFormat="1" ht="19.7" customHeight="1">
      <c r="B12" s="28">
        <v>2</v>
      </c>
      <c r="C12" s="692" t="s">
        <v>309</v>
      </c>
      <c r="D12" s="692" t="s">
        <v>309</v>
      </c>
      <c r="E12" s="35" t="s">
        <v>4609</v>
      </c>
      <c r="F12" s="826">
        <v>1</v>
      </c>
      <c r="G12" s="930">
        <v>50000</v>
      </c>
      <c r="H12" s="566">
        <f t="shared" si="0"/>
        <v>50000</v>
      </c>
      <c r="I12" s="194"/>
      <c r="J12" s="156" t="s">
        <v>4610</v>
      </c>
      <c r="K12" s="73" t="s">
        <v>4607</v>
      </c>
      <c r="L12" s="27"/>
      <c r="M12" s="32">
        <v>45866</v>
      </c>
      <c r="N12" s="28"/>
      <c r="O12" s="40">
        <v>45932</v>
      </c>
      <c r="P12" s="32">
        <v>45957</v>
      </c>
      <c r="Q12" s="33">
        <v>45957</v>
      </c>
    </row>
    <row r="13" spans="2:17" s="4" customFormat="1" ht="19.7" customHeight="1">
      <c r="B13" s="603"/>
      <c r="C13" s="927"/>
      <c r="D13" s="927"/>
      <c r="E13" s="604"/>
      <c r="F13" s="1398"/>
      <c r="G13" s="930">
        <v>0</v>
      </c>
      <c r="H13" s="566">
        <f t="shared" si="0"/>
        <v>0</v>
      </c>
      <c r="I13" s="194"/>
      <c r="J13" s="156"/>
      <c r="K13" s="27"/>
      <c r="L13" s="27"/>
      <c r="M13" s="32"/>
      <c r="N13" s="28"/>
      <c r="O13" s="27"/>
      <c r="P13" s="32"/>
      <c r="Q13" s="33"/>
    </row>
    <row r="14" spans="2:17" s="4" customFormat="1" ht="19.7" customHeight="1">
      <c r="B14" s="131">
        <v>3</v>
      </c>
      <c r="C14" s="200" t="s">
        <v>309</v>
      </c>
      <c r="D14" s="200" t="s">
        <v>807</v>
      </c>
      <c r="E14" s="148" t="s">
        <v>2415</v>
      </c>
      <c r="F14" s="199">
        <v>1</v>
      </c>
      <c r="G14" s="930">
        <v>3500</v>
      </c>
      <c r="H14" s="566">
        <f>F14*G14</f>
        <v>3500</v>
      </c>
      <c r="I14" s="194"/>
      <c r="J14" s="156" t="s">
        <v>4611</v>
      </c>
      <c r="K14" s="27"/>
      <c r="L14" s="27"/>
      <c r="M14" s="32"/>
      <c r="N14" s="28"/>
      <c r="O14" s="27"/>
      <c r="P14" s="32"/>
      <c r="Q14" s="33"/>
    </row>
    <row r="15" spans="2:17" s="4" customFormat="1" ht="19.7" customHeight="1">
      <c r="B15" s="603"/>
      <c r="C15" s="927"/>
      <c r="D15" s="927"/>
      <c r="E15" s="604"/>
      <c r="F15" s="1398"/>
      <c r="G15" s="930">
        <v>0</v>
      </c>
      <c r="H15" s="566">
        <f>F15*G15</f>
        <v>0</v>
      </c>
      <c r="I15" s="194"/>
      <c r="J15" s="156"/>
      <c r="K15" s="27"/>
      <c r="L15" s="27"/>
      <c r="M15" s="32"/>
      <c r="N15" s="28"/>
      <c r="O15" s="27"/>
      <c r="P15" s="32"/>
      <c r="Q15" s="33"/>
    </row>
    <row r="16" spans="2:17" s="4" customFormat="1" ht="19.7" customHeight="1">
      <c r="B16" s="28">
        <v>7</v>
      </c>
      <c r="C16" s="692" t="s">
        <v>369</v>
      </c>
      <c r="D16" s="692" t="s">
        <v>960</v>
      </c>
      <c r="E16" s="35" t="s">
        <v>961</v>
      </c>
      <c r="F16" s="826">
        <v>1</v>
      </c>
      <c r="G16" s="389">
        <v>2240</v>
      </c>
      <c r="H16" s="827">
        <f>F16*G16</f>
        <v>2240</v>
      </c>
      <c r="I16" s="828"/>
      <c r="J16" s="73" t="s">
        <v>4612</v>
      </c>
      <c r="K16" s="73" t="s">
        <v>4613</v>
      </c>
      <c r="L16" s="27"/>
      <c r="M16" s="32">
        <v>45866</v>
      </c>
      <c r="N16" s="28"/>
      <c r="O16" s="32">
        <v>45895</v>
      </c>
      <c r="P16" s="32">
        <v>45875</v>
      </c>
      <c r="Q16" s="33">
        <v>45874</v>
      </c>
    </row>
    <row r="17" spans="2:17" s="4" customFormat="1" ht="19.7" customHeight="1">
      <c r="B17" s="603"/>
      <c r="C17" s="927"/>
      <c r="D17" s="927"/>
      <c r="E17" s="604"/>
      <c r="F17" s="1398"/>
      <c r="G17" s="930">
        <v>0</v>
      </c>
      <c r="H17" s="566">
        <f t="shared" si="0"/>
        <v>0</v>
      </c>
      <c r="I17" s="194"/>
      <c r="J17" s="156"/>
      <c r="K17" s="27"/>
      <c r="L17" s="27"/>
      <c r="M17" s="32"/>
      <c r="N17" s="28"/>
      <c r="O17" s="27"/>
      <c r="P17" s="32"/>
      <c r="Q17" s="33"/>
    </row>
    <row r="18" spans="2:17" s="4" customFormat="1" ht="19.7" customHeight="1">
      <c r="B18" s="28">
        <v>4</v>
      </c>
      <c r="C18" s="692" t="s">
        <v>55</v>
      </c>
      <c r="D18" s="692" t="s">
        <v>55</v>
      </c>
      <c r="E18" s="35" t="s">
        <v>4614</v>
      </c>
      <c r="F18" s="826">
        <v>1</v>
      </c>
      <c r="G18" s="930">
        <v>7400</v>
      </c>
      <c r="H18" s="566">
        <f t="shared" si="0"/>
        <v>7400</v>
      </c>
      <c r="I18" s="194"/>
      <c r="J18" s="156" t="s">
        <v>2620</v>
      </c>
      <c r="K18" s="73" t="s">
        <v>4615</v>
      </c>
      <c r="L18" s="27"/>
      <c r="M18" s="32">
        <v>45862</v>
      </c>
      <c r="N18" s="28"/>
      <c r="O18" s="27"/>
      <c r="P18" s="32">
        <v>45895</v>
      </c>
      <c r="Q18" s="32">
        <v>45895</v>
      </c>
    </row>
    <row r="19" spans="2:17" s="4" customFormat="1" ht="19.7" customHeight="1">
      <c r="B19" s="28">
        <v>8</v>
      </c>
      <c r="C19" s="692" t="s">
        <v>55</v>
      </c>
      <c r="D19" s="692" t="s">
        <v>55</v>
      </c>
      <c r="E19" s="35" t="s">
        <v>4616</v>
      </c>
      <c r="F19" s="826">
        <v>1</v>
      </c>
      <c r="G19" s="930">
        <v>4415</v>
      </c>
      <c r="H19" s="566">
        <f t="shared" si="0"/>
        <v>4415</v>
      </c>
      <c r="I19" s="194"/>
      <c r="J19" s="156" t="s">
        <v>1480</v>
      </c>
      <c r="K19" s="73" t="s">
        <v>4615</v>
      </c>
      <c r="L19" s="27"/>
      <c r="M19" s="32">
        <v>45862</v>
      </c>
      <c r="N19" s="28"/>
      <c r="O19" s="27"/>
      <c r="P19" s="32">
        <v>45895</v>
      </c>
      <c r="Q19" s="32">
        <v>45895</v>
      </c>
    </row>
    <row r="20" spans="2:17" s="4" customFormat="1" ht="19.7" customHeight="1">
      <c r="B20" s="28">
        <v>8</v>
      </c>
      <c r="C20" s="692" t="s">
        <v>169</v>
      </c>
      <c r="D20" s="692" t="s">
        <v>55</v>
      </c>
      <c r="E20" s="35" t="s">
        <v>4617</v>
      </c>
      <c r="F20" s="826">
        <v>4</v>
      </c>
      <c r="G20" s="930">
        <v>28</v>
      </c>
      <c r="H20" s="566">
        <f t="shared" si="0"/>
        <v>112</v>
      </c>
      <c r="I20" s="194"/>
      <c r="J20" s="156" t="s">
        <v>1482</v>
      </c>
      <c r="K20" s="73" t="s">
        <v>4615</v>
      </c>
      <c r="L20" s="27"/>
      <c r="M20" s="32">
        <v>45862</v>
      </c>
      <c r="N20" s="28"/>
      <c r="O20" s="27"/>
      <c r="P20" s="32">
        <v>45895</v>
      </c>
      <c r="Q20" s="32">
        <v>45895</v>
      </c>
    </row>
    <row r="21" spans="2:17" s="4" customFormat="1" ht="19.7" customHeight="1">
      <c r="B21" s="28">
        <v>8</v>
      </c>
      <c r="C21" s="692" t="s">
        <v>55</v>
      </c>
      <c r="D21" s="692" t="s">
        <v>55</v>
      </c>
      <c r="E21" s="35" t="s">
        <v>4618</v>
      </c>
      <c r="F21" s="826">
        <v>2</v>
      </c>
      <c r="G21" s="930">
        <v>140</v>
      </c>
      <c r="H21" s="566">
        <f t="shared" si="0"/>
        <v>280</v>
      </c>
      <c r="I21" s="194"/>
      <c r="J21" s="156" t="s">
        <v>1968</v>
      </c>
      <c r="K21" s="73" t="s">
        <v>4615</v>
      </c>
      <c r="L21" s="27"/>
      <c r="M21" s="32">
        <v>45862</v>
      </c>
      <c r="N21" s="28"/>
      <c r="O21" s="27"/>
      <c r="P21" s="32">
        <v>45895</v>
      </c>
      <c r="Q21" s="32">
        <v>45895</v>
      </c>
    </row>
    <row r="22" spans="2:17" s="4" customFormat="1" ht="19.7" customHeight="1">
      <c r="B22" s="28">
        <v>8</v>
      </c>
      <c r="C22" s="692" t="s">
        <v>832</v>
      </c>
      <c r="D22" s="692" t="s">
        <v>55</v>
      </c>
      <c r="E22" s="35" t="s">
        <v>4619</v>
      </c>
      <c r="F22" s="826">
        <v>1</v>
      </c>
      <c r="G22" s="930">
        <v>4014</v>
      </c>
      <c r="H22" s="566">
        <f t="shared" si="0"/>
        <v>4014</v>
      </c>
      <c r="I22" s="194"/>
      <c r="J22" s="148" t="s">
        <v>4620</v>
      </c>
      <c r="K22" s="73" t="s">
        <v>4615</v>
      </c>
      <c r="L22" s="27"/>
      <c r="M22" s="32">
        <v>45862</v>
      </c>
      <c r="N22" s="28"/>
      <c r="O22" s="27"/>
      <c r="P22" s="32">
        <v>45895</v>
      </c>
      <c r="Q22" s="32">
        <v>45895</v>
      </c>
    </row>
    <row r="23" spans="2:17" s="4" customFormat="1" ht="19.7" customHeight="1">
      <c r="B23" s="28">
        <v>8</v>
      </c>
      <c r="C23" s="692" t="s">
        <v>832</v>
      </c>
      <c r="D23" s="692" t="s">
        <v>55</v>
      </c>
      <c r="E23" s="35" t="s">
        <v>4621</v>
      </c>
      <c r="F23" s="826">
        <v>1</v>
      </c>
      <c r="G23" s="930">
        <v>2590</v>
      </c>
      <c r="H23" s="566">
        <f t="shared" si="0"/>
        <v>2590</v>
      </c>
      <c r="I23" s="194"/>
      <c r="J23" s="148" t="s">
        <v>4622</v>
      </c>
      <c r="K23" s="73" t="s">
        <v>4615</v>
      </c>
      <c r="L23" s="27"/>
      <c r="M23" s="32">
        <v>45862</v>
      </c>
      <c r="N23" s="28"/>
      <c r="O23" s="27"/>
      <c r="P23" s="32">
        <v>45895</v>
      </c>
      <c r="Q23" s="32">
        <v>45895</v>
      </c>
    </row>
    <row r="24" spans="2:17" s="4" customFormat="1" ht="19.7" customHeight="1">
      <c r="B24" s="28">
        <v>8</v>
      </c>
      <c r="C24" s="692" t="s">
        <v>832</v>
      </c>
      <c r="D24" s="692" t="s">
        <v>55</v>
      </c>
      <c r="E24" s="35" t="s">
        <v>4623</v>
      </c>
      <c r="F24" s="826">
        <v>1</v>
      </c>
      <c r="G24" s="930">
        <v>4770</v>
      </c>
      <c r="H24" s="566">
        <f t="shared" si="0"/>
        <v>4770</v>
      </c>
      <c r="I24" s="194"/>
      <c r="J24" s="148" t="s">
        <v>4624</v>
      </c>
      <c r="K24" s="73" t="s">
        <v>4615</v>
      </c>
      <c r="L24" s="27"/>
      <c r="M24" s="32">
        <v>45862</v>
      </c>
      <c r="N24" s="28"/>
      <c r="O24" s="27"/>
      <c r="P24" s="32">
        <v>45895</v>
      </c>
      <c r="Q24" s="32">
        <v>45895</v>
      </c>
    </row>
    <row r="25" spans="2:17" s="4" customFormat="1" ht="19.7" customHeight="1">
      <c r="B25" s="28">
        <v>7</v>
      </c>
      <c r="C25" s="692" t="s">
        <v>55</v>
      </c>
      <c r="D25" s="692" t="s">
        <v>55</v>
      </c>
      <c r="E25" s="35" t="s">
        <v>4625</v>
      </c>
      <c r="F25" s="826">
        <v>1</v>
      </c>
      <c r="G25" s="930">
        <v>230</v>
      </c>
      <c r="H25" s="566">
        <f t="shared" si="0"/>
        <v>230</v>
      </c>
      <c r="I25" s="194"/>
      <c r="J25" s="156" t="s">
        <v>2003</v>
      </c>
      <c r="K25" s="73" t="s">
        <v>4615</v>
      </c>
      <c r="L25" s="27"/>
      <c r="M25" s="32">
        <v>45862</v>
      </c>
      <c r="N25" s="28"/>
      <c r="O25" s="27"/>
      <c r="P25" s="32">
        <v>45895</v>
      </c>
      <c r="Q25" s="32">
        <v>45895</v>
      </c>
    </row>
    <row r="26" spans="2:17" s="4" customFormat="1" ht="19.7" customHeight="1">
      <c r="B26" s="28">
        <v>7</v>
      </c>
      <c r="C26" s="692" t="s">
        <v>55</v>
      </c>
      <c r="D26" s="692" t="s">
        <v>55</v>
      </c>
      <c r="E26" s="35" t="s">
        <v>2478</v>
      </c>
      <c r="F26" s="826">
        <v>2</v>
      </c>
      <c r="G26" s="930">
        <v>275</v>
      </c>
      <c r="H26" s="566">
        <f t="shared" si="0"/>
        <v>550</v>
      </c>
      <c r="I26" s="194"/>
      <c r="J26" s="156" t="s">
        <v>2005</v>
      </c>
      <c r="K26" s="73" t="s">
        <v>4615</v>
      </c>
      <c r="L26" s="27"/>
      <c r="M26" s="32">
        <v>45862</v>
      </c>
      <c r="N26" s="28"/>
      <c r="O26" s="27"/>
      <c r="P26" s="32">
        <v>45895</v>
      </c>
      <c r="Q26" s="32">
        <v>45895</v>
      </c>
    </row>
    <row r="27" spans="2:17" s="4" customFormat="1" ht="19.7" customHeight="1">
      <c r="B27" s="28">
        <v>7</v>
      </c>
      <c r="C27" s="692" t="s">
        <v>55</v>
      </c>
      <c r="D27" s="692" t="s">
        <v>55</v>
      </c>
      <c r="E27" s="35" t="s">
        <v>2017</v>
      </c>
      <c r="F27" s="826">
        <v>4</v>
      </c>
      <c r="G27" s="930">
        <v>33</v>
      </c>
      <c r="H27" s="566">
        <f t="shared" si="0"/>
        <v>132</v>
      </c>
      <c r="I27" s="194"/>
      <c r="J27" s="156" t="s">
        <v>2008</v>
      </c>
      <c r="K27" s="73" t="s">
        <v>4615</v>
      </c>
      <c r="L27" s="27"/>
      <c r="M27" s="32">
        <v>45862</v>
      </c>
      <c r="N27" s="28"/>
      <c r="O27" s="27"/>
      <c r="P27" s="32">
        <v>45895</v>
      </c>
      <c r="Q27" s="32">
        <v>45895</v>
      </c>
    </row>
    <row r="28" spans="2:17" s="4" customFormat="1" ht="19.7" customHeight="1">
      <c r="B28" s="28">
        <v>7</v>
      </c>
      <c r="C28" s="692" t="s">
        <v>472</v>
      </c>
      <c r="D28" s="692" t="s">
        <v>55</v>
      </c>
      <c r="E28" s="35" t="s">
        <v>996</v>
      </c>
      <c r="F28" s="826">
        <v>3</v>
      </c>
      <c r="G28" s="930">
        <v>219</v>
      </c>
      <c r="H28" s="566">
        <f t="shared" si="0"/>
        <v>657</v>
      </c>
      <c r="I28" s="194"/>
      <c r="J28" s="156" t="s">
        <v>2481</v>
      </c>
      <c r="K28" s="73" t="s">
        <v>4615</v>
      </c>
      <c r="L28" s="27"/>
      <c r="M28" s="32">
        <v>45862</v>
      </c>
      <c r="N28" s="28"/>
      <c r="O28" s="27"/>
      <c r="P28" s="32">
        <v>45895</v>
      </c>
      <c r="Q28" s="32">
        <v>45895</v>
      </c>
    </row>
    <row r="29" spans="2:17" s="4" customFormat="1" ht="19.7" customHeight="1">
      <c r="B29" s="28">
        <v>7</v>
      </c>
      <c r="C29" s="692" t="s">
        <v>55</v>
      </c>
      <c r="D29" s="692" t="s">
        <v>55</v>
      </c>
      <c r="E29" s="35" t="s">
        <v>998</v>
      </c>
      <c r="F29" s="826">
        <v>3</v>
      </c>
      <c r="G29" s="930">
        <v>50</v>
      </c>
      <c r="H29" s="566">
        <f t="shared" si="0"/>
        <v>150</v>
      </c>
      <c r="I29" s="194"/>
      <c r="J29" s="156" t="s">
        <v>2482</v>
      </c>
      <c r="K29" s="73" t="s">
        <v>4615</v>
      </c>
      <c r="L29" s="27"/>
      <c r="M29" s="32">
        <v>45862</v>
      </c>
      <c r="N29" s="28"/>
      <c r="O29" s="27"/>
      <c r="P29" s="32">
        <v>45895</v>
      </c>
      <c r="Q29" s="32">
        <v>45895</v>
      </c>
    </row>
    <row r="30" spans="2:17" s="4" customFormat="1" ht="19.7" customHeight="1">
      <c r="B30" s="28">
        <v>7</v>
      </c>
      <c r="C30" s="692" t="s">
        <v>55</v>
      </c>
      <c r="D30" s="692" t="s">
        <v>55</v>
      </c>
      <c r="E30" s="35" t="s">
        <v>2483</v>
      </c>
      <c r="F30" s="826">
        <v>1</v>
      </c>
      <c r="G30" s="930">
        <v>156</v>
      </c>
      <c r="H30" s="566">
        <f t="shared" si="0"/>
        <v>156</v>
      </c>
      <c r="I30" s="194"/>
      <c r="J30" s="156" t="s">
        <v>1437</v>
      </c>
      <c r="K30" s="73" t="s">
        <v>4615</v>
      </c>
      <c r="L30" s="27"/>
      <c r="M30" s="32">
        <v>45862</v>
      </c>
      <c r="N30" s="28"/>
      <c r="O30" s="27"/>
      <c r="P30" s="32">
        <v>45895</v>
      </c>
      <c r="Q30" s="32">
        <v>45895</v>
      </c>
    </row>
    <row r="31" spans="2:17" s="4" customFormat="1" ht="19.7" customHeight="1">
      <c r="B31" s="28">
        <v>7</v>
      </c>
      <c r="C31" s="692" t="s">
        <v>169</v>
      </c>
      <c r="D31" s="692" t="s">
        <v>55</v>
      </c>
      <c r="E31" s="35" t="s">
        <v>2484</v>
      </c>
      <c r="F31" s="826">
        <v>1</v>
      </c>
      <c r="G31" s="930">
        <v>23</v>
      </c>
      <c r="H31" s="566">
        <f t="shared" si="0"/>
        <v>23</v>
      </c>
      <c r="I31" s="194"/>
      <c r="J31" s="156" t="s">
        <v>4626</v>
      </c>
      <c r="K31" s="73" t="s">
        <v>4615</v>
      </c>
      <c r="L31" s="27"/>
      <c r="M31" s="32">
        <v>45862</v>
      </c>
      <c r="N31" s="28"/>
      <c r="O31" s="27"/>
      <c r="P31" s="32">
        <v>45895</v>
      </c>
      <c r="Q31" s="32">
        <v>45895</v>
      </c>
    </row>
    <row r="32" spans="2:17" s="4" customFormat="1" ht="19.7" customHeight="1">
      <c r="B32" s="28">
        <v>7</v>
      </c>
      <c r="C32" s="692" t="s">
        <v>55</v>
      </c>
      <c r="D32" s="692" t="s">
        <v>55</v>
      </c>
      <c r="E32" s="35" t="s">
        <v>2486</v>
      </c>
      <c r="F32" s="826">
        <v>1</v>
      </c>
      <c r="G32" s="930">
        <v>15</v>
      </c>
      <c r="H32" s="566">
        <f t="shared" si="0"/>
        <v>15</v>
      </c>
      <c r="I32" s="194"/>
      <c r="J32" s="156" t="s">
        <v>2008</v>
      </c>
      <c r="K32" s="73" t="s">
        <v>4615</v>
      </c>
      <c r="L32" s="27"/>
      <c r="M32" s="32">
        <v>45862</v>
      </c>
      <c r="N32" s="28"/>
      <c r="O32" s="27"/>
      <c r="P32" s="32">
        <v>45895</v>
      </c>
      <c r="Q32" s="32">
        <v>45895</v>
      </c>
    </row>
    <row r="33" spans="2:17" s="4" customFormat="1" ht="19.7" customHeight="1">
      <c r="B33" s="28">
        <v>7</v>
      </c>
      <c r="C33" s="692" t="s">
        <v>832</v>
      </c>
      <c r="D33" s="692" t="s">
        <v>55</v>
      </c>
      <c r="E33" s="35" t="s">
        <v>4627</v>
      </c>
      <c r="F33" s="826">
        <v>1</v>
      </c>
      <c r="G33" s="930">
        <v>2746</v>
      </c>
      <c r="H33" s="566">
        <f t="shared" si="0"/>
        <v>2746</v>
      </c>
      <c r="I33" s="194"/>
      <c r="J33" s="148" t="s">
        <v>4628</v>
      </c>
      <c r="K33" s="73" t="s">
        <v>4615</v>
      </c>
      <c r="L33" s="27"/>
      <c r="M33" s="32">
        <v>45862</v>
      </c>
      <c r="N33" s="28"/>
      <c r="O33" s="27"/>
      <c r="P33" s="32">
        <v>45895</v>
      </c>
      <c r="Q33" s="32">
        <v>45895</v>
      </c>
    </row>
    <row r="34" spans="2:17" s="4" customFormat="1" ht="19.7" customHeight="1">
      <c r="B34" s="28">
        <v>7</v>
      </c>
      <c r="C34" s="692" t="s">
        <v>832</v>
      </c>
      <c r="D34" s="692" t="s">
        <v>55</v>
      </c>
      <c r="E34" s="35" t="s">
        <v>4629</v>
      </c>
      <c r="F34" s="826">
        <v>1</v>
      </c>
      <c r="G34" s="930">
        <v>4870</v>
      </c>
      <c r="H34" s="566">
        <f t="shared" si="0"/>
        <v>4870</v>
      </c>
      <c r="I34" s="194"/>
      <c r="J34" s="148" t="s">
        <v>4630</v>
      </c>
      <c r="K34" s="73" t="s">
        <v>4615</v>
      </c>
      <c r="L34" s="27"/>
      <c r="M34" s="32">
        <v>45862</v>
      </c>
      <c r="N34" s="28"/>
      <c r="O34" s="27"/>
      <c r="P34" s="32">
        <v>45895</v>
      </c>
      <c r="Q34" s="32">
        <v>45895</v>
      </c>
    </row>
    <row r="35" spans="2:17" s="4" customFormat="1" ht="19.7" customHeight="1">
      <c r="B35" s="28">
        <v>6</v>
      </c>
      <c r="C35" s="692" t="s">
        <v>55</v>
      </c>
      <c r="D35" s="692" t="s">
        <v>55</v>
      </c>
      <c r="E35" s="35" t="s">
        <v>824</v>
      </c>
      <c r="F35" s="826">
        <v>2</v>
      </c>
      <c r="G35" s="930">
        <v>193</v>
      </c>
      <c r="H35" s="566">
        <f t="shared" si="0"/>
        <v>386</v>
      </c>
      <c r="I35" s="194"/>
      <c r="J35" s="156" t="s">
        <v>825</v>
      </c>
      <c r="K35" s="73" t="s">
        <v>4615</v>
      </c>
      <c r="L35" s="27"/>
      <c r="M35" s="32">
        <v>45862</v>
      </c>
      <c r="N35" s="28"/>
      <c r="O35" s="27"/>
      <c r="P35" s="32">
        <v>45895</v>
      </c>
      <c r="Q35" s="32">
        <v>45895</v>
      </c>
    </row>
    <row r="36" spans="2:17" s="4" customFormat="1" ht="19.7" customHeight="1">
      <c r="B36" s="28">
        <v>6</v>
      </c>
      <c r="C36" s="692" t="s">
        <v>55</v>
      </c>
      <c r="D36" s="692" t="s">
        <v>55</v>
      </c>
      <c r="E36" s="35" t="s">
        <v>2975</v>
      </c>
      <c r="F36" s="826">
        <v>2</v>
      </c>
      <c r="G36" s="930">
        <v>355</v>
      </c>
      <c r="H36" s="566">
        <f t="shared" si="0"/>
        <v>710</v>
      </c>
      <c r="I36" s="194"/>
      <c r="J36" s="156" t="s">
        <v>4631</v>
      </c>
      <c r="K36" s="73" t="s">
        <v>4615</v>
      </c>
      <c r="L36" s="27"/>
      <c r="M36" s="32">
        <v>45862</v>
      </c>
      <c r="N36" s="28"/>
      <c r="O36" s="27"/>
      <c r="P36" s="32">
        <v>45895</v>
      </c>
      <c r="Q36" s="32">
        <v>45895</v>
      </c>
    </row>
    <row r="37" spans="2:17" s="4" customFormat="1" ht="19.7" customHeight="1">
      <c r="B37" s="28">
        <v>6</v>
      </c>
      <c r="C37" s="692" t="s">
        <v>832</v>
      </c>
      <c r="D37" s="692" t="s">
        <v>55</v>
      </c>
      <c r="E37" s="35" t="s">
        <v>4632</v>
      </c>
      <c r="F37" s="826">
        <v>1</v>
      </c>
      <c r="G37" s="930">
        <v>7305</v>
      </c>
      <c r="H37" s="566">
        <f t="shared" si="0"/>
        <v>7305</v>
      </c>
      <c r="I37" s="194"/>
      <c r="J37" s="148" t="s">
        <v>4633</v>
      </c>
      <c r="K37" s="73" t="s">
        <v>4615</v>
      </c>
      <c r="L37" s="27"/>
      <c r="M37" s="32">
        <v>45862</v>
      </c>
      <c r="N37" s="28"/>
      <c r="O37" s="27"/>
      <c r="P37" s="32">
        <v>45895</v>
      </c>
      <c r="Q37" s="32">
        <v>45895</v>
      </c>
    </row>
    <row r="38" spans="2:17" s="4" customFormat="1" ht="19.7" customHeight="1">
      <c r="B38" s="28">
        <v>5</v>
      </c>
      <c r="C38" s="692" t="s">
        <v>472</v>
      </c>
      <c r="D38" s="692" t="s">
        <v>55</v>
      </c>
      <c r="E38" s="35" t="s">
        <v>824</v>
      </c>
      <c r="F38" s="826">
        <v>10</v>
      </c>
      <c r="G38" s="930">
        <v>193</v>
      </c>
      <c r="H38" s="566">
        <f t="shared" si="0"/>
        <v>1930</v>
      </c>
      <c r="I38" s="194"/>
      <c r="J38" s="156" t="s">
        <v>825</v>
      </c>
      <c r="K38" s="73" t="s">
        <v>4615</v>
      </c>
      <c r="L38" s="27"/>
      <c r="M38" s="32">
        <v>45862</v>
      </c>
      <c r="N38" s="28"/>
      <c r="O38" s="27"/>
      <c r="P38" s="32">
        <v>45895</v>
      </c>
      <c r="Q38" s="32">
        <v>45895</v>
      </c>
    </row>
    <row r="39" spans="2:17" s="4" customFormat="1" ht="19.7" customHeight="1">
      <c r="B39" s="28">
        <v>5</v>
      </c>
      <c r="C39" s="692" t="s">
        <v>169</v>
      </c>
      <c r="D39" s="692" t="s">
        <v>55</v>
      </c>
      <c r="E39" s="35" t="s">
        <v>4634</v>
      </c>
      <c r="F39" s="826">
        <v>4</v>
      </c>
      <c r="G39" s="930">
        <v>307</v>
      </c>
      <c r="H39" s="566">
        <f t="shared" si="0"/>
        <v>1228</v>
      </c>
      <c r="I39" s="194"/>
      <c r="J39" s="156" t="s">
        <v>1911</v>
      </c>
      <c r="K39" s="73" t="s">
        <v>4615</v>
      </c>
      <c r="L39" s="27"/>
      <c r="M39" s="32">
        <v>45862</v>
      </c>
      <c r="N39" s="28"/>
      <c r="O39" s="27"/>
      <c r="P39" s="32">
        <v>45895</v>
      </c>
      <c r="Q39" s="32">
        <v>45895</v>
      </c>
    </row>
    <row r="40" spans="2:17" s="4" customFormat="1" ht="19.7" customHeight="1">
      <c r="B40" s="28">
        <v>5</v>
      </c>
      <c r="C40" s="692" t="s">
        <v>169</v>
      </c>
      <c r="D40" s="692" t="s">
        <v>55</v>
      </c>
      <c r="E40" s="35" t="s">
        <v>4635</v>
      </c>
      <c r="F40" s="826">
        <v>8</v>
      </c>
      <c r="G40" s="930">
        <v>27</v>
      </c>
      <c r="H40" s="566">
        <f>F40*G40</f>
        <v>216</v>
      </c>
      <c r="I40" s="194"/>
      <c r="J40" s="156" t="s">
        <v>1911</v>
      </c>
      <c r="K40" s="73" t="s">
        <v>4615</v>
      </c>
      <c r="L40" s="27"/>
      <c r="M40" s="32">
        <v>45862</v>
      </c>
      <c r="N40" s="28"/>
      <c r="O40" s="27"/>
      <c r="P40" s="32">
        <v>45895</v>
      </c>
      <c r="Q40" s="32">
        <v>45895</v>
      </c>
    </row>
    <row r="41" spans="2:17" s="4" customFormat="1" ht="19.7" customHeight="1">
      <c r="B41" s="28">
        <v>5</v>
      </c>
      <c r="C41" s="692" t="s">
        <v>4636</v>
      </c>
      <c r="D41" s="692" t="s">
        <v>55</v>
      </c>
      <c r="E41" s="35" t="s">
        <v>4637</v>
      </c>
      <c r="F41" s="826">
        <v>4</v>
      </c>
      <c r="G41" s="930">
        <v>1100</v>
      </c>
      <c r="H41" s="566">
        <f>F41*G41</f>
        <v>4400</v>
      </c>
      <c r="I41" s="194"/>
      <c r="J41" s="156" t="s">
        <v>4638</v>
      </c>
      <c r="K41" s="73" t="s">
        <v>4615</v>
      </c>
      <c r="L41" s="27"/>
      <c r="M41" s="32">
        <v>45862</v>
      </c>
      <c r="N41" s="28"/>
      <c r="O41" s="27"/>
      <c r="P41" s="32">
        <v>45895</v>
      </c>
      <c r="Q41" s="32">
        <v>45895</v>
      </c>
    </row>
    <row r="42" spans="2:17" s="4" customFormat="1" ht="19.7" customHeight="1">
      <c r="B42" s="28">
        <v>5</v>
      </c>
      <c r="C42" s="692" t="s">
        <v>55</v>
      </c>
      <c r="D42" s="692" t="s">
        <v>55</v>
      </c>
      <c r="E42" s="35" t="s">
        <v>4639</v>
      </c>
      <c r="F42" s="826">
        <v>1</v>
      </c>
      <c r="G42" s="930">
        <v>1022</v>
      </c>
      <c r="H42" s="566">
        <f>F42*G42</f>
        <v>1022</v>
      </c>
      <c r="I42" s="194"/>
      <c r="J42" s="156" t="s">
        <v>4640</v>
      </c>
      <c r="K42" s="73" t="s">
        <v>4615</v>
      </c>
      <c r="L42" s="27"/>
      <c r="M42" s="32">
        <v>45862</v>
      </c>
      <c r="N42" s="28"/>
      <c r="O42" s="27"/>
      <c r="P42" s="32">
        <v>45895</v>
      </c>
      <c r="Q42" s="32">
        <v>45895</v>
      </c>
    </row>
    <row r="43" spans="2:17" s="4" customFormat="1" ht="19.7" customHeight="1">
      <c r="B43" s="28">
        <v>5</v>
      </c>
      <c r="C43" s="692" t="s">
        <v>832</v>
      </c>
      <c r="D43" s="692" t="s">
        <v>55</v>
      </c>
      <c r="E43" s="35" t="s">
        <v>4641</v>
      </c>
      <c r="F43" s="826">
        <v>1</v>
      </c>
      <c r="G43" s="930">
        <v>29329</v>
      </c>
      <c r="H43" s="566">
        <f t="shared" si="0"/>
        <v>29329</v>
      </c>
      <c r="I43" s="194"/>
      <c r="J43" s="148" t="s">
        <v>4642</v>
      </c>
      <c r="K43" s="73" t="s">
        <v>4615</v>
      </c>
      <c r="L43" s="27"/>
      <c r="M43" s="32">
        <v>45862</v>
      </c>
      <c r="N43" s="28"/>
      <c r="O43" s="27"/>
      <c r="P43" s="32">
        <v>45895</v>
      </c>
      <c r="Q43" s="32">
        <v>45895</v>
      </c>
    </row>
    <row r="44" spans="2:17" s="4" customFormat="1" ht="19.7" customHeight="1">
      <c r="B44" s="28">
        <v>5</v>
      </c>
      <c r="C44" s="692" t="s">
        <v>832</v>
      </c>
      <c r="D44" s="692" t="s">
        <v>55</v>
      </c>
      <c r="E44" s="35" t="s">
        <v>4643</v>
      </c>
      <c r="F44" s="826">
        <v>2</v>
      </c>
      <c r="G44" s="930">
        <v>6092</v>
      </c>
      <c r="H44" s="566">
        <f t="shared" si="0"/>
        <v>12184</v>
      </c>
      <c r="I44" s="194"/>
      <c r="J44" s="148" t="s">
        <v>4644</v>
      </c>
      <c r="K44" s="73" t="s">
        <v>4615</v>
      </c>
      <c r="L44" s="27"/>
      <c r="M44" s="32">
        <v>45862</v>
      </c>
      <c r="N44" s="28"/>
      <c r="O44" s="27"/>
      <c r="P44" s="32">
        <v>45895</v>
      </c>
      <c r="Q44" s="32">
        <v>45895</v>
      </c>
    </row>
    <row r="45" spans="2:17" s="4" customFormat="1" ht="19.7" customHeight="1">
      <c r="B45" s="28">
        <v>5</v>
      </c>
      <c r="C45" s="692" t="s">
        <v>832</v>
      </c>
      <c r="D45" s="692" t="s">
        <v>55</v>
      </c>
      <c r="E45" s="35" t="s">
        <v>4645</v>
      </c>
      <c r="F45" s="826">
        <v>2</v>
      </c>
      <c r="G45" s="930">
        <v>13714</v>
      </c>
      <c r="H45" s="566">
        <f t="shared" si="0"/>
        <v>27428</v>
      </c>
      <c r="I45" s="194"/>
      <c r="J45" s="148" t="s">
        <v>4646</v>
      </c>
      <c r="K45" s="73" t="s">
        <v>4615</v>
      </c>
      <c r="L45" s="27"/>
      <c r="M45" s="32">
        <v>45862</v>
      </c>
      <c r="N45" s="28"/>
      <c r="O45" s="27"/>
      <c r="P45" s="32">
        <v>45895</v>
      </c>
      <c r="Q45" s="32">
        <v>45895</v>
      </c>
    </row>
    <row r="46" spans="2:17" s="4" customFormat="1" ht="19.7" customHeight="1">
      <c r="B46" s="28">
        <v>5</v>
      </c>
      <c r="C46" s="692" t="s">
        <v>832</v>
      </c>
      <c r="D46" s="692" t="s">
        <v>55</v>
      </c>
      <c r="E46" s="35" t="s">
        <v>4647</v>
      </c>
      <c r="F46" s="826">
        <v>4</v>
      </c>
      <c r="G46" s="930">
        <v>3677</v>
      </c>
      <c r="H46" s="566">
        <f t="shared" si="0"/>
        <v>14708</v>
      </c>
      <c r="I46" s="194"/>
      <c r="J46" s="148" t="s">
        <v>4648</v>
      </c>
      <c r="K46" s="73" t="s">
        <v>4615</v>
      </c>
      <c r="L46" s="27"/>
      <c r="M46" s="32">
        <v>45862</v>
      </c>
      <c r="N46" s="28"/>
      <c r="O46" s="27"/>
      <c r="P46" s="32">
        <v>45895</v>
      </c>
      <c r="Q46" s="32">
        <v>45895</v>
      </c>
    </row>
    <row r="47" spans="2:17" s="4" customFormat="1" ht="19.7" customHeight="1">
      <c r="B47" s="28">
        <v>5</v>
      </c>
      <c r="C47" s="692" t="s">
        <v>832</v>
      </c>
      <c r="D47" s="692" t="s">
        <v>55</v>
      </c>
      <c r="E47" s="35" t="s">
        <v>4649</v>
      </c>
      <c r="F47" s="826">
        <v>4</v>
      </c>
      <c r="G47" s="930">
        <v>5676</v>
      </c>
      <c r="H47" s="566">
        <f>F47*G47</f>
        <v>22704</v>
      </c>
      <c r="I47" s="194"/>
      <c r="J47" s="148" t="s">
        <v>4650</v>
      </c>
      <c r="K47" s="73" t="s">
        <v>4615</v>
      </c>
      <c r="L47" s="27"/>
      <c r="M47" s="32">
        <v>45862</v>
      </c>
      <c r="N47" s="28"/>
      <c r="O47" s="27"/>
      <c r="P47" s="32">
        <v>45895</v>
      </c>
      <c r="Q47" s="32">
        <v>45895</v>
      </c>
    </row>
    <row r="48" spans="2:17" s="4" customFormat="1" ht="19.7" customHeight="1">
      <c r="B48" s="28">
        <v>5</v>
      </c>
      <c r="C48" s="692" t="s">
        <v>832</v>
      </c>
      <c r="D48" s="692" t="s">
        <v>55</v>
      </c>
      <c r="E48" s="35" t="s">
        <v>4651</v>
      </c>
      <c r="F48" s="826">
        <v>4</v>
      </c>
      <c r="G48" s="930">
        <v>3847</v>
      </c>
      <c r="H48" s="566">
        <f>F48*G48</f>
        <v>15388</v>
      </c>
      <c r="I48" s="194"/>
      <c r="J48" s="148" t="s">
        <v>4652</v>
      </c>
      <c r="K48" s="73" t="s">
        <v>4615</v>
      </c>
      <c r="L48" s="27"/>
      <c r="M48" s="32">
        <v>45862</v>
      </c>
      <c r="N48" s="28"/>
      <c r="O48" s="27"/>
      <c r="P48" s="32">
        <v>45895</v>
      </c>
      <c r="Q48" s="32">
        <v>45895</v>
      </c>
    </row>
    <row r="49" spans="2:17" s="4" customFormat="1" ht="19.7" customHeight="1">
      <c r="B49" s="28"/>
      <c r="C49" s="28"/>
      <c r="D49" s="28"/>
      <c r="E49" s="35"/>
      <c r="F49" s="27"/>
      <c r="G49" s="36">
        <v>0</v>
      </c>
      <c r="H49" s="36">
        <f>F49*G49</f>
        <v>0</v>
      </c>
      <c r="I49" s="31"/>
      <c r="J49" s="38"/>
      <c r="K49" s="27"/>
      <c r="L49" s="27"/>
      <c r="M49" s="32"/>
      <c r="N49" s="28"/>
      <c r="O49" s="27"/>
      <c r="P49" s="32"/>
      <c r="Q49" s="33"/>
    </row>
    <row r="50" spans="2:17" s="4" customFormat="1" ht="19.7" customHeight="1">
      <c r="B50" s="28"/>
      <c r="C50" s="200"/>
      <c r="D50" s="200"/>
      <c r="E50" s="148"/>
      <c r="F50" s="199"/>
      <c r="G50" s="930">
        <v>0</v>
      </c>
      <c r="H50" s="566">
        <f t="shared" ref="H50:H55" si="1">F50*G50</f>
        <v>0</v>
      </c>
      <c r="I50" s="194"/>
      <c r="J50" s="156"/>
      <c r="K50" s="27"/>
      <c r="L50" s="27"/>
      <c r="M50" s="32"/>
      <c r="N50" s="28"/>
      <c r="O50" s="27"/>
      <c r="P50" s="32"/>
      <c r="Q50" s="33"/>
    </row>
    <row r="51" spans="2:17" s="4" customFormat="1" ht="19.7" customHeight="1">
      <c r="B51" s="28"/>
      <c r="C51" s="200"/>
      <c r="D51" s="200"/>
      <c r="E51" s="148" t="s">
        <v>870</v>
      </c>
      <c r="F51" s="199">
        <v>8</v>
      </c>
      <c r="G51" s="554">
        <v>5000</v>
      </c>
      <c r="H51" s="566">
        <f t="shared" si="1"/>
        <v>40000</v>
      </c>
      <c r="I51" s="194"/>
      <c r="J51" s="156"/>
      <c r="K51" s="27"/>
      <c r="L51" s="27"/>
      <c r="M51" s="32"/>
      <c r="N51" s="28"/>
      <c r="O51" s="27"/>
      <c r="P51" s="32"/>
      <c r="Q51" s="33"/>
    </row>
    <row r="52" spans="2:17" s="4" customFormat="1" ht="19.7" customHeight="1">
      <c r="B52" s="28"/>
      <c r="C52" s="302"/>
      <c r="D52" s="302"/>
      <c r="E52" s="148" t="s">
        <v>871</v>
      </c>
      <c r="F52" s="199">
        <v>20</v>
      </c>
      <c r="G52" s="554">
        <v>5000</v>
      </c>
      <c r="H52" s="566">
        <f t="shared" si="1"/>
        <v>100000</v>
      </c>
      <c r="I52" s="194"/>
      <c r="J52" s="156"/>
      <c r="K52" s="27"/>
      <c r="L52" s="27"/>
      <c r="M52" s="32"/>
      <c r="N52" s="28"/>
      <c r="O52" s="27"/>
      <c r="P52" s="32"/>
      <c r="Q52" s="33"/>
    </row>
    <row r="53" spans="2:17" s="4" customFormat="1" ht="19.7" customHeight="1">
      <c r="B53" s="28"/>
      <c r="C53" s="28"/>
      <c r="D53" s="28"/>
      <c r="E53" s="35"/>
      <c r="F53" s="27"/>
      <c r="G53" s="36">
        <v>0</v>
      </c>
      <c r="H53" s="36">
        <f t="shared" si="1"/>
        <v>0</v>
      </c>
      <c r="I53" s="31"/>
      <c r="J53" s="38"/>
      <c r="K53" s="27"/>
      <c r="L53" s="27"/>
      <c r="M53" s="32"/>
      <c r="N53" s="28"/>
      <c r="O53" s="27"/>
      <c r="P53" s="32"/>
      <c r="Q53" s="33"/>
    </row>
    <row r="54" spans="2:17" s="4" customFormat="1" ht="19.7" customHeight="1">
      <c r="B54" s="28"/>
      <c r="C54" s="28"/>
      <c r="D54" s="28"/>
      <c r="E54" s="35"/>
      <c r="F54" s="27"/>
      <c r="G54" s="36">
        <v>0</v>
      </c>
      <c r="H54" s="36">
        <f t="shared" si="1"/>
        <v>0</v>
      </c>
      <c r="I54" s="31"/>
      <c r="J54" s="38"/>
      <c r="K54" s="27"/>
      <c r="L54" s="27"/>
      <c r="M54" s="32"/>
      <c r="N54" s="28"/>
      <c r="O54" s="27"/>
      <c r="P54" s="32"/>
      <c r="Q54" s="33"/>
    </row>
    <row r="55" spans="2:17" s="4" customFormat="1" ht="19.7" customHeight="1">
      <c r="B55" s="28"/>
      <c r="C55" s="28"/>
      <c r="D55" s="28"/>
      <c r="E55" s="35"/>
      <c r="F55" s="27"/>
      <c r="G55" s="36">
        <v>0</v>
      </c>
      <c r="H55" s="36">
        <f t="shared" si="1"/>
        <v>0</v>
      </c>
      <c r="I55" s="31"/>
      <c r="J55" s="38"/>
      <c r="K55" s="27"/>
      <c r="L55" s="27"/>
      <c r="M55" s="32"/>
      <c r="N55" s="28"/>
      <c r="O55" s="27"/>
      <c r="P55" s="32"/>
      <c r="Q55" s="33"/>
    </row>
    <row r="56" spans="2:17">
      <c r="G56" s="10"/>
      <c r="H56" s="10"/>
    </row>
  </sheetData>
  <autoFilter ref="B8:O55" xr:uid="{E7AFBEF2-B954-4828-A812-936D17B66A71}"/>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7FE9-346B-4CD2-A2FF-856DAEA50812}">
  <sheetPr>
    <tabColor rgb="FF92D050"/>
  </sheetPr>
  <dimension ref="B2:R25"/>
  <sheetViews>
    <sheetView zoomScale="85" zoomScaleNormal="85" workbookViewId="0">
      <pane xSplit="11" ySplit="8" topLeftCell="L9" activePane="bottomRight" state="frozen"/>
      <selection activeCell="D26" sqref="D26"/>
      <selection pane="topRight" activeCell="D26" sqref="D26"/>
      <selection pane="bottomLeft" activeCell="D26" sqref="D26"/>
      <selection pane="bottomRight" activeCell="F16" sqref="F16"/>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2:18" ht="20.100000000000001" customHeight="1">
      <c r="C2" s="638" t="s">
        <v>1056</v>
      </c>
      <c r="D2" s="638"/>
      <c r="E2" s="638"/>
      <c r="F2" s="639" t="s">
        <v>4653</v>
      </c>
      <c r="H2" s="640" t="s">
        <v>1058</v>
      </c>
      <c r="I2" s="641"/>
      <c r="J2" s="642"/>
      <c r="K2" s="643">
        <f>SUM(I:I)</f>
        <v>0</v>
      </c>
    </row>
    <row r="3" spans="2:18" ht="20.100000000000001" customHeight="1">
      <c r="C3" s="638" t="s">
        <v>1059</v>
      </c>
      <c r="D3" s="638"/>
      <c r="E3" s="638"/>
      <c r="F3" s="645" t="s">
        <v>1060</v>
      </c>
    </row>
    <row r="4" spans="2:18" ht="20.100000000000001" customHeight="1">
      <c r="C4" s="638" t="s">
        <v>1061</v>
      </c>
      <c r="D4" s="638"/>
      <c r="E4" s="638"/>
      <c r="F4" s="645" t="s">
        <v>4654</v>
      </c>
      <c r="H4" s="977" t="s">
        <v>1288</v>
      </c>
      <c r="I4" s="978"/>
      <c r="J4" s="1424"/>
      <c r="K4" s="1424"/>
      <c r="L4" s="1424"/>
    </row>
    <row r="5" spans="2:18" ht="20.100000000000001" customHeight="1">
      <c r="C5" s="638" t="s">
        <v>1064</v>
      </c>
      <c r="D5" s="638"/>
      <c r="E5" s="638"/>
      <c r="F5" s="647">
        <v>45931</v>
      </c>
      <c r="H5" s="981"/>
      <c r="I5" s="982"/>
      <c r="J5" s="1424"/>
      <c r="K5" s="1424"/>
      <c r="L5" s="1424"/>
    </row>
    <row r="6" spans="2:18" ht="20.100000000000001" customHeight="1">
      <c r="C6" s="638" t="s">
        <v>1065</v>
      </c>
      <c r="D6" s="638"/>
      <c r="E6" s="638"/>
      <c r="F6" s="647">
        <v>45932</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3509</v>
      </c>
      <c r="G11" s="58">
        <v>1</v>
      </c>
      <c r="H11" s="53">
        <v>0</v>
      </c>
      <c r="I11" s="56">
        <v>0</v>
      </c>
      <c r="J11" s="57"/>
      <c r="K11" s="54" t="s">
        <v>31</v>
      </c>
      <c r="L11" s="47"/>
      <c r="M11" s="47"/>
      <c r="N11" s="48"/>
      <c r="O11" s="49"/>
      <c r="P11" s="47"/>
      <c r="Q11" s="48"/>
      <c r="R11" s="50"/>
    </row>
    <row r="12" spans="2:18" s="4" customFormat="1" ht="19.5" customHeight="1">
      <c r="C12" s="1428">
        <f t="shared" ref="C12:C13" si="0">C11+1</f>
        <v>2</v>
      </c>
      <c r="D12" s="794" t="s">
        <v>29</v>
      </c>
      <c r="E12" s="794" t="s">
        <v>29</v>
      </c>
      <c r="F12" s="798" t="s">
        <v>32</v>
      </c>
      <c r="G12" s="58">
        <v>1</v>
      </c>
      <c r="H12" s="53">
        <v>0</v>
      </c>
      <c r="I12" s="53">
        <v>0</v>
      </c>
      <c r="J12" s="57"/>
      <c r="K12" s="54"/>
      <c r="L12" s="47"/>
      <c r="M12" s="47"/>
      <c r="N12" s="48"/>
      <c r="O12" s="49"/>
      <c r="P12" s="47"/>
      <c r="Q12" s="48"/>
      <c r="R12" s="50"/>
    </row>
    <row r="13" spans="2:18" s="4" customFormat="1" ht="19.5" customHeight="1">
      <c r="C13" s="1428">
        <f t="shared" si="0"/>
        <v>3</v>
      </c>
      <c r="D13" s="799" t="s">
        <v>29</v>
      </c>
      <c r="E13" s="799" t="s">
        <v>29</v>
      </c>
      <c r="F13" s="800" t="s">
        <v>33</v>
      </c>
      <c r="G13" s="657">
        <v>1</v>
      </c>
      <c r="H13" s="66">
        <v>0</v>
      </c>
      <c r="I13" s="66">
        <v>0</v>
      </c>
      <c r="J13" s="67"/>
      <c r="K13" s="68"/>
      <c r="L13" s="47"/>
      <c r="M13" s="47"/>
      <c r="N13" s="48"/>
      <c r="O13" s="49"/>
      <c r="P13" s="47"/>
      <c r="Q13" s="48"/>
      <c r="R13" s="50"/>
    </row>
    <row r="14" spans="2:18" s="4" customFormat="1" ht="19.5" customHeight="1">
      <c r="C14" s="53"/>
      <c r="D14" s="53"/>
      <c r="E14" s="53"/>
      <c r="F14" s="61"/>
      <c r="G14" s="58"/>
      <c r="H14" s="1425"/>
      <c r="I14" s="1426"/>
      <c r="J14" s="57"/>
      <c r="K14" s="68"/>
      <c r="L14" s="47"/>
      <c r="M14" s="47"/>
      <c r="N14" s="48"/>
      <c r="O14" s="49"/>
      <c r="P14" s="47"/>
      <c r="Q14" s="48"/>
      <c r="R14" s="50"/>
    </row>
    <row r="15" spans="2:18" s="4" customFormat="1" ht="19.5" customHeight="1">
      <c r="C15" s="53"/>
      <c r="D15" s="53"/>
      <c r="E15" s="1429"/>
      <c r="F15" s="1430">
        <v>0</v>
      </c>
      <c r="G15" s="58"/>
      <c r="H15" s="1425"/>
      <c r="I15" s="1426"/>
      <c r="J15" s="57"/>
      <c r="K15" s="68"/>
      <c r="L15" s="47"/>
      <c r="M15" s="47"/>
      <c r="N15" s="48"/>
      <c r="O15" s="49"/>
      <c r="P15" s="47"/>
      <c r="Q15" s="48"/>
      <c r="R15" s="50"/>
    </row>
    <row r="16" spans="2: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CFA2-83AB-4D12-ACA6-64156C7D0509}">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0C2B9ECD-2C00-4F11-93F5-7CEE29FF28EB}"/>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0AE86-8F72-400D-A16C-F5FA7F0F4FD5}">
  <sheetPr>
    <tabColor theme="9" tint="0.59999389629810485"/>
  </sheetPr>
  <dimension ref="A2:R96"/>
  <sheetViews>
    <sheetView zoomScale="70" zoomScaleNormal="70" workbookViewId="0">
      <pane xSplit="11" ySplit="8" topLeftCell="L9" activePane="bottomRight" state="frozen"/>
      <selection activeCell="D26" sqref="D26"/>
      <selection pane="topRight" activeCell="D26" sqref="D26"/>
      <selection pane="bottomLeft" activeCell="D26" sqref="D26"/>
      <selection pane="bottomRight" activeCell="R19" sqref="R19:R20"/>
    </sheetView>
  </sheetViews>
  <sheetFormatPr defaultColWidth="11.75" defaultRowHeight="13.5" customHeight="1"/>
  <cols>
    <col min="1" max="1" width="11.25" style="1" customWidth="1"/>
    <col min="2" max="2" width="9.5"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46.62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4653</v>
      </c>
      <c r="H2" s="640" t="s">
        <v>1058</v>
      </c>
      <c r="I2" s="641"/>
      <c r="J2" s="642"/>
      <c r="K2" s="643">
        <f>SUM(I:I)</f>
        <v>54530</v>
      </c>
    </row>
    <row r="3" spans="1:18" ht="20.100000000000001" customHeight="1">
      <c r="C3" s="638" t="s">
        <v>1059</v>
      </c>
      <c r="D3" s="638"/>
      <c r="E3" s="638"/>
      <c r="F3" s="645" t="s">
        <v>1060</v>
      </c>
    </row>
    <row r="4" spans="1:18" ht="20.100000000000001" customHeight="1">
      <c r="C4" s="638" t="s">
        <v>1061</v>
      </c>
      <c r="D4" s="638"/>
      <c r="E4" s="638"/>
      <c r="F4" s="645" t="s">
        <v>4654</v>
      </c>
      <c r="H4" s="977" t="s">
        <v>1360</v>
      </c>
      <c r="I4" s="978"/>
      <c r="J4" s="1424"/>
      <c r="K4" s="1424"/>
      <c r="L4" s="1424"/>
    </row>
    <row r="5" spans="1:18" ht="20.100000000000001" customHeight="1">
      <c r="C5" s="638" t="s">
        <v>1064</v>
      </c>
      <c r="D5" s="638"/>
      <c r="E5" s="638"/>
      <c r="F5" s="647">
        <v>45931</v>
      </c>
      <c r="H5" s="981"/>
      <c r="I5" s="982"/>
      <c r="J5" s="1424"/>
      <c r="K5" s="1424"/>
      <c r="L5" s="1424"/>
    </row>
    <row r="6" spans="1:18" ht="20.100000000000001" customHeight="1">
      <c r="C6" s="638" t="s">
        <v>1065</v>
      </c>
      <c r="D6" s="638"/>
      <c r="E6" s="638"/>
      <c r="F6" s="647">
        <v>45932</v>
      </c>
      <c r="I6" s="1337"/>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28"/>
      <c r="D9" s="28"/>
      <c r="E9" s="28"/>
      <c r="F9" s="117"/>
      <c r="G9" s="1151"/>
      <c r="H9" s="44"/>
      <c r="I9" s="44"/>
      <c r="J9" s="130"/>
      <c r="K9" s="46"/>
      <c r="L9" s="47"/>
      <c r="M9" s="47"/>
      <c r="N9" s="48"/>
      <c r="O9" s="49"/>
      <c r="P9" s="47"/>
      <c r="Q9" s="48"/>
      <c r="R9" s="50"/>
    </row>
    <row r="10" spans="1:18" s="4" customFormat="1" ht="19.5" customHeight="1">
      <c r="C10" s="1044" t="s">
        <v>4655</v>
      </c>
      <c r="D10" s="1045"/>
      <c r="E10" s="1045"/>
      <c r="F10" s="1046"/>
      <c r="G10" s="1151"/>
      <c r="H10" s="44"/>
      <c r="I10" s="44"/>
      <c r="J10" s="130"/>
      <c r="K10" s="46"/>
      <c r="L10" s="47"/>
      <c r="M10" s="47"/>
      <c r="N10" s="48"/>
      <c r="O10" s="49"/>
      <c r="P10" s="47"/>
      <c r="Q10" s="48"/>
      <c r="R10" s="50"/>
    </row>
    <row r="11" spans="1:18" s="4" customFormat="1" ht="19.5" customHeight="1">
      <c r="A11" s="4" t="s">
        <v>4656</v>
      </c>
      <c r="C11" s="1428">
        <v>1</v>
      </c>
      <c r="D11" s="1130" t="s">
        <v>369</v>
      </c>
      <c r="E11" s="1130" t="s">
        <v>960</v>
      </c>
      <c r="F11" s="1315" t="s">
        <v>4149</v>
      </c>
      <c r="G11" s="1111">
        <v>1</v>
      </c>
      <c r="H11" s="1131">
        <v>2240</v>
      </c>
      <c r="I11" s="1836">
        <f t="shared" ref="I11:I12" si="0">G11*H11</f>
        <v>2240</v>
      </c>
      <c r="J11" s="159"/>
      <c r="K11" s="148" t="s">
        <v>4150</v>
      </c>
      <c r="L11" s="47" t="s">
        <v>4657</v>
      </c>
      <c r="M11" s="47"/>
      <c r="N11" s="48">
        <v>45918</v>
      </c>
      <c r="O11" s="49"/>
      <c r="P11" s="111">
        <v>45929</v>
      </c>
      <c r="Q11" s="48">
        <v>45925</v>
      </c>
      <c r="R11" s="59">
        <v>45925</v>
      </c>
    </row>
    <row r="12" spans="1:18" s="4" customFormat="1" ht="19.5" customHeight="1">
      <c r="C12" s="1428">
        <f t="shared" ref="C12" si="1">C11+1</f>
        <v>2</v>
      </c>
      <c r="D12" s="1130" t="s">
        <v>369</v>
      </c>
      <c r="E12" s="1130" t="s">
        <v>960</v>
      </c>
      <c r="F12" s="1315" t="s">
        <v>4152</v>
      </c>
      <c r="G12" s="1837">
        <v>1</v>
      </c>
      <c r="H12" s="1131">
        <v>0</v>
      </c>
      <c r="I12" s="1836">
        <f t="shared" si="0"/>
        <v>0</v>
      </c>
      <c r="J12" s="271"/>
      <c r="K12" s="604" t="s">
        <v>4658</v>
      </c>
      <c r="L12" s="47" t="s">
        <v>4657</v>
      </c>
      <c r="M12" s="47"/>
      <c r="N12" s="48"/>
      <c r="O12" s="49"/>
      <c r="P12" s="47"/>
      <c r="Q12" s="48"/>
      <c r="R12" s="59"/>
    </row>
    <row r="13" spans="1:18" s="4" customFormat="1" ht="19.5" customHeight="1">
      <c r="C13" s="28"/>
      <c r="D13" s="28"/>
      <c r="E13" s="28"/>
      <c r="F13" s="117"/>
      <c r="G13" s="1151"/>
      <c r="H13" s="44"/>
      <c r="I13" s="44"/>
      <c r="J13" s="130"/>
      <c r="K13" s="46"/>
      <c r="L13" s="47"/>
      <c r="M13" s="47"/>
      <c r="N13" s="48"/>
      <c r="O13" s="49"/>
      <c r="P13" s="47"/>
      <c r="Q13" s="48"/>
      <c r="R13" s="59"/>
    </row>
    <row r="14" spans="1:18" s="4" customFormat="1" ht="19.5" customHeight="1">
      <c r="C14" s="28"/>
      <c r="D14" s="28"/>
      <c r="E14" s="28"/>
      <c r="F14" s="1430">
        <f>SUM(I11:I13)</f>
        <v>2240</v>
      </c>
      <c r="G14" s="1151"/>
      <c r="H14" s="44"/>
      <c r="I14" s="44"/>
      <c r="J14" s="130"/>
      <c r="K14" s="46"/>
      <c r="L14" s="47"/>
      <c r="M14" s="47"/>
      <c r="N14" s="48"/>
      <c r="O14" s="49"/>
      <c r="P14" s="47"/>
      <c r="Q14" s="48"/>
      <c r="R14" s="59"/>
    </row>
    <row r="15" spans="1:18" s="4" customFormat="1" ht="19.5" customHeight="1">
      <c r="C15" s="28"/>
      <c r="D15" s="28"/>
      <c r="E15" s="28"/>
      <c r="F15" s="117"/>
      <c r="G15" s="1151"/>
      <c r="H15" s="44"/>
      <c r="I15" s="44"/>
      <c r="J15" s="130"/>
      <c r="K15" s="46"/>
      <c r="L15" s="47"/>
      <c r="M15" s="47"/>
      <c r="N15" s="48"/>
      <c r="O15" s="49"/>
      <c r="P15" s="47"/>
      <c r="Q15" s="48"/>
      <c r="R15" s="59"/>
    </row>
    <row r="16" spans="1:18" s="4" customFormat="1" ht="19.5" customHeight="1">
      <c r="C16" s="28"/>
      <c r="D16" s="28"/>
      <c r="E16" s="28"/>
      <c r="F16" s="117"/>
      <c r="G16" s="1151"/>
      <c r="H16" s="44"/>
      <c r="I16" s="44"/>
      <c r="J16" s="130"/>
      <c r="K16" s="46"/>
      <c r="L16" s="47"/>
      <c r="M16" s="47"/>
      <c r="N16" s="48"/>
      <c r="O16" s="49"/>
      <c r="P16" s="47"/>
      <c r="Q16" s="48"/>
      <c r="R16" s="59"/>
    </row>
    <row r="17" spans="1:18" s="4" customFormat="1" ht="19.5" customHeight="1">
      <c r="C17" s="1044" t="s">
        <v>4659</v>
      </c>
      <c r="D17" s="1045"/>
      <c r="E17" s="1045"/>
      <c r="F17" s="1046"/>
      <c r="G17" s="1151"/>
      <c r="H17" s="44"/>
      <c r="I17" s="44"/>
      <c r="J17" s="130"/>
      <c r="K17" s="46"/>
      <c r="L17" s="47"/>
      <c r="M17" s="47"/>
      <c r="N17" s="48"/>
      <c r="O17" s="49"/>
      <c r="P17" s="47"/>
      <c r="Q17" s="48"/>
      <c r="R17" s="59"/>
    </row>
    <row r="18" spans="1:18" s="4" customFormat="1" ht="19.5" customHeight="1">
      <c r="A18" s="1640" t="s">
        <v>3499</v>
      </c>
      <c r="C18" s="1428">
        <f>C12+1</f>
        <v>3</v>
      </c>
      <c r="D18" s="114" t="s">
        <v>381</v>
      </c>
      <c r="E18" s="114" t="s">
        <v>377</v>
      </c>
      <c r="F18" s="1142" t="s">
        <v>43</v>
      </c>
      <c r="G18" s="114">
        <v>1</v>
      </c>
      <c r="H18" s="1143">
        <v>3350</v>
      </c>
      <c r="I18" s="1144">
        <f t="shared" ref="I18:I20" si="2">G18*H18</f>
        <v>3350</v>
      </c>
      <c r="J18" s="31"/>
      <c r="K18" s="73" t="s">
        <v>1790</v>
      </c>
      <c r="L18" s="47" t="s">
        <v>4660</v>
      </c>
      <c r="M18" s="47"/>
      <c r="N18" s="48">
        <v>45922</v>
      </c>
      <c r="O18" s="49"/>
      <c r="P18" s="111">
        <v>45939</v>
      </c>
      <c r="Q18" s="48">
        <v>45940</v>
      </c>
      <c r="R18" s="59">
        <v>45939</v>
      </c>
    </row>
    <row r="19" spans="1:18" s="4" customFormat="1" ht="19.5" customHeight="1">
      <c r="A19" s="1640" t="s">
        <v>3499</v>
      </c>
      <c r="C19" s="1428">
        <f>C18+1</f>
        <v>4</v>
      </c>
      <c r="D19" s="1516" t="s">
        <v>376</v>
      </c>
      <c r="E19" s="105" t="s">
        <v>391</v>
      </c>
      <c r="F19" s="1925" t="s">
        <v>4661</v>
      </c>
      <c r="G19" s="114">
        <v>1</v>
      </c>
      <c r="H19" s="1926">
        <v>5900</v>
      </c>
      <c r="I19" s="1927">
        <f t="shared" si="2"/>
        <v>5900</v>
      </c>
      <c r="J19" s="31"/>
      <c r="K19" s="195" t="s">
        <v>4662</v>
      </c>
      <c r="L19" s="1928" t="s">
        <v>4663</v>
      </c>
      <c r="M19" s="47"/>
      <c r="N19" s="48">
        <v>45922</v>
      </c>
      <c r="O19" s="49"/>
      <c r="P19" s="111">
        <v>45939</v>
      </c>
      <c r="Q19" s="48">
        <v>45944</v>
      </c>
      <c r="R19" s="59">
        <v>45939</v>
      </c>
    </row>
    <row r="20" spans="1:18" s="4" customFormat="1" ht="19.5" customHeight="1">
      <c r="A20" s="1640" t="s">
        <v>3499</v>
      </c>
      <c r="C20" s="1428">
        <f t="shared" ref="C20" si="3">C19+1</f>
        <v>5</v>
      </c>
      <c r="D20" s="1516" t="s">
        <v>376</v>
      </c>
      <c r="E20" s="105" t="s">
        <v>391</v>
      </c>
      <c r="F20" s="1925" t="s">
        <v>4664</v>
      </c>
      <c r="G20" s="114">
        <v>2</v>
      </c>
      <c r="H20" s="1926">
        <v>21520</v>
      </c>
      <c r="I20" s="1927">
        <f t="shared" si="2"/>
        <v>43040</v>
      </c>
      <c r="J20" s="31"/>
      <c r="K20" s="195" t="s">
        <v>4662</v>
      </c>
      <c r="L20" s="1928" t="s">
        <v>4663</v>
      </c>
      <c r="M20" s="47"/>
      <c r="N20" s="48">
        <v>45922</v>
      </c>
      <c r="O20" s="49"/>
      <c r="P20" s="111">
        <v>45939</v>
      </c>
      <c r="Q20" s="48">
        <v>45944</v>
      </c>
      <c r="R20" s="59">
        <v>45939</v>
      </c>
    </row>
    <row r="21" spans="1:18" s="4" customFormat="1" ht="19.5" customHeight="1">
      <c r="C21" s="28"/>
      <c r="D21" s="28"/>
      <c r="E21" s="28"/>
      <c r="F21" s="117"/>
      <c r="G21" s="1151"/>
      <c r="H21" s="44"/>
      <c r="I21" s="44"/>
      <c r="J21" s="130"/>
      <c r="K21" s="46"/>
      <c r="L21" s="47"/>
      <c r="M21" s="47"/>
      <c r="N21" s="48"/>
      <c r="O21" s="49"/>
      <c r="P21" s="47"/>
      <c r="Q21" s="48"/>
      <c r="R21" s="59"/>
    </row>
    <row r="22" spans="1:18" s="4" customFormat="1" ht="19.5" customHeight="1">
      <c r="C22" s="28"/>
      <c r="D22" s="28"/>
      <c r="E22" s="28"/>
      <c r="F22" s="1430">
        <f>SUM(I18:I21)</f>
        <v>52290</v>
      </c>
      <c r="G22" s="1151"/>
      <c r="H22" s="44"/>
      <c r="I22" s="44"/>
      <c r="J22" s="130"/>
      <c r="K22" s="46"/>
      <c r="L22" s="47"/>
      <c r="M22" s="47"/>
      <c r="N22" s="48"/>
      <c r="O22" s="49"/>
      <c r="P22" s="47"/>
      <c r="Q22" s="48"/>
      <c r="R22" s="50"/>
    </row>
    <row r="23" spans="1:18" s="4" customFormat="1" ht="19.5" customHeight="1">
      <c r="C23" s="28"/>
      <c r="D23" s="28"/>
      <c r="E23" s="28"/>
      <c r="F23" s="117"/>
      <c r="G23" s="1151"/>
      <c r="H23" s="44"/>
      <c r="I23" s="44"/>
      <c r="J23" s="130"/>
      <c r="K23" s="46"/>
      <c r="L23" s="47"/>
      <c r="M23" s="47"/>
      <c r="N23" s="48"/>
      <c r="O23" s="49"/>
      <c r="P23" s="47"/>
      <c r="Q23" s="48"/>
      <c r="R23" s="50"/>
    </row>
    <row r="24" spans="1:18" s="4" customFormat="1" ht="19.5" customHeight="1">
      <c r="C24" s="28"/>
      <c r="D24" s="28"/>
      <c r="E24" s="28"/>
      <c r="F24" s="117"/>
      <c r="G24" s="1151"/>
      <c r="H24" s="44"/>
      <c r="I24" s="44"/>
      <c r="J24" s="130"/>
      <c r="K24" s="46"/>
      <c r="L24" s="47"/>
      <c r="M24" s="47"/>
      <c r="N24" s="48"/>
      <c r="O24" s="49"/>
      <c r="P24" s="47"/>
      <c r="Q24" s="48"/>
      <c r="R24" s="50"/>
    </row>
    <row r="25" spans="1:18" s="4" customFormat="1" ht="19.5" customHeight="1">
      <c r="C25" s="28"/>
      <c r="D25" s="28"/>
      <c r="E25" s="28"/>
      <c r="F25" s="117"/>
      <c r="G25" s="1151"/>
      <c r="H25" s="44"/>
      <c r="I25" s="44"/>
      <c r="J25" s="130"/>
      <c r="K25" s="46"/>
      <c r="L25" s="47"/>
      <c r="M25" s="47"/>
      <c r="N25" s="48"/>
      <c r="O25" s="49"/>
      <c r="P25" s="47"/>
      <c r="Q25" s="48"/>
      <c r="R25" s="50"/>
    </row>
    <row r="26" spans="1:18" s="4" customFormat="1" ht="19.5" customHeight="1">
      <c r="C26" s="28"/>
      <c r="D26" s="28"/>
      <c r="E26" s="28"/>
      <c r="F26" s="117"/>
      <c r="G26" s="1151"/>
      <c r="H26" s="44"/>
      <c r="I26" s="44"/>
      <c r="J26" s="130"/>
      <c r="K26" s="46"/>
      <c r="L26" s="47"/>
      <c r="M26" s="47"/>
      <c r="N26" s="48"/>
      <c r="O26" s="49"/>
      <c r="P26" s="47"/>
      <c r="Q26" s="48"/>
      <c r="R26" s="50"/>
    </row>
    <row r="27" spans="1:18" s="4" customFormat="1" ht="19.5" customHeight="1">
      <c r="C27" s="28"/>
      <c r="D27" s="28"/>
      <c r="E27" s="28"/>
      <c r="F27" s="117"/>
      <c r="G27" s="1151"/>
      <c r="H27" s="44"/>
      <c r="I27" s="44"/>
      <c r="J27" s="130"/>
      <c r="K27" s="46"/>
      <c r="L27" s="47"/>
      <c r="M27" s="47"/>
      <c r="N27" s="48"/>
      <c r="O27" s="49"/>
      <c r="P27" s="47"/>
      <c r="Q27" s="48"/>
      <c r="R27" s="50"/>
    </row>
    <row r="28" spans="1:18" s="4" customFormat="1" ht="19.5" customHeight="1">
      <c r="C28" s="28"/>
      <c r="D28" s="28"/>
      <c r="E28" s="28"/>
      <c r="F28" s="117"/>
      <c r="G28" s="1151"/>
      <c r="H28" s="44"/>
      <c r="I28" s="44"/>
      <c r="J28" s="130"/>
      <c r="K28" s="46"/>
      <c r="L28" s="47"/>
      <c r="M28" s="47"/>
      <c r="N28" s="48"/>
      <c r="O28" s="49"/>
      <c r="P28" s="47"/>
      <c r="Q28" s="48"/>
      <c r="R28" s="50"/>
    </row>
    <row r="29" spans="1:18" s="4" customFormat="1" ht="19.5" customHeight="1">
      <c r="C29" s="28"/>
      <c r="D29" s="28"/>
      <c r="E29" s="28"/>
      <c r="F29" s="117"/>
      <c r="G29" s="1151"/>
      <c r="H29" s="44"/>
      <c r="I29" s="44"/>
      <c r="J29" s="130"/>
      <c r="K29" s="46"/>
      <c r="L29" s="47"/>
      <c r="M29" s="47"/>
      <c r="N29" s="48"/>
      <c r="O29" s="49"/>
      <c r="P29" s="47"/>
      <c r="Q29" s="48"/>
      <c r="R29" s="50"/>
    </row>
    <row r="30" spans="1:18" s="4" customFormat="1" ht="19.5" customHeight="1">
      <c r="C30" s="28"/>
      <c r="D30" s="28"/>
      <c r="E30" s="28"/>
      <c r="F30" s="117"/>
      <c r="G30" s="1151"/>
      <c r="H30" s="44"/>
      <c r="I30" s="44"/>
      <c r="J30" s="130"/>
      <c r="K30" s="46"/>
      <c r="L30" s="47"/>
      <c r="M30" s="47"/>
      <c r="N30" s="48"/>
      <c r="O30" s="49"/>
      <c r="P30" s="47"/>
      <c r="Q30" s="48"/>
      <c r="R30" s="50"/>
    </row>
    <row r="31" spans="1:18" s="4" customFormat="1" ht="19.5" customHeight="1">
      <c r="C31" s="28"/>
      <c r="D31" s="28"/>
      <c r="E31" s="28"/>
      <c r="F31" s="117"/>
      <c r="G31" s="1151"/>
      <c r="H31" s="44"/>
      <c r="I31" s="44"/>
      <c r="J31" s="130"/>
      <c r="K31" s="46"/>
      <c r="L31" s="47"/>
      <c r="M31" s="47"/>
      <c r="N31" s="48"/>
      <c r="O31" s="49"/>
      <c r="P31" s="47"/>
      <c r="Q31" s="48"/>
      <c r="R31" s="50"/>
    </row>
    <row r="32" spans="1:18" s="4" customFormat="1" ht="19.5" customHeight="1">
      <c r="C32" s="28"/>
      <c r="D32" s="28"/>
      <c r="E32" s="28"/>
      <c r="F32" s="117"/>
      <c r="G32" s="1151"/>
      <c r="H32" s="44"/>
      <c r="I32" s="44"/>
      <c r="J32" s="130"/>
      <c r="K32" s="46"/>
      <c r="L32" s="47"/>
      <c r="M32" s="47"/>
      <c r="N32" s="48"/>
      <c r="O32" s="49"/>
      <c r="P32" s="47"/>
      <c r="Q32" s="48"/>
      <c r="R32" s="50"/>
    </row>
    <row r="33" spans="3:18" s="4" customFormat="1" ht="19.5" customHeight="1">
      <c r="C33" s="28"/>
      <c r="D33" s="28"/>
      <c r="E33" s="28"/>
      <c r="F33" s="117"/>
      <c r="G33" s="1151"/>
      <c r="H33" s="44"/>
      <c r="I33" s="44"/>
      <c r="J33" s="130"/>
      <c r="K33" s="46"/>
      <c r="L33" s="47"/>
      <c r="M33" s="47"/>
      <c r="N33" s="48"/>
      <c r="O33" s="49"/>
      <c r="P33" s="47"/>
      <c r="Q33" s="48"/>
      <c r="R33" s="50"/>
    </row>
    <row r="34" spans="3:18" s="4" customFormat="1" ht="19.5" customHeight="1">
      <c r="C34" s="28"/>
      <c r="D34" s="28"/>
      <c r="E34" s="28"/>
      <c r="F34" s="117"/>
      <c r="G34" s="1151"/>
      <c r="H34" s="44"/>
      <c r="I34" s="44"/>
      <c r="J34" s="130"/>
      <c r="K34" s="46"/>
      <c r="L34" s="47"/>
      <c r="M34" s="47"/>
      <c r="N34" s="48"/>
      <c r="O34" s="49"/>
      <c r="P34" s="47"/>
      <c r="Q34" s="48"/>
      <c r="R34" s="50"/>
    </row>
    <row r="35" spans="3:18" s="4" customFormat="1" ht="19.5" customHeight="1">
      <c r="C35" s="28"/>
      <c r="D35" s="28"/>
      <c r="E35" s="28"/>
      <c r="F35" s="117"/>
      <c r="G35" s="1151"/>
      <c r="H35" s="44"/>
      <c r="I35" s="44"/>
      <c r="J35" s="130"/>
      <c r="K35" s="46"/>
      <c r="L35" s="47"/>
      <c r="M35" s="47"/>
      <c r="N35" s="48"/>
      <c r="O35" s="49"/>
      <c r="P35" s="47"/>
      <c r="Q35" s="48"/>
      <c r="R35" s="50"/>
    </row>
    <row r="36" spans="3:18" s="4" customFormat="1" ht="19.5" customHeight="1">
      <c r="C36" s="28"/>
      <c r="D36" s="28"/>
      <c r="E36" s="28"/>
      <c r="F36" s="117"/>
      <c r="G36" s="1151"/>
      <c r="H36" s="44"/>
      <c r="I36" s="44"/>
      <c r="J36" s="130"/>
      <c r="K36" s="46"/>
      <c r="L36" s="47"/>
      <c r="M36" s="47"/>
      <c r="N36" s="48"/>
      <c r="O36" s="49"/>
      <c r="P36" s="47"/>
      <c r="Q36" s="48"/>
      <c r="R36" s="50"/>
    </row>
    <row r="37" spans="3:18" s="4" customFormat="1" ht="19.5" customHeight="1">
      <c r="C37" s="28"/>
      <c r="D37" s="28"/>
      <c r="E37" s="28"/>
      <c r="F37" s="117"/>
      <c r="G37" s="1151"/>
      <c r="H37" s="44"/>
      <c r="I37" s="44"/>
      <c r="J37" s="130"/>
      <c r="K37" s="46"/>
      <c r="L37" s="47"/>
      <c r="M37" s="47"/>
      <c r="N37" s="48"/>
      <c r="O37" s="49"/>
      <c r="P37" s="47"/>
      <c r="Q37" s="48"/>
      <c r="R37" s="50"/>
    </row>
    <row r="38" spans="3:18" s="4" customFormat="1" ht="19.5" customHeight="1">
      <c r="C38" s="28"/>
      <c r="D38" s="28"/>
      <c r="E38" s="28"/>
      <c r="F38" s="117"/>
      <c r="G38" s="1151"/>
      <c r="H38" s="44"/>
      <c r="I38" s="44"/>
      <c r="J38" s="130"/>
      <c r="K38" s="46"/>
      <c r="L38" s="47"/>
      <c r="M38" s="47"/>
      <c r="N38" s="48"/>
      <c r="O38" s="49"/>
      <c r="P38" s="47"/>
      <c r="Q38" s="48"/>
      <c r="R38" s="50"/>
    </row>
    <row r="39" spans="3:18" s="4" customFormat="1" ht="19.5" customHeight="1">
      <c r="C39" s="28"/>
      <c r="D39" s="28"/>
      <c r="E39" s="28"/>
      <c r="F39" s="117"/>
      <c r="G39" s="1151"/>
      <c r="H39" s="44"/>
      <c r="I39" s="44"/>
      <c r="J39" s="130"/>
      <c r="K39" s="46"/>
      <c r="L39" s="47"/>
      <c r="M39" s="47"/>
      <c r="N39" s="48"/>
      <c r="O39" s="49"/>
      <c r="P39" s="47"/>
      <c r="Q39" s="48"/>
      <c r="R39" s="50"/>
    </row>
    <row r="40" spans="3:18" s="4" customFormat="1" ht="19.5" customHeight="1">
      <c r="C40" s="28"/>
      <c r="D40" s="28"/>
      <c r="E40" s="28"/>
      <c r="F40" s="117"/>
      <c r="G40" s="1151"/>
      <c r="H40" s="44"/>
      <c r="I40" s="44"/>
      <c r="J40" s="130"/>
      <c r="K40" s="46"/>
      <c r="L40" s="47"/>
      <c r="M40" s="47"/>
      <c r="N40" s="48"/>
      <c r="O40" s="49"/>
      <c r="P40" s="47"/>
      <c r="Q40" s="48"/>
      <c r="R40" s="50"/>
    </row>
    <row r="41" spans="3:18" s="4" customFormat="1" ht="19.5" customHeight="1">
      <c r="C41" s="28"/>
      <c r="D41" s="28"/>
      <c r="E41" s="28"/>
      <c r="F41" s="117"/>
      <c r="G41" s="1151"/>
      <c r="H41" s="44"/>
      <c r="I41" s="44"/>
      <c r="J41" s="130"/>
      <c r="K41" s="46"/>
      <c r="L41" s="47"/>
      <c r="M41" s="47"/>
      <c r="N41" s="48"/>
      <c r="O41" s="49"/>
      <c r="P41" s="47"/>
      <c r="Q41" s="48"/>
      <c r="R41" s="50"/>
    </row>
    <row r="42" spans="3:18" s="4" customFormat="1" ht="19.5" customHeight="1">
      <c r="C42" s="28"/>
      <c r="D42" s="28"/>
      <c r="E42" s="28"/>
      <c r="F42" s="117"/>
      <c r="G42" s="1151"/>
      <c r="H42" s="44"/>
      <c r="I42" s="44"/>
      <c r="J42" s="130"/>
      <c r="K42" s="46"/>
      <c r="L42" s="47"/>
      <c r="M42" s="47"/>
      <c r="N42" s="48"/>
      <c r="O42" s="49"/>
      <c r="P42" s="47"/>
      <c r="Q42" s="48"/>
      <c r="R42" s="50"/>
    </row>
    <row r="43" spans="3:18" s="4" customFormat="1" ht="19.5" customHeight="1">
      <c r="C43" s="28"/>
      <c r="D43" s="28"/>
      <c r="E43" s="28"/>
      <c r="F43" s="117"/>
      <c r="G43" s="1151"/>
      <c r="H43" s="44"/>
      <c r="I43" s="44"/>
      <c r="J43" s="130"/>
      <c r="K43" s="46"/>
      <c r="L43" s="47"/>
      <c r="M43" s="47"/>
      <c r="N43" s="48"/>
      <c r="O43" s="49"/>
      <c r="P43" s="47"/>
      <c r="Q43" s="48"/>
      <c r="R43" s="50"/>
    </row>
    <row r="44" spans="3:18" s="4" customFormat="1" ht="19.5" customHeight="1">
      <c r="C44" s="28"/>
      <c r="D44" s="28"/>
      <c r="E44" s="28"/>
      <c r="F44" s="117"/>
      <c r="G44" s="1151"/>
      <c r="H44" s="44"/>
      <c r="I44" s="44"/>
      <c r="J44" s="130"/>
      <c r="K44" s="46"/>
      <c r="L44" s="47"/>
      <c r="M44" s="47"/>
      <c r="N44" s="48"/>
      <c r="O44" s="49"/>
      <c r="P44" s="47"/>
      <c r="Q44" s="48"/>
      <c r="R44" s="50"/>
    </row>
    <row r="45" spans="3:18" s="4" customFormat="1" ht="19.5" customHeight="1">
      <c r="C45" s="28"/>
      <c r="D45" s="28"/>
      <c r="E45" s="28"/>
      <c r="F45" s="117"/>
      <c r="G45" s="1151"/>
      <c r="H45" s="44"/>
      <c r="I45" s="44"/>
      <c r="J45" s="130"/>
      <c r="K45" s="46"/>
      <c r="L45" s="47"/>
      <c r="M45" s="47"/>
      <c r="N45" s="48"/>
      <c r="O45" s="49"/>
      <c r="P45" s="47"/>
      <c r="Q45" s="48"/>
      <c r="R45" s="50"/>
    </row>
    <row r="46" spans="3:18" s="4" customFormat="1" ht="19.5" customHeight="1">
      <c r="C46" s="28"/>
      <c r="D46" s="28"/>
      <c r="E46" s="28"/>
      <c r="F46" s="117"/>
      <c r="G46" s="1151"/>
      <c r="H46" s="44"/>
      <c r="I46" s="44"/>
      <c r="J46" s="130"/>
      <c r="K46" s="46"/>
      <c r="L46" s="47"/>
      <c r="M46" s="47"/>
      <c r="N46" s="48"/>
      <c r="O46" s="49"/>
      <c r="P46" s="47"/>
      <c r="Q46" s="48"/>
      <c r="R46" s="50"/>
    </row>
    <row r="47" spans="3:18" s="4" customFormat="1" ht="19.5" customHeight="1">
      <c r="C47" s="28"/>
      <c r="D47" s="28"/>
      <c r="E47" s="28"/>
      <c r="F47" s="117"/>
      <c r="G47" s="1151"/>
      <c r="H47" s="44"/>
      <c r="I47" s="44"/>
      <c r="J47" s="130"/>
      <c r="K47" s="46"/>
      <c r="L47" s="47"/>
      <c r="M47" s="47"/>
      <c r="N47" s="48"/>
      <c r="O47" s="49"/>
      <c r="P47" s="47"/>
      <c r="Q47" s="48"/>
      <c r="R47" s="50"/>
    </row>
    <row r="48" spans="3:18" s="4" customFormat="1" ht="19.5" customHeight="1">
      <c r="C48" s="28"/>
      <c r="D48" s="28"/>
      <c r="E48" s="28"/>
      <c r="F48" s="117"/>
      <c r="G48" s="1151"/>
      <c r="H48" s="44"/>
      <c r="I48" s="44"/>
      <c r="J48" s="130"/>
      <c r="K48" s="46"/>
      <c r="L48" s="47"/>
      <c r="M48" s="47"/>
      <c r="N48" s="48"/>
      <c r="O48" s="49"/>
      <c r="P48" s="47"/>
      <c r="Q48" s="48"/>
      <c r="R48" s="50"/>
    </row>
    <row r="49" spans="3:18" s="4" customFormat="1" ht="19.5" customHeight="1">
      <c r="C49" s="28"/>
      <c r="D49" s="28"/>
      <c r="E49" s="28"/>
      <c r="F49" s="117"/>
      <c r="G49" s="1151"/>
      <c r="H49" s="44"/>
      <c r="I49" s="44"/>
      <c r="J49" s="130"/>
      <c r="K49" s="46"/>
      <c r="L49" s="47"/>
      <c r="M49" s="47"/>
      <c r="N49" s="48"/>
      <c r="O49" s="49"/>
      <c r="P49" s="47"/>
      <c r="Q49" s="48"/>
      <c r="R49" s="50"/>
    </row>
    <row r="50" spans="3:18" s="4" customFormat="1" ht="19.5" customHeight="1">
      <c r="C50" s="28"/>
      <c r="D50" s="28"/>
      <c r="E50" s="28"/>
      <c r="F50" s="117"/>
      <c r="G50" s="1151"/>
      <c r="H50" s="44"/>
      <c r="I50" s="44"/>
      <c r="J50" s="130"/>
      <c r="K50" s="46"/>
      <c r="L50" s="47"/>
      <c r="M50" s="47"/>
      <c r="N50" s="48"/>
      <c r="O50" s="49"/>
      <c r="P50" s="47"/>
      <c r="Q50" s="48"/>
      <c r="R50" s="50"/>
    </row>
    <row r="51" spans="3:18" s="4" customFormat="1" ht="19.5" customHeight="1">
      <c r="C51" s="28"/>
      <c r="D51" s="28"/>
      <c r="E51" s="28"/>
      <c r="F51" s="117"/>
      <c r="G51" s="1151"/>
      <c r="H51" s="44"/>
      <c r="I51" s="44"/>
      <c r="J51" s="130"/>
      <c r="K51" s="46"/>
      <c r="L51" s="47"/>
      <c r="M51" s="47"/>
      <c r="N51" s="48"/>
      <c r="O51" s="49"/>
      <c r="P51" s="47"/>
      <c r="Q51" s="48"/>
      <c r="R51" s="50"/>
    </row>
    <row r="52" spans="3:18" s="4" customFormat="1" ht="19.5" customHeight="1">
      <c r="C52" s="28"/>
      <c r="D52" s="28"/>
      <c r="E52" s="28"/>
      <c r="F52" s="117"/>
      <c r="G52" s="1151"/>
      <c r="H52" s="44"/>
      <c r="I52" s="44"/>
      <c r="J52" s="130"/>
      <c r="K52" s="46"/>
      <c r="L52" s="47"/>
      <c r="M52" s="47"/>
      <c r="N52" s="48"/>
      <c r="O52" s="49"/>
      <c r="P52" s="47"/>
      <c r="Q52" s="48"/>
      <c r="R52" s="50"/>
    </row>
    <row r="53" spans="3:18" s="4" customFormat="1" ht="19.5" customHeight="1">
      <c r="C53" s="28"/>
      <c r="D53" s="28"/>
      <c r="E53" s="28"/>
      <c r="F53" s="117"/>
      <c r="G53" s="1151"/>
      <c r="H53" s="44"/>
      <c r="I53" s="44"/>
      <c r="J53" s="130"/>
      <c r="K53" s="46"/>
      <c r="L53" s="47"/>
      <c r="M53" s="47"/>
      <c r="N53" s="48"/>
      <c r="O53" s="49"/>
      <c r="P53" s="47"/>
      <c r="Q53" s="48"/>
      <c r="R53" s="50"/>
    </row>
    <row r="54" spans="3:18" s="4" customFormat="1" ht="19.5" customHeight="1">
      <c r="C54" s="28"/>
      <c r="D54" s="28"/>
      <c r="E54" s="28"/>
      <c r="F54" s="117"/>
      <c r="G54" s="1151"/>
      <c r="H54" s="44"/>
      <c r="I54" s="44"/>
      <c r="J54" s="130"/>
      <c r="K54" s="46"/>
      <c r="L54" s="47"/>
      <c r="M54" s="47"/>
      <c r="N54" s="48"/>
      <c r="O54" s="49"/>
      <c r="P54" s="47"/>
      <c r="Q54" s="48"/>
      <c r="R54" s="50"/>
    </row>
    <row r="55" spans="3:18" s="4" customFormat="1" ht="19.5" customHeight="1">
      <c r="C55" s="28"/>
      <c r="D55" s="28"/>
      <c r="E55" s="28"/>
      <c r="F55" s="117"/>
      <c r="G55" s="1151"/>
      <c r="H55" s="44"/>
      <c r="I55" s="44"/>
      <c r="J55" s="130"/>
      <c r="K55" s="46"/>
      <c r="L55" s="47"/>
      <c r="M55" s="47"/>
      <c r="N55" s="48"/>
      <c r="O55" s="49"/>
      <c r="P55" s="47"/>
      <c r="Q55" s="48"/>
      <c r="R55" s="50"/>
    </row>
    <row r="56" spans="3:18" s="4" customFormat="1" ht="19.5" customHeight="1">
      <c r="C56" s="28"/>
      <c r="D56" s="28"/>
      <c r="E56" s="28"/>
      <c r="F56" s="117"/>
      <c r="G56" s="1151"/>
      <c r="H56" s="44"/>
      <c r="I56" s="44"/>
      <c r="J56" s="130"/>
      <c r="K56" s="46"/>
      <c r="L56" s="47"/>
      <c r="M56" s="47"/>
      <c r="N56" s="48"/>
      <c r="O56" s="49"/>
      <c r="P56" s="47"/>
      <c r="Q56" s="48"/>
      <c r="R56" s="50"/>
    </row>
    <row r="57" spans="3:18" s="4" customFormat="1" ht="19.5" customHeight="1">
      <c r="C57" s="28"/>
      <c r="D57" s="28"/>
      <c r="E57" s="28"/>
      <c r="F57" s="117"/>
      <c r="G57" s="1151"/>
      <c r="H57" s="44"/>
      <c r="I57" s="44"/>
      <c r="J57" s="130"/>
      <c r="K57" s="46"/>
      <c r="L57" s="47"/>
      <c r="M57" s="47"/>
      <c r="N57" s="48"/>
      <c r="O57" s="49"/>
      <c r="P57" s="47"/>
      <c r="Q57" s="48"/>
      <c r="R57" s="50"/>
    </row>
    <row r="58" spans="3:18" s="4" customFormat="1" ht="19.5" customHeight="1">
      <c r="C58" s="28"/>
      <c r="D58" s="28"/>
      <c r="E58" s="28"/>
      <c r="F58" s="117"/>
      <c r="G58" s="1151"/>
      <c r="H58" s="44"/>
      <c r="I58" s="44"/>
      <c r="J58" s="130"/>
      <c r="K58" s="46"/>
      <c r="L58" s="47"/>
      <c r="M58" s="47"/>
      <c r="N58" s="48"/>
      <c r="O58" s="49"/>
      <c r="P58" s="47"/>
      <c r="Q58" s="48"/>
      <c r="R58" s="50"/>
    </row>
    <row r="59" spans="3:18" s="4" customFormat="1" ht="19.5" customHeight="1">
      <c r="C59" s="28"/>
      <c r="D59" s="28"/>
      <c r="E59" s="28"/>
      <c r="F59" s="117"/>
      <c r="G59" s="1151"/>
      <c r="H59" s="44"/>
      <c r="I59" s="44"/>
      <c r="J59" s="130"/>
      <c r="K59" s="46"/>
      <c r="L59" s="47"/>
      <c r="M59" s="47"/>
      <c r="N59" s="48"/>
      <c r="O59" s="49"/>
      <c r="P59" s="47"/>
      <c r="Q59" s="48"/>
      <c r="R59" s="50"/>
    </row>
    <row r="60" spans="3:18" s="4" customFormat="1" ht="19.5" customHeight="1">
      <c r="C60" s="28"/>
      <c r="D60" s="28"/>
      <c r="E60" s="28"/>
      <c r="F60" s="117"/>
      <c r="G60" s="1151"/>
      <c r="H60" s="44"/>
      <c r="I60" s="44"/>
      <c r="J60" s="130"/>
      <c r="K60" s="46"/>
      <c r="L60" s="47"/>
      <c r="M60" s="47"/>
      <c r="N60" s="48"/>
      <c r="O60" s="49"/>
      <c r="P60" s="47"/>
      <c r="Q60" s="48"/>
      <c r="R60" s="50"/>
    </row>
    <row r="61" spans="3:18" s="4" customFormat="1" ht="19.5" customHeight="1">
      <c r="C61" s="28"/>
      <c r="D61" s="28"/>
      <c r="E61" s="28"/>
      <c r="F61" s="117"/>
      <c r="G61" s="1151"/>
      <c r="H61" s="44"/>
      <c r="I61" s="44"/>
      <c r="J61" s="130"/>
      <c r="K61" s="46"/>
      <c r="L61" s="47"/>
      <c r="M61" s="47"/>
      <c r="N61" s="48"/>
      <c r="O61" s="49"/>
      <c r="P61" s="47"/>
      <c r="Q61" s="48"/>
      <c r="R61" s="50"/>
    </row>
    <row r="62" spans="3:18" s="4" customFormat="1" ht="19.5" customHeight="1">
      <c r="C62" s="28"/>
      <c r="D62" s="28"/>
      <c r="E62" s="28"/>
      <c r="F62" s="117"/>
      <c r="G62" s="1151"/>
      <c r="H62" s="44"/>
      <c r="I62" s="44"/>
      <c r="J62" s="130"/>
      <c r="K62" s="46"/>
      <c r="L62" s="47"/>
      <c r="M62" s="47"/>
      <c r="N62" s="48"/>
      <c r="O62" s="49"/>
      <c r="P62" s="47"/>
      <c r="Q62" s="48"/>
      <c r="R62" s="50"/>
    </row>
    <row r="63" spans="3:18" s="4" customFormat="1" ht="19.5" customHeight="1">
      <c r="C63" s="28"/>
      <c r="D63" s="28"/>
      <c r="E63" s="28"/>
      <c r="F63" s="117"/>
      <c r="G63" s="1151"/>
      <c r="H63" s="44"/>
      <c r="I63" s="44"/>
      <c r="J63" s="130"/>
      <c r="K63" s="46"/>
      <c r="L63" s="47"/>
      <c r="M63" s="47"/>
      <c r="N63" s="48"/>
      <c r="O63" s="49"/>
      <c r="P63" s="47"/>
      <c r="Q63" s="48"/>
      <c r="R63" s="50"/>
    </row>
    <row r="64" spans="3:18" s="4" customFormat="1" ht="19.5" customHeight="1">
      <c r="C64" s="28"/>
      <c r="D64" s="28"/>
      <c r="E64" s="28"/>
      <c r="F64" s="117"/>
      <c r="G64" s="1151"/>
      <c r="H64" s="44"/>
      <c r="I64" s="44"/>
      <c r="J64" s="130"/>
      <c r="K64" s="46"/>
      <c r="L64" s="47"/>
      <c r="M64" s="47"/>
      <c r="N64" s="48"/>
      <c r="O64" s="49"/>
      <c r="P64" s="47"/>
      <c r="Q64" s="48"/>
      <c r="R64" s="50"/>
    </row>
    <row r="65" spans="3:18" s="4" customFormat="1" ht="19.5" customHeight="1">
      <c r="C65" s="28"/>
      <c r="D65" s="28"/>
      <c r="E65" s="28"/>
      <c r="F65" s="117"/>
      <c r="G65" s="1151"/>
      <c r="H65" s="44"/>
      <c r="I65" s="44"/>
      <c r="J65" s="130"/>
      <c r="K65" s="46"/>
      <c r="L65" s="47"/>
      <c r="M65" s="47"/>
      <c r="N65" s="48"/>
      <c r="O65" s="49"/>
      <c r="P65" s="47"/>
      <c r="Q65" s="48"/>
      <c r="R65" s="50"/>
    </row>
    <row r="66" spans="3:18" s="4" customFormat="1" ht="19.5" customHeight="1">
      <c r="C66" s="28"/>
      <c r="D66" s="28"/>
      <c r="E66" s="28"/>
      <c r="F66" s="117"/>
      <c r="G66" s="1151"/>
      <c r="H66" s="44"/>
      <c r="I66" s="44"/>
      <c r="J66" s="130"/>
      <c r="K66" s="46"/>
      <c r="L66" s="47"/>
      <c r="M66" s="47"/>
      <c r="N66" s="48"/>
      <c r="O66" s="49"/>
      <c r="P66" s="47"/>
      <c r="Q66" s="48"/>
      <c r="R66" s="50"/>
    </row>
    <row r="67" spans="3:18" s="4" customFormat="1" ht="19.5" customHeight="1">
      <c r="C67" s="28"/>
      <c r="D67" s="28"/>
      <c r="E67" s="28"/>
      <c r="F67" s="117"/>
      <c r="G67" s="1151"/>
      <c r="H67" s="44"/>
      <c r="I67" s="44"/>
      <c r="J67" s="130"/>
      <c r="K67" s="46"/>
      <c r="L67" s="47"/>
      <c r="M67" s="47"/>
      <c r="N67" s="48"/>
      <c r="O67" s="49"/>
      <c r="P67" s="47"/>
      <c r="Q67" s="48"/>
      <c r="R67" s="50"/>
    </row>
    <row r="68" spans="3:18" s="4" customFormat="1" ht="19.5" customHeight="1">
      <c r="C68" s="28"/>
      <c r="D68" s="28"/>
      <c r="E68" s="28"/>
      <c r="F68" s="117"/>
      <c r="G68" s="1151"/>
      <c r="H68" s="44"/>
      <c r="I68" s="44"/>
      <c r="J68" s="130"/>
      <c r="K68" s="46"/>
      <c r="L68" s="47"/>
      <c r="M68" s="47"/>
      <c r="N68" s="48"/>
      <c r="O68" s="49"/>
      <c r="P68" s="47"/>
      <c r="Q68" s="48"/>
      <c r="R68" s="50"/>
    </row>
    <row r="69" spans="3:18" s="4" customFormat="1" ht="19.5" customHeight="1">
      <c r="C69" s="28"/>
      <c r="D69" s="28"/>
      <c r="E69" s="28"/>
      <c r="F69" s="117"/>
      <c r="G69" s="1151"/>
      <c r="H69" s="44"/>
      <c r="I69" s="44"/>
      <c r="J69" s="130"/>
      <c r="K69" s="46"/>
      <c r="L69" s="47"/>
      <c r="M69" s="47"/>
      <c r="N69" s="48"/>
      <c r="O69" s="49"/>
      <c r="P69" s="47"/>
      <c r="Q69" s="48"/>
      <c r="R69" s="50"/>
    </row>
    <row r="70" spans="3:18" s="4" customFormat="1" ht="19.5" customHeight="1">
      <c r="C70" s="28"/>
      <c r="D70" s="28"/>
      <c r="E70" s="28"/>
      <c r="F70" s="117"/>
      <c r="G70" s="1151"/>
      <c r="H70" s="44"/>
      <c r="I70" s="44"/>
      <c r="J70" s="130"/>
      <c r="K70" s="46"/>
      <c r="L70" s="47"/>
      <c r="M70" s="47"/>
      <c r="N70" s="48"/>
      <c r="O70" s="49"/>
      <c r="P70" s="47"/>
      <c r="Q70" s="48"/>
      <c r="R70" s="50"/>
    </row>
    <row r="71" spans="3:18" s="4" customFormat="1" ht="19.5" customHeight="1">
      <c r="C71" s="28"/>
      <c r="D71" s="28"/>
      <c r="E71" s="28"/>
      <c r="F71" s="117"/>
      <c r="G71" s="1151"/>
      <c r="H71" s="44"/>
      <c r="I71" s="44"/>
      <c r="J71" s="130"/>
      <c r="K71" s="46"/>
      <c r="L71" s="47"/>
      <c r="M71" s="47"/>
      <c r="N71" s="48"/>
      <c r="O71" s="49"/>
      <c r="P71" s="47"/>
      <c r="Q71" s="48"/>
      <c r="R71" s="50"/>
    </row>
    <row r="72" spans="3:18" s="4" customFormat="1" ht="19.5" customHeight="1">
      <c r="C72" s="28"/>
      <c r="D72" s="28"/>
      <c r="E72" s="28"/>
      <c r="F72" s="117"/>
      <c r="G72" s="1151"/>
      <c r="H72" s="44"/>
      <c r="I72" s="44"/>
      <c r="J72" s="130"/>
      <c r="K72" s="46"/>
      <c r="L72" s="47"/>
      <c r="M72" s="47"/>
      <c r="N72" s="48"/>
      <c r="O72" s="49"/>
      <c r="P72" s="47"/>
      <c r="Q72" s="48"/>
      <c r="R72" s="50"/>
    </row>
    <row r="73" spans="3:18" s="4" customFormat="1" ht="19.5" customHeight="1">
      <c r="C73" s="28"/>
      <c r="D73" s="28"/>
      <c r="E73" s="28"/>
      <c r="F73" s="117"/>
      <c r="G73" s="1151"/>
      <c r="H73" s="44"/>
      <c r="I73" s="44"/>
      <c r="J73" s="130"/>
      <c r="K73" s="46"/>
      <c r="L73" s="47"/>
      <c r="M73" s="47"/>
      <c r="N73" s="48"/>
      <c r="O73" s="49"/>
      <c r="P73" s="47"/>
      <c r="Q73" s="48"/>
      <c r="R73" s="50"/>
    </row>
    <row r="74" spans="3:18" s="4" customFormat="1" ht="19.5" customHeight="1">
      <c r="C74" s="28"/>
      <c r="D74" s="28"/>
      <c r="E74" s="28"/>
      <c r="F74" s="117"/>
      <c r="G74" s="1151"/>
      <c r="H74" s="44"/>
      <c r="I74" s="44"/>
      <c r="J74" s="130"/>
      <c r="K74" s="46"/>
      <c r="L74" s="47"/>
      <c r="M74" s="47"/>
      <c r="N74" s="48"/>
      <c r="O74" s="49"/>
      <c r="P74" s="47"/>
      <c r="Q74" s="48"/>
      <c r="R74" s="50"/>
    </row>
    <row r="75" spans="3:18" s="4" customFormat="1" ht="19.5" customHeight="1">
      <c r="C75" s="28"/>
      <c r="D75" s="28"/>
      <c r="E75" s="28"/>
      <c r="F75" s="117"/>
      <c r="G75" s="1151"/>
      <c r="H75" s="44"/>
      <c r="I75" s="44"/>
      <c r="J75" s="130"/>
      <c r="K75" s="46"/>
      <c r="L75" s="47"/>
      <c r="M75" s="47"/>
      <c r="N75" s="48"/>
      <c r="O75" s="49"/>
      <c r="P75" s="47"/>
      <c r="Q75" s="48"/>
      <c r="R75" s="50"/>
    </row>
    <row r="76" spans="3:18" s="4" customFormat="1" ht="19.5" customHeight="1">
      <c r="C76" s="28"/>
      <c r="D76" s="28"/>
      <c r="E76" s="28"/>
      <c r="F76" s="117"/>
      <c r="G76" s="1151"/>
      <c r="H76" s="44"/>
      <c r="I76" s="44"/>
      <c r="J76" s="130"/>
      <c r="K76" s="46"/>
      <c r="L76" s="47"/>
      <c r="M76" s="47"/>
      <c r="N76" s="48"/>
      <c r="O76" s="49"/>
      <c r="P76" s="47"/>
      <c r="Q76" s="48"/>
      <c r="R76" s="50"/>
    </row>
    <row r="77" spans="3:18" s="4" customFormat="1" ht="19.5" customHeight="1">
      <c r="C77" s="28"/>
      <c r="D77" s="28"/>
      <c r="E77" s="28"/>
      <c r="F77" s="117"/>
      <c r="G77" s="1151"/>
      <c r="H77" s="44"/>
      <c r="I77" s="44"/>
      <c r="J77" s="130"/>
      <c r="K77" s="46"/>
      <c r="L77" s="47"/>
      <c r="M77" s="47"/>
      <c r="N77" s="48"/>
      <c r="O77" s="49"/>
      <c r="P77" s="47"/>
      <c r="Q77" s="48"/>
      <c r="R77" s="50"/>
    </row>
    <row r="78" spans="3:18" s="4" customFormat="1" ht="19.5" customHeight="1">
      <c r="C78" s="28"/>
      <c r="D78" s="28"/>
      <c r="E78" s="28"/>
      <c r="F78" s="117"/>
      <c r="G78" s="1151"/>
      <c r="H78" s="44"/>
      <c r="I78" s="44"/>
      <c r="J78" s="130"/>
      <c r="K78" s="46"/>
      <c r="L78" s="47"/>
      <c r="M78" s="47"/>
      <c r="N78" s="48"/>
      <c r="O78" s="49"/>
      <c r="P78" s="47"/>
      <c r="Q78" s="48"/>
      <c r="R78" s="50"/>
    </row>
    <row r="79" spans="3:18" s="4" customFormat="1" ht="19.5" customHeight="1">
      <c r="C79" s="28"/>
      <c r="D79" s="28"/>
      <c r="E79" s="28"/>
      <c r="F79" s="117"/>
      <c r="G79" s="1151"/>
      <c r="H79" s="44"/>
      <c r="I79" s="44"/>
      <c r="J79" s="130"/>
      <c r="K79" s="46"/>
      <c r="L79" s="47"/>
      <c r="M79" s="47"/>
      <c r="N79" s="48"/>
      <c r="O79" s="49"/>
      <c r="P79" s="47"/>
      <c r="Q79" s="48"/>
      <c r="R79" s="50"/>
    </row>
    <row r="80" spans="3:18" s="4" customFormat="1" ht="19.5" customHeight="1">
      <c r="C80" s="28"/>
      <c r="D80" s="28"/>
      <c r="E80" s="28"/>
      <c r="F80" s="117"/>
      <c r="G80" s="1151"/>
      <c r="H80" s="44"/>
      <c r="I80" s="44"/>
      <c r="J80" s="130"/>
      <c r="K80" s="46"/>
      <c r="L80" s="47"/>
      <c r="M80" s="47"/>
      <c r="N80" s="48"/>
      <c r="O80" s="49"/>
      <c r="P80" s="47"/>
      <c r="Q80" s="48"/>
      <c r="R80" s="50"/>
    </row>
    <row r="81" spans="3:18" s="4" customFormat="1" ht="19.5" customHeight="1">
      <c r="C81" s="28"/>
      <c r="D81" s="28"/>
      <c r="E81" s="28"/>
      <c r="F81" s="117"/>
      <c r="G81" s="1151"/>
      <c r="H81" s="44"/>
      <c r="I81" s="44"/>
      <c r="J81" s="130"/>
      <c r="K81" s="46"/>
      <c r="L81" s="47"/>
      <c r="M81" s="47"/>
      <c r="N81" s="48"/>
      <c r="O81" s="49"/>
      <c r="P81" s="47"/>
      <c r="Q81" s="48"/>
      <c r="R81" s="50"/>
    </row>
    <row r="82" spans="3:18" s="4" customFormat="1" ht="19.5" customHeight="1">
      <c r="C82" s="28"/>
      <c r="D82" s="28"/>
      <c r="E82" s="28"/>
      <c r="F82" s="117"/>
      <c r="G82" s="1151"/>
      <c r="H82" s="44"/>
      <c r="I82" s="44"/>
      <c r="J82" s="130"/>
      <c r="K82" s="46"/>
      <c r="L82" s="47"/>
      <c r="M82" s="47"/>
      <c r="N82" s="48"/>
      <c r="O82" s="49"/>
      <c r="P82" s="47"/>
      <c r="Q82" s="48"/>
      <c r="R82" s="50"/>
    </row>
    <row r="83" spans="3:18" s="4" customFormat="1" ht="19.5" customHeight="1">
      <c r="C83" s="28"/>
      <c r="D83" s="28"/>
      <c r="E83" s="28"/>
      <c r="F83" s="117"/>
      <c r="G83" s="1151"/>
      <c r="H83" s="44"/>
      <c r="I83" s="44"/>
      <c r="J83" s="130"/>
      <c r="K83" s="46"/>
      <c r="L83" s="47"/>
      <c r="M83" s="47"/>
      <c r="N83" s="48"/>
      <c r="O83" s="49"/>
      <c r="P83" s="47"/>
      <c r="Q83" s="48"/>
      <c r="R83" s="50"/>
    </row>
    <row r="84" spans="3:18" s="4" customFormat="1" ht="19.5" customHeight="1">
      <c r="C84" s="28"/>
      <c r="D84" s="28"/>
      <c r="E84" s="28"/>
      <c r="F84" s="117"/>
      <c r="G84" s="1151"/>
      <c r="H84" s="44"/>
      <c r="I84" s="44"/>
      <c r="J84" s="130"/>
      <c r="K84" s="46"/>
      <c r="L84" s="47"/>
      <c r="M84" s="47"/>
      <c r="N84" s="48"/>
      <c r="O84" s="49"/>
      <c r="P84" s="47"/>
      <c r="Q84" s="48"/>
      <c r="R84" s="50"/>
    </row>
    <row r="85" spans="3:18" s="4" customFormat="1" ht="19.5" customHeight="1">
      <c r="C85" s="28"/>
      <c r="D85" s="28"/>
      <c r="E85" s="28"/>
      <c r="F85" s="117"/>
      <c r="G85" s="1151"/>
      <c r="H85" s="44"/>
      <c r="I85" s="44"/>
      <c r="J85" s="130"/>
      <c r="K85" s="46"/>
      <c r="L85" s="47"/>
      <c r="M85" s="47"/>
      <c r="N85" s="48"/>
      <c r="O85" s="49"/>
      <c r="P85" s="47"/>
      <c r="Q85" s="48"/>
      <c r="R85" s="50"/>
    </row>
    <row r="86" spans="3:18" s="4" customFormat="1" ht="19.5" customHeight="1">
      <c r="C86" s="28"/>
      <c r="D86" s="28"/>
      <c r="E86" s="28"/>
      <c r="F86" s="117"/>
      <c r="G86" s="1151"/>
      <c r="H86" s="44"/>
      <c r="I86" s="44"/>
      <c r="J86" s="130"/>
      <c r="K86" s="46"/>
      <c r="L86" s="47"/>
      <c r="M86" s="47"/>
      <c r="N86" s="48"/>
      <c r="O86" s="49"/>
      <c r="P86" s="47"/>
      <c r="Q86" s="48"/>
      <c r="R86" s="50"/>
    </row>
    <row r="87" spans="3:18" s="4" customFormat="1" ht="19.5" customHeight="1">
      <c r="C87" s="28"/>
      <c r="D87" s="28"/>
      <c r="E87" s="28"/>
      <c r="F87" s="117"/>
      <c r="G87" s="1151"/>
      <c r="H87" s="44"/>
      <c r="I87" s="44"/>
      <c r="J87" s="130"/>
      <c r="K87" s="46"/>
      <c r="L87" s="47"/>
      <c r="M87" s="47"/>
      <c r="N87" s="48"/>
      <c r="O87" s="49"/>
      <c r="P87" s="47"/>
      <c r="Q87" s="48"/>
      <c r="R87" s="50"/>
    </row>
    <row r="88" spans="3:18" s="4" customFormat="1" ht="19.5" customHeight="1">
      <c r="C88" s="28"/>
      <c r="D88" s="28"/>
      <c r="E88" s="28"/>
      <c r="F88" s="117"/>
      <c r="G88" s="1151"/>
      <c r="H88" s="44"/>
      <c r="I88" s="44"/>
      <c r="J88" s="130"/>
      <c r="K88" s="46"/>
      <c r="L88" s="47"/>
      <c r="M88" s="47"/>
      <c r="N88" s="48"/>
      <c r="O88" s="49"/>
      <c r="P88" s="47"/>
      <c r="Q88" s="48"/>
      <c r="R88" s="50"/>
    </row>
    <row r="89" spans="3:18" ht="18" customHeight="1">
      <c r="C89" s="28"/>
      <c r="D89" s="28"/>
      <c r="E89" s="28"/>
      <c r="F89" s="117"/>
      <c r="G89" s="841"/>
      <c r="H89" s="841"/>
      <c r="I89" s="44"/>
      <c r="J89" s="649"/>
      <c r="K89" s="100"/>
      <c r="L89" s="101"/>
      <c r="M89" s="177"/>
      <c r="N89" s="48"/>
      <c r="O89" s="50"/>
      <c r="P89" s="50"/>
      <c r="Q89" s="48"/>
      <c r="R89" s="59"/>
    </row>
    <row r="90" spans="3:18" ht="18" customHeight="1">
      <c r="C90" s="47"/>
      <c r="D90" s="47"/>
      <c r="E90" s="47"/>
      <c r="F90" s="101" t="s">
        <v>1089</v>
      </c>
      <c r="G90" s="44"/>
      <c r="H90" s="44"/>
      <c r="I90" s="44">
        <f>G90*H90</f>
        <v>0</v>
      </c>
      <c r="J90" s="45"/>
      <c r="K90" s="100" t="s">
        <v>1090</v>
      </c>
      <c r="L90" s="666"/>
      <c r="M90" s="47"/>
      <c r="N90" s="48"/>
      <c r="O90" s="666"/>
      <c r="P90" s="47"/>
      <c r="Q90" s="48"/>
      <c r="R90" s="59"/>
    </row>
    <row r="91" spans="3:18" ht="18" customHeight="1">
      <c r="C91" s="47"/>
      <c r="D91" s="49"/>
      <c r="E91" s="49"/>
      <c r="F91" s="101" t="s">
        <v>1090</v>
      </c>
      <c r="G91" s="44"/>
      <c r="H91" s="44">
        <v>5000</v>
      </c>
      <c r="I91" s="44">
        <f>G91*H91</f>
        <v>0</v>
      </c>
      <c r="J91" s="45"/>
      <c r="K91" s="100" t="s">
        <v>1091</v>
      </c>
      <c r="L91" s="666"/>
      <c r="M91" s="47"/>
      <c r="N91" s="48"/>
      <c r="O91" s="666"/>
      <c r="P91" s="47"/>
      <c r="Q91" s="48"/>
      <c r="R91" s="50"/>
    </row>
    <row r="92" spans="3:18" ht="18" customHeight="1">
      <c r="C92" s="47"/>
      <c r="D92" s="49"/>
      <c r="E92" s="49"/>
      <c r="F92" s="101" t="s">
        <v>1091</v>
      </c>
      <c r="G92" s="44"/>
      <c r="H92" s="44"/>
      <c r="I92" s="44">
        <f>G92*H92</f>
        <v>0</v>
      </c>
      <c r="J92" s="45"/>
      <c r="K92" s="177"/>
      <c r="L92" s="666"/>
      <c r="M92" s="47"/>
      <c r="N92" s="47"/>
      <c r="O92" s="666"/>
      <c r="P92" s="47"/>
      <c r="Q92" s="50"/>
      <c r="R92" s="50"/>
    </row>
    <row r="93" spans="3:18" ht="18" customHeight="1">
      <c r="C93" s="47"/>
      <c r="D93" s="49"/>
      <c r="E93" s="49"/>
      <c r="F93" s="669"/>
      <c r="G93" s="670"/>
      <c r="H93" s="670"/>
      <c r="I93" s="671"/>
      <c r="J93" s="126"/>
      <c r="K93" s="124"/>
    </row>
    <row r="94" spans="3:18" ht="18" customHeight="1"/>
    <row r="95" spans="3:18" ht="18" customHeight="1"/>
    <row r="96" spans="3:18" ht="18" customHeight="1"/>
  </sheetData>
  <autoFilter ref="C8:P96" xr:uid="{00000000-0009-0000-0000-000003000000}"/>
  <mergeCells count="11">
    <mergeCell ref="C6:E6"/>
    <mergeCell ref="C10:F10"/>
    <mergeCell ref="C17:F17"/>
    <mergeCell ref="F93:I93"/>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2839-DB42-4054-B25C-4A0D847F86B8}">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97F15782-A53F-4705-8891-69C81D113485}"/>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DDE5-8059-4505-907E-869F113DB394}">
  <sheetPr>
    <tabColor theme="4" tint="0.39997558519241921"/>
  </sheetPr>
  <dimension ref="A2:R186"/>
  <sheetViews>
    <sheetView zoomScale="55" zoomScaleNormal="55" workbookViewId="0">
      <pane xSplit="11" ySplit="8" topLeftCell="L46" activePane="bottomRight" state="frozen"/>
      <selection activeCell="D26" sqref="D26"/>
      <selection pane="topRight" activeCell="D26" sqref="D26"/>
      <selection pane="bottomLeft" activeCell="D26" sqref="D26"/>
      <selection pane="bottomRight" activeCell="R83" sqref="R83:R108"/>
    </sheetView>
  </sheetViews>
  <sheetFormatPr defaultColWidth="11.75" defaultRowHeight="13.5" customHeight="1"/>
  <cols>
    <col min="1" max="1" width="11.25" style="1" customWidth="1"/>
    <col min="2" max="2" width="9.5"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46.625" style="1" customWidth="1"/>
    <col min="12" max="12" width="2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1:18" ht="20.100000000000001" customHeight="1">
      <c r="C2" s="638" t="s">
        <v>1056</v>
      </c>
      <c r="D2" s="638"/>
      <c r="E2" s="638"/>
      <c r="F2" s="639" t="s">
        <v>4653</v>
      </c>
      <c r="H2" s="640" t="s">
        <v>1058</v>
      </c>
      <c r="I2" s="641"/>
      <c r="J2" s="642"/>
      <c r="K2" s="643">
        <f>SUM(I:I)</f>
        <v>375680</v>
      </c>
    </row>
    <row r="3" spans="1:18" ht="20.100000000000001" customHeight="1">
      <c r="C3" s="638" t="s">
        <v>1059</v>
      </c>
      <c r="D3" s="638"/>
      <c r="E3" s="638"/>
      <c r="F3" s="645" t="s">
        <v>1060</v>
      </c>
    </row>
    <row r="4" spans="1:18" ht="20.100000000000001" customHeight="1">
      <c r="C4" s="638" t="s">
        <v>1061</v>
      </c>
      <c r="D4" s="638"/>
      <c r="E4" s="638"/>
      <c r="F4" s="645" t="s">
        <v>4654</v>
      </c>
      <c r="H4" s="977" t="s">
        <v>1375</v>
      </c>
      <c r="I4" s="978"/>
      <c r="J4" s="1424"/>
      <c r="K4" s="1424"/>
      <c r="L4" s="1424"/>
    </row>
    <row r="5" spans="1:18" ht="20.100000000000001" customHeight="1">
      <c r="C5" s="638" t="s">
        <v>1064</v>
      </c>
      <c r="D5" s="638"/>
      <c r="E5" s="638"/>
      <c r="F5" s="647">
        <v>45931</v>
      </c>
      <c r="H5" s="981"/>
      <c r="I5" s="982"/>
      <c r="J5" s="1424"/>
      <c r="K5" s="1424"/>
      <c r="L5" s="1424"/>
    </row>
    <row r="6" spans="1:18" ht="20.100000000000001" customHeight="1">
      <c r="C6" s="638" t="s">
        <v>1065</v>
      </c>
      <c r="D6" s="638"/>
      <c r="E6" s="638"/>
      <c r="F6" s="647">
        <v>45932</v>
      </c>
      <c r="I6" s="1337"/>
    </row>
    <row r="8" spans="1: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1:18" s="4" customFormat="1" ht="19.5" customHeight="1">
      <c r="C9" s="49"/>
      <c r="D9" s="49"/>
      <c r="E9" s="49"/>
      <c r="F9" s="101"/>
      <c r="G9" s="44"/>
      <c r="H9" s="44"/>
      <c r="I9" s="44"/>
      <c r="J9" s="45"/>
      <c r="K9" s="46"/>
      <c r="L9" s="47"/>
      <c r="M9" s="47"/>
      <c r="N9" s="48"/>
      <c r="O9" s="49"/>
      <c r="P9" s="47"/>
      <c r="Q9" s="48"/>
      <c r="R9" s="50"/>
    </row>
    <row r="10" spans="1:18" s="4" customFormat="1" ht="19.5" customHeight="1">
      <c r="C10" s="28"/>
      <c r="D10" s="28"/>
      <c r="E10" s="28"/>
      <c r="F10" s="117"/>
      <c r="G10" s="1151"/>
      <c r="H10" s="44"/>
      <c r="I10" s="44"/>
      <c r="J10" s="130"/>
      <c r="K10" s="46"/>
      <c r="L10" s="47"/>
      <c r="M10" s="47"/>
      <c r="N10" s="48"/>
      <c r="O10" s="49"/>
      <c r="P10" s="47"/>
      <c r="Q10" s="48"/>
      <c r="R10" s="50"/>
    </row>
    <row r="11" spans="1:18" s="4" customFormat="1" ht="19.5" customHeight="1">
      <c r="C11" s="1044" t="s">
        <v>4665</v>
      </c>
      <c r="D11" s="1045"/>
      <c r="E11" s="1045"/>
      <c r="F11" s="1046"/>
      <c r="G11" s="1151"/>
      <c r="H11" s="44"/>
      <c r="I11" s="44"/>
      <c r="J11" s="130"/>
      <c r="K11" s="46"/>
      <c r="L11" s="47"/>
      <c r="M11" s="47"/>
      <c r="N11" s="48"/>
      <c r="O11" s="49"/>
      <c r="P11" s="47"/>
      <c r="Q11" s="48"/>
      <c r="R11" s="50"/>
    </row>
    <row r="12" spans="1:18" s="4" customFormat="1" ht="19.5" customHeight="1">
      <c r="A12" s="1640" t="s">
        <v>4656</v>
      </c>
      <c r="C12" s="1428">
        <v>1</v>
      </c>
      <c r="D12" s="28" t="s">
        <v>4666</v>
      </c>
      <c r="E12" s="28" t="s">
        <v>3500</v>
      </c>
      <c r="F12" s="1929" t="s">
        <v>2227</v>
      </c>
      <c r="G12" s="1352">
        <v>1</v>
      </c>
      <c r="H12" s="1258">
        <v>17132</v>
      </c>
      <c r="I12" s="53">
        <f>+G12*H12</f>
        <v>17132</v>
      </c>
      <c r="J12" s="130"/>
      <c r="K12" s="46" t="s">
        <v>2228</v>
      </c>
      <c r="L12" s="1345" t="s">
        <v>4667</v>
      </c>
      <c r="M12" s="47"/>
      <c r="N12" s="48">
        <v>45916</v>
      </c>
      <c r="O12" s="49"/>
      <c r="P12" s="111">
        <v>45931</v>
      </c>
      <c r="Q12" s="48">
        <v>45932</v>
      </c>
      <c r="R12" s="59">
        <v>45932</v>
      </c>
    </row>
    <row r="13" spans="1:18" s="4" customFormat="1" ht="19.5" customHeight="1">
      <c r="A13" s="4" t="s">
        <v>3499</v>
      </c>
      <c r="C13" s="1428">
        <f t="shared" ref="C13:C28" si="0">C12+1</f>
        <v>2</v>
      </c>
      <c r="D13" s="28" t="s">
        <v>3500</v>
      </c>
      <c r="E13" s="28" t="s">
        <v>3500</v>
      </c>
      <c r="F13" s="1929" t="s">
        <v>2231</v>
      </c>
      <c r="G13" s="1352">
        <v>1</v>
      </c>
      <c r="H13" s="1258">
        <v>18441</v>
      </c>
      <c r="I13" s="53">
        <f t="shared" ref="I13:I28" si="1">+G13*H13</f>
        <v>18441</v>
      </c>
      <c r="J13" s="130"/>
      <c r="K13" s="46" t="s">
        <v>4668</v>
      </c>
      <c r="L13" s="1345" t="s">
        <v>4667</v>
      </c>
      <c r="M13" s="47"/>
      <c r="N13" s="48">
        <v>45916</v>
      </c>
      <c r="O13" s="49"/>
      <c r="P13" s="111">
        <v>45931</v>
      </c>
      <c r="Q13" s="48">
        <v>45932</v>
      </c>
      <c r="R13" s="59">
        <v>45932</v>
      </c>
    </row>
    <row r="14" spans="1:18" s="4" customFormat="1" ht="19.5" customHeight="1">
      <c r="A14" s="4" t="s">
        <v>3499</v>
      </c>
      <c r="C14" s="1428">
        <f t="shared" si="0"/>
        <v>3</v>
      </c>
      <c r="D14" s="28" t="s">
        <v>3500</v>
      </c>
      <c r="E14" s="28" t="s">
        <v>3500</v>
      </c>
      <c r="F14" s="1929" t="s">
        <v>2203</v>
      </c>
      <c r="G14" s="1352">
        <v>2</v>
      </c>
      <c r="H14" s="1258">
        <v>792</v>
      </c>
      <c r="I14" s="53">
        <f t="shared" si="1"/>
        <v>1584</v>
      </c>
      <c r="J14" s="130"/>
      <c r="K14" s="46" t="s">
        <v>4669</v>
      </c>
      <c r="L14" s="1345" t="s">
        <v>4667</v>
      </c>
      <c r="M14" s="47"/>
      <c r="N14" s="48">
        <v>45916</v>
      </c>
      <c r="O14" s="49"/>
      <c r="P14" s="111">
        <v>45931</v>
      </c>
      <c r="Q14" s="48">
        <v>45932</v>
      </c>
      <c r="R14" s="59">
        <v>45932</v>
      </c>
    </row>
    <row r="15" spans="1:18" s="4" customFormat="1" ht="19.5" customHeight="1">
      <c r="A15" s="4" t="s">
        <v>3499</v>
      </c>
      <c r="C15" s="1428">
        <f t="shared" si="0"/>
        <v>4</v>
      </c>
      <c r="D15" s="28" t="s">
        <v>3500</v>
      </c>
      <c r="E15" s="28" t="s">
        <v>3500</v>
      </c>
      <c r="F15" s="1929" t="s">
        <v>67</v>
      </c>
      <c r="G15" s="1352">
        <v>2</v>
      </c>
      <c r="H15" s="1258">
        <v>82</v>
      </c>
      <c r="I15" s="53">
        <f t="shared" si="1"/>
        <v>164</v>
      </c>
      <c r="J15" s="130"/>
      <c r="K15" s="46" t="s">
        <v>4670</v>
      </c>
      <c r="L15" s="1345" t="s">
        <v>4667</v>
      </c>
      <c r="M15" s="47"/>
      <c r="N15" s="48">
        <v>45916</v>
      </c>
      <c r="O15" s="49"/>
      <c r="P15" s="111">
        <v>45931</v>
      </c>
      <c r="Q15" s="48">
        <v>45932</v>
      </c>
      <c r="R15" s="59">
        <v>45932</v>
      </c>
    </row>
    <row r="16" spans="1:18" s="4" customFormat="1" ht="19.5" customHeight="1">
      <c r="A16" s="4" t="s">
        <v>3499</v>
      </c>
      <c r="C16" s="1428">
        <f t="shared" si="0"/>
        <v>5</v>
      </c>
      <c r="D16" s="28" t="s">
        <v>3500</v>
      </c>
      <c r="E16" s="28" t="s">
        <v>3500</v>
      </c>
      <c r="F16" s="1929" t="s">
        <v>90</v>
      </c>
      <c r="G16" s="1352">
        <v>11</v>
      </c>
      <c r="H16" s="1930">
        <v>41</v>
      </c>
      <c r="I16" s="53">
        <f t="shared" si="1"/>
        <v>451</v>
      </c>
      <c r="J16" s="130"/>
      <c r="K16" s="46" t="s">
        <v>4671</v>
      </c>
      <c r="L16" s="1345" t="s">
        <v>4667</v>
      </c>
      <c r="M16" s="47"/>
      <c r="N16" s="48">
        <v>45916</v>
      </c>
      <c r="O16" s="49"/>
      <c r="P16" s="111">
        <v>45931</v>
      </c>
      <c r="Q16" s="48">
        <v>45932</v>
      </c>
      <c r="R16" s="59">
        <v>45932</v>
      </c>
    </row>
    <row r="17" spans="1:18" s="4" customFormat="1" ht="19.5" customHeight="1">
      <c r="A17" s="4" t="s">
        <v>3499</v>
      </c>
      <c r="C17" s="1428">
        <f t="shared" si="0"/>
        <v>6</v>
      </c>
      <c r="D17" s="28" t="s">
        <v>3500</v>
      </c>
      <c r="E17" s="28" t="s">
        <v>3500</v>
      </c>
      <c r="F17" s="1929" t="s">
        <v>4672</v>
      </c>
      <c r="G17" s="1352">
        <v>4</v>
      </c>
      <c r="H17" s="1258">
        <v>77</v>
      </c>
      <c r="I17" s="53">
        <f t="shared" si="1"/>
        <v>308</v>
      </c>
      <c r="J17" s="130"/>
      <c r="K17" s="46" t="s">
        <v>4673</v>
      </c>
      <c r="L17" s="1345" t="s">
        <v>4667</v>
      </c>
      <c r="M17" s="47"/>
      <c r="N17" s="48">
        <v>45916</v>
      </c>
      <c r="O17" s="49"/>
      <c r="P17" s="111">
        <v>45931</v>
      </c>
      <c r="Q17" s="48">
        <v>45932</v>
      </c>
      <c r="R17" s="59">
        <v>45932</v>
      </c>
    </row>
    <row r="18" spans="1:18" s="4" customFormat="1" ht="19.5" customHeight="1">
      <c r="A18" s="4" t="s">
        <v>3499</v>
      </c>
      <c r="C18" s="1428">
        <f t="shared" si="0"/>
        <v>7</v>
      </c>
      <c r="D18" s="28" t="s">
        <v>3500</v>
      </c>
      <c r="E18" s="28" t="s">
        <v>3500</v>
      </c>
      <c r="F18" s="1929" t="s">
        <v>2236</v>
      </c>
      <c r="G18" s="1352">
        <v>4</v>
      </c>
      <c r="H18" s="1258">
        <v>105</v>
      </c>
      <c r="I18" s="53">
        <f t="shared" si="1"/>
        <v>420</v>
      </c>
      <c r="J18" s="130"/>
      <c r="K18" s="46" t="s">
        <v>4674</v>
      </c>
      <c r="L18" s="1345" t="s">
        <v>4667</v>
      </c>
      <c r="M18" s="47"/>
      <c r="N18" s="48">
        <v>45916</v>
      </c>
      <c r="O18" s="49"/>
      <c r="P18" s="111">
        <v>45931</v>
      </c>
      <c r="Q18" s="48">
        <v>45932</v>
      </c>
      <c r="R18" s="59">
        <v>45932</v>
      </c>
    </row>
    <row r="19" spans="1:18" s="4" customFormat="1" ht="19.5" customHeight="1">
      <c r="A19" s="1640" t="s">
        <v>2291</v>
      </c>
      <c r="C19" s="1428">
        <f t="shared" si="0"/>
        <v>8</v>
      </c>
      <c r="D19" s="28" t="s">
        <v>4666</v>
      </c>
      <c r="E19" s="28" t="s">
        <v>3500</v>
      </c>
      <c r="F19" s="1929" t="s">
        <v>2207</v>
      </c>
      <c r="G19" s="1352">
        <v>1</v>
      </c>
      <c r="H19" s="1258">
        <v>3803</v>
      </c>
      <c r="I19" s="53">
        <f t="shared" si="1"/>
        <v>3803</v>
      </c>
      <c r="J19" s="130"/>
      <c r="K19" s="46" t="s">
        <v>3576</v>
      </c>
      <c r="L19" s="1345" t="s">
        <v>4667</v>
      </c>
      <c r="M19" s="47"/>
      <c r="N19" s="48">
        <v>45916</v>
      </c>
      <c r="O19" s="49"/>
      <c r="P19" s="111">
        <v>45931</v>
      </c>
      <c r="Q19" s="48">
        <v>45932</v>
      </c>
      <c r="R19" s="59">
        <v>45932</v>
      </c>
    </row>
    <row r="20" spans="1:18" s="4" customFormat="1" ht="19.5" customHeight="1">
      <c r="A20" s="4" t="s">
        <v>3499</v>
      </c>
      <c r="C20" s="1428">
        <f t="shared" si="0"/>
        <v>9</v>
      </c>
      <c r="D20" s="28" t="s">
        <v>3500</v>
      </c>
      <c r="E20" s="28" t="s">
        <v>3500</v>
      </c>
      <c r="F20" s="1929" t="s">
        <v>2209</v>
      </c>
      <c r="G20" s="1352">
        <v>11</v>
      </c>
      <c r="H20" s="1258">
        <v>41</v>
      </c>
      <c r="I20" s="53">
        <f t="shared" si="1"/>
        <v>451</v>
      </c>
      <c r="J20" s="130"/>
      <c r="K20" s="46" t="s">
        <v>2324</v>
      </c>
      <c r="L20" s="1345" t="s">
        <v>4667</v>
      </c>
      <c r="M20" s="47"/>
      <c r="N20" s="48">
        <v>45916</v>
      </c>
      <c r="O20" s="49"/>
      <c r="P20" s="111">
        <v>45931</v>
      </c>
      <c r="Q20" s="48">
        <v>45932</v>
      </c>
      <c r="R20" s="59">
        <v>45932</v>
      </c>
    </row>
    <row r="21" spans="1:18" s="4" customFormat="1" ht="19.5" customHeight="1">
      <c r="A21" s="4" t="s">
        <v>3499</v>
      </c>
      <c r="C21" s="1428">
        <f t="shared" si="0"/>
        <v>10</v>
      </c>
      <c r="D21" s="28" t="s">
        <v>3500</v>
      </c>
      <c r="E21" s="28" t="s">
        <v>3500</v>
      </c>
      <c r="F21" s="1929" t="s">
        <v>4675</v>
      </c>
      <c r="G21" s="1352">
        <v>12</v>
      </c>
      <c r="H21" s="1930">
        <v>14</v>
      </c>
      <c r="I21" s="53">
        <f t="shared" si="1"/>
        <v>168</v>
      </c>
      <c r="J21" s="130"/>
      <c r="K21" s="46" t="s">
        <v>4676</v>
      </c>
      <c r="L21" s="1345" t="s">
        <v>4667</v>
      </c>
      <c r="M21" s="47"/>
      <c r="N21" s="48">
        <v>45916</v>
      </c>
      <c r="O21" s="49"/>
      <c r="P21" s="111">
        <v>45931</v>
      </c>
      <c r="Q21" s="48">
        <v>45932</v>
      </c>
      <c r="R21" s="59">
        <v>45932</v>
      </c>
    </row>
    <row r="22" spans="1:18" s="4" customFormat="1" ht="19.5" customHeight="1">
      <c r="A22" s="1640" t="s">
        <v>4656</v>
      </c>
      <c r="C22" s="1428">
        <f t="shared" si="0"/>
        <v>11</v>
      </c>
      <c r="D22" s="28" t="s">
        <v>4666</v>
      </c>
      <c r="E22" s="28" t="s">
        <v>3500</v>
      </c>
      <c r="F22" s="1929" t="s">
        <v>4677</v>
      </c>
      <c r="G22" s="1352">
        <v>1</v>
      </c>
      <c r="H22" s="1258">
        <v>17018</v>
      </c>
      <c r="I22" s="53">
        <f t="shared" si="1"/>
        <v>17018</v>
      </c>
      <c r="J22" s="130"/>
      <c r="K22" s="46" t="s">
        <v>4678</v>
      </c>
      <c r="L22" s="1345" t="s">
        <v>4667</v>
      </c>
      <c r="M22" s="47"/>
      <c r="N22" s="48">
        <v>45916</v>
      </c>
      <c r="O22" s="49"/>
      <c r="P22" s="111">
        <v>45931</v>
      </c>
      <c r="Q22" s="48">
        <v>45932</v>
      </c>
      <c r="R22" s="59">
        <v>45932</v>
      </c>
    </row>
    <row r="23" spans="1:18" s="4" customFormat="1" ht="19.5" customHeight="1">
      <c r="A23" s="4" t="s">
        <v>3499</v>
      </c>
      <c r="C23" s="1428">
        <f>C22+1</f>
        <v>12</v>
      </c>
      <c r="D23" s="28" t="s">
        <v>3500</v>
      </c>
      <c r="E23" s="28" t="s">
        <v>3500</v>
      </c>
      <c r="F23" s="1929" t="s">
        <v>2240</v>
      </c>
      <c r="G23" s="1352">
        <v>4</v>
      </c>
      <c r="H23" s="1258">
        <v>112</v>
      </c>
      <c r="I23" s="53">
        <f t="shared" si="1"/>
        <v>448</v>
      </c>
      <c r="J23" s="130"/>
      <c r="K23" s="46" t="s">
        <v>4674</v>
      </c>
      <c r="L23" s="1345" t="s">
        <v>4667</v>
      </c>
      <c r="M23" s="47"/>
      <c r="N23" s="48">
        <v>45916</v>
      </c>
      <c r="O23" s="49"/>
      <c r="P23" s="111">
        <v>45931</v>
      </c>
      <c r="Q23" s="48">
        <v>45932</v>
      </c>
      <c r="R23" s="59">
        <v>45932</v>
      </c>
    </row>
    <row r="24" spans="1:18" s="4" customFormat="1" ht="19.5" customHeight="1">
      <c r="A24" s="1640" t="s">
        <v>4656</v>
      </c>
      <c r="C24" s="1428">
        <f t="shared" si="0"/>
        <v>13</v>
      </c>
      <c r="D24" s="28" t="s">
        <v>4666</v>
      </c>
      <c r="E24" s="28" t="s">
        <v>3500</v>
      </c>
      <c r="F24" s="1929" t="s">
        <v>2246</v>
      </c>
      <c r="G24" s="1352">
        <v>1</v>
      </c>
      <c r="H24" s="1258">
        <v>4267</v>
      </c>
      <c r="I24" s="53">
        <f t="shared" si="1"/>
        <v>4267</v>
      </c>
      <c r="J24" s="130"/>
      <c r="K24" s="46" t="s">
        <v>2247</v>
      </c>
      <c r="L24" s="1345" t="s">
        <v>4667</v>
      </c>
      <c r="M24" s="47"/>
      <c r="N24" s="48">
        <v>45916</v>
      </c>
      <c r="O24" s="49"/>
      <c r="P24" s="111">
        <v>45931</v>
      </c>
      <c r="Q24" s="48">
        <v>45932</v>
      </c>
      <c r="R24" s="59">
        <v>45932</v>
      </c>
    </row>
    <row r="25" spans="1:18" s="4" customFormat="1" ht="19.5" customHeight="1">
      <c r="A25" s="4" t="s">
        <v>3499</v>
      </c>
      <c r="C25" s="1428">
        <f t="shared" si="0"/>
        <v>14</v>
      </c>
      <c r="D25" s="28" t="s">
        <v>3500</v>
      </c>
      <c r="E25" s="28" t="s">
        <v>3500</v>
      </c>
      <c r="F25" s="1929" t="s">
        <v>2198</v>
      </c>
      <c r="G25" s="1352">
        <v>2</v>
      </c>
      <c r="H25" s="1258">
        <v>120</v>
      </c>
      <c r="I25" s="53">
        <f t="shared" si="1"/>
        <v>240</v>
      </c>
      <c r="J25" s="130"/>
      <c r="K25" s="46" t="s">
        <v>4674</v>
      </c>
      <c r="L25" s="1345" t="s">
        <v>4667</v>
      </c>
      <c r="M25" s="47"/>
      <c r="N25" s="48">
        <v>45916</v>
      </c>
      <c r="O25" s="49"/>
      <c r="P25" s="111">
        <v>45931</v>
      </c>
      <c r="Q25" s="48">
        <v>45932</v>
      </c>
      <c r="R25" s="59">
        <v>45932</v>
      </c>
    </row>
    <row r="26" spans="1:18" s="4" customFormat="1" ht="19.5" customHeight="1">
      <c r="A26" s="1640" t="s">
        <v>2291</v>
      </c>
      <c r="C26" s="1428">
        <f t="shared" si="0"/>
        <v>15</v>
      </c>
      <c r="D26" s="28" t="s">
        <v>4666</v>
      </c>
      <c r="E26" s="28" t="s">
        <v>3500</v>
      </c>
      <c r="F26" s="1929" t="s">
        <v>4679</v>
      </c>
      <c r="G26" s="1352">
        <v>1</v>
      </c>
      <c r="H26" s="1258">
        <v>2679</v>
      </c>
      <c r="I26" s="53">
        <f t="shared" si="1"/>
        <v>2679</v>
      </c>
      <c r="J26" s="130"/>
      <c r="K26" s="46" t="s">
        <v>4680</v>
      </c>
      <c r="L26" s="1345" t="s">
        <v>4667</v>
      </c>
      <c r="M26" s="47"/>
      <c r="N26" s="48">
        <v>45916</v>
      </c>
      <c r="O26" s="49"/>
      <c r="P26" s="111">
        <v>45931</v>
      </c>
      <c r="Q26" s="48">
        <v>45932</v>
      </c>
      <c r="R26" s="59">
        <v>45932</v>
      </c>
    </row>
    <row r="27" spans="1:18" s="4" customFormat="1" ht="19.5" customHeight="1">
      <c r="A27" s="4" t="s">
        <v>3499</v>
      </c>
      <c r="C27" s="1428">
        <f t="shared" si="0"/>
        <v>16</v>
      </c>
      <c r="D27" s="28" t="s">
        <v>3500</v>
      </c>
      <c r="E27" s="28" t="s">
        <v>3500</v>
      </c>
      <c r="F27" s="1929" t="s">
        <v>1302</v>
      </c>
      <c r="G27" s="1352">
        <v>7</v>
      </c>
      <c r="H27" s="1930">
        <v>47</v>
      </c>
      <c r="I27" s="53">
        <f t="shared" si="1"/>
        <v>329</v>
      </c>
      <c r="J27" s="130"/>
      <c r="K27" s="46" t="s">
        <v>4681</v>
      </c>
      <c r="L27" s="1345" t="s">
        <v>4667</v>
      </c>
      <c r="M27" s="47"/>
      <c r="N27" s="48">
        <v>45916</v>
      </c>
      <c r="O27" s="49"/>
      <c r="P27" s="111">
        <v>45931</v>
      </c>
      <c r="Q27" s="48">
        <v>45932</v>
      </c>
      <c r="R27" s="59">
        <v>45932</v>
      </c>
    </row>
    <row r="28" spans="1:18" s="4" customFormat="1" ht="19.5" customHeight="1">
      <c r="A28" s="4" t="s">
        <v>3499</v>
      </c>
      <c r="C28" s="1428">
        <f t="shared" si="0"/>
        <v>17</v>
      </c>
      <c r="D28" s="28" t="s">
        <v>3500</v>
      </c>
      <c r="E28" s="28" t="s">
        <v>3500</v>
      </c>
      <c r="F28" s="1929" t="s">
        <v>2211</v>
      </c>
      <c r="G28" s="1352">
        <v>8</v>
      </c>
      <c r="H28" s="1258">
        <v>112</v>
      </c>
      <c r="I28" s="53">
        <f t="shared" si="1"/>
        <v>896</v>
      </c>
      <c r="J28" s="130"/>
      <c r="K28" s="46" t="s">
        <v>4682</v>
      </c>
      <c r="L28" s="1345" t="s">
        <v>4667</v>
      </c>
      <c r="M28" s="47"/>
      <c r="N28" s="48">
        <v>45916</v>
      </c>
      <c r="O28" s="49"/>
      <c r="P28" s="111">
        <v>45931</v>
      </c>
      <c r="Q28" s="48">
        <v>45932</v>
      </c>
      <c r="R28" s="59">
        <v>45932</v>
      </c>
    </row>
    <row r="29" spans="1:18" s="4" customFormat="1" ht="19.5" customHeight="1">
      <c r="C29" s="104"/>
      <c r="D29" s="28"/>
      <c r="E29" s="28"/>
      <c r="F29" s="117"/>
      <c r="G29" s="1151"/>
      <c r="H29" s="44"/>
      <c r="I29" s="44"/>
      <c r="J29" s="130"/>
      <c r="K29" s="46"/>
      <c r="L29" s="47"/>
      <c r="M29" s="47"/>
      <c r="N29" s="48"/>
      <c r="O29" s="49"/>
      <c r="P29" s="47"/>
      <c r="Q29" s="48"/>
      <c r="R29" s="50"/>
    </row>
    <row r="30" spans="1:18" s="4" customFormat="1" ht="19.5" customHeight="1">
      <c r="C30" s="28"/>
      <c r="D30" s="28"/>
      <c r="E30" s="28"/>
      <c r="F30" s="117"/>
      <c r="G30" s="1151"/>
      <c r="H30" s="44"/>
      <c r="I30" s="44"/>
      <c r="J30" s="130"/>
      <c r="K30" s="46"/>
      <c r="L30" s="47"/>
      <c r="M30" s="47"/>
      <c r="N30" s="48"/>
      <c r="O30" s="49"/>
      <c r="P30" s="47"/>
      <c r="Q30" s="48"/>
      <c r="R30" s="50"/>
    </row>
    <row r="31" spans="1:18" s="4" customFormat="1" ht="19.5" customHeight="1">
      <c r="C31" s="28"/>
      <c r="D31" s="28"/>
      <c r="E31" s="28"/>
      <c r="F31" s="1430">
        <f>SUM(I12:I30)</f>
        <v>68799</v>
      </c>
      <c r="G31" s="1151"/>
      <c r="H31" s="44"/>
      <c r="I31" s="44"/>
      <c r="J31" s="130"/>
      <c r="K31" s="46"/>
      <c r="L31" s="47"/>
      <c r="M31" s="47"/>
      <c r="N31" s="48"/>
      <c r="O31" s="49"/>
      <c r="P31" s="47"/>
      <c r="Q31" s="48"/>
      <c r="R31" s="50"/>
    </row>
    <row r="32" spans="1:18" s="4" customFormat="1" ht="19.5" customHeight="1">
      <c r="C32" s="28"/>
      <c r="D32" s="28"/>
      <c r="E32" s="28"/>
      <c r="F32" s="117"/>
      <c r="G32" s="1151"/>
      <c r="H32" s="44"/>
      <c r="I32" s="44"/>
      <c r="J32" s="130"/>
      <c r="K32" s="46"/>
      <c r="L32" s="47"/>
      <c r="M32" s="47"/>
      <c r="N32" s="48"/>
      <c r="O32" s="49"/>
      <c r="P32" s="47"/>
      <c r="Q32" s="48"/>
      <c r="R32" s="50"/>
    </row>
    <row r="33" spans="1:18" s="4" customFormat="1" ht="19.5" customHeight="1">
      <c r="C33" s="28"/>
      <c r="D33" s="28"/>
      <c r="E33" s="28"/>
      <c r="F33" s="117"/>
      <c r="G33" s="1151"/>
      <c r="H33" s="44"/>
      <c r="I33" s="44"/>
      <c r="J33" s="130"/>
      <c r="K33" s="46"/>
      <c r="L33" s="47"/>
      <c r="M33" s="47"/>
      <c r="N33" s="48"/>
      <c r="O33" s="49"/>
      <c r="P33" s="47"/>
      <c r="Q33" s="48"/>
      <c r="R33" s="50"/>
    </row>
    <row r="34" spans="1:18" s="4" customFormat="1" ht="19.5" customHeight="1">
      <c r="C34" s="28"/>
      <c r="D34" s="28"/>
      <c r="E34" s="28"/>
      <c r="F34" s="117"/>
      <c r="G34" s="1151"/>
      <c r="H34" s="44"/>
      <c r="I34" s="44"/>
      <c r="J34" s="130"/>
      <c r="K34" s="46"/>
      <c r="L34" s="47"/>
      <c r="M34" s="47"/>
      <c r="N34" s="48"/>
      <c r="O34" s="49"/>
      <c r="P34" s="47"/>
      <c r="Q34" s="48"/>
      <c r="R34" s="50"/>
    </row>
    <row r="35" spans="1:18" s="4" customFormat="1" ht="19.5" customHeight="1">
      <c r="C35" s="28"/>
      <c r="D35" s="28"/>
      <c r="E35" s="28"/>
      <c r="F35" s="117"/>
      <c r="G35" s="1151"/>
      <c r="H35" s="44"/>
      <c r="I35" s="44"/>
      <c r="J35" s="130"/>
      <c r="K35" s="46"/>
      <c r="L35" s="47"/>
      <c r="M35" s="47"/>
      <c r="N35" s="48"/>
      <c r="O35" s="49"/>
      <c r="P35" s="47"/>
      <c r="Q35" s="48"/>
      <c r="R35" s="50"/>
    </row>
    <row r="36" spans="1:18" s="4" customFormat="1" ht="19.5" customHeight="1">
      <c r="C36" s="1044" t="s">
        <v>4655</v>
      </c>
      <c r="D36" s="1045"/>
      <c r="E36" s="1045"/>
      <c r="F36" s="1046"/>
      <c r="G36" s="1151"/>
      <c r="H36" s="44"/>
      <c r="I36" s="44"/>
      <c r="J36" s="130"/>
      <c r="K36" s="46"/>
      <c r="L36" s="47"/>
      <c r="M36" s="47"/>
      <c r="N36" s="48"/>
      <c r="O36" s="49"/>
      <c r="P36" s="47"/>
      <c r="Q36" s="48"/>
      <c r="R36" s="50"/>
    </row>
    <row r="37" spans="1:18" s="4" customFormat="1" ht="19.5" customHeight="1">
      <c r="A37" s="1640" t="s">
        <v>2291</v>
      </c>
      <c r="C37" s="1428">
        <f>C28+1</f>
        <v>18</v>
      </c>
      <c r="D37" s="396" t="s">
        <v>61</v>
      </c>
      <c r="E37" s="28" t="s">
        <v>55</v>
      </c>
      <c r="F37" s="1929" t="s">
        <v>4683</v>
      </c>
      <c r="G37" s="1352">
        <v>1</v>
      </c>
      <c r="H37" s="1258">
        <v>2740</v>
      </c>
      <c r="I37" s="53">
        <f t="shared" ref="I37:I45" si="2">+G37*H37</f>
        <v>2740</v>
      </c>
      <c r="J37" s="130"/>
      <c r="K37" s="46" t="s">
        <v>4684</v>
      </c>
      <c r="L37" s="1345" t="s">
        <v>4667</v>
      </c>
      <c r="M37" s="47"/>
      <c r="N37" s="48">
        <v>45916</v>
      </c>
      <c r="O37" s="49"/>
      <c r="P37" s="111">
        <v>45931</v>
      </c>
      <c r="Q37" s="48">
        <v>45932</v>
      </c>
      <c r="R37" s="59">
        <v>45932</v>
      </c>
    </row>
    <row r="38" spans="1:18" s="4" customFormat="1" ht="19.5" customHeight="1">
      <c r="A38" s="4" t="s">
        <v>3499</v>
      </c>
      <c r="C38" s="1428">
        <f t="shared" ref="C38:C45" si="3">C37+1</f>
        <v>19</v>
      </c>
      <c r="D38" s="28" t="s">
        <v>3500</v>
      </c>
      <c r="E38" s="28" t="s">
        <v>3500</v>
      </c>
      <c r="F38" s="1929" t="s">
        <v>2323</v>
      </c>
      <c r="G38" s="1352">
        <v>2</v>
      </c>
      <c r="H38" s="1258">
        <v>71</v>
      </c>
      <c r="I38" s="53">
        <f t="shared" si="2"/>
        <v>142</v>
      </c>
      <c r="J38" s="130"/>
      <c r="K38" s="46" t="s">
        <v>2288</v>
      </c>
      <c r="L38" s="1345" t="s">
        <v>4667</v>
      </c>
      <c r="M38" s="47"/>
      <c r="N38" s="48">
        <v>45916</v>
      </c>
      <c r="O38" s="49"/>
      <c r="P38" s="111">
        <v>45931</v>
      </c>
      <c r="Q38" s="48">
        <v>45932</v>
      </c>
      <c r="R38" s="59">
        <v>45932</v>
      </c>
    </row>
    <row r="39" spans="1:18" s="4" customFormat="1" ht="19.5" customHeight="1">
      <c r="A39" s="4" t="s">
        <v>3499</v>
      </c>
      <c r="C39" s="1428">
        <f t="shared" si="3"/>
        <v>20</v>
      </c>
      <c r="D39" s="27" t="s">
        <v>55</v>
      </c>
      <c r="E39" s="27" t="s">
        <v>55</v>
      </c>
      <c r="F39" s="1667" t="s">
        <v>167</v>
      </c>
      <c r="G39" s="491">
        <v>4</v>
      </c>
      <c r="H39" s="1668">
        <v>69</v>
      </c>
      <c r="I39" s="53">
        <f t="shared" si="2"/>
        <v>276</v>
      </c>
      <c r="J39" s="31"/>
      <c r="K39" s="187" t="s">
        <v>168</v>
      </c>
      <c r="L39" s="1345" t="s">
        <v>4667</v>
      </c>
      <c r="M39" s="47"/>
      <c r="N39" s="48">
        <v>45916</v>
      </c>
      <c r="O39" s="49"/>
      <c r="P39" s="111">
        <v>45931</v>
      </c>
      <c r="Q39" s="48">
        <v>45932</v>
      </c>
      <c r="R39" s="59">
        <v>45932</v>
      </c>
    </row>
    <row r="40" spans="1:18" s="4" customFormat="1" ht="19.5" customHeight="1">
      <c r="A40" s="4" t="s">
        <v>3499</v>
      </c>
      <c r="C40" s="1428">
        <f>C39+1</f>
        <v>21</v>
      </c>
      <c r="D40" s="28" t="s">
        <v>3500</v>
      </c>
      <c r="E40" s="28" t="s">
        <v>3500</v>
      </c>
      <c r="F40" s="1929" t="s">
        <v>2325</v>
      </c>
      <c r="G40" s="1352">
        <v>2</v>
      </c>
      <c r="H40" s="1258">
        <v>30</v>
      </c>
      <c r="I40" s="53">
        <f t="shared" si="2"/>
        <v>60</v>
      </c>
      <c r="J40" s="130"/>
      <c r="K40" s="46" t="s">
        <v>2326</v>
      </c>
      <c r="L40" s="1345" t="s">
        <v>4667</v>
      </c>
      <c r="M40" s="47"/>
      <c r="N40" s="48">
        <v>45916</v>
      </c>
      <c r="O40" s="49"/>
      <c r="P40" s="111">
        <v>45931</v>
      </c>
      <c r="Q40" s="48">
        <v>45932</v>
      </c>
      <c r="R40" s="59">
        <v>45932</v>
      </c>
    </row>
    <row r="41" spans="1:18" s="4" customFormat="1" ht="19.5" customHeight="1">
      <c r="A41" s="1640" t="s">
        <v>2291</v>
      </c>
      <c r="C41" s="1428">
        <f t="shared" si="3"/>
        <v>22</v>
      </c>
      <c r="D41" s="396" t="s">
        <v>61</v>
      </c>
      <c r="E41" s="28" t="s">
        <v>55</v>
      </c>
      <c r="F41" s="1929" t="s">
        <v>4685</v>
      </c>
      <c r="G41" s="1352">
        <v>1</v>
      </c>
      <c r="H41" s="1258">
        <v>2530</v>
      </c>
      <c r="I41" s="53">
        <f t="shared" si="2"/>
        <v>2530</v>
      </c>
      <c r="J41" s="130"/>
      <c r="K41" s="46" t="s">
        <v>4686</v>
      </c>
      <c r="L41" s="1345" t="s">
        <v>4667</v>
      </c>
      <c r="M41" s="47"/>
      <c r="N41" s="48">
        <v>45916</v>
      </c>
      <c r="O41" s="49"/>
      <c r="P41" s="111">
        <v>45931</v>
      </c>
      <c r="Q41" s="48">
        <v>45932</v>
      </c>
      <c r="R41" s="59">
        <v>45932</v>
      </c>
    </row>
    <row r="42" spans="1:18" s="4" customFormat="1" ht="19.5" customHeight="1">
      <c r="A42" s="1640" t="s">
        <v>2291</v>
      </c>
      <c r="C42" s="1428">
        <f t="shared" si="3"/>
        <v>23</v>
      </c>
      <c r="D42" s="396" t="s">
        <v>61</v>
      </c>
      <c r="E42" s="28" t="s">
        <v>55</v>
      </c>
      <c r="F42" s="1929" t="s">
        <v>4687</v>
      </c>
      <c r="G42" s="1352">
        <v>1</v>
      </c>
      <c r="H42" s="1258">
        <v>4500</v>
      </c>
      <c r="I42" s="53">
        <f t="shared" si="2"/>
        <v>4500</v>
      </c>
      <c r="J42" s="130"/>
      <c r="K42" s="46" t="s">
        <v>4688</v>
      </c>
      <c r="L42" s="1345" t="s">
        <v>4667</v>
      </c>
      <c r="M42" s="47"/>
      <c r="N42" s="48">
        <v>45916</v>
      </c>
      <c r="O42" s="49"/>
      <c r="P42" s="111">
        <v>45931</v>
      </c>
      <c r="Q42" s="48">
        <v>45932</v>
      </c>
      <c r="R42" s="59">
        <v>45932</v>
      </c>
    </row>
    <row r="43" spans="1:18" s="4" customFormat="1" ht="19.5" customHeight="1">
      <c r="A43" s="1640" t="s">
        <v>2291</v>
      </c>
      <c r="C43" s="1428">
        <f t="shared" si="3"/>
        <v>24</v>
      </c>
      <c r="D43" s="396" t="s">
        <v>61</v>
      </c>
      <c r="E43" s="28" t="s">
        <v>55</v>
      </c>
      <c r="F43" s="421" t="s">
        <v>163</v>
      </c>
      <c r="G43" s="1931">
        <v>1</v>
      </c>
      <c r="H43" s="1668">
        <v>3897</v>
      </c>
      <c r="I43" s="53">
        <f t="shared" si="2"/>
        <v>3897</v>
      </c>
      <c r="J43" s="217"/>
      <c r="K43" s="78" t="s">
        <v>4215</v>
      </c>
      <c r="L43" s="1345" t="s">
        <v>4667</v>
      </c>
      <c r="M43" s="47"/>
      <c r="N43" s="48">
        <v>45916</v>
      </c>
      <c r="O43" s="49"/>
      <c r="P43" s="111">
        <v>45931</v>
      </c>
      <c r="Q43" s="48">
        <v>45932</v>
      </c>
      <c r="R43" s="59">
        <v>45932</v>
      </c>
    </row>
    <row r="44" spans="1:18" s="4" customFormat="1" ht="19.5" customHeight="1">
      <c r="A44" s="4" t="s">
        <v>3499</v>
      </c>
      <c r="C44" s="1428">
        <f t="shared" si="3"/>
        <v>25</v>
      </c>
      <c r="D44" s="200" t="s">
        <v>55</v>
      </c>
      <c r="E44" s="200" t="s">
        <v>55</v>
      </c>
      <c r="F44" s="411" t="s">
        <v>191</v>
      </c>
      <c r="G44" s="1671">
        <v>1</v>
      </c>
      <c r="H44" s="769">
        <v>821</v>
      </c>
      <c r="I44" s="53">
        <f t="shared" si="2"/>
        <v>821</v>
      </c>
      <c r="J44" s="205"/>
      <c r="K44" s="206" t="s">
        <v>1560</v>
      </c>
      <c r="L44" s="1345" t="s">
        <v>4667</v>
      </c>
      <c r="M44" s="47"/>
      <c r="N44" s="48">
        <v>45916</v>
      </c>
      <c r="O44" s="49"/>
      <c r="P44" s="111">
        <v>45931</v>
      </c>
      <c r="Q44" s="48">
        <v>45932</v>
      </c>
      <c r="R44" s="59">
        <v>45932</v>
      </c>
    </row>
    <row r="45" spans="1:18" s="4" customFormat="1" ht="19.5" customHeight="1">
      <c r="A45" s="4" t="s">
        <v>3499</v>
      </c>
      <c r="C45" s="1428">
        <f t="shared" si="3"/>
        <v>26</v>
      </c>
      <c r="D45" s="200" t="s">
        <v>55</v>
      </c>
      <c r="E45" s="200" t="s">
        <v>55</v>
      </c>
      <c r="F45" s="411" t="s">
        <v>193</v>
      </c>
      <c r="G45" s="1671">
        <v>1</v>
      </c>
      <c r="H45" s="769">
        <v>1336</v>
      </c>
      <c r="I45" s="53">
        <f t="shared" si="2"/>
        <v>1336</v>
      </c>
      <c r="J45" s="205"/>
      <c r="K45" s="206" t="s">
        <v>1560</v>
      </c>
      <c r="L45" s="1345" t="s">
        <v>4667</v>
      </c>
      <c r="M45" s="47"/>
      <c r="N45" s="48">
        <v>45916</v>
      </c>
      <c r="O45" s="49"/>
      <c r="P45" s="111">
        <v>45931</v>
      </c>
      <c r="Q45" s="48">
        <v>45932</v>
      </c>
      <c r="R45" s="59">
        <v>45932</v>
      </c>
    </row>
    <row r="46" spans="1:18" s="4" customFormat="1" ht="19.5" customHeight="1">
      <c r="C46" s="28"/>
      <c r="D46" s="28"/>
      <c r="E46" s="28"/>
      <c r="F46" s="117"/>
      <c r="G46" s="1151"/>
      <c r="H46" s="44"/>
      <c r="I46" s="44"/>
      <c r="J46" s="130"/>
      <c r="K46" s="46"/>
      <c r="L46" s="47"/>
      <c r="M46" s="47"/>
      <c r="N46" s="48"/>
      <c r="O46" s="49"/>
      <c r="P46" s="47"/>
      <c r="Q46" s="48"/>
      <c r="R46" s="50"/>
    </row>
    <row r="47" spans="1:18" s="4" customFormat="1" ht="19.5" customHeight="1">
      <c r="C47" s="28"/>
      <c r="D47" s="28"/>
      <c r="E47" s="28"/>
      <c r="F47" s="1430">
        <f>SUM(I37:I46)</f>
        <v>16302</v>
      </c>
      <c r="G47" s="1151"/>
      <c r="H47" s="44"/>
      <c r="I47" s="44"/>
      <c r="J47" s="130"/>
      <c r="K47" s="46"/>
      <c r="L47" s="47"/>
      <c r="M47" s="47"/>
      <c r="N47" s="48"/>
      <c r="O47" s="49"/>
      <c r="P47" s="47"/>
      <c r="Q47" s="48"/>
      <c r="R47" s="50"/>
    </row>
    <row r="48" spans="1:18" s="4" customFormat="1" ht="19.5" customHeight="1">
      <c r="C48" s="28"/>
      <c r="D48" s="28"/>
      <c r="E48" s="28"/>
      <c r="F48" s="117"/>
      <c r="G48" s="1151"/>
      <c r="H48" s="44"/>
      <c r="I48" s="44"/>
      <c r="J48" s="130"/>
      <c r="K48" s="46"/>
      <c r="L48" s="47"/>
      <c r="M48" s="47"/>
      <c r="N48" s="48"/>
      <c r="O48" s="49"/>
      <c r="P48" s="47"/>
      <c r="Q48" s="48"/>
      <c r="R48" s="50"/>
    </row>
    <row r="49" spans="1:18" s="4" customFormat="1" ht="19.5" customHeight="1">
      <c r="C49" s="28"/>
      <c r="D49" s="28"/>
      <c r="E49" s="28"/>
      <c r="F49" s="117"/>
      <c r="G49" s="1151"/>
      <c r="H49" s="44"/>
      <c r="I49" s="44"/>
      <c r="J49" s="130"/>
      <c r="K49" s="46"/>
      <c r="L49" s="47"/>
      <c r="M49" s="47"/>
      <c r="N49" s="48"/>
      <c r="O49" s="49"/>
      <c r="P49" s="47"/>
      <c r="Q49" s="48"/>
      <c r="R49" s="50"/>
    </row>
    <row r="50" spans="1:18" s="4" customFormat="1" ht="19.5" customHeight="1">
      <c r="C50" s="28"/>
      <c r="D50" s="28"/>
      <c r="E50" s="28"/>
      <c r="F50" s="117"/>
      <c r="G50" s="1151"/>
      <c r="H50" s="44"/>
      <c r="I50" s="44"/>
      <c r="J50" s="130"/>
      <c r="K50" s="46"/>
      <c r="L50" s="47"/>
      <c r="M50" s="47"/>
      <c r="N50" s="48"/>
      <c r="O50" s="49"/>
      <c r="P50" s="47"/>
      <c r="Q50" s="48"/>
      <c r="R50" s="50"/>
    </row>
    <row r="51" spans="1:18" s="4" customFormat="1" ht="19.5" customHeight="1">
      <c r="C51" s="28"/>
      <c r="D51" s="28"/>
      <c r="E51" s="28"/>
      <c r="F51" s="117"/>
      <c r="G51" s="1151"/>
      <c r="H51" s="44"/>
      <c r="I51" s="44"/>
      <c r="J51" s="130"/>
      <c r="K51" s="46"/>
      <c r="L51" s="47"/>
      <c r="M51" s="47"/>
      <c r="N51" s="48"/>
      <c r="O51" s="49"/>
      <c r="P51" s="47"/>
      <c r="Q51" s="48"/>
      <c r="R51" s="50"/>
    </row>
    <row r="52" spans="1:18" s="4" customFormat="1" ht="19.5" customHeight="1">
      <c r="C52" s="1044" t="s">
        <v>4689</v>
      </c>
      <c r="D52" s="1045"/>
      <c r="E52" s="1045"/>
      <c r="F52" s="1046"/>
      <c r="G52" s="1151"/>
      <c r="H52" s="44"/>
      <c r="I52" s="44"/>
      <c r="J52" s="130"/>
      <c r="K52" s="46"/>
      <c r="L52" s="47"/>
      <c r="M52" s="47"/>
      <c r="N52" s="48"/>
      <c r="O52" s="49"/>
      <c r="P52" s="47"/>
      <c r="Q52" s="48"/>
      <c r="R52" s="50"/>
    </row>
    <row r="53" spans="1:18" s="4" customFormat="1" ht="19.5" customHeight="1">
      <c r="A53" s="1640" t="s">
        <v>4656</v>
      </c>
      <c r="C53" s="1428">
        <f>C45+1</f>
        <v>27</v>
      </c>
      <c r="D53" s="28" t="s">
        <v>4666</v>
      </c>
      <c r="E53" s="28" t="s">
        <v>3500</v>
      </c>
      <c r="F53" s="1929" t="s">
        <v>4690</v>
      </c>
      <c r="G53" s="1352">
        <v>1</v>
      </c>
      <c r="H53" s="1258">
        <v>120488</v>
      </c>
      <c r="I53" s="53">
        <f t="shared" ref="I53:I76" si="4">+G53*H53</f>
        <v>120488</v>
      </c>
      <c r="J53" s="130"/>
      <c r="K53" s="46" t="s">
        <v>4691</v>
      </c>
      <c r="L53" s="1345" t="s">
        <v>4667</v>
      </c>
      <c r="M53" s="47"/>
      <c r="N53" s="48">
        <v>45916</v>
      </c>
      <c r="O53" s="49"/>
      <c r="P53" s="111">
        <v>45931</v>
      </c>
      <c r="Q53" s="48">
        <v>45932</v>
      </c>
      <c r="R53" s="59">
        <v>45932</v>
      </c>
    </row>
    <row r="54" spans="1:18" s="4" customFormat="1" ht="19.5" customHeight="1">
      <c r="A54" s="4" t="s">
        <v>3499</v>
      </c>
      <c r="C54" s="1428">
        <f>C53+1</f>
        <v>28</v>
      </c>
      <c r="D54" s="28" t="s">
        <v>3500</v>
      </c>
      <c r="E54" s="28" t="s">
        <v>3500</v>
      </c>
      <c r="F54" s="1929" t="s">
        <v>4692</v>
      </c>
      <c r="G54" s="1352">
        <v>8</v>
      </c>
      <c r="H54" s="1258">
        <v>843</v>
      </c>
      <c r="I54" s="53">
        <f t="shared" si="4"/>
        <v>6744</v>
      </c>
      <c r="J54" s="130"/>
      <c r="K54" s="46" t="s">
        <v>4693</v>
      </c>
      <c r="L54" s="1345" t="s">
        <v>4667</v>
      </c>
      <c r="M54" s="47"/>
      <c r="N54" s="48">
        <v>45916</v>
      </c>
      <c r="O54" s="49"/>
      <c r="P54" s="111">
        <v>45931</v>
      </c>
      <c r="Q54" s="48">
        <v>45932</v>
      </c>
      <c r="R54" s="59">
        <v>45932</v>
      </c>
    </row>
    <row r="55" spans="1:18" s="4" customFormat="1" ht="19.5" customHeight="1">
      <c r="A55" s="4" t="s">
        <v>3499</v>
      </c>
      <c r="C55" s="1428">
        <f t="shared" ref="C55:C76" si="5">C54+1</f>
        <v>29</v>
      </c>
      <c r="D55" s="28" t="s">
        <v>3500</v>
      </c>
      <c r="E55" s="28" t="s">
        <v>3500</v>
      </c>
      <c r="F55" s="1929" t="s">
        <v>4694</v>
      </c>
      <c r="G55" s="1352">
        <v>4</v>
      </c>
      <c r="H55" s="1258">
        <v>1019</v>
      </c>
      <c r="I55" s="53">
        <f t="shared" si="4"/>
        <v>4076</v>
      </c>
      <c r="J55" s="130"/>
      <c r="K55" s="46" t="s">
        <v>4695</v>
      </c>
      <c r="L55" s="1345" t="s">
        <v>4667</v>
      </c>
      <c r="M55" s="47"/>
      <c r="N55" s="48">
        <v>45916</v>
      </c>
      <c r="O55" s="49"/>
      <c r="P55" s="111">
        <v>45931</v>
      </c>
      <c r="Q55" s="48">
        <v>45932</v>
      </c>
      <c r="R55" s="59">
        <v>45932</v>
      </c>
    </row>
    <row r="56" spans="1:18" s="4" customFormat="1" ht="19.5" customHeight="1">
      <c r="A56" s="4" t="s">
        <v>3499</v>
      </c>
      <c r="C56" s="1428">
        <f t="shared" si="5"/>
        <v>30</v>
      </c>
      <c r="D56" s="28" t="s">
        <v>3500</v>
      </c>
      <c r="E56" s="28" t="s">
        <v>3500</v>
      </c>
      <c r="F56" s="419" t="s">
        <v>1828</v>
      </c>
      <c r="G56" s="431">
        <v>6</v>
      </c>
      <c r="H56" s="431">
        <v>77</v>
      </c>
      <c r="I56" s="53">
        <f t="shared" si="4"/>
        <v>462</v>
      </c>
      <c r="J56" s="217"/>
      <c r="K56" s="217" t="s">
        <v>3061</v>
      </c>
      <c r="L56" s="1345" t="s">
        <v>4667</v>
      </c>
      <c r="M56" s="47"/>
      <c r="N56" s="48">
        <v>45916</v>
      </c>
      <c r="O56" s="49"/>
      <c r="P56" s="111">
        <v>45931</v>
      </c>
      <c r="Q56" s="48">
        <v>45932</v>
      </c>
      <c r="R56" s="59">
        <v>45932</v>
      </c>
    </row>
    <row r="57" spans="1:18" s="4" customFormat="1" ht="19.5" customHeight="1">
      <c r="A57" s="4" t="s">
        <v>3499</v>
      </c>
      <c r="C57" s="1428">
        <f t="shared" si="5"/>
        <v>31</v>
      </c>
      <c r="D57" s="28" t="s">
        <v>2810</v>
      </c>
      <c r="E57" s="28" t="s">
        <v>3500</v>
      </c>
      <c r="F57" s="1929" t="s">
        <v>4696</v>
      </c>
      <c r="G57" s="1352">
        <v>10</v>
      </c>
      <c r="H57" s="1258">
        <v>290</v>
      </c>
      <c r="I57" s="53">
        <f t="shared" si="4"/>
        <v>2900</v>
      </c>
      <c r="J57" s="130"/>
      <c r="K57" s="46" t="s">
        <v>4697</v>
      </c>
      <c r="L57" s="1345" t="s">
        <v>4667</v>
      </c>
      <c r="M57" s="47"/>
      <c r="N57" s="48">
        <v>45916</v>
      </c>
      <c r="O57" s="49"/>
      <c r="P57" s="111">
        <v>45931</v>
      </c>
      <c r="Q57" s="48">
        <v>45932</v>
      </c>
      <c r="R57" s="59">
        <v>45932</v>
      </c>
    </row>
    <row r="58" spans="1:18" s="4" customFormat="1" ht="19.5" customHeight="1">
      <c r="A58" s="4" t="s">
        <v>3499</v>
      </c>
      <c r="C58" s="1428">
        <f t="shared" si="5"/>
        <v>32</v>
      </c>
      <c r="D58" s="28" t="s">
        <v>3500</v>
      </c>
      <c r="E58" s="28" t="s">
        <v>3500</v>
      </c>
      <c r="F58" s="1929" t="s">
        <v>4698</v>
      </c>
      <c r="G58" s="1352">
        <v>8</v>
      </c>
      <c r="H58" s="1258">
        <v>120</v>
      </c>
      <c r="I58" s="53">
        <f t="shared" si="4"/>
        <v>960</v>
      </c>
      <c r="J58" s="130"/>
      <c r="K58" s="46" t="s">
        <v>2314</v>
      </c>
      <c r="L58" s="1345" t="s">
        <v>4667</v>
      </c>
      <c r="M58" s="47"/>
      <c r="N58" s="48">
        <v>45916</v>
      </c>
      <c r="O58" s="49"/>
      <c r="P58" s="111">
        <v>45931</v>
      </c>
      <c r="Q58" s="48">
        <v>45932</v>
      </c>
      <c r="R58" s="59">
        <v>45932</v>
      </c>
    </row>
    <row r="59" spans="1:18" s="4" customFormat="1" ht="19.5" customHeight="1">
      <c r="A59" s="4" t="s">
        <v>3499</v>
      </c>
      <c r="C59" s="1428">
        <f t="shared" si="5"/>
        <v>33</v>
      </c>
      <c r="D59" s="28"/>
      <c r="E59" s="28"/>
      <c r="F59" s="1929" t="s">
        <v>4699</v>
      </c>
      <c r="G59" s="1352">
        <v>4</v>
      </c>
      <c r="H59" s="1258">
        <v>277</v>
      </c>
      <c r="I59" s="53">
        <f t="shared" si="4"/>
        <v>1108</v>
      </c>
      <c r="J59" s="130"/>
      <c r="K59" s="46" t="s">
        <v>4700</v>
      </c>
      <c r="L59" s="1345" t="s">
        <v>4667</v>
      </c>
      <c r="M59" s="47"/>
      <c r="N59" s="48">
        <v>45916</v>
      </c>
      <c r="O59" s="49"/>
      <c r="P59" s="111">
        <v>45931</v>
      </c>
      <c r="Q59" s="48">
        <v>45932</v>
      </c>
      <c r="R59" s="59">
        <v>45932</v>
      </c>
    </row>
    <row r="60" spans="1:18" s="4" customFormat="1" ht="19.5" customHeight="1">
      <c r="A60" s="1640" t="s">
        <v>2291</v>
      </c>
      <c r="C60" s="1428">
        <f t="shared" si="5"/>
        <v>34</v>
      </c>
      <c r="D60" s="28" t="s">
        <v>3500</v>
      </c>
      <c r="E60" s="28" t="s">
        <v>3500</v>
      </c>
      <c r="F60" s="1929" t="s">
        <v>4701</v>
      </c>
      <c r="G60" s="1352">
        <v>4</v>
      </c>
      <c r="H60" s="1258">
        <v>1698</v>
      </c>
      <c r="I60" s="53">
        <f t="shared" si="4"/>
        <v>6792</v>
      </c>
      <c r="J60" s="130"/>
      <c r="K60" s="46" t="s">
        <v>4702</v>
      </c>
      <c r="L60" s="1345" t="s">
        <v>4667</v>
      </c>
      <c r="M60" s="47"/>
      <c r="N60" s="48">
        <v>45916</v>
      </c>
      <c r="O60" s="49"/>
      <c r="P60" s="111">
        <v>45931</v>
      </c>
      <c r="Q60" s="48">
        <v>45932</v>
      </c>
      <c r="R60" s="59">
        <v>45932</v>
      </c>
    </row>
    <row r="61" spans="1:18" s="4" customFormat="1" ht="19.5" customHeight="1">
      <c r="A61" s="4" t="s">
        <v>3499</v>
      </c>
      <c r="C61" s="1428">
        <f t="shared" si="5"/>
        <v>35</v>
      </c>
      <c r="D61" s="28"/>
      <c r="E61" s="28"/>
      <c r="F61" s="1929" t="s">
        <v>4703</v>
      </c>
      <c r="G61" s="1352">
        <v>4</v>
      </c>
      <c r="H61" s="1258">
        <v>277</v>
      </c>
      <c r="I61" s="53">
        <f t="shared" si="4"/>
        <v>1108</v>
      </c>
      <c r="J61" s="130"/>
      <c r="K61" s="46" t="s">
        <v>4704</v>
      </c>
      <c r="L61" s="1345" t="s">
        <v>4667</v>
      </c>
      <c r="M61" s="47"/>
      <c r="N61" s="48">
        <v>45916</v>
      </c>
      <c r="O61" s="49"/>
      <c r="P61" s="111">
        <v>45931</v>
      </c>
      <c r="Q61" s="48">
        <v>45932</v>
      </c>
      <c r="R61" s="59">
        <v>45932</v>
      </c>
    </row>
    <row r="62" spans="1:18" s="4" customFormat="1" ht="19.5" customHeight="1">
      <c r="A62" s="1640" t="s">
        <v>2291</v>
      </c>
      <c r="C62" s="1428">
        <f t="shared" si="5"/>
        <v>36</v>
      </c>
      <c r="D62" s="28" t="s">
        <v>4666</v>
      </c>
      <c r="E62" s="28" t="s">
        <v>3500</v>
      </c>
      <c r="F62" s="1929" t="s">
        <v>4705</v>
      </c>
      <c r="G62" s="1352">
        <v>1</v>
      </c>
      <c r="H62" s="1258">
        <v>33904</v>
      </c>
      <c r="I62" s="53">
        <f>+G62*H62</f>
        <v>33904</v>
      </c>
      <c r="J62" s="130"/>
      <c r="K62" s="46" t="s">
        <v>4706</v>
      </c>
      <c r="L62" s="1345" t="s">
        <v>4667</v>
      </c>
      <c r="M62" s="47"/>
      <c r="N62" s="48">
        <v>45916</v>
      </c>
      <c r="O62" s="49"/>
      <c r="P62" s="111">
        <v>45931</v>
      </c>
      <c r="Q62" s="48">
        <v>45932</v>
      </c>
      <c r="R62" s="59">
        <v>45932</v>
      </c>
    </row>
    <row r="63" spans="1:18" s="4" customFormat="1" ht="19.5" customHeight="1">
      <c r="A63" s="4" t="s">
        <v>3499</v>
      </c>
      <c r="C63" s="1428">
        <f t="shared" si="5"/>
        <v>37</v>
      </c>
      <c r="D63" s="28" t="s">
        <v>3500</v>
      </c>
      <c r="E63" s="28" t="s">
        <v>3500</v>
      </c>
      <c r="F63" s="1929" t="s">
        <v>117</v>
      </c>
      <c r="G63" s="1352">
        <v>60</v>
      </c>
      <c r="H63" s="1258">
        <v>14</v>
      </c>
      <c r="I63" s="53">
        <f t="shared" si="4"/>
        <v>840</v>
      </c>
      <c r="J63" s="130"/>
      <c r="K63" s="46" t="s">
        <v>2328</v>
      </c>
      <c r="L63" s="1345" t="s">
        <v>4667</v>
      </c>
      <c r="M63" s="47"/>
      <c r="N63" s="48">
        <v>45916</v>
      </c>
      <c r="O63" s="49"/>
      <c r="P63" s="111">
        <v>45931</v>
      </c>
      <c r="Q63" s="48">
        <v>45932</v>
      </c>
      <c r="R63" s="59">
        <v>45932</v>
      </c>
    </row>
    <row r="64" spans="1:18" s="4" customFormat="1" ht="19.5" customHeight="1">
      <c r="A64" s="1640" t="s">
        <v>2291</v>
      </c>
      <c r="C64" s="1428">
        <f t="shared" si="5"/>
        <v>38</v>
      </c>
      <c r="D64" s="28" t="s">
        <v>4666</v>
      </c>
      <c r="E64" s="28" t="s">
        <v>3500</v>
      </c>
      <c r="F64" s="1929" t="s">
        <v>4707</v>
      </c>
      <c r="G64" s="1352">
        <v>1</v>
      </c>
      <c r="H64" s="1258">
        <v>15212</v>
      </c>
      <c r="I64" s="53">
        <f t="shared" si="4"/>
        <v>15212</v>
      </c>
      <c r="J64" s="130"/>
      <c r="K64" s="46" t="s">
        <v>4708</v>
      </c>
      <c r="L64" s="1345" t="s">
        <v>4667</v>
      </c>
      <c r="M64" s="47"/>
      <c r="N64" s="48">
        <v>45916</v>
      </c>
      <c r="O64" s="49"/>
      <c r="P64" s="111">
        <v>45931</v>
      </c>
      <c r="Q64" s="48">
        <v>45932</v>
      </c>
      <c r="R64" s="59">
        <v>45932</v>
      </c>
    </row>
    <row r="65" spans="1:18" s="4" customFormat="1" ht="19.5" customHeight="1">
      <c r="A65" s="4" t="s">
        <v>3499</v>
      </c>
      <c r="C65" s="1428">
        <f t="shared" si="5"/>
        <v>39</v>
      </c>
      <c r="D65" s="28" t="s">
        <v>3500</v>
      </c>
      <c r="E65" s="28" t="s">
        <v>3500</v>
      </c>
      <c r="F65" s="1929" t="s">
        <v>4709</v>
      </c>
      <c r="G65" s="1352">
        <v>4</v>
      </c>
      <c r="H65" s="1258">
        <v>232</v>
      </c>
      <c r="I65" s="53">
        <f t="shared" si="4"/>
        <v>928</v>
      </c>
      <c r="J65" s="130"/>
      <c r="K65" s="46" t="s">
        <v>4710</v>
      </c>
      <c r="L65" s="1345" t="s">
        <v>4667</v>
      </c>
      <c r="M65" s="47"/>
      <c r="N65" s="48">
        <v>45916</v>
      </c>
      <c r="O65" s="49"/>
      <c r="P65" s="111">
        <v>45931</v>
      </c>
      <c r="Q65" s="48">
        <v>45932</v>
      </c>
      <c r="R65" s="59">
        <v>45932</v>
      </c>
    </row>
    <row r="66" spans="1:18" s="4" customFormat="1" ht="19.5" customHeight="1">
      <c r="A66" s="4" t="s">
        <v>3499</v>
      </c>
      <c r="C66" s="1428">
        <f>C65+1</f>
        <v>40</v>
      </c>
      <c r="D66" s="28" t="s">
        <v>3500</v>
      </c>
      <c r="E66" s="28" t="s">
        <v>3500</v>
      </c>
      <c r="F66" s="1929" t="s">
        <v>4095</v>
      </c>
      <c r="G66" s="1352">
        <v>4</v>
      </c>
      <c r="H66" s="1258">
        <v>120</v>
      </c>
      <c r="I66" s="53">
        <f t="shared" si="4"/>
        <v>480</v>
      </c>
      <c r="J66" s="130"/>
      <c r="K66" s="46" t="s">
        <v>4674</v>
      </c>
      <c r="L66" s="1345" t="s">
        <v>4667</v>
      </c>
      <c r="M66" s="47"/>
      <c r="N66" s="48">
        <v>45916</v>
      </c>
      <c r="O66" s="49"/>
      <c r="P66" s="111">
        <v>45931</v>
      </c>
      <c r="Q66" s="48">
        <v>45932</v>
      </c>
      <c r="R66" s="59">
        <v>45932</v>
      </c>
    </row>
    <row r="67" spans="1:18" s="4" customFormat="1" ht="19.5" customHeight="1">
      <c r="A67" s="4" t="s">
        <v>3499</v>
      </c>
      <c r="C67" s="1428">
        <f t="shared" si="5"/>
        <v>41</v>
      </c>
      <c r="D67" s="28"/>
      <c r="E67" s="28" t="s">
        <v>3500</v>
      </c>
      <c r="F67" s="1929" t="s">
        <v>4711</v>
      </c>
      <c r="G67" s="1352">
        <v>12</v>
      </c>
      <c r="H67" s="1258">
        <v>52</v>
      </c>
      <c r="I67" s="53">
        <f t="shared" si="4"/>
        <v>624</v>
      </c>
      <c r="J67" s="130"/>
      <c r="K67" s="46" t="s">
        <v>3641</v>
      </c>
      <c r="L67" s="1345" t="s">
        <v>4667</v>
      </c>
      <c r="M67" s="47"/>
      <c r="N67" s="48">
        <v>45916</v>
      </c>
      <c r="O67" s="49"/>
      <c r="P67" s="111">
        <v>45931</v>
      </c>
      <c r="Q67" s="48">
        <v>45932</v>
      </c>
      <c r="R67" s="59">
        <v>45932</v>
      </c>
    </row>
    <row r="68" spans="1:18" s="4" customFormat="1" ht="19.5" customHeight="1">
      <c r="A68" s="1640" t="s">
        <v>2291</v>
      </c>
      <c r="C68" s="1428">
        <f t="shared" si="5"/>
        <v>42</v>
      </c>
      <c r="D68" s="28" t="s">
        <v>4666</v>
      </c>
      <c r="E68" s="28" t="s">
        <v>3500</v>
      </c>
      <c r="F68" s="1929" t="s">
        <v>4712</v>
      </c>
      <c r="G68" s="1352">
        <v>1</v>
      </c>
      <c r="H68" s="1258">
        <v>4714</v>
      </c>
      <c r="I68" s="53">
        <f t="shared" si="4"/>
        <v>4714</v>
      </c>
      <c r="J68" s="130"/>
      <c r="K68" s="46" t="s">
        <v>4713</v>
      </c>
      <c r="L68" s="1345" t="s">
        <v>4667</v>
      </c>
      <c r="M68" s="47"/>
      <c r="N68" s="48">
        <v>45916</v>
      </c>
      <c r="O68" s="49"/>
      <c r="P68" s="111">
        <v>45931</v>
      </c>
      <c r="Q68" s="48">
        <v>45932</v>
      </c>
      <c r="R68" s="59">
        <v>45932</v>
      </c>
    </row>
    <row r="69" spans="1:18" s="4" customFormat="1" ht="19.5" customHeight="1">
      <c r="A69" s="4" t="s">
        <v>3499</v>
      </c>
      <c r="C69" s="1428">
        <f t="shared" si="5"/>
        <v>43</v>
      </c>
      <c r="D69" s="28" t="s">
        <v>3500</v>
      </c>
      <c r="E69" s="28" t="s">
        <v>3500</v>
      </c>
      <c r="F69" s="1929" t="s">
        <v>4714</v>
      </c>
      <c r="G69" s="1352">
        <v>4</v>
      </c>
      <c r="H69" s="1258">
        <v>851</v>
      </c>
      <c r="I69" s="53">
        <f t="shared" si="4"/>
        <v>3404</v>
      </c>
      <c r="J69" s="130"/>
      <c r="K69" s="46" t="s">
        <v>4715</v>
      </c>
      <c r="L69" s="1345" t="s">
        <v>4667</v>
      </c>
      <c r="M69" s="47"/>
      <c r="N69" s="48">
        <v>45916</v>
      </c>
      <c r="O69" s="49"/>
      <c r="P69" s="111">
        <v>45931</v>
      </c>
      <c r="Q69" s="48">
        <v>45932</v>
      </c>
      <c r="R69" s="59">
        <v>45932</v>
      </c>
    </row>
    <row r="70" spans="1:18" s="4" customFormat="1" ht="19.5" customHeight="1">
      <c r="A70" s="4" t="s">
        <v>3499</v>
      </c>
      <c r="C70" s="1428">
        <f t="shared" si="5"/>
        <v>44</v>
      </c>
      <c r="D70" s="28" t="s">
        <v>3500</v>
      </c>
      <c r="E70" s="28" t="s">
        <v>3500</v>
      </c>
      <c r="F70" s="1929" t="s">
        <v>4716</v>
      </c>
      <c r="G70" s="1352">
        <v>4</v>
      </c>
      <c r="H70" s="1258">
        <v>851</v>
      </c>
      <c r="I70" s="53">
        <f t="shared" si="4"/>
        <v>3404</v>
      </c>
      <c r="J70" s="130"/>
      <c r="K70" s="46" t="s">
        <v>4717</v>
      </c>
      <c r="L70" s="1345" t="s">
        <v>4667</v>
      </c>
      <c r="M70" s="47"/>
      <c r="N70" s="48">
        <v>45916</v>
      </c>
      <c r="O70" s="49"/>
      <c r="P70" s="111">
        <v>45931</v>
      </c>
      <c r="Q70" s="48">
        <v>45932</v>
      </c>
      <c r="R70" s="59">
        <v>45932</v>
      </c>
    </row>
    <row r="71" spans="1:18" s="4" customFormat="1" ht="19.5" customHeight="1">
      <c r="A71" s="4" t="s">
        <v>3499</v>
      </c>
      <c r="C71" s="1428">
        <f t="shared" si="5"/>
        <v>45</v>
      </c>
      <c r="D71" s="28" t="s">
        <v>3500</v>
      </c>
      <c r="E71" s="28" t="s">
        <v>3500</v>
      </c>
      <c r="F71" s="1929" t="s">
        <v>4718</v>
      </c>
      <c r="G71" s="1352">
        <v>4</v>
      </c>
      <c r="H71" s="1258">
        <v>14</v>
      </c>
      <c r="I71" s="53">
        <f t="shared" si="4"/>
        <v>56</v>
      </c>
      <c r="J71" s="130"/>
      <c r="K71" s="46" t="s">
        <v>3762</v>
      </c>
      <c r="L71" s="1345" t="s">
        <v>4667</v>
      </c>
      <c r="M71" s="47"/>
      <c r="N71" s="48">
        <v>45916</v>
      </c>
      <c r="O71" s="49"/>
      <c r="P71" s="111">
        <v>45931</v>
      </c>
      <c r="Q71" s="48">
        <v>45932</v>
      </c>
      <c r="R71" s="59">
        <v>45932</v>
      </c>
    </row>
    <row r="72" spans="1:18" s="4" customFormat="1" ht="19.5" customHeight="1">
      <c r="A72" s="4" t="s">
        <v>3499</v>
      </c>
      <c r="C72" s="1428">
        <f t="shared" si="5"/>
        <v>46</v>
      </c>
      <c r="D72" s="28" t="s">
        <v>3500</v>
      </c>
      <c r="E72" s="28" t="s">
        <v>3500</v>
      </c>
      <c r="F72" s="1929" t="s">
        <v>119</v>
      </c>
      <c r="G72" s="1352">
        <v>4</v>
      </c>
      <c r="H72" s="1258">
        <v>120</v>
      </c>
      <c r="I72" s="53">
        <f t="shared" si="4"/>
        <v>480</v>
      </c>
      <c r="J72" s="130"/>
      <c r="K72" s="46" t="s">
        <v>2314</v>
      </c>
      <c r="L72" s="1345" t="s">
        <v>4667</v>
      </c>
      <c r="M72" s="47"/>
      <c r="N72" s="48">
        <v>45916</v>
      </c>
      <c r="O72" s="49"/>
      <c r="P72" s="111">
        <v>45931</v>
      </c>
      <c r="Q72" s="48">
        <v>45932</v>
      </c>
      <c r="R72" s="59">
        <v>45932</v>
      </c>
    </row>
    <row r="73" spans="1:18" s="4" customFormat="1" ht="19.5" customHeight="1">
      <c r="A73" s="4" t="s">
        <v>3499</v>
      </c>
      <c r="C73" s="1428">
        <f t="shared" si="5"/>
        <v>47</v>
      </c>
      <c r="D73" s="28" t="s">
        <v>3500</v>
      </c>
      <c r="E73" s="28" t="s">
        <v>3500</v>
      </c>
      <c r="F73" s="1929" t="s">
        <v>4719</v>
      </c>
      <c r="G73" s="1352">
        <v>4</v>
      </c>
      <c r="H73" s="1258">
        <v>142</v>
      </c>
      <c r="I73" s="53">
        <f t="shared" si="4"/>
        <v>568</v>
      </c>
      <c r="J73" s="130"/>
      <c r="K73" s="46" t="s">
        <v>2314</v>
      </c>
      <c r="L73" s="1345" t="s">
        <v>4667</v>
      </c>
      <c r="M73" s="47"/>
      <c r="N73" s="48">
        <v>45916</v>
      </c>
      <c r="O73" s="49"/>
      <c r="P73" s="111">
        <v>45931</v>
      </c>
      <c r="Q73" s="48">
        <v>45932</v>
      </c>
      <c r="R73" s="59">
        <v>45932</v>
      </c>
    </row>
    <row r="74" spans="1:18" s="4" customFormat="1" ht="19.5" customHeight="1">
      <c r="A74" s="4" t="s">
        <v>3499</v>
      </c>
      <c r="C74" s="1428">
        <f t="shared" si="5"/>
        <v>48</v>
      </c>
      <c r="D74" s="28" t="s">
        <v>3500</v>
      </c>
      <c r="E74" s="28" t="s">
        <v>3500</v>
      </c>
      <c r="F74" s="1929" t="s">
        <v>4720</v>
      </c>
      <c r="G74" s="1352">
        <v>4</v>
      </c>
      <c r="H74" s="1258">
        <v>207</v>
      </c>
      <c r="I74" s="53">
        <f t="shared" si="4"/>
        <v>828</v>
      </c>
      <c r="J74" s="130"/>
      <c r="K74" s="46" t="s">
        <v>4721</v>
      </c>
      <c r="L74" s="1345" t="s">
        <v>4667</v>
      </c>
      <c r="M74" s="47"/>
      <c r="N74" s="48">
        <v>45916</v>
      </c>
      <c r="O74" s="49"/>
      <c r="P74" s="111">
        <v>45931</v>
      </c>
      <c r="Q74" s="48">
        <v>45932</v>
      </c>
      <c r="R74" s="59">
        <v>45932</v>
      </c>
    </row>
    <row r="75" spans="1:18" s="4" customFormat="1" ht="19.5" customHeight="1">
      <c r="A75" s="4" t="s">
        <v>3499</v>
      </c>
      <c r="C75" s="1428">
        <f t="shared" si="5"/>
        <v>49</v>
      </c>
      <c r="D75" s="28" t="s">
        <v>3500</v>
      </c>
      <c r="E75" s="28" t="s">
        <v>3500</v>
      </c>
      <c r="F75" s="1929" t="s">
        <v>4722</v>
      </c>
      <c r="G75" s="1352">
        <v>2</v>
      </c>
      <c r="H75" s="1258">
        <v>287</v>
      </c>
      <c r="I75" s="53">
        <f t="shared" si="4"/>
        <v>574</v>
      </c>
      <c r="J75" s="130"/>
      <c r="K75" s="46" t="s">
        <v>4723</v>
      </c>
      <c r="L75" s="1345" t="s">
        <v>4667</v>
      </c>
      <c r="M75" s="47"/>
      <c r="N75" s="48">
        <v>45916</v>
      </c>
      <c r="O75" s="49"/>
      <c r="P75" s="111">
        <v>45931</v>
      </c>
      <c r="Q75" s="48">
        <v>45932</v>
      </c>
      <c r="R75" s="59">
        <v>45932</v>
      </c>
    </row>
    <row r="76" spans="1:18" s="4" customFormat="1" ht="19.5" customHeight="1">
      <c r="A76" s="1640" t="s">
        <v>4656</v>
      </c>
      <c r="C76" s="1428">
        <f t="shared" si="5"/>
        <v>50</v>
      </c>
      <c r="D76" s="28" t="s">
        <v>4666</v>
      </c>
      <c r="E76" s="28" t="s">
        <v>3500</v>
      </c>
      <c r="F76" s="1929" t="s">
        <v>4724</v>
      </c>
      <c r="G76" s="1352">
        <v>4</v>
      </c>
      <c r="H76" s="1258">
        <v>5237</v>
      </c>
      <c r="I76" s="53">
        <f t="shared" si="4"/>
        <v>20948</v>
      </c>
      <c r="J76" s="130"/>
      <c r="K76" s="46" t="s">
        <v>4725</v>
      </c>
      <c r="L76" s="1345" t="s">
        <v>4667</v>
      </c>
      <c r="M76" s="47"/>
      <c r="N76" s="48">
        <v>45916</v>
      </c>
      <c r="O76" s="49"/>
      <c r="P76" s="111">
        <v>45931</v>
      </c>
      <c r="Q76" s="48">
        <v>45932</v>
      </c>
      <c r="R76" s="59">
        <v>45932</v>
      </c>
    </row>
    <row r="77" spans="1:18" s="4" customFormat="1" ht="19.5" customHeight="1">
      <c r="C77" s="28"/>
      <c r="D77" s="28"/>
      <c r="E77" s="28"/>
      <c r="F77" s="117"/>
      <c r="G77" s="1151"/>
      <c r="H77" s="44"/>
      <c r="I77" s="44"/>
      <c r="J77" s="130"/>
      <c r="K77" s="46"/>
      <c r="L77" s="47"/>
      <c r="M77" s="47"/>
      <c r="N77" s="48"/>
      <c r="O77" s="49"/>
      <c r="P77" s="47"/>
      <c r="Q77" s="48"/>
      <c r="R77" s="50"/>
    </row>
    <row r="78" spans="1:18" s="4" customFormat="1" ht="19.5" customHeight="1">
      <c r="C78" s="28"/>
      <c r="D78" s="28"/>
      <c r="E78" s="28"/>
      <c r="F78" s="1430">
        <f>SUM(I53:I77)</f>
        <v>231602</v>
      </c>
      <c r="G78" s="1151"/>
      <c r="H78" s="44"/>
      <c r="I78" s="44"/>
      <c r="J78" s="130"/>
      <c r="K78" s="46"/>
      <c r="L78" s="47"/>
      <c r="M78" s="47"/>
      <c r="N78" s="48"/>
      <c r="O78" s="49"/>
      <c r="P78" s="47"/>
      <c r="Q78" s="48"/>
      <c r="R78" s="50"/>
    </row>
    <row r="79" spans="1:18" s="4" customFormat="1" ht="19.5" customHeight="1">
      <c r="C79" s="28"/>
      <c r="D79" s="28"/>
      <c r="E79" s="28"/>
      <c r="F79" s="117"/>
      <c r="G79" s="1151"/>
      <c r="H79" s="44"/>
      <c r="I79" s="44"/>
      <c r="J79" s="130"/>
      <c r="K79" s="46"/>
      <c r="L79" s="47"/>
      <c r="M79" s="47"/>
      <c r="N79" s="48"/>
      <c r="O79" s="49"/>
      <c r="P79" s="47"/>
      <c r="Q79" s="48"/>
      <c r="R79" s="50"/>
    </row>
    <row r="80" spans="1:18" s="4" customFormat="1" ht="19.5" customHeight="1">
      <c r="C80" s="28"/>
      <c r="D80" s="28"/>
      <c r="E80" s="28"/>
      <c r="F80" s="117"/>
      <c r="G80" s="1151"/>
      <c r="H80" s="44"/>
      <c r="I80" s="44"/>
      <c r="J80" s="130"/>
      <c r="K80" s="46"/>
      <c r="L80" s="47"/>
      <c r="M80" s="47"/>
      <c r="N80" s="48"/>
      <c r="O80" s="49"/>
      <c r="P80" s="47"/>
      <c r="Q80" s="48"/>
      <c r="R80" s="50"/>
    </row>
    <row r="81" spans="1:18" s="4" customFormat="1" ht="19.5" customHeight="1">
      <c r="C81" s="28"/>
      <c r="D81" s="28"/>
      <c r="E81" s="28"/>
      <c r="F81" s="117"/>
      <c r="G81" s="1151"/>
      <c r="H81" s="44"/>
      <c r="I81" s="44"/>
      <c r="J81" s="130"/>
      <c r="K81" s="46"/>
      <c r="L81" s="47"/>
      <c r="M81" s="47"/>
      <c r="N81" s="48"/>
      <c r="O81" s="49"/>
      <c r="P81" s="47"/>
      <c r="Q81" s="48"/>
      <c r="R81" s="50"/>
    </row>
    <row r="82" spans="1:18" s="4" customFormat="1" ht="19.5" customHeight="1">
      <c r="C82" s="1044" t="s">
        <v>4659</v>
      </c>
      <c r="D82" s="1045"/>
      <c r="E82" s="1045"/>
      <c r="F82" s="1046"/>
      <c r="G82" s="1151"/>
      <c r="H82" s="44"/>
      <c r="I82" s="44"/>
      <c r="J82" s="130"/>
      <c r="K82" s="46"/>
      <c r="L82" s="47"/>
      <c r="M82" s="47"/>
      <c r="N82" s="48"/>
      <c r="O82" s="49"/>
      <c r="P82" s="47"/>
      <c r="Q82" s="48"/>
      <c r="R82" s="50"/>
    </row>
    <row r="83" spans="1:18" s="4" customFormat="1" ht="19.5" customHeight="1">
      <c r="A83" s="1640" t="s">
        <v>2291</v>
      </c>
      <c r="C83" s="1428">
        <f>C76+1</f>
        <v>51</v>
      </c>
      <c r="D83" s="28" t="s">
        <v>4666</v>
      </c>
      <c r="E83" s="28" t="s">
        <v>3500</v>
      </c>
      <c r="F83" s="1929" t="s">
        <v>4726</v>
      </c>
      <c r="G83" s="1352">
        <v>1</v>
      </c>
      <c r="H83" s="1258">
        <v>10475</v>
      </c>
      <c r="I83" s="53">
        <f>+G83*H83</f>
        <v>10475</v>
      </c>
      <c r="J83" s="130"/>
      <c r="K83" s="46" t="s">
        <v>4727</v>
      </c>
      <c r="L83" s="1345" t="s">
        <v>4667</v>
      </c>
      <c r="M83" s="47"/>
      <c r="N83" s="48">
        <v>45916</v>
      </c>
      <c r="O83" s="49"/>
      <c r="P83" s="111">
        <v>45931</v>
      </c>
      <c r="Q83" s="48">
        <v>45932</v>
      </c>
      <c r="R83" s="59">
        <v>45932</v>
      </c>
    </row>
    <row r="84" spans="1:18" s="4" customFormat="1" ht="19.5" customHeight="1">
      <c r="A84" s="1640" t="s">
        <v>3499</v>
      </c>
      <c r="C84" s="1428">
        <f t="shared" ref="C84:C107" si="6">C83+1</f>
        <v>52</v>
      </c>
      <c r="D84" s="200" t="s">
        <v>55</v>
      </c>
      <c r="E84" s="200" t="s">
        <v>55</v>
      </c>
      <c r="F84" s="1610" t="s">
        <v>1778</v>
      </c>
      <c r="G84" s="431">
        <v>12</v>
      </c>
      <c r="H84" s="756">
        <v>94</v>
      </c>
      <c r="I84" s="53">
        <f t="shared" ref="I84:I86" si="7">+G84*H84</f>
        <v>1128</v>
      </c>
      <c r="J84" s="31"/>
      <c r="K84" s="38" t="s">
        <v>1779</v>
      </c>
      <c r="L84" s="1345" t="s">
        <v>4667</v>
      </c>
      <c r="M84" s="47"/>
      <c r="N84" s="48">
        <v>45916</v>
      </c>
      <c r="O84" s="49"/>
      <c r="P84" s="111">
        <v>45931</v>
      </c>
      <c r="Q84" s="48">
        <v>45932</v>
      </c>
      <c r="R84" s="59">
        <v>45932</v>
      </c>
    </row>
    <row r="85" spans="1:18" s="4" customFormat="1" ht="19.5" customHeight="1">
      <c r="A85" s="1640" t="s">
        <v>3499</v>
      </c>
      <c r="C85" s="1428">
        <f t="shared" si="6"/>
        <v>53</v>
      </c>
      <c r="D85" s="28" t="s">
        <v>3500</v>
      </c>
      <c r="E85" s="28" t="s">
        <v>3500</v>
      </c>
      <c r="F85" s="1929" t="s">
        <v>4090</v>
      </c>
      <c r="G85" s="1352">
        <v>6</v>
      </c>
      <c r="H85" s="1258">
        <v>245</v>
      </c>
      <c r="I85" s="53">
        <f t="shared" si="7"/>
        <v>1470</v>
      </c>
      <c r="J85" s="130"/>
      <c r="K85" s="46" t="s">
        <v>2729</v>
      </c>
      <c r="L85" s="1345" t="s">
        <v>4667</v>
      </c>
      <c r="M85" s="47"/>
      <c r="N85" s="48">
        <v>45916</v>
      </c>
      <c r="O85" s="49"/>
      <c r="P85" s="111">
        <v>45931</v>
      </c>
      <c r="Q85" s="48">
        <v>45932</v>
      </c>
      <c r="R85" s="59">
        <v>45932</v>
      </c>
    </row>
    <row r="86" spans="1:18" s="4" customFormat="1" ht="19.5" customHeight="1">
      <c r="A86" s="1640" t="s">
        <v>3499</v>
      </c>
      <c r="C86" s="1428">
        <f t="shared" si="6"/>
        <v>54</v>
      </c>
      <c r="D86" s="28" t="s">
        <v>3500</v>
      </c>
      <c r="E86" s="28" t="s">
        <v>3500</v>
      </c>
      <c r="F86" s="1929" t="s">
        <v>4092</v>
      </c>
      <c r="G86" s="1352">
        <v>6</v>
      </c>
      <c r="H86" s="1258">
        <v>120</v>
      </c>
      <c r="I86" s="53">
        <f t="shared" si="7"/>
        <v>720</v>
      </c>
      <c r="J86" s="130"/>
      <c r="K86" s="46" t="s">
        <v>4674</v>
      </c>
      <c r="L86" s="1345" t="s">
        <v>4667</v>
      </c>
      <c r="M86" s="47"/>
      <c r="N86" s="48">
        <v>45916</v>
      </c>
      <c r="O86" s="49"/>
      <c r="P86" s="111">
        <v>45931</v>
      </c>
      <c r="Q86" s="48">
        <v>45932</v>
      </c>
      <c r="R86" s="59">
        <v>45932</v>
      </c>
    </row>
    <row r="87" spans="1:18" s="4" customFormat="1" ht="19.5" customHeight="1">
      <c r="A87" s="1640" t="s">
        <v>3499</v>
      </c>
      <c r="C87" s="1428">
        <f t="shared" si="6"/>
        <v>55</v>
      </c>
      <c r="D87" s="28" t="s">
        <v>55</v>
      </c>
      <c r="E87" s="28" t="s">
        <v>55</v>
      </c>
      <c r="F87" s="1607" t="s">
        <v>2386</v>
      </c>
      <c r="G87" s="730">
        <v>1</v>
      </c>
      <c r="H87" s="751">
        <v>2256</v>
      </c>
      <c r="I87" s="76">
        <f>G87*H87</f>
        <v>2256</v>
      </c>
      <c r="J87" s="257"/>
      <c r="K87" s="117" t="s">
        <v>262</v>
      </c>
      <c r="L87" s="1345" t="s">
        <v>4667</v>
      </c>
      <c r="M87" s="47"/>
      <c r="N87" s="48">
        <v>45916</v>
      </c>
      <c r="O87" s="49"/>
      <c r="P87" s="111">
        <v>45931</v>
      </c>
      <c r="Q87" s="48">
        <v>45932</v>
      </c>
      <c r="R87" s="59">
        <v>45932</v>
      </c>
    </row>
    <row r="88" spans="1:18" s="4" customFormat="1" ht="19.5" customHeight="1">
      <c r="A88" s="1640" t="s">
        <v>3499</v>
      </c>
      <c r="C88" s="1428">
        <f t="shared" si="6"/>
        <v>56</v>
      </c>
      <c r="D88" s="28" t="s">
        <v>55</v>
      </c>
      <c r="E88" s="28" t="s">
        <v>55</v>
      </c>
      <c r="F88" s="1607" t="s">
        <v>1149</v>
      </c>
      <c r="G88" s="730">
        <v>1</v>
      </c>
      <c r="H88" s="751">
        <v>4936</v>
      </c>
      <c r="I88" s="76">
        <f t="shared" ref="I88:I108" si="8">G88*H88</f>
        <v>4936</v>
      </c>
      <c r="J88" s="257"/>
      <c r="K88" s="38" t="s">
        <v>1019</v>
      </c>
      <c r="L88" s="1345" t="s">
        <v>4667</v>
      </c>
      <c r="M88" s="47"/>
      <c r="N88" s="48">
        <v>45916</v>
      </c>
      <c r="O88" s="49"/>
      <c r="P88" s="111">
        <v>45931</v>
      </c>
      <c r="Q88" s="48">
        <v>45932</v>
      </c>
      <c r="R88" s="59">
        <v>45932</v>
      </c>
    </row>
    <row r="89" spans="1:18" s="4" customFormat="1" ht="19.5" customHeight="1">
      <c r="A89" s="1640" t="s">
        <v>3499</v>
      </c>
      <c r="C89" s="1428">
        <f t="shared" si="6"/>
        <v>57</v>
      </c>
      <c r="D89" s="28" t="s">
        <v>55</v>
      </c>
      <c r="E89" s="28" t="s">
        <v>55</v>
      </c>
      <c r="F89" s="1589" t="s">
        <v>268</v>
      </c>
      <c r="G89" s="730">
        <v>1</v>
      </c>
      <c r="H89" s="751">
        <v>5373</v>
      </c>
      <c r="I89" s="76">
        <f t="shared" si="8"/>
        <v>5373</v>
      </c>
      <c r="J89" s="257"/>
      <c r="K89" s="38" t="s">
        <v>269</v>
      </c>
      <c r="L89" s="1345" t="s">
        <v>4667</v>
      </c>
      <c r="M89" s="47"/>
      <c r="N89" s="48">
        <v>45916</v>
      </c>
      <c r="O89" s="49"/>
      <c r="P89" s="111">
        <v>45931</v>
      </c>
      <c r="Q89" s="48">
        <v>45932</v>
      </c>
      <c r="R89" s="59">
        <v>45932</v>
      </c>
    </row>
    <row r="90" spans="1:18" s="4" customFormat="1" ht="19.5" customHeight="1">
      <c r="A90" s="1640" t="s">
        <v>3499</v>
      </c>
      <c r="C90" s="1428">
        <f t="shared" si="6"/>
        <v>58</v>
      </c>
      <c r="D90" s="28" t="s">
        <v>55</v>
      </c>
      <c r="E90" s="28" t="s">
        <v>55</v>
      </c>
      <c r="F90" s="1589" t="s">
        <v>3652</v>
      </c>
      <c r="G90" s="730">
        <v>1</v>
      </c>
      <c r="H90" s="751">
        <v>1638</v>
      </c>
      <c r="I90" s="76">
        <f t="shared" si="8"/>
        <v>1638</v>
      </c>
      <c r="J90" s="682"/>
      <c r="K90" s="38" t="s">
        <v>639</v>
      </c>
      <c r="L90" s="1345" t="s">
        <v>4667</v>
      </c>
      <c r="M90" s="47"/>
      <c r="N90" s="48">
        <v>45916</v>
      </c>
      <c r="O90" s="49"/>
      <c r="P90" s="111">
        <v>45931</v>
      </c>
      <c r="Q90" s="48">
        <v>45932</v>
      </c>
      <c r="R90" s="59">
        <v>45932</v>
      </c>
    </row>
    <row r="91" spans="1:18" s="4" customFormat="1" ht="19.5" customHeight="1">
      <c r="A91" s="1640" t="s">
        <v>3499</v>
      </c>
      <c r="C91" s="1428">
        <f t="shared" si="6"/>
        <v>59</v>
      </c>
      <c r="D91" s="28" t="s">
        <v>55</v>
      </c>
      <c r="E91" s="28" t="s">
        <v>55</v>
      </c>
      <c r="F91" s="1589" t="s">
        <v>274</v>
      </c>
      <c r="G91" s="730">
        <v>1</v>
      </c>
      <c r="H91" s="751">
        <v>1258</v>
      </c>
      <c r="I91" s="76">
        <f t="shared" si="8"/>
        <v>1258</v>
      </c>
      <c r="J91" s="87"/>
      <c r="K91" s="38" t="s">
        <v>273</v>
      </c>
      <c r="L91" s="1345" t="s">
        <v>4667</v>
      </c>
      <c r="M91" s="47"/>
      <c r="N91" s="48">
        <v>45916</v>
      </c>
      <c r="O91" s="49"/>
      <c r="P91" s="111">
        <v>45931</v>
      </c>
      <c r="Q91" s="48">
        <v>45932</v>
      </c>
      <c r="R91" s="59">
        <v>45932</v>
      </c>
    </row>
    <row r="92" spans="1:18" s="4" customFormat="1" ht="19.5" customHeight="1">
      <c r="A92" s="1640" t="s">
        <v>3499</v>
      </c>
      <c r="C92" s="1428">
        <f t="shared" si="6"/>
        <v>60</v>
      </c>
      <c r="D92" s="28" t="s">
        <v>55</v>
      </c>
      <c r="E92" s="28" t="s">
        <v>55</v>
      </c>
      <c r="F92" s="1589" t="s">
        <v>4728</v>
      </c>
      <c r="G92" s="730">
        <v>1</v>
      </c>
      <c r="H92" s="751">
        <v>1317</v>
      </c>
      <c r="I92" s="76">
        <f t="shared" si="8"/>
        <v>1317</v>
      </c>
      <c r="J92" s="87"/>
      <c r="K92" s="38" t="s">
        <v>273</v>
      </c>
      <c r="L92" s="1345" t="s">
        <v>4667</v>
      </c>
      <c r="M92" s="47"/>
      <c r="N92" s="48">
        <v>45916</v>
      </c>
      <c r="O92" s="49"/>
      <c r="P92" s="111">
        <v>45931</v>
      </c>
      <c r="Q92" s="48">
        <v>45932</v>
      </c>
      <c r="R92" s="59">
        <v>45932</v>
      </c>
    </row>
    <row r="93" spans="1:18" s="4" customFormat="1" ht="19.5" customHeight="1">
      <c r="A93" s="1640" t="s">
        <v>3499</v>
      </c>
      <c r="C93" s="1428">
        <f t="shared" si="6"/>
        <v>61</v>
      </c>
      <c r="D93" s="28" t="s">
        <v>55</v>
      </c>
      <c r="E93" s="28" t="s">
        <v>55</v>
      </c>
      <c r="F93" s="1589" t="s">
        <v>1191</v>
      </c>
      <c r="G93" s="730">
        <v>1</v>
      </c>
      <c r="H93" s="751">
        <v>1323</v>
      </c>
      <c r="I93" s="76">
        <f t="shared" si="8"/>
        <v>1323</v>
      </c>
      <c r="J93" s="87"/>
      <c r="K93" s="38" t="s">
        <v>273</v>
      </c>
      <c r="L93" s="1345" t="s">
        <v>4667</v>
      </c>
      <c r="M93" s="47"/>
      <c r="N93" s="48">
        <v>45916</v>
      </c>
      <c r="O93" s="49"/>
      <c r="P93" s="111">
        <v>45931</v>
      </c>
      <c r="Q93" s="48">
        <v>45932</v>
      </c>
      <c r="R93" s="59">
        <v>45932</v>
      </c>
    </row>
    <row r="94" spans="1:18" s="4" customFormat="1" ht="19.5" customHeight="1">
      <c r="A94" s="1640" t="s">
        <v>3499</v>
      </c>
      <c r="C94" s="1428">
        <f t="shared" si="6"/>
        <v>62</v>
      </c>
      <c r="D94" s="200" t="s">
        <v>55</v>
      </c>
      <c r="E94" s="200" t="s">
        <v>55</v>
      </c>
      <c r="F94" s="411" t="s">
        <v>292</v>
      </c>
      <c r="G94" s="1671">
        <v>1</v>
      </c>
      <c r="H94" s="769">
        <v>851</v>
      </c>
      <c r="I94" s="1932">
        <f>G94*H94</f>
        <v>851</v>
      </c>
      <c r="J94" s="205"/>
      <c r="K94" s="263" t="s">
        <v>1155</v>
      </c>
      <c r="L94" s="1345" t="s">
        <v>4667</v>
      </c>
      <c r="M94" s="47"/>
      <c r="N94" s="48">
        <v>45916</v>
      </c>
      <c r="O94" s="49"/>
      <c r="P94" s="111">
        <v>45931</v>
      </c>
      <c r="Q94" s="48">
        <v>45932</v>
      </c>
      <c r="R94" s="59">
        <v>45932</v>
      </c>
    </row>
    <row r="95" spans="1:18" s="4" customFormat="1" ht="19.5" customHeight="1">
      <c r="A95" s="1640" t="s">
        <v>3499</v>
      </c>
      <c r="C95" s="1428">
        <f t="shared" si="6"/>
        <v>63</v>
      </c>
      <c r="D95" s="200" t="s">
        <v>629</v>
      </c>
      <c r="E95" s="200" t="s">
        <v>55</v>
      </c>
      <c r="F95" s="411" t="s">
        <v>304</v>
      </c>
      <c r="G95" s="1487">
        <v>1</v>
      </c>
      <c r="H95" s="769">
        <v>1611</v>
      </c>
      <c r="I95" s="1876">
        <f>G95*H95</f>
        <v>1611</v>
      </c>
      <c r="J95" s="269"/>
      <c r="K95" s="478" t="s">
        <v>630</v>
      </c>
      <c r="L95" s="1345" t="s">
        <v>4667</v>
      </c>
      <c r="M95" s="47"/>
      <c r="N95" s="48">
        <v>45916</v>
      </c>
      <c r="O95" s="49"/>
      <c r="P95" s="111">
        <v>45931</v>
      </c>
      <c r="Q95" s="48">
        <v>45932</v>
      </c>
      <c r="R95" s="59">
        <v>45932</v>
      </c>
    </row>
    <row r="96" spans="1:18" s="4" customFormat="1" ht="19.5" customHeight="1">
      <c r="A96" s="1640" t="s">
        <v>3499</v>
      </c>
      <c r="C96" s="1428">
        <f t="shared" si="6"/>
        <v>64</v>
      </c>
      <c r="D96" s="200" t="s">
        <v>55</v>
      </c>
      <c r="E96" s="266" t="s">
        <v>55</v>
      </c>
      <c r="F96" s="1648" t="s">
        <v>301</v>
      </c>
      <c r="G96" s="1487">
        <v>8</v>
      </c>
      <c r="H96" s="769">
        <v>91</v>
      </c>
      <c r="I96" s="1570">
        <f t="shared" ref="I96" si="9">G96*H96</f>
        <v>728</v>
      </c>
      <c r="J96" s="269"/>
      <c r="K96" s="166" t="s">
        <v>302</v>
      </c>
      <c r="L96" s="1345" t="s">
        <v>4667</v>
      </c>
      <c r="M96" s="47"/>
      <c r="N96" s="48">
        <v>45916</v>
      </c>
      <c r="O96" s="49"/>
      <c r="P96" s="111">
        <v>45931</v>
      </c>
      <c r="Q96" s="48">
        <v>45932</v>
      </c>
      <c r="R96" s="59">
        <v>45932</v>
      </c>
    </row>
    <row r="97" spans="1:18" s="4" customFormat="1" ht="19.5" customHeight="1">
      <c r="A97" s="1640" t="s">
        <v>3499</v>
      </c>
      <c r="C97" s="1428">
        <f>C96+1</f>
        <v>65</v>
      </c>
      <c r="D97" s="28" t="s">
        <v>55</v>
      </c>
      <c r="E97" s="28" t="s">
        <v>55</v>
      </c>
      <c r="F97" s="419" t="s">
        <v>137</v>
      </c>
      <c r="G97" s="431">
        <v>2</v>
      </c>
      <c r="H97" s="431">
        <v>287</v>
      </c>
      <c r="I97" s="80">
        <f t="shared" si="8"/>
        <v>574</v>
      </c>
      <c r="J97" s="31"/>
      <c r="K97" s="73" t="s">
        <v>1193</v>
      </c>
      <c r="L97" s="1345" t="s">
        <v>4667</v>
      </c>
      <c r="M97" s="47"/>
      <c r="N97" s="48">
        <v>45916</v>
      </c>
      <c r="O97" s="49"/>
      <c r="P97" s="111">
        <v>45931</v>
      </c>
      <c r="Q97" s="48">
        <v>45932</v>
      </c>
      <c r="R97" s="59">
        <v>45932</v>
      </c>
    </row>
    <row r="98" spans="1:18" s="4" customFormat="1" ht="19.5" customHeight="1">
      <c r="A98" s="1640" t="s">
        <v>3499</v>
      </c>
      <c r="C98" s="1428">
        <f t="shared" si="6"/>
        <v>66</v>
      </c>
      <c r="D98" s="28" t="s">
        <v>3500</v>
      </c>
      <c r="E98" s="28" t="s">
        <v>3500</v>
      </c>
      <c r="F98" s="1929" t="s">
        <v>130</v>
      </c>
      <c r="G98" s="1352">
        <v>8</v>
      </c>
      <c r="H98" s="1258">
        <v>127</v>
      </c>
      <c r="I98" s="80">
        <f t="shared" si="8"/>
        <v>1016</v>
      </c>
      <c r="J98" s="130"/>
      <c r="K98" s="46" t="s">
        <v>2326</v>
      </c>
      <c r="L98" s="1345" t="s">
        <v>4667</v>
      </c>
      <c r="M98" s="47"/>
      <c r="N98" s="48">
        <v>45916</v>
      </c>
      <c r="O98" s="49"/>
      <c r="P98" s="111">
        <v>45931</v>
      </c>
      <c r="Q98" s="48">
        <v>45932</v>
      </c>
      <c r="R98" s="59">
        <v>45932</v>
      </c>
    </row>
    <row r="99" spans="1:18" s="4" customFormat="1" ht="19.5" customHeight="1">
      <c r="A99" s="1640" t="s">
        <v>3499</v>
      </c>
      <c r="C99" s="1428">
        <f t="shared" si="6"/>
        <v>67</v>
      </c>
      <c r="D99" s="71" t="s">
        <v>2388</v>
      </c>
      <c r="E99" s="200" t="s">
        <v>55</v>
      </c>
      <c r="F99" s="1607" t="s">
        <v>2389</v>
      </c>
      <c r="G99" s="1529">
        <v>1</v>
      </c>
      <c r="H99" s="1529">
        <v>622</v>
      </c>
      <c r="I99" s="1932">
        <f t="shared" si="8"/>
        <v>622</v>
      </c>
      <c r="J99" s="31"/>
      <c r="K99" s="136" t="s">
        <v>2390</v>
      </c>
      <c r="L99" s="1345" t="s">
        <v>4667</v>
      </c>
      <c r="M99" s="47"/>
      <c r="N99" s="48">
        <v>45916</v>
      </c>
      <c r="O99" s="49"/>
      <c r="P99" s="111">
        <v>45931</v>
      </c>
      <c r="Q99" s="48">
        <v>45932</v>
      </c>
      <c r="R99" s="59">
        <v>45932</v>
      </c>
    </row>
    <row r="100" spans="1:18" s="4" customFormat="1" ht="19.5" customHeight="1">
      <c r="A100" s="1640" t="s">
        <v>3499</v>
      </c>
      <c r="C100" s="1428">
        <f t="shared" si="6"/>
        <v>68</v>
      </c>
      <c r="D100" s="200" t="s">
        <v>55</v>
      </c>
      <c r="E100" s="200" t="s">
        <v>55</v>
      </c>
      <c r="F100" s="397" t="s">
        <v>606</v>
      </c>
      <c r="G100" s="431">
        <v>2</v>
      </c>
      <c r="H100" s="431">
        <v>128</v>
      </c>
      <c r="I100" s="1932">
        <f t="shared" si="8"/>
        <v>256</v>
      </c>
      <c r="J100" s="29"/>
      <c r="K100" s="38" t="s">
        <v>607</v>
      </c>
      <c r="L100" s="1345" t="s">
        <v>4667</v>
      </c>
      <c r="M100" s="47"/>
      <c r="N100" s="48">
        <v>45916</v>
      </c>
      <c r="O100" s="49"/>
      <c r="P100" s="111">
        <v>45931</v>
      </c>
      <c r="Q100" s="48">
        <v>45932</v>
      </c>
      <c r="R100" s="59">
        <v>45932</v>
      </c>
    </row>
    <row r="101" spans="1:18" s="4" customFormat="1" ht="19.5" customHeight="1">
      <c r="A101" s="1640" t="s">
        <v>3499</v>
      </c>
      <c r="C101" s="1428">
        <f t="shared" si="6"/>
        <v>69</v>
      </c>
      <c r="D101" s="71" t="s">
        <v>55</v>
      </c>
      <c r="E101" s="71" t="s">
        <v>55</v>
      </c>
      <c r="F101" s="404" t="s">
        <v>1156</v>
      </c>
      <c r="G101" s="748">
        <v>1</v>
      </c>
      <c r="H101" s="751">
        <v>287</v>
      </c>
      <c r="I101" s="1933">
        <f t="shared" si="8"/>
        <v>287</v>
      </c>
      <c r="J101" s="466"/>
      <c r="K101" s="406" t="s">
        <v>604</v>
      </c>
      <c r="L101" s="1345" t="s">
        <v>4667</v>
      </c>
      <c r="M101" s="47"/>
      <c r="N101" s="48">
        <v>45916</v>
      </c>
      <c r="O101" s="49"/>
      <c r="P101" s="111">
        <v>45931</v>
      </c>
      <c r="Q101" s="48">
        <v>45932</v>
      </c>
      <c r="R101" s="59">
        <v>45932</v>
      </c>
    </row>
    <row r="102" spans="1:18" s="4" customFormat="1" ht="19.5" customHeight="1">
      <c r="A102" s="1640" t="s">
        <v>3499</v>
      </c>
      <c r="C102" s="1428">
        <f t="shared" si="6"/>
        <v>70</v>
      </c>
      <c r="D102" s="28" t="s">
        <v>55</v>
      </c>
      <c r="E102" s="28" t="s">
        <v>55</v>
      </c>
      <c r="F102" s="1545" t="s">
        <v>3665</v>
      </c>
      <c r="G102" s="431">
        <v>1</v>
      </c>
      <c r="H102" s="737">
        <v>9631</v>
      </c>
      <c r="I102" s="77">
        <f t="shared" si="8"/>
        <v>9631</v>
      </c>
      <c r="J102" s="217"/>
      <c r="K102" s="73" t="s">
        <v>3666</v>
      </c>
      <c r="L102" s="1345" t="s">
        <v>4667</v>
      </c>
      <c r="M102" s="47"/>
      <c r="N102" s="48">
        <v>45916</v>
      </c>
      <c r="O102" s="49"/>
      <c r="P102" s="111">
        <v>45931</v>
      </c>
      <c r="Q102" s="48">
        <v>45932</v>
      </c>
      <c r="R102" s="59">
        <v>45932</v>
      </c>
    </row>
    <row r="103" spans="1:18" s="4" customFormat="1" ht="19.5" customHeight="1">
      <c r="A103" s="1640" t="s">
        <v>3499</v>
      </c>
      <c r="C103" s="1428">
        <f t="shared" si="6"/>
        <v>71</v>
      </c>
      <c r="D103" s="131" t="s">
        <v>55</v>
      </c>
      <c r="E103" s="131" t="s">
        <v>55</v>
      </c>
      <c r="F103" s="1648" t="s">
        <v>290</v>
      </c>
      <c r="G103" s="730">
        <v>1</v>
      </c>
      <c r="H103" s="1343">
        <v>1956</v>
      </c>
      <c r="I103" s="39">
        <f t="shared" si="8"/>
        <v>1956</v>
      </c>
      <c r="J103" s="31"/>
      <c r="K103" s="38" t="s">
        <v>291</v>
      </c>
      <c r="L103" s="1345" t="s">
        <v>4667</v>
      </c>
      <c r="M103" s="47"/>
      <c r="N103" s="48">
        <v>45916</v>
      </c>
      <c r="O103" s="49"/>
      <c r="P103" s="111">
        <v>45931</v>
      </c>
      <c r="Q103" s="48">
        <v>45932</v>
      </c>
      <c r="R103" s="59">
        <v>45932</v>
      </c>
    </row>
    <row r="104" spans="1:18" s="4" customFormat="1" ht="19.5" customHeight="1">
      <c r="A104" s="1640" t="s">
        <v>3499</v>
      </c>
      <c r="C104" s="1428">
        <f t="shared" si="6"/>
        <v>72</v>
      </c>
      <c r="D104" s="157" t="s">
        <v>2352</v>
      </c>
      <c r="E104" s="28" t="s">
        <v>196</v>
      </c>
      <c r="F104" s="1613" t="s">
        <v>2394</v>
      </c>
      <c r="G104" s="1614">
        <v>2</v>
      </c>
      <c r="H104" s="1615">
        <v>1406</v>
      </c>
      <c r="I104" s="154">
        <f t="shared" si="8"/>
        <v>2812</v>
      </c>
      <c r="J104" s="278"/>
      <c r="K104" s="279" t="s">
        <v>2395</v>
      </c>
      <c r="L104" s="1345" t="s">
        <v>4667</v>
      </c>
      <c r="M104" s="47"/>
      <c r="N104" s="48">
        <v>45916</v>
      </c>
      <c r="O104" s="49"/>
      <c r="P104" s="111">
        <v>45931</v>
      </c>
      <c r="Q104" s="48">
        <v>45932</v>
      </c>
      <c r="R104" s="59">
        <v>45932</v>
      </c>
    </row>
    <row r="105" spans="1:18" s="4" customFormat="1" ht="19.5" customHeight="1">
      <c r="A105" s="1640" t="s">
        <v>3499</v>
      </c>
      <c r="C105" s="1428">
        <f t="shared" si="6"/>
        <v>73</v>
      </c>
      <c r="D105" s="157" t="s">
        <v>2352</v>
      </c>
      <c r="E105" s="28" t="s">
        <v>196</v>
      </c>
      <c r="F105" s="1613" t="s">
        <v>2397</v>
      </c>
      <c r="G105" s="1614">
        <v>2</v>
      </c>
      <c r="H105" s="1615">
        <v>396</v>
      </c>
      <c r="I105" s="1934">
        <f t="shared" si="8"/>
        <v>792</v>
      </c>
      <c r="J105" s="278"/>
      <c r="K105" s="279" t="s">
        <v>2398</v>
      </c>
      <c r="L105" s="1345" t="s">
        <v>4667</v>
      </c>
      <c r="M105" s="47"/>
      <c r="N105" s="48">
        <v>45916</v>
      </c>
      <c r="O105" s="49"/>
      <c r="P105" s="111">
        <v>45931</v>
      </c>
      <c r="Q105" s="48">
        <v>45932</v>
      </c>
      <c r="R105" s="59">
        <v>45932</v>
      </c>
    </row>
    <row r="106" spans="1:18" s="4" customFormat="1" ht="19.5" customHeight="1">
      <c r="A106" s="1640" t="s">
        <v>3499</v>
      </c>
      <c r="C106" s="1428">
        <f t="shared" si="6"/>
        <v>74</v>
      </c>
      <c r="D106" s="157" t="s">
        <v>2352</v>
      </c>
      <c r="E106" s="28" t="s">
        <v>196</v>
      </c>
      <c r="F106" s="1613" t="s">
        <v>2399</v>
      </c>
      <c r="G106" s="1614">
        <v>2</v>
      </c>
      <c r="H106" s="1615">
        <v>41</v>
      </c>
      <c r="I106" s="1934">
        <f t="shared" si="8"/>
        <v>82</v>
      </c>
      <c r="J106" s="278"/>
      <c r="K106" s="279" t="s">
        <v>2400</v>
      </c>
      <c r="L106" s="1345" t="s">
        <v>4667</v>
      </c>
      <c r="M106" s="47"/>
      <c r="N106" s="48">
        <v>45916</v>
      </c>
      <c r="O106" s="49"/>
      <c r="P106" s="111">
        <v>45931</v>
      </c>
      <c r="Q106" s="48">
        <v>45932</v>
      </c>
      <c r="R106" s="59">
        <v>45932</v>
      </c>
    </row>
    <row r="107" spans="1:18" s="4" customFormat="1" ht="19.5" customHeight="1">
      <c r="A107" s="1640" t="s">
        <v>3499</v>
      </c>
      <c r="C107" s="1428">
        <f t="shared" si="6"/>
        <v>75</v>
      </c>
      <c r="D107" s="133" t="s">
        <v>55</v>
      </c>
      <c r="E107" s="133" t="s">
        <v>55</v>
      </c>
      <c r="F107" s="415" t="s">
        <v>256</v>
      </c>
      <c r="G107" s="737">
        <v>1</v>
      </c>
      <c r="H107" s="737">
        <v>5451</v>
      </c>
      <c r="I107" s="76">
        <f t="shared" si="8"/>
        <v>5451</v>
      </c>
      <c r="J107" s="135"/>
      <c r="K107" s="136" t="s">
        <v>257</v>
      </c>
      <c r="L107" s="1345" t="s">
        <v>4667</v>
      </c>
      <c r="M107" s="47"/>
      <c r="N107" s="48">
        <v>45916</v>
      </c>
      <c r="O107" s="49"/>
      <c r="P107" s="111">
        <v>45931</v>
      </c>
      <c r="Q107" s="48">
        <v>45932</v>
      </c>
      <c r="R107" s="59">
        <v>45932</v>
      </c>
    </row>
    <row r="108" spans="1:18" s="4" customFormat="1" ht="19.5" customHeight="1">
      <c r="A108" s="1640" t="s">
        <v>3499</v>
      </c>
      <c r="C108" s="1428">
        <f>C107+1</f>
        <v>76</v>
      </c>
      <c r="D108" s="200" t="s">
        <v>55</v>
      </c>
      <c r="E108" s="200" t="s">
        <v>55</v>
      </c>
      <c r="F108" s="1935" t="s">
        <v>4729</v>
      </c>
      <c r="G108" s="431">
        <v>2</v>
      </c>
      <c r="H108" s="737">
        <v>207</v>
      </c>
      <c r="I108" s="80">
        <f t="shared" si="8"/>
        <v>414</v>
      </c>
      <c r="J108" s="31"/>
      <c r="K108" s="195" t="s">
        <v>4730</v>
      </c>
      <c r="L108" s="1345" t="s">
        <v>4667</v>
      </c>
      <c r="M108" s="47"/>
      <c r="N108" s="48">
        <v>45916</v>
      </c>
      <c r="O108" s="49"/>
      <c r="P108" s="111">
        <v>45931</v>
      </c>
      <c r="Q108" s="48">
        <v>45932</v>
      </c>
      <c r="R108" s="59">
        <v>45932</v>
      </c>
    </row>
    <row r="109" spans="1:18" s="4" customFormat="1" ht="19.5" customHeight="1">
      <c r="C109" s="104"/>
      <c r="D109" s="28"/>
      <c r="E109" s="28"/>
      <c r="F109" s="117"/>
      <c r="G109" s="1151"/>
      <c r="H109" s="44"/>
      <c r="I109" s="80"/>
      <c r="J109" s="130"/>
      <c r="K109" s="46"/>
      <c r="L109" s="47"/>
      <c r="M109" s="47"/>
      <c r="N109" s="48"/>
      <c r="O109" s="49"/>
      <c r="P109" s="47"/>
      <c r="Q109" s="48"/>
      <c r="R109" s="50"/>
    </row>
    <row r="110" spans="1:18" s="4" customFormat="1" ht="19.5" customHeight="1">
      <c r="C110" s="28"/>
      <c r="D110" s="28"/>
      <c r="E110" s="28"/>
      <c r="F110" s="117"/>
      <c r="G110" s="1151"/>
      <c r="H110" s="44"/>
      <c r="I110" s="44"/>
      <c r="J110" s="130"/>
      <c r="K110" s="46"/>
      <c r="L110" s="47"/>
      <c r="M110" s="47"/>
      <c r="N110" s="48"/>
      <c r="O110" s="49"/>
      <c r="P110" s="47"/>
      <c r="Q110" s="48"/>
      <c r="R110" s="50"/>
    </row>
    <row r="111" spans="1:18" s="4" customFormat="1" ht="19.5" customHeight="1">
      <c r="C111" s="28"/>
      <c r="D111" s="28"/>
      <c r="E111" s="28"/>
      <c r="F111" s="117"/>
      <c r="G111" s="1151"/>
      <c r="H111" s="44"/>
      <c r="I111" s="44"/>
      <c r="J111" s="130"/>
      <c r="K111" s="46"/>
      <c r="L111" s="47"/>
      <c r="M111" s="47"/>
      <c r="N111" s="48"/>
      <c r="O111" s="49"/>
      <c r="P111" s="47"/>
      <c r="Q111" s="48"/>
      <c r="R111" s="50"/>
    </row>
    <row r="112" spans="1:18" s="4" customFormat="1" ht="19.5" customHeight="1">
      <c r="C112" s="28"/>
      <c r="D112" s="28"/>
      <c r="E112" s="28"/>
      <c r="F112" s="1430">
        <f>SUM(I83:I111)</f>
        <v>58977</v>
      </c>
      <c r="G112" s="1151"/>
      <c r="H112" s="44"/>
      <c r="I112" s="44"/>
      <c r="J112" s="130"/>
      <c r="K112" s="46"/>
      <c r="L112" s="47"/>
      <c r="M112" s="47"/>
      <c r="N112" s="48"/>
      <c r="O112" s="49"/>
      <c r="P112" s="47"/>
      <c r="Q112" s="48"/>
      <c r="R112" s="50"/>
    </row>
    <row r="113" spans="3:18" s="4" customFormat="1" ht="19.5" customHeight="1">
      <c r="C113" s="28"/>
      <c r="D113" s="28"/>
      <c r="E113" s="28"/>
      <c r="F113" s="117"/>
      <c r="G113" s="1151"/>
      <c r="H113" s="44"/>
      <c r="I113" s="44"/>
      <c r="J113" s="130"/>
      <c r="K113" s="46"/>
      <c r="L113" s="47"/>
      <c r="M113" s="47"/>
      <c r="N113" s="48"/>
      <c r="O113" s="49"/>
      <c r="P113" s="47"/>
      <c r="Q113" s="48"/>
      <c r="R113" s="50"/>
    </row>
    <row r="114" spans="3:18" s="4" customFormat="1" ht="19.5" customHeight="1">
      <c r="C114" s="28"/>
      <c r="D114" s="28"/>
      <c r="E114" s="28"/>
      <c r="F114" s="117"/>
      <c r="G114" s="1151"/>
      <c r="H114" s="44"/>
      <c r="I114" s="44"/>
      <c r="J114" s="130"/>
      <c r="K114" s="46"/>
      <c r="L114" s="47"/>
      <c r="M114" s="47"/>
      <c r="N114" s="48"/>
      <c r="O114" s="49"/>
      <c r="P114" s="47"/>
      <c r="Q114" s="48"/>
      <c r="R114" s="50"/>
    </row>
    <row r="115" spans="3:18" s="4" customFormat="1" ht="19.5" customHeight="1">
      <c r="C115" s="28"/>
      <c r="D115" s="28"/>
      <c r="E115" s="28"/>
      <c r="F115" s="117"/>
      <c r="G115" s="1151"/>
      <c r="H115" s="44"/>
      <c r="I115" s="44"/>
      <c r="J115" s="130"/>
      <c r="K115" s="46"/>
      <c r="L115" s="47"/>
      <c r="M115" s="47"/>
      <c r="N115" s="48"/>
      <c r="O115" s="49"/>
      <c r="P115" s="47"/>
      <c r="Q115" s="48"/>
      <c r="R115" s="50"/>
    </row>
    <row r="116" spans="3:18" s="4" customFormat="1" ht="19.5" customHeight="1">
      <c r="C116" s="28"/>
      <c r="D116" s="28"/>
      <c r="E116" s="28"/>
      <c r="F116" s="117"/>
      <c r="G116" s="1151"/>
      <c r="H116" s="44"/>
      <c r="I116" s="44"/>
      <c r="J116" s="130"/>
      <c r="K116" s="46"/>
      <c r="L116" s="47"/>
      <c r="M116" s="47"/>
      <c r="N116" s="48"/>
      <c r="O116" s="49"/>
      <c r="P116" s="47"/>
      <c r="Q116" s="48"/>
      <c r="R116" s="50"/>
    </row>
    <row r="117" spans="3:18" s="4" customFormat="1" ht="19.5" customHeight="1">
      <c r="C117" s="28"/>
      <c r="D117" s="28"/>
      <c r="E117" s="28"/>
      <c r="F117" s="117"/>
      <c r="G117" s="1151"/>
      <c r="H117" s="44"/>
      <c r="I117" s="44"/>
      <c r="J117" s="130"/>
      <c r="K117" s="46"/>
      <c r="L117" s="47"/>
      <c r="M117" s="47"/>
      <c r="N117" s="48"/>
      <c r="O117" s="49"/>
      <c r="P117" s="47"/>
      <c r="Q117" s="48"/>
      <c r="R117" s="50"/>
    </row>
    <row r="118" spans="3:18" s="4" customFormat="1" ht="19.5" customHeight="1">
      <c r="C118" s="28"/>
      <c r="D118" s="28"/>
      <c r="E118" s="28"/>
      <c r="F118" s="117"/>
      <c r="G118" s="1151"/>
      <c r="H118" s="44"/>
      <c r="I118" s="44"/>
      <c r="J118" s="130"/>
      <c r="K118" s="46"/>
      <c r="L118" s="47"/>
      <c r="M118" s="47"/>
      <c r="N118" s="48"/>
      <c r="O118" s="49"/>
      <c r="P118" s="47"/>
      <c r="Q118" s="48"/>
      <c r="R118" s="50"/>
    </row>
    <row r="119" spans="3:18" s="4" customFormat="1" ht="19.5" customHeight="1">
      <c r="C119" s="28"/>
      <c r="D119" s="28"/>
      <c r="E119" s="28"/>
      <c r="F119" s="117"/>
      <c r="G119" s="1151"/>
      <c r="H119" s="44"/>
      <c r="I119" s="44"/>
      <c r="J119" s="130"/>
      <c r="K119" s="46"/>
      <c r="L119" s="47"/>
      <c r="M119" s="47"/>
      <c r="N119" s="48"/>
      <c r="O119" s="49"/>
      <c r="P119" s="47"/>
      <c r="Q119" s="48"/>
      <c r="R119" s="50"/>
    </row>
    <row r="120" spans="3:18" s="4" customFormat="1" ht="19.5" customHeight="1">
      <c r="C120" s="28"/>
      <c r="D120" s="28"/>
      <c r="E120" s="28"/>
      <c r="F120" s="117"/>
      <c r="G120" s="1151"/>
      <c r="H120" s="44"/>
      <c r="I120" s="44"/>
      <c r="J120" s="130"/>
      <c r="K120" s="46"/>
      <c r="L120" s="47"/>
      <c r="M120" s="47"/>
      <c r="N120" s="48"/>
      <c r="O120" s="49"/>
      <c r="P120" s="47"/>
      <c r="Q120" s="48"/>
      <c r="R120" s="50"/>
    </row>
    <row r="121" spans="3:18" s="4" customFormat="1" ht="19.5" customHeight="1">
      <c r="C121" s="28"/>
      <c r="D121" s="28"/>
      <c r="E121" s="28"/>
      <c r="F121" s="117"/>
      <c r="G121" s="1151"/>
      <c r="H121" s="44"/>
      <c r="I121" s="44"/>
      <c r="J121" s="130"/>
      <c r="K121" s="46"/>
      <c r="L121" s="47"/>
      <c r="M121" s="47"/>
      <c r="N121" s="48"/>
      <c r="O121" s="49"/>
      <c r="P121" s="47"/>
      <c r="Q121" s="48"/>
      <c r="R121" s="50"/>
    </row>
    <row r="122" spans="3:18" s="4" customFormat="1" ht="19.5" customHeight="1">
      <c r="C122" s="28"/>
      <c r="D122" s="28"/>
      <c r="E122" s="28"/>
      <c r="F122" s="117"/>
      <c r="G122" s="1151"/>
      <c r="H122" s="44"/>
      <c r="I122" s="44"/>
      <c r="J122" s="130"/>
      <c r="K122" s="46"/>
      <c r="L122" s="47"/>
      <c r="M122" s="47"/>
      <c r="N122" s="48"/>
      <c r="O122" s="49"/>
      <c r="P122" s="47"/>
      <c r="Q122" s="48"/>
      <c r="R122" s="50"/>
    </row>
    <row r="123" spans="3:18" s="4" customFormat="1" ht="19.5" customHeight="1">
      <c r="C123" s="28"/>
      <c r="D123" s="28"/>
      <c r="E123" s="28"/>
      <c r="F123" s="117"/>
      <c r="G123" s="1151"/>
      <c r="H123" s="44"/>
      <c r="I123" s="44"/>
      <c r="J123" s="130"/>
      <c r="K123" s="46"/>
      <c r="L123" s="47"/>
      <c r="M123" s="47"/>
      <c r="N123" s="48"/>
      <c r="O123" s="49"/>
      <c r="P123" s="47"/>
      <c r="Q123" s="48"/>
      <c r="R123" s="50"/>
    </row>
    <row r="124" spans="3:18" s="4" customFormat="1" ht="19.5" customHeight="1">
      <c r="C124" s="28"/>
      <c r="D124" s="28"/>
      <c r="E124" s="28"/>
      <c r="F124" s="117"/>
      <c r="G124" s="1151"/>
      <c r="H124" s="44"/>
      <c r="I124" s="44"/>
      <c r="J124" s="130"/>
      <c r="K124" s="46"/>
      <c r="L124" s="47"/>
      <c r="M124" s="47"/>
      <c r="N124" s="48"/>
      <c r="O124" s="49"/>
      <c r="P124" s="47"/>
      <c r="Q124" s="48"/>
      <c r="R124" s="50"/>
    </row>
    <row r="125" spans="3:18" s="4" customFormat="1" ht="19.5" customHeight="1">
      <c r="C125" s="28"/>
      <c r="D125" s="28"/>
      <c r="E125" s="28"/>
      <c r="F125" s="117"/>
      <c r="G125" s="1151"/>
      <c r="H125" s="44"/>
      <c r="I125" s="44"/>
      <c r="J125" s="130"/>
      <c r="K125" s="46"/>
      <c r="L125" s="47"/>
      <c r="M125" s="47"/>
      <c r="N125" s="48"/>
      <c r="O125" s="49"/>
      <c r="P125" s="47"/>
      <c r="Q125" s="48"/>
      <c r="R125" s="50"/>
    </row>
    <row r="126" spans="3:18" s="4" customFormat="1" ht="19.5" customHeight="1">
      <c r="C126" s="28"/>
      <c r="D126" s="28"/>
      <c r="E126" s="28"/>
      <c r="F126" s="117"/>
      <c r="G126" s="1151"/>
      <c r="H126" s="44"/>
      <c r="I126" s="44"/>
      <c r="J126" s="130"/>
      <c r="K126" s="46"/>
      <c r="L126" s="47"/>
      <c r="M126" s="47"/>
      <c r="N126" s="48"/>
      <c r="O126" s="49"/>
      <c r="P126" s="47"/>
      <c r="Q126" s="48"/>
      <c r="R126" s="50"/>
    </row>
    <row r="127" spans="3:18" s="4" customFormat="1" ht="19.5" customHeight="1">
      <c r="C127" s="28"/>
      <c r="D127" s="28"/>
      <c r="E127" s="28"/>
      <c r="F127" s="117"/>
      <c r="G127" s="1151"/>
      <c r="H127" s="44"/>
      <c r="I127" s="44"/>
      <c r="J127" s="130"/>
      <c r="K127" s="46"/>
      <c r="L127" s="47"/>
      <c r="M127" s="47"/>
      <c r="N127" s="48"/>
      <c r="O127" s="49"/>
      <c r="P127" s="47"/>
      <c r="Q127" s="48"/>
      <c r="R127" s="50"/>
    </row>
    <row r="128" spans="3:18" s="4" customFormat="1" ht="19.5" customHeight="1">
      <c r="C128" s="28"/>
      <c r="D128" s="28"/>
      <c r="E128" s="28"/>
      <c r="F128" s="117"/>
      <c r="G128" s="1151"/>
      <c r="H128" s="44"/>
      <c r="I128" s="44"/>
      <c r="J128" s="130"/>
      <c r="K128" s="46"/>
      <c r="L128" s="47"/>
      <c r="M128" s="47"/>
      <c r="N128" s="48"/>
      <c r="O128" s="49"/>
      <c r="P128" s="47"/>
      <c r="Q128" s="48"/>
      <c r="R128" s="50"/>
    </row>
    <row r="129" spans="3:18" s="4" customFormat="1" ht="19.5" customHeight="1">
      <c r="C129" s="28"/>
      <c r="D129" s="28"/>
      <c r="E129" s="28"/>
      <c r="F129" s="117"/>
      <c r="G129" s="1151"/>
      <c r="H129" s="44"/>
      <c r="I129" s="44"/>
      <c r="J129" s="130"/>
      <c r="K129" s="46"/>
      <c r="L129" s="47"/>
      <c r="M129" s="47"/>
      <c r="N129" s="48"/>
      <c r="O129" s="49"/>
      <c r="P129" s="47"/>
      <c r="Q129" s="48"/>
      <c r="R129" s="50"/>
    </row>
    <row r="130" spans="3:18" s="4" customFormat="1" ht="19.5" customHeight="1">
      <c r="C130" s="28"/>
      <c r="D130" s="28"/>
      <c r="E130" s="28"/>
      <c r="F130" s="117"/>
      <c r="G130" s="1151"/>
      <c r="H130" s="44"/>
      <c r="I130" s="44"/>
      <c r="J130" s="130"/>
      <c r="K130" s="46"/>
      <c r="L130" s="47"/>
      <c r="M130" s="47"/>
      <c r="N130" s="48"/>
      <c r="O130" s="49"/>
      <c r="P130" s="47"/>
      <c r="Q130" s="48"/>
      <c r="R130" s="50"/>
    </row>
    <row r="131" spans="3:18" s="4" customFormat="1" ht="19.5" customHeight="1">
      <c r="C131" s="28"/>
      <c r="D131" s="28"/>
      <c r="E131" s="28"/>
      <c r="F131" s="117"/>
      <c r="G131" s="1151"/>
      <c r="H131" s="44"/>
      <c r="I131" s="44"/>
      <c r="J131" s="130"/>
      <c r="K131" s="46"/>
      <c r="L131" s="47"/>
      <c r="M131" s="47"/>
      <c r="N131" s="48"/>
      <c r="O131" s="49"/>
      <c r="P131" s="47"/>
      <c r="Q131" s="48"/>
      <c r="R131" s="50"/>
    </row>
    <row r="132" spans="3:18" s="4" customFormat="1" ht="19.5" customHeight="1">
      <c r="C132" s="28"/>
      <c r="D132" s="28"/>
      <c r="E132" s="28"/>
      <c r="F132" s="117"/>
      <c r="G132" s="1151"/>
      <c r="H132" s="44"/>
      <c r="I132" s="44"/>
      <c r="J132" s="130"/>
      <c r="K132" s="46"/>
      <c r="L132" s="47"/>
      <c r="M132" s="47"/>
      <c r="N132" s="48"/>
      <c r="O132" s="49"/>
      <c r="P132" s="47"/>
      <c r="Q132" s="48"/>
      <c r="R132" s="50"/>
    </row>
    <row r="133" spans="3:18" s="4" customFormat="1" ht="19.5" customHeight="1">
      <c r="C133" s="28"/>
      <c r="D133" s="28"/>
      <c r="E133" s="28"/>
      <c r="F133" s="117"/>
      <c r="G133" s="1151"/>
      <c r="H133" s="44"/>
      <c r="I133" s="44"/>
      <c r="J133" s="130"/>
      <c r="K133" s="46"/>
      <c r="L133" s="47"/>
      <c r="M133" s="47"/>
      <c r="N133" s="48"/>
      <c r="O133" s="49"/>
      <c r="P133" s="47"/>
      <c r="Q133" s="48"/>
      <c r="R133" s="50"/>
    </row>
    <row r="134" spans="3:18" s="4" customFormat="1" ht="19.5" customHeight="1">
      <c r="C134" s="28"/>
      <c r="D134" s="28"/>
      <c r="E134" s="28"/>
      <c r="F134" s="117"/>
      <c r="G134" s="1151"/>
      <c r="H134" s="44"/>
      <c r="I134" s="44"/>
      <c r="J134" s="130"/>
      <c r="K134" s="46"/>
      <c r="L134" s="47"/>
      <c r="M134" s="47"/>
      <c r="N134" s="48"/>
      <c r="O134" s="49"/>
      <c r="P134" s="47"/>
      <c r="Q134" s="48"/>
      <c r="R134" s="50"/>
    </row>
    <row r="135" spans="3:18" s="4" customFormat="1" ht="19.5" customHeight="1">
      <c r="C135" s="28"/>
      <c r="D135" s="28"/>
      <c r="E135" s="28"/>
      <c r="F135" s="117"/>
      <c r="G135" s="1151"/>
      <c r="H135" s="44"/>
      <c r="I135" s="44"/>
      <c r="J135" s="130"/>
      <c r="K135" s="46"/>
      <c r="L135" s="47"/>
      <c r="M135" s="47"/>
      <c r="N135" s="48"/>
      <c r="O135" s="49"/>
      <c r="P135" s="47"/>
      <c r="Q135" s="48"/>
      <c r="R135" s="50"/>
    </row>
    <row r="136" spans="3:18" s="4" customFormat="1" ht="19.5" customHeight="1">
      <c r="C136" s="28"/>
      <c r="D136" s="28"/>
      <c r="E136" s="28"/>
      <c r="F136" s="117"/>
      <c r="G136" s="1151"/>
      <c r="H136" s="44"/>
      <c r="I136" s="44"/>
      <c r="J136" s="130"/>
      <c r="K136" s="46"/>
      <c r="L136" s="47"/>
      <c r="M136" s="47"/>
      <c r="N136" s="48"/>
      <c r="O136" s="49"/>
      <c r="P136" s="47"/>
      <c r="Q136" s="48"/>
      <c r="R136" s="50"/>
    </row>
    <row r="137" spans="3:18" s="4" customFormat="1" ht="19.5" customHeight="1">
      <c r="C137" s="28"/>
      <c r="D137" s="28"/>
      <c r="E137" s="28"/>
      <c r="F137" s="117"/>
      <c r="G137" s="1151"/>
      <c r="H137" s="44"/>
      <c r="I137" s="44"/>
      <c r="J137" s="130"/>
      <c r="K137" s="46"/>
      <c r="L137" s="47"/>
      <c r="M137" s="47"/>
      <c r="N137" s="48"/>
      <c r="O137" s="49"/>
      <c r="P137" s="47"/>
      <c r="Q137" s="48"/>
      <c r="R137" s="50"/>
    </row>
    <row r="138" spans="3:18" s="4" customFormat="1" ht="19.5" customHeight="1">
      <c r="C138" s="28"/>
      <c r="D138" s="28"/>
      <c r="E138" s="28"/>
      <c r="F138" s="117"/>
      <c r="G138" s="1151"/>
      <c r="H138" s="44"/>
      <c r="I138" s="44"/>
      <c r="J138" s="130"/>
      <c r="K138" s="46"/>
      <c r="L138" s="47"/>
      <c r="M138" s="47"/>
      <c r="N138" s="48"/>
      <c r="O138" s="49"/>
      <c r="P138" s="47"/>
      <c r="Q138" s="48"/>
      <c r="R138" s="50"/>
    </row>
    <row r="139" spans="3:18" s="4" customFormat="1" ht="19.5" customHeight="1">
      <c r="C139" s="28"/>
      <c r="D139" s="28"/>
      <c r="E139" s="28"/>
      <c r="F139" s="117"/>
      <c r="G139" s="1151"/>
      <c r="H139" s="44"/>
      <c r="I139" s="44"/>
      <c r="J139" s="130"/>
      <c r="K139" s="46"/>
      <c r="L139" s="47"/>
      <c r="M139" s="47"/>
      <c r="N139" s="48"/>
      <c r="O139" s="49"/>
      <c r="P139" s="47"/>
      <c r="Q139" s="48"/>
      <c r="R139" s="50"/>
    </row>
    <row r="140" spans="3:18" s="4" customFormat="1" ht="19.5" customHeight="1">
      <c r="C140" s="28"/>
      <c r="D140" s="28"/>
      <c r="E140" s="28"/>
      <c r="F140" s="117"/>
      <c r="G140" s="1151"/>
      <c r="H140" s="44"/>
      <c r="I140" s="44"/>
      <c r="J140" s="130"/>
      <c r="K140" s="46"/>
      <c r="L140" s="47"/>
      <c r="M140" s="47"/>
      <c r="N140" s="48"/>
      <c r="O140" s="49"/>
      <c r="P140" s="47"/>
      <c r="Q140" s="48"/>
      <c r="R140" s="50"/>
    </row>
    <row r="141" spans="3:18" s="4" customFormat="1" ht="19.5" customHeight="1">
      <c r="C141" s="28"/>
      <c r="D141" s="28"/>
      <c r="E141" s="28"/>
      <c r="F141" s="117"/>
      <c r="G141" s="1151"/>
      <c r="H141" s="44"/>
      <c r="I141" s="44"/>
      <c r="J141" s="130"/>
      <c r="K141" s="46"/>
      <c r="L141" s="47"/>
      <c r="M141" s="47"/>
      <c r="N141" s="48"/>
      <c r="O141" s="49"/>
      <c r="P141" s="47"/>
      <c r="Q141" s="48"/>
      <c r="R141" s="50"/>
    </row>
    <row r="142" spans="3:18" s="4" customFormat="1" ht="19.5" customHeight="1">
      <c r="C142" s="28"/>
      <c r="D142" s="28"/>
      <c r="E142" s="28"/>
      <c r="F142" s="117"/>
      <c r="G142" s="1151"/>
      <c r="H142" s="44"/>
      <c r="I142" s="44"/>
      <c r="J142" s="130"/>
      <c r="K142" s="46"/>
      <c r="L142" s="47"/>
      <c r="M142" s="47"/>
      <c r="N142" s="48"/>
      <c r="O142" s="49"/>
      <c r="P142" s="47"/>
      <c r="Q142" s="48"/>
      <c r="R142" s="50"/>
    </row>
    <row r="143" spans="3:18" s="4" customFormat="1" ht="19.5" customHeight="1">
      <c r="C143" s="28"/>
      <c r="D143" s="28"/>
      <c r="E143" s="28"/>
      <c r="F143" s="117"/>
      <c r="G143" s="1151"/>
      <c r="H143" s="44"/>
      <c r="I143" s="44"/>
      <c r="J143" s="130"/>
      <c r="K143" s="46"/>
      <c r="L143" s="47"/>
      <c r="M143" s="47"/>
      <c r="N143" s="48"/>
      <c r="O143" s="49"/>
      <c r="P143" s="47"/>
      <c r="Q143" s="48"/>
      <c r="R143" s="50"/>
    </row>
    <row r="144" spans="3:18" s="4" customFormat="1" ht="19.5" customHeight="1">
      <c r="C144" s="28"/>
      <c r="D144" s="28"/>
      <c r="E144" s="28"/>
      <c r="F144" s="117"/>
      <c r="G144" s="1151"/>
      <c r="H144" s="44"/>
      <c r="I144" s="44"/>
      <c r="J144" s="130"/>
      <c r="K144" s="46"/>
      <c r="L144" s="47"/>
      <c r="M144" s="47"/>
      <c r="N144" s="48"/>
      <c r="O144" s="49"/>
      <c r="P144" s="47"/>
      <c r="Q144" s="48"/>
      <c r="R144" s="50"/>
    </row>
    <row r="145" spans="3:18" s="4" customFormat="1" ht="19.5" customHeight="1">
      <c r="C145" s="28"/>
      <c r="D145" s="28"/>
      <c r="E145" s="28"/>
      <c r="F145" s="117"/>
      <c r="G145" s="1151"/>
      <c r="H145" s="44"/>
      <c r="I145" s="44"/>
      <c r="J145" s="130"/>
      <c r="K145" s="46"/>
      <c r="L145" s="47"/>
      <c r="M145" s="47"/>
      <c r="N145" s="48"/>
      <c r="O145" s="49"/>
      <c r="P145" s="47"/>
      <c r="Q145" s="48"/>
      <c r="R145" s="50"/>
    </row>
    <row r="146" spans="3:18" s="4" customFormat="1" ht="19.5" customHeight="1">
      <c r="C146" s="28"/>
      <c r="D146" s="28"/>
      <c r="E146" s="28"/>
      <c r="F146" s="117"/>
      <c r="G146" s="1151"/>
      <c r="H146" s="44"/>
      <c r="I146" s="44"/>
      <c r="J146" s="130"/>
      <c r="K146" s="46"/>
      <c r="L146" s="47"/>
      <c r="M146" s="47"/>
      <c r="N146" s="48"/>
      <c r="O146" s="49"/>
      <c r="P146" s="47"/>
      <c r="Q146" s="48"/>
      <c r="R146" s="50"/>
    </row>
    <row r="147" spans="3:18" s="4" customFormat="1" ht="19.5" customHeight="1">
      <c r="C147" s="28"/>
      <c r="D147" s="28"/>
      <c r="E147" s="28"/>
      <c r="F147" s="117"/>
      <c r="G147" s="1151"/>
      <c r="H147" s="44"/>
      <c r="I147" s="44"/>
      <c r="J147" s="130"/>
      <c r="K147" s="46"/>
      <c r="L147" s="47"/>
      <c r="M147" s="47"/>
      <c r="N147" s="48"/>
      <c r="O147" s="49"/>
      <c r="P147" s="47"/>
      <c r="Q147" s="48"/>
      <c r="R147" s="50"/>
    </row>
    <row r="148" spans="3:18" s="4" customFormat="1" ht="19.5" customHeight="1">
      <c r="C148" s="28"/>
      <c r="D148" s="28"/>
      <c r="E148" s="28"/>
      <c r="F148" s="117"/>
      <c r="G148" s="1151"/>
      <c r="H148" s="44"/>
      <c r="I148" s="44"/>
      <c r="J148" s="130"/>
      <c r="K148" s="46"/>
      <c r="L148" s="47"/>
      <c r="M148" s="47"/>
      <c r="N148" s="48"/>
      <c r="O148" s="49"/>
      <c r="P148" s="47"/>
      <c r="Q148" s="48"/>
      <c r="R148" s="50"/>
    </row>
    <row r="149" spans="3:18" s="4" customFormat="1" ht="19.5" customHeight="1">
      <c r="C149" s="28"/>
      <c r="D149" s="28"/>
      <c r="E149" s="28"/>
      <c r="F149" s="117"/>
      <c r="G149" s="1151"/>
      <c r="H149" s="44"/>
      <c r="I149" s="44"/>
      <c r="J149" s="130"/>
      <c r="K149" s="46"/>
      <c r="L149" s="47"/>
      <c r="M149" s="47"/>
      <c r="N149" s="48"/>
      <c r="O149" s="49"/>
      <c r="P149" s="47"/>
      <c r="Q149" s="48"/>
      <c r="R149" s="50"/>
    </row>
    <row r="150" spans="3:18" s="4" customFormat="1" ht="19.5" customHeight="1">
      <c r="C150" s="28"/>
      <c r="D150" s="28"/>
      <c r="E150" s="28"/>
      <c r="F150" s="117"/>
      <c r="G150" s="1151"/>
      <c r="H150" s="44"/>
      <c r="I150" s="44"/>
      <c r="J150" s="130"/>
      <c r="K150" s="46"/>
      <c r="L150" s="47"/>
      <c r="M150" s="47"/>
      <c r="N150" s="48"/>
      <c r="O150" s="49"/>
      <c r="P150" s="47"/>
      <c r="Q150" s="48"/>
      <c r="R150" s="50"/>
    </row>
    <row r="151" spans="3:18" s="4" customFormat="1" ht="19.5" customHeight="1">
      <c r="C151" s="28"/>
      <c r="D151" s="28"/>
      <c r="E151" s="28"/>
      <c r="F151" s="117"/>
      <c r="G151" s="1151"/>
      <c r="H151" s="44"/>
      <c r="I151" s="44"/>
      <c r="J151" s="130"/>
      <c r="K151" s="46"/>
      <c r="L151" s="47"/>
      <c r="M151" s="47"/>
      <c r="N151" s="48"/>
      <c r="O151" s="49"/>
      <c r="P151" s="47"/>
      <c r="Q151" s="48"/>
      <c r="R151" s="50"/>
    </row>
    <row r="152" spans="3:18" s="4" customFormat="1" ht="19.5" customHeight="1">
      <c r="C152" s="28"/>
      <c r="D152" s="28"/>
      <c r="E152" s="28"/>
      <c r="F152" s="117"/>
      <c r="G152" s="1151"/>
      <c r="H152" s="44"/>
      <c r="I152" s="44"/>
      <c r="J152" s="130"/>
      <c r="K152" s="46"/>
      <c r="L152" s="47"/>
      <c r="M152" s="47"/>
      <c r="N152" s="48"/>
      <c r="O152" s="49"/>
      <c r="P152" s="47"/>
      <c r="Q152" s="48"/>
      <c r="R152" s="50"/>
    </row>
    <row r="153" spans="3:18" s="4" customFormat="1" ht="19.5" customHeight="1">
      <c r="C153" s="28"/>
      <c r="D153" s="28"/>
      <c r="E153" s="28"/>
      <c r="F153" s="117"/>
      <c r="G153" s="1151"/>
      <c r="H153" s="44"/>
      <c r="I153" s="44"/>
      <c r="J153" s="130"/>
      <c r="K153" s="46"/>
      <c r="L153" s="47"/>
      <c r="M153" s="47"/>
      <c r="N153" s="48"/>
      <c r="O153" s="49"/>
      <c r="P153" s="47"/>
      <c r="Q153" s="48"/>
      <c r="R153" s="50"/>
    </row>
    <row r="154" spans="3:18" s="4" customFormat="1" ht="19.5" customHeight="1">
      <c r="C154" s="28"/>
      <c r="D154" s="28"/>
      <c r="E154" s="28"/>
      <c r="F154" s="117"/>
      <c r="G154" s="1151"/>
      <c r="H154" s="44"/>
      <c r="I154" s="44"/>
      <c r="J154" s="130"/>
      <c r="K154" s="46"/>
      <c r="L154" s="47"/>
      <c r="M154" s="47"/>
      <c r="N154" s="48"/>
      <c r="O154" s="49"/>
      <c r="P154" s="47"/>
      <c r="Q154" s="48"/>
      <c r="R154" s="50"/>
    </row>
    <row r="155" spans="3:18" s="4" customFormat="1" ht="19.5" customHeight="1">
      <c r="C155" s="28"/>
      <c r="D155" s="28"/>
      <c r="E155" s="28"/>
      <c r="F155" s="117"/>
      <c r="G155" s="1151"/>
      <c r="H155" s="44"/>
      <c r="I155" s="44"/>
      <c r="J155" s="130"/>
      <c r="K155" s="46"/>
      <c r="L155" s="47"/>
      <c r="M155" s="47"/>
      <c r="N155" s="48"/>
      <c r="O155" s="49"/>
      <c r="P155" s="47"/>
      <c r="Q155" s="48"/>
      <c r="R155" s="50"/>
    </row>
    <row r="156" spans="3:18" s="4" customFormat="1" ht="19.5" customHeight="1">
      <c r="C156" s="28"/>
      <c r="D156" s="28"/>
      <c r="E156" s="28"/>
      <c r="F156" s="117"/>
      <c r="G156" s="1151"/>
      <c r="H156" s="44"/>
      <c r="I156" s="44"/>
      <c r="J156" s="130"/>
      <c r="K156" s="46"/>
      <c r="L156" s="47"/>
      <c r="M156" s="47"/>
      <c r="N156" s="48"/>
      <c r="O156" s="49"/>
      <c r="P156" s="47"/>
      <c r="Q156" s="48"/>
      <c r="R156" s="50"/>
    </row>
    <row r="157" spans="3:18" s="4" customFormat="1" ht="19.5" customHeight="1">
      <c r="C157" s="28"/>
      <c r="D157" s="28"/>
      <c r="E157" s="28"/>
      <c r="F157" s="117"/>
      <c r="G157" s="1151"/>
      <c r="H157" s="44"/>
      <c r="I157" s="44"/>
      <c r="J157" s="130"/>
      <c r="K157" s="46"/>
      <c r="L157" s="47"/>
      <c r="M157" s="47"/>
      <c r="N157" s="48"/>
      <c r="O157" s="49"/>
      <c r="P157" s="47"/>
      <c r="Q157" s="48"/>
      <c r="R157" s="50"/>
    </row>
    <row r="158" spans="3:18" s="4" customFormat="1" ht="19.5" customHeight="1">
      <c r="C158" s="28"/>
      <c r="D158" s="28"/>
      <c r="E158" s="28"/>
      <c r="F158" s="117"/>
      <c r="G158" s="1151"/>
      <c r="H158" s="44"/>
      <c r="I158" s="44"/>
      <c r="J158" s="130"/>
      <c r="K158" s="46"/>
      <c r="L158" s="47"/>
      <c r="M158" s="47"/>
      <c r="N158" s="48"/>
      <c r="O158" s="49"/>
      <c r="P158" s="47"/>
      <c r="Q158" s="48"/>
      <c r="R158" s="50"/>
    </row>
    <row r="159" spans="3:18" s="4" customFormat="1" ht="19.5" customHeight="1">
      <c r="C159" s="28"/>
      <c r="D159" s="28"/>
      <c r="E159" s="28"/>
      <c r="F159" s="117"/>
      <c r="G159" s="1151"/>
      <c r="H159" s="44"/>
      <c r="I159" s="44"/>
      <c r="J159" s="130"/>
      <c r="K159" s="46"/>
      <c r="L159" s="47"/>
      <c r="M159" s="47"/>
      <c r="N159" s="48"/>
      <c r="O159" s="49"/>
      <c r="P159" s="47"/>
      <c r="Q159" s="48"/>
      <c r="R159" s="50"/>
    </row>
    <row r="160" spans="3:18" s="4" customFormat="1" ht="19.5" customHeight="1">
      <c r="C160" s="28"/>
      <c r="D160" s="28"/>
      <c r="E160" s="28"/>
      <c r="F160" s="117"/>
      <c r="G160" s="1151"/>
      <c r="H160" s="44"/>
      <c r="I160" s="44"/>
      <c r="J160" s="130"/>
      <c r="K160" s="46"/>
      <c r="L160" s="47"/>
      <c r="M160" s="47"/>
      <c r="N160" s="48"/>
      <c r="O160" s="49"/>
      <c r="P160" s="47"/>
      <c r="Q160" s="48"/>
      <c r="R160" s="50"/>
    </row>
    <row r="161" spans="3:18" s="4" customFormat="1" ht="19.5" customHeight="1">
      <c r="C161" s="28"/>
      <c r="D161" s="28"/>
      <c r="E161" s="28"/>
      <c r="F161" s="117"/>
      <c r="G161" s="1151"/>
      <c r="H161" s="44"/>
      <c r="I161" s="44"/>
      <c r="J161" s="130"/>
      <c r="K161" s="46"/>
      <c r="L161" s="47"/>
      <c r="M161" s="47"/>
      <c r="N161" s="48"/>
      <c r="O161" s="49"/>
      <c r="P161" s="47"/>
      <c r="Q161" s="48"/>
      <c r="R161" s="50"/>
    </row>
    <row r="162" spans="3:18" s="4" customFormat="1" ht="19.5" customHeight="1">
      <c r="C162" s="28"/>
      <c r="D162" s="28"/>
      <c r="E162" s="28"/>
      <c r="F162" s="117"/>
      <c r="G162" s="1151"/>
      <c r="H162" s="44"/>
      <c r="I162" s="44"/>
      <c r="J162" s="130"/>
      <c r="K162" s="46"/>
      <c r="L162" s="47"/>
      <c r="M162" s="47"/>
      <c r="N162" s="48"/>
      <c r="O162" s="49"/>
      <c r="P162" s="47"/>
      <c r="Q162" s="48"/>
      <c r="R162" s="50"/>
    </row>
    <row r="163" spans="3:18" s="4" customFormat="1" ht="19.5" customHeight="1">
      <c r="C163" s="28"/>
      <c r="D163" s="28"/>
      <c r="E163" s="28"/>
      <c r="F163" s="117"/>
      <c r="G163" s="1151"/>
      <c r="H163" s="44"/>
      <c r="I163" s="44"/>
      <c r="J163" s="130"/>
      <c r="K163" s="46"/>
      <c r="L163" s="47"/>
      <c r="M163" s="47"/>
      <c r="N163" s="48"/>
      <c r="O163" s="49"/>
      <c r="P163" s="47"/>
      <c r="Q163" s="48"/>
      <c r="R163" s="50"/>
    </row>
    <row r="164" spans="3:18" s="4" customFormat="1" ht="19.5" customHeight="1">
      <c r="C164" s="28"/>
      <c r="D164" s="28"/>
      <c r="E164" s="28"/>
      <c r="F164" s="117"/>
      <c r="G164" s="1151"/>
      <c r="H164" s="44"/>
      <c r="I164" s="44"/>
      <c r="J164" s="130"/>
      <c r="K164" s="46"/>
      <c r="L164" s="47"/>
      <c r="M164" s="47"/>
      <c r="N164" s="48"/>
      <c r="O164" s="49"/>
      <c r="P164" s="47"/>
      <c r="Q164" s="48"/>
      <c r="R164" s="50"/>
    </row>
    <row r="165" spans="3:18" s="4" customFormat="1" ht="19.5" customHeight="1">
      <c r="C165" s="28"/>
      <c r="D165" s="28"/>
      <c r="E165" s="28"/>
      <c r="F165" s="117"/>
      <c r="G165" s="1151"/>
      <c r="H165" s="44"/>
      <c r="I165" s="44"/>
      <c r="J165" s="130"/>
      <c r="K165" s="46"/>
      <c r="L165" s="47"/>
      <c r="M165" s="47"/>
      <c r="N165" s="48"/>
      <c r="O165" s="49"/>
      <c r="P165" s="47"/>
      <c r="Q165" s="48"/>
      <c r="R165" s="50"/>
    </row>
    <row r="166" spans="3:18" s="4" customFormat="1" ht="19.5" customHeight="1">
      <c r="C166" s="28"/>
      <c r="D166" s="28"/>
      <c r="E166" s="28"/>
      <c r="F166" s="117"/>
      <c r="G166" s="1151"/>
      <c r="H166" s="44"/>
      <c r="I166" s="44"/>
      <c r="J166" s="130"/>
      <c r="K166" s="46"/>
      <c r="L166" s="47"/>
      <c r="M166" s="47"/>
      <c r="N166" s="48"/>
      <c r="O166" s="49"/>
      <c r="P166" s="47"/>
      <c r="Q166" s="48"/>
      <c r="R166" s="50"/>
    </row>
    <row r="167" spans="3:18" s="4" customFormat="1" ht="19.5" customHeight="1">
      <c r="C167" s="28"/>
      <c r="D167" s="28"/>
      <c r="E167" s="28"/>
      <c r="F167" s="117"/>
      <c r="G167" s="1151"/>
      <c r="H167" s="44"/>
      <c r="I167" s="44"/>
      <c r="J167" s="130"/>
      <c r="K167" s="46"/>
      <c r="L167" s="47"/>
      <c r="M167" s="47"/>
      <c r="N167" s="48"/>
      <c r="O167" s="49"/>
      <c r="P167" s="47"/>
      <c r="Q167" s="48"/>
      <c r="R167" s="50"/>
    </row>
    <row r="168" spans="3:18" s="4" customFormat="1" ht="19.5" customHeight="1">
      <c r="C168" s="28"/>
      <c r="D168" s="28"/>
      <c r="E168" s="28"/>
      <c r="F168" s="117"/>
      <c r="G168" s="1151"/>
      <c r="H168" s="44"/>
      <c r="I168" s="44"/>
      <c r="J168" s="130"/>
      <c r="K168" s="46"/>
      <c r="L168" s="47"/>
      <c r="M168" s="47"/>
      <c r="N168" s="48"/>
      <c r="O168" s="49"/>
      <c r="P168" s="47"/>
      <c r="Q168" s="48"/>
      <c r="R168" s="50"/>
    </row>
    <row r="169" spans="3:18" s="4" customFormat="1" ht="19.5" customHeight="1">
      <c r="C169" s="28"/>
      <c r="D169" s="28"/>
      <c r="E169" s="28"/>
      <c r="F169" s="117"/>
      <c r="G169" s="1151"/>
      <c r="H169" s="44"/>
      <c r="I169" s="44"/>
      <c r="J169" s="130"/>
      <c r="K169" s="46"/>
      <c r="L169" s="47"/>
      <c r="M169" s="47"/>
      <c r="N169" s="48"/>
      <c r="O169" s="49"/>
      <c r="P169" s="47"/>
      <c r="Q169" s="48"/>
      <c r="R169" s="50"/>
    </row>
    <row r="170" spans="3:18" s="4" customFormat="1" ht="19.5" customHeight="1">
      <c r="C170" s="28"/>
      <c r="D170" s="28"/>
      <c r="E170" s="28"/>
      <c r="F170" s="117"/>
      <c r="G170" s="1151"/>
      <c r="H170" s="44"/>
      <c r="I170" s="44"/>
      <c r="J170" s="130"/>
      <c r="K170" s="46"/>
      <c r="L170" s="47"/>
      <c r="M170" s="47"/>
      <c r="N170" s="48"/>
      <c r="O170" s="49"/>
      <c r="P170" s="47"/>
      <c r="Q170" s="48"/>
      <c r="R170" s="50"/>
    </row>
    <row r="171" spans="3:18" s="4" customFormat="1" ht="19.5" customHeight="1">
      <c r="C171" s="28"/>
      <c r="D171" s="28"/>
      <c r="E171" s="28"/>
      <c r="F171" s="117"/>
      <c r="G171" s="1151"/>
      <c r="H171" s="44"/>
      <c r="I171" s="44"/>
      <c r="J171" s="130"/>
      <c r="K171" s="46"/>
      <c r="L171" s="47"/>
      <c r="M171" s="47"/>
      <c r="N171" s="48"/>
      <c r="O171" s="49"/>
      <c r="P171" s="47"/>
      <c r="Q171" s="48"/>
      <c r="R171" s="50"/>
    </row>
    <row r="172" spans="3:18" s="4" customFormat="1" ht="19.5" customHeight="1">
      <c r="C172" s="28"/>
      <c r="D172" s="28"/>
      <c r="E172" s="28"/>
      <c r="F172" s="117"/>
      <c r="G172" s="1151"/>
      <c r="H172" s="44"/>
      <c r="I172" s="44"/>
      <c r="J172" s="130"/>
      <c r="K172" s="46"/>
      <c r="L172" s="47"/>
      <c r="M172" s="47"/>
      <c r="N172" s="48"/>
      <c r="O172" s="49"/>
      <c r="P172" s="47"/>
      <c r="Q172" s="48"/>
      <c r="R172" s="50"/>
    </row>
    <row r="173" spans="3:18" s="4" customFormat="1" ht="19.5" customHeight="1">
      <c r="C173" s="28"/>
      <c r="D173" s="28"/>
      <c r="E173" s="28"/>
      <c r="F173" s="117"/>
      <c r="G173" s="1151"/>
      <c r="H173" s="44"/>
      <c r="I173" s="44"/>
      <c r="J173" s="130"/>
      <c r="K173" s="46"/>
      <c r="L173" s="47"/>
      <c r="M173" s="47"/>
      <c r="N173" s="48"/>
      <c r="O173" s="49"/>
      <c r="P173" s="47"/>
      <c r="Q173" s="48"/>
      <c r="R173" s="50"/>
    </row>
    <row r="174" spans="3:18" s="4" customFormat="1" ht="19.5" customHeight="1">
      <c r="C174" s="28"/>
      <c r="D174" s="28"/>
      <c r="E174" s="28"/>
      <c r="F174" s="117"/>
      <c r="G174" s="1151"/>
      <c r="H174" s="44"/>
      <c r="I174" s="44"/>
      <c r="J174" s="130"/>
      <c r="K174" s="46"/>
      <c r="L174" s="47"/>
      <c r="M174" s="47"/>
      <c r="N174" s="48"/>
      <c r="O174" s="49"/>
      <c r="P174" s="47"/>
      <c r="Q174" s="48"/>
      <c r="R174" s="50"/>
    </row>
    <row r="175" spans="3:18" s="4" customFormat="1" ht="19.5" customHeight="1">
      <c r="C175" s="28"/>
      <c r="D175" s="28"/>
      <c r="E175" s="28"/>
      <c r="F175" s="117"/>
      <c r="G175" s="1151"/>
      <c r="H175" s="44"/>
      <c r="I175" s="44"/>
      <c r="J175" s="130"/>
      <c r="K175" s="46"/>
      <c r="L175" s="47"/>
      <c r="M175" s="47"/>
      <c r="N175" s="48"/>
      <c r="O175" s="49"/>
      <c r="P175" s="47"/>
      <c r="Q175" s="48"/>
      <c r="R175" s="50"/>
    </row>
    <row r="176" spans="3:18" s="4" customFormat="1" ht="19.5" customHeight="1">
      <c r="C176" s="28"/>
      <c r="D176" s="28"/>
      <c r="E176" s="28"/>
      <c r="F176" s="117"/>
      <c r="G176" s="1151"/>
      <c r="H176" s="44"/>
      <c r="I176" s="44"/>
      <c r="J176" s="130"/>
      <c r="K176" s="46"/>
      <c r="L176" s="47"/>
      <c r="M176" s="47"/>
      <c r="N176" s="48"/>
      <c r="O176" s="49"/>
      <c r="P176" s="47"/>
      <c r="Q176" s="48"/>
      <c r="R176" s="50"/>
    </row>
    <row r="177" spans="3:18" s="4" customFormat="1" ht="19.5" customHeight="1">
      <c r="C177" s="28"/>
      <c r="D177" s="28"/>
      <c r="E177" s="28"/>
      <c r="F177" s="117"/>
      <c r="G177" s="1151"/>
      <c r="H177" s="44"/>
      <c r="I177" s="44"/>
      <c r="J177" s="130"/>
      <c r="K177" s="46"/>
      <c r="L177" s="47"/>
      <c r="M177" s="47"/>
      <c r="N177" s="48"/>
      <c r="O177" s="49"/>
      <c r="P177" s="47"/>
      <c r="Q177" s="48"/>
      <c r="R177" s="50"/>
    </row>
    <row r="178" spans="3:18" s="4" customFormat="1" ht="19.5" customHeight="1">
      <c r="C178" s="28"/>
      <c r="D178" s="28"/>
      <c r="E178" s="28"/>
      <c r="F178" s="117"/>
      <c r="G178" s="1151"/>
      <c r="H178" s="44"/>
      <c r="I178" s="44"/>
      <c r="J178" s="130"/>
      <c r="K178" s="46"/>
      <c r="L178" s="47"/>
      <c r="M178" s="47"/>
      <c r="N178" s="48"/>
      <c r="O178" s="49"/>
      <c r="P178" s="47"/>
      <c r="Q178" s="48"/>
      <c r="R178" s="50"/>
    </row>
    <row r="179" spans="3:18" ht="18" customHeight="1">
      <c r="C179" s="28"/>
      <c r="D179" s="28"/>
      <c r="E179" s="28"/>
      <c r="F179" s="117"/>
      <c r="G179" s="841"/>
      <c r="H179" s="841"/>
      <c r="I179" s="44"/>
      <c r="J179" s="649"/>
      <c r="K179" s="100"/>
      <c r="L179" s="101"/>
      <c r="M179" s="177"/>
      <c r="N179" s="48"/>
      <c r="O179" s="50"/>
      <c r="P179" s="50"/>
      <c r="Q179" s="48"/>
      <c r="R179" s="59"/>
    </row>
    <row r="180" spans="3:18" ht="18" customHeight="1">
      <c r="C180" s="47"/>
      <c r="D180" s="47"/>
      <c r="E180" s="47"/>
      <c r="F180" s="101" t="s">
        <v>1089</v>
      </c>
      <c r="G180" s="44"/>
      <c r="H180" s="44"/>
      <c r="I180" s="44">
        <f>G180*H180</f>
        <v>0</v>
      </c>
      <c r="J180" s="45"/>
      <c r="K180" s="100" t="s">
        <v>1090</v>
      </c>
      <c r="L180" s="666"/>
      <c r="M180" s="47"/>
      <c r="N180" s="48"/>
      <c r="O180" s="666"/>
      <c r="P180" s="47"/>
      <c r="Q180" s="48"/>
      <c r="R180" s="59"/>
    </row>
    <row r="181" spans="3:18" ht="18" customHeight="1">
      <c r="C181" s="47"/>
      <c r="D181" s="49"/>
      <c r="E181" s="49"/>
      <c r="F181" s="101" t="s">
        <v>1090</v>
      </c>
      <c r="G181" s="44"/>
      <c r="H181" s="44">
        <v>5000</v>
      </c>
      <c r="I181" s="44">
        <f>G181*H181</f>
        <v>0</v>
      </c>
      <c r="J181" s="45"/>
      <c r="K181" s="100" t="s">
        <v>1091</v>
      </c>
      <c r="L181" s="666"/>
      <c r="M181" s="47"/>
      <c r="N181" s="48"/>
      <c r="O181" s="666"/>
      <c r="P181" s="47"/>
      <c r="Q181" s="48"/>
      <c r="R181" s="50"/>
    </row>
    <row r="182" spans="3:18" ht="18" customHeight="1">
      <c r="C182" s="47"/>
      <c r="D182" s="49"/>
      <c r="E182" s="49"/>
      <c r="F182" s="101" t="s">
        <v>1091</v>
      </c>
      <c r="G182" s="44"/>
      <c r="H182" s="44"/>
      <c r="I182" s="44">
        <f>G182*H182</f>
        <v>0</v>
      </c>
      <c r="J182" s="45"/>
      <c r="K182" s="177"/>
      <c r="L182" s="666"/>
      <c r="M182" s="47"/>
      <c r="N182" s="47"/>
      <c r="O182" s="666"/>
      <c r="P182" s="47"/>
      <c r="Q182" s="50"/>
      <c r="R182" s="50"/>
    </row>
    <row r="183" spans="3:18" ht="18" customHeight="1">
      <c r="C183" s="47"/>
      <c r="D183" s="49"/>
      <c r="E183" s="49"/>
      <c r="F183" s="669"/>
      <c r="G183" s="670"/>
      <c r="H183" s="670"/>
      <c r="I183" s="671"/>
      <c r="J183" s="126"/>
      <c r="K183" s="124"/>
    </row>
    <row r="184" spans="3:18" ht="18" customHeight="1"/>
    <row r="185" spans="3:18" ht="18" customHeight="1"/>
    <row r="186" spans="3:18" ht="18" customHeight="1"/>
  </sheetData>
  <autoFilter ref="C8:P186" xr:uid="{00000000-0009-0000-0000-000003000000}"/>
  <mergeCells count="13">
    <mergeCell ref="C6:E6"/>
    <mergeCell ref="C11:F11"/>
    <mergeCell ref="C36:F36"/>
    <mergeCell ref="C52:F52"/>
    <mergeCell ref="C82:F82"/>
    <mergeCell ref="F183:I183"/>
    <mergeCell ref="C2:E2"/>
    <mergeCell ref="H2:J2"/>
    <mergeCell ref="C3:E3"/>
    <mergeCell ref="C4:E4"/>
    <mergeCell ref="H4:I5"/>
    <mergeCell ref="J4:L5"/>
    <mergeCell ref="C5:E5"/>
  </mergeCells>
  <phoneticPr fontId="2"/>
  <dataValidations count="1">
    <dataValidation imeMode="hiragana" allowBlank="1" showInputMessage="1" showErrorMessage="1" sqref="K39 K43" xr:uid="{2D6B3970-094A-4142-855A-1BE95BD10DBF}"/>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ACCF-BCE7-42CF-A83C-7E7CB1A4CA87}">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219A0D8A-6CE9-4430-B381-BF732F1CAA33}"/>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FB5C-5DEE-41C3-BCCB-39391F777122}">
  <sheetPr>
    <tabColor rgb="FF92D050"/>
  </sheetPr>
  <dimension ref="B2:R25"/>
  <sheetViews>
    <sheetView zoomScale="85" zoomScaleNormal="85" workbookViewId="0">
      <pane xSplit="11" ySplit="8" topLeftCell="O9" activePane="bottomRight" state="frozen"/>
      <selection activeCell="D26" sqref="D26"/>
      <selection pane="topRight" activeCell="D26" sqref="D26"/>
      <selection pane="bottomLeft" activeCell="D26" sqref="D26"/>
      <selection pane="bottomRight" activeCell="F2" sqref="F2:F4"/>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2:18" ht="20.100000000000001" customHeight="1">
      <c r="C2" s="638" t="s">
        <v>1056</v>
      </c>
      <c r="D2" s="638"/>
      <c r="E2" s="638"/>
      <c r="F2" s="639" t="s">
        <v>4731</v>
      </c>
      <c r="H2" s="640" t="s">
        <v>1058</v>
      </c>
      <c r="I2" s="641"/>
      <c r="J2" s="642"/>
      <c r="K2" s="643">
        <f>SUM(I:I)</f>
        <v>0</v>
      </c>
    </row>
    <row r="3" spans="2:18" ht="20.100000000000001" customHeight="1">
      <c r="C3" s="638" t="s">
        <v>1059</v>
      </c>
      <c r="D3" s="638"/>
      <c r="E3" s="638"/>
      <c r="F3" s="645" t="s">
        <v>1060</v>
      </c>
    </row>
    <row r="4" spans="2:18" ht="20.100000000000001" customHeight="1">
      <c r="C4" s="638" t="s">
        <v>1061</v>
      </c>
      <c r="D4" s="638"/>
      <c r="E4" s="638"/>
      <c r="F4" s="645" t="s">
        <v>4732</v>
      </c>
      <c r="H4" s="977" t="s">
        <v>1288</v>
      </c>
      <c r="I4" s="978"/>
      <c r="J4" s="1424"/>
      <c r="K4" s="1424"/>
      <c r="L4" s="1424"/>
    </row>
    <row r="5" spans="2:18" ht="20.100000000000001" customHeight="1">
      <c r="C5" s="638" t="s">
        <v>1064</v>
      </c>
      <c r="D5" s="638"/>
      <c r="E5" s="638"/>
      <c r="F5" s="647">
        <v>45940</v>
      </c>
      <c r="H5" s="981"/>
      <c r="I5" s="982"/>
      <c r="J5" s="1424"/>
      <c r="K5" s="1424"/>
      <c r="L5" s="1424"/>
    </row>
    <row r="6" spans="2:18" ht="20.100000000000001" customHeight="1">
      <c r="C6" s="638" t="s">
        <v>1065</v>
      </c>
      <c r="D6" s="638"/>
      <c r="E6" s="638"/>
      <c r="F6" s="647">
        <v>45944</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3509</v>
      </c>
      <c r="G11" s="58">
        <v>1</v>
      </c>
      <c r="H11" s="53">
        <v>0</v>
      </c>
      <c r="I11" s="56">
        <v>0</v>
      </c>
      <c r="J11" s="57"/>
      <c r="K11" s="54" t="s">
        <v>31</v>
      </c>
      <c r="L11" s="47"/>
      <c r="M11" s="47"/>
      <c r="N11" s="48"/>
      <c r="O11" s="49"/>
      <c r="P11" s="47"/>
      <c r="Q11" s="48"/>
      <c r="R11" s="59">
        <v>45929</v>
      </c>
    </row>
    <row r="12" spans="2:18" s="4" customFormat="1" ht="19.5" customHeight="1">
      <c r="C12" s="1428">
        <f t="shared" ref="C12:C13" si="0">C11+1</f>
        <v>2</v>
      </c>
      <c r="D12" s="794" t="s">
        <v>29</v>
      </c>
      <c r="E12" s="794" t="s">
        <v>29</v>
      </c>
      <c r="F12" s="798" t="s">
        <v>32</v>
      </c>
      <c r="G12" s="58">
        <v>1</v>
      </c>
      <c r="H12" s="53">
        <v>0</v>
      </c>
      <c r="I12" s="53">
        <v>0</v>
      </c>
      <c r="J12" s="57"/>
      <c r="K12" s="54"/>
      <c r="L12" s="47"/>
      <c r="M12" s="47"/>
      <c r="N12" s="48"/>
      <c r="O12" s="49"/>
      <c r="P12" s="47"/>
      <c r="Q12" s="48"/>
      <c r="R12" s="59">
        <v>45929</v>
      </c>
    </row>
    <row r="13" spans="2:18" s="4" customFormat="1" ht="19.5" customHeight="1">
      <c r="C13" s="1428">
        <f t="shared" si="0"/>
        <v>3</v>
      </c>
      <c r="D13" s="799" t="s">
        <v>29</v>
      </c>
      <c r="E13" s="799" t="s">
        <v>29</v>
      </c>
      <c r="F13" s="800" t="s">
        <v>33</v>
      </c>
      <c r="G13" s="657">
        <v>1</v>
      </c>
      <c r="H13" s="66">
        <v>0</v>
      </c>
      <c r="I13" s="66">
        <v>0</v>
      </c>
      <c r="J13" s="67"/>
      <c r="K13" s="68"/>
      <c r="L13" s="47"/>
      <c r="M13" s="47"/>
      <c r="N13" s="48"/>
      <c r="O13" s="49"/>
      <c r="P13" s="47"/>
      <c r="Q13" s="48"/>
      <c r="R13" s="59">
        <v>45929</v>
      </c>
    </row>
    <row r="14" spans="2:18" s="4" customFormat="1" ht="19.5" customHeight="1">
      <c r="C14" s="53"/>
      <c r="D14" s="53"/>
      <c r="E14" s="53"/>
      <c r="F14" s="61"/>
      <c r="G14" s="58"/>
      <c r="H14" s="1425"/>
      <c r="I14" s="1426"/>
      <c r="J14" s="57"/>
      <c r="K14" s="68"/>
      <c r="L14" s="47"/>
      <c r="M14" s="47"/>
      <c r="N14" s="48"/>
      <c r="O14" s="49"/>
      <c r="P14" s="47"/>
      <c r="Q14" s="48"/>
      <c r="R14" s="50"/>
    </row>
    <row r="15" spans="2:18" s="4" customFormat="1" ht="19.5" customHeight="1">
      <c r="C15" s="53"/>
      <c r="D15" s="53"/>
      <c r="E15" s="1429"/>
      <c r="F15" s="1430">
        <v>0</v>
      </c>
      <c r="G15" s="58"/>
      <c r="H15" s="1425"/>
      <c r="I15" s="1426"/>
      <c r="J15" s="57"/>
      <c r="K15" s="68"/>
      <c r="L15" s="47"/>
      <c r="M15" s="47"/>
      <c r="N15" s="48"/>
      <c r="O15" s="49"/>
      <c r="P15" s="47"/>
      <c r="Q15" s="48"/>
      <c r="R15" s="50"/>
    </row>
    <row r="16" spans="2: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0">
    <mergeCell ref="C6:E6"/>
    <mergeCell ref="C10:F10"/>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CC8F-8852-48C3-919A-48E88E766081}">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93014E27-20A0-4319-9E31-BCDF5619928A}"/>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026B-39D5-4A70-A3CC-024A19CD1612}">
  <sheetPr>
    <tabColor theme="6" tint="0.59999389629810485"/>
  </sheetPr>
  <dimension ref="B2:R25"/>
  <sheetViews>
    <sheetView zoomScale="85" zoomScaleNormal="85" workbookViewId="0">
      <pane xSplit="11" ySplit="8" topLeftCell="L9" activePane="bottomRight" state="frozen"/>
      <selection activeCell="D26" sqref="D26"/>
      <selection pane="topRight" activeCell="D26" sqref="D26"/>
      <selection pane="bottomLeft" activeCell="D26" sqref="D26"/>
      <selection pane="bottomRight" activeCell="F21" sqref="F21"/>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55.625" style="1" customWidth="1"/>
    <col min="7" max="7" width="10.75" style="4" customWidth="1"/>
    <col min="8" max="9" width="12.125" style="4" customWidth="1"/>
    <col min="10" max="10" width="7.125" style="10" customWidth="1"/>
    <col min="11" max="11" width="38.875" style="1" customWidth="1"/>
    <col min="12" max="12" width="45.25" style="1" customWidth="1"/>
    <col min="13" max="13" width="8.125" style="4" customWidth="1"/>
    <col min="14" max="14" width="17" style="4" customWidth="1"/>
    <col min="15" max="15" width="7.875" style="1" customWidth="1"/>
    <col min="16" max="16" width="16.375" style="4" customWidth="1"/>
    <col min="17" max="17" width="17.875" style="644" customWidth="1"/>
    <col min="18" max="18" width="19.375" style="644" customWidth="1"/>
    <col min="19" max="16384" width="11.75" style="1"/>
  </cols>
  <sheetData>
    <row r="2" spans="2:18" ht="20.100000000000001" customHeight="1">
      <c r="C2" s="638" t="s">
        <v>1056</v>
      </c>
      <c r="D2" s="638"/>
      <c r="E2" s="638"/>
      <c r="F2" s="639" t="s">
        <v>4731</v>
      </c>
      <c r="H2" s="640" t="s">
        <v>1058</v>
      </c>
      <c r="I2" s="641"/>
      <c r="J2" s="642"/>
      <c r="K2" s="643">
        <f>SUM(I:I)</f>
        <v>1120000</v>
      </c>
    </row>
    <row r="3" spans="2:18" ht="20.100000000000001" customHeight="1">
      <c r="C3" s="638" t="s">
        <v>1059</v>
      </c>
      <c r="D3" s="638"/>
      <c r="E3" s="638"/>
      <c r="F3" s="645" t="s">
        <v>1060</v>
      </c>
    </row>
    <row r="4" spans="2:18" ht="20.100000000000001" customHeight="1">
      <c r="C4" s="638" t="s">
        <v>1061</v>
      </c>
      <c r="D4" s="638"/>
      <c r="E4" s="638"/>
      <c r="F4" s="645" t="s">
        <v>4732</v>
      </c>
      <c r="H4" s="977" t="s">
        <v>1288</v>
      </c>
      <c r="I4" s="978"/>
      <c r="J4" s="1424"/>
      <c r="K4" s="1424"/>
      <c r="L4" s="1424"/>
    </row>
    <row r="5" spans="2:18" ht="20.100000000000001" customHeight="1">
      <c r="C5" s="638" t="s">
        <v>1064</v>
      </c>
      <c r="D5" s="638"/>
      <c r="E5" s="638"/>
      <c r="F5" s="647">
        <v>45940</v>
      </c>
      <c r="H5" s="981"/>
      <c r="I5" s="982"/>
      <c r="J5" s="1424"/>
      <c r="K5" s="1424"/>
      <c r="L5" s="1424"/>
    </row>
    <row r="6" spans="2:18" ht="20.100000000000001" customHeight="1">
      <c r="C6" s="638" t="s">
        <v>1065</v>
      </c>
      <c r="D6" s="638"/>
      <c r="E6" s="638"/>
      <c r="F6" s="647">
        <v>45944</v>
      </c>
      <c r="I6" s="1337"/>
    </row>
    <row r="8" spans="2:18" s="4" customFormat="1" ht="19.5" customHeight="1">
      <c r="B8" s="93" t="s">
        <v>1067</v>
      </c>
      <c r="C8" s="96" t="s">
        <v>1068</v>
      </c>
      <c r="D8" s="49" t="s">
        <v>1069</v>
      </c>
      <c r="E8" s="49" t="s">
        <v>1070</v>
      </c>
      <c r="F8" s="47" t="s">
        <v>1071</v>
      </c>
      <c r="G8" s="47" t="s">
        <v>16</v>
      </c>
      <c r="H8" s="47" t="s">
        <v>17</v>
      </c>
      <c r="I8" s="649" t="s">
        <v>18</v>
      </c>
      <c r="J8" s="649" t="s">
        <v>1072</v>
      </c>
      <c r="K8" s="47" t="s">
        <v>1073</v>
      </c>
      <c r="L8" s="47" t="s">
        <v>1074</v>
      </c>
      <c r="M8" s="47" t="s">
        <v>1075</v>
      </c>
      <c r="N8" s="48" t="s">
        <v>1076</v>
      </c>
      <c r="O8" s="49" t="s">
        <v>1077</v>
      </c>
      <c r="P8" s="47" t="s">
        <v>1078</v>
      </c>
      <c r="Q8" s="48" t="s">
        <v>1079</v>
      </c>
      <c r="R8" s="50" t="s">
        <v>1080</v>
      </c>
    </row>
    <row r="9" spans="2:18" s="4" customFormat="1" ht="19.5" customHeight="1">
      <c r="C9" s="49"/>
      <c r="D9" s="49"/>
      <c r="E9" s="49"/>
      <c r="F9" s="101"/>
      <c r="G9" s="44"/>
      <c r="H9" s="44"/>
      <c r="I9" s="44"/>
      <c r="J9" s="45"/>
      <c r="K9" s="46"/>
      <c r="L9" s="47"/>
      <c r="M9" s="47"/>
      <c r="N9" s="48"/>
      <c r="O9" s="49"/>
      <c r="P9" s="47"/>
      <c r="Q9" s="48"/>
      <c r="R9" s="50"/>
    </row>
    <row r="10" spans="2:18" s="4" customFormat="1" ht="19.5" customHeight="1">
      <c r="C10" s="1044" t="s">
        <v>3071</v>
      </c>
      <c r="D10" s="1045"/>
      <c r="E10" s="1045"/>
      <c r="F10" s="1046"/>
      <c r="G10" s="58"/>
      <c r="H10" s="1425"/>
      <c r="I10" s="1426"/>
      <c r="J10" s="57"/>
      <c r="K10" s="68"/>
      <c r="L10" s="47"/>
      <c r="M10" s="47"/>
      <c r="N10" s="48"/>
      <c r="O10" s="49"/>
      <c r="P10" s="47"/>
      <c r="Q10" s="48"/>
      <c r="R10" s="50"/>
    </row>
    <row r="11" spans="2:18" s="4" customFormat="1" ht="19.5" customHeight="1">
      <c r="C11" s="1427">
        <v>1</v>
      </c>
      <c r="D11" s="794" t="s">
        <v>29</v>
      </c>
      <c r="E11" s="794" t="s">
        <v>29</v>
      </c>
      <c r="F11" s="795" t="s">
        <v>3509</v>
      </c>
      <c r="G11" s="58">
        <v>1</v>
      </c>
      <c r="H11" s="53">
        <v>1120000</v>
      </c>
      <c r="I11" s="56">
        <f>H11*G11</f>
        <v>1120000</v>
      </c>
      <c r="J11" s="57"/>
      <c r="K11" s="54" t="s">
        <v>31</v>
      </c>
      <c r="L11" s="47"/>
      <c r="M11" s="47"/>
      <c r="N11" s="48"/>
      <c r="O11" s="49"/>
      <c r="P11" s="47"/>
      <c r="Q11" s="48"/>
      <c r="R11" s="50"/>
    </row>
    <row r="12" spans="2:18" s="4" customFormat="1" ht="19.5" customHeight="1">
      <c r="C12" s="1428">
        <f t="shared" ref="C12:C13" si="0">C11+1</f>
        <v>2</v>
      </c>
      <c r="D12" s="794" t="s">
        <v>29</v>
      </c>
      <c r="E12" s="794" t="s">
        <v>29</v>
      </c>
      <c r="F12" s="798" t="s">
        <v>32</v>
      </c>
      <c r="G12" s="58">
        <v>1</v>
      </c>
      <c r="H12" s="53">
        <v>0</v>
      </c>
      <c r="I12" s="53">
        <v>0</v>
      </c>
      <c r="J12" s="57"/>
      <c r="K12" s="54"/>
      <c r="L12" s="47"/>
      <c r="M12" s="47"/>
      <c r="N12" s="48"/>
      <c r="O12" s="49"/>
      <c r="P12" s="47"/>
      <c r="Q12" s="48"/>
      <c r="R12" s="50"/>
    </row>
    <row r="13" spans="2:18" s="4" customFormat="1" ht="19.5" customHeight="1">
      <c r="C13" s="1428">
        <f t="shared" si="0"/>
        <v>3</v>
      </c>
      <c r="D13" s="799" t="s">
        <v>29</v>
      </c>
      <c r="E13" s="799" t="s">
        <v>29</v>
      </c>
      <c r="F13" s="800" t="s">
        <v>33</v>
      </c>
      <c r="G13" s="657">
        <v>1</v>
      </c>
      <c r="H13" s="66">
        <v>0</v>
      </c>
      <c r="I13" s="66">
        <v>0</v>
      </c>
      <c r="J13" s="67"/>
      <c r="K13" s="68"/>
      <c r="L13" s="47"/>
      <c r="M13" s="47"/>
      <c r="N13" s="48"/>
      <c r="O13" s="49"/>
      <c r="P13" s="47"/>
      <c r="Q13" s="48"/>
      <c r="R13" s="50"/>
    </row>
    <row r="14" spans="2:18" s="4" customFormat="1" ht="19.5" customHeight="1">
      <c r="C14" s="53"/>
      <c r="D14" s="53"/>
      <c r="E14" s="53"/>
      <c r="F14" s="61"/>
      <c r="G14" s="58"/>
      <c r="H14" s="1425"/>
      <c r="I14" s="1426"/>
      <c r="J14" s="57"/>
      <c r="K14" s="68"/>
      <c r="L14" s="47"/>
      <c r="M14" s="47"/>
      <c r="N14" s="48"/>
      <c r="O14" s="49"/>
      <c r="P14" s="47"/>
      <c r="Q14" s="48"/>
      <c r="R14" s="50"/>
    </row>
    <row r="15" spans="2:18" s="4" customFormat="1" ht="19.5" customHeight="1">
      <c r="C15" s="53"/>
      <c r="D15" s="53"/>
      <c r="E15" s="212">
        <f>SUM(I11:I13)</f>
        <v>1120000</v>
      </c>
      <c r="F15" s="213"/>
      <c r="G15" s="213"/>
      <c r="H15" s="214"/>
      <c r="I15" s="1426"/>
      <c r="J15" s="57"/>
      <c r="K15" s="68"/>
      <c r="L15" s="47"/>
      <c r="M15" s="47"/>
      <c r="N15" s="48"/>
      <c r="O15" s="49"/>
      <c r="P15" s="47"/>
      <c r="Q15" s="48"/>
      <c r="R15" s="50"/>
    </row>
    <row r="16" spans="2:18" s="4" customFormat="1" ht="19.5" customHeight="1">
      <c r="C16" s="28"/>
      <c r="D16" s="28"/>
      <c r="E16" s="28"/>
      <c r="F16" s="117"/>
      <c r="G16" s="1151"/>
      <c r="H16" s="44"/>
      <c r="I16" s="44"/>
      <c r="J16" s="45"/>
      <c r="K16" s="46"/>
      <c r="L16" s="47"/>
      <c r="M16" s="47"/>
      <c r="N16" s="48"/>
      <c r="O16" s="49"/>
      <c r="P16" s="47"/>
      <c r="Q16" s="48"/>
      <c r="R16" s="50"/>
    </row>
    <row r="17" spans="3:18" s="4" customFormat="1" ht="19.5" customHeight="1">
      <c r="C17" s="28"/>
      <c r="D17" s="28"/>
      <c r="E17" s="28"/>
      <c r="F17" s="117"/>
      <c r="G17" s="1151"/>
      <c r="H17" s="44"/>
      <c r="I17" s="44"/>
      <c r="J17" s="45"/>
      <c r="K17" s="46"/>
      <c r="L17" s="47"/>
      <c r="M17" s="47"/>
      <c r="N17" s="48"/>
      <c r="O17" s="49"/>
      <c r="P17" s="47"/>
      <c r="Q17" s="48"/>
      <c r="R17" s="50"/>
    </row>
    <row r="18" spans="3:18" ht="18" customHeight="1">
      <c r="C18" s="284"/>
      <c r="D18" s="1431"/>
      <c r="E18" s="1431"/>
      <c r="F18" s="1432"/>
      <c r="G18" s="841"/>
      <c r="H18" s="841"/>
      <c r="I18" s="44"/>
      <c r="J18" s="649"/>
      <c r="K18" s="100"/>
      <c r="L18" s="101"/>
      <c r="M18" s="177"/>
      <c r="N18" s="48"/>
      <c r="O18" s="50"/>
      <c r="P18" s="50"/>
      <c r="Q18" s="48"/>
      <c r="R18" s="59"/>
    </row>
    <row r="19" spans="3:18" ht="18" customHeight="1">
      <c r="C19" s="47"/>
      <c r="D19" s="47"/>
      <c r="E19" s="47"/>
      <c r="F19" s="101" t="s">
        <v>1089</v>
      </c>
      <c r="G19" s="44"/>
      <c r="H19" s="44"/>
      <c r="I19" s="44">
        <f>G19*H19</f>
        <v>0</v>
      </c>
      <c r="J19" s="45"/>
      <c r="K19" s="100" t="s">
        <v>1090</v>
      </c>
      <c r="L19" s="666"/>
      <c r="M19" s="47"/>
      <c r="N19" s="48"/>
      <c r="O19" s="666"/>
      <c r="P19" s="47"/>
      <c r="Q19" s="48"/>
      <c r="R19" s="59"/>
    </row>
    <row r="20" spans="3:18" ht="18" customHeight="1">
      <c r="C20" s="47"/>
      <c r="D20" s="49"/>
      <c r="E20" s="49"/>
      <c r="F20" s="101" t="s">
        <v>1090</v>
      </c>
      <c r="G20" s="44"/>
      <c r="H20" s="44">
        <v>5000</v>
      </c>
      <c r="I20" s="44">
        <f>G20*H20</f>
        <v>0</v>
      </c>
      <c r="J20" s="45"/>
      <c r="K20" s="100" t="s">
        <v>1091</v>
      </c>
      <c r="L20" s="666"/>
      <c r="M20" s="47"/>
      <c r="N20" s="48"/>
      <c r="O20" s="666"/>
      <c r="P20" s="47"/>
      <c r="Q20" s="48"/>
      <c r="R20" s="50"/>
    </row>
    <row r="21" spans="3:18" ht="18" customHeight="1">
      <c r="C21" s="47"/>
      <c r="D21" s="49"/>
      <c r="E21" s="49"/>
      <c r="F21" s="101" t="s">
        <v>1091</v>
      </c>
      <c r="G21" s="44"/>
      <c r="H21" s="44"/>
      <c r="I21" s="44">
        <f>G21*H21</f>
        <v>0</v>
      </c>
      <c r="J21" s="45"/>
      <c r="K21" s="177"/>
      <c r="L21" s="666"/>
      <c r="M21" s="47"/>
      <c r="N21" s="47"/>
      <c r="O21" s="666"/>
      <c r="P21" s="47"/>
      <c r="Q21" s="50"/>
      <c r="R21" s="50"/>
    </row>
    <row r="22" spans="3:18" ht="18" customHeight="1">
      <c r="C22" s="47"/>
      <c r="D22" s="49"/>
      <c r="E22" s="49"/>
      <c r="F22" s="669"/>
      <c r="G22" s="670"/>
      <c r="H22" s="670"/>
      <c r="I22" s="671"/>
      <c r="J22" s="126"/>
      <c r="K22" s="124"/>
    </row>
    <row r="23" spans="3:18" ht="18" customHeight="1"/>
    <row r="24" spans="3:18" ht="18" customHeight="1"/>
    <row r="25" spans="3:18" ht="18" customHeight="1"/>
  </sheetData>
  <autoFilter ref="C8:P25" xr:uid="{00000000-0009-0000-0000-000003000000}"/>
  <mergeCells count="11">
    <mergeCell ref="C6:E6"/>
    <mergeCell ref="C10:F10"/>
    <mergeCell ref="E15:H15"/>
    <mergeCell ref="F22:I22"/>
    <mergeCell ref="C2:E2"/>
    <mergeCell ref="H2:J2"/>
    <mergeCell ref="C3:E3"/>
    <mergeCell ref="C4:E4"/>
    <mergeCell ref="H4:I5"/>
    <mergeCell ref="J4:L5"/>
    <mergeCell ref="C5:E5"/>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6118B-43FD-48BB-AA43-81BFA227FE02}">
  <sheetPr>
    <tabColor rgb="FFFFFF00"/>
  </sheetPr>
  <dimension ref="A2:S61"/>
  <sheetViews>
    <sheetView zoomScale="85" zoomScaleNormal="85" workbookViewId="0">
      <pane xSplit="12" ySplit="8" topLeftCell="P9" activePane="bottomRight" state="frozen"/>
      <selection pane="topRight" activeCell="K1" sqref="K1"/>
      <selection pane="bottomLeft" activeCell="A9" sqref="A9"/>
      <selection pane="bottomRight" activeCell="S30" sqref="S30:S31"/>
    </sheetView>
  </sheetViews>
  <sheetFormatPr defaultColWidth="8.875" defaultRowHeight="18.75"/>
  <cols>
    <col min="1" max="2" width="8.875" style="1936"/>
    <col min="3" max="3" width="19.5" style="1936" customWidth="1"/>
    <col min="4" max="4" width="5.75" style="1944" customWidth="1"/>
    <col min="5" max="6" width="15.75" style="1936" customWidth="1"/>
    <col min="7" max="7" width="61.125" style="1936" customWidth="1"/>
    <col min="8" max="8" width="6.25" style="1938" customWidth="1"/>
    <col min="9" max="10" width="9.875" style="1936" bestFit="1" customWidth="1"/>
    <col min="11" max="11" width="5.75" style="1938" customWidth="1"/>
    <col min="12" max="12" width="54.375" style="1936" customWidth="1"/>
    <col min="13" max="13" width="33.875" style="1943" customWidth="1"/>
    <col min="14" max="14" width="30.75" style="1944" customWidth="1"/>
    <col min="15" max="15" width="13.75" style="1945" customWidth="1"/>
    <col min="16" max="16" width="6.375" style="1936" customWidth="1"/>
    <col min="17" max="17" width="13.25" style="1938" customWidth="1"/>
    <col min="18" max="18" width="18.25" style="1946" customWidth="1"/>
    <col min="19" max="19" width="15.625" style="1947" customWidth="1"/>
    <col min="20" max="16384" width="8.875" style="1936"/>
  </cols>
  <sheetData>
    <row r="2" spans="1:19" ht="20.100000000000001" customHeight="1">
      <c r="D2" s="1937" t="s">
        <v>0</v>
      </c>
      <c r="E2" s="1937"/>
      <c r="F2" s="1937"/>
      <c r="G2" s="639" t="s">
        <v>4731</v>
      </c>
      <c r="I2" s="1939" t="s">
        <v>2</v>
      </c>
      <c r="J2" s="1940"/>
      <c r="K2" s="1941"/>
      <c r="L2" s="1942">
        <f>SUM(J$1:J$65325)</f>
        <v>23560</v>
      </c>
    </row>
    <row r="3" spans="1:19" ht="20.100000000000001" customHeight="1">
      <c r="D3" s="1937" t="s">
        <v>3</v>
      </c>
      <c r="E3" s="1937"/>
      <c r="F3" s="1937"/>
      <c r="G3" s="645" t="s">
        <v>1060</v>
      </c>
    </row>
    <row r="4" spans="1:19" ht="20.100000000000001" customHeight="1">
      <c r="D4" s="1937" t="s">
        <v>1516</v>
      </c>
      <c r="E4" s="1937"/>
      <c r="F4" s="1937"/>
      <c r="G4" s="645" t="s">
        <v>4732</v>
      </c>
    </row>
    <row r="5" spans="1:19" ht="20.100000000000001" customHeight="1">
      <c r="D5" s="1937" t="s">
        <v>8</v>
      </c>
      <c r="E5" s="1937"/>
      <c r="F5" s="1937"/>
      <c r="G5" s="647">
        <v>45950</v>
      </c>
      <c r="J5" s="1948"/>
      <c r="L5" s="1936" t="s">
        <v>4733</v>
      </c>
    </row>
    <row r="6" spans="1:19" ht="20.100000000000001" customHeight="1">
      <c r="D6" s="1937" t="s">
        <v>10</v>
      </c>
      <c r="E6" s="1937"/>
      <c r="F6" s="1937"/>
      <c r="G6" s="647">
        <v>45951</v>
      </c>
    </row>
    <row r="8" spans="1:19" s="1944" customFormat="1" ht="19.7" customHeight="1">
      <c r="A8" s="58"/>
      <c r="B8" s="58"/>
      <c r="C8" s="1949" t="s">
        <v>3515</v>
      </c>
      <c r="D8" s="53" t="s">
        <v>12</v>
      </c>
      <c r="E8" s="53" t="s">
        <v>13</v>
      </c>
      <c r="F8" s="53" t="s">
        <v>14</v>
      </c>
      <c r="G8" s="58" t="s">
        <v>15</v>
      </c>
      <c r="H8" s="1950" t="s">
        <v>16</v>
      </c>
      <c r="I8" s="58" t="s">
        <v>17</v>
      </c>
      <c r="J8" s="57" t="s">
        <v>18</v>
      </c>
      <c r="K8" s="57" t="s">
        <v>19</v>
      </c>
      <c r="L8" s="58" t="s">
        <v>20</v>
      </c>
      <c r="M8" s="54" t="s">
        <v>21</v>
      </c>
      <c r="N8" s="58" t="s">
        <v>22</v>
      </c>
      <c r="O8" s="1951" t="s">
        <v>23</v>
      </c>
      <c r="P8" s="53" t="s">
        <v>24</v>
      </c>
      <c r="Q8" s="58" t="s">
        <v>25</v>
      </c>
      <c r="R8" s="1951" t="s">
        <v>26</v>
      </c>
      <c r="S8" s="1952" t="s">
        <v>27</v>
      </c>
    </row>
    <row r="9" spans="1:19" s="1962" customFormat="1" ht="19.7" customHeight="1">
      <c r="A9" s="58"/>
      <c r="B9" s="58"/>
      <c r="C9" s="58"/>
      <c r="D9" s="1953"/>
      <c r="E9" s="1953"/>
      <c r="F9" s="1953"/>
      <c r="G9" s="54"/>
      <c r="H9" s="1954"/>
      <c r="I9" s="1955"/>
      <c r="J9" s="1100"/>
      <c r="K9" s="1956"/>
      <c r="L9" s="1957"/>
      <c r="M9" s="1958"/>
      <c r="N9" s="1958"/>
      <c r="O9" s="1959"/>
      <c r="P9" s="1953"/>
      <c r="Q9" s="1960"/>
      <c r="R9" s="1959"/>
      <c r="S9" s="1961"/>
    </row>
    <row r="10" spans="1:19" s="1962" customFormat="1" ht="19.7" customHeight="1">
      <c r="A10" s="58"/>
      <c r="B10" s="58"/>
      <c r="C10" s="58"/>
      <c r="D10" s="1953"/>
      <c r="E10" s="1953"/>
      <c r="F10" s="1953"/>
      <c r="G10" s="54"/>
      <c r="H10" s="1954"/>
      <c r="I10" s="1955"/>
      <c r="J10" s="1100"/>
      <c r="K10" s="1956"/>
      <c r="L10" s="1957"/>
      <c r="M10" s="1958"/>
      <c r="N10" s="1958"/>
      <c r="O10" s="1959"/>
      <c r="P10" s="1953"/>
      <c r="Q10" s="1960"/>
      <c r="R10" s="1959"/>
      <c r="S10" s="1961"/>
    </row>
    <row r="11" spans="1:19" s="1962" customFormat="1" ht="19.7" customHeight="1">
      <c r="A11" s="58"/>
      <c r="B11" s="58"/>
      <c r="C11" s="58"/>
      <c r="D11" s="1953"/>
      <c r="E11" s="467" t="s">
        <v>4734</v>
      </c>
      <c r="F11" s="468"/>
      <c r="G11" s="469"/>
      <c r="H11" s="366"/>
      <c r="I11" s="168"/>
      <c r="J11" s="257"/>
      <c r="K11" s="271"/>
      <c r="L11" s="166"/>
      <c r="M11" s="1958"/>
      <c r="N11" s="1958"/>
      <c r="O11" s="1959"/>
      <c r="P11" s="1953"/>
      <c r="Q11" s="1960"/>
      <c r="R11" s="1959"/>
      <c r="S11" s="1961"/>
    </row>
    <row r="12" spans="1:19" s="1962" customFormat="1" ht="19.7" customHeight="1">
      <c r="A12" s="1645" t="s">
        <v>561</v>
      </c>
      <c r="B12" s="58"/>
      <c r="C12" s="58">
        <v>0.15</v>
      </c>
      <c r="D12" s="146">
        <v>1</v>
      </c>
      <c r="E12" s="1516" t="s">
        <v>376</v>
      </c>
      <c r="F12" s="336" t="s">
        <v>4735</v>
      </c>
      <c r="G12" s="1733" t="s">
        <v>4736</v>
      </c>
      <c r="H12" s="1516">
        <v>1</v>
      </c>
      <c r="I12" s="811">
        <v>11680</v>
      </c>
      <c r="J12" s="107">
        <f t="shared" ref="J12" si="0">H12*I12</f>
        <v>11680</v>
      </c>
      <c r="K12" s="374"/>
      <c r="L12" s="134" t="s">
        <v>379</v>
      </c>
      <c r="M12" s="1958"/>
      <c r="N12" s="1958" t="s">
        <v>4737</v>
      </c>
      <c r="O12" s="1959">
        <v>45944</v>
      </c>
      <c r="P12" s="1953"/>
      <c r="Q12" s="1963">
        <v>45953</v>
      </c>
      <c r="R12" s="1959"/>
      <c r="S12" s="1961">
        <v>45951</v>
      </c>
    </row>
    <row r="13" spans="1:19" s="1962" customFormat="1" ht="19.7" customHeight="1">
      <c r="A13" s="58"/>
      <c r="B13" s="58"/>
      <c r="C13" s="58"/>
      <c r="D13" s="1953"/>
      <c r="E13" s="1953"/>
      <c r="F13" s="1953"/>
      <c r="G13" s="54"/>
      <c r="H13" s="1954"/>
      <c r="I13" s="1955"/>
      <c r="J13" s="1100"/>
      <c r="K13" s="1956"/>
      <c r="L13" s="1957"/>
      <c r="M13" s="1958"/>
      <c r="N13" s="1958"/>
      <c r="O13" s="1959"/>
      <c r="P13" s="1953"/>
      <c r="Q13" s="1960"/>
      <c r="R13" s="1959"/>
      <c r="S13" s="1961"/>
    </row>
    <row r="14" spans="1:19" s="1962" customFormat="1" ht="19.7" customHeight="1">
      <c r="A14" s="58"/>
      <c r="B14" s="58"/>
      <c r="C14" s="58"/>
      <c r="D14" s="1953"/>
      <c r="E14" s="1953"/>
      <c r="F14" s="1953"/>
      <c r="G14" s="1964">
        <f>SUM(J12:J13)</f>
        <v>11680</v>
      </c>
      <c r="H14" s="1954"/>
      <c r="I14" s="1955"/>
      <c r="J14" s="1100"/>
      <c r="K14" s="1956"/>
      <c r="L14" s="1957"/>
      <c r="M14" s="1958"/>
      <c r="N14" s="1958"/>
      <c r="O14" s="1959"/>
      <c r="P14" s="1953"/>
      <c r="Q14" s="1960"/>
      <c r="R14" s="1959"/>
      <c r="S14" s="1961"/>
    </row>
    <row r="15" spans="1:19" s="1962" customFormat="1" ht="19.7" customHeight="1">
      <c r="A15" s="58"/>
      <c r="B15" s="58"/>
      <c r="C15" s="58"/>
      <c r="D15" s="1953"/>
      <c r="E15" s="1953"/>
      <c r="F15" s="1953"/>
      <c r="G15" s="54"/>
      <c r="H15" s="1954"/>
      <c r="I15" s="1955"/>
      <c r="J15" s="1100"/>
      <c r="K15" s="1956"/>
      <c r="L15" s="1957"/>
      <c r="M15" s="1958"/>
      <c r="N15" s="1958"/>
      <c r="O15" s="1959"/>
      <c r="P15" s="1953"/>
      <c r="Q15" s="1960"/>
      <c r="R15" s="1959"/>
      <c r="S15" s="1961"/>
    </row>
    <row r="16" spans="1:19" s="1962" customFormat="1" ht="19.7" customHeight="1">
      <c r="A16" s="58"/>
      <c r="B16" s="58"/>
      <c r="C16" s="58"/>
      <c r="D16" s="1953"/>
      <c r="E16" s="1953"/>
      <c r="F16" s="1953"/>
      <c r="G16" s="54"/>
      <c r="H16" s="1954"/>
      <c r="I16" s="1955"/>
      <c r="J16" s="1100"/>
      <c r="K16" s="1956"/>
      <c r="L16" s="1957"/>
      <c r="M16" s="1958"/>
      <c r="N16" s="1958"/>
      <c r="O16" s="1959"/>
      <c r="P16" s="1953"/>
      <c r="Q16" s="1960"/>
      <c r="R16" s="1959"/>
      <c r="S16" s="1961"/>
    </row>
    <row r="17" spans="1:19" s="1962" customFormat="1" ht="19.7" customHeight="1">
      <c r="A17" s="1944"/>
      <c r="B17" s="1944"/>
      <c r="C17" s="1965"/>
      <c r="D17" s="1953"/>
      <c r="E17" s="1953"/>
      <c r="F17" s="1953"/>
      <c r="G17" s="54"/>
      <c r="H17" s="1954"/>
      <c r="I17" s="1955"/>
      <c r="J17" s="1100"/>
      <c r="K17" s="1956"/>
      <c r="L17" s="1957"/>
      <c r="M17" s="1958"/>
      <c r="N17" s="1958"/>
      <c r="O17" s="1959"/>
      <c r="P17" s="1953"/>
      <c r="Q17" s="1960"/>
      <c r="R17" s="1959"/>
      <c r="S17" s="1961"/>
    </row>
    <row r="18" spans="1:19" s="1962" customFormat="1" ht="19.7" customHeight="1">
      <c r="A18" s="1944"/>
      <c r="B18" s="1944"/>
      <c r="C18" s="1944"/>
      <c r="D18" s="53"/>
      <c r="E18" s="1966" t="s">
        <v>3533</v>
      </c>
      <c r="F18" s="1967"/>
      <c r="G18" s="1968"/>
      <c r="H18" s="1954"/>
      <c r="I18" s="1955"/>
      <c r="J18" s="1100"/>
      <c r="K18" s="1956"/>
      <c r="L18" s="1957"/>
      <c r="M18" s="1958"/>
      <c r="N18" s="1958"/>
      <c r="O18" s="1959"/>
      <c r="P18" s="1953"/>
      <c r="Q18" s="1960"/>
      <c r="R18" s="1959"/>
      <c r="S18" s="1961"/>
    </row>
    <row r="19" spans="1:19" s="1944" customFormat="1" ht="19.7" customHeight="1">
      <c r="A19" s="1645" t="s">
        <v>77</v>
      </c>
      <c r="B19" s="58">
        <v>0.2</v>
      </c>
      <c r="C19" s="58">
        <f>+B19*H19</f>
        <v>0.2</v>
      </c>
      <c r="D19" s="1969">
        <f>+D12+1</f>
        <v>2</v>
      </c>
      <c r="E19" s="1516" t="s">
        <v>381</v>
      </c>
      <c r="F19" s="336" t="s">
        <v>4735</v>
      </c>
      <c r="G19" s="1638" t="s">
        <v>3534</v>
      </c>
      <c r="H19" s="1143">
        <v>1</v>
      </c>
      <c r="I19" s="1382">
        <v>4090</v>
      </c>
      <c r="J19" s="1382">
        <f t="shared" ref="J19:J22" si="1">H19*I19</f>
        <v>4090</v>
      </c>
      <c r="K19" s="31"/>
      <c r="L19" s="217" t="s">
        <v>383</v>
      </c>
      <c r="M19" s="73" t="s">
        <v>611</v>
      </c>
      <c r="N19" s="1958" t="s">
        <v>4737</v>
      </c>
      <c r="O19" s="1959">
        <v>45944</v>
      </c>
      <c r="P19" s="53"/>
      <c r="Q19" s="1963">
        <v>45953</v>
      </c>
      <c r="R19" s="1951"/>
      <c r="S19" s="1952">
        <v>45951</v>
      </c>
    </row>
    <row r="20" spans="1:19" s="1944" customFormat="1" ht="19.7" customHeight="1">
      <c r="A20" s="1645" t="s">
        <v>42</v>
      </c>
      <c r="B20" s="58">
        <v>1.4999999999999999E-2</v>
      </c>
      <c r="C20" s="58">
        <f>+B20*H20</f>
        <v>1.4999999999999999E-2</v>
      </c>
      <c r="D20" s="1969">
        <f>+D19+1</f>
        <v>3</v>
      </c>
      <c r="E20" s="1516" t="s">
        <v>381</v>
      </c>
      <c r="F20" s="336" t="s">
        <v>4735</v>
      </c>
      <c r="G20" s="1638" t="s">
        <v>388</v>
      </c>
      <c r="H20" s="1143">
        <v>1</v>
      </c>
      <c r="I20" s="1382">
        <v>190</v>
      </c>
      <c r="J20" s="1382">
        <f t="shared" si="1"/>
        <v>190</v>
      </c>
      <c r="K20" s="31"/>
      <c r="L20" s="217" t="s">
        <v>389</v>
      </c>
      <c r="M20" s="73" t="s">
        <v>611</v>
      </c>
      <c r="N20" s="1958" t="s">
        <v>4737</v>
      </c>
      <c r="O20" s="1959">
        <v>45944</v>
      </c>
      <c r="P20" s="53"/>
      <c r="Q20" s="1963">
        <v>45953</v>
      </c>
      <c r="R20" s="1951"/>
      <c r="S20" s="1952">
        <v>45951</v>
      </c>
    </row>
    <row r="21" spans="1:19" s="1944" customFormat="1" ht="19.7" customHeight="1">
      <c r="A21" s="1645" t="s">
        <v>42</v>
      </c>
      <c r="B21" s="58">
        <v>0.76</v>
      </c>
      <c r="C21" s="58">
        <f>+B21*H21</f>
        <v>0.76</v>
      </c>
      <c r="D21" s="1969">
        <f>+D20+1</f>
        <v>4</v>
      </c>
      <c r="E21" s="1516" t="s">
        <v>381</v>
      </c>
      <c r="F21" s="336" t="s">
        <v>4735</v>
      </c>
      <c r="G21" s="1638" t="s">
        <v>3535</v>
      </c>
      <c r="H21" s="1143">
        <v>1</v>
      </c>
      <c r="I21" s="1382">
        <v>2930</v>
      </c>
      <c r="J21" s="1382">
        <f t="shared" si="1"/>
        <v>2930</v>
      </c>
      <c r="K21" s="31"/>
      <c r="L21" s="217" t="s">
        <v>385</v>
      </c>
      <c r="M21" s="73" t="s">
        <v>611</v>
      </c>
      <c r="N21" s="1958" t="s">
        <v>4737</v>
      </c>
      <c r="O21" s="1959">
        <v>45944</v>
      </c>
      <c r="P21" s="53"/>
      <c r="Q21" s="1963">
        <v>45953</v>
      </c>
      <c r="R21" s="1951"/>
      <c r="S21" s="1952">
        <v>45951</v>
      </c>
    </row>
    <row r="22" spans="1:19" s="1944" customFormat="1" ht="19.7" customHeight="1">
      <c r="A22" s="1645" t="s">
        <v>42</v>
      </c>
      <c r="B22" s="58">
        <v>0.08</v>
      </c>
      <c r="C22" s="58">
        <f>+B22*H22</f>
        <v>0.08</v>
      </c>
      <c r="D22" s="1969">
        <f t="shared" ref="D22" si="2">+D21+1</f>
        <v>5</v>
      </c>
      <c r="E22" s="1516" t="s">
        <v>381</v>
      </c>
      <c r="F22" s="336" t="s">
        <v>4735</v>
      </c>
      <c r="G22" s="1638" t="s">
        <v>3536</v>
      </c>
      <c r="H22" s="1143">
        <v>1</v>
      </c>
      <c r="I22" s="1382">
        <v>470</v>
      </c>
      <c r="J22" s="1382">
        <f t="shared" si="1"/>
        <v>470</v>
      </c>
      <c r="K22" s="31"/>
      <c r="L22" s="217" t="s">
        <v>387</v>
      </c>
      <c r="M22" s="73" t="s">
        <v>611</v>
      </c>
      <c r="N22" s="1958" t="s">
        <v>4737</v>
      </c>
      <c r="O22" s="1959">
        <v>45944</v>
      </c>
      <c r="P22" s="53"/>
      <c r="Q22" s="1963">
        <v>45953</v>
      </c>
      <c r="R22" s="1951"/>
      <c r="S22" s="1952">
        <v>45951</v>
      </c>
    </row>
    <row r="23" spans="1:19" s="1962" customFormat="1" ht="19.7" customHeight="1">
      <c r="A23" s="58"/>
      <c r="B23" s="58"/>
      <c r="C23" s="58"/>
      <c r="D23" s="53"/>
      <c r="E23" s="1970"/>
      <c r="F23" s="1970"/>
      <c r="G23" s="1971"/>
      <c r="H23" s="1972"/>
      <c r="I23" s="1973"/>
      <c r="J23" s="1974"/>
      <c r="K23" s="57"/>
      <c r="L23" s="1975"/>
      <c r="M23" s="1958"/>
      <c r="N23" s="1958"/>
      <c r="O23" s="1959"/>
      <c r="P23" s="1953"/>
      <c r="Q23" s="1960"/>
      <c r="R23" s="1959"/>
      <c r="S23" s="1961"/>
    </row>
    <row r="24" spans="1:19" s="1962" customFormat="1" ht="19.7" customHeight="1">
      <c r="A24" s="58"/>
      <c r="B24" s="58"/>
      <c r="C24" s="58"/>
      <c r="D24" s="53"/>
      <c r="E24" s="53"/>
      <c r="F24" s="53"/>
      <c r="G24" s="1976"/>
      <c r="H24" s="1977"/>
      <c r="I24" s="1950"/>
      <c r="J24" s="1100"/>
      <c r="K24" s="1956"/>
      <c r="L24" s="1975"/>
      <c r="M24" s="1958"/>
      <c r="N24" s="1958"/>
      <c r="O24" s="1959"/>
      <c r="P24" s="1953"/>
      <c r="Q24" s="1960"/>
      <c r="R24" s="1959"/>
      <c r="S24" s="1961"/>
    </row>
    <row r="25" spans="1:19" s="1944" customFormat="1" ht="19.7" customHeight="1">
      <c r="A25" s="58"/>
      <c r="B25" s="58"/>
      <c r="C25" s="58"/>
      <c r="D25" s="53"/>
      <c r="E25" s="1978"/>
      <c r="F25" s="1978"/>
      <c r="G25" s="1979">
        <f>SUM(J19:J23)</f>
        <v>7680</v>
      </c>
      <c r="H25" s="1977"/>
      <c r="I25" s="1950"/>
      <c r="J25" s="1100"/>
      <c r="K25" s="57"/>
      <c r="L25" s="1980"/>
      <c r="M25" s="54"/>
      <c r="N25" s="54"/>
      <c r="O25" s="1951"/>
      <c r="P25" s="53"/>
      <c r="Q25" s="58"/>
      <c r="R25" s="1951"/>
      <c r="S25" s="1952"/>
    </row>
    <row r="26" spans="1:19" s="1944" customFormat="1" ht="19.7" customHeight="1">
      <c r="A26" s="58"/>
      <c r="B26" s="58"/>
      <c r="C26" s="58"/>
      <c r="D26" s="53"/>
      <c r="E26" s="1978"/>
      <c r="F26" s="1978"/>
      <c r="G26" s="54"/>
      <c r="H26" s="1977"/>
      <c r="I26" s="1950"/>
      <c r="J26" s="1100"/>
      <c r="K26" s="57"/>
      <c r="L26" s="1980"/>
      <c r="M26" s="54"/>
      <c r="N26" s="54"/>
      <c r="O26" s="1951"/>
      <c r="P26" s="53"/>
      <c r="Q26" s="58"/>
      <c r="R26" s="1951"/>
      <c r="S26" s="1952"/>
    </row>
    <row r="27" spans="1:19" s="1944" customFormat="1" ht="19.7" customHeight="1">
      <c r="A27" s="58"/>
      <c r="B27" s="58"/>
      <c r="C27" s="58"/>
      <c r="D27" s="53"/>
      <c r="E27" s="1978"/>
      <c r="F27" s="1978"/>
      <c r="G27" s="54"/>
      <c r="H27" s="1977"/>
      <c r="I27" s="1950"/>
      <c r="J27" s="1100"/>
      <c r="K27" s="1956"/>
      <c r="L27" s="1980"/>
      <c r="M27" s="1958"/>
      <c r="N27" s="1958"/>
      <c r="O27" s="1951"/>
      <c r="P27" s="1953"/>
      <c r="Q27" s="1960"/>
      <c r="R27" s="1951"/>
      <c r="S27" s="1952"/>
    </row>
    <row r="28" spans="1:19" s="1944" customFormat="1" ht="19.7" customHeight="1">
      <c r="A28" s="58"/>
      <c r="B28" s="58"/>
      <c r="C28" s="58"/>
      <c r="D28" s="53"/>
      <c r="E28" s="1978"/>
      <c r="F28" s="1978"/>
      <c r="G28" s="54"/>
      <c r="H28" s="1977"/>
      <c r="I28" s="1950"/>
      <c r="J28" s="1100"/>
      <c r="K28" s="1956"/>
      <c r="L28" s="1980"/>
      <c r="M28" s="1958"/>
      <c r="N28" s="1958"/>
      <c r="O28" s="1951"/>
      <c r="P28" s="1953"/>
      <c r="Q28" s="1960"/>
      <c r="R28" s="1951"/>
      <c r="S28" s="1952"/>
    </row>
    <row r="29" spans="1:19" s="1944" customFormat="1" ht="19.7" customHeight="1">
      <c r="A29" s="58"/>
      <c r="B29" s="58"/>
      <c r="C29" s="58"/>
      <c r="D29" s="53"/>
      <c r="E29" s="1044" t="s">
        <v>254</v>
      </c>
      <c r="F29" s="1045"/>
      <c r="G29" s="1045"/>
      <c r="H29" s="1046"/>
      <c r="I29" s="1950"/>
      <c r="J29" s="1100"/>
      <c r="K29" s="1956"/>
      <c r="L29" s="1980"/>
      <c r="M29" s="1958"/>
      <c r="N29" s="1958"/>
      <c r="O29" s="1951"/>
      <c r="P29" s="1953"/>
      <c r="Q29" s="1960"/>
      <c r="R29" s="1951"/>
      <c r="S29" s="1952"/>
    </row>
    <row r="30" spans="1:19" s="1962" customFormat="1" ht="19.7" customHeight="1">
      <c r="A30" s="431" t="s">
        <v>267</v>
      </c>
      <c r="B30" s="58"/>
      <c r="C30" s="58"/>
      <c r="D30" s="142">
        <f>+D22+1</f>
        <v>6</v>
      </c>
      <c r="E30" s="105" t="s">
        <v>390</v>
      </c>
      <c r="F30" s="105" t="s">
        <v>38</v>
      </c>
      <c r="G30" s="106" t="s">
        <v>931</v>
      </c>
      <c r="H30" s="114">
        <v>1</v>
      </c>
      <c r="I30" s="1783">
        <v>2100</v>
      </c>
      <c r="J30" s="1302">
        <f t="shared" ref="J30" si="3">H30*I30</f>
        <v>2100</v>
      </c>
      <c r="K30" s="31"/>
      <c r="L30" s="38" t="s">
        <v>393</v>
      </c>
      <c r="M30" s="54"/>
      <c r="N30" s="1958" t="s">
        <v>4737</v>
      </c>
      <c r="O30" s="1959">
        <v>45944</v>
      </c>
      <c r="P30" s="1953"/>
      <c r="Q30" s="1963">
        <v>45953</v>
      </c>
      <c r="R30" s="1959"/>
      <c r="S30" s="1952">
        <v>45951</v>
      </c>
    </row>
    <row r="31" spans="1:19" s="1962" customFormat="1" ht="19.7" customHeight="1">
      <c r="A31" s="431" t="s">
        <v>267</v>
      </c>
      <c r="B31" s="58"/>
      <c r="C31" s="58"/>
      <c r="D31" s="142">
        <f t="shared" ref="D31" si="4">+D30+1</f>
        <v>7</v>
      </c>
      <c r="E31" s="105" t="s">
        <v>390</v>
      </c>
      <c r="F31" s="105" t="s">
        <v>38</v>
      </c>
      <c r="G31" s="106" t="s">
        <v>3658</v>
      </c>
      <c r="H31" s="114">
        <v>1</v>
      </c>
      <c r="I31" s="488">
        <v>2100</v>
      </c>
      <c r="J31" s="1302">
        <f>H31*I31</f>
        <v>2100</v>
      </c>
      <c r="K31" s="31"/>
      <c r="L31" s="38" t="s">
        <v>393</v>
      </c>
      <c r="M31" s="54"/>
      <c r="N31" s="1958" t="s">
        <v>4737</v>
      </c>
      <c r="O31" s="1959">
        <v>45944</v>
      </c>
      <c r="P31" s="1953"/>
      <c r="Q31" s="1963">
        <v>45953</v>
      </c>
      <c r="R31" s="1959"/>
      <c r="S31" s="1952">
        <v>45951</v>
      </c>
    </row>
    <row r="32" spans="1:19" s="1962" customFormat="1" ht="19.7" customHeight="1">
      <c r="A32" s="58"/>
      <c r="B32" s="58"/>
      <c r="C32" s="58"/>
      <c r="D32" s="1969"/>
      <c r="E32" s="53"/>
      <c r="F32" s="53"/>
      <c r="G32" s="252"/>
      <c r="H32" s="68"/>
      <c r="I32" s="256"/>
      <c r="J32" s="1100"/>
      <c r="K32" s="1981"/>
      <c r="L32" s="68"/>
      <c r="M32" s="54"/>
      <c r="N32" s="1958"/>
      <c r="O32" s="1959"/>
      <c r="P32" s="1953"/>
      <c r="Q32" s="1960"/>
      <c r="R32" s="1959"/>
      <c r="S32" s="1961"/>
    </row>
    <row r="33" spans="1:19" s="1962" customFormat="1" ht="19.7" customHeight="1">
      <c r="A33" s="58"/>
      <c r="B33" s="58"/>
      <c r="C33" s="58"/>
      <c r="D33" s="53"/>
      <c r="E33" s="53"/>
      <c r="F33" s="53"/>
      <c r="G33" s="1976"/>
      <c r="H33" s="1977"/>
      <c r="I33" s="1950"/>
      <c r="J33" s="1100"/>
      <c r="K33" s="1956"/>
      <c r="L33" s="1975"/>
      <c r="M33" s="1958"/>
      <c r="N33" s="1958"/>
      <c r="O33" s="1959"/>
      <c r="P33" s="1953"/>
      <c r="Q33" s="1960"/>
      <c r="R33" s="1959"/>
      <c r="S33" s="1961"/>
    </row>
    <row r="34" spans="1:19" s="1962" customFormat="1" ht="19.7" customHeight="1">
      <c r="A34" s="1944"/>
      <c r="B34" s="1944"/>
      <c r="C34" s="1944" t="s">
        <v>3537</v>
      </c>
      <c r="D34" s="1953"/>
      <c r="E34" s="1953"/>
      <c r="F34" s="1953"/>
      <c r="G34" s="1979">
        <f>SUM(J30:J34)</f>
        <v>4200</v>
      </c>
      <c r="H34" s="1954"/>
      <c r="I34" s="1955"/>
      <c r="J34" s="1100"/>
      <c r="K34" s="1956"/>
      <c r="L34" s="1957"/>
      <c r="M34" s="1958"/>
      <c r="N34" s="1958"/>
      <c r="O34" s="1959"/>
      <c r="P34" s="1953"/>
      <c r="Q34" s="1960"/>
      <c r="R34" s="1959"/>
      <c r="S34" s="1961"/>
    </row>
    <row r="35" spans="1:19" s="1962" customFormat="1" ht="19.7" customHeight="1">
      <c r="A35" s="1944"/>
      <c r="B35" s="1944"/>
      <c r="C35" s="1982">
        <f>SUM(C19:C34)</f>
        <v>1.0550000000000002</v>
      </c>
      <c r="D35" s="1983"/>
      <c r="E35" s="1953"/>
      <c r="F35" s="1953"/>
      <c r="H35" s="1954"/>
      <c r="I35" s="1955"/>
      <c r="J35" s="1100"/>
      <c r="K35" s="1956"/>
      <c r="L35" s="1957"/>
      <c r="M35" s="1958"/>
      <c r="N35" s="1958"/>
      <c r="O35" s="1959"/>
      <c r="P35" s="1953"/>
      <c r="Q35" s="1960"/>
      <c r="R35" s="1959"/>
      <c r="S35" s="1961"/>
    </row>
    <row r="36" spans="1:19" s="1962" customFormat="1" ht="19.7" customHeight="1">
      <c r="A36" s="1944"/>
      <c r="B36" s="1944"/>
      <c r="C36" s="1965" t="s">
        <v>3532</v>
      </c>
      <c r="D36" s="1953"/>
      <c r="E36" s="1953"/>
      <c r="F36" s="1953"/>
      <c r="G36" s="1976"/>
      <c r="H36" s="1954"/>
      <c r="I36" s="1955"/>
      <c r="J36" s="1100"/>
      <c r="K36" s="1956"/>
      <c r="L36" s="1957"/>
      <c r="M36" s="1958"/>
      <c r="N36" s="1958"/>
      <c r="O36" s="1959"/>
      <c r="P36" s="1953"/>
      <c r="Q36" s="1960"/>
      <c r="R36" s="1959"/>
      <c r="S36" s="1961"/>
    </row>
    <row r="37" spans="1:19" s="1962" customFormat="1" ht="19.7" customHeight="1">
      <c r="A37" s="1944"/>
      <c r="B37" s="1944"/>
      <c r="C37" s="1944"/>
      <c r="D37" s="1953"/>
      <c r="E37" s="1953"/>
      <c r="F37" s="1953"/>
      <c r="G37" s="1976"/>
      <c r="H37" s="1954"/>
      <c r="I37" s="1955"/>
      <c r="J37" s="1100"/>
      <c r="K37" s="1956"/>
      <c r="L37" s="1957"/>
      <c r="M37" s="1958"/>
      <c r="N37" s="1958"/>
      <c r="O37" s="1959"/>
      <c r="P37" s="1953"/>
      <c r="Q37" s="1960"/>
      <c r="R37" s="1959"/>
      <c r="S37" s="1961"/>
    </row>
    <row r="38" spans="1:19" s="1962" customFormat="1" ht="19.7" customHeight="1">
      <c r="A38" s="1944"/>
      <c r="B38" s="1944"/>
      <c r="C38" s="1944"/>
      <c r="D38" s="1953"/>
      <c r="E38" s="1953"/>
      <c r="F38" s="1953"/>
      <c r="G38" s="1976"/>
      <c r="H38" s="1954"/>
      <c r="I38" s="1955"/>
      <c r="J38" s="1100"/>
      <c r="K38" s="1956"/>
      <c r="L38" s="1957"/>
      <c r="M38" s="1958"/>
      <c r="N38" s="1958"/>
      <c r="O38" s="1959"/>
      <c r="P38" s="1953"/>
      <c r="Q38" s="1960"/>
      <c r="R38" s="1959"/>
      <c r="S38" s="1961"/>
    </row>
    <row r="39" spans="1:19" s="1962" customFormat="1" ht="19.7" customHeight="1">
      <c r="A39" s="1944"/>
      <c r="B39" s="1944"/>
      <c r="C39" s="1944"/>
      <c r="D39" s="1953"/>
      <c r="E39" s="1953"/>
      <c r="F39" s="1953"/>
      <c r="G39" s="1976"/>
      <c r="H39" s="1954"/>
      <c r="I39" s="1955"/>
      <c r="J39" s="1100"/>
      <c r="K39" s="1956"/>
      <c r="L39" s="1957"/>
      <c r="M39" s="1958"/>
      <c r="N39" s="1958"/>
      <c r="O39" s="1959"/>
      <c r="P39" s="1953"/>
      <c r="Q39" s="1960"/>
      <c r="R39" s="1959"/>
      <c r="S39" s="1961"/>
    </row>
    <row r="40" spans="1:19" s="1962" customFormat="1" ht="19.7" customHeight="1" thickBot="1">
      <c r="A40" s="1944"/>
      <c r="B40" s="1944"/>
      <c r="C40" s="1944" t="s">
        <v>3538</v>
      </c>
      <c r="D40" s="1953"/>
      <c r="E40" s="1953"/>
      <c r="F40" s="1953"/>
      <c r="G40" s="1976"/>
      <c r="H40" s="1954"/>
      <c r="I40" s="1955"/>
      <c r="J40" s="1100"/>
      <c r="K40" s="1956"/>
      <c r="L40" s="1957"/>
      <c r="M40" s="1958"/>
      <c r="N40" s="1958"/>
      <c r="O40" s="1959"/>
      <c r="P40" s="1953"/>
      <c r="Q40" s="1960"/>
      <c r="R40" s="1959"/>
      <c r="S40" s="1961"/>
    </row>
    <row r="41" spans="1:19" s="1962" customFormat="1" ht="19.7" customHeight="1" thickBot="1">
      <c r="A41" s="1944"/>
      <c r="B41" s="1944"/>
      <c r="C41" s="1984" t="e">
        <f>+C35+#REF!+#REF!</f>
        <v>#REF!</v>
      </c>
      <c r="D41" s="1983"/>
      <c r="E41" s="1953"/>
      <c r="F41" s="1953"/>
      <c r="G41" s="1976"/>
      <c r="H41" s="1954"/>
      <c r="I41" s="1955"/>
      <c r="J41" s="1100"/>
      <c r="K41" s="1956"/>
      <c r="L41" s="1957"/>
      <c r="M41" s="1958"/>
      <c r="N41" s="1958"/>
      <c r="O41" s="1959"/>
      <c r="P41" s="1953"/>
      <c r="Q41" s="1960"/>
      <c r="R41" s="1959"/>
      <c r="S41" s="1961"/>
    </row>
    <row r="42" spans="1:19" s="1962" customFormat="1" ht="19.7" customHeight="1">
      <c r="A42" s="1944"/>
      <c r="B42" s="1944"/>
      <c r="C42" s="1965" t="s">
        <v>3532</v>
      </c>
      <c r="D42" s="1953"/>
      <c r="E42" s="1953"/>
      <c r="F42" s="1953"/>
      <c r="G42" s="1976"/>
      <c r="H42" s="1954"/>
      <c r="I42" s="1955"/>
      <c r="J42" s="1100"/>
      <c r="K42" s="1956"/>
      <c r="L42" s="1957"/>
      <c r="M42" s="1958"/>
      <c r="N42" s="1958"/>
      <c r="O42" s="1959"/>
      <c r="P42" s="1953"/>
      <c r="Q42" s="1960"/>
      <c r="R42" s="1959"/>
      <c r="S42" s="1961"/>
    </row>
    <row r="43" spans="1:19" s="1962" customFormat="1" ht="19.7" customHeight="1">
      <c r="A43" s="1944"/>
      <c r="B43" s="1944"/>
      <c r="C43" s="1944"/>
      <c r="D43" s="1953"/>
      <c r="E43" s="1953"/>
      <c r="F43" s="1953"/>
      <c r="G43" s="1976"/>
      <c r="H43" s="1954"/>
      <c r="I43" s="1955"/>
      <c r="J43" s="1100"/>
      <c r="K43" s="1956"/>
      <c r="L43" s="1957"/>
      <c r="M43" s="1958"/>
      <c r="N43" s="1958"/>
      <c r="O43" s="1959"/>
      <c r="P43" s="1953"/>
      <c r="Q43" s="1960"/>
      <c r="R43" s="1959"/>
      <c r="S43" s="1961"/>
    </row>
    <row r="44" spans="1:19" s="1962" customFormat="1" ht="19.7" customHeight="1">
      <c r="A44" s="1944"/>
      <c r="B44" s="1944"/>
      <c r="C44" s="1944"/>
      <c r="D44" s="1953"/>
      <c r="E44" s="1953"/>
      <c r="F44" s="1953"/>
      <c r="G44" s="1976"/>
      <c r="H44" s="1954"/>
      <c r="I44" s="1955"/>
      <c r="J44" s="1100"/>
      <c r="K44" s="1956"/>
      <c r="L44" s="1957"/>
      <c r="M44" s="1958"/>
      <c r="N44" s="1958"/>
      <c r="O44" s="1959"/>
      <c r="P44" s="1953"/>
      <c r="Q44" s="1960"/>
      <c r="R44" s="1959"/>
      <c r="S44" s="1961"/>
    </row>
    <row r="45" spans="1:19" s="1962" customFormat="1" ht="19.7" customHeight="1">
      <c r="A45" s="1944"/>
      <c r="B45" s="1944"/>
      <c r="C45" s="1944"/>
      <c r="D45" s="1953"/>
      <c r="E45" s="1953"/>
      <c r="F45" s="1953"/>
      <c r="G45" s="1976"/>
      <c r="H45" s="1954"/>
      <c r="I45" s="1955"/>
      <c r="J45" s="1100"/>
      <c r="K45" s="1956"/>
      <c r="L45" s="1957"/>
      <c r="M45" s="1958"/>
      <c r="N45" s="1958"/>
      <c r="O45" s="1959"/>
      <c r="P45" s="1953"/>
      <c r="Q45" s="1960"/>
      <c r="R45" s="1959"/>
      <c r="S45" s="1961"/>
    </row>
    <row r="46" spans="1:19" s="1962" customFormat="1" ht="19.7" customHeight="1">
      <c r="A46" s="1944"/>
      <c r="B46" s="1944"/>
      <c r="C46" s="1944"/>
      <c r="D46" s="1953"/>
      <c r="E46" s="1953"/>
      <c r="F46" s="1953"/>
      <c r="G46" s="1976"/>
      <c r="H46" s="1954"/>
      <c r="I46" s="1955"/>
      <c r="J46" s="1100"/>
      <c r="K46" s="1956"/>
      <c r="L46" s="1957"/>
      <c r="M46" s="1958"/>
      <c r="N46" s="1958"/>
      <c r="O46" s="1959"/>
      <c r="P46" s="1953"/>
      <c r="Q46" s="1960"/>
      <c r="R46" s="1959"/>
      <c r="S46" s="1961"/>
    </row>
    <row r="47" spans="1:19" s="1962" customFormat="1" ht="19.7" customHeight="1">
      <c r="A47" s="1944"/>
      <c r="B47" s="1944"/>
      <c r="C47" s="1944"/>
      <c r="D47" s="1953"/>
      <c r="E47" s="1953"/>
      <c r="F47" s="1953"/>
      <c r="G47" s="1976"/>
      <c r="H47" s="1954"/>
      <c r="I47" s="1955"/>
      <c r="J47" s="1100"/>
      <c r="K47" s="1956"/>
      <c r="L47" s="1957"/>
      <c r="M47" s="1958"/>
      <c r="N47" s="1958"/>
      <c r="O47" s="1959"/>
      <c r="P47" s="1953"/>
      <c r="Q47" s="1960"/>
      <c r="R47" s="1959"/>
      <c r="S47" s="1961"/>
    </row>
    <row r="48" spans="1:19" s="1962" customFormat="1" ht="19.7" customHeight="1">
      <c r="A48" s="1944"/>
      <c r="B48" s="1944"/>
      <c r="C48" s="1944"/>
      <c r="D48" s="1953"/>
      <c r="E48" s="1953"/>
      <c r="F48" s="1953"/>
      <c r="G48" s="1976"/>
      <c r="H48" s="1954"/>
      <c r="I48" s="1955"/>
      <c r="J48" s="1100"/>
      <c r="K48" s="1956"/>
      <c r="L48" s="1957"/>
      <c r="M48" s="1958"/>
      <c r="N48" s="1958"/>
      <c r="O48" s="1959"/>
      <c r="P48" s="1953"/>
      <c r="Q48" s="1960"/>
      <c r="R48" s="1959"/>
      <c r="S48" s="1961"/>
    </row>
    <row r="49" spans="1:19" s="1962" customFormat="1" ht="19.7" customHeight="1">
      <c r="A49" s="1944"/>
      <c r="B49" s="1944"/>
      <c r="C49" s="1944"/>
      <c r="D49" s="1953"/>
      <c r="E49" s="1953"/>
      <c r="F49" s="1953"/>
      <c r="G49" s="1976"/>
      <c r="H49" s="1954"/>
      <c r="I49" s="1955"/>
      <c r="J49" s="1100"/>
      <c r="K49" s="1956"/>
      <c r="L49" s="1957"/>
      <c r="M49" s="1958"/>
      <c r="N49" s="1958"/>
      <c r="O49" s="1959"/>
      <c r="P49" s="1953"/>
      <c r="Q49" s="1960"/>
      <c r="R49" s="1959"/>
      <c r="S49" s="1961"/>
    </row>
    <row r="50" spans="1:19" s="1962" customFormat="1" ht="19.7" customHeight="1">
      <c r="A50" s="1944"/>
      <c r="B50" s="1944"/>
      <c r="C50" s="1944"/>
      <c r="D50" s="1953"/>
      <c r="E50" s="1953"/>
      <c r="F50" s="1953"/>
      <c r="G50" s="1976"/>
      <c r="H50" s="1954"/>
      <c r="I50" s="1955"/>
      <c r="J50" s="1100"/>
      <c r="K50" s="1956"/>
      <c r="L50" s="1957"/>
      <c r="M50" s="1958"/>
      <c r="N50" s="1958"/>
      <c r="O50" s="1959"/>
      <c r="P50" s="1953"/>
      <c r="Q50" s="1960"/>
      <c r="R50" s="1959"/>
      <c r="S50" s="1961"/>
    </row>
    <row r="51" spans="1:19" s="1962" customFormat="1" ht="19.7" customHeight="1">
      <c r="A51" s="1944"/>
      <c r="B51" s="1944"/>
      <c r="C51" s="1944"/>
      <c r="D51" s="1953"/>
      <c r="E51" s="1953"/>
      <c r="F51" s="1953"/>
      <c r="G51" s="1976"/>
      <c r="H51" s="1954"/>
      <c r="I51" s="1955"/>
      <c r="J51" s="1100"/>
      <c r="K51" s="1956"/>
      <c r="L51" s="1957"/>
      <c r="M51" s="1958"/>
      <c r="N51" s="1958"/>
      <c r="O51" s="1959"/>
      <c r="P51" s="1953"/>
      <c r="Q51" s="1960"/>
      <c r="R51" s="1959"/>
      <c r="S51" s="1961"/>
    </row>
    <row r="52" spans="1:19" s="1962" customFormat="1" ht="19.7" customHeight="1">
      <c r="A52" s="1944"/>
      <c r="B52" s="1944"/>
      <c r="C52" s="1944"/>
      <c r="D52" s="1953"/>
      <c r="E52" s="1953"/>
      <c r="F52" s="1953"/>
      <c r="G52" s="1976"/>
      <c r="H52" s="1954"/>
      <c r="I52" s="1955"/>
      <c r="J52" s="1100"/>
      <c r="K52" s="1956"/>
      <c r="L52" s="1957"/>
      <c r="M52" s="1958"/>
      <c r="N52" s="1958"/>
      <c r="O52" s="1959"/>
      <c r="P52" s="1953"/>
      <c r="Q52" s="1960"/>
      <c r="R52" s="1959"/>
      <c r="S52" s="1961"/>
    </row>
    <row r="53" spans="1:19" s="1962" customFormat="1" ht="19.7" customHeight="1">
      <c r="A53" s="1944"/>
      <c r="B53" s="1944"/>
      <c r="C53" s="1944"/>
      <c r="D53" s="1953"/>
      <c r="E53" s="1953"/>
      <c r="F53" s="1953"/>
      <c r="G53" s="1976"/>
      <c r="H53" s="1954"/>
      <c r="I53" s="1955"/>
      <c r="J53" s="1100"/>
      <c r="K53" s="1956"/>
      <c r="L53" s="1957"/>
      <c r="M53" s="1958"/>
      <c r="N53" s="1958"/>
      <c r="O53" s="1959"/>
      <c r="P53" s="1953"/>
      <c r="Q53" s="1960"/>
      <c r="R53" s="1959"/>
      <c r="S53" s="1961"/>
    </row>
    <row r="54" spans="1:19" s="1944" customFormat="1" ht="19.7" customHeight="1">
      <c r="D54" s="53"/>
      <c r="E54" s="53"/>
      <c r="F54" s="53"/>
      <c r="G54" s="1985"/>
      <c r="H54" s="1986"/>
      <c r="I54" s="1950"/>
      <c r="J54" s="1100"/>
      <c r="K54" s="57"/>
      <c r="L54" s="1987"/>
      <c r="M54" s="54"/>
      <c r="N54" s="58"/>
      <c r="O54" s="1951"/>
      <c r="P54" s="53"/>
      <c r="Q54" s="58"/>
      <c r="R54" s="1951"/>
      <c r="S54" s="1952"/>
    </row>
    <row r="55" spans="1:19" s="1944" customFormat="1" ht="19.7" customHeight="1">
      <c r="D55" s="53"/>
      <c r="E55" s="53"/>
      <c r="F55" s="53"/>
      <c r="G55" s="54"/>
      <c r="H55" s="1986"/>
      <c r="I55" s="1950"/>
      <c r="J55" s="1100"/>
      <c r="K55" s="57"/>
      <c r="L55" s="54"/>
      <c r="M55" s="54"/>
      <c r="N55" s="58"/>
      <c r="O55" s="1951"/>
      <c r="P55" s="53"/>
      <c r="Q55" s="58"/>
      <c r="R55" s="1951"/>
      <c r="S55" s="1952"/>
    </row>
    <row r="56" spans="1:19" s="1944" customFormat="1" ht="19.7" customHeight="1">
      <c r="D56" s="53"/>
      <c r="E56" s="53"/>
      <c r="F56" s="53"/>
      <c r="G56" s="54"/>
      <c r="H56" s="1986"/>
      <c r="I56" s="1950"/>
      <c r="J56" s="1100"/>
      <c r="K56" s="57"/>
      <c r="L56" s="54"/>
      <c r="M56" s="54"/>
      <c r="N56" s="58"/>
      <c r="O56" s="1951"/>
      <c r="P56" s="53"/>
      <c r="Q56" s="58"/>
      <c r="R56" s="1951"/>
      <c r="S56" s="1952"/>
    </row>
    <row r="57" spans="1:19" s="1944" customFormat="1" ht="19.7" customHeight="1">
      <c r="D57" s="53"/>
      <c r="E57" s="53"/>
      <c r="F57" s="53"/>
      <c r="G57" s="54"/>
      <c r="H57" s="1986"/>
      <c r="I57" s="1950"/>
      <c r="J57" s="1100"/>
      <c r="K57" s="57"/>
      <c r="L57" s="54"/>
      <c r="M57" s="54"/>
      <c r="N57" s="58"/>
      <c r="O57" s="1951"/>
      <c r="P57" s="53"/>
      <c r="Q57" s="58"/>
      <c r="R57" s="1951"/>
      <c r="S57" s="1952"/>
    </row>
    <row r="58" spans="1:19" s="1944" customFormat="1" ht="19.7" customHeight="1">
      <c r="D58" s="53"/>
      <c r="E58" s="53"/>
      <c r="F58" s="53"/>
      <c r="G58" s="54"/>
      <c r="H58" s="1986"/>
      <c r="I58" s="1950"/>
      <c r="J58" s="1100"/>
      <c r="K58" s="57"/>
      <c r="L58" s="54"/>
      <c r="M58" s="54"/>
      <c r="N58" s="58"/>
      <c r="O58" s="1951"/>
      <c r="P58" s="53"/>
      <c r="Q58" s="58"/>
      <c r="R58" s="1951"/>
      <c r="S58" s="1952"/>
    </row>
    <row r="59" spans="1:19">
      <c r="A59" s="1944"/>
      <c r="B59" s="1944"/>
      <c r="C59" s="1944"/>
    </row>
    <row r="60" spans="1:19">
      <c r="A60" s="1944"/>
      <c r="B60" s="1944"/>
      <c r="C60" s="1944"/>
    </row>
    <row r="61" spans="1:19">
      <c r="A61" s="1944"/>
      <c r="B61" s="1944"/>
      <c r="C61" s="1944"/>
    </row>
  </sheetData>
  <autoFilter ref="D8:Q58" xr:uid="{3EA20B7B-128B-4C15-B721-926BA664130F}"/>
  <mergeCells count="9">
    <mergeCell ref="E11:G11"/>
    <mergeCell ref="E18:G18"/>
    <mergeCell ref="E29:H29"/>
    <mergeCell ref="D2:F2"/>
    <mergeCell ref="I2:K2"/>
    <mergeCell ref="D3:F3"/>
    <mergeCell ref="D4:F4"/>
    <mergeCell ref="D5:F5"/>
    <mergeCell ref="D6:F6"/>
  </mergeCells>
  <phoneticPr fontId="2"/>
  <pageMargins left="0" right="0" top="0" bottom="0" header="0" footer="0"/>
  <pageSetup paperSize="8" scale="65"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ADDE-08BC-48FC-8F7E-D873CF21BC6A}">
  <sheetPr>
    <tabColor rgb="FF00B0F0"/>
  </sheetPr>
  <dimension ref="A2:S241"/>
  <sheetViews>
    <sheetView zoomScale="85" zoomScaleNormal="85" workbookViewId="0">
      <pane xSplit="12" ySplit="8" topLeftCell="P201" activePane="bottomRight" state="frozen"/>
      <selection pane="topRight" activeCell="K1" sqref="K1"/>
      <selection pane="bottomLeft" activeCell="A9" sqref="A9"/>
      <selection pane="bottomRight" activeCell="S213" sqref="S213"/>
    </sheetView>
  </sheetViews>
  <sheetFormatPr defaultColWidth="8.875" defaultRowHeight="18.75"/>
  <cols>
    <col min="1" max="2" width="8.875" style="1936"/>
    <col min="3" max="3" width="19.5" style="1936" customWidth="1"/>
    <col min="4" max="4" width="5.75" style="1944" customWidth="1"/>
    <col min="5" max="6" width="15.75" style="1936" customWidth="1"/>
    <col min="7" max="7" width="61.125" style="1936" customWidth="1"/>
    <col min="8" max="8" width="6.25" style="1938" customWidth="1"/>
    <col min="9" max="10" width="9.875" style="1936" bestFit="1" customWidth="1"/>
    <col min="11" max="11" width="5.75" style="1938" customWidth="1"/>
    <col min="12" max="12" width="54.375" style="1936" customWidth="1"/>
    <col min="13" max="13" width="18.25" style="1943" customWidth="1"/>
    <col min="14" max="14" width="30.75" style="1944" customWidth="1"/>
    <col min="15" max="15" width="13.75" style="1945" customWidth="1"/>
    <col min="16" max="16" width="6.375" style="1936" customWidth="1"/>
    <col min="17" max="17" width="13.25" style="1938" customWidth="1"/>
    <col min="18" max="18" width="18.25" style="1946" customWidth="1"/>
    <col min="19" max="19" width="15.625" style="1947" customWidth="1"/>
    <col min="20" max="16384" width="8.875" style="1936"/>
  </cols>
  <sheetData>
    <row r="2" spans="1:19" ht="20.100000000000001" customHeight="1">
      <c r="D2" s="1937" t="s">
        <v>0</v>
      </c>
      <c r="E2" s="1937"/>
      <c r="F2" s="1937"/>
      <c r="G2" s="639" t="s">
        <v>4731</v>
      </c>
      <c r="I2" s="1939" t="s">
        <v>2</v>
      </c>
      <c r="J2" s="1940"/>
      <c r="K2" s="1941"/>
      <c r="L2" s="1942">
        <f>SUM(J$1:J$65505)</f>
        <v>806597</v>
      </c>
    </row>
    <row r="3" spans="1:19" ht="20.100000000000001" customHeight="1">
      <c r="D3" s="1937" t="s">
        <v>3</v>
      </c>
      <c r="E3" s="1937"/>
      <c r="F3" s="1937"/>
      <c r="G3" s="645" t="s">
        <v>1060</v>
      </c>
    </row>
    <row r="4" spans="1:19" ht="20.100000000000001" customHeight="1">
      <c r="D4" s="1937" t="s">
        <v>1516</v>
      </c>
      <c r="E4" s="1937"/>
      <c r="F4" s="1937"/>
      <c r="G4" s="645" t="s">
        <v>4732</v>
      </c>
    </row>
    <row r="5" spans="1:19" ht="20.100000000000001" customHeight="1">
      <c r="D5" s="1937" t="s">
        <v>8</v>
      </c>
      <c r="E5" s="1937"/>
      <c r="F5" s="1937"/>
      <c r="G5" s="647">
        <v>45952</v>
      </c>
      <c r="J5" s="1948"/>
      <c r="L5" s="1936" t="s">
        <v>4733</v>
      </c>
    </row>
    <row r="6" spans="1:19" ht="20.100000000000001" customHeight="1">
      <c r="D6" s="1937" t="s">
        <v>10</v>
      </c>
      <c r="E6" s="1937"/>
      <c r="F6" s="1937"/>
      <c r="G6" s="647">
        <v>45953</v>
      </c>
    </row>
    <row r="8" spans="1:19" s="1944" customFormat="1" ht="19.7" customHeight="1">
      <c r="A8" s="58"/>
      <c r="B8" s="58"/>
      <c r="C8" s="1949" t="s">
        <v>3515</v>
      </c>
      <c r="D8" s="53" t="s">
        <v>12</v>
      </c>
      <c r="E8" s="53" t="s">
        <v>13</v>
      </c>
      <c r="F8" s="53" t="s">
        <v>14</v>
      </c>
      <c r="G8" s="58" t="s">
        <v>15</v>
      </c>
      <c r="H8" s="1950" t="s">
        <v>16</v>
      </c>
      <c r="I8" s="58" t="s">
        <v>17</v>
      </c>
      <c r="J8" s="57" t="s">
        <v>18</v>
      </c>
      <c r="K8" s="57" t="s">
        <v>19</v>
      </c>
      <c r="L8" s="58" t="s">
        <v>20</v>
      </c>
      <c r="M8" s="54" t="s">
        <v>21</v>
      </c>
      <c r="N8" s="58" t="s">
        <v>22</v>
      </c>
      <c r="O8" s="1951" t="s">
        <v>23</v>
      </c>
      <c r="P8" s="53" t="s">
        <v>24</v>
      </c>
      <c r="Q8" s="58" t="s">
        <v>25</v>
      </c>
      <c r="R8" s="1951" t="s">
        <v>26</v>
      </c>
      <c r="S8" s="1952" t="s">
        <v>27</v>
      </c>
    </row>
    <row r="9" spans="1:19" s="1962" customFormat="1" ht="19.7" customHeight="1">
      <c r="A9" s="58"/>
      <c r="B9" s="58"/>
      <c r="C9" s="58"/>
      <c r="D9" s="1953"/>
      <c r="E9" s="1953"/>
      <c r="F9" s="1953"/>
      <c r="G9" s="54"/>
      <c r="H9" s="1954"/>
      <c r="I9" s="1955"/>
      <c r="J9" s="1100"/>
      <c r="K9" s="1956"/>
      <c r="L9" s="1957"/>
      <c r="M9" s="1958"/>
      <c r="N9" s="1958"/>
      <c r="O9" s="1959"/>
      <c r="P9" s="1953"/>
      <c r="Q9" s="1960"/>
      <c r="R9" s="1959"/>
      <c r="S9" s="1961"/>
    </row>
    <row r="10" spans="1:19" s="1962" customFormat="1" ht="19.7" customHeight="1">
      <c r="A10" s="58"/>
      <c r="B10" s="58"/>
      <c r="C10" s="1988"/>
      <c r="D10" s="1953"/>
      <c r="E10" s="1953"/>
      <c r="F10" s="1953"/>
      <c r="G10" s="54"/>
      <c r="H10" s="1954"/>
      <c r="I10" s="1955"/>
      <c r="J10" s="1100"/>
      <c r="K10" s="1956"/>
      <c r="L10" s="1957"/>
      <c r="M10" s="1958"/>
      <c r="N10" s="1958"/>
      <c r="O10" s="1959"/>
      <c r="P10" s="1953"/>
      <c r="Q10" s="1960"/>
      <c r="R10" s="1959"/>
      <c r="S10" s="1961"/>
    </row>
    <row r="11" spans="1:19" s="1962" customFormat="1" ht="19.7" customHeight="1">
      <c r="A11" s="58"/>
      <c r="B11" s="58"/>
      <c r="C11" s="1989"/>
      <c r="D11" s="1990" t="s">
        <v>3539</v>
      </c>
      <c r="E11" s="1991"/>
      <c r="F11" s="1991"/>
      <c r="G11" s="1992"/>
      <c r="H11" s="58"/>
      <c r="I11" s="95"/>
      <c r="J11" s="53"/>
      <c r="K11" s="58"/>
      <c r="L11" s="68"/>
      <c r="M11" s="1958"/>
      <c r="N11" s="1958"/>
      <c r="O11" s="1959"/>
      <c r="P11" s="1953"/>
      <c r="Q11" s="1960"/>
      <c r="R11" s="1959"/>
      <c r="S11" s="1961"/>
    </row>
    <row r="12" spans="1:19" s="1962" customFormat="1" ht="19.7" customHeight="1">
      <c r="A12" s="1645" t="s">
        <v>561</v>
      </c>
      <c r="B12" s="58"/>
      <c r="C12" s="58">
        <v>0.15</v>
      </c>
      <c r="D12" s="1993">
        <v>1</v>
      </c>
      <c r="E12" s="1969" t="s">
        <v>61</v>
      </c>
      <c r="F12" s="53" t="s">
        <v>55</v>
      </c>
      <c r="G12" s="1644" t="s">
        <v>3540</v>
      </c>
      <c r="H12" s="1645">
        <v>4</v>
      </c>
      <c r="I12" s="1994">
        <v>2212</v>
      </c>
      <c r="J12" s="1995">
        <f t="shared" ref="J12:J25" si="0">H12*I12</f>
        <v>8848</v>
      </c>
      <c r="K12" s="58"/>
      <c r="L12" s="68" t="s">
        <v>3541</v>
      </c>
      <c r="M12" s="1958"/>
      <c r="N12" s="1996" t="s">
        <v>4738</v>
      </c>
      <c r="O12" s="1959">
        <v>45938</v>
      </c>
      <c r="P12" s="1953"/>
      <c r="Q12" s="1963">
        <v>45952</v>
      </c>
      <c r="R12" s="1959">
        <v>45953</v>
      </c>
      <c r="S12" s="1961">
        <v>45953</v>
      </c>
    </row>
    <row r="13" spans="1:19" s="1962" customFormat="1" ht="19.7" customHeight="1">
      <c r="A13" s="1645" t="s">
        <v>561</v>
      </c>
      <c r="B13" s="58"/>
      <c r="C13" s="58">
        <v>0.2</v>
      </c>
      <c r="D13" s="1993">
        <f>D12+1</f>
        <v>2</v>
      </c>
      <c r="E13" s="1969" t="s">
        <v>61</v>
      </c>
      <c r="F13" s="53" t="s">
        <v>55</v>
      </c>
      <c r="G13" s="1644" t="s">
        <v>3543</v>
      </c>
      <c r="H13" s="1645">
        <v>4</v>
      </c>
      <c r="I13" s="1994">
        <v>2424</v>
      </c>
      <c r="J13" s="1995">
        <f t="shared" si="0"/>
        <v>9696</v>
      </c>
      <c r="K13" s="58"/>
      <c r="L13" s="68" t="s">
        <v>3544</v>
      </c>
      <c r="M13" s="1958"/>
      <c r="N13" s="1996" t="s">
        <v>4738</v>
      </c>
      <c r="O13" s="1959">
        <v>45938</v>
      </c>
      <c r="P13" s="1953"/>
      <c r="Q13" s="1963">
        <v>45952</v>
      </c>
      <c r="R13" s="1959">
        <v>45953</v>
      </c>
      <c r="S13" s="1961">
        <v>45953</v>
      </c>
    </row>
    <row r="14" spans="1:19" s="1962" customFormat="1" ht="19.7" customHeight="1">
      <c r="A14" s="1645" t="s">
        <v>561</v>
      </c>
      <c r="B14" s="58"/>
      <c r="C14" s="58">
        <v>0.1</v>
      </c>
      <c r="D14" s="1997">
        <f t="shared" ref="D14:D25" si="1">D13+1</f>
        <v>3</v>
      </c>
      <c r="E14" s="1969" t="s">
        <v>61</v>
      </c>
      <c r="F14" s="53" t="s">
        <v>55</v>
      </c>
      <c r="G14" s="1644" t="s">
        <v>3545</v>
      </c>
      <c r="H14" s="1645">
        <v>4</v>
      </c>
      <c r="I14" s="1994">
        <v>2446</v>
      </c>
      <c r="J14" s="1995">
        <f t="shared" si="0"/>
        <v>9784</v>
      </c>
      <c r="K14" s="58"/>
      <c r="L14" s="68" t="s">
        <v>3546</v>
      </c>
      <c r="M14" s="1958"/>
      <c r="N14" s="1996" t="s">
        <v>4738</v>
      </c>
      <c r="O14" s="1959">
        <v>45938</v>
      </c>
      <c r="P14" s="1953"/>
      <c r="Q14" s="1963">
        <v>45952</v>
      </c>
      <c r="R14" s="1959">
        <v>45953</v>
      </c>
      <c r="S14" s="1961">
        <v>45953</v>
      </c>
    </row>
    <row r="15" spans="1:19" s="1962" customFormat="1" ht="19.7" customHeight="1">
      <c r="A15" s="1645" t="s">
        <v>2416</v>
      </c>
      <c r="B15" s="58"/>
      <c r="C15" s="58">
        <v>0.15</v>
      </c>
      <c r="D15" s="1997">
        <f t="shared" si="1"/>
        <v>4</v>
      </c>
      <c r="E15" s="1969" t="s">
        <v>61</v>
      </c>
      <c r="F15" s="53" t="s">
        <v>55</v>
      </c>
      <c r="G15" s="1644" t="s">
        <v>3547</v>
      </c>
      <c r="H15" s="1645">
        <v>4</v>
      </c>
      <c r="I15" s="1994">
        <v>8003</v>
      </c>
      <c r="J15" s="1995">
        <f t="shared" si="0"/>
        <v>32012</v>
      </c>
      <c r="K15" s="58"/>
      <c r="L15" s="68" t="s">
        <v>3548</v>
      </c>
      <c r="M15" s="1958"/>
      <c r="N15" s="1996" t="s">
        <v>4738</v>
      </c>
      <c r="O15" s="1959">
        <v>45938</v>
      </c>
      <c r="P15" s="1953"/>
      <c r="Q15" s="1963">
        <v>45952</v>
      </c>
      <c r="R15" s="1959">
        <v>45953</v>
      </c>
      <c r="S15" s="1961">
        <v>45953</v>
      </c>
    </row>
    <row r="16" spans="1:19" s="1962" customFormat="1" ht="19.7" customHeight="1">
      <c r="A16" s="1645" t="s">
        <v>561</v>
      </c>
      <c r="B16" s="58"/>
      <c r="C16" s="58">
        <v>0.2</v>
      </c>
      <c r="D16" s="1997">
        <f t="shared" si="1"/>
        <v>5</v>
      </c>
      <c r="E16" s="1969" t="s">
        <v>61</v>
      </c>
      <c r="F16" s="53" t="s">
        <v>55</v>
      </c>
      <c r="G16" s="1644" t="s">
        <v>3549</v>
      </c>
      <c r="H16" s="1645">
        <v>2</v>
      </c>
      <c r="I16" s="1994">
        <v>3369</v>
      </c>
      <c r="J16" s="1995">
        <f t="shared" si="0"/>
        <v>6738</v>
      </c>
      <c r="K16" s="58"/>
      <c r="L16" s="68" t="s">
        <v>3550</v>
      </c>
      <c r="M16" s="1958"/>
      <c r="N16" s="1996" t="s">
        <v>4738</v>
      </c>
      <c r="O16" s="1959">
        <v>45938</v>
      </c>
      <c r="P16" s="1953"/>
      <c r="Q16" s="1963">
        <v>45952</v>
      </c>
      <c r="R16" s="1959">
        <v>45953</v>
      </c>
      <c r="S16" s="1961">
        <v>45953</v>
      </c>
    </row>
    <row r="17" spans="1:19" s="1962" customFormat="1" ht="19.7" customHeight="1">
      <c r="A17" s="1645" t="s">
        <v>42</v>
      </c>
      <c r="B17" s="58"/>
      <c r="C17" s="58">
        <v>0.05</v>
      </c>
      <c r="D17" s="1997">
        <f t="shared" si="1"/>
        <v>6</v>
      </c>
      <c r="E17" s="53" t="s">
        <v>55</v>
      </c>
      <c r="F17" s="53" t="s">
        <v>55</v>
      </c>
      <c r="G17" s="1998" t="s">
        <v>3551</v>
      </c>
      <c r="H17" s="1999">
        <v>38</v>
      </c>
      <c r="I17" s="2000">
        <v>14</v>
      </c>
      <c r="J17" s="1995">
        <f t="shared" si="0"/>
        <v>532</v>
      </c>
      <c r="K17" s="2001"/>
      <c r="L17" s="2002" t="s">
        <v>4739</v>
      </c>
      <c r="M17" s="1958"/>
      <c r="N17" s="1996" t="s">
        <v>4738</v>
      </c>
      <c r="O17" s="1959">
        <v>45938</v>
      </c>
      <c r="P17" s="1953"/>
      <c r="Q17" s="1963">
        <v>45952</v>
      </c>
      <c r="R17" s="1959">
        <v>45953</v>
      </c>
      <c r="S17" s="1961">
        <v>45953</v>
      </c>
    </row>
    <row r="18" spans="1:19" s="1962" customFormat="1" ht="19.7" customHeight="1">
      <c r="A18" s="1645" t="s">
        <v>42</v>
      </c>
      <c r="B18" s="58"/>
      <c r="C18" s="58">
        <v>0.15</v>
      </c>
      <c r="D18" s="1997">
        <f t="shared" si="1"/>
        <v>7</v>
      </c>
      <c r="E18" s="53" t="s">
        <v>55</v>
      </c>
      <c r="F18" s="53" t="s">
        <v>55</v>
      </c>
      <c r="G18" s="2003" t="s">
        <v>3553</v>
      </c>
      <c r="H18" s="1999">
        <v>2</v>
      </c>
      <c r="I18" s="2000">
        <v>276</v>
      </c>
      <c r="J18" s="1995">
        <f t="shared" si="0"/>
        <v>552</v>
      </c>
      <c r="K18" s="2001"/>
      <c r="L18" s="1975" t="s">
        <v>2297</v>
      </c>
      <c r="M18" s="1958"/>
      <c r="N18" s="1996" t="s">
        <v>4738</v>
      </c>
      <c r="O18" s="1959">
        <v>45938</v>
      </c>
      <c r="P18" s="1953"/>
      <c r="Q18" s="1963">
        <v>45952</v>
      </c>
      <c r="R18" s="1959">
        <v>45953</v>
      </c>
      <c r="S18" s="1961">
        <v>45953</v>
      </c>
    </row>
    <row r="19" spans="1:19" s="1962" customFormat="1" ht="19.7" customHeight="1">
      <c r="A19" s="1645" t="s">
        <v>42</v>
      </c>
      <c r="B19" s="58"/>
      <c r="C19" s="58">
        <v>0.05</v>
      </c>
      <c r="D19" s="1997">
        <f t="shared" si="1"/>
        <v>8</v>
      </c>
      <c r="E19" s="53" t="s">
        <v>55</v>
      </c>
      <c r="F19" s="53" t="s">
        <v>55</v>
      </c>
      <c r="G19" s="2003" t="s">
        <v>2294</v>
      </c>
      <c r="H19" s="1999">
        <v>4</v>
      </c>
      <c r="I19" s="2000">
        <v>46</v>
      </c>
      <c r="J19" s="1995">
        <f t="shared" si="0"/>
        <v>184</v>
      </c>
      <c r="K19" s="2001"/>
      <c r="L19" s="1975" t="s">
        <v>2295</v>
      </c>
      <c r="M19" s="1958"/>
      <c r="N19" s="1996" t="s">
        <v>4738</v>
      </c>
      <c r="O19" s="1959">
        <v>45938</v>
      </c>
      <c r="P19" s="1953"/>
      <c r="Q19" s="1963">
        <v>45952</v>
      </c>
      <c r="R19" s="1959">
        <v>45953</v>
      </c>
      <c r="S19" s="1961">
        <v>45953</v>
      </c>
    </row>
    <row r="20" spans="1:19" s="1962" customFormat="1" ht="19.7" customHeight="1">
      <c r="A20" s="1645" t="s">
        <v>42</v>
      </c>
      <c r="B20" s="58"/>
      <c r="C20" s="58">
        <v>0.05</v>
      </c>
      <c r="D20" s="1997">
        <f t="shared" si="1"/>
        <v>9</v>
      </c>
      <c r="E20" s="53" t="s">
        <v>55</v>
      </c>
      <c r="F20" s="53" t="s">
        <v>55</v>
      </c>
      <c r="G20" s="2003" t="s">
        <v>2311</v>
      </c>
      <c r="H20" s="1999">
        <v>22</v>
      </c>
      <c r="I20" s="2000">
        <v>15</v>
      </c>
      <c r="J20" s="1995">
        <f t="shared" si="0"/>
        <v>330</v>
      </c>
      <c r="K20" s="2001"/>
      <c r="L20" s="1975" t="s">
        <v>2312</v>
      </c>
      <c r="M20" s="1958"/>
      <c r="N20" s="1996" t="s">
        <v>4738</v>
      </c>
      <c r="O20" s="1959">
        <v>45938</v>
      </c>
      <c r="P20" s="1953"/>
      <c r="Q20" s="1963">
        <v>45952</v>
      </c>
      <c r="R20" s="1959">
        <v>45953</v>
      </c>
      <c r="S20" s="1961">
        <v>45953</v>
      </c>
    </row>
    <row r="21" spans="1:19" s="1962" customFormat="1" ht="19.7" customHeight="1">
      <c r="A21" s="1645" t="s">
        <v>42</v>
      </c>
      <c r="B21" s="58"/>
      <c r="C21" s="58">
        <v>0.03</v>
      </c>
      <c r="D21" s="1997">
        <f t="shared" si="1"/>
        <v>10</v>
      </c>
      <c r="E21" s="53" t="s">
        <v>55</v>
      </c>
      <c r="F21" s="53" t="s">
        <v>55</v>
      </c>
      <c r="G21" s="2003" t="s">
        <v>3554</v>
      </c>
      <c r="H21" s="1999">
        <v>14</v>
      </c>
      <c r="I21" s="2000">
        <v>93</v>
      </c>
      <c r="J21" s="1995">
        <f t="shared" si="0"/>
        <v>1302</v>
      </c>
      <c r="K21" s="2001"/>
      <c r="L21" s="1975" t="s">
        <v>4740</v>
      </c>
      <c r="M21" s="1958"/>
      <c r="N21" s="1996" t="s">
        <v>4738</v>
      </c>
      <c r="O21" s="1959">
        <v>45938</v>
      </c>
      <c r="P21" s="1953"/>
      <c r="Q21" s="1963">
        <v>45952</v>
      </c>
      <c r="R21" s="1959">
        <v>45953</v>
      </c>
      <c r="S21" s="1961">
        <v>45953</v>
      </c>
    </row>
    <row r="22" spans="1:19" s="1962" customFormat="1" ht="19.7" customHeight="1">
      <c r="A22" s="1645" t="s">
        <v>42</v>
      </c>
      <c r="B22" s="58"/>
      <c r="C22" s="58">
        <v>0.05</v>
      </c>
      <c r="D22" s="1997">
        <f t="shared" si="1"/>
        <v>11</v>
      </c>
      <c r="E22" s="53" t="s">
        <v>55</v>
      </c>
      <c r="F22" s="53" t="s">
        <v>55</v>
      </c>
      <c r="G22" s="2003" t="s">
        <v>3556</v>
      </c>
      <c r="H22" s="1999">
        <v>8</v>
      </c>
      <c r="I22" s="2000">
        <v>78</v>
      </c>
      <c r="J22" s="1995">
        <f t="shared" si="0"/>
        <v>624</v>
      </c>
      <c r="K22" s="2001"/>
      <c r="L22" s="1975" t="s">
        <v>4741</v>
      </c>
      <c r="M22" s="1958"/>
      <c r="N22" s="1996" t="s">
        <v>4738</v>
      </c>
      <c r="O22" s="1959">
        <v>45938</v>
      </c>
      <c r="P22" s="1953"/>
      <c r="Q22" s="1963">
        <v>45952</v>
      </c>
      <c r="R22" s="1959">
        <v>45953</v>
      </c>
      <c r="S22" s="1961">
        <v>45953</v>
      </c>
    </row>
    <row r="23" spans="1:19" s="1962" customFormat="1" ht="19.7" customHeight="1">
      <c r="A23" s="1645" t="s">
        <v>42</v>
      </c>
      <c r="B23" s="58"/>
      <c r="C23" s="58">
        <v>0.03</v>
      </c>
      <c r="D23" s="1997">
        <f t="shared" si="1"/>
        <v>12</v>
      </c>
      <c r="E23" s="53" t="s">
        <v>55</v>
      </c>
      <c r="F23" s="53" t="s">
        <v>55</v>
      </c>
      <c r="G23" s="1644" t="s">
        <v>165</v>
      </c>
      <c r="H23" s="1645">
        <v>8</v>
      </c>
      <c r="I23" s="2004">
        <v>83</v>
      </c>
      <c r="J23" s="2005">
        <f t="shared" si="0"/>
        <v>664</v>
      </c>
      <c r="K23" s="57"/>
      <c r="L23" s="68" t="s">
        <v>4742</v>
      </c>
      <c r="M23" s="1958"/>
      <c r="N23" s="1996" t="s">
        <v>4738</v>
      </c>
      <c r="O23" s="1959">
        <v>45938</v>
      </c>
      <c r="P23" s="1953"/>
      <c r="Q23" s="1963">
        <v>45952</v>
      </c>
      <c r="R23" s="1959">
        <v>45953</v>
      </c>
      <c r="S23" s="1961">
        <v>45953</v>
      </c>
    </row>
    <row r="24" spans="1:19" s="1962" customFormat="1" ht="19.7" customHeight="1">
      <c r="A24" s="1645" t="s">
        <v>42</v>
      </c>
      <c r="B24" s="58"/>
      <c r="C24" s="58">
        <v>0.05</v>
      </c>
      <c r="D24" s="1997">
        <f t="shared" si="1"/>
        <v>13</v>
      </c>
      <c r="E24" s="53" t="s">
        <v>55</v>
      </c>
      <c r="F24" s="53" t="s">
        <v>55</v>
      </c>
      <c r="G24" s="1644" t="s">
        <v>177</v>
      </c>
      <c r="H24" s="1645">
        <v>8</v>
      </c>
      <c r="I24" s="2004">
        <v>32</v>
      </c>
      <c r="J24" s="2005">
        <f t="shared" si="0"/>
        <v>256</v>
      </c>
      <c r="K24" s="57"/>
      <c r="L24" s="68" t="s">
        <v>4743</v>
      </c>
      <c r="M24" s="1958"/>
      <c r="N24" s="1996" t="s">
        <v>4738</v>
      </c>
      <c r="O24" s="1959">
        <v>45938</v>
      </c>
      <c r="P24" s="1953"/>
      <c r="Q24" s="1963">
        <v>45952</v>
      </c>
      <c r="R24" s="1959">
        <v>45953</v>
      </c>
      <c r="S24" s="1961">
        <v>45953</v>
      </c>
    </row>
    <row r="25" spans="1:19" s="1962" customFormat="1" ht="19.5" customHeight="1">
      <c r="A25" s="1645" t="s">
        <v>561</v>
      </c>
      <c r="B25" s="58"/>
      <c r="C25" s="58">
        <v>0.35</v>
      </c>
      <c r="D25" s="145">
        <f t="shared" si="1"/>
        <v>14</v>
      </c>
      <c r="E25" s="146" t="s">
        <v>61</v>
      </c>
      <c r="F25" s="28" t="s">
        <v>55</v>
      </c>
      <c r="G25" s="1649" t="s">
        <v>3560</v>
      </c>
      <c r="H25" s="739">
        <v>1</v>
      </c>
      <c r="I25" s="444">
        <v>7150</v>
      </c>
      <c r="J25" s="737">
        <f t="shared" si="0"/>
        <v>7150</v>
      </c>
      <c r="K25" s="147"/>
      <c r="L25" s="136" t="s">
        <v>3561</v>
      </c>
      <c r="M25" s="1958"/>
      <c r="N25" s="1996" t="s">
        <v>4738</v>
      </c>
      <c r="O25" s="1959">
        <v>45938</v>
      </c>
      <c r="P25" s="1953"/>
      <c r="Q25" s="1963">
        <v>45952</v>
      </c>
      <c r="R25" s="1959">
        <v>45953</v>
      </c>
      <c r="S25" s="1961">
        <v>45953</v>
      </c>
    </row>
    <row r="26" spans="1:19" s="1962" customFormat="1" ht="19.7" customHeight="1">
      <c r="A26" s="58"/>
      <c r="B26" s="58"/>
      <c r="C26" s="1988"/>
      <c r="D26" s="2006"/>
      <c r="E26" s="53"/>
      <c r="F26" s="53"/>
      <c r="G26" s="1656"/>
      <c r="H26" s="254"/>
      <c r="I26" s="95"/>
      <c r="J26" s="53"/>
      <c r="K26" s="58"/>
      <c r="L26" s="68"/>
      <c r="M26" s="1958"/>
      <c r="N26" s="1958"/>
      <c r="O26" s="1959"/>
      <c r="P26" s="1953"/>
      <c r="Q26" s="1960"/>
      <c r="R26" s="1959"/>
      <c r="S26" s="1961"/>
    </row>
    <row r="27" spans="1:19" s="1962" customFormat="1" ht="19.7" customHeight="1">
      <c r="A27" s="58"/>
      <c r="B27" s="58"/>
      <c r="C27" s="1988"/>
      <c r="D27" s="2006"/>
      <c r="E27" s="53"/>
      <c r="F27" s="53"/>
      <c r="G27" s="1964">
        <f>SUM(J12:J24)</f>
        <v>71522</v>
      </c>
      <c r="H27" s="2007"/>
      <c r="I27" s="2007"/>
      <c r="J27" s="2007"/>
      <c r="K27" s="58"/>
      <c r="L27" s="68"/>
      <c r="M27" s="1958"/>
      <c r="N27" s="1958"/>
      <c r="O27" s="1959"/>
      <c r="P27" s="1953"/>
      <c r="Q27" s="1960"/>
      <c r="R27" s="1959"/>
      <c r="S27" s="1961"/>
    </row>
    <row r="28" spans="1:19" s="1962" customFormat="1" ht="19.7" customHeight="1">
      <c r="A28" s="58"/>
      <c r="B28" s="58"/>
      <c r="C28" s="1988"/>
      <c r="D28" s="1953"/>
      <c r="E28" s="1953"/>
      <c r="F28" s="1953"/>
      <c r="G28" s="54"/>
      <c r="H28" s="1954"/>
      <c r="I28" s="1955"/>
      <c r="J28" s="1100"/>
      <c r="K28" s="1956"/>
      <c r="L28" s="1957"/>
      <c r="M28" s="1958"/>
      <c r="N28" s="1958"/>
      <c r="O28" s="1959"/>
      <c r="P28" s="1953"/>
      <c r="Q28" s="1960"/>
      <c r="R28" s="1959"/>
      <c r="S28" s="1961"/>
    </row>
    <row r="29" spans="1:19" s="1962" customFormat="1" ht="19.7" customHeight="1">
      <c r="A29" s="58"/>
      <c r="B29" s="58"/>
      <c r="C29" s="1988"/>
      <c r="D29" s="1953"/>
      <c r="E29" s="1953"/>
      <c r="F29" s="1953"/>
      <c r="G29" s="54"/>
      <c r="H29" s="1954"/>
      <c r="I29" s="1955"/>
      <c r="J29" s="1100"/>
      <c r="K29" s="1956"/>
      <c r="L29" s="1957"/>
      <c r="M29" s="1958"/>
      <c r="N29" s="1958"/>
      <c r="O29" s="1959"/>
      <c r="P29" s="1953"/>
      <c r="Q29" s="1960"/>
      <c r="R29" s="1959"/>
      <c r="S29" s="1961"/>
    </row>
    <row r="30" spans="1:19" s="1962" customFormat="1" ht="19.7" customHeight="1">
      <c r="A30" s="58"/>
      <c r="B30" s="58"/>
      <c r="C30" s="1988"/>
      <c r="D30" s="1953"/>
      <c r="E30" s="2008" t="s">
        <v>4744</v>
      </c>
      <c r="F30" s="2009"/>
      <c r="G30" s="2010"/>
      <c r="H30" s="1954"/>
      <c r="I30" s="1955"/>
      <c r="J30" s="1100"/>
      <c r="K30" s="1956"/>
      <c r="L30" s="1957"/>
      <c r="M30" s="1958"/>
      <c r="N30" s="1958"/>
      <c r="O30" s="1959"/>
      <c r="P30" s="1953"/>
      <c r="Q30" s="1960"/>
      <c r="R30" s="1959"/>
      <c r="S30" s="1961"/>
    </row>
    <row r="31" spans="1:19" s="1962" customFormat="1" ht="19.7" customHeight="1">
      <c r="A31" s="1645" t="s">
        <v>561</v>
      </c>
      <c r="B31" s="58"/>
      <c r="C31" s="58">
        <v>0.25</v>
      </c>
      <c r="D31" s="146">
        <f>+D25+1</f>
        <v>15</v>
      </c>
      <c r="E31" s="396" t="s">
        <v>61</v>
      </c>
      <c r="F31" s="28" t="s">
        <v>55</v>
      </c>
      <c r="G31" s="2011" t="s">
        <v>2207</v>
      </c>
      <c r="H31" s="2012">
        <v>1</v>
      </c>
      <c r="I31" s="2013">
        <v>3803</v>
      </c>
      <c r="J31" s="1042">
        <f t="shared" ref="J31:J37" si="2">H31*I31</f>
        <v>3803</v>
      </c>
      <c r="K31" s="1956"/>
      <c r="L31" s="1957" t="s">
        <v>4745</v>
      </c>
      <c r="M31" s="1958"/>
      <c r="N31" s="1996" t="s">
        <v>4738</v>
      </c>
      <c r="O31" s="1959">
        <v>45938</v>
      </c>
      <c r="P31" s="1953"/>
      <c r="Q31" s="1963">
        <v>45952</v>
      </c>
      <c r="R31" s="1959">
        <v>45953</v>
      </c>
      <c r="S31" s="1961">
        <v>45953</v>
      </c>
    </row>
    <row r="32" spans="1:19" s="1962" customFormat="1" ht="19.7" customHeight="1">
      <c r="A32" s="1645" t="s">
        <v>42</v>
      </c>
      <c r="B32" s="58"/>
      <c r="C32" s="58">
        <v>0.01</v>
      </c>
      <c r="D32" s="146">
        <f t="shared" ref="D32:D37" si="3">+D31+1</f>
        <v>16</v>
      </c>
      <c r="E32" s="71" t="s">
        <v>55</v>
      </c>
      <c r="F32" s="71" t="s">
        <v>55</v>
      </c>
      <c r="G32" s="2011" t="s">
        <v>2209</v>
      </c>
      <c r="H32" s="2012">
        <v>11</v>
      </c>
      <c r="I32" s="2013">
        <v>41</v>
      </c>
      <c r="J32" s="1042">
        <f t="shared" si="2"/>
        <v>451</v>
      </c>
      <c r="K32" s="1956"/>
      <c r="L32" s="1957" t="s">
        <v>4746</v>
      </c>
      <c r="M32" s="1958"/>
      <c r="N32" s="1996" t="s">
        <v>4738</v>
      </c>
      <c r="O32" s="1959">
        <v>45938</v>
      </c>
      <c r="P32" s="1953"/>
      <c r="Q32" s="1963">
        <v>45952</v>
      </c>
      <c r="R32" s="1959">
        <v>45953</v>
      </c>
      <c r="S32" s="1961">
        <v>45953</v>
      </c>
    </row>
    <row r="33" spans="1:19" s="1962" customFormat="1" ht="19.7" customHeight="1">
      <c r="A33" s="1645" t="s">
        <v>42</v>
      </c>
      <c r="B33" s="58"/>
      <c r="C33" s="58">
        <v>0.03</v>
      </c>
      <c r="D33" s="146">
        <f t="shared" si="3"/>
        <v>17</v>
      </c>
      <c r="E33" s="71" t="s">
        <v>55</v>
      </c>
      <c r="F33" s="71" t="s">
        <v>55</v>
      </c>
      <c r="G33" s="2011" t="s">
        <v>4675</v>
      </c>
      <c r="H33" s="2012">
        <v>6</v>
      </c>
      <c r="I33" s="2013">
        <v>112</v>
      </c>
      <c r="J33" s="1042">
        <f t="shared" si="2"/>
        <v>672</v>
      </c>
      <c r="K33" s="1956"/>
      <c r="L33" s="1957" t="s">
        <v>4747</v>
      </c>
      <c r="M33" s="1958"/>
      <c r="N33" s="1996" t="s">
        <v>4738</v>
      </c>
      <c r="O33" s="1959">
        <v>45938</v>
      </c>
      <c r="P33" s="1953"/>
      <c r="Q33" s="1963">
        <v>45952</v>
      </c>
      <c r="R33" s="1959">
        <v>45953</v>
      </c>
      <c r="S33" s="1961">
        <v>45953</v>
      </c>
    </row>
    <row r="34" spans="1:19" s="1962" customFormat="1" ht="19.7" customHeight="1">
      <c r="A34" s="1645" t="s">
        <v>2416</v>
      </c>
      <c r="B34" s="58"/>
      <c r="C34" s="58">
        <v>0.08</v>
      </c>
      <c r="D34" s="146">
        <f t="shared" si="3"/>
        <v>18</v>
      </c>
      <c r="E34" s="396" t="s">
        <v>61</v>
      </c>
      <c r="F34" s="28" t="s">
        <v>55</v>
      </c>
      <c r="G34" s="2011" t="s">
        <v>4748</v>
      </c>
      <c r="H34" s="2012">
        <v>1</v>
      </c>
      <c r="I34" s="2013">
        <v>15176</v>
      </c>
      <c r="J34" s="1042">
        <f t="shared" si="2"/>
        <v>15176</v>
      </c>
      <c r="K34" s="1956"/>
      <c r="L34" s="1957" t="s">
        <v>4749</v>
      </c>
      <c r="M34" s="1958"/>
      <c r="N34" s="1996" t="s">
        <v>4738</v>
      </c>
      <c r="O34" s="1959">
        <v>45938</v>
      </c>
      <c r="P34" s="1953"/>
      <c r="Q34" s="1963">
        <v>45952</v>
      </c>
      <c r="R34" s="1959">
        <v>45953</v>
      </c>
      <c r="S34" s="1961">
        <v>45953</v>
      </c>
    </row>
    <row r="35" spans="1:19" s="1962" customFormat="1" ht="19.7" customHeight="1">
      <c r="A35" s="1645" t="s">
        <v>42</v>
      </c>
      <c r="B35" s="58"/>
      <c r="C35" s="58">
        <v>0.05</v>
      </c>
      <c r="D35" s="146">
        <f t="shared" si="3"/>
        <v>19</v>
      </c>
      <c r="E35" s="71" t="s">
        <v>55</v>
      </c>
      <c r="F35" s="71" t="s">
        <v>55</v>
      </c>
      <c r="G35" s="2011" t="s">
        <v>2203</v>
      </c>
      <c r="H35" s="2012">
        <v>2</v>
      </c>
      <c r="I35" s="2013">
        <v>792</v>
      </c>
      <c r="J35" s="1042">
        <f t="shared" si="2"/>
        <v>1584</v>
      </c>
      <c r="K35" s="1956"/>
      <c r="L35" s="136" t="s">
        <v>66</v>
      </c>
      <c r="M35" s="1958"/>
      <c r="N35" s="1996" t="s">
        <v>4738</v>
      </c>
      <c r="O35" s="1959">
        <v>45938</v>
      </c>
      <c r="P35" s="1953"/>
      <c r="Q35" s="1963">
        <v>45952</v>
      </c>
      <c r="R35" s="1959">
        <v>45953</v>
      </c>
      <c r="S35" s="1961">
        <v>45953</v>
      </c>
    </row>
    <row r="36" spans="1:19" s="1962" customFormat="1" ht="19.7" customHeight="1">
      <c r="A36" s="1645" t="s">
        <v>42</v>
      </c>
      <c r="B36" s="58"/>
      <c r="C36" s="58">
        <v>0.05</v>
      </c>
      <c r="D36" s="146">
        <f t="shared" si="3"/>
        <v>20</v>
      </c>
      <c r="E36" s="28" t="s">
        <v>55</v>
      </c>
      <c r="F36" s="28" t="s">
        <v>55</v>
      </c>
      <c r="G36" s="1648" t="s">
        <v>67</v>
      </c>
      <c r="H36" s="1039">
        <v>2</v>
      </c>
      <c r="I36" s="423">
        <v>82</v>
      </c>
      <c r="J36" s="1042">
        <f t="shared" si="2"/>
        <v>164</v>
      </c>
      <c r="K36" s="147"/>
      <c r="L36" s="150" t="s">
        <v>4750</v>
      </c>
      <c r="M36" s="1958"/>
      <c r="N36" s="1996" t="s">
        <v>4738</v>
      </c>
      <c r="O36" s="1959">
        <v>45938</v>
      </c>
      <c r="P36" s="1953"/>
      <c r="Q36" s="1963">
        <v>45952</v>
      </c>
      <c r="R36" s="1959">
        <v>45953</v>
      </c>
      <c r="S36" s="1961">
        <v>45953</v>
      </c>
    </row>
    <row r="37" spans="1:19" s="1962" customFormat="1" ht="19.7" customHeight="1">
      <c r="A37" s="1645" t="s">
        <v>42</v>
      </c>
      <c r="B37" s="58"/>
      <c r="C37" s="58">
        <v>0.01</v>
      </c>
      <c r="D37" s="146">
        <f t="shared" si="3"/>
        <v>21</v>
      </c>
      <c r="E37" s="71" t="s">
        <v>55</v>
      </c>
      <c r="F37" s="71" t="s">
        <v>55</v>
      </c>
      <c r="G37" s="2011" t="s">
        <v>4672</v>
      </c>
      <c r="H37" s="2012">
        <v>2</v>
      </c>
      <c r="I37" s="2013">
        <v>187</v>
      </c>
      <c r="J37" s="2014">
        <f t="shared" si="2"/>
        <v>374</v>
      </c>
      <c r="K37" s="1956"/>
      <c r="L37" s="1957" t="s">
        <v>4746</v>
      </c>
      <c r="M37" s="1958"/>
      <c r="N37" s="1996" t="s">
        <v>4738</v>
      </c>
      <c r="O37" s="1959">
        <v>45938</v>
      </c>
      <c r="P37" s="1953"/>
      <c r="Q37" s="1963">
        <v>45952</v>
      </c>
      <c r="R37" s="1959">
        <v>45953</v>
      </c>
      <c r="S37" s="1961">
        <v>45953</v>
      </c>
    </row>
    <row r="38" spans="1:19" s="1962" customFormat="1" ht="19.7" customHeight="1">
      <c r="A38" s="58"/>
      <c r="B38" s="58"/>
      <c r="C38" s="1988"/>
      <c r="D38" s="1953"/>
      <c r="E38" s="1953"/>
      <c r="F38" s="1953"/>
      <c r="G38" s="54"/>
      <c r="H38" s="1954"/>
      <c r="I38" s="1955"/>
      <c r="J38" s="1100"/>
      <c r="K38" s="1956"/>
      <c r="L38" s="1957"/>
      <c r="M38" s="1958"/>
      <c r="N38" s="1958"/>
      <c r="O38" s="1959"/>
      <c r="P38" s="1953"/>
      <c r="Q38" s="1960"/>
      <c r="R38" s="1959"/>
      <c r="S38" s="1961"/>
    </row>
    <row r="39" spans="1:19" s="1962" customFormat="1" ht="19.7" customHeight="1">
      <c r="A39" s="58"/>
      <c r="B39" s="58"/>
      <c r="C39" s="58"/>
      <c r="D39" s="1953"/>
      <c r="E39" s="1953"/>
      <c r="F39" s="1953"/>
      <c r="G39" s="1964">
        <f>SUM(J31:J38)</f>
        <v>22224</v>
      </c>
      <c r="H39" s="1954"/>
      <c r="I39" s="1955"/>
      <c r="J39" s="1100"/>
      <c r="K39" s="1956"/>
      <c r="L39" s="1957"/>
      <c r="M39" s="1958"/>
      <c r="N39" s="1958"/>
      <c r="O39" s="1959"/>
      <c r="P39" s="1953"/>
      <c r="Q39" s="1960"/>
      <c r="R39" s="1959"/>
      <c r="S39" s="1961"/>
    </row>
    <row r="40" spans="1:19" s="1962" customFormat="1" ht="19.7" customHeight="1">
      <c r="A40" s="58"/>
      <c r="B40" s="58"/>
      <c r="C40" s="58"/>
      <c r="D40" s="1953"/>
      <c r="E40" s="1953"/>
      <c r="F40" s="1953"/>
      <c r="G40" s="54"/>
      <c r="H40" s="1954"/>
      <c r="I40" s="1955"/>
      <c r="J40" s="1100"/>
      <c r="K40" s="1956"/>
      <c r="L40" s="1957"/>
      <c r="M40" s="1958"/>
      <c r="N40" s="1958"/>
      <c r="O40" s="1959"/>
      <c r="P40" s="1953"/>
      <c r="Q40" s="1960"/>
      <c r="R40" s="1959"/>
      <c r="S40" s="1961"/>
    </row>
    <row r="41" spans="1:19" s="1962" customFormat="1" ht="19.7" customHeight="1">
      <c r="A41" s="58"/>
      <c r="B41" s="58"/>
      <c r="C41" s="58"/>
      <c r="D41" s="1953"/>
      <c r="E41" s="1953"/>
      <c r="F41" s="1953"/>
      <c r="G41" s="54"/>
      <c r="H41" s="1954"/>
      <c r="I41" s="1955"/>
      <c r="J41" s="1100"/>
      <c r="K41" s="1956"/>
      <c r="L41" s="1957"/>
      <c r="M41" s="1958"/>
      <c r="N41" s="1958"/>
      <c r="O41" s="1959"/>
      <c r="P41" s="1953"/>
      <c r="Q41" s="1960"/>
      <c r="R41" s="1959"/>
      <c r="S41" s="1961"/>
    </row>
    <row r="42" spans="1:19" s="1962" customFormat="1" ht="19.7" customHeight="1">
      <c r="A42" s="58"/>
      <c r="B42" s="58"/>
      <c r="C42" s="58"/>
      <c r="D42" s="1953"/>
      <c r="E42" s="2008" t="s">
        <v>162</v>
      </c>
      <c r="F42" s="2009"/>
      <c r="G42" s="2010"/>
      <c r="H42" s="1954"/>
      <c r="I42" s="1955"/>
      <c r="J42" s="1100"/>
      <c r="K42" s="1956"/>
      <c r="L42" s="1957"/>
      <c r="M42" s="1958"/>
      <c r="N42" s="1958"/>
      <c r="O42" s="1959"/>
      <c r="P42" s="1953"/>
      <c r="Q42" s="1960"/>
      <c r="R42" s="1959"/>
      <c r="S42" s="1961"/>
    </row>
    <row r="43" spans="1:19" s="1962" customFormat="1" ht="19.7" customHeight="1">
      <c r="A43" s="1645" t="s">
        <v>561</v>
      </c>
      <c r="B43" s="58"/>
      <c r="C43" s="58">
        <v>0.2</v>
      </c>
      <c r="D43" s="146">
        <f>+D37+1</f>
        <v>22</v>
      </c>
      <c r="E43" s="396" t="s">
        <v>61</v>
      </c>
      <c r="F43" s="28" t="s">
        <v>55</v>
      </c>
      <c r="G43" s="2011" t="s">
        <v>4683</v>
      </c>
      <c r="H43" s="2015">
        <v>1</v>
      </c>
      <c r="I43" s="2016">
        <v>2740</v>
      </c>
      <c r="J43" s="737">
        <f t="shared" ref="J43:J47" si="4">H43*I43</f>
        <v>2740</v>
      </c>
      <c r="K43" s="1956"/>
      <c r="L43" s="1957" t="s">
        <v>4684</v>
      </c>
      <c r="M43" s="1958"/>
      <c r="N43" s="1996" t="s">
        <v>4738</v>
      </c>
      <c r="O43" s="1959">
        <v>45938</v>
      </c>
      <c r="P43" s="1953"/>
      <c r="Q43" s="1963">
        <v>45952</v>
      </c>
      <c r="R43" s="1959">
        <v>45953</v>
      </c>
      <c r="S43" s="1961">
        <v>45953</v>
      </c>
    </row>
    <row r="44" spans="1:19" s="1962" customFormat="1" ht="19.7" customHeight="1">
      <c r="A44" s="1645" t="s">
        <v>42</v>
      </c>
      <c r="B44" s="58"/>
      <c r="C44" s="58">
        <v>0.01</v>
      </c>
      <c r="D44" s="146">
        <f>+D43+1</f>
        <v>23</v>
      </c>
      <c r="E44" s="71" t="s">
        <v>55</v>
      </c>
      <c r="F44" s="71" t="s">
        <v>55</v>
      </c>
      <c r="G44" s="2011" t="s">
        <v>4751</v>
      </c>
      <c r="H44" s="2015">
        <v>4</v>
      </c>
      <c r="I44" s="2016">
        <v>83</v>
      </c>
      <c r="J44" s="737">
        <f t="shared" si="4"/>
        <v>332</v>
      </c>
      <c r="K44" s="1956"/>
      <c r="L44" s="1957" t="s">
        <v>4752</v>
      </c>
      <c r="M44" s="1958"/>
      <c r="N44" s="1996" t="s">
        <v>4738</v>
      </c>
      <c r="O44" s="1959">
        <v>45938</v>
      </c>
      <c r="P44" s="1953"/>
      <c r="Q44" s="1963">
        <v>45952</v>
      </c>
      <c r="R44" s="1959">
        <v>45953</v>
      </c>
      <c r="S44" s="1961">
        <v>45953</v>
      </c>
    </row>
    <row r="45" spans="1:19" s="1962" customFormat="1" ht="19.7" customHeight="1">
      <c r="A45" s="1645" t="s">
        <v>561</v>
      </c>
      <c r="B45" s="58"/>
      <c r="C45" s="58">
        <v>0.1</v>
      </c>
      <c r="D45" s="146">
        <f>+D44+1</f>
        <v>24</v>
      </c>
      <c r="E45" s="396" t="s">
        <v>61</v>
      </c>
      <c r="F45" s="28" t="s">
        <v>55</v>
      </c>
      <c r="G45" s="2011" t="s">
        <v>4753</v>
      </c>
      <c r="H45" s="2015">
        <v>1</v>
      </c>
      <c r="I45" s="2016">
        <v>4040</v>
      </c>
      <c r="J45" s="737">
        <f t="shared" si="4"/>
        <v>4040</v>
      </c>
      <c r="K45" s="1956"/>
      <c r="L45" s="1957" t="s">
        <v>4754</v>
      </c>
      <c r="M45" s="1958"/>
      <c r="N45" s="1996" t="s">
        <v>4738</v>
      </c>
      <c r="O45" s="1959">
        <v>45938</v>
      </c>
      <c r="P45" s="1953"/>
      <c r="Q45" s="1963">
        <v>45952</v>
      </c>
      <c r="R45" s="1959">
        <v>45953</v>
      </c>
      <c r="S45" s="1961">
        <v>45953</v>
      </c>
    </row>
    <row r="46" spans="1:19" s="1962" customFormat="1" ht="19.7" customHeight="1">
      <c r="A46" s="1645" t="s">
        <v>561</v>
      </c>
      <c r="B46" s="58"/>
      <c r="C46" s="58">
        <v>0.15</v>
      </c>
      <c r="D46" s="146">
        <f t="shared" ref="D46:D47" si="5">+D45+1</f>
        <v>25</v>
      </c>
      <c r="E46" s="396" t="s">
        <v>61</v>
      </c>
      <c r="F46" s="28" t="s">
        <v>55</v>
      </c>
      <c r="G46" s="2011" t="s">
        <v>4755</v>
      </c>
      <c r="H46" s="2015">
        <v>1</v>
      </c>
      <c r="I46" s="2016">
        <v>2940</v>
      </c>
      <c r="J46" s="737">
        <f t="shared" si="4"/>
        <v>2940</v>
      </c>
      <c r="K46" s="1956"/>
      <c r="L46" s="1957" t="s">
        <v>4756</v>
      </c>
      <c r="M46" s="1958"/>
      <c r="N46" s="1996" t="s">
        <v>4738</v>
      </c>
      <c r="O46" s="1959">
        <v>45938</v>
      </c>
      <c r="P46" s="1953"/>
      <c r="Q46" s="1963">
        <v>45952</v>
      </c>
      <c r="R46" s="1959">
        <v>45953</v>
      </c>
      <c r="S46" s="1961">
        <v>45953</v>
      </c>
    </row>
    <row r="47" spans="1:19" s="1962" customFormat="1" ht="19.7" customHeight="1">
      <c r="A47" s="1645" t="s">
        <v>2451</v>
      </c>
      <c r="B47" s="58"/>
      <c r="C47" s="58">
        <v>0.08</v>
      </c>
      <c r="D47" s="146">
        <f t="shared" si="5"/>
        <v>26</v>
      </c>
      <c r="E47" s="396" t="s">
        <v>61</v>
      </c>
      <c r="F47" s="28" t="s">
        <v>55</v>
      </c>
      <c r="G47" s="2011" t="s">
        <v>4757</v>
      </c>
      <c r="H47" s="2015">
        <v>1</v>
      </c>
      <c r="I47" s="2016">
        <v>3897</v>
      </c>
      <c r="J47" s="737">
        <f t="shared" si="4"/>
        <v>3897</v>
      </c>
      <c r="K47" s="1956"/>
      <c r="L47" s="1957" t="s">
        <v>4758</v>
      </c>
      <c r="M47" s="1958"/>
      <c r="N47" s="1996" t="s">
        <v>4738</v>
      </c>
      <c r="O47" s="1959">
        <v>45938</v>
      </c>
      <c r="P47" s="1953"/>
      <c r="Q47" s="1963">
        <v>45952</v>
      </c>
      <c r="R47" s="1959">
        <v>45953</v>
      </c>
      <c r="S47" s="1961">
        <v>45953</v>
      </c>
    </row>
    <row r="48" spans="1:19" s="1962" customFormat="1" ht="19.7" customHeight="1">
      <c r="A48" s="58"/>
      <c r="B48" s="58"/>
      <c r="C48" s="58"/>
      <c r="D48" s="1953"/>
      <c r="E48" s="1953"/>
      <c r="F48" s="1953"/>
      <c r="G48" s="54"/>
      <c r="H48" s="1954"/>
      <c r="I48" s="1955"/>
      <c r="J48" s="1100"/>
      <c r="K48" s="1956"/>
      <c r="L48" s="1957"/>
      <c r="M48" s="1958"/>
      <c r="N48" s="1958"/>
      <c r="O48" s="1959"/>
      <c r="P48" s="1953"/>
      <c r="Q48" s="1960"/>
      <c r="R48" s="1959"/>
      <c r="S48" s="1961"/>
    </row>
    <row r="49" spans="1:19" s="1962" customFormat="1" ht="19.7" customHeight="1">
      <c r="A49" s="58"/>
      <c r="B49" s="58"/>
      <c r="C49" s="58"/>
      <c r="D49" s="1953"/>
      <c r="E49" s="1953"/>
      <c r="F49" s="1953"/>
      <c r="G49" s="1964">
        <f>SUM(J43:J48)</f>
        <v>13949</v>
      </c>
      <c r="H49" s="1954"/>
      <c r="I49" s="1955"/>
      <c r="J49" s="1100"/>
      <c r="K49" s="1956"/>
      <c r="L49" s="1957"/>
      <c r="M49" s="1958"/>
      <c r="N49" s="1958"/>
      <c r="O49" s="1959"/>
      <c r="P49" s="1953"/>
      <c r="Q49" s="1960"/>
      <c r="R49" s="1959"/>
      <c r="S49" s="1961"/>
    </row>
    <row r="50" spans="1:19" s="1962" customFormat="1" ht="19.7" customHeight="1">
      <c r="A50" s="58"/>
      <c r="B50" s="58"/>
      <c r="C50" s="58"/>
      <c r="D50" s="1953"/>
      <c r="E50" s="1953"/>
      <c r="F50" s="1953"/>
      <c r="G50" s="54"/>
      <c r="H50" s="1954"/>
      <c r="I50" s="1955"/>
      <c r="J50" s="1100"/>
      <c r="K50" s="1956"/>
      <c r="L50" s="1957"/>
      <c r="M50" s="1958"/>
      <c r="N50" s="1958"/>
      <c r="O50" s="1959"/>
      <c r="P50" s="1953"/>
      <c r="Q50" s="1960"/>
      <c r="R50" s="1959"/>
      <c r="S50" s="1961"/>
    </row>
    <row r="51" spans="1:19" s="1962" customFormat="1" ht="19.7" customHeight="1">
      <c r="A51" s="58"/>
      <c r="B51" s="58"/>
      <c r="C51" s="58"/>
      <c r="D51" s="1953"/>
      <c r="E51" s="1953"/>
      <c r="F51" s="1953"/>
      <c r="G51" s="54"/>
      <c r="H51" s="1954"/>
      <c r="I51" s="1955"/>
      <c r="J51" s="1100"/>
      <c r="K51" s="1956"/>
      <c r="L51" s="1957"/>
      <c r="M51" s="1958"/>
      <c r="N51" s="1958"/>
      <c r="O51" s="1959"/>
      <c r="P51" s="1953"/>
      <c r="Q51" s="1960"/>
      <c r="R51" s="1959"/>
      <c r="S51" s="1961"/>
    </row>
    <row r="52" spans="1:19" s="1962" customFormat="1" ht="19.7" customHeight="1">
      <c r="A52" s="58"/>
      <c r="B52" s="58"/>
      <c r="C52" s="58"/>
      <c r="D52" s="1953"/>
      <c r="E52" s="467" t="s">
        <v>4734</v>
      </c>
      <c r="F52" s="468"/>
      <c r="G52" s="469"/>
      <c r="H52" s="366"/>
      <c r="I52" s="168"/>
      <c r="J52" s="257"/>
      <c r="K52" s="271"/>
      <c r="L52" s="166"/>
      <c r="M52" s="1958"/>
      <c r="N52" s="1958"/>
      <c r="O52" s="1959"/>
      <c r="P52" s="1953"/>
      <c r="Q52" s="1960"/>
      <c r="R52" s="1959"/>
      <c r="S52" s="1961"/>
    </row>
    <row r="53" spans="1:19" s="1962" customFormat="1" ht="19.7" customHeight="1">
      <c r="A53" s="1645" t="s">
        <v>561</v>
      </c>
      <c r="B53" s="58"/>
      <c r="C53" s="58">
        <v>0.15</v>
      </c>
      <c r="D53" s="146">
        <f>+D47+1</f>
        <v>27</v>
      </c>
      <c r="E53" s="396" t="s">
        <v>61</v>
      </c>
      <c r="F53" s="28" t="s">
        <v>55</v>
      </c>
      <c r="G53" s="419" t="s">
        <v>529</v>
      </c>
      <c r="H53" s="431">
        <v>1</v>
      </c>
      <c r="I53" s="433">
        <v>2320</v>
      </c>
      <c r="J53" s="737">
        <f t="shared" ref="J53:J57" si="6">H53*I53</f>
        <v>2320</v>
      </c>
      <c r="K53" s="217"/>
      <c r="L53" s="73" t="s">
        <v>595</v>
      </c>
      <c r="M53" s="1958"/>
      <c r="N53" s="1996" t="s">
        <v>4738</v>
      </c>
      <c r="O53" s="1959">
        <v>45938</v>
      </c>
      <c r="P53" s="1953"/>
      <c r="Q53" s="1963">
        <v>45952</v>
      </c>
      <c r="R53" s="1959">
        <v>45953</v>
      </c>
      <c r="S53" s="1961">
        <v>45953</v>
      </c>
    </row>
    <row r="54" spans="1:19" s="1962" customFormat="1" ht="19.7" customHeight="1">
      <c r="A54" s="1645" t="s">
        <v>42</v>
      </c>
      <c r="B54" s="58"/>
      <c r="C54" s="58">
        <v>0.05</v>
      </c>
      <c r="D54" s="146">
        <f t="shared" ref="D54:D57" si="7">+D53+1</f>
        <v>28</v>
      </c>
      <c r="E54" s="71" t="s">
        <v>55</v>
      </c>
      <c r="F54" s="71" t="s">
        <v>55</v>
      </c>
      <c r="G54" s="397" t="s">
        <v>596</v>
      </c>
      <c r="H54" s="431">
        <v>1</v>
      </c>
      <c r="I54" s="433">
        <v>1178</v>
      </c>
      <c r="J54" s="737">
        <f t="shared" si="6"/>
        <v>1178</v>
      </c>
      <c r="K54" s="73"/>
      <c r="L54" s="38" t="s">
        <v>597</v>
      </c>
      <c r="M54" s="1958"/>
      <c r="N54" s="1996" t="s">
        <v>4738</v>
      </c>
      <c r="O54" s="1959">
        <v>45938</v>
      </c>
      <c r="P54" s="1953"/>
      <c r="Q54" s="1963">
        <v>45952</v>
      </c>
      <c r="R54" s="1959">
        <v>45953</v>
      </c>
      <c r="S54" s="1961">
        <v>45953</v>
      </c>
    </row>
    <row r="55" spans="1:19" s="1962" customFormat="1" ht="19.7" customHeight="1">
      <c r="A55" s="1645" t="s">
        <v>42</v>
      </c>
      <c r="B55" s="58"/>
      <c r="C55" s="58">
        <v>0.01</v>
      </c>
      <c r="D55" s="146">
        <f t="shared" si="7"/>
        <v>29</v>
      </c>
      <c r="E55" s="302" t="s">
        <v>2456</v>
      </c>
      <c r="F55" s="28" t="s">
        <v>55</v>
      </c>
      <c r="G55" s="1788" t="s">
        <v>4759</v>
      </c>
      <c r="H55" s="1664">
        <v>1</v>
      </c>
      <c r="I55" s="2017">
        <v>157</v>
      </c>
      <c r="J55" s="737">
        <f t="shared" si="6"/>
        <v>157</v>
      </c>
      <c r="K55" s="374"/>
      <c r="L55" s="1790" t="s">
        <v>4048</v>
      </c>
      <c r="M55" s="1958"/>
      <c r="N55" s="1996" t="s">
        <v>4738</v>
      </c>
      <c r="O55" s="1959">
        <v>45938</v>
      </c>
      <c r="P55" s="1953"/>
      <c r="Q55" s="1963">
        <v>45952</v>
      </c>
      <c r="R55" s="1959">
        <v>45953</v>
      </c>
      <c r="S55" s="1961">
        <v>45953</v>
      </c>
    </row>
    <row r="56" spans="1:19" s="1962" customFormat="1" ht="19.7" customHeight="1">
      <c r="A56" s="1645" t="s">
        <v>42</v>
      </c>
      <c r="B56" s="58"/>
      <c r="C56" s="58">
        <v>0.01</v>
      </c>
      <c r="D56" s="146">
        <f t="shared" si="7"/>
        <v>30</v>
      </c>
      <c r="E56" s="302" t="s">
        <v>2456</v>
      </c>
      <c r="F56" s="28" t="s">
        <v>55</v>
      </c>
      <c r="G56" s="2018" t="s">
        <v>2457</v>
      </c>
      <c r="H56" s="2019">
        <v>1</v>
      </c>
      <c r="I56" s="2020">
        <v>157</v>
      </c>
      <c r="J56" s="704">
        <f t="shared" si="6"/>
        <v>157</v>
      </c>
      <c r="K56" s="374"/>
      <c r="L56" s="1790" t="s">
        <v>4048</v>
      </c>
      <c r="M56" s="1958"/>
      <c r="N56" s="2021" t="s">
        <v>4760</v>
      </c>
      <c r="O56" s="1959">
        <v>45939</v>
      </c>
      <c r="P56" s="1953"/>
      <c r="Q56" s="1963">
        <v>45952</v>
      </c>
      <c r="R56" s="1959">
        <v>45953</v>
      </c>
      <c r="S56" s="1961">
        <v>45953</v>
      </c>
    </row>
    <row r="57" spans="1:19" s="1962" customFormat="1" ht="19.7" customHeight="1">
      <c r="A57" s="1645" t="s">
        <v>42</v>
      </c>
      <c r="B57" s="58"/>
      <c r="C57" s="58">
        <v>0.01</v>
      </c>
      <c r="D57" s="146">
        <f t="shared" si="7"/>
        <v>31</v>
      </c>
      <c r="E57" s="71" t="s">
        <v>55</v>
      </c>
      <c r="F57" s="71" t="s">
        <v>55</v>
      </c>
      <c r="G57" s="397" t="s">
        <v>603</v>
      </c>
      <c r="H57" s="431">
        <v>2</v>
      </c>
      <c r="I57" s="433">
        <v>346</v>
      </c>
      <c r="J57" s="737">
        <f t="shared" si="6"/>
        <v>692</v>
      </c>
      <c r="K57" s="218"/>
      <c r="L57" s="399" t="s">
        <v>604</v>
      </c>
      <c r="M57" s="1958"/>
      <c r="N57" s="1996" t="s">
        <v>4738</v>
      </c>
      <c r="O57" s="1959">
        <v>45938</v>
      </c>
      <c r="P57" s="1953"/>
      <c r="Q57" s="1963">
        <v>45952</v>
      </c>
      <c r="R57" s="1959">
        <v>45953</v>
      </c>
      <c r="S57" s="1961">
        <v>45953</v>
      </c>
    </row>
    <row r="58" spans="1:19" s="1962" customFormat="1" ht="19.7" customHeight="1">
      <c r="A58" s="58"/>
      <c r="B58" s="58"/>
      <c r="C58" s="58"/>
      <c r="D58" s="1953"/>
      <c r="E58" s="1953"/>
      <c r="F58" s="1953"/>
      <c r="G58" s="54"/>
      <c r="H58" s="1954"/>
      <c r="I58" s="1955"/>
      <c r="J58" s="1100"/>
      <c r="K58" s="1956"/>
      <c r="L58" s="1957"/>
      <c r="M58" s="1958"/>
      <c r="N58" s="1958"/>
      <c r="O58" s="1959"/>
      <c r="P58" s="1953"/>
      <c r="Q58" s="1960"/>
      <c r="R58" s="1959"/>
      <c r="S58" s="1961"/>
    </row>
    <row r="59" spans="1:19" s="1962" customFormat="1" ht="19.7" customHeight="1">
      <c r="A59" s="58"/>
      <c r="B59" s="58"/>
      <c r="C59" s="58"/>
      <c r="D59" s="1953"/>
      <c r="E59" s="1953"/>
      <c r="F59" s="1953"/>
      <c r="G59" s="1964">
        <f>SUM(J53:J58)</f>
        <v>4504</v>
      </c>
      <c r="H59" s="1954"/>
      <c r="I59" s="1955"/>
      <c r="J59" s="1100"/>
      <c r="K59" s="1956"/>
      <c r="L59" s="1957"/>
      <c r="M59" s="1958"/>
      <c r="N59" s="1958"/>
      <c r="O59" s="1959"/>
      <c r="P59" s="1953"/>
      <c r="Q59" s="1960"/>
      <c r="R59" s="1959"/>
      <c r="S59" s="1961"/>
    </row>
    <row r="60" spans="1:19" s="1962" customFormat="1" ht="19.7" customHeight="1">
      <c r="A60" s="58"/>
      <c r="B60" s="58"/>
      <c r="C60" s="58"/>
      <c r="D60" s="1953"/>
      <c r="E60" s="1953"/>
      <c r="F60" s="1953"/>
      <c r="G60" s="54"/>
      <c r="H60" s="1954"/>
      <c r="I60" s="1955"/>
      <c r="J60" s="1100"/>
      <c r="K60" s="1956"/>
      <c r="L60" s="1957"/>
      <c r="M60" s="1958"/>
      <c r="N60" s="1958"/>
      <c r="O60" s="1959"/>
      <c r="P60" s="1953"/>
      <c r="Q60" s="1960"/>
      <c r="R60" s="1959"/>
      <c r="S60" s="1961"/>
    </row>
    <row r="61" spans="1:19" s="1962" customFormat="1" ht="19.7" customHeight="1">
      <c r="A61" s="58"/>
      <c r="B61" s="58"/>
      <c r="C61" s="58"/>
      <c r="D61" s="1953"/>
      <c r="E61" s="1953"/>
      <c r="F61" s="1953"/>
      <c r="G61" s="54"/>
      <c r="H61" s="1954"/>
      <c r="I61" s="1955"/>
      <c r="J61" s="1100"/>
      <c r="K61" s="1956"/>
      <c r="L61" s="1957"/>
      <c r="M61" s="1958"/>
      <c r="N61" s="1958"/>
      <c r="O61" s="1959"/>
      <c r="P61" s="1953"/>
      <c r="Q61" s="1960"/>
      <c r="R61" s="1959"/>
      <c r="S61" s="1961"/>
    </row>
    <row r="62" spans="1:19" s="1962" customFormat="1" ht="19.7" customHeight="1">
      <c r="A62" s="58"/>
      <c r="B62" s="58"/>
      <c r="C62" s="58"/>
      <c r="D62" s="1953"/>
      <c r="E62" s="1953"/>
      <c r="F62" s="1953"/>
      <c r="G62" s="54"/>
      <c r="H62" s="1954"/>
      <c r="I62" s="1955"/>
      <c r="J62" s="1100"/>
      <c r="K62" s="1956"/>
      <c r="L62" s="1957"/>
      <c r="M62" s="1958"/>
      <c r="N62" s="1958"/>
      <c r="O62" s="1959"/>
      <c r="P62" s="1953"/>
      <c r="Q62" s="1960"/>
      <c r="R62" s="1959"/>
      <c r="S62" s="1961"/>
    </row>
    <row r="63" spans="1:19" s="1962" customFormat="1" ht="19.7" customHeight="1">
      <c r="A63" s="58"/>
      <c r="B63" s="58"/>
      <c r="C63" s="1944"/>
      <c r="D63" s="2022"/>
      <c r="E63" s="2008" t="s">
        <v>1702</v>
      </c>
      <c r="F63" s="2009"/>
      <c r="G63" s="2010"/>
      <c r="H63" s="2023"/>
      <c r="I63" s="1955"/>
      <c r="J63" s="1100"/>
      <c r="K63" s="1956"/>
      <c r="L63" s="1957"/>
      <c r="M63" s="1958"/>
      <c r="N63" s="1958"/>
      <c r="O63" s="1959"/>
      <c r="P63" s="1953"/>
      <c r="Q63" s="1960"/>
      <c r="R63" s="1959"/>
      <c r="S63" s="1961"/>
    </row>
    <row r="64" spans="1:19" s="1962" customFormat="1" ht="19.7" customHeight="1">
      <c r="A64" s="1645" t="s">
        <v>42</v>
      </c>
      <c r="B64" s="58"/>
      <c r="C64" s="1949">
        <f>1.15*H64</f>
        <v>1.1499999999999999</v>
      </c>
      <c r="D64" s="1969">
        <f>+D57+1</f>
        <v>32</v>
      </c>
      <c r="E64" s="53" t="s">
        <v>3688</v>
      </c>
      <c r="F64" s="53" t="s">
        <v>38</v>
      </c>
      <c r="G64" s="2011" t="s">
        <v>3689</v>
      </c>
      <c r="H64" s="2015">
        <v>1</v>
      </c>
      <c r="I64" s="2024">
        <v>14600</v>
      </c>
      <c r="J64" s="2025">
        <f t="shared" ref="J64:J81" si="8">H64*I64</f>
        <v>14600</v>
      </c>
      <c r="K64" s="1956"/>
      <c r="L64" s="1980" t="s">
        <v>3690</v>
      </c>
      <c r="M64" s="1958" t="s">
        <v>3691</v>
      </c>
      <c r="N64" s="1996" t="s">
        <v>4738</v>
      </c>
      <c r="O64" s="1959">
        <v>45938</v>
      </c>
      <c r="P64" s="1953"/>
      <c r="Q64" s="1963">
        <v>45952</v>
      </c>
      <c r="R64" s="1959">
        <v>45953</v>
      </c>
      <c r="S64" s="1961">
        <v>45953</v>
      </c>
    </row>
    <row r="65" spans="1:19" s="1962" customFormat="1" ht="19.7" customHeight="1">
      <c r="A65" s="1645" t="s">
        <v>42</v>
      </c>
      <c r="B65" s="58"/>
      <c r="C65" s="1949">
        <f>0.003*H65</f>
        <v>2.4E-2</v>
      </c>
      <c r="D65" s="1969">
        <f t="shared" ref="D65:D81" si="9">+D64+1</f>
        <v>33</v>
      </c>
      <c r="E65" s="1978" t="s">
        <v>55</v>
      </c>
      <c r="F65" s="1978" t="s">
        <v>55</v>
      </c>
      <c r="G65" s="1681" t="s">
        <v>484</v>
      </c>
      <c r="H65" s="2015">
        <v>8</v>
      </c>
      <c r="I65" s="2024">
        <v>99</v>
      </c>
      <c r="J65" s="2025">
        <f t="shared" si="8"/>
        <v>792</v>
      </c>
      <c r="K65" s="1956"/>
      <c r="L65" s="1980" t="s">
        <v>4761</v>
      </c>
      <c r="M65" s="1958" t="s">
        <v>3691</v>
      </c>
      <c r="N65" s="1996" t="s">
        <v>4738</v>
      </c>
      <c r="O65" s="1959">
        <v>45938</v>
      </c>
      <c r="P65" s="1953"/>
      <c r="Q65" s="1963">
        <v>45952</v>
      </c>
      <c r="R65" s="1959">
        <v>45953</v>
      </c>
      <c r="S65" s="1961">
        <v>45953</v>
      </c>
    </row>
    <row r="66" spans="1:19" s="1962" customFormat="1" ht="19.7" customHeight="1">
      <c r="A66" s="1645" t="s">
        <v>42</v>
      </c>
      <c r="B66" s="58"/>
      <c r="C66" s="1949">
        <f>0.002*H66</f>
        <v>2.8000000000000001E-2</v>
      </c>
      <c r="D66" s="1969">
        <f t="shared" si="9"/>
        <v>34</v>
      </c>
      <c r="E66" s="1978" t="s">
        <v>55</v>
      </c>
      <c r="F66" s="1978" t="s">
        <v>55</v>
      </c>
      <c r="G66" s="1681" t="s">
        <v>510</v>
      </c>
      <c r="H66" s="2015">
        <v>14</v>
      </c>
      <c r="I66" s="2024">
        <v>99</v>
      </c>
      <c r="J66" s="2025">
        <f t="shared" si="8"/>
        <v>1386</v>
      </c>
      <c r="K66" s="1956"/>
      <c r="L66" s="1980" t="s">
        <v>4762</v>
      </c>
      <c r="M66" s="1958" t="s">
        <v>3691</v>
      </c>
      <c r="N66" s="1996" t="s">
        <v>4738</v>
      </c>
      <c r="O66" s="1959">
        <v>45938</v>
      </c>
      <c r="P66" s="1953"/>
      <c r="Q66" s="1963">
        <v>45952</v>
      </c>
      <c r="R66" s="1959">
        <v>45953</v>
      </c>
      <c r="S66" s="1961">
        <v>45953</v>
      </c>
    </row>
    <row r="67" spans="1:19" s="1962" customFormat="1" ht="19.7" customHeight="1">
      <c r="A67" s="1645" t="s">
        <v>42</v>
      </c>
      <c r="B67" s="58"/>
      <c r="C67" s="58">
        <f>0.01*H67</f>
        <v>0.12</v>
      </c>
      <c r="D67" s="1969">
        <f t="shared" si="9"/>
        <v>35</v>
      </c>
      <c r="E67" s="1978" t="s">
        <v>55</v>
      </c>
      <c r="F67" s="1978" t="s">
        <v>55</v>
      </c>
      <c r="G67" s="2011" t="s">
        <v>1234</v>
      </c>
      <c r="H67" s="2015">
        <v>12</v>
      </c>
      <c r="I67" s="2016">
        <v>47</v>
      </c>
      <c r="J67" s="1100">
        <f t="shared" si="8"/>
        <v>564</v>
      </c>
      <c r="K67" s="1956"/>
      <c r="L67" s="1980" t="s">
        <v>4763</v>
      </c>
      <c r="M67" s="1958" t="s">
        <v>3692</v>
      </c>
      <c r="N67" s="1996" t="s">
        <v>4738</v>
      </c>
      <c r="O67" s="1959">
        <v>45938</v>
      </c>
      <c r="P67" s="1953"/>
      <c r="Q67" s="1963">
        <v>45952</v>
      </c>
      <c r="R67" s="1959">
        <v>45953</v>
      </c>
      <c r="S67" s="1961">
        <v>45953</v>
      </c>
    </row>
    <row r="68" spans="1:19" s="1962" customFormat="1" ht="19.7" customHeight="1">
      <c r="A68" s="1645" t="s">
        <v>42</v>
      </c>
      <c r="B68" s="58"/>
      <c r="C68" s="58">
        <f>0.01*H68</f>
        <v>0.02</v>
      </c>
      <c r="D68" s="1969">
        <f t="shared" si="9"/>
        <v>36</v>
      </c>
      <c r="E68" s="1978" t="s">
        <v>55</v>
      </c>
      <c r="F68" s="1978" t="s">
        <v>55</v>
      </c>
      <c r="G68" s="2026" t="s">
        <v>3693</v>
      </c>
      <c r="H68" s="2027">
        <v>2</v>
      </c>
      <c r="I68" s="2028">
        <v>116</v>
      </c>
      <c r="J68" s="1100">
        <f t="shared" si="8"/>
        <v>232</v>
      </c>
      <c r="K68" s="1100"/>
      <c r="L68" s="68" t="s">
        <v>3694</v>
      </c>
      <c r="M68" s="1958" t="s">
        <v>3691</v>
      </c>
      <c r="N68" s="1996" t="s">
        <v>4738</v>
      </c>
      <c r="O68" s="1959">
        <v>45938</v>
      </c>
      <c r="P68" s="1953"/>
      <c r="Q68" s="1963">
        <v>45952</v>
      </c>
      <c r="R68" s="1959">
        <v>45953</v>
      </c>
      <c r="S68" s="1961">
        <v>45953</v>
      </c>
    </row>
    <row r="69" spans="1:19" s="1944" customFormat="1" ht="19.7" customHeight="1">
      <c r="A69" s="431" t="s">
        <v>3755</v>
      </c>
      <c r="B69" s="58"/>
      <c r="C69" s="58">
        <v>0.08</v>
      </c>
      <c r="D69" s="146">
        <f>+D68+1</f>
        <v>37</v>
      </c>
      <c r="E69" s="131" t="s">
        <v>55</v>
      </c>
      <c r="F69" s="131" t="s">
        <v>55</v>
      </c>
      <c r="G69" s="428" t="s">
        <v>3756</v>
      </c>
      <c r="H69" s="1547">
        <v>1</v>
      </c>
      <c r="I69" s="433">
        <v>582</v>
      </c>
      <c r="J69" s="257">
        <f t="shared" si="8"/>
        <v>582</v>
      </c>
      <c r="K69" s="215"/>
      <c r="L69" s="166" t="s">
        <v>3757</v>
      </c>
      <c r="M69" s="218" t="s">
        <v>3758</v>
      </c>
      <c r="N69" s="1996" t="s">
        <v>4738</v>
      </c>
      <c r="O69" s="1959">
        <v>45938</v>
      </c>
      <c r="P69" s="1953"/>
      <c r="Q69" s="1963">
        <v>45952</v>
      </c>
      <c r="R69" s="1959">
        <v>45953</v>
      </c>
      <c r="S69" s="1961">
        <v>45953</v>
      </c>
    </row>
    <row r="70" spans="1:19" s="1944" customFormat="1" ht="19.7" customHeight="1">
      <c r="A70" s="431" t="s">
        <v>182</v>
      </c>
      <c r="B70" s="58"/>
      <c r="C70" s="58">
        <v>0.15</v>
      </c>
      <c r="D70" s="146">
        <f t="shared" ref="D70:D75" si="10">+D69+1</f>
        <v>38</v>
      </c>
      <c r="E70" s="131" t="s">
        <v>55</v>
      </c>
      <c r="F70" s="131" t="s">
        <v>55</v>
      </c>
      <c r="G70" s="428" t="s">
        <v>3759</v>
      </c>
      <c r="H70" s="1547">
        <v>1</v>
      </c>
      <c r="I70" s="433">
        <v>1017</v>
      </c>
      <c r="J70" s="257">
        <f t="shared" si="8"/>
        <v>1017</v>
      </c>
      <c r="K70" s="215"/>
      <c r="L70" s="166" t="s">
        <v>3760</v>
      </c>
      <c r="M70" s="218" t="s">
        <v>3758</v>
      </c>
      <c r="N70" s="1996" t="s">
        <v>4738</v>
      </c>
      <c r="O70" s="1959">
        <v>45938</v>
      </c>
      <c r="P70" s="1953"/>
      <c r="Q70" s="1963">
        <v>45952</v>
      </c>
      <c r="R70" s="1959">
        <v>45953</v>
      </c>
      <c r="S70" s="1961">
        <v>45953</v>
      </c>
    </row>
    <row r="71" spans="1:19" s="1944" customFormat="1" ht="19.7" customHeight="1">
      <c r="A71" s="431" t="s">
        <v>267</v>
      </c>
      <c r="B71" s="58"/>
      <c r="C71" s="58">
        <v>0.05</v>
      </c>
      <c r="D71" s="146">
        <f t="shared" si="10"/>
        <v>39</v>
      </c>
      <c r="E71" s="131" t="s">
        <v>55</v>
      </c>
      <c r="F71" s="131" t="s">
        <v>55</v>
      </c>
      <c r="G71" s="428" t="s">
        <v>3761</v>
      </c>
      <c r="H71" s="1547">
        <v>1</v>
      </c>
      <c r="I71" s="433">
        <v>14</v>
      </c>
      <c r="J71" s="257">
        <f t="shared" si="8"/>
        <v>14</v>
      </c>
      <c r="K71" s="215"/>
      <c r="L71" s="166" t="s">
        <v>3762</v>
      </c>
      <c r="M71" s="218" t="s">
        <v>3758</v>
      </c>
      <c r="N71" s="1996" t="s">
        <v>4738</v>
      </c>
      <c r="O71" s="1959">
        <v>45938</v>
      </c>
      <c r="P71" s="1953"/>
      <c r="Q71" s="1963">
        <v>45952</v>
      </c>
      <c r="R71" s="1959">
        <v>45953</v>
      </c>
      <c r="S71" s="1961">
        <v>45953</v>
      </c>
    </row>
    <row r="72" spans="1:19" s="1944" customFormat="1" ht="19.7" customHeight="1">
      <c r="A72" s="431" t="s">
        <v>267</v>
      </c>
      <c r="B72" s="58"/>
      <c r="C72" s="58">
        <v>0.05</v>
      </c>
      <c r="D72" s="146">
        <f t="shared" si="10"/>
        <v>40</v>
      </c>
      <c r="E72" s="131" t="s">
        <v>55</v>
      </c>
      <c r="F72" s="131" t="s">
        <v>55</v>
      </c>
      <c r="G72" s="428" t="s">
        <v>3763</v>
      </c>
      <c r="H72" s="1547">
        <v>1</v>
      </c>
      <c r="I72" s="433">
        <v>14</v>
      </c>
      <c r="J72" s="257">
        <f t="shared" si="8"/>
        <v>14</v>
      </c>
      <c r="K72" s="215"/>
      <c r="L72" s="166" t="s">
        <v>3762</v>
      </c>
      <c r="M72" s="218" t="s">
        <v>3758</v>
      </c>
      <c r="N72" s="1996" t="s">
        <v>4738</v>
      </c>
      <c r="O72" s="1959">
        <v>45938</v>
      </c>
      <c r="P72" s="1953"/>
      <c r="Q72" s="1963">
        <v>45952</v>
      </c>
      <c r="R72" s="1959">
        <v>45953</v>
      </c>
      <c r="S72" s="1961">
        <v>45953</v>
      </c>
    </row>
    <row r="73" spans="1:19" s="1944" customFormat="1" ht="19.7" customHeight="1">
      <c r="A73" s="431" t="s">
        <v>267</v>
      </c>
      <c r="B73" s="58"/>
      <c r="C73" s="58">
        <v>0.05</v>
      </c>
      <c r="D73" s="146">
        <f t="shared" si="10"/>
        <v>41</v>
      </c>
      <c r="E73" s="131" t="s">
        <v>55</v>
      </c>
      <c r="F73" s="131" t="s">
        <v>55</v>
      </c>
      <c r="G73" s="428" t="s">
        <v>3764</v>
      </c>
      <c r="H73" s="1547">
        <v>1</v>
      </c>
      <c r="I73" s="433">
        <v>53</v>
      </c>
      <c r="J73" s="257">
        <f t="shared" si="8"/>
        <v>53</v>
      </c>
      <c r="K73" s="215"/>
      <c r="L73" s="166" t="s">
        <v>3765</v>
      </c>
      <c r="M73" s="218" t="s">
        <v>3758</v>
      </c>
      <c r="N73" s="1996" t="s">
        <v>4738</v>
      </c>
      <c r="O73" s="1959">
        <v>45938</v>
      </c>
      <c r="P73" s="1953"/>
      <c r="Q73" s="1963">
        <v>45952</v>
      </c>
      <c r="R73" s="1959">
        <v>45953</v>
      </c>
      <c r="S73" s="1961">
        <v>45953</v>
      </c>
    </row>
    <row r="74" spans="1:19" s="1944" customFormat="1" ht="19.7" customHeight="1">
      <c r="A74" s="431" t="s">
        <v>267</v>
      </c>
      <c r="B74" s="58"/>
      <c r="C74" s="58">
        <v>0.05</v>
      </c>
      <c r="D74" s="146">
        <f t="shared" si="10"/>
        <v>42</v>
      </c>
      <c r="E74" s="131" t="s">
        <v>55</v>
      </c>
      <c r="F74" s="131" t="s">
        <v>55</v>
      </c>
      <c r="G74" s="428" t="s">
        <v>3766</v>
      </c>
      <c r="H74" s="1547">
        <v>1</v>
      </c>
      <c r="I74" s="433">
        <v>241</v>
      </c>
      <c r="J74" s="257">
        <f t="shared" si="8"/>
        <v>241</v>
      </c>
      <c r="K74" s="215"/>
      <c r="L74" s="166" t="s">
        <v>3767</v>
      </c>
      <c r="M74" s="218" t="s">
        <v>3758</v>
      </c>
      <c r="N74" s="1996" t="s">
        <v>4738</v>
      </c>
      <c r="O74" s="1959">
        <v>45938</v>
      </c>
      <c r="P74" s="1953"/>
      <c r="Q74" s="1963">
        <v>45952</v>
      </c>
      <c r="R74" s="1959">
        <v>45953</v>
      </c>
      <c r="S74" s="1961">
        <v>45953</v>
      </c>
    </row>
    <row r="75" spans="1:19" s="1944" customFormat="1" ht="19.7" customHeight="1">
      <c r="A75" s="431" t="s">
        <v>267</v>
      </c>
      <c r="B75" s="58"/>
      <c r="C75" s="58">
        <v>0.05</v>
      </c>
      <c r="D75" s="146">
        <f t="shared" si="10"/>
        <v>43</v>
      </c>
      <c r="E75" s="131" t="s">
        <v>55</v>
      </c>
      <c r="F75" s="131" t="s">
        <v>55</v>
      </c>
      <c r="G75" s="428" t="s">
        <v>3768</v>
      </c>
      <c r="H75" s="1547">
        <v>1</v>
      </c>
      <c r="I75" s="433">
        <v>56</v>
      </c>
      <c r="J75" s="257">
        <f t="shared" si="8"/>
        <v>56</v>
      </c>
      <c r="K75" s="215"/>
      <c r="L75" s="166" t="s">
        <v>3769</v>
      </c>
      <c r="M75" s="218" t="s">
        <v>3758</v>
      </c>
      <c r="N75" s="1996" t="s">
        <v>4738</v>
      </c>
      <c r="O75" s="1959">
        <v>45938</v>
      </c>
      <c r="P75" s="1953"/>
      <c r="Q75" s="1963">
        <v>45952</v>
      </c>
      <c r="R75" s="1959">
        <v>45953</v>
      </c>
      <c r="S75" s="1961">
        <v>45953</v>
      </c>
    </row>
    <row r="76" spans="1:19" s="1962" customFormat="1" ht="19.7" customHeight="1">
      <c r="A76" s="1645" t="s">
        <v>573</v>
      </c>
      <c r="B76" s="58"/>
      <c r="C76" s="1949">
        <f>0.03*H76</f>
        <v>2.6399999999999997</v>
      </c>
      <c r="D76" s="1969">
        <f>+D75+1</f>
        <v>44</v>
      </c>
      <c r="E76" s="188" t="s">
        <v>196</v>
      </c>
      <c r="F76" s="188" t="s">
        <v>196</v>
      </c>
      <c r="G76" s="2011" t="s">
        <v>3712</v>
      </c>
      <c r="H76" s="2015">
        <v>88</v>
      </c>
      <c r="I76" s="2016">
        <v>194</v>
      </c>
      <c r="J76" s="1100">
        <f t="shared" si="8"/>
        <v>17072</v>
      </c>
      <c r="K76" s="1956"/>
      <c r="L76" s="1980" t="s">
        <v>4764</v>
      </c>
      <c r="M76" s="1958" t="s">
        <v>3714</v>
      </c>
      <c r="N76" s="1996" t="s">
        <v>4738</v>
      </c>
      <c r="O76" s="1959">
        <v>45938</v>
      </c>
      <c r="P76" s="1953"/>
      <c r="Q76" s="1963">
        <v>45952</v>
      </c>
      <c r="R76" s="1959">
        <v>45953</v>
      </c>
      <c r="S76" s="1961">
        <v>45953</v>
      </c>
    </row>
    <row r="77" spans="1:19" s="1962" customFormat="1" ht="19.7" customHeight="1">
      <c r="A77" s="1645" t="s">
        <v>573</v>
      </c>
      <c r="B77" s="58"/>
      <c r="C77" s="1949">
        <f>0.007*H77</f>
        <v>0.29399999999999998</v>
      </c>
      <c r="D77" s="1969">
        <f t="shared" si="9"/>
        <v>45</v>
      </c>
      <c r="E77" s="188" t="s">
        <v>196</v>
      </c>
      <c r="F77" s="188" t="s">
        <v>196</v>
      </c>
      <c r="G77" s="2011" t="s">
        <v>1719</v>
      </c>
      <c r="H77" s="2015">
        <v>42</v>
      </c>
      <c r="I77" s="2016">
        <v>40</v>
      </c>
      <c r="J77" s="1100">
        <f t="shared" si="8"/>
        <v>1680</v>
      </c>
      <c r="K77" s="1956"/>
      <c r="L77" s="1980" t="s">
        <v>4765</v>
      </c>
      <c r="M77" s="1958" t="s">
        <v>3714</v>
      </c>
      <c r="N77" s="1996" t="s">
        <v>4738</v>
      </c>
      <c r="O77" s="1959">
        <v>45938</v>
      </c>
      <c r="P77" s="1953"/>
      <c r="Q77" s="1963">
        <v>45952</v>
      </c>
      <c r="R77" s="1959">
        <v>45953</v>
      </c>
      <c r="S77" s="1961">
        <v>45953</v>
      </c>
    </row>
    <row r="78" spans="1:19" s="1962" customFormat="1" ht="19.7" customHeight="1">
      <c r="A78" s="1645" t="s">
        <v>573</v>
      </c>
      <c r="B78" s="58"/>
      <c r="C78" s="1949">
        <f>0.005*H78</f>
        <v>0.08</v>
      </c>
      <c r="D78" s="1969">
        <f t="shared" si="9"/>
        <v>46</v>
      </c>
      <c r="E78" s="188" t="s">
        <v>196</v>
      </c>
      <c r="F78" s="188" t="s">
        <v>196</v>
      </c>
      <c r="G78" s="2011" t="s">
        <v>1721</v>
      </c>
      <c r="H78" s="2015">
        <v>16</v>
      </c>
      <c r="I78" s="2016">
        <v>53</v>
      </c>
      <c r="J78" s="1100">
        <f t="shared" si="8"/>
        <v>848</v>
      </c>
      <c r="K78" s="1956"/>
      <c r="L78" s="1980" t="s">
        <v>4766</v>
      </c>
      <c r="M78" s="1958" t="s">
        <v>3714</v>
      </c>
      <c r="N78" s="1996" t="s">
        <v>4738</v>
      </c>
      <c r="O78" s="1959">
        <v>45938</v>
      </c>
      <c r="P78" s="1953"/>
      <c r="Q78" s="1963">
        <v>45952</v>
      </c>
      <c r="R78" s="1959">
        <v>45953</v>
      </c>
      <c r="S78" s="1961">
        <v>45953</v>
      </c>
    </row>
    <row r="79" spans="1:19" s="1962" customFormat="1" ht="19.7" customHeight="1">
      <c r="A79" s="1645" t="s">
        <v>561</v>
      </c>
      <c r="B79" s="58"/>
      <c r="C79" s="1949">
        <f>1.172*H79</f>
        <v>4.6879999999999997</v>
      </c>
      <c r="D79" s="1969">
        <f t="shared" si="9"/>
        <v>47</v>
      </c>
      <c r="E79" s="188" t="s">
        <v>196</v>
      </c>
      <c r="F79" s="188" t="s">
        <v>196</v>
      </c>
      <c r="G79" s="2011" t="s">
        <v>4767</v>
      </c>
      <c r="H79" s="2015">
        <v>4</v>
      </c>
      <c r="I79" s="2016">
        <v>3075</v>
      </c>
      <c r="J79" s="1100">
        <f t="shared" si="8"/>
        <v>12300</v>
      </c>
      <c r="K79" s="1956"/>
      <c r="L79" s="1980" t="s">
        <v>4768</v>
      </c>
      <c r="M79" s="1958" t="s">
        <v>3714</v>
      </c>
      <c r="N79" s="1996" t="s">
        <v>4738</v>
      </c>
      <c r="O79" s="1959">
        <v>45938</v>
      </c>
      <c r="P79" s="1953"/>
      <c r="Q79" s="1963">
        <v>45952</v>
      </c>
      <c r="R79" s="1959">
        <v>45953</v>
      </c>
      <c r="S79" s="1961">
        <v>45953</v>
      </c>
    </row>
    <row r="80" spans="1:19" s="1962" customFormat="1" ht="19.7" customHeight="1">
      <c r="A80" s="1645" t="s">
        <v>561</v>
      </c>
      <c r="B80" s="58"/>
      <c r="C80" s="1949">
        <f>2.09*H80</f>
        <v>2.09</v>
      </c>
      <c r="D80" s="1969">
        <f t="shared" si="9"/>
        <v>48</v>
      </c>
      <c r="E80" s="188" t="s">
        <v>196</v>
      </c>
      <c r="F80" s="188" t="s">
        <v>196</v>
      </c>
      <c r="G80" s="2011" t="s">
        <v>4769</v>
      </c>
      <c r="H80" s="2015">
        <v>1</v>
      </c>
      <c r="I80" s="2016">
        <v>4970</v>
      </c>
      <c r="J80" s="1100">
        <f t="shared" si="8"/>
        <v>4970</v>
      </c>
      <c r="K80" s="1956"/>
      <c r="L80" s="1980" t="s">
        <v>4768</v>
      </c>
      <c r="M80" s="1958" t="s">
        <v>3714</v>
      </c>
      <c r="N80" s="1996" t="s">
        <v>4738</v>
      </c>
      <c r="O80" s="1959">
        <v>45938</v>
      </c>
      <c r="P80" s="1953"/>
      <c r="Q80" s="1963">
        <v>45952</v>
      </c>
      <c r="R80" s="1959">
        <v>45953</v>
      </c>
      <c r="S80" s="1961">
        <v>45953</v>
      </c>
    </row>
    <row r="81" spans="1:19" s="1962" customFormat="1" ht="19.7" customHeight="1">
      <c r="A81" s="1645" t="s">
        <v>561</v>
      </c>
      <c r="B81" s="58"/>
      <c r="C81" s="1949">
        <f>2.09*H81</f>
        <v>8.36</v>
      </c>
      <c r="D81" s="1969">
        <f t="shared" si="9"/>
        <v>49</v>
      </c>
      <c r="E81" s="188" t="s">
        <v>196</v>
      </c>
      <c r="F81" s="188" t="s">
        <v>196</v>
      </c>
      <c r="G81" s="2011" t="s">
        <v>4770</v>
      </c>
      <c r="H81" s="2015">
        <v>4</v>
      </c>
      <c r="I81" s="2016">
        <v>7534</v>
      </c>
      <c r="J81" s="1100">
        <f t="shared" si="8"/>
        <v>30136</v>
      </c>
      <c r="K81" s="1956"/>
      <c r="L81" s="1980" t="s">
        <v>4768</v>
      </c>
      <c r="M81" s="1958" t="s">
        <v>3714</v>
      </c>
      <c r="N81" s="1996" t="s">
        <v>4738</v>
      </c>
      <c r="O81" s="1959">
        <v>45938</v>
      </c>
      <c r="P81" s="1953"/>
      <c r="Q81" s="1963">
        <v>45952</v>
      </c>
      <c r="R81" s="1959">
        <v>45953</v>
      </c>
      <c r="S81" s="1961">
        <v>45953</v>
      </c>
    </row>
    <row r="82" spans="1:19" s="1962" customFormat="1" ht="19.7" customHeight="1">
      <c r="A82" s="1645" t="s">
        <v>573</v>
      </c>
      <c r="B82" s="58" t="s">
        <v>4771</v>
      </c>
      <c r="C82" s="1949">
        <f>+(385/1000)*0.9*H82</f>
        <v>0.69300000000000006</v>
      </c>
      <c r="D82" s="1969">
        <f>+D81+1</f>
        <v>50</v>
      </c>
      <c r="E82" s="188" t="s">
        <v>196</v>
      </c>
      <c r="F82" s="188" t="s">
        <v>196</v>
      </c>
      <c r="G82" s="2011" t="s">
        <v>4772</v>
      </c>
      <c r="H82" s="2015">
        <v>2</v>
      </c>
      <c r="I82" s="2016">
        <v>366</v>
      </c>
      <c r="J82" s="1100">
        <f>H82*I82</f>
        <v>732</v>
      </c>
      <c r="K82" s="1956"/>
      <c r="L82" s="1980" t="s">
        <v>1722</v>
      </c>
      <c r="M82" s="1958" t="s">
        <v>3714</v>
      </c>
      <c r="N82" s="1996" t="s">
        <v>4738</v>
      </c>
      <c r="O82" s="1959">
        <v>45938</v>
      </c>
      <c r="P82" s="1953"/>
      <c r="Q82" s="1963">
        <v>45952</v>
      </c>
      <c r="R82" s="1959">
        <v>45953</v>
      </c>
      <c r="S82" s="1961">
        <v>45953</v>
      </c>
    </row>
    <row r="83" spans="1:19" s="1962" customFormat="1" ht="19.7" customHeight="1">
      <c r="A83" s="1645" t="s">
        <v>2465</v>
      </c>
      <c r="B83" s="58" t="s">
        <v>4771</v>
      </c>
      <c r="C83" s="1949">
        <f>+(800/1000)*0.9*H83</f>
        <v>1.4400000000000002</v>
      </c>
      <c r="D83" s="1969">
        <f>+D82+1</f>
        <v>51</v>
      </c>
      <c r="E83" s="188" t="s">
        <v>196</v>
      </c>
      <c r="F83" s="188" t="s">
        <v>196</v>
      </c>
      <c r="G83" s="2011" t="s">
        <v>3717</v>
      </c>
      <c r="H83" s="2015">
        <v>2</v>
      </c>
      <c r="I83" s="2016">
        <v>999</v>
      </c>
      <c r="J83" s="1100">
        <f>H83*I83</f>
        <v>1998</v>
      </c>
      <c r="K83" s="1956"/>
      <c r="L83" s="1980" t="s">
        <v>1722</v>
      </c>
      <c r="M83" s="1958" t="s">
        <v>3714</v>
      </c>
      <c r="N83" s="1996" t="s">
        <v>4738</v>
      </c>
      <c r="O83" s="1959">
        <v>45938</v>
      </c>
      <c r="P83" s="1953"/>
      <c r="Q83" s="1963">
        <v>45952</v>
      </c>
      <c r="R83" s="1959">
        <v>45953</v>
      </c>
      <c r="S83" s="1961">
        <v>45953</v>
      </c>
    </row>
    <row r="84" spans="1:19" s="1962" customFormat="1" ht="19.7" customHeight="1">
      <c r="A84" s="1645" t="s">
        <v>573</v>
      </c>
      <c r="B84" s="58" t="s">
        <v>4771</v>
      </c>
      <c r="C84" s="1949">
        <f>+(800/1000)*0.9*H84</f>
        <v>2.16</v>
      </c>
      <c r="D84" s="1969">
        <f>+D83+1</f>
        <v>52</v>
      </c>
      <c r="E84" s="188" t="s">
        <v>196</v>
      </c>
      <c r="F84" s="188" t="s">
        <v>196</v>
      </c>
      <c r="G84" s="2011" t="s">
        <v>3718</v>
      </c>
      <c r="H84" s="2015">
        <v>3</v>
      </c>
      <c r="I84" s="2016">
        <v>762</v>
      </c>
      <c r="J84" s="1100">
        <f>H84*I84</f>
        <v>2286</v>
      </c>
      <c r="K84" s="1956"/>
      <c r="L84" s="1980" t="s">
        <v>1722</v>
      </c>
      <c r="M84" s="1958" t="s">
        <v>3714</v>
      </c>
      <c r="N84" s="1996" t="s">
        <v>4738</v>
      </c>
      <c r="O84" s="1959">
        <v>45938</v>
      </c>
      <c r="P84" s="1953"/>
      <c r="Q84" s="1963">
        <v>45952</v>
      </c>
      <c r="R84" s="1959">
        <v>45953</v>
      </c>
      <c r="S84" s="1961">
        <v>45953</v>
      </c>
    </row>
    <row r="85" spans="1:19" s="1962" customFormat="1" ht="19.7" customHeight="1">
      <c r="A85" s="1645" t="s">
        <v>573</v>
      </c>
      <c r="B85" s="58" t="s">
        <v>4771</v>
      </c>
      <c r="C85" s="1949">
        <f>+(990/1000)*0.9*H85</f>
        <v>1.782</v>
      </c>
      <c r="D85" s="1969">
        <f>+D84+1</f>
        <v>53</v>
      </c>
      <c r="E85" s="188" t="s">
        <v>196</v>
      </c>
      <c r="F85" s="188" t="s">
        <v>196</v>
      </c>
      <c r="G85" s="2011" t="s">
        <v>3719</v>
      </c>
      <c r="H85" s="2027">
        <v>2</v>
      </c>
      <c r="I85" s="2028">
        <v>950</v>
      </c>
      <c r="J85" s="1100">
        <f>H85*I85</f>
        <v>1900</v>
      </c>
      <c r="K85" s="2029"/>
      <c r="L85" s="1980" t="s">
        <v>1722</v>
      </c>
      <c r="M85" s="1958" t="s">
        <v>3714</v>
      </c>
      <c r="N85" s="1996" t="s">
        <v>4738</v>
      </c>
      <c r="O85" s="1959">
        <v>45938</v>
      </c>
      <c r="P85" s="1953"/>
      <c r="Q85" s="1963">
        <v>45952</v>
      </c>
      <c r="R85" s="1959">
        <v>45953</v>
      </c>
      <c r="S85" s="1961">
        <v>45953</v>
      </c>
    </row>
    <row r="86" spans="1:19" s="1962" customFormat="1" ht="19.7" customHeight="1">
      <c r="A86" s="1645" t="s">
        <v>573</v>
      </c>
      <c r="B86" s="58" t="s">
        <v>4771</v>
      </c>
      <c r="C86" s="1949">
        <f>+(1040/1000)*0.9*H86</f>
        <v>2.8080000000000003</v>
      </c>
      <c r="D86" s="1969">
        <f t="shared" ref="D86:D91" si="11">+D85+1</f>
        <v>54</v>
      </c>
      <c r="E86" s="188" t="s">
        <v>196</v>
      </c>
      <c r="F86" s="188" t="s">
        <v>196</v>
      </c>
      <c r="G86" s="2011" t="s">
        <v>3721</v>
      </c>
      <c r="H86" s="2015">
        <v>3</v>
      </c>
      <c r="I86" s="2016">
        <v>990</v>
      </c>
      <c r="J86" s="1100">
        <f>H86*I86</f>
        <v>2970</v>
      </c>
      <c r="K86" s="1956"/>
      <c r="L86" s="1980" t="s">
        <v>1722</v>
      </c>
      <c r="M86" s="1958" t="s">
        <v>3714</v>
      </c>
      <c r="N86" s="1996" t="s">
        <v>4738</v>
      </c>
      <c r="O86" s="1959">
        <v>45938</v>
      </c>
      <c r="P86" s="1953"/>
      <c r="Q86" s="1963">
        <v>45952</v>
      </c>
      <c r="R86" s="1959">
        <v>45953</v>
      </c>
      <c r="S86" s="1961">
        <v>45953</v>
      </c>
    </row>
    <row r="87" spans="1:19" s="1962" customFormat="1" ht="19.7" customHeight="1">
      <c r="A87" s="1645" t="s">
        <v>573</v>
      </c>
      <c r="B87" s="58" t="s">
        <v>4771</v>
      </c>
      <c r="C87" s="1949">
        <f>+(1040/1000)*0.9*H87</f>
        <v>1.8720000000000001</v>
      </c>
      <c r="D87" s="1969">
        <f t="shared" si="11"/>
        <v>55</v>
      </c>
      <c r="E87" s="188" t="s">
        <v>196</v>
      </c>
      <c r="F87" s="188" t="s">
        <v>196</v>
      </c>
      <c r="G87" s="419" t="s">
        <v>3720</v>
      </c>
      <c r="H87" s="1547">
        <v>2</v>
      </c>
      <c r="I87" s="433">
        <v>2019</v>
      </c>
      <c r="J87" s="257">
        <f t="shared" ref="J87" si="12">H87*I87</f>
        <v>4038</v>
      </c>
      <c r="K87" s="31"/>
      <c r="L87" s="166" t="s">
        <v>1722</v>
      </c>
      <c r="M87" s="1958"/>
      <c r="N87" s="1996" t="s">
        <v>4738</v>
      </c>
      <c r="O87" s="1959">
        <v>45938</v>
      </c>
      <c r="P87" s="1953"/>
      <c r="Q87" s="1963">
        <v>45952</v>
      </c>
      <c r="R87" s="1959">
        <v>45953</v>
      </c>
      <c r="S87" s="1961">
        <v>45953</v>
      </c>
    </row>
    <row r="88" spans="1:19" s="1962" customFormat="1" ht="19.7" customHeight="1">
      <c r="A88" s="1645" t="s">
        <v>573</v>
      </c>
      <c r="B88" s="58"/>
      <c r="C88" s="1949">
        <v>0.05</v>
      </c>
      <c r="D88" s="1969">
        <f>+D87+1</f>
        <v>56</v>
      </c>
      <c r="E88" s="131" t="s">
        <v>169</v>
      </c>
      <c r="F88" s="131" t="s">
        <v>55</v>
      </c>
      <c r="G88" s="411" t="s">
        <v>1662</v>
      </c>
      <c r="H88" s="1708">
        <v>10</v>
      </c>
      <c r="I88" s="423">
        <v>129</v>
      </c>
      <c r="J88" s="257">
        <f>H88*I88</f>
        <v>1290</v>
      </c>
      <c r="K88" s="257"/>
      <c r="L88" s="38" t="s">
        <v>3754</v>
      </c>
      <c r="M88" s="218" t="s">
        <v>3753</v>
      </c>
      <c r="N88" s="1996" t="s">
        <v>4738</v>
      </c>
      <c r="O88" s="1959">
        <v>45938</v>
      </c>
      <c r="P88" s="1953"/>
      <c r="Q88" s="1963">
        <v>45952</v>
      </c>
      <c r="R88" s="1959">
        <v>45953</v>
      </c>
      <c r="S88" s="1961">
        <v>45953</v>
      </c>
    </row>
    <row r="89" spans="1:19" s="1962" customFormat="1" ht="19.7" customHeight="1">
      <c r="A89" s="1645" t="s">
        <v>573</v>
      </c>
      <c r="B89" s="58" t="s">
        <v>4771</v>
      </c>
      <c r="C89" s="1949">
        <f>+(1050/1000)*0.9*H89</f>
        <v>1.8900000000000001</v>
      </c>
      <c r="D89" s="1969">
        <f t="shared" si="11"/>
        <v>57</v>
      </c>
      <c r="E89" s="188" t="s">
        <v>196</v>
      </c>
      <c r="F89" s="188" t="s">
        <v>196</v>
      </c>
      <c r="G89" s="2026" t="s">
        <v>3722</v>
      </c>
      <c r="H89" s="2027">
        <v>2</v>
      </c>
      <c r="I89" s="2028">
        <v>1237</v>
      </c>
      <c r="J89" s="1100">
        <f>H89*I89</f>
        <v>2474</v>
      </c>
      <c r="K89" s="2029"/>
      <c r="L89" s="1980" t="s">
        <v>1722</v>
      </c>
      <c r="M89" s="1958" t="s">
        <v>3714</v>
      </c>
      <c r="N89" s="1996" t="s">
        <v>4738</v>
      </c>
      <c r="O89" s="1959">
        <v>45938</v>
      </c>
      <c r="P89" s="1953"/>
      <c r="Q89" s="1963">
        <v>45952</v>
      </c>
      <c r="R89" s="1959">
        <v>45953</v>
      </c>
      <c r="S89" s="1961">
        <v>45953</v>
      </c>
    </row>
    <row r="90" spans="1:19" s="1962" customFormat="1" ht="19.7" customHeight="1">
      <c r="A90" s="1645" t="s">
        <v>573</v>
      </c>
      <c r="B90" s="58" t="s">
        <v>4771</v>
      </c>
      <c r="C90" s="1949">
        <f>+(1050/1000)*0.9*H90</f>
        <v>1.8900000000000001</v>
      </c>
      <c r="D90" s="1969">
        <f t="shared" si="11"/>
        <v>58</v>
      </c>
      <c r="E90" s="188" t="s">
        <v>196</v>
      </c>
      <c r="F90" s="188" t="s">
        <v>196</v>
      </c>
      <c r="G90" s="2011" t="s">
        <v>3723</v>
      </c>
      <c r="H90" s="2027">
        <v>2</v>
      </c>
      <c r="I90" s="2028">
        <v>999</v>
      </c>
      <c r="J90" s="1100">
        <f>H90*I90</f>
        <v>1998</v>
      </c>
      <c r="K90" s="2029"/>
      <c r="L90" s="1980" t="s">
        <v>1722</v>
      </c>
      <c r="M90" s="1958" t="s">
        <v>3714</v>
      </c>
      <c r="N90" s="1996" t="s">
        <v>4738</v>
      </c>
      <c r="O90" s="1959">
        <v>45938</v>
      </c>
      <c r="P90" s="1953"/>
      <c r="Q90" s="1963">
        <v>45952</v>
      </c>
      <c r="R90" s="1959">
        <v>45953</v>
      </c>
      <c r="S90" s="1961">
        <v>45953</v>
      </c>
    </row>
    <row r="91" spans="1:19" s="1962" customFormat="1" ht="19.7" customHeight="1">
      <c r="A91" s="1645" t="s">
        <v>573</v>
      </c>
      <c r="B91" s="58"/>
      <c r="C91" s="1949">
        <f>0.005*H91</f>
        <v>0.02</v>
      </c>
      <c r="D91" s="1969">
        <f t="shared" si="11"/>
        <v>59</v>
      </c>
      <c r="E91" s="188" t="s">
        <v>196</v>
      </c>
      <c r="F91" s="188" t="s">
        <v>196</v>
      </c>
      <c r="G91" s="2011" t="s">
        <v>3726</v>
      </c>
      <c r="H91" s="2015">
        <v>4</v>
      </c>
      <c r="I91" s="2016">
        <v>279</v>
      </c>
      <c r="J91" s="1100">
        <f>H91*I91</f>
        <v>1116</v>
      </c>
      <c r="K91" s="1956"/>
      <c r="L91" s="1980" t="s">
        <v>3727</v>
      </c>
      <c r="M91" s="1958" t="s">
        <v>3714</v>
      </c>
      <c r="N91" s="1996" t="s">
        <v>4738</v>
      </c>
      <c r="O91" s="1959">
        <v>45938</v>
      </c>
      <c r="P91" s="1953"/>
      <c r="Q91" s="1963">
        <v>45952</v>
      </c>
      <c r="R91" s="1959">
        <v>45953</v>
      </c>
      <c r="S91" s="1961">
        <v>45953</v>
      </c>
    </row>
    <row r="92" spans="1:19" s="1962" customFormat="1" ht="19.7" customHeight="1">
      <c r="A92" s="1645" t="s">
        <v>573</v>
      </c>
      <c r="B92" s="58" t="s">
        <v>4771</v>
      </c>
      <c r="C92" s="1949">
        <f>+(100/1000)*0.9*H92</f>
        <v>0.36000000000000004</v>
      </c>
      <c r="D92" s="1969">
        <f>+D91+1</f>
        <v>60</v>
      </c>
      <c r="E92" s="188" t="s">
        <v>196</v>
      </c>
      <c r="F92" s="188" t="s">
        <v>196</v>
      </c>
      <c r="G92" s="2011" t="s">
        <v>4336</v>
      </c>
      <c r="H92" s="2015">
        <v>4</v>
      </c>
      <c r="I92" s="2016">
        <v>427</v>
      </c>
      <c r="J92" s="1100">
        <f t="shared" ref="J92:J108" si="13">H92*I92</f>
        <v>1708</v>
      </c>
      <c r="K92" s="57"/>
      <c r="L92" s="1980" t="s">
        <v>1722</v>
      </c>
      <c r="M92" s="2030" t="s">
        <v>4773</v>
      </c>
      <c r="N92" s="1996" t="s">
        <v>4738</v>
      </c>
      <c r="O92" s="1959">
        <v>45938</v>
      </c>
      <c r="P92" s="1953"/>
      <c r="Q92" s="1963">
        <v>45952</v>
      </c>
      <c r="R92" s="1959">
        <v>45953</v>
      </c>
      <c r="S92" s="1961">
        <v>45953</v>
      </c>
    </row>
    <row r="93" spans="1:19" s="1962" customFormat="1" ht="19.7" customHeight="1">
      <c r="A93" s="1645" t="s">
        <v>573</v>
      </c>
      <c r="B93" s="58" t="s">
        <v>4771</v>
      </c>
      <c r="C93" s="1949">
        <f>+(165/1000)*0.9*H93</f>
        <v>0.59400000000000008</v>
      </c>
      <c r="D93" s="1969">
        <f t="shared" ref="D93:D99" si="14">+D92+1</f>
        <v>61</v>
      </c>
      <c r="E93" s="188" t="s">
        <v>196</v>
      </c>
      <c r="F93" s="188" t="s">
        <v>196</v>
      </c>
      <c r="G93" s="2011" t="s">
        <v>4337</v>
      </c>
      <c r="H93" s="2015">
        <v>4</v>
      </c>
      <c r="I93" s="2016">
        <v>427</v>
      </c>
      <c r="J93" s="1100">
        <f t="shared" si="13"/>
        <v>1708</v>
      </c>
      <c r="K93" s="57"/>
      <c r="L93" s="1980" t="s">
        <v>1722</v>
      </c>
      <c r="M93" s="2030" t="s">
        <v>4773</v>
      </c>
      <c r="N93" s="1996" t="s">
        <v>4738</v>
      </c>
      <c r="O93" s="1959">
        <v>45938</v>
      </c>
      <c r="P93" s="1953"/>
      <c r="Q93" s="1963">
        <v>45952</v>
      </c>
      <c r="R93" s="1959">
        <v>45953</v>
      </c>
      <c r="S93" s="1961">
        <v>45953</v>
      </c>
    </row>
    <row r="94" spans="1:19" s="1962" customFormat="1" ht="19.7" customHeight="1">
      <c r="A94" s="1645" t="s">
        <v>573</v>
      </c>
      <c r="B94" s="58" t="s">
        <v>4771</v>
      </c>
      <c r="C94" s="1949">
        <f>+(265/1000)*0.9*H94</f>
        <v>0.47700000000000004</v>
      </c>
      <c r="D94" s="1969">
        <f t="shared" si="14"/>
        <v>62</v>
      </c>
      <c r="E94" s="188" t="s">
        <v>196</v>
      </c>
      <c r="F94" s="188" t="s">
        <v>196</v>
      </c>
      <c r="G94" s="2011" t="s">
        <v>4338</v>
      </c>
      <c r="H94" s="2015">
        <v>2</v>
      </c>
      <c r="I94" s="2016">
        <v>427</v>
      </c>
      <c r="J94" s="1100">
        <f t="shared" si="13"/>
        <v>854</v>
      </c>
      <c r="K94" s="57"/>
      <c r="L94" s="1980" t="s">
        <v>1722</v>
      </c>
      <c r="M94" s="2030" t="s">
        <v>4773</v>
      </c>
      <c r="N94" s="1996" t="s">
        <v>4738</v>
      </c>
      <c r="O94" s="1959">
        <v>45938</v>
      </c>
      <c r="P94" s="1953"/>
      <c r="Q94" s="1963">
        <v>45952</v>
      </c>
      <c r="R94" s="1959">
        <v>45953</v>
      </c>
      <c r="S94" s="1961">
        <v>45953</v>
      </c>
    </row>
    <row r="95" spans="1:19" s="1962" customFormat="1" ht="19.7" customHeight="1">
      <c r="A95" s="1645" t="s">
        <v>573</v>
      </c>
      <c r="B95" s="58" t="s">
        <v>4771</v>
      </c>
      <c r="C95" s="1949">
        <f>+(374/1000)*0.9*H95</f>
        <v>0.67320000000000002</v>
      </c>
      <c r="D95" s="1969">
        <f t="shared" si="14"/>
        <v>63</v>
      </c>
      <c r="E95" s="188" t="s">
        <v>196</v>
      </c>
      <c r="F95" s="188" t="s">
        <v>196</v>
      </c>
      <c r="G95" s="2011" t="s">
        <v>4339</v>
      </c>
      <c r="H95" s="2015">
        <v>2</v>
      </c>
      <c r="I95" s="2016">
        <v>643</v>
      </c>
      <c r="J95" s="1100">
        <f t="shared" si="13"/>
        <v>1286</v>
      </c>
      <c r="K95" s="57"/>
      <c r="L95" s="1980" t="s">
        <v>1722</v>
      </c>
      <c r="M95" s="2030" t="s">
        <v>4773</v>
      </c>
      <c r="N95" s="1996" t="s">
        <v>4738</v>
      </c>
      <c r="O95" s="1959">
        <v>45938</v>
      </c>
      <c r="P95" s="1953"/>
      <c r="Q95" s="1963">
        <v>45952</v>
      </c>
      <c r="R95" s="1959">
        <v>45953</v>
      </c>
      <c r="S95" s="1961">
        <v>45953</v>
      </c>
    </row>
    <row r="96" spans="1:19" s="1962" customFormat="1" ht="18.600000000000001" customHeight="1">
      <c r="A96" s="1645" t="s">
        <v>573</v>
      </c>
      <c r="B96" s="58"/>
      <c r="C96" s="58">
        <f>0.01*H96</f>
        <v>0.08</v>
      </c>
      <c r="D96" s="1969">
        <f t="shared" si="14"/>
        <v>64</v>
      </c>
      <c r="E96" s="188" t="s">
        <v>196</v>
      </c>
      <c r="F96" s="188" t="s">
        <v>196</v>
      </c>
      <c r="G96" s="2011" t="s">
        <v>4211</v>
      </c>
      <c r="H96" s="2015">
        <v>8</v>
      </c>
      <c r="I96" s="2016">
        <v>46</v>
      </c>
      <c r="J96" s="1100">
        <f t="shared" si="13"/>
        <v>368</v>
      </c>
      <c r="K96" s="57"/>
      <c r="L96" s="1980" t="s">
        <v>4212</v>
      </c>
      <c r="M96" s="2030" t="s">
        <v>4773</v>
      </c>
      <c r="N96" s="1996" t="s">
        <v>4738</v>
      </c>
      <c r="O96" s="1959">
        <v>45938</v>
      </c>
      <c r="P96" s="1953"/>
      <c r="Q96" s="1963">
        <v>45952</v>
      </c>
      <c r="R96" s="1959">
        <v>45953</v>
      </c>
      <c r="S96" s="1961">
        <v>45953</v>
      </c>
    </row>
    <row r="97" spans="1:19" s="1962" customFormat="1" ht="19.7" customHeight="1">
      <c r="A97" s="1645" t="s">
        <v>573</v>
      </c>
      <c r="B97" s="58"/>
      <c r="C97" s="58">
        <f>0.086*H97</f>
        <v>0.17199999999999999</v>
      </c>
      <c r="D97" s="1969">
        <f t="shared" si="14"/>
        <v>65</v>
      </c>
      <c r="E97" s="188" t="s">
        <v>196</v>
      </c>
      <c r="F97" s="188" t="s">
        <v>196</v>
      </c>
      <c r="G97" s="2011" t="s">
        <v>4774</v>
      </c>
      <c r="H97" s="2015">
        <v>2</v>
      </c>
      <c r="I97" s="2016">
        <v>2676</v>
      </c>
      <c r="J97" s="1100">
        <f t="shared" si="13"/>
        <v>5352</v>
      </c>
      <c r="K97" s="57"/>
      <c r="L97" s="1980" t="s">
        <v>4341</v>
      </c>
      <c r="M97" s="2030" t="s">
        <v>4773</v>
      </c>
      <c r="N97" s="1996" t="s">
        <v>4738</v>
      </c>
      <c r="O97" s="1959">
        <v>45938</v>
      </c>
      <c r="P97" s="1953"/>
      <c r="Q97" s="1963">
        <v>45952</v>
      </c>
      <c r="R97" s="1959">
        <v>45953</v>
      </c>
      <c r="S97" s="1961">
        <v>45953</v>
      </c>
    </row>
    <row r="98" spans="1:19" s="1962" customFormat="1" ht="19.7" customHeight="1">
      <c r="A98" s="1645" t="s">
        <v>573</v>
      </c>
      <c r="B98" s="58"/>
      <c r="C98" s="1949">
        <f>0.004*H98</f>
        <v>0.04</v>
      </c>
      <c r="D98" s="1969">
        <f t="shared" si="14"/>
        <v>66</v>
      </c>
      <c r="E98" s="188" t="s">
        <v>196</v>
      </c>
      <c r="F98" s="188" t="s">
        <v>196</v>
      </c>
      <c r="G98" s="1681" t="s">
        <v>614</v>
      </c>
      <c r="H98" s="2015">
        <v>10</v>
      </c>
      <c r="I98" s="2031">
        <v>14</v>
      </c>
      <c r="J98" s="2025">
        <f t="shared" si="13"/>
        <v>140</v>
      </c>
      <c r="K98" s="2032"/>
      <c r="L98" s="1980" t="s">
        <v>4775</v>
      </c>
      <c r="M98" s="2030" t="s">
        <v>4773</v>
      </c>
      <c r="N98" s="1996" t="s">
        <v>4738</v>
      </c>
      <c r="O98" s="1959">
        <v>45938</v>
      </c>
      <c r="P98" s="1953"/>
      <c r="Q98" s="1963">
        <v>45952</v>
      </c>
      <c r="R98" s="1959">
        <v>45953</v>
      </c>
      <c r="S98" s="1961">
        <v>45953</v>
      </c>
    </row>
    <row r="99" spans="1:19" s="1962" customFormat="1" ht="19.7" customHeight="1">
      <c r="A99" s="1645" t="s">
        <v>573</v>
      </c>
      <c r="B99" s="58"/>
      <c r="C99" s="58">
        <f>0.82*H99</f>
        <v>1.64</v>
      </c>
      <c r="D99" s="1969">
        <f t="shared" si="14"/>
        <v>67</v>
      </c>
      <c r="E99" s="188" t="s">
        <v>196</v>
      </c>
      <c r="F99" s="188" t="s">
        <v>196</v>
      </c>
      <c r="G99" s="2011" t="s">
        <v>4342</v>
      </c>
      <c r="H99" s="2015">
        <v>2</v>
      </c>
      <c r="I99" s="2016">
        <v>23188</v>
      </c>
      <c r="J99" s="1100">
        <f t="shared" si="13"/>
        <v>46376</v>
      </c>
      <c r="K99" s="57"/>
      <c r="L99" s="1980" t="s">
        <v>4343</v>
      </c>
      <c r="M99" s="2030" t="s">
        <v>4773</v>
      </c>
      <c r="N99" s="1996" t="s">
        <v>4738</v>
      </c>
      <c r="O99" s="1959">
        <v>45938</v>
      </c>
      <c r="P99" s="1953"/>
      <c r="Q99" s="1963">
        <v>45952</v>
      </c>
      <c r="R99" s="1959">
        <v>45953</v>
      </c>
      <c r="S99" s="1961">
        <v>45953</v>
      </c>
    </row>
    <row r="100" spans="1:19" s="1962" customFormat="1" ht="19.7" customHeight="1">
      <c r="A100" s="1645" t="s">
        <v>561</v>
      </c>
      <c r="B100" s="58"/>
      <c r="C100" s="1949">
        <v>0.25</v>
      </c>
      <c r="D100" s="146">
        <f>+D99+1</f>
        <v>68</v>
      </c>
      <c r="E100" s="28" t="s">
        <v>61</v>
      </c>
      <c r="F100" s="188" t="s">
        <v>196</v>
      </c>
      <c r="G100" s="419" t="s">
        <v>3732</v>
      </c>
      <c r="H100" s="1547">
        <v>1</v>
      </c>
      <c r="I100" s="433">
        <v>3140</v>
      </c>
      <c r="J100" s="257">
        <f t="shared" si="13"/>
        <v>3140</v>
      </c>
      <c r="K100" s="215"/>
      <c r="L100" s="166" t="s">
        <v>3733</v>
      </c>
      <c r="M100" s="218" t="s">
        <v>3734</v>
      </c>
      <c r="N100" s="1996" t="s">
        <v>4738</v>
      </c>
      <c r="O100" s="1959">
        <v>45938</v>
      </c>
      <c r="P100" s="1953"/>
      <c r="Q100" s="1963">
        <v>45952</v>
      </c>
      <c r="R100" s="1959">
        <v>45953</v>
      </c>
      <c r="S100" s="1961">
        <v>45953</v>
      </c>
    </row>
    <row r="101" spans="1:19" s="1962" customFormat="1" ht="19.7" customHeight="1">
      <c r="A101" s="1645" t="s">
        <v>573</v>
      </c>
      <c r="B101" s="58"/>
      <c r="C101" s="1949">
        <v>0.05</v>
      </c>
      <c r="D101" s="146">
        <f t="shared" ref="D101:D103" si="15">+D100+1</f>
        <v>69</v>
      </c>
      <c r="E101" s="188" t="s">
        <v>196</v>
      </c>
      <c r="F101" s="188" t="s">
        <v>196</v>
      </c>
      <c r="G101" s="1589" t="s">
        <v>3735</v>
      </c>
      <c r="H101" s="1547">
        <v>8</v>
      </c>
      <c r="I101" s="2033">
        <v>112</v>
      </c>
      <c r="J101" s="413">
        <f t="shared" si="13"/>
        <v>896</v>
      </c>
      <c r="K101" s="159"/>
      <c r="L101" s="166" t="s">
        <v>4776</v>
      </c>
      <c r="M101" s="218" t="s">
        <v>3734</v>
      </c>
      <c r="N101" s="1996" t="s">
        <v>4738</v>
      </c>
      <c r="O101" s="1959">
        <v>45938</v>
      </c>
      <c r="P101" s="1953"/>
      <c r="Q101" s="1963">
        <v>45952</v>
      </c>
      <c r="R101" s="1959">
        <v>45953</v>
      </c>
      <c r="S101" s="1961">
        <v>45953</v>
      </c>
    </row>
    <row r="102" spans="1:19" s="1962" customFormat="1" ht="19.7" customHeight="1">
      <c r="A102" s="1645" t="s">
        <v>573</v>
      </c>
      <c r="B102" s="58"/>
      <c r="C102" s="1949">
        <v>0.05</v>
      </c>
      <c r="D102" s="146">
        <f t="shared" si="15"/>
        <v>70</v>
      </c>
      <c r="E102" s="188" t="s">
        <v>196</v>
      </c>
      <c r="F102" s="188" t="s">
        <v>196</v>
      </c>
      <c r="G102" s="1589" t="s">
        <v>3737</v>
      </c>
      <c r="H102" s="1547">
        <v>2</v>
      </c>
      <c r="I102" s="2033">
        <v>113</v>
      </c>
      <c r="J102" s="413">
        <f t="shared" si="13"/>
        <v>226</v>
      </c>
      <c r="K102" s="159"/>
      <c r="L102" s="166" t="s">
        <v>3738</v>
      </c>
      <c r="M102" s="218" t="s">
        <v>3734</v>
      </c>
      <c r="N102" s="1996" t="s">
        <v>4738</v>
      </c>
      <c r="O102" s="1959">
        <v>45938</v>
      </c>
      <c r="P102" s="1953"/>
      <c r="Q102" s="1963">
        <v>45952</v>
      </c>
      <c r="R102" s="1959">
        <v>45953</v>
      </c>
      <c r="S102" s="1961">
        <v>45953</v>
      </c>
    </row>
    <row r="103" spans="1:19" s="1962" customFormat="1" ht="19.7" customHeight="1">
      <c r="A103" s="1645" t="s">
        <v>573</v>
      </c>
      <c r="B103" s="58"/>
      <c r="C103" s="1949">
        <v>0.05</v>
      </c>
      <c r="D103" s="146">
        <f t="shared" si="15"/>
        <v>71</v>
      </c>
      <c r="E103" s="131" t="s">
        <v>55</v>
      </c>
      <c r="F103" s="131" t="s">
        <v>55</v>
      </c>
      <c r="G103" s="1709" t="s">
        <v>3739</v>
      </c>
      <c r="H103" s="1710">
        <v>30</v>
      </c>
      <c r="I103" s="2034">
        <v>52</v>
      </c>
      <c r="J103" s="257">
        <f t="shared" si="13"/>
        <v>1560</v>
      </c>
      <c r="K103" s="31"/>
      <c r="L103" s="166" t="s">
        <v>4777</v>
      </c>
      <c r="M103" s="218" t="s">
        <v>3734</v>
      </c>
      <c r="N103" s="1996" t="s">
        <v>4738</v>
      </c>
      <c r="O103" s="1959">
        <v>45938</v>
      </c>
      <c r="P103" s="1953"/>
      <c r="Q103" s="1963">
        <v>45952</v>
      </c>
      <c r="R103" s="1959">
        <v>45953</v>
      </c>
      <c r="S103" s="1961">
        <v>45953</v>
      </c>
    </row>
    <row r="104" spans="1:19" s="1962" customFormat="1" ht="19.7" customHeight="1">
      <c r="A104" s="1645" t="s">
        <v>561</v>
      </c>
      <c r="B104" s="58"/>
      <c r="C104" s="1949">
        <v>3</v>
      </c>
      <c r="D104" s="1969">
        <f>+D103+1</f>
        <v>72</v>
      </c>
      <c r="E104" s="53" t="s">
        <v>61</v>
      </c>
      <c r="F104" s="188" t="s">
        <v>196</v>
      </c>
      <c r="G104" s="428" t="s">
        <v>3740</v>
      </c>
      <c r="H104" s="1547">
        <v>1</v>
      </c>
      <c r="I104" s="433">
        <v>16557</v>
      </c>
      <c r="J104" s="1100">
        <f t="shared" si="13"/>
        <v>16557</v>
      </c>
      <c r="K104" s="1956"/>
      <c r="L104" s="1980" t="s">
        <v>4778</v>
      </c>
      <c r="M104" s="1958" t="s">
        <v>3714</v>
      </c>
      <c r="N104" s="1996" t="s">
        <v>4738</v>
      </c>
      <c r="O104" s="1959">
        <v>45938</v>
      </c>
      <c r="P104" s="1953"/>
      <c r="Q104" s="1963">
        <v>45952</v>
      </c>
      <c r="R104" s="1959">
        <v>45953</v>
      </c>
      <c r="S104" s="1961">
        <v>45953</v>
      </c>
    </row>
    <row r="105" spans="1:19" s="1962" customFormat="1" ht="19.7" customHeight="1">
      <c r="A105" s="1645" t="s">
        <v>42</v>
      </c>
      <c r="B105" s="58"/>
      <c r="C105" s="58">
        <f>0.01*H105</f>
        <v>0.06</v>
      </c>
      <c r="D105" s="1969">
        <f t="shared" ref="D105:D108" si="16">+D104+1</f>
        <v>73</v>
      </c>
      <c r="E105" s="1978" t="s">
        <v>55</v>
      </c>
      <c r="F105" s="1978" t="s">
        <v>55</v>
      </c>
      <c r="G105" s="411" t="s">
        <v>3742</v>
      </c>
      <c r="H105" s="1708">
        <v>6</v>
      </c>
      <c r="I105" s="423">
        <v>126</v>
      </c>
      <c r="J105" s="1100">
        <f t="shared" si="13"/>
        <v>756</v>
      </c>
      <c r="K105" s="1100"/>
      <c r="L105" s="68" t="s">
        <v>3743</v>
      </c>
      <c r="M105" s="1958" t="s">
        <v>3744</v>
      </c>
      <c r="N105" s="1996" t="s">
        <v>4738</v>
      </c>
      <c r="O105" s="1959">
        <v>45938</v>
      </c>
      <c r="P105" s="1953"/>
      <c r="Q105" s="1963">
        <v>45952</v>
      </c>
      <c r="R105" s="1959">
        <v>45953</v>
      </c>
      <c r="S105" s="1961">
        <v>45953</v>
      </c>
    </row>
    <row r="106" spans="1:19" s="1962" customFormat="1" ht="19.7" customHeight="1">
      <c r="A106" s="1645" t="s">
        <v>573</v>
      </c>
      <c r="B106" s="58"/>
      <c r="C106" s="1949">
        <v>0.2</v>
      </c>
      <c r="D106" s="1969">
        <f t="shared" si="16"/>
        <v>74</v>
      </c>
      <c r="E106" s="188" t="s">
        <v>3745</v>
      </c>
      <c r="F106" s="188" t="s">
        <v>196</v>
      </c>
      <c r="G106" s="419" t="s">
        <v>3746</v>
      </c>
      <c r="H106" s="1547">
        <v>1</v>
      </c>
      <c r="I106" s="433">
        <v>1518</v>
      </c>
      <c r="J106" s="1100">
        <f t="shared" si="13"/>
        <v>1518</v>
      </c>
      <c r="K106" s="1956"/>
      <c r="L106" s="1980" t="s">
        <v>3747</v>
      </c>
      <c r="M106" s="1958" t="s">
        <v>3744</v>
      </c>
      <c r="N106" s="1996" t="s">
        <v>4738</v>
      </c>
      <c r="O106" s="1959">
        <v>45938</v>
      </c>
      <c r="P106" s="1953"/>
      <c r="Q106" s="1963">
        <v>45952</v>
      </c>
      <c r="R106" s="1959">
        <v>45953</v>
      </c>
      <c r="S106" s="1961">
        <v>45953</v>
      </c>
    </row>
    <row r="107" spans="1:19" s="1962" customFormat="1" ht="19.7" customHeight="1">
      <c r="A107" s="1645" t="s">
        <v>573</v>
      </c>
      <c r="B107" s="58"/>
      <c r="C107" s="1949">
        <v>0.15</v>
      </c>
      <c r="D107" s="1969">
        <f t="shared" si="16"/>
        <v>75</v>
      </c>
      <c r="E107" s="188" t="s">
        <v>3745</v>
      </c>
      <c r="F107" s="188" t="s">
        <v>196</v>
      </c>
      <c r="G107" s="419" t="s">
        <v>3748</v>
      </c>
      <c r="H107" s="1547">
        <v>1</v>
      </c>
      <c r="I107" s="433">
        <v>3004</v>
      </c>
      <c r="J107" s="1100">
        <f t="shared" si="13"/>
        <v>3004</v>
      </c>
      <c r="K107" s="1956"/>
      <c r="L107" s="1980" t="s">
        <v>3749</v>
      </c>
      <c r="M107" s="1958" t="s">
        <v>3744</v>
      </c>
      <c r="N107" s="1996" t="s">
        <v>4738</v>
      </c>
      <c r="O107" s="1959">
        <v>45938</v>
      </c>
      <c r="P107" s="1953"/>
      <c r="Q107" s="1963">
        <v>45952</v>
      </c>
      <c r="R107" s="1959">
        <v>45953</v>
      </c>
      <c r="S107" s="1961">
        <v>45953</v>
      </c>
    </row>
    <row r="108" spans="1:19" s="1962" customFormat="1" ht="19.7" customHeight="1">
      <c r="A108" s="1645" t="s">
        <v>42</v>
      </c>
      <c r="B108" s="58"/>
      <c r="C108" s="58">
        <f>0.01*H108</f>
        <v>0.06</v>
      </c>
      <c r="D108" s="1969">
        <f t="shared" si="16"/>
        <v>76</v>
      </c>
      <c r="E108" s="188" t="s">
        <v>196</v>
      </c>
      <c r="F108" s="188" t="s">
        <v>196</v>
      </c>
      <c r="G108" s="397" t="s">
        <v>2880</v>
      </c>
      <c r="H108" s="1707">
        <v>6</v>
      </c>
      <c r="I108" s="399">
        <v>97</v>
      </c>
      <c r="J108" s="1100">
        <f t="shared" si="13"/>
        <v>582</v>
      </c>
      <c r="K108" s="57"/>
      <c r="L108" s="1980" t="s">
        <v>483</v>
      </c>
      <c r="M108" s="1958" t="s">
        <v>3744</v>
      </c>
      <c r="N108" s="1996" t="s">
        <v>4738</v>
      </c>
      <c r="O108" s="1959">
        <v>45938</v>
      </c>
      <c r="P108" s="1953"/>
      <c r="Q108" s="1963">
        <v>45952</v>
      </c>
      <c r="R108" s="1959">
        <v>45953</v>
      </c>
      <c r="S108" s="1961">
        <v>45953</v>
      </c>
    </row>
    <row r="109" spans="1:19" s="1962" customFormat="1" ht="19.7" customHeight="1">
      <c r="A109" s="1645" t="s">
        <v>573</v>
      </c>
      <c r="B109" s="58"/>
      <c r="C109" s="58">
        <f>0.008*H109</f>
        <v>0.64</v>
      </c>
      <c r="D109" s="1969">
        <f>+D108+1</f>
        <v>77</v>
      </c>
      <c r="E109" s="188" t="s">
        <v>196</v>
      </c>
      <c r="F109" s="188" t="s">
        <v>196</v>
      </c>
      <c r="G109" s="419" t="s">
        <v>3750</v>
      </c>
      <c r="H109" s="1547">
        <v>80</v>
      </c>
      <c r="I109" s="2016">
        <v>13</v>
      </c>
      <c r="J109" s="1100">
        <f>H109*I109</f>
        <v>1040</v>
      </c>
      <c r="K109" s="1956"/>
      <c r="L109" s="1980" t="s">
        <v>4779</v>
      </c>
      <c r="M109" s="1958" t="s">
        <v>3714</v>
      </c>
      <c r="N109" s="1996" t="s">
        <v>4738</v>
      </c>
      <c r="O109" s="1959">
        <v>45938</v>
      </c>
      <c r="P109" s="1953"/>
      <c r="Q109" s="1963">
        <v>45952</v>
      </c>
      <c r="R109" s="1959">
        <v>45953</v>
      </c>
      <c r="S109" s="1961">
        <v>45953</v>
      </c>
    </row>
    <row r="110" spans="1:19" s="1962" customFormat="1" ht="19.7" customHeight="1">
      <c r="A110" s="1645" t="s">
        <v>573</v>
      </c>
      <c r="B110" s="58"/>
      <c r="C110" s="58">
        <f>0.008*H110</f>
        <v>0.32</v>
      </c>
      <c r="D110" s="1969">
        <f>+D109+1</f>
        <v>78</v>
      </c>
      <c r="E110" s="188" t="s">
        <v>196</v>
      </c>
      <c r="F110" s="188" t="s">
        <v>196</v>
      </c>
      <c r="G110" s="419" t="s">
        <v>3752</v>
      </c>
      <c r="H110" s="1547">
        <v>40</v>
      </c>
      <c r="I110" s="2016">
        <v>35</v>
      </c>
      <c r="J110" s="1100">
        <f>H110*I110</f>
        <v>1400</v>
      </c>
      <c r="K110" s="1956"/>
      <c r="L110" s="1980" t="s">
        <v>4780</v>
      </c>
      <c r="M110" s="1958" t="s">
        <v>3714</v>
      </c>
      <c r="N110" s="1996" t="s">
        <v>4738</v>
      </c>
      <c r="O110" s="1959">
        <v>45938</v>
      </c>
      <c r="P110" s="1953"/>
      <c r="Q110" s="1963">
        <v>45952</v>
      </c>
      <c r="R110" s="1959">
        <v>45953</v>
      </c>
      <c r="S110" s="1961">
        <v>45953</v>
      </c>
    </row>
    <row r="111" spans="1:19" s="1962" customFormat="1" ht="19.7" customHeight="1">
      <c r="A111" s="1645" t="s">
        <v>573</v>
      </c>
      <c r="B111" s="58"/>
      <c r="C111" s="1949">
        <f>0.007*H111</f>
        <v>8.4000000000000005E-2</v>
      </c>
      <c r="D111" s="1969">
        <f>+D110+1</f>
        <v>79</v>
      </c>
      <c r="E111" s="188" t="s">
        <v>196</v>
      </c>
      <c r="F111" s="188" t="s">
        <v>196</v>
      </c>
      <c r="G111" s="2011" t="s">
        <v>4781</v>
      </c>
      <c r="H111" s="2015">
        <v>12</v>
      </c>
      <c r="I111" s="2016">
        <v>22</v>
      </c>
      <c r="J111" s="1100">
        <f t="shared" ref="J111:J122" si="17">H111*I111</f>
        <v>264</v>
      </c>
      <c r="K111" s="1956"/>
      <c r="L111" s="1980" t="s">
        <v>3340</v>
      </c>
      <c r="M111" s="1958" t="s">
        <v>4782</v>
      </c>
      <c r="N111" s="1996" t="s">
        <v>4738</v>
      </c>
      <c r="O111" s="1959">
        <v>45938</v>
      </c>
      <c r="P111" s="1953"/>
      <c r="Q111" s="1963">
        <v>45952</v>
      </c>
      <c r="R111" s="1959">
        <v>45953</v>
      </c>
      <c r="S111" s="1961">
        <v>45953</v>
      </c>
    </row>
    <row r="112" spans="1:19" s="1962" customFormat="1" ht="19.7" customHeight="1">
      <c r="A112" s="1645" t="s">
        <v>573</v>
      </c>
      <c r="B112" s="58"/>
      <c r="C112" s="1949">
        <f>0.002*H112</f>
        <v>1.6E-2</v>
      </c>
      <c r="D112" s="1969">
        <f t="shared" ref="D112:D122" si="18">+D111+1</f>
        <v>80</v>
      </c>
      <c r="E112" s="188" t="s">
        <v>196</v>
      </c>
      <c r="F112" s="188" t="s">
        <v>196</v>
      </c>
      <c r="G112" s="2011" t="s">
        <v>4168</v>
      </c>
      <c r="H112" s="2015">
        <v>8</v>
      </c>
      <c r="I112" s="2016">
        <v>46</v>
      </c>
      <c r="J112" s="1100">
        <f t="shared" si="17"/>
        <v>368</v>
      </c>
      <c r="K112" s="1956"/>
      <c r="L112" s="1980" t="s">
        <v>4783</v>
      </c>
      <c r="M112" s="1958" t="s">
        <v>4782</v>
      </c>
      <c r="N112" s="1996" t="s">
        <v>4738</v>
      </c>
      <c r="O112" s="1959">
        <v>45938</v>
      </c>
      <c r="P112" s="1953"/>
      <c r="Q112" s="1963">
        <v>45952</v>
      </c>
      <c r="R112" s="1959">
        <v>45953</v>
      </c>
      <c r="S112" s="1961">
        <v>45953</v>
      </c>
    </row>
    <row r="113" spans="1:19" s="1962" customFormat="1" ht="19.7" customHeight="1">
      <c r="A113" s="1645" t="s">
        <v>2465</v>
      </c>
      <c r="B113" s="58" t="s">
        <v>3699</v>
      </c>
      <c r="C113" s="1949">
        <f>+(354.5/1000)*0.5*H113</f>
        <v>1.0634999999999999</v>
      </c>
      <c r="D113" s="1969">
        <f t="shared" si="18"/>
        <v>81</v>
      </c>
      <c r="E113" s="188" t="s">
        <v>196</v>
      </c>
      <c r="F113" s="188" t="s">
        <v>196</v>
      </c>
      <c r="G113" s="2011" t="s">
        <v>4784</v>
      </c>
      <c r="H113" s="2015">
        <v>6</v>
      </c>
      <c r="I113" s="2016">
        <v>506</v>
      </c>
      <c r="J113" s="1100">
        <f t="shared" si="17"/>
        <v>3036</v>
      </c>
      <c r="K113" s="1956"/>
      <c r="L113" s="1980" t="s">
        <v>4785</v>
      </c>
      <c r="M113" s="1958" t="s">
        <v>4782</v>
      </c>
      <c r="N113" s="1996" t="s">
        <v>4738</v>
      </c>
      <c r="O113" s="1959">
        <v>45938</v>
      </c>
      <c r="P113" s="1953"/>
      <c r="Q113" s="1963">
        <v>45952</v>
      </c>
      <c r="R113" s="1959">
        <v>45953</v>
      </c>
      <c r="S113" s="1961">
        <v>45953</v>
      </c>
    </row>
    <row r="114" spans="1:19" s="1962" customFormat="1" ht="19.7" customHeight="1">
      <c r="A114" s="1645" t="s">
        <v>561</v>
      </c>
      <c r="B114" s="58" t="s">
        <v>3699</v>
      </c>
      <c r="C114" s="1949">
        <f>+(981/1000)*0.5*H114</f>
        <v>1.962</v>
      </c>
      <c r="D114" s="1969">
        <f t="shared" si="18"/>
        <v>82</v>
      </c>
      <c r="E114" s="188" t="s">
        <v>196</v>
      </c>
      <c r="F114" s="188" t="s">
        <v>196</v>
      </c>
      <c r="G114" s="2011" t="s">
        <v>4786</v>
      </c>
      <c r="H114" s="2015">
        <v>4</v>
      </c>
      <c r="I114" s="2016">
        <v>1177</v>
      </c>
      <c r="J114" s="1100">
        <f t="shared" si="17"/>
        <v>4708</v>
      </c>
      <c r="K114" s="1956"/>
      <c r="L114" s="1980" t="s">
        <v>1760</v>
      </c>
      <c r="M114" s="1958" t="s">
        <v>4782</v>
      </c>
      <c r="N114" s="1996" t="s">
        <v>4738</v>
      </c>
      <c r="O114" s="1959">
        <v>45938</v>
      </c>
      <c r="P114" s="1953"/>
      <c r="Q114" s="1963">
        <v>45952</v>
      </c>
      <c r="R114" s="1959">
        <v>45953</v>
      </c>
      <c r="S114" s="1961">
        <v>45953</v>
      </c>
    </row>
    <row r="115" spans="1:19" s="1962" customFormat="1" ht="19.7" customHeight="1">
      <c r="A115" s="1645" t="s">
        <v>573</v>
      </c>
      <c r="B115" s="58"/>
      <c r="C115" s="1949">
        <f>0.067*H115</f>
        <v>0.13400000000000001</v>
      </c>
      <c r="D115" s="1969">
        <f t="shared" si="18"/>
        <v>83</v>
      </c>
      <c r="E115" s="188" t="s">
        <v>196</v>
      </c>
      <c r="F115" s="188" t="s">
        <v>196</v>
      </c>
      <c r="G115" s="2011" t="s">
        <v>4787</v>
      </c>
      <c r="H115" s="2015">
        <v>2</v>
      </c>
      <c r="I115" s="2016">
        <v>1122</v>
      </c>
      <c r="J115" s="1100">
        <f t="shared" si="17"/>
        <v>2244</v>
      </c>
      <c r="K115" s="1956"/>
      <c r="L115" s="1980" t="s">
        <v>4788</v>
      </c>
      <c r="M115" s="1958" t="s">
        <v>4782</v>
      </c>
      <c r="N115" s="1996" t="s">
        <v>4738</v>
      </c>
      <c r="O115" s="1959">
        <v>45938</v>
      </c>
      <c r="P115" s="1953"/>
      <c r="Q115" s="1963">
        <v>45952</v>
      </c>
      <c r="R115" s="1959">
        <v>45953</v>
      </c>
      <c r="S115" s="1961">
        <v>45953</v>
      </c>
    </row>
    <row r="116" spans="1:19" s="1962" customFormat="1" ht="19.7" customHeight="1">
      <c r="A116" s="1645" t="s">
        <v>573</v>
      </c>
      <c r="B116" s="58"/>
      <c r="C116" s="1949">
        <f>0.045*H116</f>
        <v>0.09</v>
      </c>
      <c r="D116" s="1969">
        <f t="shared" si="18"/>
        <v>84</v>
      </c>
      <c r="E116" s="188" t="s">
        <v>196</v>
      </c>
      <c r="F116" s="188" t="s">
        <v>196</v>
      </c>
      <c r="G116" s="2011" t="s">
        <v>4789</v>
      </c>
      <c r="H116" s="2015">
        <v>2</v>
      </c>
      <c r="I116" s="2016">
        <v>623</v>
      </c>
      <c r="J116" s="1100">
        <f t="shared" si="17"/>
        <v>1246</v>
      </c>
      <c r="K116" s="1956"/>
      <c r="L116" s="1980" t="s">
        <v>4790</v>
      </c>
      <c r="M116" s="1958" t="s">
        <v>4782</v>
      </c>
      <c r="N116" s="1996" t="s">
        <v>4738</v>
      </c>
      <c r="O116" s="1959">
        <v>45938</v>
      </c>
      <c r="P116" s="1953"/>
      <c r="Q116" s="1963">
        <v>45952</v>
      </c>
      <c r="R116" s="1959">
        <v>45953</v>
      </c>
      <c r="S116" s="1961">
        <v>45953</v>
      </c>
    </row>
    <row r="117" spans="1:19" s="1962" customFormat="1" ht="19.7" customHeight="1">
      <c r="A117" s="1645" t="s">
        <v>573</v>
      </c>
      <c r="B117" s="58"/>
      <c r="C117" s="1949">
        <f>0.045*H117</f>
        <v>0.09</v>
      </c>
      <c r="D117" s="1969">
        <f t="shared" si="18"/>
        <v>85</v>
      </c>
      <c r="E117" s="188" t="s">
        <v>196</v>
      </c>
      <c r="F117" s="188" t="s">
        <v>196</v>
      </c>
      <c r="G117" s="2011" t="s">
        <v>4791</v>
      </c>
      <c r="H117" s="2015">
        <v>2</v>
      </c>
      <c r="I117" s="2016">
        <v>623</v>
      </c>
      <c r="J117" s="1100">
        <f t="shared" si="17"/>
        <v>1246</v>
      </c>
      <c r="K117" s="1956"/>
      <c r="L117" s="1980" t="s">
        <v>4792</v>
      </c>
      <c r="M117" s="1958" t="s">
        <v>4782</v>
      </c>
      <c r="N117" s="1996" t="s">
        <v>4738</v>
      </c>
      <c r="O117" s="1959">
        <v>45938</v>
      </c>
      <c r="P117" s="1953"/>
      <c r="Q117" s="1963">
        <v>45952</v>
      </c>
      <c r="R117" s="1959">
        <v>45953</v>
      </c>
      <c r="S117" s="1961">
        <v>45953</v>
      </c>
    </row>
    <row r="118" spans="1:19" s="1962" customFormat="1" ht="19.7" customHeight="1">
      <c r="A118" s="1645" t="s">
        <v>573</v>
      </c>
      <c r="B118" s="58"/>
      <c r="C118" s="1949">
        <f>0.05*H118</f>
        <v>0.1</v>
      </c>
      <c r="D118" s="1969">
        <f t="shared" si="18"/>
        <v>86</v>
      </c>
      <c r="E118" s="188" t="s">
        <v>196</v>
      </c>
      <c r="F118" s="188" t="s">
        <v>196</v>
      </c>
      <c r="G118" s="2011" t="s">
        <v>4793</v>
      </c>
      <c r="H118" s="2015">
        <v>2</v>
      </c>
      <c r="I118" s="2016">
        <v>913</v>
      </c>
      <c r="J118" s="1100">
        <f t="shared" si="17"/>
        <v>1826</v>
      </c>
      <c r="K118" s="1956"/>
      <c r="L118" s="1980" t="s">
        <v>1731</v>
      </c>
      <c r="M118" s="1958" t="s">
        <v>4782</v>
      </c>
      <c r="N118" s="1996" t="s">
        <v>4738</v>
      </c>
      <c r="O118" s="1959">
        <v>45938</v>
      </c>
      <c r="P118" s="1953"/>
      <c r="Q118" s="1963">
        <v>45952</v>
      </c>
      <c r="R118" s="1959">
        <v>45953</v>
      </c>
      <c r="S118" s="1961">
        <v>45953</v>
      </c>
    </row>
    <row r="119" spans="1:19" s="1962" customFormat="1" ht="19.7" customHeight="1">
      <c r="A119" s="1645" t="s">
        <v>573</v>
      </c>
      <c r="B119" s="58"/>
      <c r="C119" s="1949">
        <f>0.085*H119</f>
        <v>0.17</v>
      </c>
      <c r="D119" s="1969">
        <f t="shared" si="18"/>
        <v>87</v>
      </c>
      <c r="E119" s="188" t="s">
        <v>196</v>
      </c>
      <c r="F119" s="188" t="s">
        <v>196</v>
      </c>
      <c r="G119" s="2011" t="s">
        <v>4794</v>
      </c>
      <c r="H119" s="2015">
        <v>2</v>
      </c>
      <c r="I119" s="2016">
        <v>1858</v>
      </c>
      <c r="J119" s="1100">
        <f t="shared" si="17"/>
        <v>3716</v>
      </c>
      <c r="K119" s="1956"/>
      <c r="L119" s="1980" t="s">
        <v>1733</v>
      </c>
      <c r="M119" s="1958" t="s">
        <v>4782</v>
      </c>
      <c r="N119" s="1996" t="s">
        <v>4738</v>
      </c>
      <c r="O119" s="1959">
        <v>45938</v>
      </c>
      <c r="P119" s="1953"/>
      <c r="Q119" s="1963">
        <v>45952</v>
      </c>
      <c r="R119" s="1959">
        <v>45953</v>
      </c>
      <c r="S119" s="1961">
        <v>45953</v>
      </c>
    </row>
    <row r="120" spans="1:19" s="1962" customFormat="1" ht="19.7" customHeight="1">
      <c r="A120" s="1645" t="s">
        <v>2465</v>
      </c>
      <c r="B120" s="58"/>
      <c r="C120" s="1949">
        <f>0.03*H120</f>
        <v>0.24</v>
      </c>
      <c r="D120" s="1969">
        <f t="shared" si="18"/>
        <v>88</v>
      </c>
      <c r="E120" s="188" t="s">
        <v>196</v>
      </c>
      <c r="F120" s="188" t="s">
        <v>196</v>
      </c>
      <c r="G120" s="2011" t="s">
        <v>4795</v>
      </c>
      <c r="H120" s="2015">
        <v>8</v>
      </c>
      <c r="I120" s="2016">
        <v>207</v>
      </c>
      <c r="J120" s="1100">
        <f t="shared" si="17"/>
        <v>1656</v>
      </c>
      <c r="K120" s="1956"/>
      <c r="L120" s="1980" t="s">
        <v>3707</v>
      </c>
      <c r="M120" s="1958" t="s">
        <v>4782</v>
      </c>
      <c r="N120" s="1996" t="s">
        <v>4738</v>
      </c>
      <c r="O120" s="1959">
        <v>45938</v>
      </c>
      <c r="P120" s="1953"/>
      <c r="Q120" s="1963">
        <v>45952</v>
      </c>
      <c r="R120" s="1959">
        <v>45953</v>
      </c>
      <c r="S120" s="1961">
        <v>45953</v>
      </c>
    </row>
    <row r="121" spans="1:19" s="1962" customFormat="1" ht="19.7" customHeight="1">
      <c r="A121" s="1645" t="s">
        <v>2465</v>
      </c>
      <c r="B121" s="58"/>
      <c r="C121" s="1949">
        <f>0.05*H121</f>
        <v>0.4</v>
      </c>
      <c r="D121" s="1969">
        <f t="shared" si="18"/>
        <v>89</v>
      </c>
      <c r="E121" s="188" t="s">
        <v>196</v>
      </c>
      <c r="F121" s="188" t="s">
        <v>196</v>
      </c>
      <c r="G121" s="2011" t="s">
        <v>4796</v>
      </c>
      <c r="H121" s="2015">
        <v>8</v>
      </c>
      <c r="I121" s="2016">
        <v>277</v>
      </c>
      <c r="J121" s="1100">
        <f t="shared" si="17"/>
        <v>2216</v>
      </c>
      <c r="K121" s="1956"/>
      <c r="L121" s="1980" t="s">
        <v>3707</v>
      </c>
      <c r="M121" s="1958" t="s">
        <v>4782</v>
      </c>
      <c r="N121" s="1996" t="s">
        <v>4738</v>
      </c>
      <c r="O121" s="1959">
        <v>45938</v>
      </c>
      <c r="P121" s="1953"/>
      <c r="Q121" s="1963">
        <v>45952</v>
      </c>
      <c r="R121" s="1959">
        <v>45953</v>
      </c>
      <c r="S121" s="1961">
        <v>45953</v>
      </c>
    </row>
    <row r="122" spans="1:19" s="1962" customFormat="1" ht="19.7" customHeight="1">
      <c r="A122" s="1645" t="s">
        <v>573</v>
      </c>
      <c r="B122" s="58"/>
      <c r="C122" s="1949">
        <f>0.752*H122</f>
        <v>3.008</v>
      </c>
      <c r="D122" s="1969">
        <f t="shared" si="18"/>
        <v>90</v>
      </c>
      <c r="E122" s="188" t="s">
        <v>196</v>
      </c>
      <c r="F122" s="188" t="s">
        <v>196</v>
      </c>
      <c r="G122" s="2011" t="s">
        <v>4797</v>
      </c>
      <c r="H122" s="2015">
        <v>4</v>
      </c>
      <c r="I122" s="2016">
        <v>1455</v>
      </c>
      <c r="J122" s="1100">
        <f t="shared" si="17"/>
        <v>5820</v>
      </c>
      <c r="K122" s="1956"/>
      <c r="L122" s="1980" t="s">
        <v>4798</v>
      </c>
      <c r="M122" s="1958" t="s">
        <v>4782</v>
      </c>
      <c r="N122" s="1996" t="s">
        <v>4738</v>
      </c>
      <c r="O122" s="1959">
        <v>45938</v>
      </c>
      <c r="P122" s="1953"/>
      <c r="Q122" s="1963">
        <v>45952</v>
      </c>
      <c r="R122" s="1959">
        <v>45953</v>
      </c>
      <c r="S122" s="1961">
        <v>45953</v>
      </c>
    </row>
    <row r="123" spans="1:19" s="1962" customFormat="1" ht="19.7" customHeight="1">
      <c r="A123" s="1944"/>
      <c r="B123" s="1944"/>
      <c r="C123" s="1944" t="s">
        <v>3531</v>
      </c>
      <c r="D123" s="1953"/>
      <c r="E123" s="1953"/>
      <c r="F123" s="1953"/>
      <c r="G123" s="54"/>
      <c r="H123" s="1954"/>
      <c r="I123" s="1955"/>
      <c r="J123" s="1100"/>
      <c r="K123" s="1956"/>
      <c r="L123" s="1957"/>
      <c r="M123" s="1958"/>
      <c r="N123" s="1958"/>
      <c r="O123" s="1959"/>
      <c r="P123" s="1953"/>
      <c r="Q123" s="1960"/>
      <c r="R123" s="1959"/>
      <c r="S123" s="1961"/>
    </row>
    <row r="124" spans="1:19" s="1962" customFormat="1" ht="19.7" customHeight="1">
      <c r="A124" s="1944"/>
      <c r="B124" s="1944"/>
      <c r="C124" s="1982">
        <f>SUM(C12:C122)</f>
        <v>53.662700000000008</v>
      </c>
      <c r="D124" s="1983"/>
      <c r="E124" s="1953"/>
      <c r="F124" s="1953"/>
      <c r="G124" s="1979">
        <f>SUM(J63:J122)</f>
        <v>224176</v>
      </c>
      <c r="H124" s="1954"/>
      <c r="I124" s="1955"/>
      <c r="J124" s="1100"/>
      <c r="K124" s="1956"/>
      <c r="L124" s="1957"/>
      <c r="M124" s="1958"/>
      <c r="N124" s="1958"/>
      <c r="O124" s="1959"/>
      <c r="P124" s="1953"/>
      <c r="Q124" s="1960"/>
      <c r="R124" s="1959"/>
      <c r="S124" s="1961"/>
    </row>
    <row r="125" spans="1:19" s="1962" customFormat="1" ht="19.7" customHeight="1">
      <c r="A125" s="1944"/>
      <c r="B125" s="1944"/>
      <c r="C125" s="1965" t="s">
        <v>3532</v>
      </c>
      <c r="D125" s="1953"/>
      <c r="E125" s="1953"/>
      <c r="F125" s="1953"/>
      <c r="G125" s="54"/>
      <c r="H125" s="1954"/>
      <c r="I125" s="1955"/>
      <c r="J125" s="1100"/>
      <c r="K125" s="1956"/>
      <c r="L125" s="1957"/>
      <c r="M125" s="1958"/>
      <c r="N125" s="1958"/>
      <c r="O125" s="1959"/>
      <c r="P125" s="1953"/>
      <c r="Q125" s="1960"/>
      <c r="R125" s="1959"/>
      <c r="S125" s="1961"/>
    </row>
    <row r="126" spans="1:19" s="1962" customFormat="1" ht="19.7" customHeight="1">
      <c r="A126" s="1944"/>
      <c r="B126" s="1944"/>
      <c r="C126" s="1965"/>
      <c r="D126" s="1953"/>
      <c r="E126" s="1953"/>
      <c r="F126" s="1953"/>
      <c r="G126" s="54"/>
      <c r="H126" s="1954"/>
      <c r="I126" s="1955"/>
      <c r="J126" s="1100"/>
      <c r="K126" s="1956"/>
      <c r="L126" s="1957"/>
      <c r="M126" s="1958"/>
      <c r="N126" s="1958"/>
      <c r="O126" s="1959"/>
      <c r="P126" s="1953"/>
      <c r="Q126" s="1960"/>
      <c r="R126" s="1959"/>
      <c r="S126" s="1961"/>
    </row>
    <row r="127" spans="1:19" s="1962" customFormat="1" ht="19.7" customHeight="1">
      <c r="A127" s="1944"/>
      <c r="B127" s="1944"/>
      <c r="C127" s="1965"/>
      <c r="D127" s="1953"/>
      <c r="E127" s="1953"/>
      <c r="F127" s="1953"/>
      <c r="G127" s="54"/>
      <c r="H127" s="1954"/>
      <c r="I127" s="1955"/>
      <c r="J127" s="1100"/>
      <c r="K127" s="1956"/>
      <c r="L127" s="1957"/>
      <c r="M127" s="1958"/>
      <c r="N127" s="1958"/>
      <c r="O127" s="1959"/>
      <c r="P127" s="1953"/>
      <c r="Q127" s="1960"/>
      <c r="R127" s="1959"/>
      <c r="S127" s="1961"/>
    </row>
    <row r="128" spans="1:19" s="1962" customFormat="1" ht="19.7" customHeight="1">
      <c r="A128" s="1944"/>
      <c r="B128" s="1944"/>
      <c r="C128" s="1944"/>
      <c r="D128" s="53"/>
      <c r="E128" s="1966" t="s">
        <v>3533</v>
      </c>
      <c r="F128" s="1967"/>
      <c r="G128" s="1968"/>
      <c r="H128" s="1954"/>
      <c r="I128" s="1955"/>
      <c r="J128" s="1100"/>
      <c r="K128" s="1956"/>
      <c r="L128" s="1957"/>
      <c r="M128" s="1958"/>
      <c r="N128" s="1958"/>
      <c r="O128" s="1959"/>
      <c r="P128" s="1953"/>
      <c r="Q128" s="1960"/>
      <c r="R128" s="1959"/>
      <c r="S128" s="1961"/>
    </row>
    <row r="129" spans="1:19" s="1944" customFormat="1" ht="19.7" customHeight="1">
      <c r="A129" s="1645" t="s">
        <v>42</v>
      </c>
      <c r="B129" s="58"/>
      <c r="C129" s="58">
        <f>0.035*H129</f>
        <v>0.31500000000000006</v>
      </c>
      <c r="D129" s="1969">
        <f>+D122+1</f>
        <v>91</v>
      </c>
      <c r="E129" s="188" t="s">
        <v>196</v>
      </c>
      <c r="F129" s="188" t="s">
        <v>196</v>
      </c>
      <c r="G129" s="2035" t="s">
        <v>3771</v>
      </c>
      <c r="H129" s="2036">
        <v>9</v>
      </c>
      <c r="I129" s="2013">
        <v>156</v>
      </c>
      <c r="J129" s="2014">
        <f t="shared" ref="J129:J136" si="19">H129*I129</f>
        <v>1404</v>
      </c>
      <c r="K129" s="57"/>
      <c r="L129" s="1980" t="s">
        <v>1716</v>
      </c>
      <c r="M129" s="252" t="s">
        <v>3772</v>
      </c>
      <c r="N129" s="1996" t="s">
        <v>4738</v>
      </c>
      <c r="O129" s="1959">
        <v>45938</v>
      </c>
      <c r="P129" s="1953"/>
      <c r="Q129" s="1963">
        <v>45952</v>
      </c>
      <c r="R129" s="1959">
        <v>45953</v>
      </c>
      <c r="S129" s="1961">
        <v>45953</v>
      </c>
    </row>
    <row r="130" spans="1:19" s="1944" customFormat="1" ht="19.7" customHeight="1">
      <c r="A130" s="1645" t="s">
        <v>42</v>
      </c>
      <c r="B130" s="58"/>
      <c r="C130" s="58">
        <f>0.135*H130</f>
        <v>8.1000000000000014</v>
      </c>
      <c r="D130" s="1969">
        <f>+D129+1</f>
        <v>92</v>
      </c>
      <c r="E130" s="188" t="s">
        <v>196</v>
      </c>
      <c r="F130" s="188" t="s">
        <v>196</v>
      </c>
      <c r="G130" s="2035" t="s">
        <v>3775</v>
      </c>
      <c r="H130" s="2036">
        <v>60</v>
      </c>
      <c r="I130" s="2013">
        <v>520</v>
      </c>
      <c r="J130" s="2014">
        <f t="shared" si="19"/>
        <v>31200</v>
      </c>
      <c r="K130" s="57"/>
      <c r="L130" s="1980" t="s">
        <v>4799</v>
      </c>
      <c r="M130" s="54" t="s">
        <v>3777</v>
      </c>
      <c r="N130" s="1996" t="s">
        <v>4738</v>
      </c>
      <c r="O130" s="1959">
        <v>45938</v>
      </c>
      <c r="P130" s="1953"/>
      <c r="Q130" s="1963">
        <v>45952</v>
      </c>
      <c r="R130" s="1959">
        <v>45953</v>
      </c>
      <c r="S130" s="1961">
        <v>45953</v>
      </c>
    </row>
    <row r="131" spans="1:19" s="1944" customFormat="1" ht="19.7" customHeight="1">
      <c r="A131" s="1645" t="s">
        <v>42</v>
      </c>
      <c r="B131" s="58"/>
      <c r="C131" s="58">
        <f>1.445*H131</f>
        <v>5.78</v>
      </c>
      <c r="D131" s="1969">
        <f>+D130+1</f>
        <v>93</v>
      </c>
      <c r="E131" s="188" t="s">
        <v>196</v>
      </c>
      <c r="F131" s="188" t="s">
        <v>196</v>
      </c>
      <c r="G131" s="2035" t="s">
        <v>3780</v>
      </c>
      <c r="H131" s="2036">
        <v>4</v>
      </c>
      <c r="I131" s="2013">
        <v>7835</v>
      </c>
      <c r="J131" s="2014">
        <f t="shared" si="19"/>
        <v>31340</v>
      </c>
      <c r="K131" s="57"/>
      <c r="L131" s="1980" t="s">
        <v>3781</v>
      </c>
      <c r="M131" s="54" t="s">
        <v>3777</v>
      </c>
      <c r="N131" s="1996" t="s">
        <v>4738</v>
      </c>
      <c r="O131" s="1959">
        <v>45938</v>
      </c>
      <c r="P131" s="1953"/>
      <c r="Q131" s="1963">
        <v>45952</v>
      </c>
      <c r="R131" s="1959">
        <v>45953</v>
      </c>
      <c r="S131" s="1961">
        <v>45953</v>
      </c>
    </row>
    <row r="132" spans="1:19" s="1944" customFormat="1" ht="19.7" customHeight="1">
      <c r="A132" s="1645" t="s">
        <v>42</v>
      </c>
      <c r="B132" s="58"/>
      <c r="C132" s="58">
        <f>0.01*H132</f>
        <v>0.09</v>
      </c>
      <c r="D132" s="1969">
        <f>+D131+1</f>
        <v>94</v>
      </c>
      <c r="E132" s="188" t="s">
        <v>196</v>
      </c>
      <c r="F132" s="188" t="s">
        <v>196</v>
      </c>
      <c r="G132" s="2035" t="s">
        <v>3782</v>
      </c>
      <c r="H132" s="2036">
        <v>9</v>
      </c>
      <c r="I132" s="2013">
        <v>118</v>
      </c>
      <c r="J132" s="2014">
        <f t="shared" si="19"/>
        <v>1062</v>
      </c>
      <c r="K132" s="57"/>
      <c r="L132" s="1980" t="s">
        <v>4800</v>
      </c>
      <c r="M132" s="54" t="s">
        <v>3777</v>
      </c>
      <c r="N132" s="1996" t="s">
        <v>4738</v>
      </c>
      <c r="O132" s="1959">
        <v>45938</v>
      </c>
      <c r="P132" s="1953"/>
      <c r="Q132" s="1963">
        <v>45952</v>
      </c>
      <c r="R132" s="1959">
        <v>45953</v>
      </c>
      <c r="S132" s="1961">
        <v>45953</v>
      </c>
    </row>
    <row r="133" spans="1:19" s="1944" customFormat="1" ht="19.7" customHeight="1">
      <c r="A133" s="1645" t="s">
        <v>42</v>
      </c>
      <c r="B133" s="58" t="s">
        <v>4771</v>
      </c>
      <c r="C133" s="58">
        <f>+(210/1000)*0.9*H133</f>
        <v>0.75600000000000001</v>
      </c>
      <c r="D133" s="1969">
        <f t="shared" ref="D133:D136" si="20">+D132+1</f>
        <v>95</v>
      </c>
      <c r="E133" s="188" t="s">
        <v>196</v>
      </c>
      <c r="F133" s="188" t="s">
        <v>196</v>
      </c>
      <c r="G133" s="2035" t="s">
        <v>3783</v>
      </c>
      <c r="H133" s="2036">
        <v>4</v>
      </c>
      <c r="I133" s="2013">
        <v>427</v>
      </c>
      <c r="J133" s="2014">
        <f t="shared" si="19"/>
        <v>1708</v>
      </c>
      <c r="K133" s="57"/>
      <c r="L133" s="1980" t="s">
        <v>1722</v>
      </c>
      <c r="M133" s="252" t="s">
        <v>3772</v>
      </c>
      <c r="N133" s="1996" t="s">
        <v>4738</v>
      </c>
      <c r="O133" s="1959">
        <v>45938</v>
      </c>
      <c r="P133" s="1953"/>
      <c r="Q133" s="1963">
        <v>45952</v>
      </c>
      <c r="R133" s="1959">
        <v>45953</v>
      </c>
      <c r="S133" s="1961">
        <v>45953</v>
      </c>
    </row>
    <row r="134" spans="1:19" s="1944" customFormat="1" ht="19.7" customHeight="1">
      <c r="A134" s="1645" t="s">
        <v>42</v>
      </c>
      <c r="B134" s="58" t="s">
        <v>4771</v>
      </c>
      <c r="C134" s="58">
        <f>+(329/1000)*0.9*H134</f>
        <v>0.59220000000000006</v>
      </c>
      <c r="D134" s="1969">
        <f t="shared" si="20"/>
        <v>96</v>
      </c>
      <c r="E134" s="188" t="s">
        <v>196</v>
      </c>
      <c r="F134" s="188" t="s">
        <v>196</v>
      </c>
      <c r="G134" s="2035" t="s">
        <v>3784</v>
      </c>
      <c r="H134" s="2036">
        <v>2</v>
      </c>
      <c r="I134" s="2013">
        <v>306</v>
      </c>
      <c r="J134" s="2014">
        <f t="shared" si="19"/>
        <v>612</v>
      </c>
      <c r="K134" s="57"/>
      <c r="L134" s="1980" t="s">
        <v>1722</v>
      </c>
      <c r="M134" s="252" t="s">
        <v>3772</v>
      </c>
      <c r="N134" s="1996" t="s">
        <v>4738</v>
      </c>
      <c r="O134" s="1959">
        <v>45938</v>
      </c>
      <c r="P134" s="1953"/>
      <c r="Q134" s="1963">
        <v>45952</v>
      </c>
      <c r="R134" s="1959">
        <v>45953</v>
      </c>
      <c r="S134" s="1961">
        <v>45953</v>
      </c>
    </row>
    <row r="135" spans="1:19" s="1944" customFormat="1" ht="19.7" customHeight="1">
      <c r="A135" s="1645" t="s">
        <v>42</v>
      </c>
      <c r="B135" s="58" t="s">
        <v>4771</v>
      </c>
      <c r="C135" s="58">
        <f>+(460/1000)*0.9*H135</f>
        <v>0.82800000000000007</v>
      </c>
      <c r="D135" s="1969">
        <f t="shared" si="20"/>
        <v>97</v>
      </c>
      <c r="E135" s="188" t="s">
        <v>196</v>
      </c>
      <c r="F135" s="188" t="s">
        <v>196</v>
      </c>
      <c r="G135" s="2035" t="s">
        <v>3785</v>
      </c>
      <c r="H135" s="2036">
        <v>2</v>
      </c>
      <c r="I135" s="2013">
        <v>435</v>
      </c>
      <c r="J135" s="2014">
        <f t="shared" si="19"/>
        <v>870</v>
      </c>
      <c r="K135" s="57"/>
      <c r="L135" s="1980" t="s">
        <v>1722</v>
      </c>
      <c r="M135" s="252" t="s">
        <v>3772</v>
      </c>
      <c r="N135" s="1996" t="s">
        <v>4738</v>
      </c>
      <c r="O135" s="1959">
        <v>45938</v>
      </c>
      <c r="P135" s="1953"/>
      <c r="Q135" s="1963">
        <v>45952</v>
      </c>
      <c r="R135" s="1959">
        <v>45953</v>
      </c>
      <c r="S135" s="1961">
        <v>45953</v>
      </c>
    </row>
    <row r="136" spans="1:19" s="1944" customFormat="1" ht="19.7" customHeight="1">
      <c r="A136" s="1645" t="s">
        <v>42</v>
      </c>
      <c r="B136" s="58" t="s">
        <v>4771</v>
      </c>
      <c r="C136" s="58">
        <f>+(542/1000)*0.9*H136</f>
        <v>0.97560000000000013</v>
      </c>
      <c r="D136" s="1969">
        <f t="shared" si="20"/>
        <v>98</v>
      </c>
      <c r="E136" s="188" t="s">
        <v>196</v>
      </c>
      <c r="F136" s="188" t="s">
        <v>196</v>
      </c>
      <c r="G136" s="2035" t="s">
        <v>3786</v>
      </c>
      <c r="H136" s="2036">
        <v>2</v>
      </c>
      <c r="I136" s="2013">
        <v>514</v>
      </c>
      <c r="J136" s="2014">
        <f t="shared" si="19"/>
        <v>1028</v>
      </c>
      <c r="K136" s="57"/>
      <c r="L136" s="1980" t="s">
        <v>1722</v>
      </c>
      <c r="M136" s="252"/>
      <c r="N136" s="1996" t="s">
        <v>4738</v>
      </c>
      <c r="O136" s="1959">
        <v>45938</v>
      </c>
      <c r="P136" s="1953"/>
      <c r="Q136" s="1963">
        <v>45952</v>
      </c>
      <c r="R136" s="1959">
        <v>45953</v>
      </c>
      <c r="S136" s="1961">
        <v>45953</v>
      </c>
    </row>
    <row r="137" spans="1:19" s="1944" customFormat="1" ht="19.7" customHeight="1">
      <c r="A137" s="1645" t="s">
        <v>42</v>
      </c>
      <c r="B137" s="58" t="s">
        <v>4801</v>
      </c>
      <c r="C137" s="58">
        <f>+(290/1000)*2.63*H137</f>
        <v>3.0507999999999997</v>
      </c>
      <c r="D137" s="1969">
        <f>+D136+1</f>
        <v>99</v>
      </c>
      <c r="E137" s="188" t="s">
        <v>196</v>
      </c>
      <c r="F137" s="188" t="s">
        <v>196</v>
      </c>
      <c r="G137" s="2037" t="s">
        <v>3787</v>
      </c>
      <c r="H137" s="2038">
        <v>4</v>
      </c>
      <c r="I137" s="2013">
        <v>940</v>
      </c>
      <c r="J137" s="2014">
        <f>H137*I137</f>
        <v>3760</v>
      </c>
      <c r="K137" s="57"/>
      <c r="L137" s="1980" t="s">
        <v>3788</v>
      </c>
      <c r="M137" s="54" t="s">
        <v>3777</v>
      </c>
      <c r="N137" s="1996" t="s">
        <v>4738</v>
      </c>
      <c r="O137" s="1959">
        <v>45938</v>
      </c>
      <c r="P137" s="1953"/>
      <c r="Q137" s="1963">
        <v>45952</v>
      </c>
      <c r="R137" s="1959">
        <v>45953</v>
      </c>
      <c r="S137" s="1961">
        <v>45953</v>
      </c>
    </row>
    <row r="138" spans="1:19" s="1944" customFormat="1" ht="19.7" customHeight="1">
      <c r="A138" s="1645" t="s">
        <v>42</v>
      </c>
      <c r="B138" s="58" t="s">
        <v>4801</v>
      </c>
      <c r="C138" s="58">
        <f>+(542/1000)*2.63*H138</f>
        <v>7.1273</v>
      </c>
      <c r="D138" s="1969">
        <f>+D137+1</f>
        <v>100</v>
      </c>
      <c r="E138" s="188" t="s">
        <v>196</v>
      </c>
      <c r="F138" s="188" t="s">
        <v>196</v>
      </c>
      <c r="G138" s="2035" t="s">
        <v>3789</v>
      </c>
      <c r="H138" s="2036">
        <v>5</v>
      </c>
      <c r="I138" s="2013">
        <v>1494</v>
      </c>
      <c r="J138" s="2014">
        <f>H138*I138</f>
        <v>7470</v>
      </c>
      <c r="K138" s="57"/>
      <c r="L138" s="1980" t="s">
        <v>3790</v>
      </c>
      <c r="M138" s="54" t="s">
        <v>3777</v>
      </c>
      <c r="N138" s="1996" t="s">
        <v>4738</v>
      </c>
      <c r="O138" s="1959">
        <v>45938</v>
      </c>
      <c r="P138" s="1953"/>
      <c r="Q138" s="1963">
        <v>45952</v>
      </c>
      <c r="R138" s="1959">
        <v>45953</v>
      </c>
      <c r="S138" s="1961">
        <v>45953</v>
      </c>
    </row>
    <row r="139" spans="1:19" s="1944" customFormat="1" ht="19.7" customHeight="1">
      <c r="A139" s="1645" t="s">
        <v>42</v>
      </c>
      <c r="B139" s="58" t="s">
        <v>4801</v>
      </c>
      <c r="C139" s="58">
        <f>+(754/1000)*2.63*H139</f>
        <v>7.93208</v>
      </c>
      <c r="D139" s="1969">
        <f t="shared" ref="D139:D163" si="21">+D138+1</f>
        <v>101</v>
      </c>
      <c r="E139" s="188" t="s">
        <v>196</v>
      </c>
      <c r="F139" s="188" t="s">
        <v>196</v>
      </c>
      <c r="G139" s="2035" t="s">
        <v>3791</v>
      </c>
      <c r="H139" s="2036">
        <v>4</v>
      </c>
      <c r="I139" s="2013">
        <v>2366</v>
      </c>
      <c r="J139" s="2014">
        <f>H139*I139</f>
        <v>9464</v>
      </c>
      <c r="K139" s="57"/>
      <c r="L139" s="1980" t="s">
        <v>3792</v>
      </c>
      <c r="M139" s="54" t="s">
        <v>3777</v>
      </c>
      <c r="N139" s="1996" t="s">
        <v>4738</v>
      </c>
      <c r="O139" s="1959">
        <v>45938</v>
      </c>
      <c r="P139" s="1953"/>
      <c r="Q139" s="1963">
        <v>45952</v>
      </c>
      <c r="R139" s="1959">
        <v>45953</v>
      </c>
      <c r="S139" s="1961">
        <v>45953</v>
      </c>
    </row>
    <row r="140" spans="1:19" s="1944" customFormat="1" ht="19.7" customHeight="1">
      <c r="A140" s="1645" t="s">
        <v>42</v>
      </c>
      <c r="B140" s="58" t="s">
        <v>4801</v>
      </c>
      <c r="C140" s="58">
        <f>+(980/1000)*2.63*H140</f>
        <v>15.464399999999999</v>
      </c>
      <c r="D140" s="1969">
        <f t="shared" si="21"/>
        <v>102</v>
      </c>
      <c r="E140" s="188" t="s">
        <v>196</v>
      </c>
      <c r="F140" s="188" t="s">
        <v>196</v>
      </c>
      <c r="G140" s="2035" t="s">
        <v>3793</v>
      </c>
      <c r="H140" s="2036">
        <v>6</v>
      </c>
      <c r="I140" s="2013">
        <v>2712</v>
      </c>
      <c r="J140" s="2014">
        <f>H140*I140</f>
        <v>16272</v>
      </c>
      <c r="K140" s="57"/>
      <c r="L140" s="1980" t="s">
        <v>3792</v>
      </c>
      <c r="M140" s="54" t="s">
        <v>3777</v>
      </c>
      <c r="N140" s="1996" t="s">
        <v>4738</v>
      </c>
      <c r="O140" s="1959">
        <v>45938</v>
      </c>
      <c r="P140" s="1953"/>
      <c r="Q140" s="1963">
        <v>45952</v>
      </c>
      <c r="R140" s="1959">
        <v>45953</v>
      </c>
      <c r="S140" s="1961">
        <v>45953</v>
      </c>
    </row>
    <row r="141" spans="1:19" s="1944" customFormat="1" ht="19.7" customHeight="1">
      <c r="A141" s="1645" t="s">
        <v>109</v>
      </c>
      <c r="B141" s="58"/>
      <c r="C141" s="58">
        <f>1.7*H141</f>
        <v>1.7</v>
      </c>
      <c r="D141" s="1969">
        <f t="shared" si="21"/>
        <v>103</v>
      </c>
      <c r="E141" s="188" t="s">
        <v>196</v>
      </c>
      <c r="F141" s="188" t="s">
        <v>196</v>
      </c>
      <c r="G141" s="2035" t="s">
        <v>3794</v>
      </c>
      <c r="H141" s="2036">
        <v>1</v>
      </c>
      <c r="I141" s="2013">
        <v>8400</v>
      </c>
      <c r="J141" s="2014">
        <f t="shared" ref="J141:J157" si="22">H141*I141</f>
        <v>8400</v>
      </c>
      <c r="K141" s="57"/>
      <c r="L141" s="1980" t="s">
        <v>3795</v>
      </c>
      <c r="M141" s="252" t="s">
        <v>3796</v>
      </c>
      <c r="N141" s="1996" t="s">
        <v>4738</v>
      </c>
      <c r="O141" s="1959">
        <v>45938</v>
      </c>
      <c r="P141" s="1953"/>
      <c r="Q141" s="1963">
        <v>45952</v>
      </c>
      <c r="R141" s="1959">
        <v>45953</v>
      </c>
      <c r="S141" s="1961">
        <v>45953</v>
      </c>
    </row>
    <row r="142" spans="1:19" s="1944" customFormat="1" ht="19.7" customHeight="1">
      <c r="A142" s="1645" t="s">
        <v>109</v>
      </c>
      <c r="B142" s="58"/>
      <c r="C142" s="58">
        <f>1.8*H142</f>
        <v>7.2</v>
      </c>
      <c r="D142" s="1969">
        <f t="shared" si="21"/>
        <v>104</v>
      </c>
      <c r="E142" s="188" t="s">
        <v>196</v>
      </c>
      <c r="F142" s="188" t="s">
        <v>196</v>
      </c>
      <c r="G142" s="2035" t="s">
        <v>3797</v>
      </c>
      <c r="H142" s="2036">
        <v>4</v>
      </c>
      <c r="I142" s="2013">
        <v>10150</v>
      </c>
      <c r="J142" s="2014">
        <f t="shared" si="22"/>
        <v>40600</v>
      </c>
      <c r="K142" s="57"/>
      <c r="L142" s="1980" t="s">
        <v>3798</v>
      </c>
      <c r="M142" s="1958" t="s">
        <v>3537</v>
      </c>
      <c r="N142" s="1996" t="s">
        <v>4738</v>
      </c>
      <c r="O142" s="1959">
        <v>45938</v>
      </c>
      <c r="P142" s="1953"/>
      <c r="Q142" s="1963">
        <v>45952</v>
      </c>
      <c r="R142" s="1959">
        <v>45953</v>
      </c>
      <c r="S142" s="1961">
        <v>45953</v>
      </c>
    </row>
    <row r="143" spans="1:19" s="1944" customFormat="1" ht="19.7" customHeight="1">
      <c r="A143" s="1645" t="s">
        <v>109</v>
      </c>
      <c r="B143" s="58"/>
      <c r="C143" s="58">
        <v>1.8</v>
      </c>
      <c r="D143" s="1969">
        <f t="shared" si="21"/>
        <v>105</v>
      </c>
      <c r="E143" s="53" t="s">
        <v>61</v>
      </c>
      <c r="F143" s="188" t="s">
        <v>196</v>
      </c>
      <c r="G143" s="2035" t="s">
        <v>4802</v>
      </c>
      <c r="H143" s="2036">
        <v>1</v>
      </c>
      <c r="I143" s="2013">
        <v>9730</v>
      </c>
      <c r="J143" s="2014">
        <f t="shared" si="22"/>
        <v>9730</v>
      </c>
      <c r="K143" s="57"/>
      <c r="L143" s="1980" t="s">
        <v>4803</v>
      </c>
      <c r="M143" s="1958" t="s">
        <v>3537</v>
      </c>
      <c r="N143" s="1996" t="s">
        <v>4738</v>
      </c>
      <c r="O143" s="1959">
        <v>45938</v>
      </c>
      <c r="P143" s="1953"/>
      <c r="Q143" s="1963">
        <v>45952</v>
      </c>
      <c r="R143" s="1959">
        <v>45953</v>
      </c>
      <c r="S143" s="1961">
        <v>45953</v>
      </c>
    </row>
    <row r="144" spans="1:19" s="1944" customFormat="1" ht="19.7" customHeight="1">
      <c r="A144" s="1645" t="s">
        <v>109</v>
      </c>
      <c r="B144" s="58"/>
      <c r="C144" s="58">
        <v>1.3</v>
      </c>
      <c r="D144" s="1969">
        <f t="shared" si="21"/>
        <v>106</v>
      </c>
      <c r="E144" s="53" t="s">
        <v>61</v>
      </c>
      <c r="F144" s="188" t="s">
        <v>196</v>
      </c>
      <c r="G144" s="2035" t="s">
        <v>4804</v>
      </c>
      <c r="H144" s="2036">
        <v>1</v>
      </c>
      <c r="I144" s="2013">
        <v>7080</v>
      </c>
      <c r="J144" s="2014">
        <f t="shared" si="22"/>
        <v>7080</v>
      </c>
      <c r="K144" s="57"/>
      <c r="L144" s="1980" t="s">
        <v>4805</v>
      </c>
      <c r="M144" s="1958" t="s">
        <v>3537</v>
      </c>
      <c r="N144" s="1996" t="s">
        <v>4738</v>
      </c>
      <c r="O144" s="1959">
        <v>45938</v>
      </c>
      <c r="P144" s="1953"/>
      <c r="Q144" s="1963">
        <v>45952</v>
      </c>
      <c r="R144" s="1959">
        <v>45953</v>
      </c>
      <c r="S144" s="1961">
        <v>45953</v>
      </c>
    </row>
    <row r="145" spans="1:19" s="1944" customFormat="1" ht="19.7" customHeight="1">
      <c r="A145" s="1645" t="s">
        <v>109</v>
      </c>
      <c r="B145" s="58"/>
      <c r="C145" s="58">
        <v>2.7</v>
      </c>
      <c r="D145" s="1969">
        <f t="shared" si="21"/>
        <v>107</v>
      </c>
      <c r="E145" s="53" t="s">
        <v>61</v>
      </c>
      <c r="F145" s="188" t="s">
        <v>196</v>
      </c>
      <c r="G145" s="2035" t="s">
        <v>4806</v>
      </c>
      <c r="H145" s="2036">
        <v>1</v>
      </c>
      <c r="I145" s="2013">
        <v>12880</v>
      </c>
      <c r="J145" s="2014">
        <f t="shared" si="22"/>
        <v>12880</v>
      </c>
      <c r="K145" s="57"/>
      <c r="L145" s="1980" t="s">
        <v>4807</v>
      </c>
      <c r="M145" s="1958" t="s">
        <v>3537</v>
      </c>
      <c r="N145" s="1996" t="s">
        <v>4738</v>
      </c>
      <c r="O145" s="1959">
        <v>45938</v>
      </c>
      <c r="P145" s="1953"/>
      <c r="Q145" s="1963">
        <v>45952</v>
      </c>
      <c r="R145" s="1959">
        <v>45953</v>
      </c>
      <c r="S145" s="1961">
        <v>45953</v>
      </c>
    </row>
    <row r="146" spans="1:19" s="1944" customFormat="1" ht="19.7" customHeight="1">
      <c r="A146" s="1645" t="s">
        <v>109</v>
      </c>
      <c r="B146" s="58"/>
      <c r="C146" s="58">
        <f>2*H146</f>
        <v>6</v>
      </c>
      <c r="D146" s="1969">
        <f t="shared" si="21"/>
        <v>108</v>
      </c>
      <c r="E146" s="188" t="s">
        <v>196</v>
      </c>
      <c r="F146" s="188" t="s">
        <v>196</v>
      </c>
      <c r="G146" s="2026" t="s">
        <v>4808</v>
      </c>
      <c r="H146" s="2027">
        <v>3</v>
      </c>
      <c r="I146" s="2028">
        <v>11657</v>
      </c>
      <c r="J146" s="2014">
        <f t="shared" si="22"/>
        <v>34971</v>
      </c>
      <c r="K146" s="2029"/>
      <c r="L146" s="68" t="s">
        <v>4809</v>
      </c>
      <c r="M146" s="1958" t="s">
        <v>3537</v>
      </c>
      <c r="N146" s="1996" t="s">
        <v>4738</v>
      </c>
      <c r="O146" s="1959">
        <v>45938</v>
      </c>
      <c r="P146" s="1953"/>
      <c r="Q146" s="1963">
        <v>45952</v>
      </c>
      <c r="R146" s="1959">
        <v>45953</v>
      </c>
      <c r="S146" s="1961">
        <v>45953</v>
      </c>
    </row>
    <row r="147" spans="1:19" s="1944" customFormat="1" ht="19.7" customHeight="1">
      <c r="A147" s="1645" t="s">
        <v>109</v>
      </c>
      <c r="B147" s="58"/>
      <c r="C147" s="58">
        <f>13*H147</f>
        <v>13</v>
      </c>
      <c r="D147" s="146">
        <f t="shared" si="21"/>
        <v>109</v>
      </c>
      <c r="E147" s="28" t="s">
        <v>61</v>
      </c>
      <c r="F147" s="188" t="s">
        <v>196</v>
      </c>
      <c r="G147" s="397" t="s">
        <v>3802</v>
      </c>
      <c r="H147" s="1710">
        <v>1</v>
      </c>
      <c r="I147" s="2034">
        <v>49506</v>
      </c>
      <c r="J147" s="1042">
        <f t="shared" si="22"/>
        <v>49506</v>
      </c>
      <c r="K147" s="31"/>
      <c r="L147" s="166" t="s">
        <v>3803</v>
      </c>
      <c r="M147" s="156" t="s">
        <v>3804</v>
      </c>
      <c r="N147" s="1996" t="s">
        <v>4738</v>
      </c>
      <c r="O147" s="1959">
        <v>45938</v>
      </c>
      <c r="P147" s="1953"/>
      <c r="Q147" s="1963">
        <v>45952</v>
      </c>
      <c r="R147" s="1959">
        <v>45953</v>
      </c>
      <c r="S147" s="1961">
        <v>45953</v>
      </c>
    </row>
    <row r="148" spans="1:19" s="1944" customFormat="1" ht="19.7" customHeight="1">
      <c r="A148" s="1645" t="s">
        <v>42</v>
      </c>
      <c r="B148" s="58"/>
      <c r="C148" s="58">
        <f>0.005*H148</f>
        <v>0.08</v>
      </c>
      <c r="D148" s="1969">
        <f t="shared" si="21"/>
        <v>110</v>
      </c>
      <c r="E148" s="131" t="s">
        <v>55</v>
      </c>
      <c r="F148" s="131" t="s">
        <v>55</v>
      </c>
      <c r="G148" s="1709" t="s">
        <v>240</v>
      </c>
      <c r="H148" s="1710">
        <v>16</v>
      </c>
      <c r="I148" s="2034">
        <v>41</v>
      </c>
      <c r="J148" s="1042">
        <f t="shared" si="22"/>
        <v>656</v>
      </c>
      <c r="K148" s="31"/>
      <c r="L148" s="166" t="s">
        <v>3805</v>
      </c>
      <c r="M148" s="156" t="s">
        <v>3804</v>
      </c>
      <c r="N148" s="1996" t="s">
        <v>4738</v>
      </c>
      <c r="O148" s="1959">
        <v>45938</v>
      </c>
      <c r="P148" s="1953"/>
      <c r="Q148" s="1963">
        <v>45952</v>
      </c>
      <c r="R148" s="1959">
        <v>45953</v>
      </c>
      <c r="S148" s="1961">
        <v>45953</v>
      </c>
    </row>
    <row r="149" spans="1:19" s="1944" customFormat="1" ht="19.7" customHeight="1">
      <c r="A149" s="1645" t="s">
        <v>42</v>
      </c>
      <c r="B149" s="58"/>
      <c r="C149" s="58">
        <f>0.01*H149</f>
        <v>0.28000000000000003</v>
      </c>
      <c r="D149" s="1969">
        <f t="shared" si="21"/>
        <v>111</v>
      </c>
      <c r="E149" s="131" t="s">
        <v>55</v>
      </c>
      <c r="F149" s="131" t="s">
        <v>55</v>
      </c>
      <c r="G149" s="1709" t="s">
        <v>1579</v>
      </c>
      <c r="H149" s="1710">
        <v>28</v>
      </c>
      <c r="I149" s="2034">
        <v>56</v>
      </c>
      <c r="J149" s="1042">
        <f t="shared" si="22"/>
        <v>1568</v>
      </c>
      <c r="K149" s="31"/>
      <c r="L149" s="166" t="s">
        <v>4810</v>
      </c>
      <c r="M149" s="73" t="s">
        <v>3806</v>
      </c>
      <c r="N149" s="1996" t="s">
        <v>4738</v>
      </c>
      <c r="O149" s="1959">
        <v>45938</v>
      </c>
      <c r="P149" s="1953"/>
      <c r="Q149" s="1963">
        <v>45952</v>
      </c>
      <c r="R149" s="1959">
        <v>45953</v>
      </c>
      <c r="S149" s="1961">
        <v>45953</v>
      </c>
    </row>
    <row r="150" spans="1:19" s="1944" customFormat="1" ht="19.7" customHeight="1">
      <c r="A150" s="1645" t="s">
        <v>109</v>
      </c>
      <c r="B150" s="58"/>
      <c r="C150" s="58">
        <f>0.086*H150</f>
        <v>0.34399999999999997</v>
      </c>
      <c r="D150" s="1969">
        <f t="shared" si="21"/>
        <v>112</v>
      </c>
      <c r="E150" s="188" t="s">
        <v>196</v>
      </c>
      <c r="F150" s="188" t="s">
        <v>196</v>
      </c>
      <c r="G150" s="1709" t="s">
        <v>3807</v>
      </c>
      <c r="H150" s="1710">
        <v>4</v>
      </c>
      <c r="I150" s="2034">
        <v>5329</v>
      </c>
      <c r="J150" s="1042">
        <f t="shared" si="22"/>
        <v>21316</v>
      </c>
      <c r="K150" s="31"/>
      <c r="L150" s="166" t="s">
        <v>3808</v>
      </c>
      <c r="M150" s="156" t="s">
        <v>3804</v>
      </c>
      <c r="N150" s="1996" t="s">
        <v>4738</v>
      </c>
      <c r="O150" s="1959">
        <v>45938</v>
      </c>
      <c r="P150" s="1953"/>
      <c r="Q150" s="1963">
        <v>45952</v>
      </c>
      <c r="R150" s="1959">
        <v>45953</v>
      </c>
      <c r="S150" s="1961">
        <v>45953</v>
      </c>
    </row>
    <row r="151" spans="1:19" s="1962" customFormat="1" ht="19.7" customHeight="1">
      <c r="A151" s="58" t="s">
        <v>42</v>
      </c>
      <c r="B151" s="58"/>
      <c r="C151" s="58">
        <f>0.01*H151</f>
        <v>0.24</v>
      </c>
      <c r="D151" s="1969">
        <f t="shared" si="21"/>
        <v>113</v>
      </c>
      <c r="E151" s="1978" t="s">
        <v>55</v>
      </c>
      <c r="F151" s="1978" t="s">
        <v>55</v>
      </c>
      <c r="G151" s="2011" t="s">
        <v>3424</v>
      </c>
      <c r="H151" s="2015">
        <v>24</v>
      </c>
      <c r="I151" s="2016">
        <v>53</v>
      </c>
      <c r="J151" s="2014">
        <f t="shared" si="22"/>
        <v>1272</v>
      </c>
      <c r="K151" s="1956"/>
      <c r="L151" s="1980" t="s">
        <v>4811</v>
      </c>
      <c r="M151" s="54" t="s">
        <v>4812</v>
      </c>
      <c r="N151" s="1996" t="s">
        <v>4738</v>
      </c>
      <c r="O151" s="1959">
        <v>45938</v>
      </c>
      <c r="P151" s="1953"/>
      <c r="Q151" s="1963">
        <v>45952</v>
      </c>
      <c r="R151" s="1959">
        <v>45953</v>
      </c>
      <c r="S151" s="1961">
        <v>45953</v>
      </c>
    </row>
    <row r="152" spans="1:19" s="1944" customFormat="1" ht="19.7" customHeight="1">
      <c r="A152" s="1645" t="s">
        <v>42</v>
      </c>
      <c r="B152" s="58"/>
      <c r="C152" s="58">
        <v>0.05</v>
      </c>
      <c r="D152" s="1969">
        <f t="shared" si="21"/>
        <v>114</v>
      </c>
      <c r="E152" s="131" t="s">
        <v>55</v>
      </c>
      <c r="F152" s="131" t="s">
        <v>55</v>
      </c>
      <c r="G152" s="1692" t="s">
        <v>606</v>
      </c>
      <c r="H152" s="1707">
        <v>3</v>
      </c>
      <c r="I152" s="2039">
        <v>158</v>
      </c>
      <c r="J152" s="1239">
        <f t="shared" si="22"/>
        <v>474</v>
      </c>
      <c r="K152" s="31"/>
      <c r="L152" s="217" t="s">
        <v>607</v>
      </c>
      <c r="M152" s="54" t="s">
        <v>611</v>
      </c>
      <c r="N152" s="1996" t="s">
        <v>4738</v>
      </c>
      <c r="O152" s="1959">
        <v>45938</v>
      </c>
      <c r="P152" s="1953"/>
      <c r="Q152" s="1963">
        <v>45952</v>
      </c>
      <c r="R152" s="1959">
        <v>45953</v>
      </c>
      <c r="S152" s="1961">
        <v>45953</v>
      </c>
    </row>
    <row r="153" spans="1:19" s="1944" customFormat="1" ht="19.7" customHeight="1">
      <c r="A153" s="1645" t="s">
        <v>42</v>
      </c>
      <c r="B153" s="58"/>
      <c r="C153" s="58">
        <f>0.025*H153</f>
        <v>2.5000000000000001E-2</v>
      </c>
      <c r="D153" s="1969">
        <f t="shared" si="21"/>
        <v>115</v>
      </c>
      <c r="E153" s="131" t="s">
        <v>55</v>
      </c>
      <c r="F153" s="131" t="s">
        <v>55</v>
      </c>
      <c r="G153" s="411" t="s">
        <v>610</v>
      </c>
      <c r="H153" s="1708">
        <v>1</v>
      </c>
      <c r="I153" s="423">
        <v>1019</v>
      </c>
      <c r="J153" s="1042">
        <f t="shared" si="22"/>
        <v>1019</v>
      </c>
      <c r="K153" s="87"/>
      <c r="L153" s="38" t="s">
        <v>3814</v>
      </c>
      <c r="M153" s="54" t="s">
        <v>611</v>
      </c>
      <c r="N153" s="1996" t="s">
        <v>4738</v>
      </c>
      <c r="O153" s="1959">
        <v>45938</v>
      </c>
      <c r="P153" s="1953"/>
      <c r="Q153" s="1963">
        <v>45952</v>
      </c>
      <c r="R153" s="1959">
        <v>45953</v>
      </c>
      <c r="S153" s="1961">
        <v>45953</v>
      </c>
    </row>
    <row r="154" spans="1:19" s="1944" customFormat="1" ht="19.7" customHeight="1">
      <c r="A154" s="1645" t="s">
        <v>109</v>
      </c>
      <c r="B154" s="58"/>
      <c r="C154" s="58">
        <f>0.185*H154</f>
        <v>0.185</v>
      </c>
      <c r="D154" s="1969">
        <f t="shared" si="21"/>
        <v>116</v>
      </c>
      <c r="E154" s="188" t="s">
        <v>196</v>
      </c>
      <c r="F154" s="188" t="s">
        <v>196</v>
      </c>
      <c r="G154" s="397" t="s">
        <v>3815</v>
      </c>
      <c r="H154" s="1707">
        <v>1</v>
      </c>
      <c r="I154" s="399">
        <v>2762</v>
      </c>
      <c r="J154" s="1042">
        <f t="shared" si="22"/>
        <v>2762</v>
      </c>
      <c r="K154" s="31"/>
      <c r="L154" s="166" t="s">
        <v>3816</v>
      </c>
      <c r="M154" s="54" t="s">
        <v>611</v>
      </c>
      <c r="N154" s="1996" t="s">
        <v>4738</v>
      </c>
      <c r="O154" s="1959">
        <v>45938</v>
      </c>
      <c r="P154" s="1953"/>
      <c r="Q154" s="1963">
        <v>45952</v>
      </c>
      <c r="R154" s="1959">
        <v>45953</v>
      </c>
      <c r="S154" s="1961">
        <v>45953</v>
      </c>
    </row>
    <row r="155" spans="1:19" s="1944" customFormat="1" ht="19.7" customHeight="1">
      <c r="A155" s="1645" t="s">
        <v>42</v>
      </c>
      <c r="B155" s="58"/>
      <c r="C155" s="58">
        <v>0.04</v>
      </c>
      <c r="D155" s="1969">
        <f t="shared" si="21"/>
        <v>117</v>
      </c>
      <c r="E155" s="71" t="s">
        <v>3817</v>
      </c>
      <c r="F155" s="131" t="s">
        <v>55</v>
      </c>
      <c r="G155" s="1692" t="s">
        <v>3818</v>
      </c>
      <c r="H155" s="1707">
        <v>1</v>
      </c>
      <c r="I155" s="2039">
        <v>1094</v>
      </c>
      <c r="J155" s="1239">
        <f t="shared" si="22"/>
        <v>1094</v>
      </c>
      <c r="K155" s="31"/>
      <c r="L155" s="217" t="s">
        <v>600</v>
      </c>
      <c r="M155" s="73" t="s">
        <v>611</v>
      </c>
      <c r="N155" s="1996" t="s">
        <v>4738</v>
      </c>
      <c r="O155" s="1959">
        <v>45938</v>
      </c>
      <c r="P155" s="1953"/>
      <c r="Q155" s="1963">
        <v>45952</v>
      </c>
      <c r="R155" s="1959">
        <v>45953</v>
      </c>
      <c r="S155" s="1961">
        <v>45953</v>
      </c>
    </row>
    <row r="156" spans="1:19" s="1944" customFormat="1" ht="19.7" customHeight="1">
      <c r="A156" s="1645" t="s">
        <v>42</v>
      </c>
      <c r="B156" s="58"/>
      <c r="C156" s="58">
        <f>0.01*H156</f>
        <v>0.02</v>
      </c>
      <c r="D156" s="1969">
        <f t="shared" si="21"/>
        <v>118</v>
      </c>
      <c r="E156" s="131" t="s">
        <v>55</v>
      </c>
      <c r="F156" s="131" t="s">
        <v>55</v>
      </c>
      <c r="G156" s="411" t="s">
        <v>505</v>
      </c>
      <c r="H156" s="1708">
        <v>2</v>
      </c>
      <c r="I156" s="423">
        <v>113</v>
      </c>
      <c r="J156" s="1042">
        <f t="shared" si="22"/>
        <v>226</v>
      </c>
      <c r="K156" s="257"/>
      <c r="L156" s="38" t="s">
        <v>3821</v>
      </c>
      <c r="M156" s="73" t="s">
        <v>611</v>
      </c>
      <c r="N156" s="1996" t="s">
        <v>4738</v>
      </c>
      <c r="O156" s="1959">
        <v>45938</v>
      </c>
      <c r="P156" s="1953"/>
      <c r="Q156" s="1963">
        <v>45952</v>
      </c>
      <c r="R156" s="1959">
        <v>45953</v>
      </c>
      <c r="S156" s="1961">
        <v>45953</v>
      </c>
    </row>
    <row r="157" spans="1:19" s="1944" customFormat="1" ht="19.7" customHeight="1">
      <c r="A157" s="1645" t="s">
        <v>42</v>
      </c>
      <c r="B157" s="58"/>
      <c r="C157" s="58">
        <f>0.005*H157</f>
        <v>0.01</v>
      </c>
      <c r="D157" s="1969">
        <f t="shared" si="21"/>
        <v>119</v>
      </c>
      <c r="E157" s="188" t="s">
        <v>196</v>
      </c>
      <c r="F157" s="188" t="s">
        <v>196</v>
      </c>
      <c r="G157" s="397" t="s">
        <v>616</v>
      </c>
      <c r="H157" s="1707">
        <v>2</v>
      </c>
      <c r="I157" s="399">
        <v>81</v>
      </c>
      <c r="J157" s="1042">
        <f t="shared" si="22"/>
        <v>162</v>
      </c>
      <c r="K157" s="31"/>
      <c r="L157" s="166" t="s">
        <v>483</v>
      </c>
      <c r="M157" s="73" t="s">
        <v>611</v>
      </c>
      <c r="N157" s="1996" t="s">
        <v>4738</v>
      </c>
      <c r="O157" s="1959">
        <v>45938</v>
      </c>
      <c r="P157" s="1953"/>
      <c r="Q157" s="1963">
        <v>45952</v>
      </c>
      <c r="R157" s="1959">
        <v>45953</v>
      </c>
      <c r="S157" s="1961">
        <v>45953</v>
      </c>
    </row>
    <row r="158" spans="1:19" s="1962" customFormat="1" ht="19.7" customHeight="1">
      <c r="A158" s="1645" t="s">
        <v>42</v>
      </c>
      <c r="B158" s="58"/>
      <c r="C158" s="58">
        <v>4</v>
      </c>
      <c r="D158" s="1969">
        <f t="shared" si="21"/>
        <v>120</v>
      </c>
      <c r="E158" s="2040" t="s">
        <v>524</v>
      </c>
      <c r="F158" s="1978" t="s">
        <v>55</v>
      </c>
      <c r="G158" s="1998" t="s">
        <v>3822</v>
      </c>
      <c r="H158" s="2038">
        <v>1</v>
      </c>
      <c r="I158" s="2041">
        <v>24900</v>
      </c>
      <c r="J158" s="2014">
        <f>H158*I158</f>
        <v>24900</v>
      </c>
      <c r="K158" s="2032"/>
      <c r="L158" s="1980" t="s">
        <v>3823</v>
      </c>
      <c r="M158" s="1958"/>
      <c r="N158" s="1996" t="s">
        <v>4738</v>
      </c>
      <c r="O158" s="1959">
        <v>45938</v>
      </c>
      <c r="P158" s="1953"/>
      <c r="Q158" s="1963">
        <v>45952</v>
      </c>
      <c r="R158" s="1959">
        <v>45953</v>
      </c>
      <c r="S158" s="1961">
        <v>45953</v>
      </c>
    </row>
    <row r="159" spans="1:19" s="1962" customFormat="1" ht="19.7" customHeight="1">
      <c r="A159" s="1645" t="s">
        <v>42</v>
      </c>
      <c r="B159" s="58" t="s">
        <v>4801</v>
      </c>
      <c r="C159" s="58">
        <f>+(150/1000)*2.63*H159</f>
        <v>0.39449999999999996</v>
      </c>
      <c r="D159" s="1969">
        <f t="shared" si="21"/>
        <v>121</v>
      </c>
      <c r="E159" s="188" t="s">
        <v>196</v>
      </c>
      <c r="F159" s="188" t="s">
        <v>196</v>
      </c>
      <c r="G159" s="2037" t="s">
        <v>3825</v>
      </c>
      <c r="H159" s="2038">
        <v>1</v>
      </c>
      <c r="I159" s="2013">
        <v>832</v>
      </c>
      <c r="J159" s="2014">
        <f>H159*I159</f>
        <v>832</v>
      </c>
      <c r="K159" s="57"/>
      <c r="L159" s="1980" t="s">
        <v>3792</v>
      </c>
      <c r="M159" s="54" t="s">
        <v>3824</v>
      </c>
      <c r="N159" s="1996" t="s">
        <v>4738</v>
      </c>
      <c r="O159" s="1959">
        <v>45938</v>
      </c>
      <c r="P159" s="1953"/>
      <c r="Q159" s="1963">
        <v>45952</v>
      </c>
      <c r="R159" s="1959">
        <v>45953</v>
      </c>
      <c r="S159" s="1961">
        <v>45953</v>
      </c>
    </row>
    <row r="160" spans="1:19" s="1962" customFormat="1" ht="19.7" customHeight="1">
      <c r="A160" s="1645" t="s">
        <v>42</v>
      </c>
      <c r="B160" s="58"/>
      <c r="C160" s="58">
        <v>0.5</v>
      </c>
      <c r="D160" s="146">
        <f t="shared" si="21"/>
        <v>122</v>
      </c>
      <c r="E160" s="200" t="s">
        <v>629</v>
      </c>
      <c r="F160" s="200" t="s">
        <v>55</v>
      </c>
      <c r="G160" s="411" t="s">
        <v>304</v>
      </c>
      <c r="H160" s="1708">
        <v>2</v>
      </c>
      <c r="I160" s="400">
        <v>1611</v>
      </c>
      <c r="J160" s="1253">
        <f t="shared" ref="J160:J163" si="23">H160*I160</f>
        <v>3222</v>
      </c>
      <c r="K160" s="269"/>
      <c r="L160" s="478" t="s">
        <v>630</v>
      </c>
      <c r="M160" s="69"/>
      <c r="N160" s="1996" t="s">
        <v>4738</v>
      </c>
      <c r="O160" s="1959">
        <v>45938</v>
      </c>
      <c r="P160" s="1953"/>
      <c r="Q160" s="1963">
        <v>45952</v>
      </c>
      <c r="R160" s="1959">
        <v>45953</v>
      </c>
      <c r="S160" s="1961">
        <v>45953</v>
      </c>
    </row>
    <row r="161" spans="1:19" s="1962" customFormat="1" ht="19.7" customHeight="1">
      <c r="A161" s="1645" t="s">
        <v>42</v>
      </c>
      <c r="B161" s="58"/>
      <c r="C161" s="58">
        <v>0.01</v>
      </c>
      <c r="D161" s="146">
        <f t="shared" si="21"/>
        <v>123</v>
      </c>
      <c r="E161" s="28" t="s">
        <v>275</v>
      </c>
      <c r="F161" s="28" t="s">
        <v>55</v>
      </c>
      <c r="G161" s="1589">
        <v>620704006</v>
      </c>
      <c r="H161" s="1685">
        <v>20</v>
      </c>
      <c r="I161" s="300">
        <v>36</v>
      </c>
      <c r="J161" s="1214">
        <f t="shared" si="23"/>
        <v>720</v>
      </c>
      <c r="K161" s="87"/>
      <c r="L161" s="38" t="s">
        <v>276</v>
      </c>
      <c r="M161" s="73" t="s">
        <v>3827</v>
      </c>
      <c r="N161" s="1996" t="s">
        <v>4738</v>
      </c>
      <c r="O161" s="1959">
        <v>45938</v>
      </c>
      <c r="P161" s="1953"/>
      <c r="Q161" s="1963">
        <v>45952</v>
      </c>
      <c r="R161" s="1959">
        <v>45953</v>
      </c>
      <c r="S161" s="1961">
        <v>45953</v>
      </c>
    </row>
    <row r="162" spans="1:19" s="1962" customFormat="1" ht="19.7" customHeight="1">
      <c r="A162" s="1645" t="s">
        <v>42</v>
      </c>
      <c r="B162" s="58"/>
      <c r="C162" s="58">
        <v>0.2</v>
      </c>
      <c r="D162" s="146">
        <f t="shared" si="21"/>
        <v>124</v>
      </c>
      <c r="E162" s="131" t="s">
        <v>55</v>
      </c>
      <c r="F162" s="131" t="s">
        <v>55</v>
      </c>
      <c r="G162" s="1610" t="s">
        <v>3828</v>
      </c>
      <c r="H162" s="1707">
        <v>1</v>
      </c>
      <c r="I162" s="2039">
        <v>1280</v>
      </c>
      <c r="J162" s="1214">
        <f t="shared" si="23"/>
        <v>1280</v>
      </c>
      <c r="K162" s="31"/>
      <c r="L162" s="136" t="s">
        <v>3829</v>
      </c>
      <c r="M162" s="218"/>
      <c r="N162" s="1996" t="s">
        <v>4738</v>
      </c>
      <c r="O162" s="1959">
        <v>45938</v>
      </c>
      <c r="P162" s="1953"/>
      <c r="Q162" s="1963">
        <v>45952</v>
      </c>
      <c r="R162" s="1959">
        <v>45953</v>
      </c>
      <c r="S162" s="1961">
        <v>45953</v>
      </c>
    </row>
    <row r="163" spans="1:19" s="1962" customFormat="1" ht="19.7" customHeight="1">
      <c r="A163" s="1645" t="s">
        <v>42</v>
      </c>
      <c r="B163" s="58"/>
      <c r="C163" s="58">
        <v>0.2</v>
      </c>
      <c r="D163" s="146">
        <f t="shared" si="21"/>
        <v>125</v>
      </c>
      <c r="E163" s="131" t="s">
        <v>376</v>
      </c>
      <c r="F163" s="131" t="s">
        <v>55</v>
      </c>
      <c r="G163" s="1644" t="s">
        <v>3866</v>
      </c>
      <c r="H163" s="2036">
        <v>1</v>
      </c>
      <c r="I163" s="2042">
        <v>402</v>
      </c>
      <c r="J163" s="1214">
        <f t="shared" si="23"/>
        <v>402</v>
      </c>
      <c r="K163" s="57"/>
      <c r="L163" s="1975" t="s">
        <v>4813</v>
      </c>
      <c r="M163" s="1958"/>
      <c r="N163" s="1996" t="s">
        <v>4738</v>
      </c>
      <c r="O163" s="1959">
        <v>45938</v>
      </c>
      <c r="P163" s="1953"/>
      <c r="Q163" s="1963">
        <v>45952</v>
      </c>
      <c r="R163" s="1959">
        <v>45953</v>
      </c>
      <c r="S163" s="1961">
        <v>45953</v>
      </c>
    </row>
    <row r="164" spans="1:19" s="1962" customFormat="1" ht="19.7" customHeight="1">
      <c r="A164" s="58"/>
      <c r="B164" s="58"/>
      <c r="C164" s="58"/>
      <c r="D164" s="53"/>
      <c r="E164" s="53"/>
      <c r="F164" s="53"/>
      <c r="G164" s="1976"/>
      <c r="H164" s="1977"/>
      <c r="I164" s="1950"/>
      <c r="J164" s="1100"/>
      <c r="K164" s="1956"/>
      <c r="L164" s="1975"/>
      <c r="M164" s="1958"/>
      <c r="N164" s="1958"/>
      <c r="O164" s="1959"/>
      <c r="P164" s="1953"/>
      <c r="Q164" s="1960"/>
      <c r="R164" s="1959"/>
      <c r="S164" s="1961"/>
    </row>
    <row r="165" spans="1:19" s="1944" customFormat="1" ht="19.7" customHeight="1">
      <c r="A165" s="58"/>
      <c r="B165" s="58"/>
      <c r="C165" s="58"/>
      <c r="D165" s="53"/>
      <c r="E165" s="1978"/>
      <c r="F165" s="1978"/>
      <c r="G165" s="1979">
        <f>SUM(J129:J163)</f>
        <v>331262</v>
      </c>
      <c r="H165" s="1977"/>
      <c r="I165" s="1950"/>
      <c r="J165" s="1100"/>
      <c r="K165" s="57"/>
      <c r="L165" s="1980"/>
      <c r="M165" s="54"/>
      <c r="N165" s="54"/>
      <c r="O165" s="1951"/>
      <c r="P165" s="53"/>
      <c r="Q165" s="58"/>
      <c r="R165" s="1951"/>
      <c r="S165" s="1952"/>
    </row>
    <row r="166" spans="1:19" s="1944" customFormat="1" ht="19.7" customHeight="1">
      <c r="A166" s="58"/>
      <c r="B166" s="58"/>
      <c r="C166" s="58"/>
      <c r="D166" s="53"/>
      <c r="E166" s="1978"/>
      <c r="F166" s="1978"/>
      <c r="G166" s="54"/>
      <c r="H166" s="1977"/>
      <c r="I166" s="1950"/>
      <c r="J166" s="1100"/>
      <c r="K166" s="57"/>
      <c r="L166" s="1980"/>
      <c r="M166" s="54"/>
      <c r="N166" s="54"/>
      <c r="O166" s="1951"/>
      <c r="P166" s="53"/>
      <c r="Q166" s="58"/>
      <c r="R166" s="1951"/>
      <c r="S166" s="1952"/>
    </row>
    <row r="167" spans="1:19" s="1944" customFormat="1" ht="19.7" customHeight="1">
      <c r="A167" s="58"/>
      <c r="B167" s="58"/>
      <c r="C167" s="58"/>
      <c r="D167" s="53"/>
      <c r="E167" s="1978"/>
      <c r="F167" s="1978"/>
      <c r="G167" s="54"/>
      <c r="H167" s="1977"/>
      <c r="I167" s="1950"/>
      <c r="J167" s="1100"/>
      <c r="K167" s="1956"/>
      <c r="L167" s="1980"/>
      <c r="M167" s="1958"/>
      <c r="N167" s="1958"/>
      <c r="O167" s="1951"/>
      <c r="P167" s="1953"/>
      <c r="Q167" s="1960"/>
      <c r="R167" s="1951"/>
      <c r="S167" s="1952"/>
    </row>
    <row r="168" spans="1:19" s="1944" customFormat="1" ht="19.7" customHeight="1">
      <c r="A168" s="58"/>
      <c r="B168" s="58"/>
      <c r="C168" s="58"/>
      <c r="D168" s="53"/>
      <c r="E168" s="1978"/>
      <c r="F168" s="1978"/>
      <c r="G168" s="54"/>
      <c r="H168" s="1977"/>
      <c r="I168" s="1950"/>
      <c r="J168" s="1100"/>
      <c r="K168" s="1956"/>
      <c r="L168" s="1980"/>
      <c r="M168" s="1958"/>
      <c r="N168" s="1958"/>
      <c r="O168" s="1951"/>
      <c r="P168" s="1953"/>
      <c r="Q168" s="1960"/>
      <c r="R168" s="1951"/>
      <c r="S168" s="1952"/>
    </row>
    <row r="169" spans="1:19" s="1944" customFormat="1" ht="19.7" customHeight="1">
      <c r="A169" s="58"/>
      <c r="B169" s="58"/>
      <c r="C169" s="58"/>
      <c r="D169" s="53"/>
      <c r="E169" s="1044" t="s">
        <v>254</v>
      </c>
      <c r="F169" s="1045"/>
      <c r="G169" s="1045"/>
      <c r="H169" s="1046"/>
      <c r="I169" s="1950"/>
      <c r="J169" s="1100"/>
      <c r="K169" s="1956"/>
      <c r="L169" s="1980"/>
      <c r="M169" s="1958"/>
      <c r="N169" s="1958"/>
      <c r="O169" s="1951"/>
      <c r="P169" s="1953"/>
      <c r="Q169" s="1960"/>
      <c r="R169" s="1951"/>
      <c r="S169" s="1952"/>
    </row>
    <row r="170" spans="1:19" s="1962" customFormat="1" ht="19.7" customHeight="1">
      <c r="A170" s="431" t="s">
        <v>255</v>
      </c>
      <c r="B170" s="58"/>
      <c r="C170" s="58">
        <v>8</v>
      </c>
      <c r="D170" s="142">
        <f>+D163+1</f>
        <v>126</v>
      </c>
      <c r="E170" s="133" t="s">
        <v>55</v>
      </c>
      <c r="F170" s="133" t="s">
        <v>55</v>
      </c>
      <c r="G170" s="415" t="s">
        <v>256</v>
      </c>
      <c r="H170" s="1529">
        <v>1</v>
      </c>
      <c r="I170" s="898">
        <v>5451</v>
      </c>
      <c r="J170" s="1214">
        <f t="shared" ref="J170:J206" si="24">H170*I170</f>
        <v>5451</v>
      </c>
      <c r="K170" s="135"/>
      <c r="L170" s="136" t="s">
        <v>257</v>
      </c>
      <c r="M170" s="54" t="s">
        <v>621</v>
      </c>
      <c r="N170" s="1996" t="s">
        <v>4738</v>
      </c>
      <c r="O170" s="1959">
        <v>45938</v>
      </c>
      <c r="P170" s="1953"/>
      <c r="Q170" s="1963">
        <v>45952</v>
      </c>
      <c r="R170" s="1959">
        <v>45953</v>
      </c>
      <c r="S170" s="1961">
        <v>45953</v>
      </c>
    </row>
    <row r="171" spans="1:19" s="1962" customFormat="1" ht="19.7" customHeight="1">
      <c r="A171" s="431" t="s">
        <v>182</v>
      </c>
      <c r="B171" s="58"/>
      <c r="C171" s="58"/>
      <c r="D171" s="142">
        <f>+D170+1</f>
        <v>127</v>
      </c>
      <c r="E171" s="28" t="s">
        <v>55</v>
      </c>
      <c r="F171" s="28" t="s">
        <v>55</v>
      </c>
      <c r="G171" s="1681" t="s">
        <v>3636</v>
      </c>
      <c r="H171" s="1682">
        <v>1</v>
      </c>
      <c r="I171" s="2043">
        <v>22169</v>
      </c>
      <c r="J171" s="756">
        <f t="shared" si="24"/>
        <v>22169</v>
      </c>
      <c r="K171" s="31"/>
      <c r="L171" s="166" t="s">
        <v>3637</v>
      </c>
      <c r="M171" s="54"/>
      <c r="N171" s="1996" t="s">
        <v>4738</v>
      </c>
      <c r="O171" s="1959">
        <v>45938</v>
      </c>
      <c r="P171" s="1953"/>
      <c r="Q171" s="1963">
        <v>45952</v>
      </c>
      <c r="R171" s="1959">
        <v>45953</v>
      </c>
      <c r="S171" s="1961">
        <v>45953</v>
      </c>
    </row>
    <row r="172" spans="1:19" s="1962" customFormat="1" ht="19.7" customHeight="1">
      <c r="A172" s="431" t="s">
        <v>182</v>
      </c>
      <c r="B172" s="58"/>
      <c r="C172" s="58"/>
      <c r="D172" s="142">
        <f t="shared" ref="D172:D212" si="25">+D171+1</f>
        <v>128</v>
      </c>
      <c r="E172" s="146" t="s">
        <v>61</v>
      </c>
      <c r="F172" s="146" t="s">
        <v>55</v>
      </c>
      <c r="G172" s="1681" t="s">
        <v>3638</v>
      </c>
      <c r="H172" s="1682">
        <v>1</v>
      </c>
      <c r="I172" s="2043">
        <v>7130</v>
      </c>
      <c r="J172" s="756">
        <f t="shared" si="24"/>
        <v>7130</v>
      </c>
      <c r="K172" s="31"/>
      <c r="L172" s="166" t="s">
        <v>3639</v>
      </c>
      <c r="M172" s="54"/>
      <c r="N172" s="1996" t="s">
        <v>4738</v>
      </c>
      <c r="O172" s="1959">
        <v>45938</v>
      </c>
      <c r="P172" s="1953"/>
      <c r="Q172" s="1963">
        <v>45952</v>
      </c>
      <c r="R172" s="1959">
        <v>45953</v>
      </c>
      <c r="S172" s="1961">
        <v>45953</v>
      </c>
    </row>
    <row r="173" spans="1:19" s="1962" customFormat="1" ht="19.7" customHeight="1">
      <c r="A173" s="431" t="s">
        <v>255</v>
      </c>
      <c r="B173" s="58"/>
      <c r="C173" s="58"/>
      <c r="D173" s="142">
        <f t="shared" si="25"/>
        <v>129</v>
      </c>
      <c r="E173" s="28" t="s">
        <v>55</v>
      </c>
      <c r="F173" s="28" t="s">
        <v>55</v>
      </c>
      <c r="G173" s="1681" t="s">
        <v>3640</v>
      </c>
      <c r="H173" s="1682">
        <v>4</v>
      </c>
      <c r="I173" s="2043">
        <v>96</v>
      </c>
      <c r="J173" s="756">
        <f t="shared" si="24"/>
        <v>384</v>
      </c>
      <c r="K173" s="31"/>
      <c r="L173" s="166" t="s">
        <v>3641</v>
      </c>
      <c r="M173" s="54"/>
      <c r="N173" s="1996" t="s">
        <v>4738</v>
      </c>
      <c r="O173" s="1959">
        <v>45938</v>
      </c>
      <c r="P173" s="1953"/>
      <c r="Q173" s="1963">
        <v>45952</v>
      </c>
      <c r="R173" s="1959">
        <v>45953</v>
      </c>
      <c r="S173" s="1961">
        <v>45953</v>
      </c>
    </row>
    <row r="174" spans="1:19" s="1962" customFormat="1" ht="19.7" customHeight="1">
      <c r="A174" s="431" t="s">
        <v>255</v>
      </c>
      <c r="B174" s="58"/>
      <c r="C174" s="58"/>
      <c r="D174" s="142">
        <f t="shared" si="25"/>
        <v>130</v>
      </c>
      <c r="E174" s="28" t="s">
        <v>55</v>
      </c>
      <c r="F174" s="28" t="s">
        <v>55</v>
      </c>
      <c r="G174" s="1681" t="s">
        <v>2258</v>
      </c>
      <c r="H174" s="1682">
        <v>4</v>
      </c>
      <c r="I174" s="2043">
        <v>93</v>
      </c>
      <c r="J174" s="756">
        <f t="shared" si="24"/>
        <v>372</v>
      </c>
      <c r="K174" s="31"/>
      <c r="L174" s="166" t="s">
        <v>3642</v>
      </c>
      <c r="M174" s="54"/>
      <c r="N174" s="1996" t="s">
        <v>4738</v>
      </c>
      <c r="O174" s="1959">
        <v>45938</v>
      </c>
      <c r="P174" s="1953"/>
      <c r="Q174" s="1963">
        <v>45952</v>
      </c>
      <c r="R174" s="1959">
        <v>45953</v>
      </c>
      <c r="S174" s="1961">
        <v>45953</v>
      </c>
    </row>
    <row r="175" spans="1:19" s="1962" customFormat="1" ht="19.7" customHeight="1">
      <c r="A175" s="431" t="s">
        <v>255</v>
      </c>
      <c r="B175" s="58"/>
      <c r="C175" s="58"/>
      <c r="D175" s="142">
        <f t="shared" si="25"/>
        <v>131</v>
      </c>
      <c r="E175" s="28" t="s">
        <v>55</v>
      </c>
      <c r="F175" s="28" t="s">
        <v>55</v>
      </c>
      <c r="G175" s="1681" t="s">
        <v>3643</v>
      </c>
      <c r="H175" s="1682">
        <v>4</v>
      </c>
      <c r="I175" s="2043">
        <v>81</v>
      </c>
      <c r="J175" s="756">
        <f t="shared" si="24"/>
        <v>324</v>
      </c>
      <c r="K175" s="27"/>
      <c r="L175" s="1240" t="s">
        <v>3644</v>
      </c>
      <c r="M175" s="54"/>
      <c r="N175" s="1996" t="s">
        <v>4738</v>
      </c>
      <c r="O175" s="1959">
        <v>45938</v>
      </c>
      <c r="P175" s="1953"/>
      <c r="Q175" s="1963">
        <v>45952</v>
      </c>
      <c r="R175" s="1959">
        <v>45953</v>
      </c>
      <c r="S175" s="1961">
        <v>45953</v>
      </c>
    </row>
    <row r="176" spans="1:19" s="1962" customFormat="1" ht="19.7" customHeight="1">
      <c r="A176" s="431" t="s">
        <v>255</v>
      </c>
      <c r="B176" s="58"/>
      <c r="C176" s="58"/>
      <c r="D176" s="142">
        <f>+D175+1</f>
        <v>132</v>
      </c>
      <c r="E176" s="28" t="s">
        <v>55</v>
      </c>
      <c r="F176" s="28" t="s">
        <v>55</v>
      </c>
      <c r="G176" s="1681" t="s">
        <v>3646</v>
      </c>
      <c r="H176" s="1682">
        <v>4</v>
      </c>
      <c r="I176" s="2043">
        <v>326</v>
      </c>
      <c r="J176" s="756">
        <f t="shared" si="24"/>
        <v>1304</v>
      </c>
      <c r="K176" s="31"/>
      <c r="L176" s="166" t="s">
        <v>4814</v>
      </c>
      <c r="M176" s="54"/>
      <c r="N176" s="1996" t="s">
        <v>4738</v>
      </c>
      <c r="O176" s="1959">
        <v>45938</v>
      </c>
      <c r="P176" s="1953"/>
      <c r="Q176" s="1963">
        <v>45952</v>
      </c>
      <c r="R176" s="1959">
        <v>45953</v>
      </c>
      <c r="S176" s="1961">
        <v>45953</v>
      </c>
    </row>
    <row r="177" spans="1:19" s="1962" customFormat="1" ht="19.7" customHeight="1">
      <c r="A177" s="431" t="s">
        <v>260</v>
      </c>
      <c r="B177" s="58"/>
      <c r="C177" s="58"/>
      <c r="D177" s="142">
        <f>+D176+1</f>
        <v>133</v>
      </c>
      <c r="E177" s="28" t="s">
        <v>55</v>
      </c>
      <c r="F177" s="28" t="s">
        <v>55</v>
      </c>
      <c r="G177" s="1607" t="s">
        <v>263</v>
      </c>
      <c r="H177" s="730">
        <v>1</v>
      </c>
      <c r="I177" s="422">
        <v>5751</v>
      </c>
      <c r="J177" s="737">
        <f t="shared" si="24"/>
        <v>5751</v>
      </c>
      <c r="K177" s="257"/>
      <c r="L177" s="38" t="s">
        <v>1019</v>
      </c>
      <c r="M177" s="54"/>
      <c r="N177" s="1996" t="s">
        <v>4738</v>
      </c>
      <c r="O177" s="1959">
        <v>45938</v>
      </c>
      <c r="P177" s="1953"/>
      <c r="Q177" s="1963">
        <v>45952</v>
      </c>
      <c r="R177" s="1959">
        <v>45953</v>
      </c>
      <c r="S177" s="1961">
        <v>45953</v>
      </c>
    </row>
    <row r="178" spans="1:19" s="1962" customFormat="1" ht="19.7" customHeight="1">
      <c r="A178" s="431" t="s">
        <v>260</v>
      </c>
      <c r="B178" s="58"/>
      <c r="C178" s="58"/>
      <c r="D178" s="142">
        <f t="shared" si="25"/>
        <v>134</v>
      </c>
      <c r="E178" s="28" t="s">
        <v>55</v>
      </c>
      <c r="F178" s="28" t="s">
        <v>55</v>
      </c>
      <c r="G178" s="1589" t="s">
        <v>2386</v>
      </c>
      <c r="H178" s="730">
        <v>1</v>
      </c>
      <c r="I178" s="422">
        <v>2256</v>
      </c>
      <c r="J178" s="737">
        <f>H178*I178</f>
        <v>2256</v>
      </c>
      <c r="K178" s="257"/>
      <c r="L178" s="38" t="s">
        <v>3650</v>
      </c>
      <c r="M178" s="54"/>
      <c r="N178" s="1996" t="s">
        <v>4738</v>
      </c>
      <c r="O178" s="1959">
        <v>45938</v>
      </c>
      <c r="P178" s="1953"/>
      <c r="Q178" s="1963">
        <v>45952</v>
      </c>
      <c r="R178" s="1959">
        <v>45953</v>
      </c>
      <c r="S178" s="1961">
        <v>45953</v>
      </c>
    </row>
    <row r="179" spans="1:19" s="1962" customFormat="1" ht="19.7" customHeight="1">
      <c r="A179" s="431" t="s">
        <v>267</v>
      </c>
      <c r="B179" s="58"/>
      <c r="C179" s="58"/>
      <c r="D179" s="142">
        <f>+D178+1</f>
        <v>135</v>
      </c>
      <c r="E179" s="28" t="s">
        <v>55</v>
      </c>
      <c r="F179" s="28" t="s">
        <v>55</v>
      </c>
      <c r="G179" s="1589" t="s">
        <v>268</v>
      </c>
      <c r="H179" s="730">
        <v>1</v>
      </c>
      <c r="I179" s="422">
        <v>5373</v>
      </c>
      <c r="J179" s="737">
        <f t="shared" si="24"/>
        <v>5373</v>
      </c>
      <c r="K179" s="257"/>
      <c r="L179" s="38" t="s">
        <v>269</v>
      </c>
      <c r="M179" s="54"/>
      <c r="N179" s="1996" t="s">
        <v>4738</v>
      </c>
      <c r="O179" s="1959">
        <v>45938</v>
      </c>
      <c r="P179" s="1953"/>
      <c r="Q179" s="1963">
        <v>45952</v>
      </c>
      <c r="R179" s="1959">
        <v>45953</v>
      </c>
      <c r="S179" s="1961">
        <v>45953</v>
      </c>
    </row>
    <row r="180" spans="1:19" s="1962" customFormat="1" ht="19.7" customHeight="1">
      <c r="A180" s="431" t="s">
        <v>267</v>
      </c>
      <c r="B180" s="58"/>
      <c r="C180" s="58"/>
      <c r="D180" s="142">
        <f t="shared" si="25"/>
        <v>136</v>
      </c>
      <c r="E180" s="28" t="s">
        <v>55</v>
      </c>
      <c r="F180" s="28" t="s">
        <v>55</v>
      </c>
      <c r="G180" s="1648" t="s">
        <v>3652</v>
      </c>
      <c r="H180" s="1685">
        <v>1</v>
      </c>
      <c r="I180" s="480">
        <v>1638</v>
      </c>
      <c r="J180" s="756">
        <f t="shared" si="24"/>
        <v>1638</v>
      </c>
      <c r="K180" s="159"/>
      <c r="L180" s="166" t="s">
        <v>3653</v>
      </c>
      <c r="M180" s="54"/>
      <c r="N180" s="1996" t="s">
        <v>4738</v>
      </c>
      <c r="O180" s="1959">
        <v>45938</v>
      </c>
      <c r="P180" s="1953"/>
      <c r="Q180" s="1963">
        <v>45952</v>
      </c>
      <c r="R180" s="1959">
        <v>45953</v>
      </c>
      <c r="S180" s="1961">
        <v>45953</v>
      </c>
    </row>
    <row r="181" spans="1:19" s="1962" customFormat="1" ht="19.7" customHeight="1">
      <c r="A181" s="431" t="s">
        <v>182</v>
      </c>
      <c r="B181" s="58"/>
      <c r="C181" s="58"/>
      <c r="D181" s="142">
        <f t="shared" si="25"/>
        <v>137</v>
      </c>
      <c r="E181" s="28" t="s">
        <v>55</v>
      </c>
      <c r="F181" s="28" t="s">
        <v>55</v>
      </c>
      <c r="G181" s="1589" t="s">
        <v>3654</v>
      </c>
      <c r="H181" s="730">
        <v>2</v>
      </c>
      <c r="I181" s="422">
        <v>1320</v>
      </c>
      <c r="J181" s="737">
        <f t="shared" si="24"/>
        <v>2640</v>
      </c>
      <c r="K181" s="87"/>
      <c r="L181" s="38" t="s">
        <v>273</v>
      </c>
      <c r="M181" s="54"/>
      <c r="N181" s="1996" t="s">
        <v>4738</v>
      </c>
      <c r="O181" s="1959">
        <v>45938</v>
      </c>
      <c r="P181" s="1953"/>
      <c r="Q181" s="1963">
        <v>45952</v>
      </c>
      <c r="R181" s="1959">
        <v>45953</v>
      </c>
      <c r="S181" s="1961">
        <v>45953</v>
      </c>
    </row>
    <row r="182" spans="1:19" s="1962" customFormat="1" ht="19.7" customHeight="1">
      <c r="A182" s="431" t="s">
        <v>182</v>
      </c>
      <c r="B182" s="58"/>
      <c r="C182" s="58"/>
      <c r="D182" s="142">
        <f t="shared" si="25"/>
        <v>138</v>
      </c>
      <c r="E182" s="28" t="s">
        <v>55</v>
      </c>
      <c r="F182" s="28" t="s">
        <v>55</v>
      </c>
      <c r="G182" s="1589" t="s">
        <v>3655</v>
      </c>
      <c r="H182" s="730">
        <v>1</v>
      </c>
      <c r="I182" s="422">
        <v>1543</v>
      </c>
      <c r="J182" s="737">
        <f t="shared" si="24"/>
        <v>1543</v>
      </c>
      <c r="K182" s="87"/>
      <c r="L182" s="38" t="s">
        <v>273</v>
      </c>
      <c r="M182" s="54"/>
      <c r="N182" s="1996" t="s">
        <v>4738</v>
      </c>
      <c r="O182" s="1959">
        <v>45938</v>
      </c>
      <c r="P182" s="1953"/>
      <c r="Q182" s="1963">
        <v>45952</v>
      </c>
      <c r="R182" s="1959">
        <v>45953</v>
      </c>
      <c r="S182" s="1961">
        <v>45953</v>
      </c>
    </row>
    <row r="183" spans="1:19" s="1962" customFormat="1" ht="19.7" customHeight="1">
      <c r="A183" s="431" t="s">
        <v>267</v>
      </c>
      <c r="B183" s="58"/>
      <c r="C183" s="58"/>
      <c r="D183" s="142">
        <f t="shared" si="25"/>
        <v>139</v>
      </c>
      <c r="E183" s="28" t="s">
        <v>275</v>
      </c>
      <c r="F183" s="28" t="s">
        <v>55</v>
      </c>
      <c r="G183" s="1589">
        <v>620704006</v>
      </c>
      <c r="H183" s="730">
        <v>10</v>
      </c>
      <c r="I183" s="422">
        <v>36</v>
      </c>
      <c r="J183" s="737">
        <f t="shared" si="24"/>
        <v>360</v>
      </c>
      <c r="K183" s="87"/>
      <c r="L183" s="38" t="s">
        <v>276</v>
      </c>
      <c r="M183" s="54"/>
      <c r="N183" s="1996" t="s">
        <v>4738</v>
      </c>
      <c r="O183" s="1959">
        <v>45938</v>
      </c>
      <c r="P183" s="1953"/>
      <c r="Q183" s="1963">
        <v>45952</v>
      </c>
      <c r="R183" s="1959">
        <v>45953</v>
      </c>
      <c r="S183" s="1961">
        <v>45953</v>
      </c>
    </row>
    <row r="184" spans="1:19" s="1962" customFormat="1" ht="19.7" customHeight="1">
      <c r="A184" s="431" t="s">
        <v>267</v>
      </c>
      <c r="B184" s="58"/>
      <c r="C184" s="58"/>
      <c r="D184" s="142">
        <f>+D183+1</f>
        <v>140</v>
      </c>
      <c r="E184" s="482" t="s">
        <v>277</v>
      </c>
      <c r="F184" s="28" t="s">
        <v>55</v>
      </c>
      <c r="G184" s="419" t="s">
        <v>708</v>
      </c>
      <c r="H184" s="431">
        <v>1</v>
      </c>
      <c r="I184" s="403">
        <v>4000</v>
      </c>
      <c r="J184" s="737">
        <f t="shared" si="24"/>
        <v>4000</v>
      </c>
      <c r="K184" s="517"/>
      <c r="L184" s="38" t="s">
        <v>709</v>
      </c>
      <c r="M184" s="54"/>
      <c r="N184" s="1996" t="s">
        <v>4738</v>
      </c>
      <c r="O184" s="1959">
        <v>45938</v>
      </c>
      <c r="P184" s="1953"/>
      <c r="Q184" s="1963">
        <v>45952</v>
      </c>
      <c r="R184" s="1959">
        <v>45953</v>
      </c>
      <c r="S184" s="1961">
        <v>45953</v>
      </c>
    </row>
    <row r="185" spans="1:19" s="1962" customFormat="1" ht="19.7" customHeight="1">
      <c r="A185" s="431" t="s">
        <v>267</v>
      </c>
      <c r="B185" s="58"/>
      <c r="C185" s="58"/>
      <c r="D185" s="142">
        <f t="shared" si="25"/>
        <v>141</v>
      </c>
      <c r="E185" s="482" t="s">
        <v>277</v>
      </c>
      <c r="F185" s="28" t="s">
        <v>55</v>
      </c>
      <c r="G185" s="419" t="s">
        <v>710</v>
      </c>
      <c r="H185" s="431">
        <v>1</v>
      </c>
      <c r="I185" s="403">
        <v>4000</v>
      </c>
      <c r="J185" s="737">
        <f t="shared" si="24"/>
        <v>4000</v>
      </c>
      <c r="K185" s="517"/>
      <c r="L185" s="38" t="s">
        <v>711</v>
      </c>
      <c r="M185" s="54"/>
      <c r="N185" s="1996" t="s">
        <v>4738</v>
      </c>
      <c r="O185" s="1959">
        <v>45938</v>
      </c>
      <c r="P185" s="1953"/>
      <c r="Q185" s="1963">
        <v>45952</v>
      </c>
      <c r="R185" s="1959">
        <v>45953</v>
      </c>
      <c r="S185" s="1961">
        <v>45953</v>
      </c>
    </row>
    <row r="186" spans="1:19" s="1944" customFormat="1" ht="19.7" customHeight="1">
      <c r="A186" s="27"/>
      <c r="B186" s="58"/>
      <c r="C186" s="58"/>
      <c r="D186" s="142">
        <f t="shared" si="25"/>
        <v>142</v>
      </c>
      <c r="E186" s="482" t="s">
        <v>277</v>
      </c>
      <c r="F186" s="28" t="s">
        <v>55</v>
      </c>
      <c r="G186" s="419" t="s">
        <v>716</v>
      </c>
      <c r="H186" s="431">
        <v>1</v>
      </c>
      <c r="I186" s="403">
        <v>3255</v>
      </c>
      <c r="J186" s="737">
        <f t="shared" si="24"/>
        <v>3255</v>
      </c>
      <c r="K186" s="517"/>
      <c r="L186" s="38" t="s">
        <v>717</v>
      </c>
      <c r="M186" s="54"/>
      <c r="N186" s="1996" t="s">
        <v>4738</v>
      </c>
      <c r="O186" s="1959">
        <v>45938</v>
      </c>
      <c r="P186" s="1953"/>
      <c r="Q186" s="1963">
        <v>45952</v>
      </c>
      <c r="R186" s="1959">
        <v>45953</v>
      </c>
      <c r="S186" s="1961">
        <v>45953</v>
      </c>
    </row>
    <row r="187" spans="1:19" s="1944" customFormat="1" ht="19.7" customHeight="1">
      <c r="A187" s="27"/>
      <c r="B187" s="58"/>
      <c r="C187" s="58"/>
      <c r="D187" s="142">
        <f t="shared" si="25"/>
        <v>143</v>
      </c>
      <c r="E187" s="482" t="s">
        <v>277</v>
      </c>
      <c r="F187" s="28" t="s">
        <v>55</v>
      </c>
      <c r="G187" s="419" t="s">
        <v>712</v>
      </c>
      <c r="H187" s="431">
        <v>1</v>
      </c>
      <c r="I187" s="403">
        <v>4000</v>
      </c>
      <c r="J187" s="737">
        <f t="shared" si="24"/>
        <v>4000</v>
      </c>
      <c r="K187" s="517"/>
      <c r="L187" s="38" t="s">
        <v>713</v>
      </c>
      <c r="M187" s="54"/>
      <c r="N187" s="1996" t="s">
        <v>4738</v>
      </c>
      <c r="O187" s="1959">
        <v>45938</v>
      </c>
      <c r="P187" s="1953"/>
      <c r="Q187" s="1963">
        <v>45952</v>
      </c>
      <c r="R187" s="1959">
        <v>45953</v>
      </c>
      <c r="S187" s="1961">
        <v>45953</v>
      </c>
    </row>
    <row r="188" spans="1:19" s="1944" customFormat="1" ht="19.7" customHeight="1">
      <c r="A188" s="27"/>
      <c r="B188" s="58"/>
      <c r="C188" s="58"/>
      <c r="D188" s="142">
        <f t="shared" si="25"/>
        <v>144</v>
      </c>
      <c r="E188" s="482" t="s">
        <v>277</v>
      </c>
      <c r="F188" s="28" t="s">
        <v>55</v>
      </c>
      <c r="G188" s="2044" t="s">
        <v>705</v>
      </c>
      <c r="H188" s="431">
        <v>1</v>
      </c>
      <c r="I188" s="403">
        <v>2950</v>
      </c>
      <c r="J188" s="737">
        <f t="shared" si="24"/>
        <v>2950</v>
      </c>
      <c r="K188" s="517"/>
      <c r="L188" s="38" t="s">
        <v>706</v>
      </c>
      <c r="M188" s="54"/>
      <c r="N188" s="1996" t="s">
        <v>4738</v>
      </c>
      <c r="O188" s="1959">
        <v>45938</v>
      </c>
      <c r="P188" s="1953"/>
      <c r="Q188" s="1963">
        <v>45952</v>
      </c>
      <c r="R188" s="1959">
        <v>45953</v>
      </c>
      <c r="S188" s="1961">
        <v>45953</v>
      </c>
    </row>
    <row r="189" spans="1:19" s="1962" customFormat="1" ht="19.7" customHeight="1">
      <c r="A189" s="431" t="s">
        <v>267</v>
      </c>
      <c r="B189" s="58"/>
      <c r="C189" s="58"/>
      <c r="D189" s="142">
        <f>+D188+1</f>
        <v>145</v>
      </c>
      <c r="E189" s="28" t="s">
        <v>55</v>
      </c>
      <c r="F189" s="28" t="s">
        <v>55</v>
      </c>
      <c r="G189" s="421" t="s">
        <v>3661</v>
      </c>
      <c r="H189" s="730">
        <v>1</v>
      </c>
      <c r="I189" s="444">
        <v>6542</v>
      </c>
      <c r="J189" s="737">
        <f t="shared" si="24"/>
        <v>6542</v>
      </c>
      <c r="K189" s="31"/>
      <c r="L189" s="73" t="s">
        <v>283</v>
      </c>
      <c r="M189" s="54"/>
      <c r="N189" s="1996" t="s">
        <v>4738</v>
      </c>
      <c r="O189" s="1959">
        <v>45938</v>
      </c>
      <c r="P189" s="1953"/>
      <c r="Q189" s="1963">
        <v>45952</v>
      </c>
      <c r="R189" s="1959">
        <v>45953</v>
      </c>
      <c r="S189" s="1961">
        <v>45953</v>
      </c>
    </row>
    <row r="190" spans="1:19" s="1962" customFormat="1" ht="19.7" customHeight="1">
      <c r="A190" s="431" t="s">
        <v>267</v>
      </c>
      <c r="B190" s="58"/>
      <c r="C190" s="58"/>
      <c r="D190" s="142">
        <f t="shared" si="25"/>
        <v>146</v>
      </c>
      <c r="E190" s="131" t="s">
        <v>55</v>
      </c>
      <c r="F190" s="131" t="s">
        <v>55</v>
      </c>
      <c r="G190" s="1687" t="s">
        <v>284</v>
      </c>
      <c r="H190" s="730">
        <v>1</v>
      </c>
      <c r="I190" s="480">
        <v>208</v>
      </c>
      <c r="J190" s="737">
        <f t="shared" si="24"/>
        <v>208</v>
      </c>
      <c r="K190" s="159"/>
      <c r="L190" s="166" t="s">
        <v>285</v>
      </c>
      <c r="M190" s="54"/>
      <c r="N190" s="1996" t="s">
        <v>4738</v>
      </c>
      <c r="O190" s="1959">
        <v>45938</v>
      </c>
      <c r="P190" s="1953"/>
      <c r="Q190" s="1963">
        <v>45952</v>
      </c>
      <c r="R190" s="1959">
        <v>45953</v>
      </c>
      <c r="S190" s="1961">
        <v>45953</v>
      </c>
    </row>
    <row r="191" spans="1:19" s="1962" customFormat="1" ht="19.7" customHeight="1">
      <c r="A191" s="431" t="s">
        <v>267</v>
      </c>
      <c r="B191" s="58"/>
      <c r="C191" s="58"/>
      <c r="D191" s="142">
        <f t="shared" si="25"/>
        <v>147</v>
      </c>
      <c r="E191" s="28" t="s">
        <v>55</v>
      </c>
      <c r="F191" s="28" t="s">
        <v>55</v>
      </c>
      <c r="G191" s="1688" t="s">
        <v>3662</v>
      </c>
      <c r="H191" s="730">
        <v>1</v>
      </c>
      <c r="I191" s="444">
        <v>4880</v>
      </c>
      <c r="J191" s="737">
        <f t="shared" si="24"/>
        <v>4880</v>
      </c>
      <c r="K191" s="31"/>
      <c r="L191" s="38" t="s">
        <v>3663</v>
      </c>
      <c r="M191" s="54"/>
      <c r="N191" s="1996" t="s">
        <v>4738</v>
      </c>
      <c r="O191" s="1959">
        <v>45938</v>
      </c>
      <c r="P191" s="1953"/>
      <c r="Q191" s="1963">
        <v>45952</v>
      </c>
      <c r="R191" s="1959">
        <v>45953</v>
      </c>
      <c r="S191" s="1961">
        <v>45953</v>
      </c>
    </row>
    <row r="192" spans="1:19" s="1962" customFormat="1" ht="19.7" customHeight="1">
      <c r="A192" s="431" t="s">
        <v>267</v>
      </c>
      <c r="B192" s="58"/>
      <c r="C192" s="58"/>
      <c r="D192" s="142">
        <f>+D191+1</f>
        <v>148</v>
      </c>
      <c r="E192" s="28" t="s">
        <v>55</v>
      </c>
      <c r="F192" s="28" t="s">
        <v>55</v>
      </c>
      <c r="G192" s="1545" t="s">
        <v>4815</v>
      </c>
      <c r="H192" s="431">
        <v>1</v>
      </c>
      <c r="I192" s="444">
        <v>9034</v>
      </c>
      <c r="J192" s="737">
        <f t="shared" si="24"/>
        <v>9034</v>
      </c>
      <c r="K192" s="217"/>
      <c r="L192" s="73" t="s">
        <v>4816</v>
      </c>
      <c r="M192" s="54"/>
      <c r="N192" s="1996" t="s">
        <v>4738</v>
      </c>
      <c r="O192" s="1959">
        <v>45938</v>
      </c>
      <c r="P192" s="1953"/>
      <c r="Q192" s="1963">
        <v>45952</v>
      </c>
      <c r="R192" s="1959">
        <v>45953</v>
      </c>
      <c r="S192" s="1961">
        <v>45953</v>
      </c>
    </row>
    <row r="193" spans="1:19" s="1962" customFormat="1" ht="19.7" customHeight="1">
      <c r="A193" s="431" t="s">
        <v>267</v>
      </c>
      <c r="B193" s="58"/>
      <c r="C193" s="58"/>
      <c r="D193" s="142">
        <f t="shared" si="25"/>
        <v>149</v>
      </c>
      <c r="E193" s="131" t="s">
        <v>55</v>
      </c>
      <c r="F193" s="131" t="s">
        <v>55</v>
      </c>
      <c r="G193" s="1648" t="s">
        <v>4817</v>
      </c>
      <c r="H193" s="730">
        <v>1</v>
      </c>
      <c r="I193" s="480">
        <v>2963</v>
      </c>
      <c r="J193" s="756">
        <f t="shared" si="24"/>
        <v>2963</v>
      </c>
      <c r="K193" s="31"/>
      <c r="L193" s="38" t="s">
        <v>4818</v>
      </c>
      <c r="M193" s="54"/>
      <c r="N193" s="1996" t="s">
        <v>4738</v>
      </c>
      <c r="O193" s="1959">
        <v>45938</v>
      </c>
      <c r="P193" s="1953"/>
      <c r="Q193" s="1963">
        <v>45952</v>
      </c>
      <c r="R193" s="1959">
        <v>45953</v>
      </c>
      <c r="S193" s="1961">
        <v>45953</v>
      </c>
    </row>
    <row r="194" spans="1:19" s="1962" customFormat="1" ht="19.7" customHeight="1">
      <c r="A194" s="431" t="s">
        <v>267</v>
      </c>
      <c r="B194" s="58"/>
      <c r="C194" s="58"/>
      <c r="D194" s="142">
        <f t="shared" si="25"/>
        <v>150</v>
      </c>
      <c r="E194" s="157" t="s">
        <v>2352</v>
      </c>
      <c r="F194" s="28" t="s">
        <v>196</v>
      </c>
      <c r="G194" s="1613" t="s">
        <v>2394</v>
      </c>
      <c r="H194" s="1614">
        <v>2</v>
      </c>
      <c r="I194" s="2045">
        <v>1406</v>
      </c>
      <c r="J194" s="756">
        <f t="shared" si="24"/>
        <v>2812</v>
      </c>
      <c r="K194" s="278"/>
      <c r="L194" s="279" t="s">
        <v>2395</v>
      </c>
      <c r="M194" s="54"/>
      <c r="N194" s="1996" t="s">
        <v>4738</v>
      </c>
      <c r="O194" s="1959">
        <v>45938</v>
      </c>
      <c r="P194" s="1953"/>
      <c r="Q194" s="1963">
        <v>45952</v>
      </c>
      <c r="R194" s="1959">
        <v>45953</v>
      </c>
      <c r="S194" s="1961">
        <v>45953</v>
      </c>
    </row>
    <row r="195" spans="1:19" s="1962" customFormat="1" ht="19.7" customHeight="1">
      <c r="A195" s="431" t="s">
        <v>267</v>
      </c>
      <c r="B195" s="58"/>
      <c r="C195" s="58"/>
      <c r="D195" s="142">
        <f t="shared" si="25"/>
        <v>151</v>
      </c>
      <c r="E195" s="157" t="s">
        <v>2352</v>
      </c>
      <c r="F195" s="28" t="s">
        <v>196</v>
      </c>
      <c r="G195" s="1613" t="s">
        <v>2397</v>
      </c>
      <c r="H195" s="1614">
        <v>2</v>
      </c>
      <c r="I195" s="2045">
        <v>396</v>
      </c>
      <c r="J195" s="820">
        <f t="shared" si="24"/>
        <v>792</v>
      </c>
      <c r="K195" s="278"/>
      <c r="L195" s="279" t="s">
        <v>2398</v>
      </c>
      <c r="M195" s="54"/>
      <c r="N195" s="1996" t="s">
        <v>4738</v>
      </c>
      <c r="O195" s="1959">
        <v>45938</v>
      </c>
      <c r="P195" s="1953"/>
      <c r="Q195" s="1963">
        <v>45952</v>
      </c>
      <c r="R195" s="1959">
        <v>45953</v>
      </c>
      <c r="S195" s="1961">
        <v>45953</v>
      </c>
    </row>
    <row r="196" spans="1:19" s="1962" customFormat="1" ht="19.7" customHeight="1">
      <c r="A196" s="431" t="s">
        <v>267</v>
      </c>
      <c r="B196" s="58"/>
      <c r="C196" s="58"/>
      <c r="D196" s="142">
        <f t="shared" si="25"/>
        <v>152</v>
      </c>
      <c r="E196" s="157" t="s">
        <v>2352</v>
      </c>
      <c r="F196" s="28" t="s">
        <v>196</v>
      </c>
      <c r="G196" s="1613" t="s">
        <v>2399</v>
      </c>
      <c r="H196" s="1614">
        <v>2</v>
      </c>
      <c r="I196" s="2045">
        <v>41</v>
      </c>
      <c r="J196" s="820">
        <f t="shared" si="24"/>
        <v>82</v>
      </c>
      <c r="K196" s="278"/>
      <c r="L196" s="279" t="s">
        <v>2400</v>
      </c>
      <c r="M196" s="54"/>
      <c r="N196" s="1996" t="s">
        <v>4738</v>
      </c>
      <c r="O196" s="1959">
        <v>45938</v>
      </c>
      <c r="P196" s="1953"/>
      <c r="Q196" s="1963">
        <v>45952</v>
      </c>
      <c r="R196" s="1959">
        <v>45953</v>
      </c>
      <c r="S196" s="1961">
        <v>45953</v>
      </c>
    </row>
    <row r="197" spans="1:19" s="1962" customFormat="1" ht="19.7" customHeight="1">
      <c r="A197" s="394" t="s">
        <v>42</v>
      </c>
      <c r="B197" s="58"/>
      <c r="C197" s="58"/>
      <c r="D197" s="142">
        <f>+D196+1</f>
        <v>153</v>
      </c>
      <c r="E197" s="28" t="s">
        <v>640</v>
      </c>
      <c r="F197" s="28" t="s">
        <v>196</v>
      </c>
      <c r="G197" s="1589" t="s">
        <v>663</v>
      </c>
      <c r="H197" s="431">
        <v>8</v>
      </c>
      <c r="I197" s="398">
        <v>138</v>
      </c>
      <c r="J197" s="756">
        <f t="shared" si="24"/>
        <v>1104</v>
      </c>
      <c r="K197" s="27"/>
      <c r="L197" s="73" t="s">
        <v>3667</v>
      </c>
      <c r="M197" s="54"/>
      <c r="N197" s="1996" t="s">
        <v>4738</v>
      </c>
      <c r="O197" s="1959">
        <v>45938</v>
      </c>
      <c r="P197" s="1953"/>
      <c r="Q197" s="1963">
        <v>45952</v>
      </c>
      <c r="R197" s="1959">
        <v>45953</v>
      </c>
      <c r="S197" s="1961">
        <v>45953</v>
      </c>
    </row>
    <row r="198" spans="1:19" s="1962" customFormat="1" ht="19.7" customHeight="1">
      <c r="A198" s="394" t="s">
        <v>42</v>
      </c>
      <c r="B198" s="58"/>
      <c r="C198" s="58"/>
      <c r="D198" s="142">
        <f t="shared" si="25"/>
        <v>154</v>
      </c>
      <c r="E198" s="28" t="s">
        <v>640</v>
      </c>
      <c r="F198" s="28" t="s">
        <v>196</v>
      </c>
      <c r="G198" s="1589" t="s">
        <v>665</v>
      </c>
      <c r="H198" s="431">
        <v>4</v>
      </c>
      <c r="I198" s="398">
        <v>464</v>
      </c>
      <c r="J198" s="756">
        <f t="shared" si="24"/>
        <v>1856</v>
      </c>
      <c r="K198" s="27"/>
      <c r="L198" s="73" t="s">
        <v>3668</v>
      </c>
      <c r="M198" s="54"/>
      <c r="N198" s="1996" t="s">
        <v>4738</v>
      </c>
      <c r="O198" s="1959">
        <v>45938</v>
      </c>
      <c r="P198" s="1953"/>
      <c r="Q198" s="1963">
        <v>45952</v>
      </c>
      <c r="R198" s="1959">
        <v>45953</v>
      </c>
      <c r="S198" s="1961">
        <v>45953</v>
      </c>
    </row>
    <row r="199" spans="1:19" s="1962" customFormat="1" ht="19.7" customHeight="1">
      <c r="A199" s="394" t="s">
        <v>42</v>
      </c>
      <c r="B199" s="58"/>
      <c r="C199" s="58"/>
      <c r="D199" s="142">
        <f t="shared" si="25"/>
        <v>155</v>
      </c>
      <c r="E199" s="28" t="s">
        <v>640</v>
      </c>
      <c r="F199" s="28" t="s">
        <v>196</v>
      </c>
      <c r="G199" s="1589" t="s">
        <v>3669</v>
      </c>
      <c r="H199" s="431">
        <v>5</v>
      </c>
      <c r="I199" s="398">
        <v>223</v>
      </c>
      <c r="J199" s="756">
        <f t="shared" si="24"/>
        <v>1115</v>
      </c>
      <c r="K199" s="27"/>
      <c r="L199" s="73" t="s">
        <v>3670</v>
      </c>
      <c r="M199" s="54"/>
      <c r="N199" s="1996" t="s">
        <v>4738</v>
      </c>
      <c r="O199" s="1959">
        <v>45938</v>
      </c>
      <c r="P199" s="1953"/>
      <c r="Q199" s="1963">
        <v>45952</v>
      </c>
      <c r="R199" s="1959">
        <v>45953</v>
      </c>
      <c r="S199" s="1961">
        <v>45953</v>
      </c>
    </row>
    <row r="200" spans="1:19" s="1962" customFormat="1" ht="19.7" customHeight="1">
      <c r="A200" s="394" t="s">
        <v>42</v>
      </c>
      <c r="B200" s="58"/>
      <c r="C200" s="58"/>
      <c r="D200" s="142">
        <f t="shared" si="25"/>
        <v>156</v>
      </c>
      <c r="E200" s="28" t="s">
        <v>640</v>
      </c>
      <c r="F200" s="28" t="s">
        <v>196</v>
      </c>
      <c r="G200" s="1589" t="s">
        <v>668</v>
      </c>
      <c r="H200" s="431">
        <v>5</v>
      </c>
      <c r="I200" s="398">
        <v>104</v>
      </c>
      <c r="J200" s="756">
        <f t="shared" si="24"/>
        <v>520</v>
      </c>
      <c r="K200" s="27"/>
      <c r="L200" s="73" t="s">
        <v>3671</v>
      </c>
      <c r="M200" s="54"/>
      <c r="N200" s="1996" t="s">
        <v>4738</v>
      </c>
      <c r="O200" s="1959">
        <v>45938</v>
      </c>
      <c r="P200" s="1953"/>
      <c r="Q200" s="1963">
        <v>45952</v>
      </c>
      <c r="R200" s="1959">
        <v>45953</v>
      </c>
      <c r="S200" s="1961">
        <v>45953</v>
      </c>
    </row>
    <row r="201" spans="1:19" s="1962" customFormat="1" ht="19.7" customHeight="1">
      <c r="A201" s="394" t="s">
        <v>42</v>
      </c>
      <c r="B201" s="58"/>
      <c r="C201" s="58"/>
      <c r="D201" s="142">
        <f>+D200+1</f>
        <v>157</v>
      </c>
      <c r="E201" s="28" t="s">
        <v>55</v>
      </c>
      <c r="F201" s="28" t="s">
        <v>55</v>
      </c>
      <c r="G201" s="1692" t="s">
        <v>4819</v>
      </c>
      <c r="H201" s="730">
        <v>1</v>
      </c>
      <c r="I201" s="427">
        <v>1138</v>
      </c>
      <c r="J201" s="1353">
        <f t="shared" si="24"/>
        <v>1138</v>
      </c>
      <c r="K201" s="159"/>
      <c r="L201" s="271" t="s">
        <v>4820</v>
      </c>
      <c r="M201" s="54"/>
      <c r="N201" s="1996" t="s">
        <v>4738</v>
      </c>
      <c r="O201" s="1959">
        <v>45938</v>
      </c>
      <c r="P201" s="1953"/>
      <c r="Q201" s="1963">
        <v>45952</v>
      </c>
      <c r="R201" s="1959">
        <v>45953</v>
      </c>
      <c r="S201" s="1961">
        <v>45953</v>
      </c>
    </row>
    <row r="202" spans="1:19" s="1962" customFormat="1" ht="19.7" customHeight="1">
      <c r="A202" s="394" t="s">
        <v>42</v>
      </c>
      <c r="B202" s="58"/>
      <c r="C202" s="58"/>
      <c r="D202" s="142">
        <f t="shared" si="25"/>
        <v>158</v>
      </c>
      <c r="E202" s="28" t="s">
        <v>55</v>
      </c>
      <c r="F202" s="28" t="s">
        <v>55</v>
      </c>
      <c r="G202" s="1692" t="s">
        <v>4821</v>
      </c>
      <c r="H202" s="730">
        <v>1</v>
      </c>
      <c r="I202" s="427">
        <v>1064</v>
      </c>
      <c r="J202" s="1353">
        <f t="shared" si="24"/>
        <v>1064</v>
      </c>
      <c r="K202" s="159"/>
      <c r="L202" s="271" t="s">
        <v>4820</v>
      </c>
      <c r="M202" s="54"/>
      <c r="N202" s="1996" t="s">
        <v>4738</v>
      </c>
      <c r="O202" s="1959">
        <v>45938</v>
      </c>
      <c r="P202" s="1953"/>
      <c r="Q202" s="1963">
        <v>45952</v>
      </c>
      <c r="R202" s="1959">
        <v>45953</v>
      </c>
      <c r="S202" s="1961">
        <v>45953</v>
      </c>
    </row>
    <row r="203" spans="1:19" s="1962" customFormat="1" ht="19.7" customHeight="1">
      <c r="A203" s="394" t="s">
        <v>42</v>
      </c>
      <c r="B203" s="58"/>
      <c r="C203" s="58"/>
      <c r="D203" s="142">
        <f t="shared" si="25"/>
        <v>159</v>
      </c>
      <c r="E203" s="28" t="s">
        <v>55</v>
      </c>
      <c r="F203" s="28" t="s">
        <v>55</v>
      </c>
      <c r="G203" s="428" t="s">
        <v>4822</v>
      </c>
      <c r="H203" s="730">
        <v>1</v>
      </c>
      <c r="I203" s="427">
        <v>2888</v>
      </c>
      <c r="J203" s="1353">
        <f t="shared" si="24"/>
        <v>2888</v>
      </c>
      <c r="K203" s="159"/>
      <c r="L203" s="271" t="s">
        <v>4820</v>
      </c>
      <c r="M203" s="54"/>
      <c r="N203" s="1996" t="s">
        <v>4738</v>
      </c>
      <c r="O203" s="1959">
        <v>45938</v>
      </c>
      <c r="P203" s="1953"/>
      <c r="Q203" s="1963">
        <v>45952</v>
      </c>
      <c r="R203" s="1959">
        <v>45953</v>
      </c>
      <c r="S203" s="1961">
        <v>45953</v>
      </c>
    </row>
    <row r="204" spans="1:19" s="1962" customFormat="1" ht="19.7" customHeight="1">
      <c r="A204" s="394" t="s">
        <v>42</v>
      </c>
      <c r="B204" s="58"/>
      <c r="C204" s="58"/>
      <c r="D204" s="142">
        <f t="shared" si="25"/>
        <v>160</v>
      </c>
      <c r="E204" s="28" t="s">
        <v>55</v>
      </c>
      <c r="F204" s="28" t="s">
        <v>55</v>
      </c>
      <c r="G204" s="2046" t="s">
        <v>4823</v>
      </c>
      <c r="H204" s="730">
        <v>1</v>
      </c>
      <c r="I204" s="427">
        <v>1158</v>
      </c>
      <c r="J204" s="1353">
        <f t="shared" si="24"/>
        <v>1158</v>
      </c>
      <c r="K204" s="159"/>
      <c r="L204" s="271" t="s">
        <v>4820</v>
      </c>
      <c r="M204" s="54"/>
      <c r="N204" s="1996" t="s">
        <v>4738</v>
      </c>
      <c r="O204" s="1959">
        <v>45938</v>
      </c>
      <c r="P204" s="1953"/>
      <c r="Q204" s="1963">
        <v>45952</v>
      </c>
      <c r="R204" s="1959">
        <v>45953</v>
      </c>
      <c r="S204" s="1961">
        <v>45953</v>
      </c>
    </row>
    <row r="205" spans="1:19" s="1962" customFormat="1" ht="19.7" customHeight="1">
      <c r="A205" s="394" t="s">
        <v>42</v>
      </c>
      <c r="B205" s="58"/>
      <c r="C205" s="58"/>
      <c r="D205" s="142">
        <f t="shared" si="25"/>
        <v>161</v>
      </c>
      <c r="E205" s="28" t="s">
        <v>55</v>
      </c>
      <c r="F205" s="28" t="s">
        <v>55</v>
      </c>
      <c r="G205" s="1589" t="s">
        <v>3677</v>
      </c>
      <c r="H205" s="1695">
        <v>1</v>
      </c>
      <c r="I205" s="444">
        <v>7262</v>
      </c>
      <c r="J205" s="1353">
        <f t="shared" si="24"/>
        <v>7262</v>
      </c>
      <c r="K205" s="217"/>
      <c r="L205" s="73" t="s">
        <v>3678</v>
      </c>
      <c r="M205" s="54"/>
      <c r="N205" s="1996" t="s">
        <v>4738</v>
      </c>
      <c r="O205" s="1959">
        <v>45938</v>
      </c>
      <c r="P205" s="1953"/>
      <c r="Q205" s="1963">
        <v>45952</v>
      </c>
      <c r="R205" s="1959">
        <v>45953</v>
      </c>
      <c r="S205" s="1961">
        <v>45953</v>
      </c>
    </row>
    <row r="206" spans="1:19" s="1962" customFormat="1" ht="19.7" customHeight="1">
      <c r="A206" s="431" t="s">
        <v>267</v>
      </c>
      <c r="B206" s="58"/>
      <c r="C206" s="58"/>
      <c r="D206" s="142">
        <f t="shared" si="25"/>
        <v>162</v>
      </c>
      <c r="E206" s="200" t="s">
        <v>55</v>
      </c>
      <c r="F206" s="266" t="s">
        <v>55</v>
      </c>
      <c r="G206" s="1648" t="s">
        <v>301</v>
      </c>
      <c r="H206" s="1487">
        <v>8</v>
      </c>
      <c r="I206" s="460">
        <v>91</v>
      </c>
      <c r="J206" s="1696">
        <f t="shared" si="24"/>
        <v>728</v>
      </c>
      <c r="K206" s="269"/>
      <c r="L206" s="166" t="s">
        <v>302</v>
      </c>
      <c r="M206" s="54"/>
      <c r="N206" s="1996" t="s">
        <v>4738</v>
      </c>
      <c r="O206" s="1959">
        <v>45938</v>
      </c>
      <c r="P206" s="1953"/>
      <c r="Q206" s="1963">
        <v>45952</v>
      </c>
      <c r="R206" s="1959">
        <v>45953</v>
      </c>
      <c r="S206" s="1961">
        <v>45953</v>
      </c>
    </row>
    <row r="207" spans="1:19" s="1962" customFormat="1" ht="19.7" customHeight="1">
      <c r="A207" s="431" t="s">
        <v>267</v>
      </c>
      <c r="B207" s="58"/>
      <c r="C207" s="58"/>
      <c r="D207" s="142">
        <f t="shared" si="25"/>
        <v>163</v>
      </c>
      <c r="E207" s="200" t="s">
        <v>629</v>
      </c>
      <c r="F207" s="200" t="s">
        <v>55</v>
      </c>
      <c r="G207" s="411" t="s">
        <v>304</v>
      </c>
      <c r="H207" s="1487">
        <v>1</v>
      </c>
      <c r="I207" s="460">
        <v>1611</v>
      </c>
      <c r="J207" s="2047">
        <f>H207*I207</f>
        <v>1611</v>
      </c>
      <c r="K207" s="269"/>
      <c r="L207" s="478" t="s">
        <v>630</v>
      </c>
      <c r="M207" s="54"/>
      <c r="N207" s="1996" t="s">
        <v>4738</v>
      </c>
      <c r="O207" s="1959">
        <v>45938</v>
      </c>
      <c r="P207" s="1953"/>
      <c r="Q207" s="1963">
        <v>45952</v>
      </c>
      <c r="R207" s="1959">
        <v>45953</v>
      </c>
      <c r="S207" s="1961">
        <v>45953</v>
      </c>
    </row>
    <row r="208" spans="1:19" s="1962" customFormat="1" ht="19.7" customHeight="1">
      <c r="A208" s="431" t="s">
        <v>267</v>
      </c>
      <c r="B208" s="58"/>
      <c r="C208" s="58"/>
      <c r="D208" s="142">
        <f t="shared" si="25"/>
        <v>164</v>
      </c>
      <c r="E208" s="28" t="s">
        <v>275</v>
      </c>
      <c r="F208" s="28" t="s">
        <v>55</v>
      </c>
      <c r="G208" s="1589">
        <v>620704006</v>
      </c>
      <c r="H208" s="730">
        <v>10</v>
      </c>
      <c r="I208" s="422">
        <v>36</v>
      </c>
      <c r="J208" s="737">
        <f t="shared" ref="J208:J210" si="26">H208*I208</f>
        <v>360</v>
      </c>
      <c r="K208" s="87"/>
      <c r="L208" s="38" t="s">
        <v>276</v>
      </c>
      <c r="M208" s="54"/>
      <c r="N208" s="1996" t="s">
        <v>4738</v>
      </c>
      <c r="O208" s="1959">
        <v>45938</v>
      </c>
      <c r="P208" s="1953"/>
      <c r="Q208" s="1963">
        <v>45952</v>
      </c>
      <c r="R208" s="1959">
        <v>45953</v>
      </c>
      <c r="S208" s="1961">
        <v>45953</v>
      </c>
    </row>
    <row r="209" spans="1:19" s="1962" customFormat="1" ht="19.7" customHeight="1">
      <c r="A209" s="431" t="s">
        <v>267</v>
      </c>
      <c r="B209" s="58"/>
      <c r="C209" s="58"/>
      <c r="D209" s="142">
        <f>+D208+1</f>
        <v>165</v>
      </c>
      <c r="E209" s="172" t="s">
        <v>3681</v>
      </c>
      <c r="F209" s="172" t="s">
        <v>196</v>
      </c>
      <c r="G209" s="1674" t="s">
        <v>4824</v>
      </c>
      <c r="H209" s="1698">
        <v>1</v>
      </c>
      <c r="I209" s="1569">
        <v>3489</v>
      </c>
      <c r="J209" s="2048">
        <f t="shared" si="26"/>
        <v>3489</v>
      </c>
      <c r="K209" s="538"/>
      <c r="L209" s="728" t="s">
        <v>4825</v>
      </c>
      <c r="M209" s="54"/>
      <c r="N209" s="1996" t="s">
        <v>4738</v>
      </c>
      <c r="O209" s="1959">
        <v>45938</v>
      </c>
      <c r="P209" s="1953"/>
      <c r="Q209" s="1963">
        <v>45952</v>
      </c>
      <c r="R209" s="1959">
        <v>45953</v>
      </c>
      <c r="S209" s="1961">
        <v>45953</v>
      </c>
    </row>
    <row r="210" spans="1:19" s="1962" customFormat="1" ht="19.7" customHeight="1">
      <c r="A210" s="431" t="s">
        <v>267</v>
      </c>
      <c r="B210" s="58"/>
      <c r="C210" s="58"/>
      <c r="D210" s="142">
        <f t="shared" si="25"/>
        <v>166</v>
      </c>
      <c r="E210" s="200" t="s">
        <v>55</v>
      </c>
      <c r="F210" s="266" t="s">
        <v>55</v>
      </c>
      <c r="G210" s="1674" t="s">
        <v>4826</v>
      </c>
      <c r="H210" s="1698">
        <v>1</v>
      </c>
      <c r="I210" s="1569">
        <v>739</v>
      </c>
      <c r="J210" s="2048">
        <f t="shared" si="26"/>
        <v>739</v>
      </c>
      <c r="K210" s="538"/>
      <c r="L210" s="728" t="s">
        <v>4827</v>
      </c>
      <c r="M210" s="54"/>
      <c r="N210" s="1996" t="s">
        <v>4738</v>
      </c>
      <c r="O210" s="1959">
        <v>45938</v>
      </c>
      <c r="P210" s="1953"/>
      <c r="Q210" s="1963">
        <v>45952</v>
      </c>
      <c r="R210" s="1959">
        <v>45953</v>
      </c>
      <c r="S210" s="1961">
        <v>45953</v>
      </c>
    </row>
    <row r="211" spans="1:19" s="1962" customFormat="1" ht="19.7" customHeight="1">
      <c r="A211" s="58"/>
      <c r="B211" s="58"/>
      <c r="C211" s="58"/>
      <c r="D211" s="142">
        <f t="shared" si="25"/>
        <v>167</v>
      </c>
      <c r="E211" s="484" t="s">
        <v>727</v>
      </c>
      <c r="F211" s="131" t="s">
        <v>55</v>
      </c>
      <c r="G211" s="1648" t="s">
        <v>728</v>
      </c>
      <c r="H211" s="730">
        <v>5</v>
      </c>
      <c r="I211" s="480">
        <v>177</v>
      </c>
      <c r="J211" s="1343">
        <f>H211*I211</f>
        <v>885</v>
      </c>
      <c r="K211" s="159"/>
      <c r="L211" s="166" t="s">
        <v>729</v>
      </c>
      <c r="M211" s="54"/>
      <c r="N211" s="1996" t="s">
        <v>4738</v>
      </c>
      <c r="O211" s="1959">
        <v>45938</v>
      </c>
      <c r="P211" s="1953"/>
      <c r="Q211" s="1963">
        <v>45952</v>
      </c>
      <c r="R211" s="1959">
        <v>45953</v>
      </c>
      <c r="S211" s="1961">
        <v>45953</v>
      </c>
    </row>
    <row r="212" spans="1:19" s="1962" customFormat="1" ht="19.7" customHeight="1">
      <c r="A212" s="431" t="s">
        <v>267</v>
      </c>
      <c r="B212" s="58"/>
      <c r="C212" s="58"/>
      <c r="D212" s="142">
        <f t="shared" si="25"/>
        <v>168</v>
      </c>
      <c r="E212" s="200" t="s">
        <v>55</v>
      </c>
      <c r="F212" s="266" t="s">
        <v>55</v>
      </c>
      <c r="G212" s="2049" t="s">
        <v>4828</v>
      </c>
      <c r="H212" s="2050">
        <v>1</v>
      </c>
      <c r="I212" s="817">
        <v>3680</v>
      </c>
      <c r="J212" s="1343">
        <f>H212*I212</f>
        <v>3680</v>
      </c>
      <c r="K212" s="1981"/>
      <c r="L212" s="68" t="s">
        <v>4829</v>
      </c>
      <c r="M212" s="2051" t="s">
        <v>4830</v>
      </c>
      <c r="N212" s="2052" t="s">
        <v>4831</v>
      </c>
      <c r="O212" s="1959">
        <v>45972</v>
      </c>
      <c r="P212" s="1953"/>
      <c r="Q212" s="1963">
        <v>45972</v>
      </c>
      <c r="R212" s="1959">
        <v>45973</v>
      </c>
      <c r="S212" s="1961">
        <v>45973</v>
      </c>
    </row>
    <row r="213" spans="1:19" s="1962" customFormat="1" ht="19.7" customHeight="1">
      <c r="A213" s="58"/>
      <c r="B213" s="58"/>
      <c r="C213" s="58"/>
      <c r="D213" s="53"/>
      <c r="E213" s="53"/>
      <c r="F213" s="53"/>
      <c r="G213" s="1976"/>
      <c r="H213" s="1977"/>
      <c r="I213" s="1950"/>
      <c r="J213" s="1100"/>
      <c r="K213" s="1956"/>
      <c r="L213" s="1975"/>
      <c r="M213" s="1958"/>
      <c r="N213" s="1958"/>
      <c r="O213" s="1959"/>
      <c r="P213" s="1953"/>
      <c r="Q213" s="1960"/>
      <c r="R213" s="1959"/>
      <c r="S213" s="1961"/>
    </row>
    <row r="214" spans="1:19" s="1962" customFormat="1" ht="19.7" customHeight="1">
      <c r="A214" s="1944"/>
      <c r="B214" s="1944"/>
      <c r="C214" s="1944" t="s">
        <v>3537</v>
      </c>
      <c r="D214" s="1953"/>
      <c r="E214" s="1953"/>
      <c r="F214" s="1953"/>
      <c r="G214" s="1979">
        <f>SUM(J170:J214)</f>
        <v>131810</v>
      </c>
      <c r="H214" s="1954"/>
      <c r="I214" s="1955"/>
      <c r="J214" s="1100"/>
      <c r="K214" s="1956"/>
      <c r="L214" s="1957"/>
      <c r="M214" s="1958"/>
      <c r="N214" s="1958"/>
      <c r="O214" s="1959"/>
      <c r="P214" s="1953"/>
      <c r="Q214" s="1960"/>
      <c r="R214" s="1959"/>
      <c r="S214" s="1961"/>
    </row>
    <row r="215" spans="1:19" s="1962" customFormat="1" ht="19.7" customHeight="1">
      <c r="A215" s="1944"/>
      <c r="B215" s="1944"/>
      <c r="C215" s="1982">
        <f>SUM(C129:C214)</f>
        <v>99.289879999999997</v>
      </c>
      <c r="D215" s="1983"/>
      <c r="E215" s="1953"/>
      <c r="F215" s="1953"/>
      <c r="H215" s="1954"/>
      <c r="I215" s="1955"/>
      <c r="J215" s="1100"/>
      <c r="K215" s="1956"/>
      <c r="L215" s="1957"/>
      <c r="M215" s="1958"/>
      <c r="N215" s="1958"/>
      <c r="O215" s="1959"/>
      <c r="P215" s="1953"/>
      <c r="Q215" s="1960"/>
      <c r="R215" s="1959"/>
      <c r="S215" s="1961"/>
    </row>
    <row r="216" spans="1:19" s="1962" customFormat="1" ht="19.7" customHeight="1">
      <c r="A216" s="1944"/>
      <c r="B216" s="1944"/>
      <c r="C216" s="1965" t="s">
        <v>3532</v>
      </c>
      <c r="D216" s="1953"/>
      <c r="E216" s="1953"/>
      <c r="F216" s="1953"/>
      <c r="G216" s="1976"/>
      <c r="H216" s="1954"/>
      <c r="I216" s="1955"/>
      <c r="J216" s="1100"/>
      <c r="K216" s="1956"/>
      <c r="L216" s="1957"/>
      <c r="M216" s="1958"/>
      <c r="N216" s="1958"/>
      <c r="O216" s="1959"/>
      <c r="P216" s="1953"/>
      <c r="Q216" s="1960"/>
      <c r="R216" s="1959"/>
      <c r="S216" s="1961"/>
    </row>
    <row r="217" spans="1:19" s="1962" customFormat="1" ht="19.7" customHeight="1">
      <c r="A217" s="1944"/>
      <c r="B217" s="1944"/>
      <c r="C217" s="1944"/>
      <c r="D217" s="1953"/>
      <c r="E217" s="1953"/>
      <c r="F217" s="1953"/>
      <c r="G217" s="1976"/>
      <c r="H217" s="1954"/>
      <c r="I217" s="1955"/>
      <c r="J217" s="1100"/>
      <c r="K217" s="1956"/>
      <c r="L217" s="1957"/>
      <c r="M217" s="1958"/>
      <c r="N217" s="1958"/>
      <c r="O217" s="1959"/>
      <c r="P217" s="1953"/>
      <c r="Q217" s="1960"/>
      <c r="R217" s="1959"/>
      <c r="S217" s="1961"/>
    </row>
    <row r="218" spans="1:19" s="1962" customFormat="1" ht="19.7" customHeight="1">
      <c r="A218" s="1944"/>
      <c r="B218" s="1944"/>
      <c r="C218" s="1944"/>
      <c r="D218" s="1953"/>
      <c r="E218" s="1953"/>
      <c r="F218" s="1953"/>
      <c r="G218" s="1976"/>
      <c r="H218" s="1954"/>
      <c r="I218" s="1955"/>
      <c r="J218" s="1100"/>
      <c r="K218" s="1956"/>
      <c r="L218" s="1957"/>
      <c r="M218" s="1958"/>
      <c r="N218" s="1958"/>
      <c r="O218" s="1959"/>
      <c r="P218" s="1953"/>
      <c r="Q218" s="1960"/>
      <c r="R218" s="1959"/>
      <c r="S218" s="1961"/>
    </row>
    <row r="219" spans="1:19" s="1962" customFormat="1" ht="19.7" customHeight="1">
      <c r="A219" s="1944"/>
      <c r="B219" s="1944"/>
      <c r="C219" s="1944"/>
      <c r="D219" s="1953"/>
      <c r="E219" s="1953"/>
      <c r="F219" s="1953"/>
      <c r="G219" s="1976"/>
      <c r="H219" s="1954"/>
      <c r="I219" s="1955"/>
      <c r="J219" s="1100"/>
      <c r="K219" s="1956"/>
      <c r="L219" s="1957"/>
      <c r="M219" s="1958"/>
      <c r="N219" s="1958"/>
      <c r="O219" s="1959"/>
      <c r="P219" s="1953"/>
      <c r="Q219" s="1960"/>
      <c r="R219" s="1959"/>
      <c r="S219" s="1961"/>
    </row>
    <row r="220" spans="1:19" s="1962" customFormat="1" ht="19.7" customHeight="1" thickBot="1">
      <c r="A220" s="1944"/>
      <c r="B220" s="1944"/>
      <c r="C220" s="1944" t="s">
        <v>3538</v>
      </c>
      <c r="D220" s="1953"/>
      <c r="E220" s="1953"/>
      <c r="F220" s="1953"/>
      <c r="G220" s="1976"/>
      <c r="H220" s="1954"/>
      <c r="I220" s="1955"/>
      <c r="J220" s="1100"/>
      <c r="K220" s="1956"/>
      <c r="L220" s="1957"/>
      <c r="M220" s="1958"/>
      <c r="N220" s="1958"/>
      <c r="O220" s="1959"/>
      <c r="P220" s="1953"/>
      <c r="Q220" s="1960"/>
      <c r="R220" s="1959"/>
      <c r="S220" s="1961"/>
    </row>
    <row r="221" spans="1:19" s="1962" customFormat="1" ht="19.7" customHeight="1" thickBot="1">
      <c r="A221" s="1944"/>
      <c r="B221" s="1944"/>
      <c r="C221" s="1984" t="e">
        <f>+C215+C124+#REF!</f>
        <v>#REF!</v>
      </c>
      <c r="D221" s="1983"/>
      <c r="E221" s="1953"/>
      <c r="F221" s="1953"/>
      <c r="G221" s="1976"/>
      <c r="H221" s="1954"/>
      <c r="I221" s="1955"/>
      <c r="J221" s="1100"/>
      <c r="K221" s="1956"/>
      <c r="L221" s="1957"/>
      <c r="M221" s="1958"/>
      <c r="N221" s="1958"/>
      <c r="O221" s="1959"/>
      <c r="P221" s="1953"/>
      <c r="Q221" s="1960"/>
      <c r="R221" s="1959"/>
      <c r="S221" s="1961"/>
    </row>
    <row r="222" spans="1:19" s="1962" customFormat="1" ht="19.7" customHeight="1">
      <c r="A222" s="1944"/>
      <c r="B222" s="1944"/>
      <c r="C222" s="1965" t="s">
        <v>3532</v>
      </c>
      <c r="D222" s="1953"/>
      <c r="E222" s="1953"/>
      <c r="F222" s="1953"/>
      <c r="G222" s="1976"/>
      <c r="H222" s="1954"/>
      <c r="I222" s="1955"/>
      <c r="J222" s="1100"/>
      <c r="K222" s="1956"/>
      <c r="L222" s="1957"/>
      <c r="M222" s="1958"/>
      <c r="N222" s="1958"/>
      <c r="O222" s="1959"/>
      <c r="P222" s="1953"/>
      <c r="Q222" s="1960"/>
      <c r="R222" s="1959"/>
      <c r="S222" s="1961"/>
    </row>
    <row r="223" spans="1:19" s="1962" customFormat="1" ht="19.7" customHeight="1">
      <c r="A223" s="1944"/>
      <c r="B223" s="1944"/>
      <c r="C223" s="1944"/>
      <c r="D223" s="1953"/>
      <c r="E223" s="1953"/>
      <c r="F223" s="1953"/>
      <c r="G223" s="1976"/>
      <c r="H223" s="1954"/>
      <c r="I223" s="1955"/>
      <c r="J223" s="1100"/>
      <c r="K223" s="1956"/>
      <c r="L223" s="1957"/>
      <c r="M223" s="1958"/>
      <c r="N223" s="1958"/>
      <c r="O223" s="1959"/>
      <c r="P223" s="1953"/>
      <c r="Q223" s="1960"/>
      <c r="R223" s="1959"/>
      <c r="S223" s="1961"/>
    </row>
    <row r="224" spans="1:19" s="1962" customFormat="1" ht="19.7" customHeight="1">
      <c r="A224" s="1944"/>
      <c r="B224" s="1944"/>
      <c r="C224" s="1944"/>
      <c r="D224" s="1953"/>
      <c r="E224" s="1953"/>
      <c r="F224" s="1953"/>
      <c r="G224" s="1976"/>
      <c r="H224" s="1954"/>
      <c r="I224" s="1955"/>
      <c r="J224" s="1100"/>
      <c r="K224" s="1956"/>
      <c r="L224" s="1957"/>
      <c r="M224" s="1958"/>
      <c r="N224" s="1958"/>
      <c r="O224" s="1959"/>
      <c r="P224" s="1953"/>
      <c r="Q224" s="1960"/>
      <c r="R224" s="1959"/>
      <c r="S224" s="1961"/>
    </row>
    <row r="225" spans="1:19" s="1962" customFormat="1" ht="19.7" customHeight="1">
      <c r="A225" s="1944"/>
      <c r="B225" s="1944"/>
      <c r="C225" s="1944"/>
      <c r="D225" s="1953"/>
      <c r="E225" s="1953"/>
      <c r="F225" s="1953"/>
      <c r="G225" s="1976"/>
      <c r="H225" s="1954"/>
      <c r="I225" s="1955"/>
      <c r="J225" s="1100"/>
      <c r="K225" s="1956"/>
      <c r="L225" s="1957"/>
      <c r="M225" s="1958"/>
      <c r="N225" s="1958"/>
      <c r="O225" s="1959"/>
      <c r="P225" s="1953"/>
      <c r="Q225" s="1960"/>
      <c r="R225" s="1959"/>
      <c r="S225" s="1961"/>
    </row>
    <row r="226" spans="1:19" s="1962" customFormat="1" ht="19.7" customHeight="1">
      <c r="A226" s="1944"/>
      <c r="B226" s="1944"/>
      <c r="C226" s="1944"/>
      <c r="D226" s="1953"/>
      <c r="E226" s="1953"/>
      <c r="F226" s="1953"/>
      <c r="G226" s="1976"/>
      <c r="H226" s="1954"/>
      <c r="I226" s="1955"/>
      <c r="J226" s="1100"/>
      <c r="K226" s="1956"/>
      <c r="L226" s="1957"/>
      <c r="M226" s="1958"/>
      <c r="N226" s="1958"/>
      <c r="O226" s="1959"/>
      <c r="P226" s="1953"/>
      <c r="Q226" s="1960"/>
      <c r="R226" s="1959"/>
      <c r="S226" s="1961"/>
    </row>
    <row r="227" spans="1:19" s="1962" customFormat="1" ht="19.7" customHeight="1">
      <c r="A227" s="1944"/>
      <c r="B227" s="1944"/>
      <c r="C227" s="1944"/>
      <c r="D227" s="1953"/>
      <c r="E227" s="1953"/>
      <c r="F227" s="1953"/>
      <c r="G227" s="1976"/>
      <c r="H227" s="1954"/>
      <c r="I227" s="1955"/>
      <c r="J227" s="1100"/>
      <c r="K227" s="1956"/>
      <c r="L227" s="1957"/>
      <c r="M227" s="1958"/>
      <c r="N227" s="1958"/>
      <c r="O227" s="1959"/>
      <c r="P227" s="1953"/>
      <c r="Q227" s="1960"/>
      <c r="R227" s="1959"/>
      <c r="S227" s="1961"/>
    </row>
    <row r="228" spans="1:19" s="1962" customFormat="1" ht="19.7" customHeight="1">
      <c r="A228" s="1944"/>
      <c r="B228" s="1944"/>
      <c r="C228" s="1944"/>
      <c r="D228" s="1953"/>
      <c r="E228" s="1953"/>
      <c r="F228" s="1953"/>
      <c r="G228" s="1976"/>
      <c r="H228" s="1954"/>
      <c r="I228" s="1955"/>
      <c r="J228" s="1100"/>
      <c r="K228" s="1956"/>
      <c r="L228" s="1957"/>
      <c r="M228" s="1958"/>
      <c r="N228" s="1958"/>
      <c r="O228" s="1959"/>
      <c r="P228" s="1953"/>
      <c r="Q228" s="1960"/>
      <c r="R228" s="1959"/>
      <c r="S228" s="1961"/>
    </row>
    <row r="229" spans="1:19" s="1962" customFormat="1" ht="19.7" customHeight="1">
      <c r="A229" s="1944"/>
      <c r="B229" s="1944"/>
      <c r="C229" s="1944"/>
      <c r="D229" s="1953"/>
      <c r="E229" s="1953"/>
      <c r="F229" s="1953"/>
      <c r="G229" s="1976"/>
      <c r="H229" s="1954"/>
      <c r="I229" s="1955"/>
      <c r="J229" s="1100"/>
      <c r="K229" s="1956"/>
      <c r="L229" s="1957"/>
      <c r="M229" s="1958"/>
      <c r="N229" s="1958"/>
      <c r="O229" s="1959"/>
      <c r="P229" s="1953"/>
      <c r="Q229" s="1960"/>
      <c r="R229" s="1959"/>
      <c r="S229" s="1961"/>
    </row>
    <row r="230" spans="1:19" s="1962" customFormat="1" ht="19.7" customHeight="1">
      <c r="A230" s="1944"/>
      <c r="B230" s="1944"/>
      <c r="C230" s="1944"/>
      <c r="D230" s="1953"/>
      <c r="E230" s="1953"/>
      <c r="F230" s="1953"/>
      <c r="G230" s="1976"/>
      <c r="H230" s="1954"/>
      <c r="I230" s="1955"/>
      <c r="J230" s="1100"/>
      <c r="K230" s="1956"/>
      <c r="L230" s="1957"/>
      <c r="M230" s="1958"/>
      <c r="N230" s="1958"/>
      <c r="O230" s="1959"/>
      <c r="P230" s="1953"/>
      <c r="Q230" s="1960"/>
      <c r="R230" s="1959"/>
      <c r="S230" s="1961"/>
    </row>
    <row r="231" spans="1:19" s="1962" customFormat="1" ht="19.7" customHeight="1">
      <c r="A231" s="1944"/>
      <c r="B231" s="1944"/>
      <c r="C231" s="1944"/>
      <c r="D231" s="1953"/>
      <c r="E231" s="1953"/>
      <c r="F231" s="1953"/>
      <c r="G231" s="1976"/>
      <c r="H231" s="1954"/>
      <c r="I231" s="1955"/>
      <c r="J231" s="1100"/>
      <c r="K231" s="1956"/>
      <c r="L231" s="1957"/>
      <c r="M231" s="1958"/>
      <c r="N231" s="1958"/>
      <c r="O231" s="1959"/>
      <c r="P231" s="1953"/>
      <c r="Q231" s="1960"/>
      <c r="R231" s="1959"/>
      <c r="S231" s="1961"/>
    </row>
    <row r="232" spans="1:19" s="1962" customFormat="1" ht="19.7" customHeight="1">
      <c r="A232" s="1944"/>
      <c r="B232" s="1944"/>
      <c r="C232" s="1944"/>
      <c r="D232" s="1953"/>
      <c r="E232" s="1953"/>
      <c r="F232" s="1953"/>
      <c r="G232" s="1976"/>
      <c r="H232" s="1954"/>
      <c r="I232" s="1955"/>
      <c r="J232" s="1100"/>
      <c r="K232" s="1956"/>
      <c r="L232" s="1957"/>
      <c r="M232" s="1958"/>
      <c r="N232" s="1958"/>
      <c r="O232" s="1959"/>
      <c r="P232" s="1953"/>
      <c r="Q232" s="1960"/>
      <c r="R232" s="1959"/>
      <c r="S232" s="1961"/>
    </row>
    <row r="233" spans="1:19" s="1962" customFormat="1" ht="19.7" customHeight="1">
      <c r="A233" s="1944"/>
      <c r="B233" s="1944"/>
      <c r="C233" s="1944"/>
      <c r="D233" s="1953"/>
      <c r="E233" s="1953"/>
      <c r="F233" s="1953"/>
      <c r="G233" s="1976"/>
      <c r="H233" s="1954"/>
      <c r="I233" s="1955"/>
      <c r="J233" s="1100"/>
      <c r="K233" s="1956"/>
      <c r="L233" s="1957"/>
      <c r="M233" s="1958"/>
      <c r="N233" s="1958"/>
      <c r="O233" s="1959"/>
      <c r="P233" s="1953"/>
      <c r="Q233" s="1960"/>
      <c r="R233" s="1959"/>
      <c r="S233" s="1961"/>
    </row>
    <row r="234" spans="1:19" s="1944" customFormat="1" ht="19.7" customHeight="1">
      <c r="D234" s="53"/>
      <c r="E234" s="53"/>
      <c r="F234" s="53"/>
      <c r="G234" s="1985"/>
      <c r="H234" s="1986"/>
      <c r="I234" s="1950"/>
      <c r="J234" s="1100"/>
      <c r="K234" s="57"/>
      <c r="L234" s="1987"/>
      <c r="M234" s="54"/>
      <c r="N234" s="58"/>
      <c r="O234" s="1951"/>
      <c r="P234" s="53"/>
      <c r="Q234" s="58"/>
      <c r="R234" s="1951"/>
      <c r="S234" s="1952"/>
    </row>
    <row r="235" spans="1:19" s="1944" customFormat="1" ht="19.7" customHeight="1">
      <c r="D235" s="53"/>
      <c r="E235" s="53"/>
      <c r="F235" s="53"/>
      <c r="G235" s="54"/>
      <c r="H235" s="1986"/>
      <c r="I235" s="1950"/>
      <c r="J235" s="1100"/>
      <c r="K235" s="57"/>
      <c r="L235" s="54"/>
      <c r="M235" s="54"/>
      <c r="N235" s="58"/>
      <c r="O235" s="1951"/>
      <c r="P235" s="53"/>
      <c r="Q235" s="58"/>
      <c r="R235" s="1951"/>
      <c r="S235" s="1952"/>
    </row>
    <row r="236" spans="1:19" s="1944" customFormat="1" ht="19.7" customHeight="1">
      <c r="D236" s="53"/>
      <c r="E236" s="53"/>
      <c r="F236" s="53"/>
      <c r="G236" s="54"/>
      <c r="H236" s="1986"/>
      <c r="I236" s="1950"/>
      <c r="J236" s="1100"/>
      <c r="K236" s="57"/>
      <c r="L236" s="54"/>
      <c r="M236" s="54"/>
      <c r="N236" s="58"/>
      <c r="O236" s="1951"/>
      <c r="P236" s="53"/>
      <c r="Q236" s="58"/>
      <c r="R236" s="1951"/>
      <c r="S236" s="1952"/>
    </row>
    <row r="237" spans="1:19" s="1944" customFormat="1" ht="19.7" customHeight="1">
      <c r="D237" s="53"/>
      <c r="E237" s="53"/>
      <c r="F237" s="53"/>
      <c r="G237" s="54"/>
      <c r="H237" s="1986"/>
      <c r="I237" s="1950"/>
      <c r="J237" s="1100"/>
      <c r="K237" s="57"/>
      <c r="L237" s="54"/>
      <c r="M237" s="54"/>
      <c r="N237" s="58"/>
      <c r="O237" s="1951"/>
      <c r="P237" s="53"/>
      <c r="Q237" s="58"/>
      <c r="R237" s="1951"/>
      <c r="S237" s="1952"/>
    </row>
    <row r="238" spans="1:19" s="1944" customFormat="1" ht="19.7" customHeight="1">
      <c r="D238" s="53"/>
      <c r="E238" s="53"/>
      <c r="F238" s="53"/>
      <c r="G238" s="54"/>
      <c r="H238" s="1986"/>
      <c r="I238" s="1950"/>
      <c r="J238" s="1100"/>
      <c r="K238" s="57"/>
      <c r="L238" s="54"/>
      <c r="M238" s="54"/>
      <c r="N238" s="58"/>
      <c r="O238" s="1951"/>
      <c r="P238" s="53"/>
      <c r="Q238" s="58"/>
      <c r="R238" s="1951"/>
      <c r="S238" s="1952"/>
    </row>
    <row r="239" spans="1:19">
      <c r="A239" s="1944"/>
      <c r="B239" s="1944"/>
      <c r="C239" s="1944"/>
    </row>
    <row r="240" spans="1:19">
      <c r="A240" s="1944"/>
      <c r="B240" s="1944"/>
      <c r="C240" s="1944"/>
    </row>
    <row r="241" spans="1:3">
      <c r="A241" s="1944"/>
      <c r="B241" s="1944"/>
      <c r="C241" s="1944"/>
    </row>
  </sheetData>
  <autoFilter ref="D8:Q238" xr:uid="{3EA20B7B-128B-4C15-B721-926BA664130F}"/>
  <mergeCells count="13">
    <mergeCell ref="E169:H169"/>
    <mergeCell ref="D11:G11"/>
    <mergeCell ref="E30:G30"/>
    <mergeCell ref="E42:G42"/>
    <mergeCell ref="E52:G52"/>
    <mergeCell ref="E63:G63"/>
    <mergeCell ref="E128:G128"/>
    <mergeCell ref="D2:F2"/>
    <mergeCell ref="I2:K2"/>
    <mergeCell ref="D3:F3"/>
    <mergeCell ref="D4:F4"/>
    <mergeCell ref="D5:F5"/>
    <mergeCell ref="D6:F6"/>
  </mergeCells>
  <phoneticPr fontId="2"/>
  <pageMargins left="0" right="0" top="0" bottom="0" header="0" footer="0"/>
  <pageSetup paperSize="8" scale="65"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63D1-C36E-4A19-B600-C006B0FA7BDA}">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19" sqref="E19"/>
    </sheetView>
  </sheetViews>
  <sheetFormatPr defaultColWidth="11.75" defaultRowHeight="13.5" customHeight="1"/>
  <cols>
    <col min="1" max="1" width="3.125" style="1" customWidth="1"/>
    <col min="2" max="2" width="6.25" style="4" customWidth="1"/>
    <col min="3" max="3" width="15.25" style="1" customWidth="1"/>
    <col min="4" max="4" width="15.5" style="1" customWidth="1"/>
    <col min="5" max="5" width="43.875" style="1" customWidth="1"/>
    <col min="6" max="6" width="10.75" style="1" customWidth="1"/>
    <col min="7" max="8" width="12.125" style="1" customWidth="1"/>
    <col min="9" max="9" width="7.125" style="10" customWidth="1"/>
    <col min="10" max="10" width="55.25" style="1" customWidth="1"/>
    <col min="11" max="11" width="22.125" style="1" customWidth="1"/>
    <col min="12" max="12" width="8.125" style="4" customWidth="1"/>
    <col min="13" max="13" width="17" style="4" customWidth="1"/>
    <col min="14" max="14" width="7.875" style="1" customWidth="1"/>
    <col min="15" max="15" width="16.375" style="10" customWidth="1"/>
    <col min="16" max="16" width="17.875" style="572" customWidth="1"/>
    <col min="17" max="17" width="19.375" style="572" customWidth="1"/>
    <col min="18" max="16384" width="11.75" style="1"/>
  </cols>
  <sheetData>
    <row r="2" spans="2:17" ht="20.100000000000001" customHeight="1">
      <c r="B2" s="638" t="s">
        <v>1056</v>
      </c>
      <c r="C2" s="638"/>
      <c r="D2" s="638"/>
      <c r="E2" s="645" t="s">
        <v>3074</v>
      </c>
      <c r="G2" s="640" t="s">
        <v>1058</v>
      </c>
      <c r="H2" s="641"/>
      <c r="I2" s="642"/>
      <c r="J2" s="643">
        <f>SUM(H:H)</f>
        <v>412688</v>
      </c>
    </row>
    <row r="3" spans="2:17" ht="20.100000000000001" customHeight="1">
      <c r="B3" s="638" t="s">
        <v>1059</v>
      </c>
      <c r="C3" s="638"/>
      <c r="D3" s="638"/>
      <c r="E3" s="645" t="s">
        <v>3075</v>
      </c>
    </row>
    <row r="4" spans="2:17" ht="20.100000000000001" customHeight="1">
      <c r="B4" s="638" t="s">
        <v>1061</v>
      </c>
      <c r="C4" s="638"/>
      <c r="D4" s="638"/>
      <c r="E4" s="645"/>
    </row>
    <row r="5" spans="2:17" ht="20.100000000000001" customHeight="1">
      <c r="B5" s="638" t="s">
        <v>1064</v>
      </c>
      <c r="C5" s="638"/>
      <c r="D5" s="638"/>
      <c r="E5" s="647">
        <v>42165</v>
      </c>
    </row>
    <row r="6" spans="2:17" ht="20.100000000000001" customHeight="1">
      <c r="B6" s="638" t="s">
        <v>1065</v>
      </c>
      <c r="C6" s="638"/>
      <c r="D6" s="638"/>
      <c r="E6" s="647">
        <v>42170</v>
      </c>
    </row>
    <row r="8" spans="2:17" s="4" customFormat="1" ht="19.5" customHeight="1">
      <c r="B8" s="49" t="s">
        <v>1068</v>
      </c>
      <c r="C8" s="49" t="s">
        <v>1069</v>
      </c>
      <c r="D8" s="49" t="s">
        <v>1070</v>
      </c>
      <c r="E8" s="47" t="s">
        <v>1071</v>
      </c>
      <c r="F8" s="47" t="s">
        <v>16</v>
      </c>
      <c r="G8" s="47" t="s">
        <v>17</v>
      </c>
      <c r="H8" s="649" t="s">
        <v>18</v>
      </c>
      <c r="I8" s="649" t="s">
        <v>1072</v>
      </c>
      <c r="J8" s="47" t="s">
        <v>1073</v>
      </c>
      <c r="K8" s="47" t="s">
        <v>1074</v>
      </c>
      <c r="L8" s="47" t="s">
        <v>1075</v>
      </c>
      <c r="M8" s="48" t="s">
        <v>1076</v>
      </c>
      <c r="N8" s="49" t="s">
        <v>1077</v>
      </c>
      <c r="O8" s="47" t="s">
        <v>1078</v>
      </c>
      <c r="P8" s="48" t="s">
        <v>1079</v>
      </c>
      <c r="Q8" s="50" t="s">
        <v>1080</v>
      </c>
    </row>
    <row r="9" spans="2:17" s="4" customFormat="1" ht="19.5" customHeight="1">
      <c r="B9" s="49"/>
      <c r="C9" s="49"/>
      <c r="D9" s="49"/>
      <c r="E9" s="101"/>
      <c r="F9" s="44"/>
      <c r="G9" s="126"/>
      <c r="H9" s="126"/>
      <c r="I9" s="45"/>
      <c r="J9" s="46"/>
      <c r="K9" s="47"/>
      <c r="L9" s="47"/>
      <c r="M9" s="48"/>
      <c r="N9" s="49"/>
      <c r="O9" s="47"/>
      <c r="P9" s="48"/>
      <c r="Q9" s="50"/>
    </row>
    <row r="10" spans="2:17" ht="18" customHeight="1">
      <c r="B10" s="1433" t="s">
        <v>35</v>
      </c>
      <c r="C10" s="1434"/>
      <c r="D10" s="1434"/>
      <c r="E10" s="1435"/>
      <c r="F10" s="841"/>
      <c r="G10" s="956"/>
      <c r="H10" s="126"/>
      <c r="I10" s="45"/>
      <c r="J10" s="100"/>
      <c r="K10" s="101"/>
      <c r="L10" s="177"/>
      <c r="M10" s="48"/>
      <c r="N10" s="50"/>
      <c r="O10" s="1436"/>
      <c r="P10" s="48"/>
      <c r="Q10" s="59"/>
    </row>
    <row r="11" spans="2:17" ht="18" customHeight="1">
      <c r="B11" s="1181"/>
      <c r="C11" s="956" t="s">
        <v>3076</v>
      </c>
      <c r="D11" s="956" t="s">
        <v>3076</v>
      </c>
      <c r="E11" s="100" t="s">
        <v>3077</v>
      </c>
      <c r="F11" s="841">
        <v>1</v>
      </c>
      <c r="G11" s="1437">
        <v>4500</v>
      </c>
      <c r="H11" s="126">
        <f t="shared" ref="H11:H33" si="0">F11*G11</f>
        <v>4500</v>
      </c>
      <c r="I11" s="45"/>
      <c r="J11" s="100" t="s">
        <v>3077</v>
      </c>
      <c r="K11" s="101"/>
      <c r="L11" s="177"/>
      <c r="M11" s="48"/>
      <c r="N11" s="50"/>
      <c r="O11" s="1436"/>
      <c r="P11" s="48"/>
      <c r="Q11" s="59"/>
    </row>
    <row r="12" spans="2:17" ht="18" customHeight="1">
      <c r="B12" s="1181"/>
      <c r="C12" s="956" t="s">
        <v>3076</v>
      </c>
      <c r="D12" s="956" t="s">
        <v>3076</v>
      </c>
      <c r="E12" s="100" t="s">
        <v>3078</v>
      </c>
      <c r="F12" s="841">
        <v>1</v>
      </c>
      <c r="G12" s="1437">
        <v>4500</v>
      </c>
      <c r="H12" s="126">
        <f t="shared" si="0"/>
        <v>4500</v>
      </c>
      <c r="I12" s="45"/>
      <c r="J12" s="100" t="s">
        <v>3078</v>
      </c>
      <c r="K12" s="101"/>
      <c r="L12" s="177"/>
      <c r="M12" s="48"/>
      <c r="N12" s="50"/>
      <c r="O12" s="1436"/>
      <c r="P12" s="48"/>
      <c r="Q12" s="59"/>
    </row>
    <row r="13" spans="2:17" ht="18" customHeight="1">
      <c r="B13" s="1181"/>
      <c r="C13" s="956" t="s">
        <v>3076</v>
      </c>
      <c r="D13" s="956" t="s">
        <v>3076</v>
      </c>
      <c r="E13" s="100" t="s">
        <v>3079</v>
      </c>
      <c r="F13" s="841">
        <v>2</v>
      </c>
      <c r="G13" s="1437">
        <v>3500</v>
      </c>
      <c r="H13" s="126">
        <f t="shared" si="0"/>
        <v>7000</v>
      </c>
      <c r="I13" s="45"/>
      <c r="J13" s="100" t="s">
        <v>3079</v>
      </c>
      <c r="K13" s="101"/>
      <c r="L13" s="177"/>
      <c r="M13" s="48"/>
      <c r="N13" s="50"/>
      <c r="O13" s="1436"/>
      <c r="P13" s="48"/>
      <c r="Q13" s="59"/>
    </row>
    <row r="14" spans="2:17" ht="18" customHeight="1">
      <c r="B14" s="1181"/>
      <c r="C14" s="956" t="s">
        <v>3076</v>
      </c>
      <c r="D14" s="956" t="s">
        <v>3076</v>
      </c>
      <c r="E14" s="100" t="s">
        <v>3080</v>
      </c>
      <c r="F14" s="841">
        <v>1</v>
      </c>
      <c r="G14" s="1437">
        <v>4000</v>
      </c>
      <c r="H14" s="126">
        <f t="shared" si="0"/>
        <v>4000</v>
      </c>
      <c r="I14" s="45"/>
      <c r="J14" s="100" t="s">
        <v>3080</v>
      </c>
      <c r="K14" s="101"/>
      <c r="L14" s="177"/>
      <c r="M14" s="48"/>
      <c r="N14" s="50"/>
      <c r="O14" s="1436"/>
      <c r="P14" s="48"/>
      <c r="Q14" s="59"/>
    </row>
    <row r="15" spans="2:17" ht="18" customHeight="1">
      <c r="B15" s="1181"/>
      <c r="C15" s="956" t="s">
        <v>3076</v>
      </c>
      <c r="D15" s="956" t="s">
        <v>3076</v>
      </c>
      <c r="E15" s="100" t="s">
        <v>3081</v>
      </c>
      <c r="F15" s="841">
        <v>1</v>
      </c>
      <c r="G15" s="1437">
        <v>4000</v>
      </c>
      <c r="H15" s="126">
        <f t="shared" si="0"/>
        <v>4000</v>
      </c>
      <c r="I15" s="45"/>
      <c r="J15" s="100" t="s">
        <v>3081</v>
      </c>
      <c r="K15" s="101"/>
      <c r="L15" s="177"/>
      <c r="M15" s="48"/>
      <c r="N15" s="50"/>
      <c r="O15" s="1436"/>
      <c r="P15" s="48"/>
      <c r="Q15" s="59"/>
    </row>
    <row r="16" spans="2:17" ht="18" customHeight="1">
      <c r="B16" s="1181"/>
      <c r="C16" s="956" t="s">
        <v>3076</v>
      </c>
      <c r="D16" s="956" t="s">
        <v>3076</v>
      </c>
      <c r="E16" s="100" t="s">
        <v>3082</v>
      </c>
      <c r="F16" s="841">
        <v>1</v>
      </c>
      <c r="G16" s="1437">
        <v>7500</v>
      </c>
      <c r="H16" s="126">
        <f t="shared" si="0"/>
        <v>7500</v>
      </c>
      <c r="I16" s="45"/>
      <c r="J16" s="100" t="s">
        <v>3082</v>
      </c>
      <c r="K16" s="101"/>
      <c r="L16" s="177"/>
      <c r="M16" s="48"/>
      <c r="N16" s="50"/>
      <c r="O16" s="1436"/>
      <c r="P16" s="48"/>
      <c r="Q16" s="59"/>
    </row>
    <row r="17" spans="2:17" ht="18" customHeight="1">
      <c r="B17" s="1181"/>
      <c r="C17" s="956" t="s">
        <v>3076</v>
      </c>
      <c r="D17" s="956" t="s">
        <v>3076</v>
      </c>
      <c r="E17" s="100" t="s">
        <v>3083</v>
      </c>
      <c r="F17" s="841">
        <v>1</v>
      </c>
      <c r="G17" s="1437">
        <v>18000</v>
      </c>
      <c r="H17" s="126">
        <f t="shared" si="0"/>
        <v>18000</v>
      </c>
      <c r="I17" s="45"/>
      <c r="J17" s="100" t="s">
        <v>3083</v>
      </c>
      <c r="K17" s="101"/>
      <c r="L17" s="177"/>
      <c r="M17" s="48"/>
      <c r="N17" s="50"/>
      <c r="O17" s="1436"/>
      <c r="P17" s="48"/>
      <c r="Q17" s="59"/>
    </row>
    <row r="18" spans="2:17" ht="18" customHeight="1">
      <c r="B18" s="1181"/>
      <c r="C18" s="956" t="s">
        <v>3076</v>
      </c>
      <c r="D18" s="956" t="s">
        <v>3076</v>
      </c>
      <c r="E18" s="100" t="s">
        <v>3084</v>
      </c>
      <c r="F18" s="841">
        <v>1</v>
      </c>
      <c r="G18" s="1437">
        <v>8000</v>
      </c>
      <c r="H18" s="126">
        <f t="shared" si="0"/>
        <v>8000</v>
      </c>
      <c r="I18" s="45"/>
      <c r="J18" s="100" t="s">
        <v>3084</v>
      </c>
      <c r="K18" s="101"/>
      <c r="L18" s="177"/>
      <c r="M18" s="48"/>
      <c r="N18" s="50"/>
      <c r="O18" s="1436"/>
      <c r="P18" s="48"/>
      <c r="Q18" s="59"/>
    </row>
    <row r="19" spans="2:17" ht="18" customHeight="1">
      <c r="B19" s="1181"/>
      <c r="C19" s="956" t="s">
        <v>3076</v>
      </c>
      <c r="D19" s="956" t="s">
        <v>3076</v>
      </c>
      <c r="E19" s="100" t="s">
        <v>3085</v>
      </c>
      <c r="F19" s="841">
        <v>1</v>
      </c>
      <c r="G19" s="1437">
        <v>3000</v>
      </c>
      <c r="H19" s="126">
        <f t="shared" si="0"/>
        <v>3000</v>
      </c>
      <c r="I19" s="45"/>
      <c r="J19" s="100" t="s">
        <v>3085</v>
      </c>
      <c r="K19" s="101"/>
      <c r="L19" s="177"/>
      <c r="M19" s="48"/>
      <c r="N19" s="50"/>
      <c r="O19" s="1436"/>
      <c r="P19" s="48"/>
      <c r="Q19" s="59"/>
    </row>
    <row r="20" spans="2:17" ht="18" customHeight="1">
      <c r="B20" s="1181"/>
      <c r="C20" s="956" t="s">
        <v>3076</v>
      </c>
      <c r="D20" s="956" t="s">
        <v>3076</v>
      </c>
      <c r="E20" s="100" t="s">
        <v>3086</v>
      </c>
      <c r="F20" s="841">
        <v>1</v>
      </c>
      <c r="G20" s="1437">
        <v>3500</v>
      </c>
      <c r="H20" s="126">
        <f t="shared" si="0"/>
        <v>3500</v>
      </c>
      <c r="I20" s="45"/>
      <c r="J20" s="100" t="s">
        <v>3086</v>
      </c>
      <c r="K20" s="101"/>
      <c r="L20" s="177"/>
      <c r="M20" s="48"/>
      <c r="N20" s="50"/>
      <c r="O20" s="1436"/>
      <c r="P20" s="48"/>
      <c r="Q20" s="59"/>
    </row>
    <row r="21" spans="2:17" ht="18" customHeight="1">
      <c r="B21" s="1181"/>
      <c r="C21" s="956" t="s">
        <v>3076</v>
      </c>
      <c r="D21" s="956" t="s">
        <v>3076</v>
      </c>
      <c r="E21" s="100" t="s">
        <v>3087</v>
      </c>
      <c r="F21" s="841">
        <v>1</v>
      </c>
      <c r="G21" s="1437">
        <v>12500</v>
      </c>
      <c r="H21" s="126">
        <f t="shared" si="0"/>
        <v>12500</v>
      </c>
      <c r="I21" s="45"/>
      <c r="J21" s="100" t="s">
        <v>3087</v>
      </c>
      <c r="K21" s="101"/>
      <c r="L21" s="177"/>
      <c r="M21" s="48"/>
      <c r="N21" s="50"/>
      <c r="O21" s="1436"/>
      <c r="P21" s="48"/>
      <c r="Q21" s="59"/>
    </row>
    <row r="22" spans="2:17" ht="18" customHeight="1">
      <c r="B22" s="1181"/>
      <c r="C22" s="1181" t="s">
        <v>196</v>
      </c>
      <c r="D22" s="1181" t="s">
        <v>196</v>
      </c>
      <c r="E22" s="1438" t="s">
        <v>3088</v>
      </c>
      <c r="F22" s="1181">
        <v>1</v>
      </c>
      <c r="G22" s="1438">
        <v>6899</v>
      </c>
      <c r="H22" s="1439">
        <f t="shared" si="0"/>
        <v>6899</v>
      </c>
      <c r="I22" s="1440"/>
      <c r="J22" s="1441" t="s">
        <v>3089</v>
      </c>
      <c r="K22" s="101"/>
      <c r="L22" s="177"/>
      <c r="M22" s="48"/>
      <c r="N22" s="50"/>
      <c r="O22" s="1436"/>
      <c r="P22" s="48"/>
      <c r="Q22" s="59"/>
    </row>
    <row r="23" spans="2:17" ht="18" customHeight="1">
      <c r="B23" s="1181"/>
      <c r="C23" s="1181" t="s">
        <v>196</v>
      </c>
      <c r="D23" s="1181" t="s">
        <v>196</v>
      </c>
      <c r="E23" s="1438" t="s">
        <v>3090</v>
      </c>
      <c r="F23" s="1181">
        <v>1</v>
      </c>
      <c r="G23" s="1438">
        <v>6899</v>
      </c>
      <c r="H23" s="1439">
        <f t="shared" si="0"/>
        <v>6899</v>
      </c>
      <c r="I23" s="1440"/>
      <c r="J23" s="1441" t="s">
        <v>3091</v>
      </c>
      <c r="K23" s="101"/>
      <c r="L23" s="177"/>
      <c r="M23" s="48"/>
      <c r="N23" s="50"/>
      <c r="O23" s="1436"/>
      <c r="P23" s="48"/>
      <c r="Q23" s="59"/>
    </row>
    <row r="24" spans="2:17" ht="18" customHeight="1">
      <c r="B24" s="1181"/>
      <c r="C24" s="47" t="s">
        <v>196</v>
      </c>
      <c r="D24" s="47" t="s">
        <v>196</v>
      </c>
      <c r="E24" s="1442" t="s">
        <v>3092</v>
      </c>
      <c r="F24" s="1443">
        <v>1</v>
      </c>
      <c r="G24" s="1438">
        <v>16000</v>
      </c>
      <c r="H24" s="1439">
        <f t="shared" si="0"/>
        <v>16000</v>
      </c>
      <c r="I24" s="45"/>
      <c r="J24" s="956" t="s">
        <v>3093</v>
      </c>
      <c r="K24" s="101"/>
      <c r="L24" s="177"/>
      <c r="M24" s="48"/>
      <c r="N24" s="50"/>
      <c r="O24" s="1436"/>
      <c r="P24" s="48"/>
      <c r="Q24" s="59"/>
    </row>
    <row r="25" spans="2:17" ht="18" customHeight="1">
      <c r="B25" s="1181"/>
      <c r="C25" s="47" t="s">
        <v>196</v>
      </c>
      <c r="D25" s="47" t="s">
        <v>196</v>
      </c>
      <c r="E25" s="1437" t="s">
        <v>3094</v>
      </c>
      <c r="F25" s="1444">
        <v>2</v>
      </c>
      <c r="G25" s="1438">
        <v>570</v>
      </c>
      <c r="H25" s="1439">
        <f t="shared" si="0"/>
        <v>1140</v>
      </c>
      <c r="I25" s="649"/>
      <c r="J25" s="956" t="s">
        <v>3095</v>
      </c>
      <c r="K25" s="101"/>
      <c r="L25" s="177"/>
      <c r="M25" s="48"/>
      <c r="N25" s="50"/>
      <c r="O25" s="1436"/>
      <c r="P25" s="48"/>
      <c r="Q25" s="59"/>
    </row>
    <row r="26" spans="2:17" ht="18" customHeight="1">
      <c r="B26" s="1181"/>
      <c r="C26" s="47" t="s">
        <v>196</v>
      </c>
      <c r="D26" s="47" t="s">
        <v>196</v>
      </c>
      <c r="E26" s="1445" t="s">
        <v>3096</v>
      </c>
      <c r="F26" s="1444">
        <v>26</v>
      </c>
      <c r="G26" s="1438">
        <v>99</v>
      </c>
      <c r="H26" s="1439">
        <f t="shared" si="0"/>
        <v>2574</v>
      </c>
      <c r="I26" s="649"/>
      <c r="J26" s="1446" t="s">
        <v>3097</v>
      </c>
      <c r="K26" s="101"/>
      <c r="L26" s="177"/>
      <c r="M26" s="48"/>
      <c r="N26" s="50"/>
      <c r="O26" s="1436"/>
      <c r="P26" s="48"/>
      <c r="Q26" s="59"/>
    </row>
    <row r="27" spans="2:17" ht="18" customHeight="1">
      <c r="B27" s="1181"/>
      <c r="C27" s="47" t="s">
        <v>196</v>
      </c>
      <c r="D27" s="47" t="s">
        <v>196</v>
      </c>
      <c r="E27" s="1445" t="s">
        <v>3098</v>
      </c>
      <c r="F27" s="1444">
        <v>2</v>
      </c>
      <c r="G27" s="1438">
        <v>99</v>
      </c>
      <c r="H27" s="1439">
        <f t="shared" si="0"/>
        <v>198</v>
      </c>
      <c r="I27" s="649"/>
      <c r="J27" s="1446" t="s">
        <v>3099</v>
      </c>
      <c r="K27" s="101"/>
      <c r="L27" s="177"/>
      <c r="M27" s="48"/>
      <c r="N27" s="50"/>
      <c r="O27" s="1436"/>
      <c r="P27" s="48"/>
      <c r="Q27" s="59"/>
    </row>
    <row r="28" spans="2:17" ht="18" customHeight="1">
      <c r="B28" s="1181"/>
      <c r="C28" s="49" t="s">
        <v>196</v>
      </c>
      <c r="D28" s="49" t="s">
        <v>196</v>
      </c>
      <c r="E28" s="956" t="s">
        <v>3100</v>
      </c>
      <c r="F28" s="841">
        <v>4</v>
      </c>
      <c r="G28" s="126">
        <v>75</v>
      </c>
      <c r="H28" s="126">
        <f t="shared" si="0"/>
        <v>300</v>
      </c>
      <c r="I28" s="126"/>
      <c r="J28" s="124" t="s">
        <v>3101</v>
      </c>
      <c r="K28" s="101"/>
      <c r="L28" s="177"/>
      <c r="M28" s="48"/>
      <c r="N28" s="50"/>
      <c r="O28" s="1436"/>
      <c r="P28" s="48"/>
      <c r="Q28" s="59"/>
    </row>
    <row r="29" spans="2:17" ht="18" customHeight="1">
      <c r="B29" s="1181"/>
      <c r="C29" s="49" t="s">
        <v>196</v>
      </c>
      <c r="D29" s="49" t="s">
        <v>196</v>
      </c>
      <c r="E29" s="956" t="s">
        <v>3102</v>
      </c>
      <c r="F29" s="841">
        <v>8</v>
      </c>
      <c r="G29" s="1447">
        <v>80</v>
      </c>
      <c r="H29" s="126">
        <f t="shared" si="0"/>
        <v>640</v>
      </c>
      <c r="I29" s="126"/>
      <c r="J29" s="124" t="s">
        <v>3103</v>
      </c>
      <c r="K29" s="101"/>
      <c r="L29" s="177"/>
      <c r="M29" s="48"/>
      <c r="N29" s="50"/>
      <c r="O29" s="1436"/>
      <c r="P29" s="48"/>
      <c r="Q29" s="59"/>
    </row>
    <row r="30" spans="2:17" ht="18" customHeight="1">
      <c r="B30" s="1181"/>
      <c r="C30" s="49" t="s">
        <v>196</v>
      </c>
      <c r="D30" s="49" t="s">
        <v>196</v>
      </c>
      <c r="E30" s="956" t="s">
        <v>3104</v>
      </c>
      <c r="F30" s="841">
        <v>2</v>
      </c>
      <c r="G30" s="1447">
        <v>88</v>
      </c>
      <c r="H30" s="126">
        <f t="shared" si="0"/>
        <v>176</v>
      </c>
      <c r="I30" s="126"/>
      <c r="J30" s="124" t="s">
        <v>3105</v>
      </c>
      <c r="K30" s="101"/>
      <c r="L30" s="177"/>
      <c r="M30" s="48"/>
      <c r="N30" s="50"/>
      <c r="O30" s="1436"/>
      <c r="P30" s="48"/>
      <c r="Q30" s="59"/>
    </row>
    <row r="31" spans="2:17" ht="18" customHeight="1">
      <c r="B31" s="1181"/>
      <c r="C31" s="49" t="s">
        <v>196</v>
      </c>
      <c r="D31" s="49" t="s">
        <v>196</v>
      </c>
      <c r="E31" s="956" t="s">
        <v>3106</v>
      </c>
      <c r="F31" s="841">
        <v>9</v>
      </c>
      <c r="G31" s="1447">
        <v>70</v>
      </c>
      <c r="H31" s="126">
        <f t="shared" si="0"/>
        <v>630</v>
      </c>
      <c r="I31" s="126"/>
      <c r="J31" s="124" t="s">
        <v>3107</v>
      </c>
      <c r="K31" s="101"/>
      <c r="L31" s="177"/>
      <c r="M31" s="48"/>
      <c r="N31" s="50"/>
      <c r="O31" s="1436"/>
      <c r="P31" s="48"/>
      <c r="Q31" s="59"/>
    </row>
    <row r="32" spans="2:17" ht="18" customHeight="1">
      <c r="B32" s="1181"/>
      <c r="C32" s="49" t="s">
        <v>196</v>
      </c>
      <c r="D32" s="49" t="s">
        <v>196</v>
      </c>
      <c r="E32" s="956" t="s">
        <v>3108</v>
      </c>
      <c r="F32" s="841">
        <v>9</v>
      </c>
      <c r="G32" s="1447">
        <v>70</v>
      </c>
      <c r="H32" s="126">
        <f t="shared" si="0"/>
        <v>630</v>
      </c>
      <c r="I32" s="126"/>
      <c r="J32" s="124" t="s">
        <v>3109</v>
      </c>
      <c r="K32" s="101"/>
      <c r="L32" s="177"/>
      <c r="M32" s="48"/>
      <c r="N32" s="50"/>
      <c r="O32" s="1436"/>
      <c r="P32" s="48"/>
      <c r="Q32" s="59"/>
    </row>
    <row r="33" spans="2:17" ht="18" customHeight="1">
      <c r="B33" s="1181"/>
      <c r="C33" s="49" t="s">
        <v>196</v>
      </c>
      <c r="D33" s="49" t="s">
        <v>196</v>
      </c>
      <c r="E33" s="956" t="s">
        <v>3110</v>
      </c>
      <c r="F33" s="44">
        <v>20</v>
      </c>
      <c r="G33" s="1447">
        <v>75</v>
      </c>
      <c r="H33" s="126">
        <f t="shared" si="0"/>
        <v>1500</v>
      </c>
      <c r="I33" s="130"/>
      <c r="J33" s="124" t="s">
        <v>3111</v>
      </c>
      <c r="K33" s="101"/>
      <c r="L33" s="177"/>
      <c r="M33" s="48"/>
      <c r="N33" s="50"/>
      <c r="O33" s="1436"/>
      <c r="P33" s="48"/>
      <c r="Q33" s="59"/>
    </row>
    <row r="34" spans="2:17" ht="18" customHeight="1">
      <c r="B34" s="1181"/>
      <c r="C34" s="49"/>
      <c r="D34" s="126"/>
      <c r="E34" s="1448">
        <f>SUM(H11:H33)</f>
        <v>114086</v>
      </c>
      <c r="F34" s="44"/>
      <c r="H34" s="666"/>
      <c r="I34" s="130"/>
      <c r="J34" s="124"/>
      <c r="K34" s="101"/>
      <c r="L34" s="177"/>
      <c r="M34" s="48"/>
      <c r="N34" s="50"/>
      <c r="O34" s="1436"/>
      <c r="P34" s="48"/>
      <c r="Q34" s="59"/>
    </row>
    <row r="35" spans="2:17" s="4" customFormat="1" ht="19.5" customHeight="1">
      <c r="B35" s="49"/>
      <c r="C35" s="49"/>
      <c r="D35" s="49"/>
      <c r="E35" s="101"/>
      <c r="F35" s="44"/>
      <c r="G35" s="126"/>
      <c r="H35" s="126"/>
      <c r="I35" s="45"/>
      <c r="J35" s="46"/>
      <c r="K35" s="47"/>
      <c r="L35" s="47"/>
      <c r="M35" s="48"/>
      <c r="N35" s="49"/>
      <c r="O35" s="47"/>
      <c r="P35" s="48"/>
      <c r="Q35" s="50"/>
    </row>
    <row r="36" spans="2:17" s="4" customFormat="1" ht="19.5" customHeight="1">
      <c r="B36" s="1449" t="s">
        <v>3112</v>
      </c>
      <c r="C36" s="1152"/>
      <c r="D36" s="1152"/>
      <c r="E36" s="1153"/>
      <c r="F36" s="284"/>
      <c r="G36" s="1450"/>
      <c r="H36" s="1451"/>
      <c r="I36" s="1452"/>
      <c r="J36" s="1139"/>
      <c r="K36" s="284"/>
      <c r="L36" s="284"/>
      <c r="M36" s="285"/>
      <c r="N36" s="1431"/>
      <c r="O36" s="284"/>
      <c r="P36" s="285"/>
      <c r="Q36" s="1453"/>
    </row>
    <row r="37" spans="2:17" s="4" customFormat="1" ht="19.5" customHeight="1">
      <c r="B37" s="1181"/>
      <c r="C37" s="956" t="s">
        <v>3076</v>
      </c>
      <c r="D37" s="956" t="s">
        <v>3076</v>
      </c>
      <c r="E37" s="666" t="s">
        <v>3113</v>
      </c>
      <c r="F37" s="666">
        <v>1</v>
      </c>
      <c r="G37" s="666">
        <v>19500</v>
      </c>
      <c r="H37" s="1454">
        <f t="shared" ref="H37:H58" si="1">F37*G37</f>
        <v>19500</v>
      </c>
      <c r="I37" s="1455"/>
      <c r="J37" s="666" t="s">
        <v>3113</v>
      </c>
      <c r="K37" s="47"/>
      <c r="L37" s="47"/>
      <c r="M37" s="48"/>
      <c r="N37" s="49"/>
      <c r="O37" s="47"/>
      <c r="P37" s="48"/>
      <c r="Q37" s="59"/>
    </row>
    <row r="38" spans="2:17" s="4" customFormat="1" ht="19.5" customHeight="1">
      <c r="B38" s="1181"/>
      <c r="C38" s="956" t="s">
        <v>3076</v>
      </c>
      <c r="D38" s="956" t="s">
        <v>3076</v>
      </c>
      <c r="E38" s="666" t="s">
        <v>1321</v>
      </c>
      <c r="F38" s="666">
        <v>1</v>
      </c>
      <c r="G38" s="666">
        <v>17500</v>
      </c>
      <c r="H38" s="1454">
        <f t="shared" si="1"/>
        <v>17500</v>
      </c>
      <c r="I38" s="1455"/>
      <c r="J38" s="666" t="s">
        <v>1321</v>
      </c>
      <c r="K38" s="47"/>
      <c r="L38" s="47"/>
      <c r="M38" s="48"/>
      <c r="N38" s="49"/>
      <c r="O38" s="47"/>
      <c r="P38" s="48"/>
      <c r="Q38" s="59"/>
    </row>
    <row r="39" spans="2:17" s="4" customFormat="1" ht="19.5" customHeight="1">
      <c r="B39" s="1181"/>
      <c r="C39" s="956" t="s">
        <v>3076</v>
      </c>
      <c r="D39" s="956" t="s">
        <v>3076</v>
      </c>
      <c r="E39" s="666" t="s">
        <v>3114</v>
      </c>
      <c r="F39" s="666">
        <v>8</v>
      </c>
      <c r="G39" s="666">
        <v>3800</v>
      </c>
      <c r="H39" s="1454">
        <f t="shared" si="1"/>
        <v>30400</v>
      </c>
      <c r="I39" s="1455"/>
      <c r="J39" s="666" t="s">
        <v>3114</v>
      </c>
      <c r="K39" s="47"/>
      <c r="L39" s="47"/>
      <c r="M39" s="48"/>
      <c r="N39" s="49"/>
      <c r="O39" s="47"/>
      <c r="P39" s="48"/>
      <c r="Q39" s="59"/>
    </row>
    <row r="40" spans="2:17" s="4" customFormat="1" ht="19.5" customHeight="1">
      <c r="B40" s="1181"/>
      <c r="C40" s="956" t="s">
        <v>3076</v>
      </c>
      <c r="D40" s="956" t="s">
        <v>3076</v>
      </c>
      <c r="E40" s="666" t="s">
        <v>3115</v>
      </c>
      <c r="F40" s="666">
        <v>2</v>
      </c>
      <c r="G40" s="666">
        <v>5000</v>
      </c>
      <c r="H40" s="1454">
        <f t="shared" si="1"/>
        <v>10000</v>
      </c>
      <c r="I40" s="1455"/>
      <c r="J40" s="666" t="s">
        <v>3116</v>
      </c>
      <c r="K40" s="47"/>
      <c r="L40" s="47"/>
      <c r="M40" s="48"/>
      <c r="N40" s="49"/>
      <c r="O40" s="47"/>
      <c r="P40" s="48"/>
      <c r="Q40" s="59"/>
    </row>
    <row r="41" spans="2:17" ht="18" customHeight="1">
      <c r="B41" s="1181"/>
      <c r="C41" s="1456" t="s">
        <v>196</v>
      </c>
      <c r="D41" s="1456" t="s">
        <v>196</v>
      </c>
      <c r="E41" s="1457" t="s">
        <v>3117</v>
      </c>
      <c r="F41" s="1181">
        <v>1</v>
      </c>
      <c r="G41" s="1457">
        <v>356</v>
      </c>
      <c r="H41" s="1439">
        <f t="shared" si="1"/>
        <v>356</v>
      </c>
      <c r="I41" s="1440"/>
      <c r="J41" s="1441" t="s">
        <v>3118</v>
      </c>
      <c r="K41" s="101"/>
      <c r="L41" s="177"/>
      <c r="M41" s="48"/>
      <c r="N41" s="50"/>
      <c r="O41" s="1436"/>
      <c r="P41" s="48"/>
      <c r="Q41" s="59"/>
    </row>
    <row r="42" spans="2:17" ht="18" customHeight="1">
      <c r="B42" s="1181"/>
      <c r="C42" s="1456" t="s">
        <v>196</v>
      </c>
      <c r="D42" s="1456" t="s">
        <v>196</v>
      </c>
      <c r="E42" s="1457" t="s">
        <v>3119</v>
      </c>
      <c r="F42" s="1181">
        <v>1</v>
      </c>
      <c r="G42" s="1457">
        <v>479</v>
      </c>
      <c r="H42" s="1439">
        <f t="shared" si="1"/>
        <v>479</v>
      </c>
      <c r="I42" s="1440"/>
      <c r="J42" s="1441" t="s">
        <v>3120</v>
      </c>
      <c r="K42" s="101"/>
      <c r="L42" s="177"/>
      <c r="M42" s="48"/>
      <c r="N42" s="50"/>
      <c r="O42" s="1436"/>
      <c r="P42" s="48"/>
      <c r="Q42" s="59"/>
    </row>
    <row r="43" spans="2:17" ht="18" customHeight="1">
      <c r="B43" s="1181"/>
      <c r="C43" s="1456" t="s">
        <v>196</v>
      </c>
      <c r="D43" s="1456" t="s">
        <v>196</v>
      </c>
      <c r="E43" s="1457" t="s">
        <v>3121</v>
      </c>
      <c r="F43" s="1181">
        <v>1</v>
      </c>
      <c r="G43" s="1457">
        <v>650</v>
      </c>
      <c r="H43" s="1439">
        <f t="shared" si="1"/>
        <v>650</v>
      </c>
      <c r="I43" s="1440"/>
      <c r="J43" s="1441" t="s">
        <v>3118</v>
      </c>
      <c r="K43" s="101"/>
      <c r="L43" s="177"/>
      <c r="M43" s="48"/>
      <c r="N43" s="50"/>
      <c r="O43" s="1436"/>
      <c r="P43" s="48"/>
      <c r="Q43" s="59"/>
    </row>
    <row r="44" spans="2:17" ht="18" customHeight="1">
      <c r="B44" s="1181"/>
      <c r="C44" s="1181" t="s">
        <v>196</v>
      </c>
      <c r="D44" s="1181" t="s">
        <v>196</v>
      </c>
      <c r="E44" s="1458" t="s">
        <v>3122</v>
      </c>
      <c r="F44" s="1459">
        <v>6</v>
      </c>
      <c r="G44" s="1437">
        <v>370</v>
      </c>
      <c r="H44" s="126">
        <f t="shared" si="1"/>
        <v>2220</v>
      </c>
      <c r="I44" s="45"/>
      <c r="J44" s="1458" t="s">
        <v>3123</v>
      </c>
      <c r="K44" s="101"/>
      <c r="L44" s="177"/>
      <c r="M44" s="48"/>
      <c r="N44" s="50"/>
      <c r="O44" s="1436"/>
      <c r="P44" s="48"/>
      <c r="Q44" s="59"/>
    </row>
    <row r="45" spans="2:17" ht="18" customHeight="1">
      <c r="B45" s="1181"/>
      <c r="C45" s="1181" t="s">
        <v>196</v>
      </c>
      <c r="D45" s="1181" t="s">
        <v>196</v>
      </c>
      <c r="E45" s="1460" t="s">
        <v>3124</v>
      </c>
      <c r="F45" s="1461">
        <v>2</v>
      </c>
      <c r="G45" s="1437">
        <v>8800</v>
      </c>
      <c r="H45" s="126">
        <f t="shared" si="1"/>
        <v>17600</v>
      </c>
      <c r="I45" s="45"/>
      <c r="J45" s="1462" t="s">
        <v>3125</v>
      </c>
      <c r="K45" s="101"/>
      <c r="L45" s="177"/>
      <c r="M45" s="48"/>
      <c r="N45" s="50"/>
      <c r="O45" s="1436"/>
      <c r="P45" s="48"/>
      <c r="Q45" s="59"/>
    </row>
    <row r="46" spans="2:17" ht="18" customHeight="1">
      <c r="B46" s="1181"/>
      <c r="C46" s="1181" t="s">
        <v>196</v>
      </c>
      <c r="D46" s="1181" t="s">
        <v>196</v>
      </c>
      <c r="E46" s="1463" t="s">
        <v>3126</v>
      </c>
      <c r="F46" s="1461">
        <v>2</v>
      </c>
      <c r="G46" s="1437">
        <v>4710</v>
      </c>
      <c r="H46" s="126">
        <f t="shared" si="1"/>
        <v>9420</v>
      </c>
      <c r="I46" s="45"/>
      <c r="J46" s="1462" t="s">
        <v>3127</v>
      </c>
      <c r="K46" s="101"/>
      <c r="L46" s="177"/>
      <c r="M46" s="48"/>
      <c r="N46" s="50"/>
      <c r="O46" s="1436"/>
      <c r="P46" s="48"/>
      <c r="Q46" s="59"/>
    </row>
    <row r="47" spans="2:17" ht="18" customHeight="1">
      <c r="B47" s="1181"/>
      <c r="C47" s="1181" t="s">
        <v>196</v>
      </c>
      <c r="D47" s="1181" t="s">
        <v>196</v>
      </c>
      <c r="E47" s="1464" t="s">
        <v>3128</v>
      </c>
      <c r="F47" s="841">
        <v>1</v>
      </c>
      <c r="G47" s="1437">
        <v>59000</v>
      </c>
      <c r="H47" s="126">
        <f t="shared" si="1"/>
        <v>59000</v>
      </c>
      <c r="I47" s="45"/>
      <c r="J47" s="1465" t="s">
        <v>3129</v>
      </c>
      <c r="K47" s="101"/>
      <c r="L47" s="177"/>
      <c r="M47" s="48"/>
      <c r="N47" s="50"/>
      <c r="O47" s="1436"/>
      <c r="P47" s="48"/>
      <c r="Q47" s="59"/>
    </row>
    <row r="48" spans="2:17" ht="18" customHeight="1">
      <c r="B48" s="1181"/>
      <c r="C48" s="1181" t="s">
        <v>196</v>
      </c>
      <c r="D48" s="1181" t="s">
        <v>196</v>
      </c>
      <c r="E48" s="1460" t="s">
        <v>3130</v>
      </c>
      <c r="F48" s="841">
        <v>1</v>
      </c>
      <c r="G48" s="956">
        <v>370</v>
      </c>
      <c r="H48" s="126">
        <f t="shared" si="1"/>
        <v>370</v>
      </c>
      <c r="I48" s="45"/>
      <c r="J48" s="1462" t="s">
        <v>3131</v>
      </c>
      <c r="K48" s="101"/>
      <c r="L48" s="177"/>
      <c r="M48" s="48"/>
      <c r="N48" s="50"/>
      <c r="O48" s="1436"/>
      <c r="P48" s="48"/>
      <c r="Q48" s="59"/>
    </row>
    <row r="49" spans="2:17" ht="18" customHeight="1">
      <c r="B49" s="1181"/>
      <c r="C49" s="1181" t="s">
        <v>196</v>
      </c>
      <c r="D49" s="1181" t="s">
        <v>196</v>
      </c>
      <c r="E49" s="1464" t="s">
        <v>3132</v>
      </c>
      <c r="F49" s="1461">
        <v>2</v>
      </c>
      <c r="G49" s="1437">
        <v>3560</v>
      </c>
      <c r="H49" s="126">
        <f t="shared" si="1"/>
        <v>7120</v>
      </c>
      <c r="I49" s="45"/>
      <c r="J49" s="1465" t="s">
        <v>3133</v>
      </c>
      <c r="K49" s="101"/>
      <c r="L49" s="177"/>
      <c r="M49" s="48"/>
      <c r="N49" s="50"/>
      <c r="O49" s="1436"/>
      <c r="P49" s="48"/>
      <c r="Q49" s="59"/>
    </row>
    <row r="50" spans="2:17" ht="18" customHeight="1">
      <c r="B50" s="1181"/>
      <c r="C50" s="1181" t="s">
        <v>196</v>
      </c>
      <c r="D50" s="1181" t="s">
        <v>196</v>
      </c>
      <c r="E50" s="956" t="s">
        <v>3134</v>
      </c>
      <c r="F50" s="841">
        <v>10</v>
      </c>
      <c r="G50" s="956">
        <v>26</v>
      </c>
      <c r="H50" s="126">
        <f t="shared" si="1"/>
        <v>260</v>
      </c>
      <c r="I50" s="45"/>
      <c r="J50" s="100" t="s">
        <v>3135</v>
      </c>
      <c r="K50" s="101"/>
      <c r="L50" s="177"/>
      <c r="M50" s="48"/>
      <c r="N50" s="50"/>
      <c r="O50" s="1436"/>
      <c r="P50" s="48"/>
      <c r="Q50" s="59"/>
    </row>
    <row r="51" spans="2:17" ht="18" customHeight="1">
      <c r="B51" s="1181"/>
      <c r="C51" s="1181" t="s">
        <v>196</v>
      </c>
      <c r="D51" s="1181" t="s">
        <v>196</v>
      </c>
      <c r="E51" s="956" t="s">
        <v>3136</v>
      </c>
      <c r="F51" s="841">
        <v>4</v>
      </c>
      <c r="G51" s="956">
        <v>29</v>
      </c>
      <c r="H51" s="126">
        <f t="shared" si="1"/>
        <v>116</v>
      </c>
      <c r="I51" s="45"/>
      <c r="J51" s="100" t="s">
        <v>3137</v>
      </c>
      <c r="K51" s="101"/>
      <c r="L51" s="177"/>
      <c r="M51" s="48"/>
      <c r="N51" s="50"/>
      <c r="O51" s="1436"/>
      <c r="P51" s="48"/>
      <c r="Q51" s="59"/>
    </row>
    <row r="52" spans="2:17" ht="18" customHeight="1">
      <c r="B52" s="1181"/>
      <c r="C52" s="1181" t="s">
        <v>196</v>
      </c>
      <c r="D52" s="1181" t="s">
        <v>196</v>
      </c>
      <c r="E52" s="956" t="s">
        <v>3138</v>
      </c>
      <c r="F52" s="841">
        <v>16</v>
      </c>
      <c r="G52" s="956">
        <v>54</v>
      </c>
      <c r="H52" s="126">
        <f t="shared" si="1"/>
        <v>864</v>
      </c>
      <c r="I52" s="45"/>
      <c r="J52" s="100" t="s">
        <v>3139</v>
      </c>
      <c r="K52" s="101"/>
      <c r="L52" s="177"/>
      <c r="M52" s="48"/>
      <c r="N52" s="50"/>
      <c r="O52" s="1436"/>
      <c r="P52" s="48"/>
      <c r="Q52" s="59"/>
    </row>
    <row r="53" spans="2:17" ht="18" customHeight="1">
      <c r="B53" s="1181"/>
      <c r="C53" s="1181" t="s">
        <v>196</v>
      </c>
      <c r="D53" s="1181" t="s">
        <v>196</v>
      </c>
      <c r="E53" s="956" t="s">
        <v>3108</v>
      </c>
      <c r="F53" s="841">
        <v>6</v>
      </c>
      <c r="G53" s="956">
        <v>70</v>
      </c>
      <c r="H53" s="126">
        <f t="shared" si="1"/>
        <v>420</v>
      </c>
      <c r="I53" s="45"/>
      <c r="J53" s="100" t="s">
        <v>3140</v>
      </c>
      <c r="K53" s="101"/>
      <c r="L53" s="177"/>
      <c r="M53" s="48"/>
      <c r="N53" s="50"/>
      <c r="O53" s="1436"/>
      <c r="P53" s="48"/>
      <c r="Q53" s="59"/>
    </row>
    <row r="54" spans="2:17" ht="18" customHeight="1">
      <c r="B54" s="1181"/>
      <c r="C54" s="1181" t="s">
        <v>196</v>
      </c>
      <c r="D54" s="1181" t="s">
        <v>196</v>
      </c>
      <c r="E54" s="956" t="s">
        <v>3141</v>
      </c>
      <c r="F54" s="841">
        <v>12</v>
      </c>
      <c r="G54" s="956">
        <v>75</v>
      </c>
      <c r="H54" s="126">
        <f t="shared" si="1"/>
        <v>900</v>
      </c>
      <c r="I54" s="45"/>
      <c r="J54" s="100" t="s">
        <v>3142</v>
      </c>
      <c r="K54" s="101"/>
      <c r="L54" s="177"/>
      <c r="M54" s="48"/>
      <c r="N54" s="50"/>
      <c r="O54" s="1436"/>
      <c r="P54" s="48"/>
      <c r="Q54" s="59"/>
    </row>
    <row r="55" spans="2:17" ht="18" customHeight="1">
      <c r="B55" s="1181"/>
      <c r="C55" s="1181" t="s">
        <v>196</v>
      </c>
      <c r="D55" s="1181" t="s">
        <v>196</v>
      </c>
      <c r="E55" s="956" t="s">
        <v>3143</v>
      </c>
      <c r="F55" s="841">
        <v>4</v>
      </c>
      <c r="G55" s="956">
        <v>80</v>
      </c>
      <c r="H55" s="126">
        <f t="shared" si="1"/>
        <v>320</v>
      </c>
      <c r="I55" s="45"/>
      <c r="J55" s="100" t="s">
        <v>3144</v>
      </c>
      <c r="K55" s="101"/>
      <c r="L55" s="177"/>
      <c r="M55" s="48"/>
      <c r="N55" s="50"/>
      <c r="O55" s="1436"/>
      <c r="P55" s="48"/>
      <c r="Q55" s="59"/>
    </row>
    <row r="56" spans="2:17" ht="18" customHeight="1">
      <c r="B56" s="1181"/>
      <c r="C56" s="1181" t="s">
        <v>196</v>
      </c>
      <c r="D56" s="1181" t="s">
        <v>196</v>
      </c>
      <c r="E56" s="956" t="s">
        <v>3145</v>
      </c>
      <c r="F56" s="841">
        <v>10</v>
      </c>
      <c r="G56" s="956">
        <v>99</v>
      </c>
      <c r="H56" s="126">
        <f t="shared" si="1"/>
        <v>990</v>
      </c>
      <c r="I56" s="45"/>
      <c r="J56" s="100" t="s">
        <v>3146</v>
      </c>
      <c r="K56" s="101"/>
      <c r="L56" s="177"/>
      <c r="M56" s="48"/>
      <c r="N56" s="50"/>
      <c r="O56" s="1436"/>
      <c r="P56" s="48"/>
      <c r="Q56" s="59"/>
    </row>
    <row r="57" spans="2:17" ht="18" customHeight="1">
      <c r="B57" s="1181"/>
      <c r="C57" s="1181" t="s">
        <v>196</v>
      </c>
      <c r="D57" s="1181" t="s">
        <v>196</v>
      </c>
      <c r="E57" s="956" t="s">
        <v>3147</v>
      </c>
      <c r="F57" s="841">
        <v>2</v>
      </c>
      <c r="G57" s="956">
        <v>610</v>
      </c>
      <c r="H57" s="126">
        <f t="shared" si="1"/>
        <v>1220</v>
      </c>
      <c r="I57" s="45"/>
      <c r="J57" s="100" t="s">
        <v>3148</v>
      </c>
      <c r="K57" s="101"/>
      <c r="L57" s="177"/>
      <c r="M57" s="48"/>
      <c r="N57" s="50"/>
      <c r="O57" s="1436"/>
      <c r="P57" s="48"/>
      <c r="Q57" s="59"/>
    </row>
    <row r="58" spans="2:17" ht="18" customHeight="1">
      <c r="B58" s="1181"/>
      <c r="C58" s="1181" t="s">
        <v>196</v>
      </c>
      <c r="D58" s="1181" t="s">
        <v>196</v>
      </c>
      <c r="E58" s="956" t="s">
        <v>3149</v>
      </c>
      <c r="F58" s="841">
        <v>2</v>
      </c>
      <c r="G58" s="956">
        <v>780</v>
      </c>
      <c r="H58" s="126">
        <f t="shared" si="1"/>
        <v>1560</v>
      </c>
      <c r="I58" s="45"/>
      <c r="J58" s="100" t="s">
        <v>3150</v>
      </c>
      <c r="K58" s="101"/>
      <c r="L58" s="177"/>
      <c r="M58" s="48"/>
      <c r="N58" s="50"/>
      <c r="O58" s="1436"/>
      <c r="P58" s="48"/>
      <c r="Q58" s="59"/>
    </row>
    <row r="59" spans="2:17" ht="18" customHeight="1">
      <c r="B59" s="1181"/>
      <c r="C59" s="1181"/>
      <c r="D59" s="1181"/>
      <c r="E59" s="1466">
        <f>SUM(H37:H58)</f>
        <v>181265</v>
      </c>
      <c r="F59" s="1181"/>
      <c r="G59" s="1457"/>
      <c r="I59" s="1440"/>
      <c r="J59" s="1441"/>
      <c r="K59" s="101"/>
      <c r="L59" s="177"/>
      <c r="M59" s="48"/>
      <c r="N59" s="50"/>
      <c r="O59" s="1436"/>
      <c r="P59" s="48"/>
      <c r="Q59" s="59"/>
    </row>
    <row r="60" spans="2:17" ht="18" customHeight="1">
      <c r="B60" s="1181"/>
      <c r="C60" s="1181"/>
      <c r="D60" s="1181"/>
      <c r="E60" s="1457"/>
      <c r="F60" s="1181"/>
      <c r="G60" s="1457"/>
      <c r="H60" s="1439"/>
      <c r="I60" s="1440"/>
      <c r="J60" s="1441"/>
      <c r="K60" s="101"/>
      <c r="L60" s="177"/>
      <c r="M60" s="48"/>
      <c r="N60" s="50"/>
      <c r="O60" s="1436"/>
      <c r="P60" s="48"/>
      <c r="Q60" s="59"/>
    </row>
    <row r="61" spans="2:17" ht="18" customHeight="1">
      <c r="B61" s="1449" t="s">
        <v>3151</v>
      </c>
      <c r="C61" s="1152"/>
      <c r="D61" s="1152"/>
      <c r="E61" s="1153"/>
      <c r="F61" s="1181"/>
      <c r="G61" s="1457"/>
      <c r="H61" s="1439"/>
      <c r="I61" s="1440"/>
      <c r="J61" s="1441"/>
      <c r="K61" s="101"/>
      <c r="L61" s="177"/>
      <c r="M61" s="48"/>
      <c r="N61" s="50"/>
      <c r="O61" s="1436"/>
      <c r="P61" s="48"/>
      <c r="Q61" s="59"/>
    </row>
    <row r="62" spans="2:17" ht="18" customHeight="1">
      <c r="B62" s="1181"/>
      <c r="C62" s="1181"/>
      <c r="D62" s="1181"/>
      <c r="E62" s="1457"/>
      <c r="F62" s="1181"/>
      <c r="G62" s="1457"/>
      <c r="H62" s="1439"/>
      <c r="I62" s="1440"/>
      <c r="J62" s="1441"/>
      <c r="K62" s="101"/>
      <c r="L62" s="177"/>
      <c r="M62" s="48"/>
      <c r="N62" s="50"/>
      <c r="O62" s="1436"/>
      <c r="P62" s="48"/>
      <c r="Q62" s="59"/>
    </row>
    <row r="63" spans="2:17" ht="18" customHeight="1">
      <c r="B63" s="1181"/>
      <c r="C63" s="956" t="s">
        <v>3076</v>
      </c>
      <c r="D63" s="956" t="s">
        <v>3076</v>
      </c>
      <c r="E63" s="666" t="s">
        <v>3152</v>
      </c>
      <c r="F63" s="47">
        <v>2</v>
      </c>
      <c r="G63" s="666">
        <v>18500</v>
      </c>
      <c r="H63" s="666">
        <f t="shared" ref="H63:H71" si="2">F63*G63</f>
        <v>37000</v>
      </c>
      <c r="I63" s="1455"/>
      <c r="J63" s="666" t="s">
        <v>3152</v>
      </c>
      <c r="K63" s="101"/>
      <c r="L63" s="177"/>
      <c r="M63" s="48"/>
      <c r="N63" s="50"/>
      <c r="O63" s="1436"/>
      <c r="P63" s="48"/>
      <c r="Q63" s="59"/>
    </row>
    <row r="64" spans="2:17" ht="18" customHeight="1">
      <c r="B64" s="1181"/>
      <c r="C64" s="956" t="s">
        <v>3076</v>
      </c>
      <c r="D64" s="956" t="s">
        <v>3076</v>
      </c>
      <c r="E64" s="666" t="s">
        <v>3153</v>
      </c>
      <c r="F64" s="47">
        <v>4</v>
      </c>
      <c r="G64" s="666">
        <v>4000</v>
      </c>
      <c r="H64" s="666">
        <f t="shared" si="2"/>
        <v>16000</v>
      </c>
      <c r="I64" s="1455"/>
      <c r="J64" s="666" t="s">
        <v>3153</v>
      </c>
      <c r="K64" s="101"/>
      <c r="L64" s="177"/>
      <c r="M64" s="48"/>
      <c r="N64" s="50"/>
      <c r="O64" s="1436"/>
      <c r="P64" s="48"/>
      <c r="Q64" s="59"/>
    </row>
    <row r="65" spans="2:17" ht="18" customHeight="1">
      <c r="B65" s="1181"/>
      <c r="C65" s="1181" t="s">
        <v>196</v>
      </c>
      <c r="D65" s="1181" t="s">
        <v>196</v>
      </c>
      <c r="E65" s="1464" t="s">
        <v>3154</v>
      </c>
      <c r="F65" s="1467">
        <v>10</v>
      </c>
      <c r="G65" s="1437">
        <v>920</v>
      </c>
      <c r="H65" s="1468">
        <f t="shared" si="2"/>
        <v>9200</v>
      </c>
      <c r="I65" s="1469"/>
      <c r="J65" s="1470" t="s">
        <v>3155</v>
      </c>
      <c r="K65" s="101"/>
      <c r="L65" s="177"/>
      <c r="M65" s="48"/>
      <c r="N65" s="50"/>
      <c r="O65" s="1436"/>
      <c r="P65" s="48"/>
      <c r="Q65" s="59"/>
    </row>
    <row r="66" spans="2:17" ht="18" customHeight="1">
      <c r="B66" s="1181"/>
      <c r="C66" s="1181" t="s">
        <v>196</v>
      </c>
      <c r="D66" s="1181" t="s">
        <v>196</v>
      </c>
      <c r="E66" s="1471" t="s">
        <v>3154</v>
      </c>
      <c r="F66" s="1467">
        <v>10</v>
      </c>
      <c r="G66" s="1437">
        <v>1250</v>
      </c>
      <c r="H66" s="1468">
        <f t="shared" si="2"/>
        <v>12500</v>
      </c>
      <c r="I66" s="1469"/>
      <c r="J66" s="1472" t="s">
        <v>3156</v>
      </c>
      <c r="K66" s="101"/>
      <c r="L66" s="177"/>
      <c r="M66" s="48"/>
      <c r="N66" s="50"/>
      <c r="O66" s="1436"/>
      <c r="P66" s="48"/>
      <c r="Q66" s="59"/>
    </row>
    <row r="67" spans="2:17" ht="18" customHeight="1">
      <c r="B67" s="1181"/>
      <c r="C67" s="1181" t="s">
        <v>196</v>
      </c>
      <c r="D67" s="1181" t="s">
        <v>196</v>
      </c>
      <c r="E67" s="1458" t="s">
        <v>3157</v>
      </c>
      <c r="F67" s="841">
        <v>4</v>
      </c>
      <c r="G67" s="956">
        <v>570</v>
      </c>
      <c r="H67" s="126">
        <f t="shared" si="2"/>
        <v>2280</v>
      </c>
      <c r="I67" s="45"/>
      <c r="J67" s="1465" t="s">
        <v>3158</v>
      </c>
      <c r="K67" s="101"/>
      <c r="L67" s="177"/>
      <c r="M67" s="48"/>
      <c r="N67" s="50"/>
      <c r="O67" s="1436"/>
      <c r="P67" s="48"/>
      <c r="Q67" s="59"/>
    </row>
    <row r="68" spans="2:17" ht="18" customHeight="1">
      <c r="B68" s="1181"/>
      <c r="C68" s="1181" t="s">
        <v>196</v>
      </c>
      <c r="D68" s="1181" t="s">
        <v>196</v>
      </c>
      <c r="E68" s="956" t="s">
        <v>3134</v>
      </c>
      <c r="F68" s="841">
        <v>4</v>
      </c>
      <c r="G68" s="1437">
        <v>26</v>
      </c>
      <c r="H68" s="126">
        <f t="shared" si="2"/>
        <v>104</v>
      </c>
      <c r="I68" s="45"/>
      <c r="J68" s="100" t="s">
        <v>3135</v>
      </c>
      <c r="K68" s="101"/>
      <c r="L68" s="177"/>
      <c r="M68" s="48"/>
      <c r="N68" s="50"/>
      <c r="O68" s="1436"/>
      <c r="P68" s="48"/>
      <c r="Q68" s="59"/>
    </row>
    <row r="69" spans="2:17" ht="18" customHeight="1">
      <c r="B69" s="1181"/>
      <c r="C69" s="1181" t="s">
        <v>196</v>
      </c>
      <c r="D69" s="1181" t="s">
        <v>196</v>
      </c>
      <c r="E69" s="1437" t="s">
        <v>3159</v>
      </c>
      <c r="F69" s="841">
        <v>4</v>
      </c>
      <c r="G69" s="1437">
        <v>800</v>
      </c>
      <c r="H69" s="126">
        <f t="shared" si="2"/>
        <v>3200</v>
      </c>
      <c r="I69" s="45"/>
      <c r="J69" s="100" t="s">
        <v>3160</v>
      </c>
      <c r="K69" s="101"/>
      <c r="L69" s="177"/>
      <c r="M69" s="48"/>
      <c r="N69" s="50"/>
      <c r="O69" s="1436"/>
      <c r="P69" s="48"/>
      <c r="Q69" s="59"/>
    </row>
    <row r="70" spans="2:17" ht="18" customHeight="1">
      <c r="B70" s="1181"/>
      <c r="C70" s="1181" t="s">
        <v>196</v>
      </c>
      <c r="D70" s="1181" t="s">
        <v>196</v>
      </c>
      <c r="E70" s="956" t="s">
        <v>3141</v>
      </c>
      <c r="F70" s="841">
        <v>8</v>
      </c>
      <c r="G70" s="956">
        <v>75</v>
      </c>
      <c r="H70" s="126">
        <f t="shared" si="2"/>
        <v>600</v>
      </c>
      <c r="I70" s="45"/>
      <c r="J70" s="100" t="s">
        <v>3142</v>
      </c>
      <c r="K70" s="101"/>
      <c r="L70" s="177"/>
      <c r="M70" s="48"/>
      <c r="N70" s="50"/>
      <c r="O70" s="1436"/>
      <c r="P70" s="48"/>
      <c r="Q70" s="59"/>
    </row>
    <row r="71" spans="2:17" ht="18" customHeight="1">
      <c r="B71" s="1181"/>
      <c r="C71" s="1181" t="s">
        <v>196</v>
      </c>
      <c r="D71" s="1181" t="s">
        <v>196</v>
      </c>
      <c r="E71" s="956" t="s">
        <v>3143</v>
      </c>
      <c r="F71" s="841">
        <v>8</v>
      </c>
      <c r="G71" s="956">
        <v>80</v>
      </c>
      <c r="H71" s="126">
        <f t="shared" si="2"/>
        <v>640</v>
      </c>
      <c r="I71" s="45"/>
      <c r="J71" s="100" t="s">
        <v>3144</v>
      </c>
      <c r="K71" s="101"/>
      <c r="L71" s="177"/>
      <c r="M71" s="48"/>
      <c r="N71" s="50"/>
      <c r="O71" s="1436"/>
      <c r="P71" s="48"/>
      <c r="Q71" s="59"/>
    </row>
    <row r="72" spans="2:17" ht="18" customHeight="1">
      <c r="B72" s="1181"/>
      <c r="C72" s="1181"/>
      <c r="D72" s="1181"/>
      <c r="E72" s="1448">
        <f>SUM(H63:H71)</f>
        <v>81524</v>
      </c>
      <c r="F72" s="841"/>
      <c r="G72" s="956"/>
      <c r="I72" s="45"/>
      <c r="J72" s="100"/>
      <c r="K72" s="101"/>
      <c r="L72" s="177"/>
      <c r="M72" s="48"/>
      <c r="N72" s="50"/>
      <c r="O72" s="1436"/>
      <c r="P72" s="48"/>
      <c r="Q72" s="59"/>
    </row>
    <row r="73" spans="2:17" ht="18" customHeight="1">
      <c r="B73" s="1181"/>
      <c r="C73" s="49"/>
      <c r="D73" s="49"/>
      <c r="E73" s="956"/>
      <c r="F73" s="44"/>
      <c r="G73" s="126"/>
      <c r="H73" s="126"/>
      <c r="I73" s="130"/>
      <c r="J73" s="124"/>
      <c r="K73" s="101"/>
      <c r="L73" s="177"/>
      <c r="M73" s="48"/>
      <c r="N73" s="50"/>
      <c r="O73" s="1436"/>
      <c r="P73" s="48"/>
      <c r="Q73" s="59"/>
    </row>
    <row r="74" spans="2:17" ht="18" customHeight="1">
      <c r="B74" s="1433" t="s">
        <v>3161</v>
      </c>
      <c r="C74" s="1434"/>
      <c r="D74" s="1434"/>
      <c r="E74" s="1435"/>
      <c r="F74" s="44"/>
      <c r="G74" s="126"/>
      <c r="H74" s="126"/>
      <c r="I74" s="130"/>
      <c r="J74" s="124"/>
      <c r="K74" s="101"/>
      <c r="L74" s="177"/>
      <c r="M74" s="48"/>
      <c r="N74" s="50"/>
      <c r="O74" s="1436"/>
      <c r="P74" s="48"/>
      <c r="Q74" s="59"/>
    </row>
    <row r="75" spans="2:17" ht="18" customHeight="1">
      <c r="B75" s="1181"/>
      <c r="C75" s="956" t="s">
        <v>3076</v>
      </c>
      <c r="D75" s="956" t="s">
        <v>3076</v>
      </c>
      <c r="E75" s="666" t="s">
        <v>3162</v>
      </c>
      <c r="F75" s="666">
        <v>1</v>
      </c>
      <c r="G75" s="666">
        <v>16500</v>
      </c>
      <c r="H75" s="666">
        <f t="shared" ref="H75:H83" si="3">F75*G75</f>
        <v>16500</v>
      </c>
      <c r="I75" s="1455"/>
      <c r="J75" s="666" t="s">
        <v>3163</v>
      </c>
      <c r="K75" s="101"/>
      <c r="L75" s="177"/>
      <c r="M75" s="48"/>
      <c r="N75" s="50"/>
      <c r="O75" s="1436"/>
      <c r="P75" s="48"/>
      <c r="Q75" s="59"/>
    </row>
    <row r="76" spans="2:17" ht="18" customHeight="1">
      <c r="B76" s="1181"/>
      <c r="C76" s="47" t="s">
        <v>196</v>
      </c>
      <c r="D76" s="47" t="s">
        <v>196</v>
      </c>
      <c r="E76" s="101" t="s">
        <v>3164</v>
      </c>
      <c r="F76" s="126">
        <v>1</v>
      </c>
      <c r="G76" s="126">
        <v>1080</v>
      </c>
      <c r="H76" s="126">
        <f t="shared" si="3"/>
        <v>1080</v>
      </c>
      <c r="I76" s="45"/>
      <c r="J76" s="177" t="s">
        <v>1152</v>
      </c>
      <c r="K76" s="101"/>
      <c r="L76" s="177"/>
      <c r="M76" s="48"/>
      <c r="N76" s="50"/>
      <c r="O76" s="1436"/>
      <c r="P76" s="48"/>
      <c r="Q76" s="59"/>
    </row>
    <row r="77" spans="2:17" ht="18" customHeight="1">
      <c r="B77" s="1181"/>
      <c r="C77" s="47" t="s">
        <v>196</v>
      </c>
      <c r="D77" s="47" t="s">
        <v>196</v>
      </c>
      <c r="E77" s="101" t="s">
        <v>3165</v>
      </c>
      <c r="F77" s="126">
        <v>1</v>
      </c>
      <c r="G77" s="126">
        <v>3350</v>
      </c>
      <c r="H77" s="126">
        <f t="shared" si="3"/>
        <v>3350</v>
      </c>
      <c r="I77" s="45"/>
      <c r="J77" s="177" t="s">
        <v>3166</v>
      </c>
      <c r="K77" s="101"/>
      <c r="L77" s="177"/>
      <c r="M77" s="48"/>
      <c r="N77" s="50"/>
      <c r="O77" s="1436"/>
      <c r="P77" s="48"/>
      <c r="Q77" s="59"/>
    </row>
    <row r="78" spans="2:17" ht="18" customHeight="1">
      <c r="B78" s="1181"/>
      <c r="C78" s="47" t="s">
        <v>196</v>
      </c>
      <c r="D78" s="47" t="s">
        <v>196</v>
      </c>
      <c r="E78" s="101" t="s">
        <v>3167</v>
      </c>
      <c r="F78" s="126">
        <v>1</v>
      </c>
      <c r="G78" s="126">
        <v>3022</v>
      </c>
      <c r="H78" s="126">
        <f t="shared" si="3"/>
        <v>3022</v>
      </c>
      <c r="I78" s="45"/>
      <c r="J78" s="177" t="s">
        <v>3168</v>
      </c>
      <c r="K78" s="101"/>
      <c r="L78" s="177"/>
      <c r="M78" s="48"/>
      <c r="N78" s="50"/>
      <c r="O78" s="1436"/>
      <c r="P78" s="48"/>
      <c r="Q78" s="59"/>
    </row>
    <row r="79" spans="2:17" ht="18" customHeight="1">
      <c r="B79" s="1181"/>
      <c r="C79" s="47" t="s">
        <v>196</v>
      </c>
      <c r="D79" s="47" t="s">
        <v>196</v>
      </c>
      <c r="E79" s="101" t="s">
        <v>3169</v>
      </c>
      <c r="F79" s="126">
        <v>1</v>
      </c>
      <c r="G79" s="126">
        <v>5719</v>
      </c>
      <c r="H79" s="126">
        <f t="shared" si="3"/>
        <v>5719</v>
      </c>
      <c r="I79" s="45"/>
      <c r="J79" s="177" t="s">
        <v>3170</v>
      </c>
      <c r="K79" s="101"/>
      <c r="L79" s="177"/>
      <c r="M79" s="48"/>
      <c r="N79" s="50"/>
      <c r="O79" s="1436"/>
      <c r="P79" s="48"/>
      <c r="Q79" s="59"/>
    </row>
    <row r="80" spans="2:17" ht="18" customHeight="1">
      <c r="B80" s="1181"/>
      <c r="C80" s="47" t="s">
        <v>196</v>
      </c>
      <c r="D80" s="47" t="s">
        <v>196</v>
      </c>
      <c r="E80" s="101" t="s">
        <v>3171</v>
      </c>
      <c r="F80" s="126">
        <v>1</v>
      </c>
      <c r="G80" s="126">
        <v>460</v>
      </c>
      <c r="H80" s="126">
        <f t="shared" si="3"/>
        <v>460</v>
      </c>
      <c r="I80" s="45"/>
      <c r="J80" s="177" t="s">
        <v>3172</v>
      </c>
      <c r="K80" s="101"/>
      <c r="L80" s="177"/>
      <c r="M80" s="48"/>
      <c r="N80" s="50"/>
      <c r="O80" s="1436"/>
      <c r="P80" s="48"/>
      <c r="Q80" s="59"/>
    </row>
    <row r="81" spans="2:17" ht="18" customHeight="1">
      <c r="B81" s="1181"/>
      <c r="C81" s="47" t="s">
        <v>196</v>
      </c>
      <c r="D81" s="47" t="s">
        <v>196</v>
      </c>
      <c r="E81" s="101" t="s">
        <v>3173</v>
      </c>
      <c r="F81" s="126">
        <v>1</v>
      </c>
      <c r="G81" s="126">
        <v>2060</v>
      </c>
      <c r="H81" s="126">
        <f t="shared" si="3"/>
        <v>2060</v>
      </c>
      <c r="I81" s="45"/>
      <c r="J81" s="177" t="s">
        <v>3174</v>
      </c>
      <c r="K81" s="101"/>
      <c r="L81" s="177"/>
      <c r="M81" s="48"/>
      <c r="N81" s="50"/>
      <c r="O81" s="1436"/>
      <c r="P81" s="48"/>
      <c r="Q81" s="59"/>
    </row>
    <row r="82" spans="2:17" ht="18" customHeight="1">
      <c r="B82" s="1181"/>
      <c r="C82" s="49" t="s">
        <v>196</v>
      </c>
      <c r="D82" s="49" t="s">
        <v>196</v>
      </c>
      <c r="E82" s="101" t="s">
        <v>3175</v>
      </c>
      <c r="F82" s="666">
        <v>1</v>
      </c>
      <c r="G82" s="126">
        <v>622</v>
      </c>
      <c r="H82" s="126">
        <f t="shared" si="3"/>
        <v>622</v>
      </c>
      <c r="I82" s="126"/>
      <c r="J82" s="666" t="s">
        <v>3176</v>
      </c>
      <c r="K82" s="101"/>
      <c r="L82" s="177"/>
      <c r="M82" s="48"/>
      <c r="N82" s="50"/>
      <c r="O82" s="1436"/>
      <c r="P82" s="48"/>
      <c r="Q82" s="59"/>
    </row>
    <row r="83" spans="2:17" ht="18" customHeight="1">
      <c r="B83" s="1181"/>
      <c r="C83" s="49" t="s">
        <v>196</v>
      </c>
      <c r="D83" s="49" t="s">
        <v>196</v>
      </c>
      <c r="E83" s="666" t="s">
        <v>3177</v>
      </c>
      <c r="F83" s="666">
        <v>1</v>
      </c>
      <c r="G83" s="126">
        <v>3000</v>
      </c>
      <c r="H83" s="126">
        <f t="shared" si="3"/>
        <v>3000</v>
      </c>
      <c r="I83" s="126"/>
      <c r="J83" s="666" t="s">
        <v>3177</v>
      </c>
      <c r="K83" s="101"/>
      <c r="L83" s="177"/>
      <c r="M83" s="48"/>
      <c r="N83" s="50"/>
      <c r="O83" s="1436"/>
      <c r="P83" s="48"/>
      <c r="Q83" s="59"/>
    </row>
    <row r="84" spans="2:17" ht="18" customHeight="1">
      <c r="B84" s="1181"/>
      <c r="C84" s="956"/>
      <c r="D84" s="956"/>
      <c r="E84" s="1448">
        <f>SUM(H75:H83)</f>
        <v>35813</v>
      </c>
      <c r="F84" s="841"/>
      <c r="G84" s="956"/>
      <c r="I84" s="45"/>
      <c r="J84" s="100"/>
      <c r="K84" s="101"/>
      <c r="L84" s="177"/>
      <c r="M84" s="48"/>
      <c r="N84" s="50"/>
      <c r="O84" s="1436"/>
      <c r="P84" s="48"/>
      <c r="Q84" s="59"/>
    </row>
    <row r="85" spans="2:17" ht="18" customHeight="1">
      <c r="B85" s="1181"/>
      <c r="C85" s="956"/>
      <c r="D85" s="956"/>
      <c r="E85" s="956"/>
      <c r="F85" s="841"/>
      <c r="G85" s="956"/>
      <c r="H85" s="126"/>
      <c r="I85" s="45"/>
      <c r="J85" s="100"/>
      <c r="K85" s="101"/>
      <c r="L85" s="177"/>
      <c r="M85" s="48"/>
      <c r="N85" s="50"/>
      <c r="O85" s="1436"/>
      <c r="P85" s="48"/>
      <c r="Q85" s="59"/>
    </row>
    <row r="86" spans="2:17" ht="18" customHeight="1">
      <c r="B86" s="1181"/>
      <c r="C86" s="956"/>
      <c r="D86" s="956"/>
      <c r="E86" s="956"/>
      <c r="F86" s="841"/>
      <c r="G86" s="956"/>
      <c r="H86" s="126"/>
      <c r="I86" s="45"/>
      <c r="J86" s="100"/>
      <c r="K86" s="101"/>
      <c r="L86" s="177"/>
      <c r="M86" s="48"/>
      <c r="N86" s="50"/>
      <c r="O86" s="1436"/>
      <c r="P86" s="48"/>
      <c r="Q86" s="59"/>
    </row>
    <row r="87" spans="2:17" ht="18" customHeight="1">
      <c r="B87" s="1181"/>
      <c r="C87" s="956"/>
      <c r="D87" s="956"/>
      <c r="E87" s="956"/>
      <c r="F87" s="841"/>
      <c r="G87" s="956"/>
      <c r="H87" s="126"/>
      <c r="I87" s="45"/>
      <c r="J87" s="100"/>
      <c r="K87" s="101"/>
      <c r="L87" s="177"/>
      <c r="M87" s="48"/>
      <c r="N87" s="50"/>
      <c r="O87" s="1436"/>
      <c r="P87" s="48"/>
      <c r="Q87" s="59"/>
    </row>
    <row r="88" spans="2:17" ht="18" customHeight="1">
      <c r="B88" s="1181"/>
      <c r="C88" s="956"/>
      <c r="D88" s="956"/>
      <c r="E88" s="956"/>
      <c r="F88" s="841"/>
      <c r="G88" s="956"/>
      <c r="H88" s="126"/>
      <c r="I88" s="45"/>
      <c r="J88" s="100"/>
      <c r="K88" s="101"/>
      <c r="L88" s="177"/>
      <c r="M88" s="48"/>
      <c r="N88" s="50"/>
      <c r="O88" s="1436"/>
      <c r="P88" s="48"/>
      <c r="Q88" s="59"/>
    </row>
    <row r="89" spans="2:17" ht="18" customHeight="1">
      <c r="B89" s="1181"/>
      <c r="C89" s="956"/>
      <c r="D89" s="956"/>
      <c r="E89" s="956"/>
      <c r="F89" s="841"/>
      <c r="G89" s="956"/>
      <c r="H89" s="126"/>
      <c r="I89" s="45"/>
      <c r="J89" s="100"/>
      <c r="K89" s="101"/>
      <c r="L89" s="177"/>
      <c r="M89" s="48"/>
      <c r="N89" s="50"/>
      <c r="O89" s="1436"/>
      <c r="P89" s="48"/>
      <c r="Q89" s="59"/>
    </row>
    <row r="90" spans="2:17" ht="18" customHeight="1">
      <c r="B90" s="1181"/>
      <c r="C90" s="956"/>
      <c r="D90" s="956"/>
      <c r="E90" s="956"/>
      <c r="F90" s="841"/>
      <c r="G90" s="956"/>
      <c r="H90" s="126"/>
      <c r="I90" s="45"/>
      <c r="J90" s="100"/>
      <c r="K90" s="101"/>
      <c r="L90" s="177"/>
      <c r="M90" s="48"/>
      <c r="N90" s="50"/>
      <c r="O90" s="1436"/>
      <c r="P90" s="48"/>
      <c r="Q90" s="59"/>
    </row>
    <row r="91" spans="2:17" ht="18" customHeight="1">
      <c r="B91" s="47"/>
      <c r="C91" s="49"/>
      <c r="D91" s="49"/>
      <c r="E91" s="101" t="s">
        <v>1089</v>
      </c>
      <c r="F91" s="44"/>
      <c r="G91" s="126"/>
      <c r="H91" s="126">
        <f>F91*G91</f>
        <v>0</v>
      </c>
      <c r="I91" s="45"/>
      <c r="J91" s="100" t="s">
        <v>1090</v>
      </c>
      <c r="K91" s="101"/>
      <c r="L91" s="177"/>
      <c r="M91" s="48"/>
      <c r="N91" s="50"/>
      <c r="O91" s="1436"/>
      <c r="P91" s="48"/>
      <c r="Q91" s="59"/>
    </row>
    <row r="92" spans="2:17" ht="18" customHeight="1">
      <c r="B92" s="47"/>
      <c r="C92" s="47"/>
      <c r="D92" s="47"/>
      <c r="E92" s="101" t="s">
        <v>1090</v>
      </c>
      <c r="F92" s="44"/>
      <c r="G92" s="126">
        <v>5000</v>
      </c>
      <c r="H92" s="126">
        <f>F92*G92</f>
        <v>0</v>
      </c>
      <c r="I92" s="45"/>
      <c r="J92" s="100" t="s">
        <v>1091</v>
      </c>
      <c r="K92" s="101"/>
      <c r="L92" s="177"/>
      <c r="M92" s="48"/>
      <c r="N92" s="50"/>
      <c r="O92" s="1436"/>
      <c r="P92" s="48"/>
      <c r="Q92" s="59"/>
    </row>
    <row r="93" spans="2:17" ht="18" customHeight="1">
      <c r="B93" s="47"/>
      <c r="C93" s="47"/>
      <c r="D93" s="47"/>
      <c r="E93" s="101" t="s">
        <v>1091</v>
      </c>
      <c r="F93" s="126"/>
      <c r="G93" s="126"/>
      <c r="H93" s="126">
        <f>F93*G93</f>
        <v>0</v>
      </c>
      <c r="I93" s="45"/>
      <c r="J93" s="177"/>
      <c r="K93" s="101"/>
      <c r="L93" s="177"/>
      <c r="M93" s="48"/>
      <c r="N93" s="50"/>
      <c r="O93" s="1436"/>
      <c r="P93" s="48"/>
      <c r="Q93" s="59"/>
    </row>
    <row r="94" spans="2:17" ht="18" customHeight="1">
      <c r="B94" s="47"/>
      <c r="C94" s="47"/>
      <c r="D94" s="47"/>
      <c r="E94" s="101"/>
      <c r="F94" s="126"/>
      <c r="G94" s="126"/>
      <c r="H94" s="126"/>
      <c r="I94" s="45"/>
      <c r="J94" s="177"/>
      <c r="K94" s="101"/>
      <c r="L94" s="177"/>
      <c r="M94" s="48"/>
      <c r="N94" s="50"/>
      <c r="O94" s="1436"/>
      <c r="P94" s="48"/>
      <c r="Q94" s="59"/>
    </row>
    <row r="95" spans="2:17" ht="18" customHeight="1">
      <c r="B95" s="47"/>
      <c r="C95" s="47"/>
      <c r="D95" s="47"/>
      <c r="E95" s="101"/>
      <c r="F95" s="126"/>
      <c r="G95" s="126"/>
      <c r="H95" s="126"/>
      <c r="I95" s="45"/>
      <c r="J95" s="177"/>
      <c r="K95" s="101"/>
      <c r="L95" s="177"/>
      <c r="M95" s="48"/>
      <c r="N95" s="50"/>
      <c r="O95" s="1436"/>
      <c r="P95" s="48"/>
      <c r="Q95" s="59"/>
    </row>
    <row r="96" spans="2:17" ht="18" customHeight="1">
      <c r="B96" s="47"/>
      <c r="C96" s="47"/>
      <c r="D96" s="47"/>
      <c r="E96" s="101"/>
      <c r="F96" s="126"/>
      <c r="G96" s="126"/>
      <c r="H96" s="126"/>
      <c r="I96" s="45"/>
      <c r="J96" s="177"/>
      <c r="K96" s="101"/>
      <c r="L96" s="177"/>
      <c r="M96" s="48"/>
      <c r="N96" s="50"/>
      <c r="O96" s="1436"/>
      <c r="P96" s="48"/>
      <c r="Q96" s="59"/>
    </row>
    <row r="97" spans="2:17" ht="18" customHeight="1">
      <c r="B97" s="47"/>
      <c r="C97" s="47"/>
      <c r="D97" s="47"/>
      <c r="E97" s="101"/>
      <c r="F97" s="126"/>
      <c r="G97" s="126"/>
      <c r="H97" s="126"/>
      <c r="I97" s="45"/>
      <c r="J97" s="177"/>
      <c r="K97" s="101"/>
      <c r="L97" s="177"/>
      <c r="M97" s="48"/>
      <c r="N97" s="50"/>
      <c r="O97" s="1436"/>
      <c r="P97" s="48"/>
      <c r="Q97" s="59"/>
    </row>
    <row r="98" spans="2:17" ht="18" customHeight="1">
      <c r="B98" s="47"/>
      <c r="C98" s="47"/>
      <c r="D98" s="47"/>
      <c r="E98" s="101"/>
      <c r="F98" s="126"/>
      <c r="G98" s="126"/>
      <c r="H98" s="126"/>
      <c r="I98" s="45"/>
      <c r="J98" s="177"/>
      <c r="K98" s="101"/>
      <c r="L98" s="177"/>
      <c r="M98" s="48"/>
      <c r="N98" s="50"/>
      <c r="O98" s="1436"/>
      <c r="P98" s="48"/>
      <c r="Q98" s="59"/>
    </row>
    <row r="99" spans="2:17" ht="18" customHeight="1">
      <c r="B99" s="47"/>
      <c r="C99" s="47"/>
      <c r="D99" s="47"/>
      <c r="E99" s="101"/>
      <c r="F99" s="126"/>
      <c r="G99" s="126"/>
      <c r="H99" s="126"/>
      <c r="I99" s="45"/>
      <c r="J99" s="177"/>
      <c r="K99" s="101"/>
      <c r="L99" s="177"/>
      <c r="M99" s="48"/>
      <c r="N99" s="50"/>
      <c r="O99" s="1436"/>
      <c r="P99" s="48"/>
      <c r="Q99" s="59"/>
    </row>
    <row r="100" spans="2:17" ht="18" customHeight="1">
      <c r="B100" s="47"/>
      <c r="C100" s="47"/>
      <c r="D100" s="47"/>
      <c r="E100" s="101"/>
      <c r="F100" s="126"/>
      <c r="G100" s="126"/>
      <c r="H100" s="126"/>
      <c r="I100" s="45"/>
      <c r="J100" s="177"/>
      <c r="K100" s="101"/>
      <c r="L100" s="177"/>
      <c r="M100" s="48"/>
      <c r="N100" s="50"/>
      <c r="O100" s="1436"/>
      <c r="P100" s="48"/>
      <c r="Q100" s="59"/>
    </row>
    <row r="101" spans="2:17" ht="18" customHeight="1">
      <c r="B101" s="47"/>
      <c r="C101" s="47"/>
      <c r="D101" s="47"/>
      <c r="E101" s="101"/>
      <c r="F101" s="126"/>
      <c r="G101" s="126"/>
      <c r="H101" s="126"/>
      <c r="I101" s="45"/>
      <c r="J101" s="177"/>
      <c r="K101" s="101"/>
      <c r="L101" s="177"/>
      <c r="M101" s="48"/>
      <c r="N101" s="50"/>
      <c r="O101" s="1436"/>
      <c r="P101" s="48"/>
      <c r="Q101" s="59"/>
    </row>
    <row r="102" spans="2:17" ht="18" customHeight="1">
      <c r="B102" s="47"/>
      <c r="C102" s="47"/>
      <c r="D102" s="47"/>
      <c r="E102" s="101"/>
      <c r="F102" s="126"/>
      <c r="G102" s="126"/>
      <c r="H102" s="126"/>
      <c r="I102" s="45"/>
      <c r="J102" s="177"/>
      <c r="K102" s="101"/>
      <c r="L102" s="177"/>
      <c r="M102" s="48"/>
      <c r="N102" s="50"/>
      <c r="O102" s="1436"/>
      <c r="P102" s="48"/>
      <c r="Q102" s="59"/>
    </row>
    <row r="103" spans="2:17" ht="18" customHeight="1">
      <c r="B103" s="47"/>
      <c r="C103" s="49"/>
      <c r="D103" s="49"/>
      <c r="E103" s="101"/>
      <c r="F103" s="666"/>
      <c r="G103" s="126"/>
      <c r="H103" s="126"/>
      <c r="I103" s="126"/>
      <c r="J103" s="666"/>
      <c r="K103" s="666"/>
      <c r="L103" s="47"/>
      <c r="M103" s="48"/>
      <c r="N103" s="666"/>
      <c r="O103" s="1455"/>
      <c r="P103" s="48"/>
      <c r="Q103" s="59"/>
    </row>
    <row r="104" spans="2:17" ht="18" customHeight="1">
      <c r="B104" s="47"/>
      <c r="C104" s="666"/>
      <c r="D104" s="666"/>
      <c r="E104" s="666"/>
      <c r="F104" s="666"/>
      <c r="G104" s="666"/>
      <c r="H104" s="666"/>
      <c r="I104" s="1455"/>
      <c r="J104" s="666"/>
      <c r="K104" s="666"/>
      <c r="L104" s="47"/>
      <c r="M104" s="48"/>
      <c r="N104" s="666"/>
      <c r="O104" s="1455"/>
      <c r="P104" s="48"/>
      <c r="Q104" s="1473"/>
    </row>
    <row r="105" spans="2:17" ht="18" customHeight="1">
      <c r="B105" s="47"/>
      <c r="C105" s="666"/>
      <c r="D105" s="666"/>
      <c r="E105" s="666"/>
      <c r="F105" s="666"/>
      <c r="G105" s="666"/>
      <c r="H105" s="666"/>
      <c r="I105" s="1455"/>
      <c r="J105" s="666"/>
      <c r="K105" s="666"/>
      <c r="L105" s="47"/>
      <c r="M105" s="47"/>
      <c r="N105" s="666"/>
      <c r="O105" s="1455"/>
      <c r="P105" s="1473"/>
      <c r="Q105" s="1473"/>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1479" customFormat="1" ht="13.5" customHeight="1">
      <c r="B114" s="1474"/>
      <c r="C114" s="661"/>
      <c r="D114" s="661"/>
      <c r="E114" s="1475"/>
      <c r="F114" s="1476"/>
      <c r="G114" s="1476"/>
      <c r="H114" s="1476"/>
      <c r="I114" s="1477"/>
      <c r="J114" s="1478"/>
      <c r="K114" s="1475"/>
      <c r="L114" s="1474"/>
      <c r="M114" s="1474"/>
      <c r="O114" s="1480"/>
      <c r="P114" s="1481"/>
      <c r="Q114" s="1481"/>
    </row>
    <row r="115" spans="2:17" ht="13.5" customHeight="1">
      <c r="B115" s="284"/>
      <c r="C115" s="1431"/>
      <c r="D115" s="1431"/>
      <c r="E115" s="752"/>
      <c r="F115" s="1138"/>
      <c r="G115" s="1138"/>
      <c r="H115" s="1138"/>
      <c r="I115" s="99"/>
      <c r="J115" s="1180"/>
      <c r="K115" s="752"/>
    </row>
    <row r="116" spans="2:17" ht="13.5" customHeight="1">
      <c r="B116" s="49"/>
      <c r="C116" s="49"/>
      <c r="D116" s="49"/>
      <c r="E116" s="101"/>
      <c r="F116" s="126"/>
      <c r="G116" s="126"/>
      <c r="H116" s="126"/>
      <c r="I116" s="45"/>
      <c r="J116" s="177"/>
      <c r="K116" s="101"/>
    </row>
    <row r="117" spans="2:17" ht="13.5" customHeight="1">
      <c r="B117" s="49"/>
      <c r="C117" s="49"/>
      <c r="D117" s="49"/>
      <c r="E117" s="101"/>
      <c r="F117" s="126"/>
      <c r="G117" s="126"/>
      <c r="H117" s="126"/>
      <c r="I117" s="45"/>
      <c r="J117" s="177"/>
      <c r="K117" s="101"/>
    </row>
    <row r="118" spans="2:17" ht="13.5" customHeight="1">
      <c r="B118" s="49"/>
      <c r="C118" s="49"/>
      <c r="D118" s="49"/>
      <c r="E118" s="101"/>
      <c r="F118" s="126"/>
      <c r="G118" s="126"/>
      <c r="H118" s="126"/>
      <c r="I118" s="45"/>
      <c r="J118" s="177"/>
      <c r="K118" s="101"/>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2"/>
  <dataValidations count="1">
    <dataValidation allowBlank="1" showInputMessage="1" showErrorMessage="1" sqref="J73:J74 J29:J34 J25:J27" xr:uid="{E70DC323-3D50-46FA-BF8B-0B3774E3669D}"/>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A69F-779E-4EC9-9F11-F927A295967A}">
  <dimension ref="B2:Q48"/>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4832</v>
      </c>
      <c r="G2" s="5" t="s">
        <v>2</v>
      </c>
      <c r="H2" s="6"/>
      <c r="I2" s="7"/>
      <c r="J2" s="8">
        <f>SUM(H:H)</f>
        <v>169096</v>
      </c>
    </row>
    <row r="3" spans="2:17" ht="20.100000000000001" customHeight="1">
      <c r="B3" s="2" t="s">
        <v>3</v>
      </c>
      <c r="C3" s="2"/>
      <c r="D3" s="2"/>
      <c r="E3" s="13" t="s">
        <v>4833</v>
      </c>
    </row>
    <row r="4" spans="2:17" ht="20.100000000000001" customHeight="1">
      <c r="B4" s="2" t="s">
        <v>5</v>
      </c>
      <c r="C4" s="2"/>
      <c r="D4" s="2"/>
      <c r="E4" s="13">
        <v>227667</v>
      </c>
    </row>
    <row r="5" spans="2:17" ht="20.100000000000001" customHeight="1">
      <c r="B5" s="2" t="s">
        <v>8</v>
      </c>
      <c r="C5" s="2"/>
      <c r="D5" s="2"/>
      <c r="E5" s="18">
        <v>45967</v>
      </c>
    </row>
    <row r="6" spans="2:17" ht="20.100000000000001" customHeight="1">
      <c r="B6" s="2" t="s">
        <v>10</v>
      </c>
      <c r="C6" s="2"/>
      <c r="D6" s="2"/>
      <c r="E6" s="18">
        <v>45981</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131">
        <v>1</v>
      </c>
      <c r="C10" s="131" t="s">
        <v>814</v>
      </c>
      <c r="D10" s="131" t="s">
        <v>814</v>
      </c>
      <c r="E10" s="156" t="s">
        <v>3321</v>
      </c>
      <c r="F10" s="157">
        <v>1</v>
      </c>
      <c r="G10" s="554">
        <v>0</v>
      </c>
      <c r="H10" s="554">
        <f>F10*G10</f>
        <v>0</v>
      </c>
      <c r="I10" s="159"/>
      <c r="J10" s="156" t="s">
        <v>4834</v>
      </c>
      <c r="K10" s="27"/>
      <c r="L10" s="27"/>
      <c r="M10" s="32"/>
      <c r="N10" s="28"/>
      <c r="O10" s="27"/>
      <c r="P10" s="32"/>
      <c r="Q10" s="33"/>
    </row>
    <row r="11" spans="2:17" s="4" customFormat="1" ht="19.7" customHeight="1">
      <c r="B11" s="131"/>
      <c r="C11" s="200"/>
      <c r="D11" s="200"/>
      <c r="E11" s="148"/>
      <c r="F11" s="199"/>
      <c r="G11" s="930">
        <v>0</v>
      </c>
      <c r="H11" s="566">
        <f>F11*G11</f>
        <v>0</v>
      </c>
      <c r="I11" s="194"/>
      <c r="J11" s="156"/>
      <c r="K11" s="27"/>
      <c r="L11" s="27"/>
      <c r="M11" s="32"/>
      <c r="N11" s="28"/>
      <c r="O11" s="27"/>
      <c r="P11" s="32"/>
      <c r="Q11" s="33"/>
    </row>
    <row r="12" spans="2:17" s="4" customFormat="1" ht="19.7" customHeight="1">
      <c r="B12" s="131">
        <v>2</v>
      </c>
      <c r="C12" s="200" t="s">
        <v>472</v>
      </c>
      <c r="D12" s="200" t="s">
        <v>55</v>
      </c>
      <c r="E12" s="148" t="s">
        <v>824</v>
      </c>
      <c r="F12" s="199">
        <v>4</v>
      </c>
      <c r="G12" s="930">
        <v>193</v>
      </c>
      <c r="H12" s="560">
        <f t="shared" ref="H12:H32" si="0">F12*G12</f>
        <v>772</v>
      </c>
      <c r="I12" s="561"/>
      <c r="J12" s="156" t="s">
        <v>825</v>
      </c>
      <c r="K12" s="73" t="s">
        <v>4835</v>
      </c>
      <c r="L12" s="27"/>
      <c r="M12" s="32">
        <v>45951</v>
      </c>
      <c r="N12" s="28"/>
      <c r="O12" s="27"/>
      <c r="P12" s="32">
        <v>45965</v>
      </c>
      <c r="Q12" s="33">
        <v>45965</v>
      </c>
    </row>
    <row r="13" spans="2:17" s="4" customFormat="1" ht="19.7" customHeight="1">
      <c r="B13" s="131">
        <v>2</v>
      </c>
      <c r="C13" s="200" t="s">
        <v>55</v>
      </c>
      <c r="D13" s="200" t="s">
        <v>55</v>
      </c>
      <c r="E13" s="562" t="s">
        <v>438</v>
      </c>
      <c r="F13" s="563">
        <v>10</v>
      </c>
      <c r="G13" s="930">
        <v>58</v>
      </c>
      <c r="H13" s="560">
        <f t="shared" si="0"/>
        <v>580</v>
      </c>
      <c r="I13" s="561"/>
      <c r="J13" s="264" t="s">
        <v>827</v>
      </c>
      <c r="K13" s="73" t="s">
        <v>4835</v>
      </c>
      <c r="L13" s="27"/>
      <c r="M13" s="32">
        <v>45951</v>
      </c>
      <c r="N13" s="28"/>
      <c r="O13" s="27"/>
      <c r="P13" s="32">
        <v>45965</v>
      </c>
      <c r="Q13" s="33">
        <v>45965</v>
      </c>
    </row>
    <row r="14" spans="2:17" s="4" customFormat="1" ht="19.7" customHeight="1">
      <c r="B14" s="131">
        <v>2</v>
      </c>
      <c r="C14" s="200" t="s">
        <v>55</v>
      </c>
      <c r="D14" s="200" t="s">
        <v>55</v>
      </c>
      <c r="E14" s="562" t="s">
        <v>828</v>
      </c>
      <c r="F14" s="563">
        <v>10</v>
      </c>
      <c r="G14" s="930">
        <v>70</v>
      </c>
      <c r="H14" s="560">
        <f t="shared" si="0"/>
        <v>700</v>
      </c>
      <c r="I14" s="561"/>
      <c r="J14" s="264" t="s">
        <v>829</v>
      </c>
      <c r="K14" s="73" t="s">
        <v>4835</v>
      </c>
      <c r="L14" s="27"/>
      <c r="M14" s="32">
        <v>45951</v>
      </c>
      <c r="N14" s="28"/>
      <c r="O14" s="27"/>
      <c r="P14" s="32">
        <v>45965</v>
      </c>
      <c r="Q14" s="33">
        <v>45965</v>
      </c>
    </row>
    <row r="15" spans="2:17" s="4" customFormat="1" ht="19.7" customHeight="1">
      <c r="B15" s="131">
        <v>2</v>
      </c>
      <c r="C15" s="200" t="s">
        <v>55</v>
      </c>
      <c r="D15" s="200" t="s">
        <v>55</v>
      </c>
      <c r="E15" s="148" t="s">
        <v>830</v>
      </c>
      <c r="F15" s="199">
        <v>10</v>
      </c>
      <c r="G15" s="930">
        <v>50</v>
      </c>
      <c r="H15" s="560">
        <f t="shared" si="0"/>
        <v>500</v>
      </c>
      <c r="I15" s="561"/>
      <c r="J15" s="264" t="s">
        <v>829</v>
      </c>
      <c r="K15" s="73" t="s">
        <v>4835</v>
      </c>
      <c r="L15" s="27"/>
      <c r="M15" s="32">
        <v>45951</v>
      </c>
      <c r="N15" s="28"/>
      <c r="O15" s="27"/>
      <c r="P15" s="32">
        <v>45965</v>
      </c>
      <c r="Q15" s="33">
        <v>45965</v>
      </c>
    </row>
    <row r="16" spans="2:17" s="4" customFormat="1" ht="19.7" customHeight="1">
      <c r="B16" s="131">
        <v>2</v>
      </c>
      <c r="C16" s="200" t="s">
        <v>55</v>
      </c>
      <c r="D16" s="200" t="s">
        <v>55</v>
      </c>
      <c r="E16" s="562" t="s">
        <v>831</v>
      </c>
      <c r="F16" s="563">
        <v>10</v>
      </c>
      <c r="G16" s="930">
        <v>58</v>
      </c>
      <c r="H16" s="560">
        <f t="shared" si="0"/>
        <v>580</v>
      </c>
      <c r="I16" s="561"/>
      <c r="J16" s="264" t="s">
        <v>829</v>
      </c>
      <c r="K16" s="73" t="s">
        <v>4835</v>
      </c>
      <c r="L16" s="27"/>
      <c r="M16" s="32">
        <v>45951</v>
      </c>
      <c r="N16" s="28"/>
      <c r="O16" s="27"/>
      <c r="P16" s="32">
        <v>45965</v>
      </c>
      <c r="Q16" s="33">
        <v>45965</v>
      </c>
    </row>
    <row r="17" spans="2:17" s="4" customFormat="1" ht="19.7" customHeight="1">
      <c r="B17" s="131">
        <v>2</v>
      </c>
      <c r="C17" s="200" t="s">
        <v>55</v>
      </c>
      <c r="D17" s="200" t="s">
        <v>55</v>
      </c>
      <c r="E17" s="562" t="s">
        <v>461</v>
      </c>
      <c r="F17" s="563">
        <v>10</v>
      </c>
      <c r="G17" s="930">
        <v>68</v>
      </c>
      <c r="H17" s="560">
        <f t="shared" si="0"/>
        <v>680</v>
      </c>
      <c r="I17" s="561"/>
      <c r="J17" s="264" t="s">
        <v>829</v>
      </c>
      <c r="K17" s="73" t="s">
        <v>4835</v>
      </c>
      <c r="L17" s="27"/>
      <c r="M17" s="32">
        <v>45951</v>
      </c>
      <c r="N17" s="28"/>
      <c r="O17" s="27"/>
      <c r="P17" s="32">
        <v>45965</v>
      </c>
      <c r="Q17" s="33">
        <v>45965</v>
      </c>
    </row>
    <row r="18" spans="2:17" s="4" customFormat="1" ht="19.7" customHeight="1">
      <c r="B18" s="131">
        <v>2</v>
      </c>
      <c r="C18" s="200" t="s">
        <v>55</v>
      </c>
      <c r="D18" s="200" t="s">
        <v>55</v>
      </c>
      <c r="E18" s="148" t="s">
        <v>569</v>
      </c>
      <c r="F18" s="199">
        <v>1</v>
      </c>
      <c r="G18" s="930">
        <v>93</v>
      </c>
      <c r="H18" s="560">
        <f>F18*G18</f>
        <v>93</v>
      </c>
      <c r="I18" s="561"/>
      <c r="J18" s="156" t="s">
        <v>841</v>
      </c>
      <c r="K18" s="73" t="s">
        <v>4835</v>
      </c>
      <c r="L18" s="27"/>
      <c r="M18" s="32">
        <v>45951</v>
      </c>
      <c r="N18" s="28"/>
      <c r="O18" s="27"/>
      <c r="P18" s="32">
        <v>45965</v>
      </c>
      <c r="Q18" s="33">
        <v>45965</v>
      </c>
    </row>
    <row r="19" spans="2:17" s="4" customFormat="1" ht="19.7" customHeight="1">
      <c r="B19" s="131">
        <v>2</v>
      </c>
      <c r="C19" s="200" t="s">
        <v>55</v>
      </c>
      <c r="D19" s="200" t="s">
        <v>55</v>
      </c>
      <c r="E19" s="148" t="s">
        <v>842</v>
      </c>
      <c r="F19" s="199">
        <v>1</v>
      </c>
      <c r="G19" s="930">
        <v>1270</v>
      </c>
      <c r="H19" s="560">
        <f>F19*G19</f>
        <v>1270</v>
      </c>
      <c r="I19" s="561"/>
      <c r="J19" s="156" t="s">
        <v>843</v>
      </c>
      <c r="K19" s="73" t="s">
        <v>4835</v>
      </c>
      <c r="L19" s="27"/>
      <c r="M19" s="32">
        <v>45951</v>
      </c>
      <c r="N19" s="28"/>
      <c r="O19" s="27"/>
      <c r="P19" s="32">
        <v>45965</v>
      </c>
      <c r="Q19" s="33">
        <v>45965</v>
      </c>
    </row>
    <row r="20" spans="2:17" s="4" customFormat="1" ht="19.7" customHeight="1">
      <c r="B20" s="131">
        <v>2</v>
      </c>
      <c r="C20" s="200" t="s">
        <v>55</v>
      </c>
      <c r="D20" s="200" t="s">
        <v>55</v>
      </c>
      <c r="E20" s="148" t="s">
        <v>844</v>
      </c>
      <c r="F20" s="199">
        <v>1</v>
      </c>
      <c r="G20" s="930">
        <v>1270</v>
      </c>
      <c r="H20" s="560">
        <f>F20*G20</f>
        <v>1270</v>
      </c>
      <c r="I20" s="561"/>
      <c r="J20" s="156" t="s">
        <v>843</v>
      </c>
      <c r="K20" s="73" t="s">
        <v>4835</v>
      </c>
      <c r="L20" s="27"/>
      <c r="M20" s="32">
        <v>45951</v>
      </c>
      <c r="N20" s="28"/>
      <c r="O20" s="27"/>
      <c r="P20" s="32">
        <v>45965</v>
      </c>
      <c r="Q20" s="33">
        <v>45965</v>
      </c>
    </row>
    <row r="21" spans="2:17" s="4" customFormat="1" ht="19.7" customHeight="1">
      <c r="B21" s="131">
        <v>2</v>
      </c>
      <c r="C21" s="200" t="s">
        <v>55</v>
      </c>
      <c r="D21" s="200" t="s">
        <v>55</v>
      </c>
      <c r="E21" s="148" t="s">
        <v>845</v>
      </c>
      <c r="F21" s="199">
        <v>1</v>
      </c>
      <c r="G21" s="930">
        <v>1270</v>
      </c>
      <c r="H21" s="560">
        <f>F21*G21</f>
        <v>1270</v>
      </c>
      <c r="I21" s="561"/>
      <c r="J21" s="156" t="s">
        <v>843</v>
      </c>
      <c r="K21" s="73" t="s">
        <v>4835</v>
      </c>
      <c r="L21" s="27"/>
      <c r="M21" s="32">
        <v>45951</v>
      </c>
      <c r="N21" s="28"/>
      <c r="O21" s="27"/>
      <c r="P21" s="32">
        <v>45965</v>
      </c>
      <c r="Q21" s="33">
        <v>45965</v>
      </c>
    </row>
    <row r="22" spans="2:17" s="4" customFormat="1" ht="19.7" customHeight="1">
      <c r="B22" s="131">
        <v>2</v>
      </c>
      <c r="C22" s="200" t="s">
        <v>832</v>
      </c>
      <c r="D22" s="200" t="s">
        <v>55</v>
      </c>
      <c r="E22" s="148" t="s">
        <v>833</v>
      </c>
      <c r="F22" s="199">
        <v>1</v>
      </c>
      <c r="G22" s="930">
        <v>13666</v>
      </c>
      <c r="H22" s="560">
        <f t="shared" si="0"/>
        <v>13666</v>
      </c>
      <c r="I22" s="561"/>
      <c r="J22" s="148" t="s">
        <v>834</v>
      </c>
      <c r="K22" s="73" t="s">
        <v>4835</v>
      </c>
      <c r="L22" s="27"/>
      <c r="M22" s="32">
        <v>45951</v>
      </c>
      <c r="N22" s="28"/>
      <c r="O22" s="27"/>
      <c r="P22" s="32">
        <v>45965</v>
      </c>
      <c r="Q22" s="33">
        <v>45965</v>
      </c>
    </row>
    <row r="23" spans="2:17" s="4" customFormat="1" ht="19.7" customHeight="1">
      <c r="B23" s="131">
        <v>2</v>
      </c>
      <c r="C23" s="200" t="s">
        <v>832</v>
      </c>
      <c r="D23" s="200" t="s">
        <v>55</v>
      </c>
      <c r="E23" s="564" t="s">
        <v>835</v>
      </c>
      <c r="F23" s="563">
        <v>1</v>
      </c>
      <c r="G23" s="930">
        <v>6954</v>
      </c>
      <c r="H23" s="560">
        <f t="shared" si="0"/>
        <v>6954</v>
      </c>
      <c r="I23" s="561"/>
      <c r="J23" s="564" t="s">
        <v>836</v>
      </c>
      <c r="K23" s="73" t="s">
        <v>4835</v>
      </c>
      <c r="L23" s="27"/>
      <c r="M23" s="32">
        <v>45951</v>
      </c>
      <c r="N23" s="28"/>
      <c r="O23" s="27"/>
      <c r="P23" s="32">
        <v>45965</v>
      </c>
      <c r="Q23" s="33">
        <v>45965</v>
      </c>
    </row>
    <row r="24" spans="2:17" s="4" customFormat="1" ht="19.7" customHeight="1">
      <c r="B24" s="131">
        <v>2</v>
      </c>
      <c r="C24" s="200" t="s">
        <v>832</v>
      </c>
      <c r="D24" s="200" t="s">
        <v>55</v>
      </c>
      <c r="E24" s="564" t="s">
        <v>837</v>
      </c>
      <c r="F24" s="563">
        <v>1</v>
      </c>
      <c r="G24" s="930">
        <v>3392</v>
      </c>
      <c r="H24" s="560">
        <f t="shared" si="0"/>
        <v>3392</v>
      </c>
      <c r="I24" s="561"/>
      <c r="J24" s="564" t="s">
        <v>838</v>
      </c>
      <c r="K24" s="73" t="s">
        <v>4835</v>
      </c>
      <c r="L24" s="27"/>
      <c r="M24" s="32">
        <v>45951</v>
      </c>
      <c r="N24" s="28"/>
      <c r="O24" s="27"/>
      <c r="P24" s="32">
        <v>45965</v>
      </c>
      <c r="Q24" s="33">
        <v>45965</v>
      </c>
    </row>
    <row r="25" spans="2:17" s="4" customFormat="1" ht="19.7" customHeight="1">
      <c r="B25" s="131">
        <v>2</v>
      </c>
      <c r="C25" s="200" t="s">
        <v>832</v>
      </c>
      <c r="D25" s="200" t="s">
        <v>55</v>
      </c>
      <c r="E25" s="148" t="s">
        <v>846</v>
      </c>
      <c r="F25" s="199">
        <v>1</v>
      </c>
      <c r="G25" s="930">
        <v>5254</v>
      </c>
      <c r="H25" s="560">
        <f t="shared" si="0"/>
        <v>5254</v>
      </c>
      <c r="I25" s="561"/>
      <c r="J25" s="148" t="s">
        <v>847</v>
      </c>
      <c r="K25" s="73" t="s">
        <v>4835</v>
      </c>
      <c r="L25" s="27"/>
      <c r="M25" s="32">
        <v>45951</v>
      </c>
      <c r="N25" s="28"/>
      <c r="O25" s="27"/>
      <c r="P25" s="32">
        <v>45965</v>
      </c>
      <c r="Q25" s="33">
        <v>45965</v>
      </c>
    </row>
    <row r="26" spans="2:17" s="4" customFormat="1" ht="19.7" customHeight="1">
      <c r="B26" s="131">
        <v>2</v>
      </c>
      <c r="C26" s="200" t="s">
        <v>832</v>
      </c>
      <c r="D26" s="200" t="s">
        <v>55</v>
      </c>
      <c r="E26" s="148" t="s">
        <v>848</v>
      </c>
      <c r="F26" s="199">
        <v>1</v>
      </c>
      <c r="G26" s="930">
        <v>5348</v>
      </c>
      <c r="H26" s="560">
        <f t="shared" si="0"/>
        <v>5348</v>
      </c>
      <c r="I26" s="561"/>
      <c r="J26" s="148" t="s">
        <v>849</v>
      </c>
      <c r="K26" s="73" t="s">
        <v>4835</v>
      </c>
      <c r="L26" s="27"/>
      <c r="M26" s="32">
        <v>45951</v>
      </c>
      <c r="N26" s="28"/>
      <c r="O26" s="27"/>
      <c r="P26" s="32">
        <v>45965</v>
      </c>
      <c r="Q26" s="33">
        <v>45965</v>
      </c>
    </row>
    <row r="27" spans="2:17" s="4" customFormat="1" ht="19.7" customHeight="1">
      <c r="B27" s="131">
        <v>2</v>
      </c>
      <c r="C27" s="200" t="s">
        <v>832</v>
      </c>
      <c r="D27" s="200" t="s">
        <v>55</v>
      </c>
      <c r="E27" s="148" t="s">
        <v>850</v>
      </c>
      <c r="F27" s="199">
        <v>1</v>
      </c>
      <c r="G27" s="930">
        <v>5471</v>
      </c>
      <c r="H27" s="560">
        <f t="shared" si="0"/>
        <v>5471</v>
      </c>
      <c r="I27" s="561"/>
      <c r="J27" s="148" t="s">
        <v>851</v>
      </c>
      <c r="K27" s="73" t="s">
        <v>4835</v>
      </c>
      <c r="L27" s="27"/>
      <c r="M27" s="32">
        <v>45951</v>
      </c>
      <c r="N27" s="28"/>
      <c r="O27" s="27"/>
      <c r="P27" s="32">
        <v>45965</v>
      </c>
      <c r="Q27" s="33">
        <v>45965</v>
      </c>
    </row>
    <row r="28" spans="2:17" s="4" customFormat="1" ht="19.7" customHeight="1">
      <c r="B28" s="131">
        <v>2</v>
      </c>
      <c r="C28" s="200" t="s">
        <v>832</v>
      </c>
      <c r="D28" s="200" t="s">
        <v>55</v>
      </c>
      <c r="E28" s="564" t="s">
        <v>4836</v>
      </c>
      <c r="F28" s="563">
        <v>1</v>
      </c>
      <c r="G28" s="930">
        <v>4014</v>
      </c>
      <c r="H28" s="560">
        <f t="shared" si="0"/>
        <v>4014</v>
      </c>
      <c r="I28" s="561"/>
      <c r="J28" s="564" t="s">
        <v>869</v>
      </c>
      <c r="K28" s="73" t="s">
        <v>4835</v>
      </c>
      <c r="L28" s="27"/>
      <c r="M28" s="32">
        <v>45951</v>
      </c>
      <c r="N28" s="28"/>
      <c r="O28" s="27"/>
      <c r="P28" s="32">
        <v>45965</v>
      </c>
      <c r="Q28" s="33">
        <v>45965</v>
      </c>
    </row>
    <row r="29" spans="2:17" s="4" customFormat="1" ht="19.7" customHeight="1">
      <c r="B29" s="131"/>
      <c r="C29" s="200"/>
      <c r="D29" s="200"/>
      <c r="E29" s="148"/>
      <c r="F29" s="199"/>
      <c r="G29" s="930">
        <v>0</v>
      </c>
      <c r="H29" s="566">
        <f t="shared" si="0"/>
        <v>0</v>
      </c>
      <c r="I29" s="194"/>
      <c r="J29" s="156"/>
      <c r="K29" s="27"/>
      <c r="L29" s="27"/>
      <c r="M29" s="32"/>
      <c r="N29" s="28"/>
      <c r="O29" s="27"/>
      <c r="P29" s="32"/>
      <c r="Q29" s="33"/>
    </row>
    <row r="30" spans="2:17" s="4" customFormat="1" ht="19.7" customHeight="1">
      <c r="B30" s="131">
        <v>3</v>
      </c>
      <c r="C30" s="200" t="s">
        <v>55</v>
      </c>
      <c r="D30" s="200" t="s">
        <v>55</v>
      </c>
      <c r="E30" s="564" t="s">
        <v>2998</v>
      </c>
      <c r="F30" s="563">
        <v>1</v>
      </c>
      <c r="G30" s="930">
        <v>3548</v>
      </c>
      <c r="H30" s="560">
        <f t="shared" si="0"/>
        <v>3548</v>
      </c>
      <c r="I30" s="561"/>
      <c r="J30" s="264" t="s">
        <v>4837</v>
      </c>
      <c r="K30" s="73" t="s">
        <v>4835</v>
      </c>
      <c r="L30" s="27"/>
      <c r="M30" s="32">
        <v>45951</v>
      </c>
      <c r="N30" s="28"/>
      <c r="O30" s="27"/>
      <c r="P30" s="32">
        <v>45965</v>
      </c>
      <c r="Q30" s="33">
        <v>45965</v>
      </c>
    </row>
    <row r="31" spans="2:17" s="4" customFormat="1" ht="19.7" customHeight="1">
      <c r="B31" s="131">
        <v>3</v>
      </c>
      <c r="C31" s="200" t="s">
        <v>55</v>
      </c>
      <c r="D31" s="200" t="s">
        <v>55</v>
      </c>
      <c r="E31" s="564" t="s">
        <v>4838</v>
      </c>
      <c r="F31" s="563">
        <v>1</v>
      </c>
      <c r="G31" s="930">
        <v>456</v>
      </c>
      <c r="H31" s="560">
        <f t="shared" si="0"/>
        <v>456</v>
      </c>
      <c r="I31" s="561"/>
      <c r="J31" s="156" t="s">
        <v>4839</v>
      </c>
      <c r="K31" s="73" t="s">
        <v>4835</v>
      </c>
      <c r="L31" s="27"/>
      <c r="M31" s="32">
        <v>45951</v>
      </c>
      <c r="N31" s="28"/>
      <c r="O31" s="27"/>
      <c r="P31" s="32">
        <v>45965</v>
      </c>
      <c r="Q31" s="33">
        <v>45965</v>
      </c>
    </row>
    <row r="32" spans="2:17" s="4" customFormat="1" ht="19.7" customHeight="1">
      <c r="B32" s="131">
        <v>3</v>
      </c>
      <c r="C32" s="200" t="s">
        <v>55</v>
      </c>
      <c r="D32" s="200" t="s">
        <v>55</v>
      </c>
      <c r="E32" s="148" t="s">
        <v>4840</v>
      </c>
      <c r="F32" s="199">
        <v>1</v>
      </c>
      <c r="G32" s="930">
        <v>365</v>
      </c>
      <c r="H32" s="566">
        <f t="shared" si="0"/>
        <v>365</v>
      </c>
      <c r="I32" s="194"/>
      <c r="J32" s="156" t="s">
        <v>4841</v>
      </c>
      <c r="K32" s="73" t="s">
        <v>4835</v>
      </c>
      <c r="L32" s="27"/>
      <c r="M32" s="32">
        <v>45951</v>
      </c>
      <c r="N32" s="28"/>
      <c r="O32" s="27"/>
      <c r="P32" s="32">
        <v>45965</v>
      </c>
      <c r="Q32" s="33">
        <v>45965</v>
      </c>
    </row>
    <row r="33" spans="2:17" s="4" customFormat="1" ht="19.7" customHeight="1">
      <c r="B33" s="28"/>
      <c r="C33" s="28"/>
      <c r="D33" s="28"/>
      <c r="E33" s="35"/>
      <c r="F33" s="27"/>
      <c r="G33" s="36">
        <v>0</v>
      </c>
      <c r="H33" s="36">
        <f>F33*G33</f>
        <v>0</v>
      </c>
      <c r="I33" s="31"/>
      <c r="J33" s="38"/>
      <c r="K33" s="27"/>
      <c r="L33" s="27"/>
      <c r="M33" s="32"/>
      <c r="N33" s="28"/>
      <c r="O33" s="27"/>
      <c r="P33" s="32"/>
      <c r="Q33" s="33"/>
    </row>
    <row r="34" spans="2:17" s="4" customFormat="1" ht="19.7" customHeight="1">
      <c r="B34" s="28">
        <v>2</v>
      </c>
      <c r="C34" s="692" t="s">
        <v>832</v>
      </c>
      <c r="D34" s="692" t="s">
        <v>55</v>
      </c>
      <c r="E34" s="35" t="s">
        <v>4842</v>
      </c>
      <c r="F34" s="27">
        <v>1</v>
      </c>
      <c r="G34" s="36">
        <v>2913</v>
      </c>
      <c r="H34" s="36">
        <f>F34*G34</f>
        <v>2913</v>
      </c>
      <c r="I34" s="31"/>
      <c r="J34" s="599" t="s">
        <v>4843</v>
      </c>
      <c r="K34" s="73" t="s">
        <v>4835</v>
      </c>
      <c r="L34" s="27"/>
      <c r="M34" s="32">
        <v>45951</v>
      </c>
      <c r="N34" s="28"/>
      <c r="O34" s="27"/>
      <c r="P34" s="32">
        <v>45965</v>
      </c>
      <c r="Q34" s="33">
        <v>45965</v>
      </c>
    </row>
    <row r="35" spans="2:17" s="4" customFormat="1" ht="19.7" customHeight="1">
      <c r="B35" s="28"/>
      <c r="C35" s="200"/>
      <c r="D35" s="200"/>
      <c r="E35" s="148"/>
      <c r="F35" s="199"/>
      <c r="G35" s="930">
        <v>0</v>
      </c>
      <c r="H35" s="566">
        <f t="shared" ref="H35:H47" si="1">F35*G35</f>
        <v>0</v>
      </c>
      <c r="I35" s="194"/>
      <c r="J35" s="156"/>
      <c r="K35" s="27"/>
      <c r="L35" s="27"/>
      <c r="M35" s="32"/>
      <c r="N35" s="28"/>
      <c r="O35" s="27"/>
      <c r="P35" s="32"/>
      <c r="Q35" s="33"/>
    </row>
    <row r="36" spans="2:17" s="4" customFormat="1" ht="19.7" customHeight="1">
      <c r="B36" s="28"/>
      <c r="C36" s="200"/>
      <c r="D36" s="200"/>
      <c r="E36" s="148" t="s">
        <v>870</v>
      </c>
      <c r="F36" s="199">
        <v>6</v>
      </c>
      <c r="G36" s="554">
        <v>5000</v>
      </c>
      <c r="H36" s="566">
        <f t="shared" si="1"/>
        <v>30000</v>
      </c>
      <c r="I36" s="194"/>
      <c r="J36" s="156"/>
      <c r="K36" s="27"/>
      <c r="L36" s="27"/>
      <c r="M36" s="32"/>
      <c r="N36" s="28"/>
      <c r="O36" s="27"/>
      <c r="P36" s="32"/>
      <c r="Q36" s="33"/>
    </row>
    <row r="37" spans="2:17" s="4" customFormat="1" ht="19.7" customHeight="1">
      <c r="B37" s="28"/>
      <c r="C37" s="302"/>
      <c r="D37" s="302"/>
      <c r="E37" s="148" t="s">
        <v>871</v>
      </c>
      <c r="F37" s="199">
        <v>16</v>
      </c>
      <c r="G37" s="554">
        <v>5000</v>
      </c>
      <c r="H37" s="566">
        <f t="shared" si="1"/>
        <v>80000</v>
      </c>
      <c r="I37" s="194"/>
      <c r="J37" s="156"/>
      <c r="K37" s="27"/>
      <c r="L37" s="27"/>
      <c r="M37" s="32"/>
      <c r="N37" s="28"/>
      <c r="O37" s="27"/>
      <c r="P37" s="32"/>
      <c r="Q37" s="33"/>
    </row>
    <row r="38" spans="2:17" s="4" customFormat="1" ht="19.7" customHeight="1">
      <c r="B38" s="28"/>
      <c r="C38" s="28"/>
      <c r="D38" s="28"/>
      <c r="E38" s="35"/>
      <c r="F38" s="27"/>
      <c r="G38" s="36">
        <v>0</v>
      </c>
      <c r="H38" s="36">
        <f t="shared" si="1"/>
        <v>0</v>
      </c>
      <c r="I38" s="31"/>
      <c r="J38" s="38"/>
      <c r="K38" s="27"/>
      <c r="L38" s="27"/>
      <c r="M38" s="32"/>
      <c r="N38" s="28"/>
      <c r="O38" s="27"/>
      <c r="P38" s="32"/>
      <c r="Q38" s="33"/>
    </row>
    <row r="39" spans="2:17" s="4" customFormat="1" ht="19.7" customHeight="1">
      <c r="B39" s="28"/>
      <c r="C39" s="28"/>
      <c r="D39" s="28"/>
      <c r="E39" s="35"/>
      <c r="F39" s="27"/>
      <c r="G39" s="36">
        <v>0</v>
      </c>
      <c r="H39" s="36">
        <f t="shared" si="1"/>
        <v>0</v>
      </c>
      <c r="I39" s="31"/>
      <c r="J39" s="38"/>
      <c r="K39" s="27"/>
      <c r="L39" s="27"/>
      <c r="M39" s="32"/>
      <c r="N39" s="28"/>
      <c r="O39" s="27"/>
      <c r="P39" s="32"/>
      <c r="Q39" s="33"/>
    </row>
    <row r="40" spans="2:17" s="4" customFormat="1" ht="19.7" customHeight="1">
      <c r="B40" s="28"/>
      <c r="C40" s="28"/>
      <c r="D40" s="28"/>
      <c r="E40" s="35"/>
      <c r="F40" s="27"/>
      <c r="G40" s="36">
        <v>0</v>
      </c>
      <c r="H40" s="36">
        <f t="shared" si="1"/>
        <v>0</v>
      </c>
      <c r="I40" s="31"/>
      <c r="J40" s="38"/>
      <c r="K40" s="27"/>
      <c r="L40" s="27"/>
      <c r="M40" s="32"/>
      <c r="N40" s="28"/>
      <c r="O40" s="27"/>
      <c r="P40" s="32"/>
      <c r="Q40" s="33"/>
    </row>
    <row r="41" spans="2:17" s="4" customFormat="1" ht="19.7" customHeight="1">
      <c r="B41" s="28"/>
      <c r="C41" s="28"/>
      <c r="D41" s="28"/>
      <c r="E41" s="35"/>
      <c r="F41" s="27"/>
      <c r="G41" s="36">
        <v>0</v>
      </c>
      <c r="H41" s="36">
        <f t="shared" si="1"/>
        <v>0</v>
      </c>
      <c r="I41" s="31"/>
      <c r="J41" s="38"/>
      <c r="K41" s="27"/>
      <c r="L41" s="27"/>
      <c r="M41" s="32"/>
      <c r="N41" s="28"/>
      <c r="O41" s="27"/>
      <c r="P41" s="32"/>
      <c r="Q41" s="33"/>
    </row>
    <row r="42" spans="2:17" s="4" customFormat="1" ht="19.7" customHeight="1">
      <c r="B42" s="28"/>
      <c r="C42" s="28"/>
      <c r="D42" s="28"/>
      <c r="E42" s="35"/>
      <c r="F42" s="27"/>
      <c r="G42" s="36">
        <v>0</v>
      </c>
      <c r="H42" s="36">
        <f t="shared" si="1"/>
        <v>0</v>
      </c>
      <c r="I42" s="31"/>
      <c r="J42" s="38"/>
      <c r="K42" s="27"/>
      <c r="L42" s="27"/>
      <c r="M42" s="32"/>
      <c r="N42" s="28"/>
      <c r="O42" s="27"/>
      <c r="P42" s="32"/>
      <c r="Q42" s="33"/>
    </row>
    <row r="43" spans="2:17" s="4" customFormat="1" ht="19.7" customHeight="1">
      <c r="B43" s="28"/>
      <c r="C43" s="28"/>
      <c r="D43" s="28"/>
      <c r="E43" s="35"/>
      <c r="F43" s="27"/>
      <c r="G43" s="36">
        <v>0</v>
      </c>
      <c r="H43" s="36">
        <f t="shared" si="1"/>
        <v>0</v>
      </c>
      <c r="I43" s="31"/>
      <c r="J43" s="38"/>
      <c r="K43" s="27"/>
      <c r="L43" s="27"/>
      <c r="M43" s="32"/>
      <c r="N43" s="28"/>
      <c r="O43" s="27"/>
      <c r="P43" s="32"/>
      <c r="Q43" s="33"/>
    </row>
    <row r="44" spans="2:17" s="4" customFormat="1" ht="19.7" customHeight="1">
      <c r="B44" s="28"/>
      <c r="C44" s="28"/>
      <c r="D44" s="28"/>
      <c r="E44" s="35"/>
      <c r="F44" s="27"/>
      <c r="G44" s="36">
        <v>0</v>
      </c>
      <c r="H44" s="36">
        <f t="shared" si="1"/>
        <v>0</v>
      </c>
      <c r="I44" s="31"/>
      <c r="J44" s="38"/>
      <c r="K44" s="27"/>
      <c r="L44" s="27"/>
      <c r="M44" s="32"/>
      <c r="N44" s="28"/>
      <c r="O44" s="27"/>
      <c r="P44" s="32"/>
      <c r="Q44" s="33"/>
    </row>
    <row r="45" spans="2:17" s="4" customFormat="1" ht="19.7" customHeight="1">
      <c r="B45" s="28"/>
      <c r="C45" s="28"/>
      <c r="D45" s="28"/>
      <c r="E45" s="35"/>
      <c r="F45" s="27"/>
      <c r="G45" s="36">
        <v>0</v>
      </c>
      <c r="H45" s="36">
        <f t="shared" si="1"/>
        <v>0</v>
      </c>
      <c r="I45" s="31"/>
      <c r="J45" s="38"/>
      <c r="K45" s="27"/>
      <c r="L45" s="27"/>
      <c r="M45" s="32"/>
      <c r="N45" s="28"/>
      <c r="O45" s="27"/>
      <c r="P45" s="32"/>
      <c r="Q45" s="33"/>
    </row>
    <row r="46" spans="2:17" s="4" customFormat="1" ht="19.7" customHeight="1">
      <c r="B46" s="28"/>
      <c r="C46" s="28"/>
      <c r="D46" s="28"/>
      <c r="E46" s="35"/>
      <c r="F46" s="27"/>
      <c r="G46" s="36">
        <v>0</v>
      </c>
      <c r="H46" s="36">
        <f t="shared" si="1"/>
        <v>0</v>
      </c>
      <c r="I46" s="31"/>
      <c r="J46" s="38"/>
      <c r="K46" s="27"/>
      <c r="L46" s="27"/>
      <c r="M46" s="32"/>
      <c r="N46" s="28"/>
      <c r="O46" s="27"/>
      <c r="P46" s="32"/>
      <c r="Q46" s="33"/>
    </row>
    <row r="47" spans="2:17" s="4" customFormat="1" ht="19.7" customHeight="1">
      <c r="B47" s="28"/>
      <c r="C47" s="28"/>
      <c r="D47" s="28"/>
      <c r="E47" s="35"/>
      <c r="F47" s="27"/>
      <c r="G47" s="36">
        <v>0</v>
      </c>
      <c r="H47" s="36">
        <f t="shared" si="1"/>
        <v>0</v>
      </c>
      <c r="I47" s="31"/>
      <c r="J47" s="38"/>
      <c r="K47" s="27"/>
      <c r="L47" s="27"/>
      <c r="M47" s="32"/>
      <c r="N47" s="28"/>
      <c r="O47" s="27"/>
      <c r="P47" s="32"/>
      <c r="Q47" s="33"/>
    </row>
    <row r="48" spans="2:17">
      <c r="G48" s="10"/>
      <c r="H48" s="10"/>
    </row>
  </sheetData>
  <autoFilter ref="B8:O47" xr:uid="{3D4C54A4-20E6-423C-8A5B-0D884B803C4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FA97-633D-46CF-A3F4-37D1C7706110}">
  <dimension ref="B2:Q33"/>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1" customWidth="1"/>
    <col min="2" max="2" width="5.625" style="4" customWidth="1"/>
    <col min="3" max="4" width="20.625" style="1" customWidth="1"/>
    <col min="5" max="5" width="46.7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6.7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6.7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6.7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6.7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6.7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6.7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6.7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6.7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6.7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6.7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6.7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6.7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6.7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6.7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6.7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6.7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6.7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6.7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6.7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6.7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6.7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6.7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6.7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6.7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6.7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6.7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6.7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6.7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6.7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6.7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6.7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6.7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6.7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6.7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6.7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6.7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6.7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6.7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6.7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6.7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6.7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6.7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6.7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6.7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6.7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6.7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6.7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6.7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6.7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6.7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6.7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6.7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6.7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6.7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6.7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6.7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6.7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6.7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6.7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6.7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6.7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6.7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6.7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1241</v>
      </c>
      <c r="G2" s="5" t="s">
        <v>2</v>
      </c>
      <c r="H2" s="6"/>
      <c r="I2" s="7"/>
      <c r="J2" s="8">
        <f>SUM(H:H)</f>
        <v>67233</v>
      </c>
    </row>
    <row r="3" spans="2:17" ht="20.100000000000001" customHeight="1">
      <c r="B3" s="2" t="s">
        <v>3</v>
      </c>
      <c r="C3" s="2"/>
      <c r="D3" s="2"/>
      <c r="E3" s="13" t="s">
        <v>1242</v>
      </c>
    </row>
    <row r="4" spans="2:17" ht="20.100000000000001" customHeight="1">
      <c r="B4" s="2" t="s">
        <v>5</v>
      </c>
      <c r="C4" s="2"/>
      <c r="D4" s="2"/>
      <c r="E4" s="13">
        <v>227834</v>
      </c>
    </row>
    <row r="5" spans="2:17" ht="20.100000000000001" customHeight="1">
      <c r="B5" s="2" t="s">
        <v>8</v>
      </c>
      <c r="C5" s="2"/>
      <c r="D5" s="2"/>
      <c r="E5" s="18">
        <v>45974</v>
      </c>
    </row>
    <row r="6" spans="2:17" ht="20.100000000000001" customHeight="1">
      <c r="B6" s="2" t="s">
        <v>10</v>
      </c>
      <c r="C6" s="2"/>
      <c r="D6" s="2"/>
      <c r="E6" s="18">
        <v>45982</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553">
        <v>0</v>
      </c>
      <c r="H9" s="553">
        <f>F9*G9</f>
        <v>0</v>
      </c>
      <c r="I9" s="31"/>
      <c r="J9" s="73"/>
      <c r="K9" s="73"/>
      <c r="L9" s="27"/>
      <c r="M9" s="32"/>
      <c r="N9" s="28"/>
      <c r="O9" s="27"/>
      <c r="P9" s="32"/>
      <c r="Q9" s="33"/>
    </row>
    <row r="10" spans="2:17" s="4" customFormat="1" ht="19.7" customHeight="1">
      <c r="B10" s="28">
        <v>8</v>
      </c>
      <c r="C10" s="28" t="s">
        <v>1243</v>
      </c>
      <c r="D10" s="28" t="s">
        <v>1243</v>
      </c>
      <c r="E10" s="38" t="s">
        <v>1244</v>
      </c>
      <c r="F10" s="27">
        <v>1</v>
      </c>
      <c r="G10" s="36">
        <v>6700</v>
      </c>
      <c r="H10" s="39">
        <f>F10*G10</f>
        <v>6700</v>
      </c>
      <c r="I10" s="31"/>
      <c r="J10" s="73" t="s">
        <v>1245</v>
      </c>
      <c r="K10" s="73" t="s">
        <v>4844</v>
      </c>
      <c r="L10" s="27"/>
      <c r="M10" s="32">
        <v>45961</v>
      </c>
      <c r="N10" s="28"/>
      <c r="O10" s="40">
        <v>45974</v>
      </c>
      <c r="P10" s="32">
        <v>45975</v>
      </c>
      <c r="Q10" s="33">
        <v>45974</v>
      </c>
    </row>
    <row r="11" spans="2:17" s="4" customFormat="1" ht="19.7" customHeight="1">
      <c r="B11" s="28">
        <v>8</v>
      </c>
      <c r="C11" s="28" t="s">
        <v>1243</v>
      </c>
      <c r="D11" s="28" t="s">
        <v>1243</v>
      </c>
      <c r="E11" s="38" t="s">
        <v>1247</v>
      </c>
      <c r="F11" s="27">
        <v>1</v>
      </c>
      <c r="G11" s="36">
        <v>20200</v>
      </c>
      <c r="H11" s="39">
        <f>F11*G11</f>
        <v>20200</v>
      </c>
      <c r="I11" s="31"/>
      <c r="J11" s="73" t="s">
        <v>1248</v>
      </c>
      <c r="K11" s="73" t="s">
        <v>4844</v>
      </c>
      <c r="L11" s="27"/>
      <c r="M11" s="32">
        <v>45961</v>
      </c>
      <c r="N11" s="28"/>
      <c r="O11" s="40">
        <v>45974</v>
      </c>
      <c r="P11" s="32">
        <v>45975</v>
      </c>
      <c r="Q11" s="33">
        <v>45974</v>
      </c>
    </row>
    <row r="12" spans="2:17" s="557" customFormat="1" ht="19.7" customHeight="1">
      <c r="B12" s="603"/>
      <c r="C12" s="603"/>
      <c r="D12" s="603"/>
      <c r="E12" s="604"/>
      <c r="F12" s="358"/>
      <c r="G12" s="600">
        <v>0</v>
      </c>
      <c r="H12" s="554">
        <f>F12*G12</f>
        <v>0</v>
      </c>
      <c r="I12" s="159"/>
      <c r="J12" s="166"/>
      <c r="K12" s="157"/>
      <c r="L12" s="157"/>
      <c r="M12" s="555"/>
      <c r="N12" s="131"/>
      <c r="O12" s="157"/>
      <c r="P12" s="555"/>
      <c r="Q12" s="556"/>
    </row>
    <row r="13" spans="2:17" s="4" customFormat="1" ht="19.7" customHeight="1">
      <c r="B13" s="28">
        <v>8</v>
      </c>
      <c r="C13" s="28" t="s">
        <v>1266</v>
      </c>
      <c r="D13" s="28" t="s">
        <v>55</v>
      </c>
      <c r="E13" s="88" t="s">
        <v>824</v>
      </c>
      <c r="F13" s="27">
        <v>2</v>
      </c>
      <c r="G13" s="36">
        <v>193</v>
      </c>
      <c r="H13" s="36">
        <f>F13*G13</f>
        <v>386</v>
      </c>
      <c r="I13" s="31"/>
      <c r="J13" s="88" t="s">
        <v>1267</v>
      </c>
      <c r="K13" s="73" t="s">
        <v>4845</v>
      </c>
      <c r="L13" s="27"/>
      <c r="M13" s="32">
        <v>45958</v>
      </c>
      <c r="N13" s="28"/>
      <c r="O13" s="27"/>
      <c r="P13" s="32">
        <v>45974</v>
      </c>
      <c r="Q13" s="33">
        <v>45974</v>
      </c>
    </row>
    <row r="14" spans="2:17" s="4" customFormat="1" ht="19.7" customHeight="1">
      <c r="B14" s="28">
        <v>8</v>
      </c>
      <c r="C14" s="28" t="s">
        <v>55</v>
      </c>
      <c r="D14" s="28" t="s">
        <v>55</v>
      </c>
      <c r="E14" s="35" t="s">
        <v>1269</v>
      </c>
      <c r="F14" s="27">
        <v>1</v>
      </c>
      <c r="G14" s="36">
        <v>8412</v>
      </c>
      <c r="H14" s="36">
        <f t="shared" ref="H14:H22" si="0">F14*G14</f>
        <v>8412</v>
      </c>
      <c r="I14" s="31"/>
      <c r="J14" s="38" t="s">
        <v>1270</v>
      </c>
      <c r="K14" s="73" t="s">
        <v>4845</v>
      </c>
      <c r="L14" s="27"/>
      <c r="M14" s="32">
        <v>45958</v>
      </c>
      <c r="N14" s="28"/>
      <c r="O14" s="27"/>
      <c r="P14" s="32">
        <v>45974</v>
      </c>
      <c r="Q14" s="33">
        <v>45974</v>
      </c>
    </row>
    <row r="15" spans="2:17" s="4" customFormat="1" ht="19.7" customHeight="1">
      <c r="B15" s="28">
        <v>8</v>
      </c>
      <c r="C15" s="28" t="s">
        <v>55</v>
      </c>
      <c r="D15" s="28" t="s">
        <v>55</v>
      </c>
      <c r="E15" s="35" t="s">
        <v>1271</v>
      </c>
      <c r="F15" s="27">
        <v>1</v>
      </c>
      <c r="G15" s="36">
        <v>5170</v>
      </c>
      <c r="H15" s="36">
        <f t="shared" si="0"/>
        <v>5170</v>
      </c>
      <c r="I15" s="31"/>
      <c r="J15" s="38" t="s">
        <v>1272</v>
      </c>
      <c r="K15" s="73" t="s">
        <v>4845</v>
      </c>
      <c r="L15" s="27"/>
      <c r="M15" s="32">
        <v>45958</v>
      </c>
      <c r="N15" s="28"/>
      <c r="O15" s="27"/>
      <c r="P15" s="32">
        <v>45974</v>
      </c>
      <c r="Q15" s="33">
        <v>45974</v>
      </c>
    </row>
    <row r="16" spans="2:17" s="4" customFormat="1" ht="19.7" customHeight="1">
      <c r="B16" s="28">
        <v>8</v>
      </c>
      <c r="C16" s="28" t="s">
        <v>55</v>
      </c>
      <c r="D16" s="28" t="s">
        <v>55</v>
      </c>
      <c r="E16" s="35" t="s">
        <v>1273</v>
      </c>
      <c r="F16" s="27">
        <v>1</v>
      </c>
      <c r="G16" s="36">
        <v>5700</v>
      </c>
      <c r="H16" s="36">
        <f t="shared" si="0"/>
        <v>5700</v>
      </c>
      <c r="I16" s="31"/>
      <c r="J16" s="38" t="s">
        <v>1274</v>
      </c>
      <c r="K16" s="73" t="s">
        <v>4845</v>
      </c>
      <c r="L16" s="27"/>
      <c r="M16" s="32">
        <v>45958</v>
      </c>
      <c r="N16" s="28"/>
      <c r="O16" s="27"/>
      <c r="P16" s="32">
        <v>45974</v>
      </c>
      <c r="Q16" s="33">
        <v>45974</v>
      </c>
    </row>
    <row r="17" spans="2:17" s="4" customFormat="1" ht="19.7" customHeight="1">
      <c r="B17" s="28">
        <v>8</v>
      </c>
      <c r="C17" s="28" t="s">
        <v>55</v>
      </c>
      <c r="D17" s="28" t="s">
        <v>55</v>
      </c>
      <c r="E17" s="35" t="s">
        <v>1275</v>
      </c>
      <c r="F17" s="27">
        <v>1</v>
      </c>
      <c r="G17" s="36">
        <v>895</v>
      </c>
      <c r="H17" s="36">
        <f t="shared" si="0"/>
        <v>895</v>
      </c>
      <c r="I17" s="31"/>
      <c r="J17" s="38" t="s">
        <v>1276</v>
      </c>
      <c r="K17" s="73" t="s">
        <v>4845</v>
      </c>
      <c r="L17" s="27"/>
      <c r="M17" s="32">
        <v>45958</v>
      </c>
      <c r="N17" s="28"/>
      <c r="O17" s="27"/>
      <c r="P17" s="32">
        <v>45974</v>
      </c>
      <c r="Q17" s="33">
        <v>45974</v>
      </c>
    </row>
    <row r="18" spans="2:17" s="4" customFormat="1" ht="19.7" customHeight="1">
      <c r="B18" s="28">
        <v>8</v>
      </c>
      <c r="C18" s="28" t="s">
        <v>55</v>
      </c>
      <c r="D18" s="28" t="s">
        <v>55</v>
      </c>
      <c r="E18" s="35" t="s">
        <v>1277</v>
      </c>
      <c r="F18" s="27">
        <v>4</v>
      </c>
      <c r="G18" s="36">
        <v>500</v>
      </c>
      <c r="H18" s="36">
        <f t="shared" si="0"/>
        <v>2000</v>
      </c>
      <c r="I18" s="31"/>
      <c r="J18" s="38" t="s">
        <v>417</v>
      </c>
      <c r="K18" s="73" t="s">
        <v>4845</v>
      </c>
      <c r="L18" s="27"/>
      <c r="M18" s="32">
        <v>45958</v>
      </c>
      <c r="N18" s="28"/>
      <c r="O18" s="27"/>
      <c r="P18" s="32">
        <v>45974</v>
      </c>
      <c r="Q18" s="33">
        <v>45974</v>
      </c>
    </row>
    <row r="19" spans="2:17" s="4" customFormat="1" ht="19.7" customHeight="1">
      <c r="B19" s="28">
        <v>8</v>
      </c>
      <c r="C19" s="28" t="s">
        <v>55</v>
      </c>
      <c r="D19" s="28" t="s">
        <v>55</v>
      </c>
      <c r="E19" s="35" t="s">
        <v>1254</v>
      </c>
      <c r="F19" s="27">
        <v>1</v>
      </c>
      <c r="G19" s="36">
        <v>1092</v>
      </c>
      <c r="H19" s="36">
        <f t="shared" si="0"/>
        <v>1092</v>
      </c>
      <c r="I19" s="31"/>
      <c r="J19" s="38" t="s">
        <v>1255</v>
      </c>
      <c r="K19" s="73" t="s">
        <v>4845</v>
      </c>
      <c r="L19" s="27"/>
      <c r="M19" s="32">
        <v>45958</v>
      </c>
      <c r="N19" s="28"/>
      <c r="O19" s="27"/>
      <c r="P19" s="32">
        <v>45974</v>
      </c>
      <c r="Q19" s="33">
        <v>45974</v>
      </c>
    </row>
    <row r="20" spans="2:17" s="4" customFormat="1" ht="19.7" customHeight="1">
      <c r="B20" s="28">
        <v>8</v>
      </c>
      <c r="C20" s="28" t="s">
        <v>55</v>
      </c>
      <c r="D20" s="28" t="s">
        <v>55</v>
      </c>
      <c r="E20" s="35" t="s">
        <v>1256</v>
      </c>
      <c r="F20" s="27">
        <v>1</v>
      </c>
      <c r="G20" s="36">
        <v>979</v>
      </c>
      <c r="H20" s="36">
        <f t="shared" si="0"/>
        <v>979</v>
      </c>
      <c r="I20" s="31"/>
      <c r="J20" s="38" t="s">
        <v>1257</v>
      </c>
      <c r="K20" s="73" t="s">
        <v>4845</v>
      </c>
      <c r="L20" s="27"/>
      <c r="M20" s="32">
        <v>45958</v>
      </c>
      <c r="N20" s="28"/>
      <c r="O20" s="27"/>
      <c r="P20" s="32">
        <v>45974</v>
      </c>
      <c r="Q20" s="33">
        <v>45974</v>
      </c>
    </row>
    <row r="21" spans="2:17" s="4" customFormat="1" ht="19.7" customHeight="1">
      <c r="B21" s="28">
        <v>8</v>
      </c>
      <c r="C21" s="28" t="s">
        <v>55</v>
      </c>
      <c r="D21" s="28" t="s">
        <v>55</v>
      </c>
      <c r="E21" s="35" t="s">
        <v>1021</v>
      </c>
      <c r="F21" s="27">
        <v>1</v>
      </c>
      <c r="G21" s="36">
        <v>400</v>
      </c>
      <c r="H21" s="36">
        <f t="shared" si="0"/>
        <v>400</v>
      </c>
      <c r="I21" s="31"/>
      <c r="J21" s="38" t="s">
        <v>1258</v>
      </c>
      <c r="K21" s="73" t="s">
        <v>4845</v>
      </c>
      <c r="L21" s="27"/>
      <c r="M21" s="32">
        <v>45958</v>
      </c>
      <c r="N21" s="28"/>
      <c r="O21" s="27"/>
      <c r="P21" s="32">
        <v>45974</v>
      </c>
      <c r="Q21" s="33">
        <v>45974</v>
      </c>
    </row>
    <row r="22" spans="2:17" s="4" customFormat="1" ht="19.7" customHeight="1">
      <c r="B22" s="28">
        <v>8</v>
      </c>
      <c r="C22" s="28" t="s">
        <v>55</v>
      </c>
      <c r="D22" s="28" t="s">
        <v>55</v>
      </c>
      <c r="E22" s="35" t="s">
        <v>1259</v>
      </c>
      <c r="F22" s="27">
        <v>1</v>
      </c>
      <c r="G22" s="36">
        <v>1030</v>
      </c>
      <c r="H22" s="36">
        <f t="shared" si="0"/>
        <v>1030</v>
      </c>
      <c r="I22" s="31"/>
      <c r="J22" s="38" t="s">
        <v>597</v>
      </c>
      <c r="K22" s="73" t="s">
        <v>4845</v>
      </c>
      <c r="L22" s="27"/>
      <c r="M22" s="32">
        <v>45958</v>
      </c>
      <c r="N22" s="28"/>
      <c r="O22" s="27"/>
      <c r="P22" s="32">
        <v>45974</v>
      </c>
      <c r="Q22" s="33">
        <v>45974</v>
      </c>
    </row>
    <row r="23" spans="2:17" s="4" customFormat="1" ht="19.7" customHeight="1">
      <c r="B23" s="28">
        <v>8</v>
      </c>
      <c r="C23" s="28" t="s">
        <v>55</v>
      </c>
      <c r="D23" s="28" t="s">
        <v>55</v>
      </c>
      <c r="E23" s="35" t="s">
        <v>1260</v>
      </c>
      <c r="F23" s="27">
        <v>1</v>
      </c>
      <c r="G23" s="36">
        <v>5647</v>
      </c>
      <c r="H23" s="36">
        <f>F23*G23</f>
        <v>5647</v>
      </c>
      <c r="I23" s="31"/>
      <c r="J23" s="38" t="s">
        <v>1261</v>
      </c>
      <c r="K23" s="73" t="s">
        <v>4845</v>
      </c>
      <c r="L23" s="27"/>
      <c r="M23" s="32">
        <v>45958</v>
      </c>
      <c r="N23" s="28"/>
      <c r="O23" s="27"/>
      <c r="P23" s="32">
        <v>45974</v>
      </c>
      <c r="Q23" s="33">
        <v>45974</v>
      </c>
    </row>
    <row r="24" spans="2:17" s="4" customFormat="1" ht="19.7" customHeight="1">
      <c r="B24" s="28">
        <v>8</v>
      </c>
      <c r="C24" s="28" t="s">
        <v>55</v>
      </c>
      <c r="D24" s="28" t="s">
        <v>55</v>
      </c>
      <c r="E24" s="35" t="s">
        <v>1262</v>
      </c>
      <c r="F24" s="27">
        <v>1</v>
      </c>
      <c r="G24" s="36">
        <v>3622</v>
      </c>
      <c r="H24" s="36">
        <f>F24*G24</f>
        <v>3622</v>
      </c>
      <c r="I24" s="31"/>
      <c r="J24" s="38" t="s">
        <v>1263</v>
      </c>
      <c r="K24" s="73" t="s">
        <v>4845</v>
      </c>
      <c r="L24" s="27"/>
      <c r="M24" s="32">
        <v>45958</v>
      </c>
      <c r="N24" s="28"/>
      <c r="O24" s="27"/>
      <c r="P24" s="32">
        <v>45974</v>
      </c>
      <c r="Q24" s="33">
        <v>45974</v>
      </c>
    </row>
    <row r="25" spans="2:17" s="557" customFormat="1" ht="19.7" customHeight="1">
      <c r="B25" s="131"/>
      <c r="C25" s="131"/>
      <c r="D25" s="131"/>
      <c r="E25" s="148"/>
      <c r="F25" s="157"/>
      <c r="G25" s="554">
        <v>0</v>
      </c>
      <c r="H25" s="554">
        <f>F25*G25</f>
        <v>0</v>
      </c>
      <c r="I25" s="159"/>
      <c r="J25" s="166"/>
      <c r="K25" s="157"/>
      <c r="L25" s="157"/>
      <c r="M25" s="555"/>
      <c r="N25" s="131"/>
      <c r="O25" s="157"/>
      <c r="P25" s="555"/>
      <c r="Q25" s="556"/>
    </row>
    <row r="26" spans="2:17" s="557" customFormat="1" ht="19.7" customHeight="1">
      <c r="B26" s="131"/>
      <c r="C26" s="131"/>
      <c r="D26" s="131"/>
      <c r="E26" s="148"/>
      <c r="F26" s="157"/>
      <c r="G26" s="554">
        <v>0</v>
      </c>
      <c r="H26" s="554">
        <f>F26*G26</f>
        <v>0</v>
      </c>
      <c r="I26" s="159"/>
      <c r="J26" s="166"/>
      <c r="K26" s="157"/>
      <c r="L26" s="157"/>
      <c r="M26" s="555"/>
      <c r="N26" s="131"/>
      <c r="O26" s="157"/>
      <c r="P26" s="555"/>
      <c r="Q26" s="556"/>
    </row>
    <row r="27" spans="2:17" s="4" customFormat="1" ht="19.7" customHeight="1">
      <c r="B27" s="28">
        <v>12</v>
      </c>
      <c r="C27" s="28"/>
      <c r="D27" s="28"/>
      <c r="E27" s="35" t="s">
        <v>1264</v>
      </c>
      <c r="F27" s="27">
        <v>0</v>
      </c>
      <c r="G27" s="36">
        <v>5000</v>
      </c>
      <c r="H27" s="36">
        <f t="shared" ref="H27:H32" si="1">F27*G27</f>
        <v>0</v>
      </c>
      <c r="I27" s="31"/>
      <c r="J27" s="38"/>
      <c r="K27" s="27"/>
      <c r="L27" s="27"/>
      <c r="M27" s="32"/>
      <c r="N27" s="28"/>
      <c r="O27" s="27"/>
      <c r="P27" s="32"/>
      <c r="Q27" s="33"/>
    </row>
    <row r="28" spans="2:17" s="4" customFormat="1" ht="19.7" customHeight="1">
      <c r="B28" s="28">
        <v>12</v>
      </c>
      <c r="C28" s="28"/>
      <c r="D28" s="28"/>
      <c r="E28" s="35" t="s">
        <v>1265</v>
      </c>
      <c r="F28" s="27">
        <v>1</v>
      </c>
      <c r="G28" s="36">
        <v>5000</v>
      </c>
      <c r="H28" s="36">
        <f t="shared" si="1"/>
        <v>5000</v>
      </c>
      <c r="I28" s="31"/>
      <c r="J28" s="38"/>
      <c r="K28" s="27"/>
      <c r="L28" s="27"/>
      <c r="M28" s="32"/>
      <c r="N28" s="28"/>
      <c r="O28" s="27"/>
      <c r="P28" s="32"/>
      <c r="Q28" s="33"/>
    </row>
    <row r="29" spans="2:17" s="4" customFormat="1" ht="19.7" customHeight="1">
      <c r="B29" s="28"/>
      <c r="C29" s="28"/>
      <c r="D29" s="28"/>
      <c r="E29" s="35"/>
      <c r="F29" s="27"/>
      <c r="G29" s="36">
        <v>0</v>
      </c>
      <c r="H29" s="36">
        <f t="shared" si="1"/>
        <v>0</v>
      </c>
      <c r="I29" s="31"/>
      <c r="J29" s="38"/>
      <c r="K29" s="27"/>
      <c r="L29" s="27"/>
      <c r="M29" s="32"/>
      <c r="N29" s="28"/>
      <c r="O29" s="27"/>
      <c r="P29" s="32"/>
      <c r="Q29" s="33"/>
    </row>
    <row r="30" spans="2:17" s="4" customFormat="1" ht="19.7" customHeight="1">
      <c r="B30" s="28"/>
      <c r="C30" s="28"/>
      <c r="D30" s="28"/>
      <c r="E30" s="35"/>
      <c r="F30" s="27"/>
      <c r="G30" s="36">
        <v>0</v>
      </c>
      <c r="H30" s="36">
        <f t="shared" si="1"/>
        <v>0</v>
      </c>
      <c r="I30" s="31"/>
      <c r="J30" s="38"/>
      <c r="K30" s="27"/>
      <c r="L30" s="27"/>
      <c r="M30" s="32"/>
      <c r="N30" s="28"/>
      <c r="O30" s="27"/>
      <c r="P30" s="32"/>
      <c r="Q30" s="33"/>
    </row>
    <row r="31" spans="2:17" s="4" customFormat="1" ht="19.7" customHeight="1">
      <c r="B31" s="28"/>
      <c r="C31" s="28"/>
      <c r="D31" s="28"/>
      <c r="E31" s="35"/>
      <c r="F31" s="27"/>
      <c r="G31" s="36">
        <v>0</v>
      </c>
      <c r="H31" s="36">
        <f t="shared" si="1"/>
        <v>0</v>
      </c>
      <c r="I31" s="31"/>
      <c r="J31" s="38"/>
      <c r="K31" s="27"/>
      <c r="L31" s="27"/>
      <c r="M31" s="32"/>
      <c r="N31" s="28"/>
      <c r="O31" s="27"/>
      <c r="P31" s="32"/>
      <c r="Q31" s="33"/>
    </row>
    <row r="32" spans="2:17" s="4" customFormat="1" ht="19.7" customHeight="1">
      <c r="B32" s="28"/>
      <c r="C32" s="28"/>
      <c r="D32" s="28"/>
      <c r="E32" s="35"/>
      <c r="F32" s="27"/>
      <c r="G32" s="36">
        <v>0</v>
      </c>
      <c r="H32" s="36">
        <f t="shared" si="1"/>
        <v>0</v>
      </c>
      <c r="I32" s="31"/>
      <c r="J32" s="38"/>
      <c r="K32" s="27"/>
      <c r="L32" s="27"/>
      <c r="M32" s="32"/>
      <c r="N32" s="28"/>
      <c r="O32" s="27"/>
      <c r="P32" s="32"/>
      <c r="Q32" s="33"/>
    </row>
    <row r="33" spans="7:8">
      <c r="G33" s="10"/>
      <c r="H33" s="10"/>
    </row>
  </sheetData>
  <autoFilter ref="B8:O32" xr:uid="{EF25DFA3-C0E1-42FF-A338-410A161CE48A}"/>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8574-B286-47BA-B280-046243BA41BB}">
  <dimension ref="B2:Q20"/>
  <sheetViews>
    <sheetView zoomScale="85" zoomScaleNormal="85" workbookViewId="0">
      <pane xSplit="10" ySplit="8" topLeftCell="N9" activePane="bottomRight" state="frozen"/>
      <selection pane="topRight" activeCell="K1" sqref="K1"/>
      <selection pane="bottomLeft" activeCell="A9" sqref="A9"/>
      <selection pane="bottomRight" activeCell="F18" sqref="F1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4846</v>
      </c>
      <c r="G2" s="5" t="s">
        <v>2</v>
      </c>
      <c r="H2" s="6"/>
      <c r="I2" s="7"/>
      <c r="J2" s="8">
        <f>SUM(H:H)</f>
        <v>21434</v>
      </c>
    </row>
    <row r="3" spans="2:17" ht="20.100000000000001" customHeight="1">
      <c r="B3" s="2" t="s">
        <v>3</v>
      </c>
      <c r="C3" s="2"/>
      <c r="D3" s="2"/>
      <c r="E3" s="13" t="s">
        <v>1242</v>
      </c>
    </row>
    <row r="4" spans="2:17" ht="20.100000000000001" customHeight="1">
      <c r="B4" s="2" t="s">
        <v>5</v>
      </c>
      <c r="C4" s="2"/>
      <c r="D4" s="2"/>
      <c r="E4" s="13">
        <v>227941</v>
      </c>
    </row>
    <row r="5" spans="2:17" ht="20.100000000000001" customHeight="1">
      <c r="B5" s="2" t="s">
        <v>8</v>
      </c>
      <c r="C5" s="2"/>
      <c r="D5" s="2"/>
      <c r="E5" s="18">
        <v>45968</v>
      </c>
    </row>
    <row r="6" spans="2:17" ht="20.100000000000001" customHeight="1">
      <c r="B6" s="2" t="s">
        <v>10</v>
      </c>
      <c r="C6" s="2"/>
      <c r="D6" s="2"/>
      <c r="E6" s="18">
        <v>45973</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27"/>
      <c r="G9" s="36">
        <v>0</v>
      </c>
      <c r="H9" s="36">
        <f>F9*G9</f>
        <v>0</v>
      </c>
      <c r="I9" s="31"/>
      <c r="J9" s="73"/>
      <c r="K9" s="73"/>
      <c r="L9" s="27"/>
      <c r="M9" s="32"/>
      <c r="N9" s="28"/>
      <c r="O9" s="27"/>
      <c r="P9" s="32"/>
      <c r="Q9" s="33"/>
    </row>
    <row r="10" spans="2:17" s="4" customFormat="1" ht="19.7" customHeight="1">
      <c r="B10" s="28">
        <v>2</v>
      </c>
      <c r="C10" s="28" t="s">
        <v>196</v>
      </c>
      <c r="D10" s="28" t="s">
        <v>196</v>
      </c>
      <c r="E10" s="35" t="s">
        <v>4847</v>
      </c>
      <c r="F10" s="27">
        <v>2</v>
      </c>
      <c r="G10" s="36">
        <v>1384</v>
      </c>
      <c r="H10" s="36">
        <f t="shared" ref="H10:H19" si="0">F10*G10</f>
        <v>2768</v>
      </c>
      <c r="I10" s="31"/>
      <c r="J10" s="38" t="s">
        <v>4848</v>
      </c>
      <c r="K10" s="73" t="s">
        <v>4849</v>
      </c>
      <c r="L10" s="27"/>
      <c r="M10" s="32">
        <v>45961</v>
      </c>
      <c r="N10" s="28"/>
      <c r="O10" s="27"/>
      <c r="P10" s="32">
        <v>45968</v>
      </c>
      <c r="Q10" s="33">
        <v>45968</v>
      </c>
    </row>
    <row r="11" spans="2:17" s="4" customFormat="1" ht="19.7" customHeight="1">
      <c r="B11" s="28">
        <v>2</v>
      </c>
      <c r="C11" s="28" t="s">
        <v>196</v>
      </c>
      <c r="D11" s="28" t="s">
        <v>196</v>
      </c>
      <c r="E11" s="35" t="s">
        <v>4850</v>
      </c>
      <c r="F11" s="27">
        <v>2</v>
      </c>
      <c r="G11" s="36">
        <v>1344</v>
      </c>
      <c r="H11" s="36">
        <f t="shared" si="0"/>
        <v>2688</v>
      </c>
      <c r="I11" s="31"/>
      <c r="J11" s="38" t="s">
        <v>4851</v>
      </c>
      <c r="K11" s="73" t="s">
        <v>4849</v>
      </c>
      <c r="L11" s="27"/>
      <c r="M11" s="32">
        <v>45961</v>
      </c>
      <c r="N11" s="28"/>
      <c r="O11" s="27"/>
      <c r="P11" s="32">
        <v>45968</v>
      </c>
      <c r="Q11" s="33">
        <v>45968</v>
      </c>
    </row>
    <row r="12" spans="2:17" s="4" customFormat="1" ht="19.7" customHeight="1">
      <c r="B12" s="28">
        <v>2</v>
      </c>
      <c r="C12" s="28" t="s">
        <v>196</v>
      </c>
      <c r="D12" s="28" t="s">
        <v>196</v>
      </c>
      <c r="E12" s="35" t="s">
        <v>4852</v>
      </c>
      <c r="F12" s="27">
        <v>2</v>
      </c>
      <c r="G12" s="36">
        <v>1184</v>
      </c>
      <c r="H12" s="36">
        <f t="shared" si="0"/>
        <v>2368</v>
      </c>
      <c r="I12" s="31"/>
      <c r="J12" s="38" t="s">
        <v>4853</v>
      </c>
      <c r="K12" s="73" t="s">
        <v>4849</v>
      </c>
      <c r="L12" s="27"/>
      <c r="M12" s="32">
        <v>45961</v>
      </c>
      <c r="N12" s="28"/>
      <c r="O12" s="27"/>
      <c r="P12" s="32">
        <v>45968</v>
      </c>
      <c r="Q12" s="33">
        <v>45968</v>
      </c>
    </row>
    <row r="13" spans="2:17" s="4" customFormat="1" ht="19.7" customHeight="1">
      <c r="B13" s="28">
        <v>2</v>
      </c>
      <c r="C13" s="28" t="s">
        <v>196</v>
      </c>
      <c r="D13" s="28" t="s">
        <v>196</v>
      </c>
      <c r="E13" s="35" t="s">
        <v>4854</v>
      </c>
      <c r="F13" s="27">
        <v>2</v>
      </c>
      <c r="G13" s="36">
        <v>975</v>
      </c>
      <c r="H13" s="36">
        <f t="shared" si="0"/>
        <v>1950</v>
      </c>
      <c r="I13" s="31"/>
      <c r="J13" s="38" t="s">
        <v>4855</v>
      </c>
      <c r="K13" s="73" t="s">
        <v>4849</v>
      </c>
      <c r="L13" s="27"/>
      <c r="M13" s="32">
        <v>45961</v>
      </c>
      <c r="N13" s="28"/>
      <c r="O13" s="27"/>
      <c r="P13" s="32">
        <v>45968</v>
      </c>
      <c r="Q13" s="33">
        <v>45968</v>
      </c>
    </row>
    <row r="14" spans="2:17" s="4" customFormat="1" ht="19.7" customHeight="1">
      <c r="B14" s="28">
        <v>2</v>
      </c>
      <c r="C14" s="28" t="s">
        <v>196</v>
      </c>
      <c r="D14" s="28" t="s">
        <v>196</v>
      </c>
      <c r="E14" s="35" t="s">
        <v>4856</v>
      </c>
      <c r="F14" s="27">
        <v>2</v>
      </c>
      <c r="G14" s="36">
        <v>830</v>
      </c>
      <c r="H14" s="36">
        <f t="shared" si="0"/>
        <v>1660</v>
      </c>
      <c r="I14" s="31"/>
      <c r="J14" s="38" t="s">
        <v>4857</v>
      </c>
      <c r="K14" s="73" t="s">
        <v>4849</v>
      </c>
      <c r="L14" s="27"/>
      <c r="M14" s="32">
        <v>45961</v>
      </c>
      <c r="N14" s="28"/>
      <c r="O14" s="27"/>
      <c r="P14" s="32">
        <v>45968</v>
      </c>
      <c r="Q14" s="33">
        <v>45968</v>
      </c>
    </row>
    <row r="15" spans="2:17" s="4" customFormat="1" ht="19.7" customHeight="1">
      <c r="B15" s="28"/>
      <c r="C15" s="28"/>
      <c r="D15" s="28"/>
      <c r="E15" s="35"/>
      <c r="F15" s="27"/>
      <c r="G15" s="36">
        <v>0</v>
      </c>
      <c r="H15" s="36">
        <f t="shared" si="0"/>
        <v>0</v>
      </c>
      <c r="I15" s="31"/>
      <c r="J15" s="38"/>
      <c r="K15" s="27"/>
      <c r="L15" s="27"/>
      <c r="M15" s="32"/>
      <c r="N15" s="28"/>
      <c r="O15" s="27"/>
      <c r="P15" s="32"/>
      <c r="Q15" s="33"/>
    </row>
    <row r="16" spans="2:17" s="4" customFormat="1" ht="19.7" customHeight="1">
      <c r="B16" s="28"/>
      <c r="C16" s="28"/>
      <c r="D16" s="28"/>
      <c r="E16" s="35"/>
      <c r="F16" s="27"/>
      <c r="G16" s="36">
        <v>0</v>
      </c>
      <c r="H16" s="36">
        <f t="shared" si="0"/>
        <v>0</v>
      </c>
      <c r="I16" s="31"/>
      <c r="J16" s="38"/>
      <c r="K16" s="27"/>
      <c r="L16" s="27"/>
      <c r="M16" s="32"/>
      <c r="N16" s="28"/>
      <c r="O16" s="27"/>
      <c r="P16" s="32"/>
      <c r="Q16" s="33"/>
    </row>
    <row r="17" spans="2:17" s="4" customFormat="1" ht="19.7" customHeight="1">
      <c r="B17" s="28">
        <v>2</v>
      </c>
      <c r="C17" s="28"/>
      <c r="D17" s="28"/>
      <c r="E17" s="35" t="s">
        <v>809</v>
      </c>
      <c r="F17" s="27">
        <v>2</v>
      </c>
      <c r="G17" s="36">
        <v>5000</v>
      </c>
      <c r="H17" s="36">
        <f t="shared" si="0"/>
        <v>10000</v>
      </c>
      <c r="I17" s="31"/>
      <c r="J17" s="38"/>
      <c r="K17" s="27"/>
      <c r="L17" s="27"/>
      <c r="M17" s="32"/>
      <c r="N17" s="28"/>
      <c r="O17" s="27"/>
      <c r="P17" s="32"/>
      <c r="Q17" s="33"/>
    </row>
    <row r="18" spans="2:17" s="4" customFormat="1" ht="19.7" customHeight="1">
      <c r="B18" s="28"/>
      <c r="C18" s="28"/>
      <c r="D18" s="28"/>
      <c r="E18" s="35"/>
      <c r="F18" s="27"/>
      <c r="G18" s="36">
        <v>0</v>
      </c>
      <c r="H18" s="36">
        <f t="shared" si="0"/>
        <v>0</v>
      </c>
      <c r="I18" s="31"/>
      <c r="J18" s="38"/>
      <c r="K18" s="27"/>
      <c r="L18" s="27"/>
      <c r="M18" s="32"/>
      <c r="N18" s="28"/>
      <c r="O18" s="27"/>
      <c r="P18" s="32"/>
      <c r="Q18" s="33"/>
    </row>
    <row r="19" spans="2:17" s="4" customFormat="1" ht="19.7" customHeight="1">
      <c r="B19" s="28"/>
      <c r="C19" s="28"/>
      <c r="D19" s="28"/>
      <c r="E19" s="35"/>
      <c r="F19" s="27"/>
      <c r="G19" s="36">
        <v>0</v>
      </c>
      <c r="H19" s="36">
        <f t="shared" si="0"/>
        <v>0</v>
      </c>
      <c r="I19" s="31"/>
      <c r="J19" s="38"/>
      <c r="K19" s="27"/>
      <c r="L19" s="27"/>
      <c r="M19" s="32"/>
      <c r="N19" s="28"/>
      <c r="O19" s="27"/>
      <c r="P19" s="32"/>
      <c r="Q19" s="33"/>
    </row>
    <row r="20" spans="2:17">
      <c r="G20" s="10"/>
      <c r="H20" s="10"/>
    </row>
  </sheetData>
  <autoFilter ref="B8:O19" xr:uid="{5F6D40CF-C52D-4158-B1EA-1B71B363F631}"/>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49BA0-4DDC-48AC-850D-2EC7778B8251}">
  <dimension ref="B2:Q29"/>
  <sheetViews>
    <sheetView zoomScale="90" zoomScaleNormal="90" workbookViewId="0">
      <pane xSplit="10" ySplit="8" topLeftCell="K9" activePane="bottomRight" state="frozen"/>
      <selection pane="topRight" activeCell="K1" sqref="K1"/>
      <selection pane="bottomLeft" activeCell="A9" sqref="A9"/>
      <selection pane="bottomRight" activeCell="E18" sqref="E1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1924" t="s">
        <v>4603</v>
      </c>
      <c r="G2" s="5" t="s">
        <v>2</v>
      </c>
      <c r="H2" s="6"/>
      <c r="I2" s="7"/>
      <c r="J2" s="8">
        <f>SUM(H:H)</f>
        <v>47752</v>
      </c>
    </row>
    <row r="3" spans="2:17" ht="20.100000000000001" customHeight="1">
      <c r="B3" s="2" t="s">
        <v>3</v>
      </c>
      <c r="C3" s="2"/>
      <c r="D3" s="2"/>
      <c r="E3" s="1924" t="s">
        <v>4604</v>
      </c>
    </row>
    <row r="4" spans="2:17" ht="20.100000000000001" customHeight="1">
      <c r="B4" s="2" t="s">
        <v>5</v>
      </c>
      <c r="C4" s="2"/>
      <c r="D4" s="2"/>
      <c r="E4" s="13">
        <v>228365</v>
      </c>
    </row>
    <row r="5" spans="2:17" ht="20.100000000000001" customHeight="1">
      <c r="B5" s="2" t="s">
        <v>8</v>
      </c>
      <c r="C5" s="2"/>
      <c r="D5" s="2"/>
      <c r="E5" s="18">
        <v>45986</v>
      </c>
    </row>
    <row r="6" spans="2:17" ht="20.100000000000001" customHeight="1">
      <c r="B6" s="2" t="s">
        <v>10</v>
      </c>
      <c r="C6" s="2"/>
      <c r="D6" s="2"/>
      <c r="E6" s="18">
        <v>45986</v>
      </c>
    </row>
    <row r="8" spans="2:17" s="4" customFormat="1" ht="19.7" customHeight="1">
      <c r="B8" s="28" t="s">
        <v>12</v>
      </c>
      <c r="C8" s="28" t="s">
        <v>13</v>
      </c>
      <c r="D8" s="28" t="s">
        <v>14</v>
      </c>
      <c r="E8" s="27" t="s">
        <v>15</v>
      </c>
      <c r="F8" s="27" t="s">
        <v>16</v>
      </c>
      <c r="G8" s="27" t="s">
        <v>17</v>
      </c>
      <c r="H8" s="31" t="s">
        <v>18</v>
      </c>
      <c r="I8" s="31" t="s">
        <v>19</v>
      </c>
      <c r="J8" s="27" t="s">
        <v>20</v>
      </c>
      <c r="K8" s="27" t="s">
        <v>21</v>
      </c>
      <c r="L8" s="27" t="s">
        <v>22</v>
      </c>
      <c r="M8" s="32" t="s">
        <v>23</v>
      </c>
      <c r="N8" s="28" t="s">
        <v>24</v>
      </c>
      <c r="O8" s="27" t="s">
        <v>25</v>
      </c>
      <c r="P8" s="32" t="s">
        <v>26</v>
      </c>
      <c r="Q8" s="33" t="s">
        <v>27</v>
      </c>
    </row>
    <row r="9" spans="2:17" s="4" customFormat="1" ht="19.7" customHeight="1">
      <c r="B9" s="28"/>
      <c r="C9" s="28"/>
      <c r="D9" s="28"/>
      <c r="E9" s="35"/>
      <c r="F9" s="1043"/>
      <c r="G9" s="553">
        <v>0</v>
      </c>
      <c r="H9" s="553">
        <f t="shared" ref="H9:H28" si="0">F9*G9</f>
        <v>0</v>
      </c>
      <c r="I9" s="31"/>
      <c r="J9" s="73"/>
      <c r="K9" s="73"/>
      <c r="L9" s="27"/>
      <c r="M9" s="32"/>
      <c r="N9" s="28"/>
      <c r="O9" s="27"/>
      <c r="P9" s="32"/>
      <c r="Q9" s="33"/>
    </row>
    <row r="10" spans="2:17" s="4" customFormat="1" ht="19.7" customHeight="1">
      <c r="B10" s="28">
        <v>1</v>
      </c>
      <c r="C10" s="200"/>
      <c r="D10" s="200"/>
      <c r="E10" s="148" t="s">
        <v>870</v>
      </c>
      <c r="F10" s="366">
        <v>3</v>
      </c>
      <c r="G10" s="554">
        <v>5000</v>
      </c>
      <c r="H10" s="566">
        <f t="shared" si="0"/>
        <v>15000</v>
      </c>
      <c r="I10" s="194"/>
      <c r="J10" s="156"/>
      <c r="K10" s="27"/>
      <c r="L10" s="27"/>
      <c r="M10" s="32"/>
      <c r="N10" s="28"/>
      <c r="O10" s="27"/>
      <c r="P10" s="32"/>
      <c r="Q10" s="33"/>
    </row>
    <row r="11" spans="2:17" s="4" customFormat="1" ht="19.7" customHeight="1">
      <c r="B11" s="28">
        <v>1</v>
      </c>
      <c r="C11" s="302"/>
      <c r="D11" s="302"/>
      <c r="E11" s="148" t="s">
        <v>871</v>
      </c>
      <c r="F11" s="366">
        <v>0</v>
      </c>
      <c r="G11" s="554">
        <v>5000</v>
      </c>
      <c r="H11" s="566">
        <f t="shared" si="0"/>
        <v>0</v>
      </c>
      <c r="I11" s="194"/>
      <c r="J11" s="156"/>
      <c r="K11" s="27"/>
      <c r="L11" s="27"/>
      <c r="M11" s="32"/>
      <c r="N11" s="28"/>
      <c r="O11" s="27"/>
      <c r="P11" s="32"/>
      <c r="Q11" s="33"/>
    </row>
    <row r="12" spans="2:17" s="4" customFormat="1" ht="19.7" customHeight="1">
      <c r="B12" s="131"/>
      <c r="C12" s="131"/>
      <c r="D12" s="131"/>
      <c r="E12" s="148"/>
      <c r="F12" s="366"/>
      <c r="G12" s="930">
        <v>0</v>
      </c>
      <c r="H12" s="566">
        <f t="shared" si="0"/>
        <v>0</v>
      </c>
      <c r="I12" s="194"/>
      <c r="J12" s="156"/>
      <c r="K12" s="27"/>
      <c r="L12" s="27"/>
      <c r="M12" s="32"/>
      <c r="N12" s="28"/>
      <c r="O12" s="27"/>
      <c r="P12" s="32"/>
      <c r="Q12" s="33"/>
    </row>
    <row r="13" spans="2:17" s="4" customFormat="1" ht="19.7" customHeight="1">
      <c r="B13" s="131">
        <v>1</v>
      </c>
      <c r="C13" s="200" t="s">
        <v>55</v>
      </c>
      <c r="D13" s="200" t="s">
        <v>55</v>
      </c>
      <c r="E13" s="148" t="s">
        <v>4858</v>
      </c>
      <c r="F13" s="366">
        <v>1</v>
      </c>
      <c r="G13" s="36">
        <v>1539</v>
      </c>
      <c r="H13" s="36">
        <f t="shared" si="0"/>
        <v>1539</v>
      </c>
      <c r="I13" s="31"/>
      <c r="J13" s="38" t="s">
        <v>788</v>
      </c>
      <c r="K13" s="73" t="s">
        <v>4859</v>
      </c>
      <c r="L13" s="27"/>
      <c r="M13" s="32">
        <v>45980</v>
      </c>
      <c r="N13" s="28"/>
      <c r="O13" s="27"/>
      <c r="P13" s="32">
        <v>45986</v>
      </c>
      <c r="Q13" s="33"/>
    </row>
    <row r="14" spans="2:17" s="4" customFormat="1" ht="19.7" customHeight="1">
      <c r="B14" s="131">
        <v>1</v>
      </c>
      <c r="C14" s="200" t="s">
        <v>303</v>
      </c>
      <c r="D14" s="200" t="s">
        <v>55</v>
      </c>
      <c r="E14" s="148" t="s">
        <v>2599</v>
      </c>
      <c r="F14" s="366">
        <v>1</v>
      </c>
      <c r="G14" s="36">
        <v>1611</v>
      </c>
      <c r="H14" s="36">
        <f t="shared" si="0"/>
        <v>1611</v>
      </c>
      <c r="I14" s="31"/>
      <c r="J14" s="38" t="s">
        <v>4860</v>
      </c>
      <c r="K14" s="73" t="s">
        <v>4859</v>
      </c>
      <c r="L14" s="27"/>
      <c r="M14" s="32">
        <v>45980</v>
      </c>
      <c r="N14" s="28"/>
      <c r="O14" s="27"/>
      <c r="P14" s="32">
        <v>45986</v>
      </c>
      <c r="Q14" s="33"/>
    </row>
    <row r="15" spans="2:17" s="4" customFormat="1" ht="19.7" customHeight="1">
      <c r="B15" s="131">
        <v>1</v>
      </c>
      <c r="C15" s="200" t="s">
        <v>394</v>
      </c>
      <c r="D15" s="200" t="s">
        <v>55</v>
      </c>
      <c r="E15" s="148" t="s">
        <v>864</v>
      </c>
      <c r="F15" s="366">
        <v>2</v>
      </c>
      <c r="G15" s="36">
        <v>53</v>
      </c>
      <c r="H15" s="36">
        <f t="shared" si="0"/>
        <v>106</v>
      </c>
      <c r="I15" s="31"/>
      <c r="J15" s="38" t="s">
        <v>865</v>
      </c>
      <c r="K15" s="73" t="s">
        <v>4859</v>
      </c>
      <c r="L15" s="27"/>
      <c r="M15" s="32">
        <v>45980</v>
      </c>
      <c r="N15" s="28"/>
      <c r="O15" s="27"/>
      <c r="P15" s="32">
        <v>45986</v>
      </c>
      <c r="Q15" s="33"/>
    </row>
    <row r="16" spans="2:17" s="4" customFormat="1" ht="19.7" customHeight="1">
      <c r="B16" s="131">
        <v>1</v>
      </c>
      <c r="C16" s="200" t="s">
        <v>55</v>
      </c>
      <c r="D16" s="200" t="s">
        <v>55</v>
      </c>
      <c r="E16" s="565" t="s">
        <v>268</v>
      </c>
      <c r="F16" s="366">
        <v>1</v>
      </c>
      <c r="G16" s="930">
        <v>5373</v>
      </c>
      <c r="H16" s="566">
        <f t="shared" si="0"/>
        <v>5373</v>
      </c>
      <c r="I16" s="194"/>
      <c r="J16" s="156" t="s">
        <v>863</v>
      </c>
      <c r="K16" s="73" t="s">
        <v>4859</v>
      </c>
      <c r="L16" s="27"/>
      <c r="M16" s="32">
        <v>45980</v>
      </c>
      <c r="N16" s="28"/>
      <c r="O16" s="27"/>
      <c r="P16" s="32">
        <v>45986</v>
      </c>
      <c r="Q16" s="33"/>
    </row>
    <row r="17" spans="2:17" s="4" customFormat="1" ht="19.7" customHeight="1">
      <c r="B17" s="131">
        <v>1</v>
      </c>
      <c r="C17" s="200" t="s">
        <v>2524</v>
      </c>
      <c r="D17" s="200" t="s">
        <v>55</v>
      </c>
      <c r="E17" s="148" t="s">
        <v>3003</v>
      </c>
      <c r="F17" s="366">
        <v>1</v>
      </c>
      <c r="G17" s="930">
        <v>2816</v>
      </c>
      <c r="H17" s="566">
        <f t="shared" si="0"/>
        <v>2816</v>
      </c>
      <c r="I17" s="194"/>
      <c r="J17" s="156" t="s">
        <v>1514</v>
      </c>
      <c r="K17" s="73" t="s">
        <v>4859</v>
      </c>
      <c r="L17" s="27"/>
      <c r="M17" s="32">
        <v>45980</v>
      </c>
      <c r="N17" s="28"/>
      <c r="O17" s="27"/>
      <c r="P17" s="32">
        <v>45986</v>
      </c>
      <c r="Q17" s="33"/>
    </row>
    <row r="18" spans="2:17" s="4" customFormat="1" ht="19.7" customHeight="1">
      <c r="B18" s="131">
        <v>1</v>
      </c>
      <c r="C18" s="200" t="s">
        <v>55</v>
      </c>
      <c r="D18" s="200" t="s">
        <v>55</v>
      </c>
      <c r="E18" s="148" t="s">
        <v>4618</v>
      </c>
      <c r="F18" s="366">
        <v>2</v>
      </c>
      <c r="G18" s="930">
        <v>280</v>
      </c>
      <c r="H18" s="566">
        <f t="shared" si="0"/>
        <v>560</v>
      </c>
      <c r="I18" s="194"/>
      <c r="J18" s="156" t="s">
        <v>1968</v>
      </c>
      <c r="K18" s="73" t="s">
        <v>4859</v>
      </c>
      <c r="L18" s="27"/>
      <c r="M18" s="32">
        <v>45980</v>
      </c>
      <c r="N18" s="28"/>
      <c r="O18" s="27"/>
      <c r="P18" s="32">
        <v>45986</v>
      </c>
      <c r="Q18" s="33"/>
    </row>
    <row r="19" spans="2:17" s="4" customFormat="1" ht="19.7" customHeight="1">
      <c r="B19" s="131">
        <v>1</v>
      </c>
      <c r="C19" s="131" t="s">
        <v>169</v>
      </c>
      <c r="D19" s="200" t="s">
        <v>55</v>
      </c>
      <c r="E19" s="148" t="s">
        <v>4861</v>
      </c>
      <c r="F19" s="366">
        <v>8</v>
      </c>
      <c r="G19" s="930">
        <v>37</v>
      </c>
      <c r="H19" s="566">
        <f>F19*G19</f>
        <v>296</v>
      </c>
      <c r="I19" s="194"/>
      <c r="J19" s="156" t="s">
        <v>1663</v>
      </c>
      <c r="K19" s="73" t="s">
        <v>4859</v>
      </c>
      <c r="L19" s="27"/>
      <c r="M19" s="32">
        <v>45980</v>
      </c>
      <c r="N19" s="28"/>
      <c r="O19" s="27"/>
      <c r="P19" s="32">
        <v>45986</v>
      </c>
      <c r="Q19" s="33"/>
    </row>
    <row r="20" spans="2:17" s="4" customFormat="1" ht="19.7" customHeight="1">
      <c r="B20" s="131">
        <v>1</v>
      </c>
      <c r="C20" s="131" t="s">
        <v>169</v>
      </c>
      <c r="D20" s="200" t="s">
        <v>55</v>
      </c>
      <c r="E20" s="148" t="s">
        <v>4862</v>
      </c>
      <c r="F20" s="366">
        <v>5</v>
      </c>
      <c r="G20" s="36">
        <v>32</v>
      </c>
      <c r="H20" s="36">
        <f>F20*G20</f>
        <v>160</v>
      </c>
      <c r="I20" s="31"/>
      <c r="J20" s="38" t="s">
        <v>4863</v>
      </c>
      <c r="K20" s="73" t="s">
        <v>4859</v>
      </c>
      <c r="L20" s="27"/>
      <c r="M20" s="32">
        <v>45980</v>
      </c>
      <c r="N20" s="28"/>
      <c r="O20" s="27"/>
      <c r="P20" s="32">
        <v>45986</v>
      </c>
      <c r="Q20" s="33"/>
    </row>
    <row r="21" spans="2:17" s="4" customFormat="1" ht="19.7" customHeight="1">
      <c r="B21" s="131">
        <v>1</v>
      </c>
      <c r="C21" s="131" t="s">
        <v>169</v>
      </c>
      <c r="D21" s="200" t="s">
        <v>55</v>
      </c>
      <c r="E21" s="148" t="s">
        <v>4864</v>
      </c>
      <c r="F21" s="366">
        <v>5</v>
      </c>
      <c r="G21" s="930">
        <v>33</v>
      </c>
      <c r="H21" s="566">
        <f>F21*G21</f>
        <v>165</v>
      </c>
      <c r="I21" s="194"/>
      <c r="J21" s="156" t="s">
        <v>4863</v>
      </c>
      <c r="K21" s="73" t="s">
        <v>4859</v>
      </c>
      <c r="L21" s="27"/>
      <c r="M21" s="32">
        <v>45980</v>
      </c>
      <c r="N21" s="28"/>
      <c r="O21" s="27"/>
      <c r="P21" s="32">
        <v>45986</v>
      </c>
      <c r="Q21" s="33"/>
    </row>
    <row r="22" spans="2:17" s="4" customFormat="1" ht="19.7" customHeight="1">
      <c r="B22" s="131">
        <v>1</v>
      </c>
      <c r="C22" s="200" t="s">
        <v>55</v>
      </c>
      <c r="D22" s="200" t="s">
        <v>55</v>
      </c>
      <c r="E22" s="148" t="s">
        <v>2998</v>
      </c>
      <c r="F22" s="366">
        <v>1</v>
      </c>
      <c r="G22" s="36">
        <v>3548</v>
      </c>
      <c r="H22" s="36">
        <f>F22*G22</f>
        <v>3548</v>
      </c>
      <c r="I22" s="31"/>
      <c r="J22" s="38" t="s">
        <v>4865</v>
      </c>
      <c r="K22" s="73" t="s">
        <v>4859</v>
      </c>
      <c r="L22" s="27"/>
      <c r="M22" s="32">
        <v>45980</v>
      </c>
      <c r="N22" s="28"/>
      <c r="O22" s="27"/>
      <c r="P22" s="32">
        <v>45986</v>
      </c>
      <c r="Q22" s="33"/>
    </row>
    <row r="23" spans="2:17" s="4" customFormat="1" ht="19.7" customHeight="1">
      <c r="B23" s="131">
        <v>2</v>
      </c>
      <c r="C23" s="200" t="s">
        <v>55</v>
      </c>
      <c r="D23" s="200" t="s">
        <v>55</v>
      </c>
      <c r="E23" s="148" t="s">
        <v>1509</v>
      </c>
      <c r="F23" s="366">
        <v>1</v>
      </c>
      <c r="G23" s="36">
        <v>7884</v>
      </c>
      <c r="H23" s="36">
        <f>F23*G23</f>
        <v>7884</v>
      </c>
      <c r="I23" s="31"/>
      <c r="J23" s="38" t="s">
        <v>4866</v>
      </c>
      <c r="K23" s="73" t="s">
        <v>4859</v>
      </c>
      <c r="L23" s="27"/>
      <c r="M23" s="32">
        <v>45980</v>
      </c>
      <c r="N23" s="28"/>
      <c r="O23" s="27"/>
      <c r="P23" s="32">
        <v>45986</v>
      </c>
      <c r="Q23" s="33"/>
    </row>
    <row r="24" spans="2:17" s="4" customFormat="1" ht="19.7" customHeight="1">
      <c r="B24" s="131">
        <v>3</v>
      </c>
      <c r="C24" s="200" t="s">
        <v>832</v>
      </c>
      <c r="D24" s="200" t="s">
        <v>55</v>
      </c>
      <c r="E24" s="148" t="s">
        <v>4867</v>
      </c>
      <c r="F24" s="366">
        <v>1</v>
      </c>
      <c r="G24" s="36">
        <v>8694</v>
      </c>
      <c r="H24" s="36">
        <f t="shared" si="0"/>
        <v>8694</v>
      </c>
      <c r="I24" s="31"/>
      <c r="J24" s="38" t="s">
        <v>4868</v>
      </c>
      <c r="K24" s="73" t="s">
        <v>4859</v>
      </c>
      <c r="L24" s="27"/>
      <c r="M24" s="32">
        <v>45980</v>
      </c>
      <c r="N24" s="28"/>
      <c r="O24" s="27"/>
      <c r="P24" s="32">
        <v>45986</v>
      </c>
      <c r="Q24" s="33"/>
    </row>
    <row r="25" spans="2:17" s="4" customFormat="1" ht="19.7" customHeight="1">
      <c r="B25" s="131"/>
      <c r="C25" s="131"/>
      <c r="D25" s="131"/>
      <c r="E25" s="148"/>
      <c r="F25" s="366"/>
      <c r="G25" s="930">
        <v>0</v>
      </c>
      <c r="H25" s="566">
        <f t="shared" si="0"/>
        <v>0</v>
      </c>
      <c r="I25" s="194"/>
      <c r="J25" s="156"/>
      <c r="K25" s="27"/>
      <c r="L25" s="27"/>
      <c r="M25" s="32"/>
      <c r="N25" s="28"/>
      <c r="O25" s="27"/>
      <c r="P25" s="32"/>
      <c r="Q25" s="33"/>
    </row>
    <row r="26" spans="2:17" s="4" customFormat="1" ht="19.7" customHeight="1">
      <c r="B26" s="28"/>
      <c r="C26" s="28"/>
      <c r="D26" s="28"/>
      <c r="E26" s="35"/>
      <c r="F26" s="1043"/>
      <c r="G26" s="36">
        <v>0</v>
      </c>
      <c r="H26" s="36">
        <f>F26*G26</f>
        <v>0</v>
      </c>
      <c r="I26" s="31"/>
      <c r="J26" s="38"/>
      <c r="K26" s="27"/>
      <c r="L26" s="27"/>
      <c r="M26" s="32"/>
      <c r="N26" s="28"/>
      <c r="O26" s="27"/>
      <c r="P26" s="32"/>
      <c r="Q26" s="33"/>
    </row>
    <row r="27" spans="2:17" s="4" customFormat="1" ht="19.7" customHeight="1">
      <c r="B27" s="131"/>
      <c r="C27" s="131"/>
      <c r="D27" s="131"/>
      <c r="E27" s="148"/>
      <c r="F27" s="366"/>
      <c r="G27" s="930">
        <v>0</v>
      </c>
      <c r="H27" s="566">
        <f>F27*G27</f>
        <v>0</v>
      </c>
      <c r="I27" s="194"/>
      <c r="J27" s="156"/>
      <c r="K27" s="27"/>
      <c r="L27" s="27"/>
      <c r="M27" s="32"/>
      <c r="N27" s="28"/>
      <c r="O27" s="27"/>
      <c r="P27" s="32"/>
      <c r="Q27" s="33"/>
    </row>
    <row r="28" spans="2:17" s="4" customFormat="1" ht="19.7" customHeight="1">
      <c r="B28" s="28"/>
      <c r="C28" s="28"/>
      <c r="D28" s="28"/>
      <c r="E28" s="35"/>
      <c r="F28" s="1043"/>
      <c r="G28" s="36">
        <v>0</v>
      </c>
      <c r="H28" s="36">
        <f t="shared" si="0"/>
        <v>0</v>
      </c>
      <c r="I28" s="31"/>
      <c r="J28" s="38"/>
      <c r="K28" s="27"/>
      <c r="L28" s="27"/>
      <c r="M28" s="32"/>
      <c r="N28" s="28"/>
      <c r="O28" s="27"/>
      <c r="P28" s="32"/>
      <c r="Q28" s="33"/>
    </row>
    <row r="29" spans="2:17">
      <c r="G29" s="10"/>
      <c r="H29" s="10"/>
    </row>
  </sheetData>
  <autoFilter ref="B8:O28" xr:uid="{F2F9FC6D-82D2-407B-9CF6-7A4F86C20B8E}"/>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2F21-9095-4C40-8396-68A32026432A}">
  <dimension ref="A2:Q66"/>
  <sheetViews>
    <sheetView zoomScaleNormal="100" workbookViewId="0">
      <pane xSplit="10" ySplit="8" topLeftCell="Q46" activePane="bottomRight" state="frozen"/>
      <selection pane="topRight" activeCell="K1" sqref="K1"/>
      <selection pane="bottomLeft" activeCell="A9" sqref="A9"/>
      <selection pane="bottomRight" activeCell="Q59" sqref="Q59:Q63"/>
    </sheetView>
  </sheetViews>
  <sheetFormatPr defaultColWidth="12.75" defaultRowHeight="13.5"/>
  <cols>
    <col min="1" max="1" width="9.75" style="571" customWidth="1"/>
    <col min="2" max="2" width="20.5" style="864" bestFit="1" customWidth="1"/>
    <col min="3" max="3" width="18.5" style="571" bestFit="1" customWidth="1"/>
    <col min="4" max="4" width="12.375" style="571" customWidth="1"/>
    <col min="5" max="5" width="46.5" style="864" customWidth="1"/>
    <col min="6" max="6" width="5.75" style="571" bestFit="1" customWidth="1"/>
    <col min="7" max="7" width="13.125" style="571" customWidth="1"/>
    <col min="8" max="8" width="13.125" style="571" bestFit="1" customWidth="1"/>
    <col min="9" max="9" width="9" style="865" bestFit="1" customWidth="1"/>
    <col min="10" max="10" width="34.25" style="864" customWidth="1"/>
    <col min="11" max="11" width="34.125" style="864" customWidth="1"/>
    <col min="12" max="12" width="19.125" style="864" bestFit="1" customWidth="1"/>
    <col min="13" max="13" width="16.75" style="864" customWidth="1"/>
    <col min="14" max="14" width="5.375" style="571" bestFit="1" customWidth="1"/>
    <col min="15" max="15" width="18.875" style="865" customWidth="1"/>
    <col min="16" max="16" width="20.5" style="866" customWidth="1"/>
    <col min="17" max="17" width="22.375" style="867" customWidth="1"/>
    <col min="18" max="18" width="14.75" style="571" customWidth="1"/>
    <col min="19" max="256" width="12.75" style="571"/>
    <col min="257" max="257" width="9.75" style="571" customWidth="1"/>
    <col min="258" max="258" width="20.5" style="571" bestFit="1" customWidth="1"/>
    <col min="259" max="259" width="18.5" style="571" bestFit="1" customWidth="1"/>
    <col min="260" max="260" width="12.375" style="571" customWidth="1"/>
    <col min="261" max="261" width="46.5" style="571" customWidth="1"/>
    <col min="262" max="262" width="5.75" style="571" bestFit="1" customWidth="1"/>
    <col min="263" max="263" width="13.125" style="571" customWidth="1"/>
    <col min="264" max="264" width="13.125" style="571" bestFit="1" customWidth="1"/>
    <col min="265" max="265" width="9" style="571" bestFit="1" customWidth="1"/>
    <col min="266" max="266" width="34.25" style="571" customWidth="1"/>
    <col min="267" max="267" width="34.125" style="571" customWidth="1"/>
    <col min="268" max="268" width="19.125" style="571" bestFit="1" customWidth="1"/>
    <col min="269" max="269" width="16.75" style="571" customWidth="1"/>
    <col min="270" max="270" width="5.375" style="571" bestFit="1" customWidth="1"/>
    <col min="271" max="271" width="18.875" style="571" customWidth="1"/>
    <col min="272" max="272" width="20.5" style="571" customWidth="1"/>
    <col min="273" max="273" width="22.375" style="571" customWidth="1"/>
    <col min="274" max="274" width="14.75" style="571" customWidth="1"/>
    <col min="275" max="512" width="12.75" style="571"/>
    <col min="513" max="513" width="9.75" style="571" customWidth="1"/>
    <col min="514" max="514" width="20.5" style="571" bestFit="1" customWidth="1"/>
    <col min="515" max="515" width="18.5" style="571" bestFit="1" customWidth="1"/>
    <col min="516" max="516" width="12.375" style="571" customWidth="1"/>
    <col min="517" max="517" width="46.5" style="571" customWidth="1"/>
    <col min="518" max="518" width="5.75" style="571" bestFit="1" customWidth="1"/>
    <col min="519" max="519" width="13.125" style="571" customWidth="1"/>
    <col min="520" max="520" width="13.125" style="571" bestFit="1" customWidth="1"/>
    <col min="521" max="521" width="9" style="571" bestFit="1" customWidth="1"/>
    <col min="522" max="522" width="34.25" style="571" customWidth="1"/>
    <col min="523" max="523" width="34.125" style="571" customWidth="1"/>
    <col min="524" max="524" width="19.125" style="571" bestFit="1" customWidth="1"/>
    <col min="525" max="525" width="16.75" style="571" customWidth="1"/>
    <col min="526" max="526" width="5.375" style="571" bestFit="1" customWidth="1"/>
    <col min="527" max="527" width="18.875" style="571" customWidth="1"/>
    <col min="528" max="528" width="20.5" style="571" customWidth="1"/>
    <col min="529" max="529" width="22.375" style="571" customWidth="1"/>
    <col min="530" max="530" width="14.75" style="571" customWidth="1"/>
    <col min="531" max="768" width="12.75" style="571"/>
    <col min="769" max="769" width="9.75" style="571" customWidth="1"/>
    <col min="770" max="770" width="20.5" style="571" bestFit="1" customWidth="1"/>
    <col min="771" max="771" width="18.5" style="571" bestFit="1" customWidth="1"/>
    <col min="772" max="772" width="12.375" style="571" customWidth="1"/>
    <col min="773" max="773" width="46.5" style="571" customWidth="1"/>
    <col min="774" max="774" width="5.75" style="571" bestFit="1" customWidth="1"/>
    <col min="775" max="775" width="13.125" style="571" customWidth="1"/>
    <col min="776" max="776" width="13.125" style="571" bestFit="1" customWidth="1"/>
    <col min="777" max="777" width="9" style="571" bestFit="1" customWidth="1"/>
    <col min="778" max="778" width="34.25" style="571" customWidth="1"/>
    <col min="779" max="779" width="34.125" style="571" customWidth="1"/>
    <col min="780" max="780" width="19.125" style="571" bestFit="1" customWidth="1"/>
    <col min="781" max="781" width="16.75" style="571" customWidth="1"/>
    <col min="782" max="782" width="5.375" style="571" bestFit="1" customWidth="1"/>
    <col min="783" max="783" width="18.875" style="571" customWidth="1"/>
    <col min="784" max="784" width="20.5" style="571" customWidth="1"/>
    <col min="785" max="785" width="22.375" style="571" customWidth="1"/>
    <col min="786" max="786" width="14.75" style="571" customWidth="1"/>
    <col min="787" max="1024" width="12.75" style="571"/>
    <col min="1025" max="1025" width="9.75" style="571" customWidth="1"/>
    <col min="1026" max="1026" width="20.5" style="571" bestFit="1" customWidth="1"/>
    <col min="1027" max="1027" width="18.5" style="571" bestFit="1" customWidth="1"/>
    <col min="1028" max="1028" width="12.375" style="571" customWidth="1"/>
    <col min="1029" max="1029" width="46.5" style="571" customWidth="1"/>
    <col min="1030" max="1030" width="5.75" style="571" bestFit="1" customWidth="1"/>
    <col min="1031" max="1031" width="13.125" style="571" customWidth="1"/>
    <col min="1032" max="1032" width="13.125" style="571" bestFit="1" customWidth="1"/>
    <col min="1033" max="1033" width="9" style="571" bestFit="1" customWidth="1"/>
    <col min="1034" max="1034" width="34.25" style="571" customWidth="1"/>
    <col min="1035" max="1035" width="34.125" style="571" customWidth="1"/>
    <col min="1036" max="1036" width="19.125" style="571" bestFit="1" customWidth="1"/>
    <col min="1037" max="1037" width="16.75" style="571" customWidth="1"/>
    <col min="1038" max="1038" width="5.375" style="571" bestFit="1" customWidth="1"/>
    <col min="1039" max="1039" width="18.875" style="571" customWidth="1"/>
    <col min="1040" max="1040" width="20.5" style="571" customWidth="1"/>
    <col min="1041" max="1041" width="22.375" style="571" customWidth="1"/>
    <col min="1042" max="1042" width="14.75" style="571" customWidth="1"/>
    <col min="1043" max="1280" width="12.75" style="571"/>
    <col min="1281" max="1281" width="9.75" style="571" customWidth="1"/>
    <col min="1282" max="1282" width="20.5" style="571" bestFit="1" customWidth="1"/>
    <col min="1283" max="1283" width="18.5" style="571" bestFit="1" customWidth="1"/>
    <col min="1284" max="1284" width="12.375" style="571" customWidth="1"/>
    <col min="1285" max="1285" width="46.5" style="571" customWidth="1"/>
    <col min="1286" max="1286" width="5.75" style="571" bestFit="1" customWidth="1"/>
    <col min="1287" max="1287" width="13.125" style="571" customWidth="1"/>
    <col min="1288" max="1288" width="13.125" style="571" bestFit="1" customWidth="1"/>
    <col min="1289" max="1289" width="9" style="571" bestFit="1" customWidth="1"/>
    <col min="1290" max="1290" width="34.25" style="571" customWidth="1"/>
    <col min="1291" max="1291" width="34.125" style="571" customWidth="1"/>
    <col min="1292" max="1292" width="19.125" style="571" bestFit="1" customWidth="1"/>
    <col min="1293" max="1293" width="16.75" style="571" customWidth="1"/>
    <col min="1294" max="1294" width="5.375" style="571" bestFit="1" customWidth="1"/>
    <col min="1295" max="1295" width="18.875" style="571" customWidth="1"/>
    <col min="1296" max="1296" width="20.5" style="571" customWidth="1"/>
    <col min="1297" max="1297" width="22.375" style="571" customWidth="1"/>
    <col min="1298" max="1298" width="14.75" style="571" customWidth="1"/>
    <col min="1299" max="1536" width="12.75" style="571"/>
    <col min="1537" max="1537" width="9.75" style="571" customWidth="1"/>
    <col min="1538" max="1538" width="20.5" style="571" bestFit="1" customWidth="1"/>
    <col min="1539" max="1539" width="18.5" style="571" bestFit="1" customWidth="1"/>
    <col min="1540" max="1540" width="12.375" style="571" customWidth="1"/>
    <col min="1541" max="1541" width="46.5" style="571" customWidth="1"/>
    <col min="1542" max="1542" width="5.75" style="571" bestFit="1" customWidth="1"/>
    <col min="1543" max="1543" width="13.125" style="571" customWidth="1"/>
    <col min="1544" max="1544" width="13.125" style="571" bestFit="1" customWidth="1"/>
    <col min="1545" max="1545" width="9" style="571" bestFit="1" customWidth="1"/>
    <col min="1546" max="1546" width="34.25" style="571" customWidth="1"/>
    <col min="1547" max="1547" width="34.125" style="571" customWidth="1"/>
    <col min="1548" max="1548" width="19.125" style="571" bestFit="1" customWidth="1"/>
    <col min="1549" max="1549" width="16.75" style="571" customWidth="1"/>
    <col min="1550" max="1550" width="5.375" style="571" bestFit="1" customWidth="1"/>
    <col min="1551" max="1551" width="18.875" style="571" customWidth="1"/>
    <col min="1552" max="1552" width="20.5" style="571" customWidth="1"/>
    <col min="1553" max="1553" width="22.375" style="571" customWidth="1"/>
    <col min="1554" max="1554" width="14.75" style="571" customWidth="1"/>
    <col min="1555" max="1792" width="12.75" style="571"/>
    <col min="1793" max="1793" width="9.75" style="571" customWidth="1"/>
    <col min="1794" max="1794" width="20.5" style="571" bestFit="1" customWidth="1"/>
    <col min="1795" max="1795" width="18.5" style="571" bestFit="1" customWidth="1"/>
    <col min="1796" max="1796" width="12.375" style="571" customWidth="1"/>
    <col min="1797" max="1797" width="46.5" style="571" customWidth="1"/>
    <col min="1798" max="1798" width="5.75" style="571" bestFit="1" customWidth="1"/>
    <col min="1799" max="1799" width="13.125" style="571" customWidth="1"/>
    <col min="1800" max="1800" width="13.125" style="571" bestFit="1" customWidth="1"/>
    <col min="1801" max="1801" width="9" style="571" bestFit="1" customWidth="1"/>
    <col min="1802" max="1802" width="34.25" style="571" customWidth="1"/>
    <col min="1803" max="1803" width="34.125" style="571" customWidth="1"/>
    <col min="1804" max="1804" width="19.125" style="571" bestFit="1" customWidth="1"/>
    <col min="1805" max="1805" width="16.75" style="571" customWidth="1"/>
    <col min="1806" max="1806" width="5.375" style="571" bestFit="1" customWidth="1"/>
    <col min="1807" max="1807" width="18.875" style="571" customWidth="1"/>
    <col min="1808" max="1808" width="20.5" style="571" customWidth="1"/>
    <col min="1809" max="1809" width="22.375" style="571" customWidth="1"/>
    <col min="1810" max="1810" width="14.75" style="571" customWidth="1"/>
    <col min="1811" max="2048" width="12.75" style="571"/>
    <col min="2049" max="2049" width="9.75" style="571" customWidth="1"/>
    <col min="2050" max="2050" width="20.5" style="571" bestFit="1" customWidth="1"/>
    <col min="2051" max="2051" width="18.5" style="571" bestFit="1" customWidth="1"/>
    <col min="2052" max="2052" width="12.375" style="571" customWidth="1"/>
    <col min="2053" max="2053" width="46.5" style="571" customWidth="1"/>
    <col min="2054" max="2054" width="5.75" style="571" bestFit="1" customWidth="1"/>
    <col min="2055" max="2055" width="13.125" style="571" customWidth="1"/>
    <col min="2056" max="2056" width="13.125" style="571" bestFit="1" customWidth="1"/>
    <col min="2057" max="2057" width="9" style="571" bestFit="1" customWidth="1"/>
    <col min="2058" max="2058" width="34.25" style="571" customWidth="1"/>
    <col min="2059" max="2059" width="34.125" style="571" customWidth="1"/>
    <col min="2060" max="2060" width="19.125" style="571" bestFit="1" customWidth="1"/>
    <col min="2061" max="2061" width="16.75" style="571" customWidth="1"/>
    <col min="2062" max="2062" width="5.375" style="571" bestFit="1" customWidth="1"/>
    <col min="2063" max="2063" width="18.875" style="571" customWidth="1"/>
    <col min="2064" max="2064" width="20.5" style="571" customWidth="1"/>
    <col min="2065" max="2065" width="22.375" style="571" customWidth="1"/>
    <col min="2066" max="2066" width="14.75" style="571" customWidth="1"/>
    <col min="2067" max="2304" width="12.75" style="571"/>
    <col min="2305" max="2305" width="9.75" style="571" customWidth="1"/>
    <col min="2306" max="2306" width="20.5" style="571" bestFit="1" customWidth="1"/>
    <col min="2307" max="2307" width="18.5" style="571" bestFit="1" customWidth="1"/>
    <col min="2308" max="2308" width="12.375" style="571" customWidth="1"/>
    <col min="2309" max="2309" width="46.5" style="571" customWidth="1"/>
    <col min="2310" max="2310" width="5.75" style="571" bestFit="1" customWidth="1"/>
    <col min="2311" max="2311" width="13.125" style="571" customWidth="1"/>
    <col min="2312" max="2312" width="13.125" style="571" bestFit="1" customWidth="1"/>
    <col min="2313" max="2313" width="9" style="571" bestFit="1" customWidth="1"/>
    <col min="2314" max="2314" width="34.25" style="571" customWidth="1"/>
    <col min="2315" max="2315" width="34.125" style="571" customWidth="1"/>
    <col min="2316" max="2316" width="19.125" style="571" bestFit="1" customWidth="1"/>
    <col min="2317" max="2317" width="16.75" style="571" customWidth="1"/>
    <col min="2318" max="2318" width="5.375" style="571" bestFit="1" customWidth="1"/>
    <col min="2319" max="2319" width="18.875" style="571" customWidth="1"/>
    <col min="2320" max="2320" width="20.5" style="571" customWidth="1"/>
    <col min="2321" max="2321" width="22.375" style="571" customWidth="1"/>
    <col min="2322" max="2322" width="14.75" style="571" customWidth="1"/>
    <col min="2323" max="2560" width="12.75" style="571"/>
    <col min="2561" max="2561" width="9.75" style="571" customWidth="1"/>
    <col min="2562" max="2562" width="20.5" style="571" bestFit="1" customWidth="1"/>
    <col min="2563" max="2563" width="18.5" style="571" bestFit="1" customWidth="1"/>
    <col min="2564" max="2564" width="12.375" style="571" customWidth="1"/>
    <col min="2565" max="2565" width="46.5" style="571" customWidth="1"/>
    <col min="2566" max="2566" width="5.75" style="571" bestFit="1" customWidth="1"/>
    <col min="2567" max="2567" width="13.125" style="571" customWidth="1"/>
    <col min="2568" max="2568" width="13.125" style="571" bestFit="1" customWidth="1"/>
    <col min="2569" max="2569" width="9" style="571" bestFit="1" customWidth="1"/>
    <col min="2570" max="2570" width="34.25" style="571" customWidth="1"/>
    <col min="2571" max="2571" width="34.125" style="571" customWidth="1"/>
    <col min="2572" max="2572" width="19.125" style="571" bestFit="1" customWidth="1"/>
    <col min="2573" max="2573" width="16.75" style="571" customWidth="1"/>
    <col min="2574" max="2574" width="5.375" style="571" bestFit="1" customWidth="1"/>
    <col min="2575" max="2575" width="18.875" style="571" customWidth="1"/>
    <col min="2576" max="2576" width="20.5" style="571" customWidth="1"/>
    <col min="2577" max="2577" width="22.375" style="571" customWidth="1"/>
    <col min="2578" max="2578" width="14.75" style="571" customWidth="1"/>
    <col min="2579" max="2816" width="12.75" style="571"/>
    <col min="2817" max="2817" width="9.75" style="571" customWidth="1"/>
    <col min="2818" max="2818" width="20.5" style="571" bestFit="1" customWidth="1"/>
    <col min="2819" max="2819" width="18.5" style="571" bestFit="1" customWidth="1"/>
    <col min="2820" max="2820" width="12.375" style="571" customWidth="1"/>
    <col min="2821" max="2821" width="46.5" style="571" customWidth="1"/>
    <col min="2822" max="2822" width="5.75" style="571" bestFit="1" customWidth="1"/>
    <col min="2823" max="2823" width="13.125" style="571" customWidth="1"/>
    <col min="2824" max="2824" width="13.125" style="571" bestFit="1" customWidth="1"/>
    <col min="2825" max="2825" width="9" style="571" bestFit="1" customWidth="1"/>
    <col min="2826" max="2826" width="34.25" style="571" customWidth="1"/>
    <col min="2827" max="2827" width="34.125" style="571" customWidth="1"/>
    <col min="2828" max="2828" width="19.125" style="571" bestFit="1" customWidth="1"/>
    <col min="2829" max="2829" width="16.75" style="571" customWidth="1"/>
    <col min="2830" max="2830" width="5.375" style="571" bestFit="1" customWidth="1"/>
    <col min="2831" max="2831" width="18.875" style="571" customWidth="1"/>
    <col min="2832" max="2832" width="20.5" style="571" customWidth="1"/>
    <col min="2833" max="2833" width="22.375" style="571" customWidth="1"/>
    <col min="2834" max="2834" width="14.75" style="571" customWidth="1"/>
    <col min="2835" max="3072" width="12.75" style="571"/>
    <col min="3073" max="3073" width="9.75" style="571" customWidth="1"/>
    <col min="3074" max="3074" width="20.5" style="571" bestFit="1" customWidth="1"/>
    <col min="3075" max="3075" width="18.5" style="571" bestFit="1" customWidth="1"/>
    <col min="3076" max="3076" width="12.375" style="571" customWidth="1"/>
    <col min="3077" max="3077" width="46.5" style="571" customWidth="1"/>
    <col min="3078" max="3078" width="5.75" style="571" bestFit="1" customWidth="1"/>
    <col min="3079" max="3079" width="13.125" style="571" customWidth="1"/>
    <col min="3080" max="3080" width="13.125" style="571" bestFit="1" customWidth="1"/>
    <col min="3081" max="3081" width="9" style="571" bestFit="1" customWidth="1"/>
    <col min="3082" max="3082" width="34.25" style="571" customWidth="1"/>
    <col min="3083" max="3083" width="34.125" style="571" customWidth="1"/>
    <col min="3084" max="3084" width="19.125" style="571" bestFit="1" customWidth="1"/>
    <col min="3085" max="3085" width="16.75" style="571" customWidth="1"/>
    <col min="3086" max="3086" width="5.375" style="571" bestFit="1" customWidth="1"/>
    <col min="3087" max="3087" width="18.875" style="571" customWidth="1"/>
    <col min="3088" max="3088" width="20.5" style="571" customWidth="1"/>
    <col min="3089" max="3089" width="22.375" style="571" customWidth="1"/>
    <col min="3090" max="3090" width="14.75" style="571" customWidth="1"/>
    <col min="3091" max="3328" width="12.75" style="571"/>
    <col min="3329" max="3329" width="9.75" style="571" customWidth="1"/>
    <col min="3330" max="3330" width="20.5" style="571" bestFit="1" customWidth="1"/>
    <col min="3331" max="3331" width="18.5" style="571" bestFit="1" customWidth="1"/>
    <col min="3332" max="3332" width="12.375" style="571" customWidth="1"/>
    <col min="3333" max="3333" width="46.5" style="571" customWidth="1"/>
    <col min="3334" max="3334" width="5.75" style="571" bestFit="1" customWidth="1"/>
    <col min="3335" max="3335" width="13.125" style="571" customWidth="1"/>
    <col min="3336" max="3336" width="13.125" style="571" bestFit="1" customWidth="1"/>
    <col min="3337" max="3337" width="9" style="571" bestFit="1" customWidth="1"/>
    <col min="3338" max="3338" width="34.25" style="571" customWidth="1"/>
    <col min="3339" max="3339" width="34.125" style="571" customWidth="1"/>
    <col min="3340" max="3340" width="19.125" style="571" bestFit="1" customWidth="1"/>
    <col min="3341" max="3341" width="16.75" style="571" customWidth="1"/>
    <col min="3342" max="3342" width="5.375" style="571" bestFit="1" customWidth="1"/>
    <col min="3343" max="3343" width="18.875" style="571" customWidth="1"/>
    <col min="3344" max="3344" width="20.5" style="571" customWidth="1"/>
    <col min="3345" max="3345" width="22.375" style="571" customWidth="1"/>
    <col min="3346" max="3346" width="14.75" style="571" customWidth="1"/>
    <col min="3347" max="3584" width="12.75" style="571"/>
    <col min="3585" max="3585" width="9.75" style="571" customWidth="1"/>
    <col min="3586" max="3586" width="20.5" style="571" bestFit="1" customWidth="1"/>
    <col min="3587" max="3587" width="18.5" style="571" bestFit="1" customWidth="1"/>
    <col min="3588" max="3588" width="12.375" style="571" customWidth="1"/>
    <col min="3589" max="3589" width="46.5" style="571" customWidth="1"/>
    <col min="3590" max="3590" width="5.75" style="571" bestFit="1" customWidth="1"/>
    <col min="3591" max="3591" width="13.125" style="571" customWidth="1"/>
    <col min="3592" max="3592" width="13.125" style="571" bestFit="1" customWidth="1"/>
    <col min="3593" max="3593" width="9" style="571" bestFit="1" customWidth="1"/>
    <col min="3594" max="3594" width="34.25" style="571" customWidth="1"/>
    <col min="3595" max="3595" width="34.125" style="571" customWidth="1"/>
    <col min="3596" max="3596" width="19.125" style="571" bestFit="1" customWidth="1"/>
    <col min="3597" max="3597" width="16.75" style="571" customWidth="1"/>
    <col min="3598" max="3598" width="5.375" style="571" bestFit="1" customWidth="1"/>
    <col min="3599" max="3599" width="18.875" style="571" customWidth="1"/>
    <col min="3600" max="3600" width="20.5" style="571" customWidth="1"/>
    <col min="3601" max="3601" width="22.375" style="571" customWidth="1"/>
    <col min="3602" max="3602" width="14.75" style="571" customWidth="1"/>
    <col min="3603" max="3840" width="12.75" style="571"/>
    <col min="3841" max="3841" width="9.75" style="571" customWidth="1"/>
    <col min="3842" max="3842" width="20.5" style="571" bestFit="1" customWidth="1"/>
    <col min="3843" max="3843" width="18.5" style="571" bestFit="1" customWidth="1"/>
    <col min="3844" max="3844" width="12.375" style="571" customWidth="1"/>
    <col min="3845" max="3845" width="46.5" style="571" customWidth="1"/>
    <col min="3846" max="3846" width="5.75" style="571" bestFit="1" customWidth="1"/>
    <col min="3847" max="3847" width="13.125" style="571" customWidth="1"/>
    <col min="3848" max="3848" width="13.125" style="571" bestFit="1" customWidth="1"/>
    <col min="3849" max="3849" width="9" style="571" bestFit="1" customWidth="1"/>
    <col min="3850" max="3850" width="34.25" style="571" customWidth="1"/>
    <col min="3851" max="3851" width="34.125" style="571" customWidth="1"/>
    <col min="3852" max="3852" width="19.125" style="571" bestFit="1" customWidth="1"/>
    <col min="3853" max="3853" width="16.75" style="571" customWidth="1"/>
    <col min="3854" max="3854" width="5.375" style="571" bestFit="1" customWidth="1"/>
    <col min="3855" max="3855" width="18.875" style="571" customWidth="1"/>
    <col min="3856" max="3856" width="20.5" style="571" customWidth="1"/>
    <col min="3857" max="3857" width="22.375" style="571" customWidth="1"/>
    <col min="3858" max="3858" width="14.75" style="571" customWidth="1"/>
    <col min="3859" max="4096" width="12.75" style="571"/>
    <col min="4097" max="4097" width="9.75" style="571" customWidth="1"/>
    <col min="4098" max="4098" width="20.5" style="571" bestFit="1" customWidth="1"/>
    <col min="4099" max="4099" width="18.5" style="571" bestFit="1" customWidth="1"/>
    <col min="4100" max="4100" width="12.375" style="571" customWidth="1"/>
    <col min="4101" max="4101" width="46.5" style="571" customWidth="1"/>
    <col min="4102" max="4102" width="5.75" style="571" bestFit="1" customWidth="1"/>
    <col min="4103" max="4103" width="13.125" style="571" customWidth="1"/>
    <col min="4104" max="4104" width="13.125" style="571" bestFit="1" customWidth="1"/>
    <col min="4105" max="4105" width="9" style="571" bestFit="1" customWidth="1"/>
    <col min="4106" max="4106" width="34.25" style="571" customWidth="1"/>
    <col min="4107" max="4107" width="34.125" style="571" customWidth="1"/>
    <col min="4108" max="4108" width="19.125" style="571" bestFit="1" customWidth="1"/>
    <col min="4109" max="4109" width="16.75" style="571" customWidth="1"/>
    <col min="4110" max="4110" width="5.375" style="571" bestFit="1" customWidth="1"/>
    <col min="4111" max="4111" width="18.875" style="571" customWidth="1"/>
    <col min="4112" max="4112" width="20.5" style="571" customWidth="1"/>
    <col min="4113" max="4113" width="22.375" style="571" customWidth="1"/>
    <col min="4114" max="4114" width="14.75" style="571" customWidth="1"/>
    <col min="4115" max="4352" width="12.75" style="571"/>
    <col min="4353" max="4353" width="9.75" style="571" customWidth="1"/>
    <col min="4354" max="4354" width="20.5" style="571" bestFit="1" customWidth="1"/>
    <col min="4355" max="4355" width="18.5" style="571" bestFit="1" customWidth="1"/>
    <col min="4356" max="4356" width="12.375" style="571" customWidth="1"/>
    <col min="4357" max="4357" width="46.5" style="571" customWidth="1"/>
    <col min="4358" max="4358" width="5.75" style="571" bestFit="1" customWidth="1"/>
    <col min="4359" max="4359" width="13.125" style="571" customWidth="1"/>
    <col min="4360" max="4360" width="13.125" style="571" bestFit="1" customWidth="1"/>
    <col min="4361" max="4361" width="9" style="571" bestFit="1" customWidth="1"/>
    <col min="4362" max="4362" width="34.25" style="571" customWidth="1"/>
    <col min="4363" max="4363" width="34.125" style="571" customWidth="1"/>
    <col min="4364" max="4364" width="19.125" style="571" bestFit="1" customWidth="1"/>
    <col min="4365" max="4365" width="16.75" style="571" customWidth="1"/>
    <col min="4366" max="4366" width="5.375" style="571" bestFit="1" customWidth="1"/>
    <col min="4367" max="4367" width="18.875" style="571" customWidth="1"/>
    <col min="4368" max="4368" width="20.5" style="571" customWidth="1"/>
    <col min="4369" max="4369" width="22.375" style="571" customWidth="1"/>
    <col min="4370" max="4370" width="14.75" style="571" customWidth="1"/>
    <col min="4371" max="4608" width="12.75" style="571"/>
    <col min="4609" max="4609" width="9.75" style="571" customWidth="1"/>
    <col min="4610" max="4610" width="20.5" style="571" bestFit="1" customWidth="1"/>
    <col min="4611" max="4611" width="18.5" style="571" bestFit="1" customWidth="1"/>
    <col min="4612" max="4612" width="12.375" style="571" customWidth="1"/>
    <col min="4613" max="4613" width="46.5" style="571" customWidth="1"/>
    <col min="4614" max="4614" width="5.75" style="571" bestFit="1" customWidth="1"/>
    <col min="4615" max="4615" width="13.125" style="571" customWidth="1"/>
    <col min="4616" max="4616" width="13.125" style="571" bestFit="1" customWidth="1"/>
    <col min="4617" max="4617" width="9" style="571" bestFit="1" customWidth="1"/>
    <col min="4618" max="4618" width="34.25" style="571" customWidth="1"/>
    <col min="4619" max="4619" width="34.125" style="571" customWidth="1"/>
    <col min="4620" max="4620" width="19.125" style="571" bestFit="1" customWidth="1"/>
    <col min="4621" max="4621" width="16.75" style="571" customWidth="1"/>
    <col min="4622" max="4622" width="5.375" style="571" bestFit="1" customWidth="1"/>
    <col min="4623" max="4623" width="18.875" style="571" customWidth="1"/>
    <col min="4624" max="4624" width="20.5" style="571" customWidth="1"/>
    <col min="4625" max="4625" width="22.375" style="571" customWidth="1"/>
    <col min="4626" max="4626" width="14.75" style="571" customWidth="1"/>
    <col min="4627" max="4864" width="12.75" style="571"/>
    <col min="4865" max="4865" width="9.75" style="571" customWidth="1"/>
    <col min="4866" max="4866" width="20.5" style="571" bestFit="1" customWidth="1"/>
    <col min="4867" max="4867" width="18.5" style="571" bestFit="1" customWidth="1"/>
    <col min="4868" max="4868" width="12.375" style="571" customWidth="1"/>
    <col min="4869" max="4869" width="46.5" style="571" customWidth="1"/>
    <col min="4870" max="4870" width="5.75" style="571" bestFit="1" customWidth="1"/>
    <col min="4871" max="4871" width="13.125" style="571" customWidth="1"/>
    <col min="4872" max="4872" width="13.125" style="571" bestFit="1" customWidth="1"/>
    <col min="4873" max="4873" width="9" style="571" bestFit="1" customWidth="1"/>
    <col min="4874" max="4874" width="34.25" style="571" customWidth="1"/>
    <col min="4875" max="4875" width="34.125" style="571" customWidth="1"/>
    <col min="4876" max="4876" width="19.125" style="571" bestFit="1" customWidth="1"/>
    <col min="4877" max="4877" width="16.75" style="571" customWidth="1"/>
    <col min="4878" max="4878" width="5.375" style="571" bestFit="1" customWidth="1"/>
    <col min="4879" max="4879" width="18.875" style="571" customWidth="1"/>
    <col min="4880" max="4880" width="20.5" style="571" customWidth="1"/>
    <col min="4881" max="4881" width="22.375" style="571" customWidth="1"/>
    <col min="4882" max="4882" width="14.75" style="571" customWidth="1"/>
    <col min="4883" max="5120" width="12.75" style="571"/>
    <col min="5121" max="5121" width="9.75" style="571" customWidth="1"/>
    <col min="5122" max="5122" width="20.5" style="571" bestFit="1" customWidth="1"/>
    <col min="5123" max="5123" width="18.5" style="571" bestFit="1" customWidth="1"/>
    <col min="5124" max="5124" width="12.375" style="571" customWidth="1"/>
    <col min="5125" max="5125" width="46.5" style="571" customWidth="1"/>
    <col min="5126" max="5126" width="5.75" style="571" bestFit="1" customWidth="1"/>
    <col min="5127" max="5127" width="13.125" style="571" customWidth="1"/>
    <col min="5128" max="5128" width="13.125" style="571" bestFit="1" customWidth="1"/>
    <col min="5129" max="5129" width="9" style="571" bestFit="1" customWidth="1"/>
    <col min="5130" max="5130" width="34.25" style="571" customWidth="1"/>
    <col min="5131" max="5131" width="34.125" style="571" customWidth="1"/>
    <col min="5132" max="5132" width="19.125" style="571" bestFit="1" customWidth="1"/>
    <col min="5133" max="5133" width="16.75" style="571" customWidth="1"/>
    <col min="5134" max="5134" width="5.375" style="571" bestFit="1" customWidth="1"/>
    <col min="5135" max="5135" width="18.875" style="571" customWidth="1"/>
    <col min="5136" max="5136" width="20.5" style="571" customWidth="1"/>
    <col min="5137" max="5137" width="22.375" style="571" customWidth="1"/>
    <col min="5138" max="5138" width="14.75" style="571" customWidth="1"/>
    <col min="5139" max="5376" width="12.75" style="571"/>
    <col min="5377" max="5377" width="9.75" style="571" customWidth="1"/>
    <col min="5378" max="5378" width="20.5" style="571" bestFit="1" customWidth="1"/>
    <col min="5379" max="5379" width="18.5" style="571" bestFit="1" customWidth="1"/>
    <col min="5380" max="5380" width="12.375" style="571" customWidth="1"/>
    <col min="5381" max="5381" width="46.5" style="571" customWidth="1"/>
    <col min="5382" max="5382" width="5.75" style="571" bestFit="1" customWidth="1"/>
    <col min="5383" max="5383" width="13.125" style="571" customWidth="1"/>
    <col min="5384" max="5384" width="13.125" style="571" bestFit="1" customWidth="1"/>
    <col min="5385" max="5385" width="9" style="571" bestFit="1" customWidth="1"/>
    <col min="5386" max="5386" width="34.25" style="571" customWidth="1"/>
    <col min="5387" max="5387" width="34.125" style="571" customWidth="1"/>
    <col min="5388" max="5388" width="19.125" style="571" bestFit="1" customWidth="1"/>
    <col min="5389" max="5389" width="16.75" style="571" customWidth="1"/>
    <col min="5390" max="5390" width="5.375" style="571" bestFit="1" customWidth="1"/>
    <col min="5391" max="5391" width="18.875" style="571" customWidth="1"/>
    <col min="5392" max="5392" width="20.5" style="571" customWidth="1"/>
    <col min="5393" max="5393" width="22.375" style="571" customWidth="1"/>
    <col min="5394" max="5394" width="14.75" style="571" customWidth="1"/>
    <col min="5395" max="5632" width="12.75" style="571"/>
    <col min="5633" max="5633" width="9.75" style="571" customWidth="1"/>
    <col min="5634" max="5634" width="20.5" style="571" bestFit="1" customWidth="1"/>
    <col min="5635" max="5635" width="18.5" style="571" bestFit="1" customWidth="1"/>
    <col min="5636" max="5636" width="12.375" style="571" customWidth="1"/>
    <col min="5637" max="5637" width="46.5" style="571" customWidth="1"/>
    <col min="5638" max="5638" width="5.75" style="571" bestFit="1" customWidth="1"/>
    <col min="5639" max="5639" width="13.125" style="571" customWidth="1"/>
    <col min="5640" max="5640" width="13.125" style="571" bestFit="1" customWidth="1"/>
    <col min="5641" max="5641" width="9" style="571" bestFit="1" customWidth="1"/>
    <col min="5642" max="5642" width="34.25" style="571" customWidth="1"/>
    <col min="5643" max="5643" width="34.125" style="571" customWidth="1"/>
    <col min="5644" max="5644" width="19.125" style="571" bestFit="1" customWidth="1"/>
    <col min="5645" max="5645" width="16.75" style="571" customWidth="1"/>
    <col min="5646" max="5646" width="5.375" style="571" bestFit="1" customWidth="1"/>
    <col min="5647" max="5647" width="18.875" style="571" customWidth="1"/>
    <col min="5648" max="5648" width="20.5" style="571" customWidth="1"/>
    <col min="5649" max="5649" width="22.375" style="571" customWidth="1"/>
    <col min="5650" max="5650" width="14.75" style="571" customWidth="1"/>
    <col min="5651" max="5888" width="12.75" style="571"/>
    <col min="5889" max="5889" width="9.75" style="571" customWidth="1"/>
    <col min="5890" max="5890" width="20.5" style="571" bestFit="1" customWidth="1"/>
    <col min="5891" max="5891" width="18.5" style="571" bestFit="1" customWidth="1"/>
    <col min="5892" max="5892" width="12.375" style="571" customWidth="1"/>
    <col min="5893" max="5893" width="46.5" style="571" customWidth="1"/>
    <col min="5894" max="5894" width="5.75" style="571" bestFit="1" customWidth="1"/>
    <col min="5895" max="5895" width="13.125" style="571" customWidth="1"/>
    <col min="5896" max="5896" width="13.125" style="571" bestFit="1" customWidth="1"/>
    <col min="5897" max="5897" width="9" style="571" bestFit="1" customWidth="1"/>
    <col min="5898" max="5898" width="34.25" style="571" customWidth="1"/>
    <col min="5899" max="5899" width="34.125" style="571" customWidth="1"/>
    <col min="5900" max="5900" width="19.125" style="571" bestFit="1" customWidth="1"/>
    <col min="5901" max="5901" width="16.75" style="571" customWidth="1"/>
    <col min="5902" max="5902" width="5.375" style="571" bestFit="1" customWidth="1"/>
    <col min="5903" max="5903" width="18.875" style="571" customWidth="1"/>
    <col min="5904" max="5904" width="20.5" style="571" customWidth="1"/>
    <col min="5905" max="5905" width="22.375" style="571" customWidth="1"/>
    <col min="5906" max="5906" width="14.75" style="571" customWidth="1"/>
    <col min="5907" max="6144" width="12.75" style="571"/>
    <col min="6145" max="6145" width="9.75" style="571" customWidth="1"/>
    <col min="6146" max="6146" width="20.5" style="571" bestFit="1" customWidth="1"/>
    <col min="6147" max="6147" width="18.5" style="571" bestFit="1" customWidth="1"/>
    <col min="6148" max="6148" width="12.375" style="571" customWidth="1"/>
    <col min="6149" max="6149" width="46.5" style="571" customWidth="1"/>
    <col min="6150" max="6150" width="5.75" style="571" bestFit="1" customWidth="1"/>
    <col min="6151" max="6151" width="13.125" style="571" customWidth="1"/>
    <col min="6152" max="6152" width="13.125" style="571" bestFit="1" customWidth="1"/>
    <col min="6153" max="6153" width="9" style="571" bestFit="1" customWidth="1"/>
    <col min="6154" max="6154" width="34.25" style="571" customWidth="1"/>
    <col min="6155" max="6155" width="34.125" style="571" customWidth="1"/>
    <col min="6156" max="6156" width="19.125" style="571" bestFit="1" customWidth="1"/>
    <col min="6157" max="6157" width="16.75" style="571" customWidth="1"/>
    <col min="6158" max="6158" width="5.375" style="571" bestFit="1" customWidth="1"/>
    <col min="6159" max="6159" width="18.875" style="571" customWidth="1"/>
    <col min="6160" max="6160" width="20.5" style="571" customWidth="1"/>
    <col min="6161" max="6161" width="22.375" style="571" customWidth="1"/>
    <col min="6162" max="6162" width="14.75" style="571" customWidth="1"/>
    <col min="6163" max="6400" width="12.75" style="571"/>
    <col min="6401" max="6401" width="9.75" style="571" customWidth="1"/>
    <col min="6402" max="6402" width="20.5" style="571" bestFit="1" customWidth="1"/>
    <col min="6403" max="6403" width="18.5" style="571" bestFit="1" customWidth="1"/>
    <col min="6404" max="6404" width="12.375" style="571" customWidth="1"/>
    <col min="6405" max="6405" width="46.5" style="571" customWidth="1"/>
    <col min="6406" max="6406" width="5.75" style="571" bestFit="1" customWidth="1"/>
    <col min="6407" max="6407" width="13.125" style="571" customWidth="1"/>
    <col min="6408" max="6408" width="13.125" style="571" bestFit="1" customWidth="1"/>
    <col min="6409" max="6409" width="9" style="571" bestFit="1" customWidth="1"/>
    <col min="6410" max="6410" width="34.25" style="571" customWidth="1"/>
    <col min="6411" max="6411" width="34.125" style="571" customWidth="1"/>
    <col min="6412" max="6412" width="19.125" style="571" bestFit="1" customWidth="1"/>
    <col min="6413" max="6413" width="16.75" style="571" customWidth="1"/>
    <col min="6414" max="6414" width="5.375" style="571" bestFit="1" customWidth="1"/>
    <col min="6415" max="6415" width="18.875" style="571" customWidth="1"/>
    <col min="6416" max="6416" width="20.5" style="571" customWidth="1"/>
    <col min="6417" max="6417" width="22.375" style="571" customWidth="1"/>
    <col min="6418" max="6418" width="14.75" style="571" customWidth="1"/>
    <col min="6419" max="6656" width="12.75" style="571"/>
    <col min="6657" max="6657" width="9.75" style="571" customWidth="1"/>
    <col min="6658" max="6658" width="20.5" style="571" bestFit="1" customWidth="1"/>
    <col min="6659" max="6659" width="18.5" style="571" bestFit="1" customWidth="1"/>
    <col min="6660" max="6660" width="12.375" style="571" customWidth="1"/>
    <col min="6661" max="6661" width="46.5" style="571" customWidth="1"/>
    <col min="6662" max="6662" width="5.75" style="571" bestFit="1" customWidth="1"/>
    <col min="6663" max="6663" width="13.125" style="571" customWidth="1"/>
    <col min="6664" max="6664" width="13.125" style="571" bestFit="1" customWidth="1"/>
    <col min="6665" max="6665" width="9" style="571" bestFit="1" customWidth="1"/>
    <col min="6666" max="6666" width="34.25" style="571" customWidth="1"/>
    <col min="6667" max="6667" width="34.125" style="571" customWidth="1"/>
    <col min="6668" max="6668" width="19.125" style="571" bestFit="1" customWidth="1"/>
    <col min="6669" max="6669" width="16.75" style="571" customWidth="1"/>
    <col min="6670" max="6670" width="5.375" style="571" bestFit="1" customWidth="1"/>
    <col min="6671" max="6671" width="18.875" style="571" customWidth="1"/>
    <col min="6672" max="6672" width="20.5" style="571" customWidth="1"/>
    <col min="6673" max="6673" width="22.375" style="571" customWidth="1"/>
    <col min="6674" max="6674" width="14.75" style="571" customWidth="1"/>
    <col min="6675" max="6912" width="12.75" style="571"/>
    <col min="6913" max="6913" width="9.75" style="571" customWidth="1"/>
    <col min="6914" max="6914" width="20.5" style="571" bestFit="1" customWidth="1"/>
    <col min="6915" max="6915" width="18.5" style="571" bestFit="1" customWidth="1"/>
    <col min="6916" max="6916" width="12.375" style="571" customWidth="1"/>
    <col min="6917" max="6917" width="46.5" style="571" customWidth="1"/>
    <col min="6918" max="6918" width="5.75" style="571" bestFit="1" customWidth="1"/>
    <col min="6919" max="6919" width="13.125" style="571" customWidth="1"/>
    <col min="6920" max="6920" width="13.125" style="571" bestFit="1" customWidth="1"/>
    <col min="6921" max="6921" width="9" style="571" bestFit="1" customWidth="1"/>
    <col min="6922" max="6922" width="34.25" style="571" customWidth="1"/>
    <col min="6923" max="6923" width="34.125" style="571" customWidth="1"/>
    <col min="6924" max="6924" width="19.125" style="571" bestFit="1" customWidth="1"/>
    <col min="6925" max="6925" width="16.75" style="571" customWidth="1"/>
    <col min="6926" max="6926" width="5.375" style="571" bestFit="1" customWidth="1"/>
    <col min="6927" max="6927" width="18.875" style="571" customWidth="1"/>
    <col min="6928" max="6928" width="20.5" style="571" customWidth="1"/>
    <col min="6929" max="6929" width="22.375" style="571" customWidth="1"/>
    <col min="6930" max="6930" width="14.75" style="571" customWidth="1"/>
    <col min="6931" max="7168" width="12.75" style="571"/>
    <col min="7169" max="7169" width="9.75" style="571" customWidth="1"/>
    <col min="7170" max="7170" width="20.5" style="571" bestFit="1" customWidth="1"/>
    <col min="7171" max="7171" width="18.5" style="571" bestFit="1" customWidth="1"/>
    <col min="7172" max="7172" width="12.375" style="571" customWidth="1"/>
    <col min="7173" max="7173" width="46.5" style="571" customWidth="1"/>
    <col min="7174" max="7174" width="5.75" style="571" bestFit="1" customWidth="1"/>
    <col min="7175" max="7175" width="13.125" style="571" customWidth="1"/>
    <col min="7176" max="7176" width="13.125" style="571" bestFit="1" customWidth="1"/>
    <col min="7177" max="7177" width="9" style="571" bestFit="1" customWidth="1"/>
    <col min="7178" max="7178" width="34.25" style="571" customWidth="1"/>
    <col min="7179" max="7179" width="34.125" style="571" customWidth="1"/>
    <col min="7180" max="7180" width="19.125" style="571" bestFit="1" customWidth="1"/>
    <col min="7181" max="7181" width="16.75" style="571" customWidth="1"/>
    <col min="7182" max="7182" width="5.375" style="571" bestFit="1" customWidth="1"/>
    <col min="7183" max="7183" width="18.875" style="571" customWidth="1"/>
    <col min="7184" max="7184" width="20.5" style="571" customWidth="1"/>
    <col min="7185" max="7185" width="22.375" style="571" customWidth="1"/>
    <col min="7186" max="7186" width="14.75" style="571" customWidth="1"/>
    <col min="7187" max="7424" width="12.75" style="571"/>
    <col min="7425" max="7425" width="9.75" style="571" customWidth="1"/>
    <col min="7426" max="7426" width="20.5" style="571" bestFit="1" customWidth="1"/>
    <col min="7427" max="7427" width="18.5" style="571" bestFit="1" customWidth="1"/>
    <col min="7428" max="7428" width="12.375" style="571" customWidth="1"/>
    <col min="7429" max="7429" width="46.5" style="571" customWidth="1"/>
    <col min="7430" max="7430" width="5.75" style="571" bestFit="1" customWidth="1"/>
    <col min="7431" max="7431" width="13.125" style="571" customWidth="1"/>
    <col min="7432" max="7432" width="13.125" style="571" bestFit="1" customWidth="1"/>
    <col min="7433" max="7433" width="9" style="571" bestFit="1" customWidth="1"/>
    <col min="7434" max="7434" width="34.25" style="571" customWidth="1"/>
    <col min="7435" max="7435" width="34.125" style="571" customWidth="1"/>
    <col min="7436" max="7436" width="19.125" style="571" bestFit="1" customWidth="1"/>
    <col min="7437" max="7437" width="16.75" style="571" customWidth="1"/>
    <col min="7438" max="7438" width="5.375" style="571" bestFit="1" customWidth="1"/>
    <col min="7439" max="7439" width="18.875" style="571" customWidth="1"/>
    <col min="7440" max="7440" width="20.5" style="571" customWidth="1"/>
    <col min="7441" max="7441" width="22.375" style="571" customWidth="1"/>
    <col min="7442" max="7442" width="14.75" style="571" customWidth="1"/>
    <col min="7443" max="7680" width="12.75" style="571"/>
    <col min="7681" max="7681" width="9.75" style="571" customWidth="1"/>
    <col min="7682" max="7682" width="20.5" style="571" bestFit="1" customWidth="1"/>
    <col min="7683" max="7683" width="18.5" style="571" bestFit="1" customWidth="1"/>
    <col min="7684" max="7684" width="12.375" style="571" customWidth="1"/>
    <col min="7685" max="7685" width="46.5" style="571" customWidth="1"/>
    <col min="7686" max="7686" width="5.75" style="571" bestFit="1" customWidth="1"/>
    <col min="7687" max="7687" width="13.125" style="571" customWidth="1"/>
    <col min="7688" max="7688" width="13.125" style="571" bestFit="1" customWidth="1"/>
    <col min="7689" max="7689" width="9" style="571" bestFit="1" customWidth="1"/>
    <col min="7690" max="7690" width="34.25" style="571" customWidth="1"/>
    <col min="7691" max="7691" width="34.125" style="571" customWidth="1"/>
    <col min="7692" max="7692" width="19.125" style="571" bestFit="1" customWidth="1"/>
    <col min="7693" max="7693" width="16.75" style="571" customWidth="1"/>
    <col min="7694" max="7694" width="5.375" style="571" bestFit="1" customWidth="1"/>
    <col min="7695" max="7695" width="18.875" style="571" customWidth="1"/>
    <col min="7696" max="7696" width="20.5" style="571" customWidth="1"/>
    <col min="7697" max="7697" width="22.375" style="571" customWidth="1"/>
    <col min="7698" max="7698" width="14.75" style="571" customWidth="1"/>
    <col min="7699" max="7936" width="12.75" style="571"/>
    <col min="7937" max="7937" width="9.75" style="571" customWidth="1"/>
    <col min="7938" max="7938" width="20.5" style="571" bestFit="1" customWidth="1"/>
    <col min="7939" max="7939" width="18.5" style="571" bestFit="1" customWidth="1"/>
    <col min="7940" max="7940" width="12.375" style="571" customWidth="1"/>
    <col min="7941" max="7941" width="46.5" style="571" customWidth="1"/>
    <col min="7942" max="7942" width="5.75" style="571" bestFit="1" customWidth="1"/>
    <col min="7943" max="7943" width="13.125" style="571" customWidth="1"/>
    <col min="7944" max="7944" width="13.125" style="571" bestFit="1" customWidth="1"/>
    <col min="7945" max="7945" width="9" style="571" bestFit="1" customWidth="1"/>
    <col min="7946" max="7946" width="34.25" style="571" customWidth="1"/>
    <col min="7947" max="7947" width="34.125" style="571" customWidth="1"/>
    <col min="7948" max="7948" width="19.125" style="571" bestFit="1" customWidth="1"/>
    <col min="7949" max="7949" width="16.75" style="571" customWidth="1"/>
    <col min="7950" max="7950" width="5.375" style="571" bestFit="1" customWidth="1"/>
    <col min="7951" max="7951" width="18.875" style="571" customWidth="1"/>
    <col min="7952" max="7952" width="20.5" style="571" customWidth="1"/>
    <col min="7953" max="7953" width="22.375" style="571" customWidth="1"/>
    <col min="7954" max="7954" width="14.75" style="571" customWidth="1"/>
    <col min="7955" max="8192" width="12.75" style="571"/>
    <col min="8193" max="8193" width="9.75" style="571" customWidth="1"/>
    <col min="8194" max="8194" width="20.5" style="571" bestFit="1" customWidth="1"/>
    <col min="8195" max="8195" width="18.5" style="571" bestFit="1" customWidth="1"/>
    <col min="8196" max="8196" width="12.375" style="571" customWidth="1"/>
    <col min="8197" max="8197" width="46.5" style="571" customWidth="1"/>
    <col min="8198" max="8198" width="5.75" style="571" bestFit="1" customWidth="1"/>
    <col min="8199" max="8199" width="13.125" style="571" customWidth="1"/>
    <col min="8200" max="8200" width="13.125" style="571" bestFit="1" customWidth="1"/>
    <col min="8201" max="8201" width="9" style="571" bestFit="1" customWidth="1"/>
    <col min="8202" max="8202" width="34.25" style="571" customWidth="1"/>
    <col min="8203" max="8203" width="34.125" style="571" customWidth="1"/>
    <col min="8204" max="8204" width="19.125" style="571" bestFit="1" customWidth="1"/>
    <col min="8205" max="8205" width="16.75" style="571" customWidth="1"/>
    <col min="8206" max="8206" width="5.375" style="571" bestFit="1" customWidth="1"/>
    <col min="8207" max="8207" width="18.875" style="571" customWidth="1"/>
    <col min="8208" max="8208" width="20.5" style="571" customWidth="1"/>
    <col min="8209" max="8209" width="22.375" style="571" customWidth="1"/>
    <col min="8210" max="8210" width="14.75" style="571" customWidth="1"/>
    <col min="8211" max="8448" width="12.75" style="571"/>
    <col min="8449" max="8449" width="9.75" style="571" customWidth="1"/>
    <col min="8450" max="8450" width="20.5" style="571" bestFit="1" customWidth="1"/>
    <col min="8451" max="8451" width="18.5" style="571" bestFit="1" customWidth="1"/>
    <col min="8452" max="8452" width="12.375" style="571" customWidth="1"/>
    <col min="8453" max="8453" width="46.5" style="571" customWidth="1"/>
    <col min="8454" max="8454" width="5.75" style="571" bestFit="1" customWidth="1"/>
    <col min="8455" max="8455" width="13.125" style="571" customWidth="1"/>
    <col min="8456" max="8456" width="13.125" style="571" bestFit="1" customWidth="1"/>
    <col min="8457" max="8457" width="9" style="571" bestFit="1" customWidth="1"/>
    <col min="8458" max="8458" width="34.25" style="571" customWidth="1"/>
    <col min="8459" max="8459" width="34.125" style="571" customWidth="1"/>
    <col min="8460" max="8460" width="19.125" style="571" bestFit="1" customWidth="1"/>
    <col min="8461" max="8461" width="16.75" style="571" customWidth="1"/>
    <col min="8462" max="8462" width="5.375" style="571" bestFit="1" customWidth="1"/>
    <col min="8463" max="8463" width="18.875" style="571" customWidth="1"/>
    <col min="8464" max="8464" width="20.5" style="571" customWidth="1"/>
    <col min="8465" max="8465" width="22.375" style="571" customWidth="1"/>
    <col min="8466" max="8466" width="14.75" style="571" customWidth="1"/>
    <col min="8467" max="8704" width="12.75" style="571"/>
    <col min="8705" max="8705" width="9.75" style="571" customWidth="1"/>
    <col min="8706" max="8706" width="20.5" style="571" bestFit="1" customWidth="1"/>
    <col min="8707" max="8707" width="18.5" style="571" bestFit="1" customWidth="1"/>
    <col min="8708" max="8708" width="12.375" style="571" customWidth="1"/>
    <col min="8709" max="8709" width="46.5" style="571" customWidth="1"/>
    <col min="8710" max="8710" width="5.75" style="571" bestFit="1" customWidth="1"/>
    <col min="8711" max="8711" width="13.125" style="571" customWidth="1"/>
    <col min="8712" max="8712" width="13.125" style="571" bestFit="1" customWidth="1"/>
    <col min="8713" max="8713" width="9" style="571" bestFit="1" customWidth="1"/>
    <col min="8714" max="8714" width="34.25" style="571" customWidth="1"/>
    <col min="8715" max="8715" width="34.125" style="571" customWidth="1"/>
    <col min="8716" max="8716" width="19.125" style="571" bestFit="1" customWidth="1"/>
    <col min="8717" max="8717" width="16.75" style="571" customWidth="1"/>
    <col min="8718" max="8718" width="5.375" style="571" bestFit="1" customWidth="1"/>
    <col min="8719" max="8719" width="18.875" style="571" customWidth="1"/>
    <col min="8720" max="8720" width="20.5" style="571" customWidth="1"/>
    <col min="8721" max="8721" width="22.375" style="571" customWidth="1"/>
    <col min="8722" max="8722" width="14.75" style="571" customWidth="1"/>
    <col min="8723" max="8960" width="12.75" style="571"/>
    <col min="8961" max="8961" width="9.75" style="571" customWidth="1"/>
    <col min="8962" max="8962" width="20.5" style="571" bestFit="1" customWidth="1"/>
    <col min="8963" max="8963" width="18.5" style="571" bestFit="1" customWidth="1"/>
    <col min="8964" max="8964" width="12.375" style="571" customWidth="1"/>
    <col min="8965" max="8965" width="46.5" style="571" customWidth="1"/>
    <col min="8966" max="8966" width="5.75" style="571" bestFit="1" customWidth="1"/>
    <col min="8967" max="8967" width="13.125" style="571" customWidth="1"/>
    <col min="8968" max="8968" width="13.125" style="571" bestFit="1" customWidth="1"/>
    <col min="8969" max="8969" width="9" style="571" bestFit="1" customWidth="1"/>
    <col min="8970" max="8970" width="34.25" style="571" customWidth="1"/>
    <col min="8971" max="8971" width="34.125" style="571" customWidth="1"/>
    <col min="8972" max="8972" width="19.125" style="571" bestFit="1" customWidth="1"/>
    <col min="8973" max="8973" width="16.75" style="571" customWidth="1"/>
    <col min="8974" max="8974" width="5.375" style="571" bestFit="1" customWidth="1"/>
    <col min="8975" max="8975" width="18.875" style="571" customWidth="1"/>
    <col min="8976" max="8976" width="20.5" style="571" customWidth="1"/>
    <col min="8977" max="8977" width="22.375" style="571" customWidth="1"/>
    <col min="8978" max="8978" width="14.75" style="571" customWidth="1"/>
    <col min="8979" max="9216" width="12.75" style="571"/>
    <col min="9217" max="9217" width="9.75" style="571" customWidth="1"/>
    <col min="9218" max="9218" width="20.5" style="571" bestFit="1" customWidth="1"/>
    <col min="9219" max="9219" width="18.5" style="571" bestFit="1" customWidth="1"/>
    <col min="9220" max="9220" width="12.375" style="571" customWidth="1"/>
    <col min="9221" max="9221" width="46.5" style="571" customWidth="1"/>
    <col min="9222" max="9222" width="5.75" style="571" bestFit="1" customWidth="1"/>
    <col min="9223" max="9223" width="13.125" style="571" customWidth="1"/>
    <col min="9224" max="9224" width="13.125" style="571" bestFit="1" customWidth="1"/>
    <col min="9225" max="9225" width="9" style="571" bestFit="1" customWidth="1"/>
    <col min="9226" max="9226" width="34.25" style="571" customWidth="1"/>
    <col min="9227" max="9227" width="34.125" style="571" customWidth="1"/>
    <col min="9228" max="9228" width="19.125" style="571" bestFit="1" customWidth="1"/>
    <col min="9229" max="9229" width="16.75" style="571" customWidth="1"/>
    <col min="9230" max="9230" width="5.375" style="571" bestFit="1" customWidth="1"/>
    <col min="9231" max="9231" width="18.875" style="571" customWidth="1"/>
    <col min="9232" max="9232" width="20.5" style="571" customWidth="1"/>
    <col min="9233" max="9233" width="22.375" style="571" customWidth="1"/>
    <col min="9234" max="9234" width="14.75" style="571" customWidth="1"/>
    <col min="9235" max="9472" width="12.75" style="571"/>
    <col min="9473" max="9473" width="9.75" style="571" customWidth="1"/>
    <col min="9474" max="9474" width="20.5" style="571" bestFit="1" customWidth="1"/>
    <col min="9475" max="9475" width="18.5" style="571" bestFit="1" customWidth="1"/>
    <col min="9476" max="9476" width="12.375" style="571" customWidth="1"/>
    <col min="9477" max="9477" width="46.5" style="571" customWidth="1"/>
    <col min="9478" max="9478" width="5.75" style="571" bestFit="1" customWidth="1"/>
    <col min="9479" max="9479" width="13.125" style="571" customWidth="1"/>
    <col min="9480" max="9480" width="13.125" style="571" bestFit="1" customWidth="1"/>
    <col min="9481" max="9481" width="9" style="571" bestFit="1" customWidth="1"/>
    <col min="9482" max="9482" width="34.25" style="571" customWidth="1"/>
    <col min="9483" max="9483" width="34.125" style="571" customWidth="1"/>
    <col min="9484" max="9484" width="19.125" style="571" bestFit="1" customWidth="1"/>
    <col min="9485" max="9485" width="16.75" style="571" customWidth="1"/>
    <col min="9486" max="9486" width="5.375" style="571" bestFit="1" customWidth="1"/>
    <col min="9487" max="9487" width="18.875" style="571" customWidth="1"/>
    <col min="9488" max="9488" width="20.5" style="571" customWidth="1"/>
    <col min="9489" max="9489" width="22.375" style="571" customWidth="1"/>
    <col min="9490" max="9490" width="14.75" style="571" customWidth="1"/>
    <col min="9491" max="9728" width="12.75" style="571"/>
    <col min="9729" max="9729" width="9.75" style="571" customWidth="1"/>
    <col min="9730" max="9730" width="20.5" style="571" bestFit="1" customWidth="1"/>
    <col min="9731" max="9731" width="18.5" style="571" bestFit="1" customWidth="1"/>
    <col min="9732" max="9732" width="12.375" style="571" customWidth="1"/>
    <col min="9733" max="9733" width="46.5" style="571" customWidth="1"/>
    <col min="9734" max="9734" width="5.75" style="571" bestFit="1" customWidth="1"/>
    <col min="9735" max="9735" width="13.125" style="571" customWidth="1"/>
    <col min="9736" max="9736" width="13.125" style="571" bestFit="1" customWidth="1"/>
    <col min="9737" max="9737" width="9" style="571" bestFit="1" customWidth="1"/>
    <col min="9738" max="9738" width="34.25" style="571" customWidth="1"/>
    <col min="9739" max="9739" width="34.125" style="571" customWidth="1"/>
    <col min="9740" max="9740" width="19.125" style="571" bestFit="1" customWidth="1"/>
    <col min="9741" max="9741" width="16.75" style="571" customWidth="1"/>
    <col min="9742" max="9742" width="5.375" style="571" bestFit="1" customWidth="1"/>
    <col min="9743" max="9743" width="18.875" style="571" customWidth="1"/>
    <col min="9744" max="9744" width="20.5" style="571" customWidth="1"/>
    <col min="9745" max="9745" width="22.375" style="571" customWidth="1"/>
    <col min="9746" max="9746" width="14.75" style="571" customWidth="1"/>
    <col min="9747" max="9984" width="12.75" style="571"/>
    <col min="9985" max="9985" width="9.75" style="571" customWidth="1"/>
    <col min="9986" max="9986" width="20.5" style="571" bestFit="1" customWidth="1"/>
    <col min="9987" max="9987" width="18.5" style="571" bestFit="1" customWidth="1"/>
    <col min="9988" max="9988" width="12.375" style="571" customWidth="1"/>
    <col min="9989" max="9989" width="46.5" style="571" customWidth="1"/>
    <col min="9990" max="9990" width="5.75" style="571" bestFit="1" customWidth="1"/>
    <col min="9991" max="9991" width="13.125" style="571" customWidth="1"/>
    <col min="9992" max="9992" width="13.125" style="571" bestFit="1" customWidth="1"/>
    <col min="9993" max="9993" width="9" style="571" bestFit="1" customWidth="1"/>
    <col min="9994" max="9994" width="34.25" style="571" customWidth="1"/>
    <col min="9995" max="9995" width="34.125" style="571" customWidth="1"/>
    <col min="9996" max="9996" width="19.125" style="571" bestFit="1" customWidth="1"/>
    <col min="9997" max="9997" width="16.75" style="571" customWidth="1"/>
    <col min="9998" max="9998" width="5.375" style="571" bestFit="1" customWidth="1"/>
    <col min="9999" max="9999" width="18.875" style="571" customWidth="1"/>
    <col min="10000" max="10000" width="20.5" style="571" customWidth="1"/>
    <col min="10001" max="10001" width="22.375" style="571" customWidth="1"/>
    <col min="10002" max="10002" width="14.75" style="571" customWidth="1"/>
    <col min="10003" max="10240" width="12.75" style="571"/>
    <col min="10241" max="10241" width="9.75" style="571" customWidth="1"/>
    <col min="10242" max="10242" width="20.5" style="571" bestFit="1" customWidth="1"/>
    <col min="10243" max="10243" width="18.5" style="571" bestFit="1" customWidth="1"/>
    <col min="10244" max="10244" width="12.375" style="571" customWidth="1"/>
    <col min="10245" max="10245" width="46.5" style="571" customWidth="1"/>
    <col min="10246" max="10246" width="5.75" style="571" bestFit="1" customWidth="1"/>
    <col min="10247" max="10247" width="13.125" style="571" customWidth="1"/>
    <col min="10248" max="10248" width="13.125" style="571" bestFit="1" customWidth="1"/>
    <col min="10249" max="10249" width="9" style="571" bestFit="1" customWidth="1"/>
    <col min="10250" max="10250" width="34.25" style="571" customWidth="1"/>
    <col min="10251" max="10251" width="34.125" style="571" customWidth="1"/>
    <col min="10252" max="10252" width="19.125" style="571" bestFit="1" customWidth="1"/>
    <col min="10253" max="10253" width="16.75" style="571" customWidth="1"/>
    <col min="10254" max="10254" width="5.375" style="571" bestFit="1" customWidth="1"/>
    <col min="10255" max="10255" width="18.875" style="571" customWidth="1"/>
    <col min="10256" max="10256" width="20.5" style="571" customWidth="1"/>
    <col min="10257" max="10257" width="22.375" style="571" customWidth="1"/>
    <col min="10258" max="10258" width="14.75" style="571" customWidth="1"/>
    <col min="10259" max="10496" width="12.75" style="571"/>
    <col min="10497" max="10497" width="9.75" style="571" customWidth="1"/>
    <col min="10498" max="10498" width="20.5" style="571" bestFit="1" customWidth="1"/>
    <col min="10499" max="10499" width="18.5" style="571" bestFit="1" customWidth="1"/>
    <col min="10500" max="10500" width="12.375" style="571" customWidth="1"/>
    <col min="10501" max="10501" width="46.5" style="571" customWidth="1"/>
    <col min="10502" max="10502" width="5.75" style="571" bestFit="1" customWidth="1"/>
    <col min="10503" max="10503" width="13.125" style="571" customWidth="1"/>
    <col min="10504" max="10504" width="13.125" style="571" bestFit="1" customWidth="1"/>
    <col min="10505" max="10505" width="9" style="571" bestFit="1" customWidth="1"/>
    <col min="10506" max="10506" width="34.25" style="571" customWidth="1"/>
    <col min="10507" max="10507" width="34.125" style="571" customWidth="1"/>
    <col min="10508" max="10508" width="19.125" style="571" bestFit="1" customWidth="1"/>
    <col min="10509" max="10509" width="16.75" style="571" customWidth="1"/>
    <col min="10510" max="10510" width="5.375" style="571" bestFit="1" customWidth="1"/>
    <col min="10511" max="10511" width="18.875" style="571" customWidth="1"/>
    <col min="10512" max="10512" width="20.5" style="571" customWidth="1"/>
    <col min="10513" max="10513" width="22.375" style="571" customWidth="1"/>
    <col min="10514" max="10514" width="14.75" style="571" customWidth="1"/>
    <col min="10515" max="10752" width="12.75" style="571"/>
    <col min="10753" max="10753" width="9.75" style="571" customWidth="1"/>
    <col min="10754" max="10754" width="20.5" style="571" bestFit="1" customWidth="1"/>
    <col min="10755" max="10755" width="18.5" style="571" bestFit="1" customWidth="1"/>
    <col min="10756" max="10756" width="12.375" style="571" customWidth="1"/>
    <col min="10757" max="10757" width="46.5" style="571" customWidth="1"/>
    <col min="10758" max="10758" width="5.75" style="571" bestFit="1" customWidth="1"/>
    <col min="10759" max="10759" width="13.125" style="571" customWidth="1"/>
    <col min="10760" max="10760" width="13.125" style="571" bestFit="1" customWidth="1"/>
    <col min="10761" max="10761" width="9" style="571" bestFit="1" customWidth="1"/>
    <col min="10762" max="10762" width="34.25" style="571" customWidth="1"/>
    <col min="10763" max="10763" width="34.125" style="571" customWidth="1"/>
    <col min="10764" max="10764" width="19.125" style="571" bestFit="1" customWidth="1"/>
    <col min="10765" max="10765" width="16.75" style="571" customWidth="1"/>
    <col min="10766" max="10766" width="5.375" style="571" bestFit="1" customWidth="1"/>
    <col min="10767" max="10767" width="18.875" style="571" customWidth="1"/>
    <col min="10768" max="10768" width="20.5" style="571" customWidth="1"/>
    <col min="10769" max="10769" width="22.375" style="571" customWidth="1"/>
    <col min="10770" max="10770" width="14.75" style="571" customWidth="1"/>
    <col min="10771" max="11008" width="12.75" style="571"/>
    <col min="11009" max="11009" width="9.75" style="571" customWidth="1"/>
    <col min="11010" max="11010" width="20.5" style="571" bestFit="1" customWidth="1"/>
    <col min="11011" max="11011" width="18.5" style="571" bestFit="1" customWidth="1"/>
    <col min="11012" max="11012" width="12.375" style="571" customWidth="1"/>
    <col min="11013" max="11013" width="46.5" style="571" customWidth="1"/>
    <col min="11014" max="11014" width="5.75" style="571" bestFit="1" customWidth="1"/>
    <col min="11015" max="11015" width="13.125" style="571" customWidth="1"/>
    <col min="11016" max="11016" width="13.125" style="571" bestFit="1" customWidth="1"/>
    <col min="11017" max="11017" width="9" style="571" bestFit="1" customWidth="1"/>
    <col min="11018" max="11018" width="34.25" style="571" customWidth="1"/>
    <col min="11019" max="11019" width="34.125" style="571" customWidth="1"/>
    <col min="11020" max="11020" width="19.125" style="571" bestFit="1" customWidth="1"/>
    <col min="11021" max="11021" width="16.75" style="571" customWidth="1"/>
    <col min="11022" max="11022" width="5.375" style="571" bestFit="1" customWidth="1"/>
    <col min="11023" max="11023" width="18.875" style="571" customWidth="1"/>
    <col min="11024" max="11024" width="20.5" style="571" customWidth="1"/>
    <col min="11025" max="11025" width="22.375" style="571" customWidth="1"/>
    <col min="11026" max="11026" width="14.75" style="571" customWidth="1"/>
    <col min="11027" max="11264" width="12.75" style="571"/>
    <col min="11265" max="11265" width="9.75" style="571" customWidth="1"/>
    <col min="11266" max="11266" width="20.5" style="571" bestFit="1" customWidth="1"/>
    <col min="11267" max="11267" width="18.5" style="571" bestFit="1" customWidth="1"/>
    <col min="11268" max="11268" width="12.375" style="571" customWidth="1"/>
    <col min="11269" max="11269" width="46.5" style="571" customWidth="1"/>
    <col min="11270" max="11270" width="5.75" style="571" bestFit="1" customWidth="1"/>
    <col min="11271" max="11271" width="13.125" style="571" customWidth="1"/>
    <col min="11272" max="11272" width="13.125" style="571" bestFit="1" customWidth="1"/>
    <col min="11273" max="11273" width="9" style="571" bestFit="1" customWidth="1"/>
    <col min="11274" max="11274" width="34.25" style="571" customWidth="1"/>
    <col min="11275" max="11275" width="34.125" style="571" customWidth="1"/>
    <col min="11276" max="11276" width="19.125" style="571" bestFit="1" customWidth="1"/>
    <col min="11277" max="11277" width="16.75" style="571" customWidth="1"/>
    <col min="11278" max="11278" width="5.375" style="571" bestFit="1" customWidth="1"/>
    <col min="11279" max="11279" width="18.875" style="571" customWidth="1"/>
    <col min="11280" max="11280" width="20.5" style="571" customWidth="1"/>
    <col min="11281" max="11281" width="22.375" style="571" customWidth="1"/>
    <col min="11282" max="11282" width="14.75" style="571" customWidth="1"/>
    <col min="11283" max="11520" width="12.75" style="571"/>
    <col min="11521" max="11521" width="9.75" style="571" customWidth="1"/>
    <col min="11522" max="11522" width="20.5" style="571" bestFit="1" customWidth="1"/>
    <col min="11523" max="11523" width="18.5" style="571" bestFit="1" customWidth="1"/>
    <col min="11524" max="11524" width="12.375" style="571" customWidth="1"/>
    <col min="11525" max="11525" width="46.5" style="571" customWidth="1"/>
    <col min="11526" max="11526" width="5.75" style="571" bestFit="1" customWidth="1"/>
    <col min="11527" max="11527" width="13.125" style="571" customWidth="1"/>
    <col min="11528" max="11528" width="13.125" style="571" bestFit="1" customWidth="1"/>
    <col min="11529" max="11529" width="9" style="571" bestFit="1" customWidth="1"/>
    <col min="11530" max="11530" width="34.25" style="571" customWidth="1"/>
    <col min="11531" max="11531" width="34.125" style="571" customWidth="1"/>
    <col min="11532" max="11532" width="19.125" style="571" bestFit="1" customWidth="1"/>
    <col min="11533" max="11533" width="16.75" style="571" customWidth="1"/>
    <col min="11534" max="11534" width="5.375" style="571" bestFit="1" customWidth="1"/>
    <col min="11535" max="11535" width="18.875" style="571" customWidth="1"/>
    <col min="11536" max="11536" width="20.5" style="571" customWidth="1"/>
    <col min="11537" max="11537" width="22.375" style="571" customWidth="1"/>
    <col min="11538" max="11538" width="14.75" style="571" customWidth="1"/>
    <col min="11539" max="11776" width="12.75" style="571"/>
    <col min="11777" max="11777" width="9.75" style="571" customWidth="1"/>
    <col min="11778" max="11778" width="20.5" style="571" bestFit="1" customWidth="1"/>
    <col min="11779" max="11779" width="18.5" style="571" bestFit="1" customWidth="1"/>
    <col min="11780" max="11780" width="12.375" style="571" customWidth="1"/>
    <col min="11781" max="11781" width="46.5" style="571" customWidth="1"/>
    <col min="11782" max="11782" width="5.75" style="571" bestFit="1" customWidth="1"/>
    <col min="11783" max="11783" width="13.125" style="571" customWidth="1"/>
    <col min="11784" max="11784" width="13.125" style="571" bestFit="1" customWidth="1"/>
    <col min="11785" max="11785" width="9" style="571" bestFit="1" customWidth="1"/>
    <col min="11786" max="11786" width="34.25" style="571" customWidth="1"/>
    <col min="11787" max="11787" width="34.125" style="571" customWidth="1"/>
    <col min="11788" max="11788" width="19.125" style="571" bestFit="1" customWidth="1"/>
    <col min="11789" max="11789" width="16.75" style="571" customWidth="1"/>
    <col min="11790" max="11790" width="5.375" style="571" bestFit="1" customWidth="1"/>
    <col min="11791" max="11791" width="18.875" style="571" customWidth="1"/>
    <col min="11792" max="11792" width="20.5" style="571" customWidth="1"/>
    <col min="11793" max="11793" width="22.375" style="571" customWidth="1"/>
    <col min="11794" max="11794" width="14.75" style="571" customWidth="1"/>
    <col min="11795" max="12032" width="12.75" style="571"/>
    <col min="12033" max="12033" width="9.75" style="571" customWidth="1"/>
    <col min="12034" max="12034" width="20.5" style="571" bestFit="1" customWidth="1"/>
    <col min="12035" max="12035" width="18.5" style="571" bestFit="1" customWidth="1"/>
    <col min="12036" max="12036" width="12.375" style="571" customWidth="1"/>
    <col min="12037" max="12037" width="46.5" style="571" customWidth="1"/>
    <col min="12038" max="12038" width="5.75" style="571" bestFit="1" customWidth="1"/>
    <col min="12039" max="12039" width="13.125" style="571" customWidth="1"/>
    <col min="12040" max="12040" width="13.125" style="571" bestFit="1" customWidth="1"/>
    <col min="12041" max="12041" width="9" style="571" bestFit="1" customWidth="1"/>
    <col min="12042" max="12042" width="34.25" style="571" customWidth="1"/>
    <col min="12043" max="12043" width="34.125" style="571" customWidth="1"/>
    <col min="12044" max="12044" width="19.125" style="571" bestFit="1" customWidth="1"/>
    <col min="12045" max="12045" width="16.75" style="571" customWidth="1"/>
    <col min="12046" max="12046" width="5.375" style="571" bestFit="1" customWidth="1"/>
    <col min="12047" max="12047" width="18.875" style="571" customWidth="1"/>
    <col min="12048" max="12048" width="20.5" style="571" customWidth="1"/>
    <col min="12049" max="12049" width="22.375" style="571" customWidth="1"/>
    <col min="12050" max="12050" width="14.75" style="571" customWidth="1"/>
    <col min="12051" max="12288" width="12.75" style="571"/>
    <col min="12289" max="12289" width="9.75" style="571" customWidth="1"/>
    <col min="12290" max="12290" width="20.5" style="571" bestFit="1" customWidth="1"/>
    <col min="12291" max="12291" width="18.5" style="571" bestFit="1" customWidth="1"/>
    <col min="12292" max="12292" width="12.375" style="571" customWidth="1"/>
    <col min="12293" max="12293" width="46.5" style="571" customWidth="1"/>
    <col min="12294" max="12294" width="5.75" style="571" bestFit="1" customWidth="1"/>
    <col min="12295" max="12295" width="13.125" style="571" customWidth="1"/>
    <col min="12296" max="12296" width="13.125" style="571" bestFit="1" customWidth="1"/>
    <col min="12297" max="12297" width="9" style="571" bestFit="1" customWidth="1"/>
    <col min="12298" max="12298" width="34.25" style="571" customWidth="1"/>
    <col min="12299" max="12299" width="34.125" style="571" customWidth="1"/>
    <col min="12300" max="12300" width="19.125" style="571" bestFit="1" customWidth="1"/>
    <col min="12301" max="12301" width="16.75" style="571" customWidth="1"/>
    <col min="12302" max="12302" width="5.375" style="571" bestFit="1" customWidth="1"/>
    <col min="12303" max="12303" width="18.875" style="571" customWidth="1"/>
    <col min="12304" max="12304" width="20.5" style="571" customWidth="1"/>
    <col min="12305" max="12305" width="22.375" style="571" customWidth="1"/>
    <col min="12306" max="12306" width="14.75" style="571" customWidth="1"/>
    <col min="12307" max="12544" width="12.75" style="571"/>
    <col min="12545" max="12545" width="9.75" style="571" customWidth="1"/>
    <col min="12546" max="12546" width="20.5" style="571" bestFit="1" customWidth="1"/>
    <col min="12547" max="12547" width="18.5" style="571" bestFit="1" customWidth="1"/>
    <col min="12548" max="12548" width="12.375" style="571" customWidth="1"/>
    <col min="12549" max="12549" width="46.5" style="571" customWidth="1"/>
    <col min="12550" max="12550" width="5.75" style="571" bestFit="1" customWidth="1"/>
    <col min="12551" max="12551" width="13.125" style="571" customWidth="1"/>
    <col min="12552" max="12552" width="13.125" style="571" bestFit="1" customWidth="1"/>
    <col min="12553" max="12553" width="9" style="571" bestFit="1" customWidth="1"/>
    <col min="12554" max="12554" width="34.25" style="571" customWidth="1"/>
    <col min="12555" max="12555" width="34.125" style="571" customWidth="1"/>
    <col min="12556" max="12556" width="19.125" style="571" bestFit="1" customWidth="1"/>
    <col min="12557" max="12557" width="16.75" style="571" customWidth="1"/>
    <col min="12558" max="12558" width="5.375" style="571" bestFit="1" customWidth="1"/>
    <col min="12559" max="12559" width="18.875" style="571" customWidth="1"/>
    <col min="12560" max="12560" width="20.5" style="571" customWidth="1"/>
    <col min="12561" max="12561" width="22.375" style="571" customWidth="1"/>
    <col min="12562" max="12562" width="14.75" style="571" customWidth="1"/>
    <col min="12563" max="12800" width="12.75" style="571"/>
    <col min="12801" max="12801" width="9.75" style="571" customWidth="1"/>
    <col min="12802" max="12802" width="20.5" style="571" bestFit="1" customWidth="1"/>
    <col min="12803" max="12803" width="18.5" style="571" bestFit="1" customWidth="1"/>
    <col min="12804" max="12804" width="12.375" style="571" customWidth="1"/>
    <col min="12805" max="12805" width="46.5" style="571" customWidth="1"/>
    <col min="12806" max="12806" width="5.75" style="571" bestFit="1" customWidth="1"/>
    <col min="12807" max="12807" width="13.125" style="571" customWidth="1"/>
    <col min="12808" max="12808" width="13.125" style="571" bestFit="1" customWidth="1"/>
    <col min="12809" max="12809" width="9" style="571" bestFit="1" customWidth="1"/>
    <col min="12810" max="12810" width="34.25" style="571" customWidth="1"/>
    <col min="12811" max="12811" width="34.125" style="571" customWidth="1"/>
    <col min="12812" max="12812" width="19.125" style="571" bestFit="1" customWidth="1"/>
    <col min="12813" max="12813" width="16.75" style="571" customWidth="1"/>
    <col min="12814" max="12814" width="5.375" style="571" bestFit="1" customWidth="1"/>
    <col min="12815" max="12815" width="18.875" style="571" customWidth="1"/>
    <col min="12816" max="12816" width="20.5" style="571" customWidth="1"/>
    <col min="12817" max="12817" width="22.375" style="571" customWidth="1"/>
    <col min="12818" max="12818" width="14.75" style="571" customWidth="1"/>
    <col min="12819" max="13056" width="12.75" style="571"/>
    <col min="13057" max="13057" width="9.75" style="571" customWidth="1"/>
    <col min="13058" max="13058" width="20.5" style="571" bestFit="1" customWidth="1"/>
    <col min="13059" max="13059" width="18.5" style="571" bestFit="1" customWidth="1"/>
    <col min="13060" max="13060" width="12.375" style="571" customWidth="1"/>
    <col min="13061" max="13061" width="46.5" style="571" customWidth="1"/>
    <col min="13062" max="13062" width="5.75" style="571" bestFit="1" customWidth="1"/>
    <col min="13063" max="13063" width="13.125" style="571" customWidth="1"/>
    <col min="13064" max="13064" width="13.125" style="571" bestFit="1" customWidth="1"/>
    <col min="13065" max="13065" width="9" style="571" bestFit="1" customWidth="1"/>
    <col min="13066" max="13066" width="34.25" style="571" customWidth="1"/>
    <col min="13067" max="13067" width="34.125" style="571" customWidth="1"/>
    <col min="13068" max="13068" width="19.125" style="571" bestFit="1" customWidth="1"/>
    <col min="13069" max="13069" width="16.75" style="571" customWidth="1"/>
    <col min="13070" max="13070" width="5.375" style="571" bestFit="1" customWidth="1"/>
    <col min="13071" max="13071" width="18.875" style="571" customWidth="1"/>
    <col min="13072" max="13072" width="20.5" style="571" customWidth="1"/>
    <col min="13073" max="13073" width="22.375" style="571" customWidth="1"/>
    <col min="13074" max="13074" width="14.75" style="571" customWidth="1"/>
    <col min="13075" max="13312" width="12.75" style="571"/>
    <col min="13313" max="13313" width="9.75" style="571" customWidth="1"/>
    <col min="13314" max="13314" width="20.5" style="571" bestFit="1" customWidth="1"/>
    <col min="13315" max="13315" width="18.5" style="571" bestFit="1" customWidth="1"/>
    <col min="13316" max="13316" width="12.375" style="571" customWidth="1"/>
    <col min="13317" max="13317" width="46.5" style="571" customWidth="1"/>
    <col min="13318" max="13318" width="5.75" style="571" bestFit="1" customWidth="1"/>
    <col min="13319" max="13319" width="13.125" style="571" customWidth="1"/>
    <col min="13320" max="13320" width="13.125" style="571" bestFit="1" customWidth="1"/>
    <col min="13321" max="13321" width="9" style="571" bestFit="1" customWidth="1"/>
    <col min="13322" max="13322" width="34.25" style="571" customWidth="1"/>
    <col min="13323" max="13323" width="34.125" style="571" customWidth="1"/>
    <col min="13324" max="13324" width="19.125" style="571" bestFit="1" customWidth="1"/>
    <col min="13325" max="13325" width="16.75" style="571" customWidth="1"/>
    <col min="13326" max="13326" width="5.375" style="571" bestFit="1" customWidth="1"/>
    <col min="13327" max="13327" width="18.875" style="571" customWidth="1"/>
    <col min="13328" max="13328" width="20.5" style="571" customWidth="1"/>
    <col min="13329" max="13329" width="22.375" style="571" customWidth="1"/>
    <col min="13330" max="13330" width="14.75" style="571" customWidth="1"/>
    <col min="13331" max="13568" width="12.75" style="571"/>
    <col min="13569" max="13569" width="9.75" style="571" customWidth="1"/>
    <col min="13570" max="13570" width="20.5" style="571" bestFit="1" customWidth="1"/>
    <col min="13571" max="13571" width="18.5" style="571" bestFit="1" customWidth="1"/>
    <col min="13572" max="13572" width="12.375" style="571" customWidth="1"/>
    <col min="13573" max="13573" width="46.5" style="571" customWidth="1"/>
    <col min="13574" max="13574" width="5.75" style="571" bestFit="1" customWidth="1"/>
    <col min="13575" max="13575" width="13.125" style="571" customWidth="1"/>
    <col min="13576" max="13576" width="13.125" style="571" bestFit="1" customWidth="1"/>
    <col min="13577" max="13577" width="9" style="571" bestFit="1" customWidth="1"/>
    <col min="13578" max="13578" width="34.25" style="571" customWidth="1"/>
    <col min="13579" max="13579" width="34.125" style="571" customWidth="1"/>
    <col min="13580" max="13580" width="19.125" style="571" bestFit="1" customWidth="1"/>
    <col min="13581" max="13581" width="16.75" style="571" customWidth="1"/>
    <col min="13582" max="13582" width="5.375" style="571" bestFit="1" customWidth="1"/>
    <col min="13583" max="13583" width="18.875" style="571" customWidth="1"/>
    <col min="13584" max="13584" width="20.5" style="571" customWidth="1"/>
    <col min="13585" max="13585" width="22.375" style="571" customWidth="1"/>
    <col min="13586" max="13586" width="14.75" style="571" customWidth="1"/>
    <col min="13587" max="13824" width="12.75" style="571"/>
    <col min="13825" max="13825" width="9.75" style="571" customWidth="1"/>
    <col min="13826" max="13826" width="20.5" style="571" bestFit="1" customWidth="1"/>
    <col min="13827" max="13827" width="18.5" style="571" bestFit="1" customWidth="1"/>
    <col min="13828" max="13828" width="12.375" style="571" customWidth="1"/>
    <col min="13829" max="13829" width="46.5" style="571" customWidth="1"/>
    <col min="13830" max="13830" width="5.75" style="571" bestFit="1" customWidth="1"/>
    <col min="13831" max="13831" width="13.125" style="571" customWidth="1"/>
    <col min="13832" max="13832" width="13.125" style="571" bestFit="1" customWidth="1"/>
    <col min="13833" max="13833" width="9" style="571" bestFit="1" customWidth="1"/>
    <col min="13834" max="13834" width="34.25" style="571" customWidth="1"/>
    <col min="13835" max="13835" width="34.125" style="571" customWidth="1"/>
    <col min="13836" max="13836" width="19.125" style="571" bestFit="1" customWidth="1"/>
    <col min="13837" max="13837" width="16.75" style="571" customWidth="1"/>
    <col min="13838" max="13838" width="5.375" style="571" bestFit="1" customWidth="1"/>
    <col min="13839" max="13839" width="18.875" style="571" customWidth="1"/>
    <col min="13840" max="13840" width="20.5" style="571" customWidth="1"/>
    <col min="13841" max="13841" width="22.375" style="571" customWidth="1"/>
    <col min="13842" max="13842" width="14.75" style="571" customWidth="1"/>
    <col min="13843" max="14080" width="12.75" style="571"/>
    <col min="14081" max="14081" width="9.75" style="571" customWidth="1"/>
    <col min="14082" max="14082" width="20.5" style="571" bestFit="1" customWidth="1"/>
    <col min="14083" max="14083" width="18.5" style="571" bestFit="1" customWidth="1"/>
    <col min="14084" max="14084" width="12.375" style="571" customWidth="1"/>
    <col min="14085" max="14085" width="46.5" style="571" customWidth="1"/>
    <col min="14086" max="14086" width="5.75" style="571" bestFit="1" customWidth="1"/>
    <col min="14087" max="14087" width="13.125" style="571" customWidth="1"/>
    <col min="14088" max="14088" width="13.125" style="571" bestFit="1" customWidth="1"/>
    <col min="14089" max="14089" width="9" style="571" bestFit="1" customWidth="1"/>
    <col min="14090" max="14090" width="34.25" style="571" customWidth="1"/>
    <col min="14091" max="14091" width="34.125" style="571" customWidth="1"/>
    <col min="14092" max="14092" width="19.125" style="571" bestFit="1" customWidth="1"/>
    <col min="14093" max="14093" width="16.75" style="571" customWidth="1"/>
    <col min="14094" max="14094" width="5.375" style="571" bestFit="1" customWidth="1"/>
    <col min="14095" max="14095" width="18.875" style="571" customWidth="1"/>
    <col min="14096" max="14096" width="20.5" style="571" customWidth="1"/>
    <col min="14097" max="14097" width="22.375" style="571" customWidth="1"/>
    <col min="14098" max="14098" width="14.75" style="571" customWidth="1"/>
    <col min="14099" max="14336" width="12.75" style="571"/>
    <col min="14337" max="14337" width="9.75" style="571" customWidth="1"/>
    <col min="14338" max="14338" width="20.5" style="571" bestFit="1" customWidth="1"/>
    <col min="14339" max="14339" width="18.5" style="571" bestFit="1" customWidth="1"/>
    <col min="14340" max="14340" width="12.375" style="571" customWidth="1"/>
    <col min="14341" max="14341" width="46.5" style="571" customWidth="1"/>
    <col min="14342" max="14342" width="5.75" style="571" bestFit="1" customWidth="1"/>
    <col min="14343" max="14343" width="13.125" style="571" customWidth="1"/>
    <col min="14344" max="14344" width="13.125" style="571" bestFit="1" customWidth="1"/>
    <col min="14345" max="14345" width="9" style="571" bestFit="1" customWidth="1"/>
    <col min="14346" max="14346" width="34.25" style="571" customWidth="1"/>
    <col min="14347" max="14347" width="34.125" style="571" customWidth="1"/>
    <col min="14348" max="14348" width="19.125" style="571" bestFit="1" customWidth="1"/>
    <col min="14349" max="14349" width="16.75" style="571" customWidth="1"/>
    <col min="14350" max="14350" width="5.375" style="571" bestFit="1" customWidth="1"/>
    <col min="14351" max="14351" width="18.875" style="571" customWidth="1"/>
    <col min="14352" max="14352" width="20.5" style="571" customWidth="1"/>
    <col min="14353" max="14353" width="22.375" style="571" customWidth="1"/>
    <col min="14354" max="14354" width="14.75" style="571" customWidth="1"/>
    <col min="14355" max="14592" width="12.75" style="571"/>
    <col min="14593" max="14593" width="9.75" style="571" customWidth="1"/>
    <col min="14594" max="14594" width="20.5" style="571" bestFit="1" customWidth="1"/>
    <col min="14595" max="14595" width="18.5" style="571" bestFit="1" customWidth="1"/>
    <col min="14596" max="14596" width="12.375" style="571" customWidth="1"/>
    <col min="14597" max="14597" width="46.5" style="571" customWidth="1"/>
    <col min="14598" max="14598" width="5.75" style="571" bestFit="1" customWidth="1"/>
    <col min="14599" max="14599" width="13.125" style="571" customWidth="1"/>
    <col min="14600" max="14600" width="13.125" style="571" bestFit="1" customWidth="1"/>
    <col min="14601" max="14601" width="9" style="571" bestFit="1" customWidth="1"/>
    <col min="14602" max="14602" width="34.25" style="571" customWidth="1"/>
    <col min="14603" max="14603" width="34.125" style="571" customWidth="1"/>
    <col min="14604" max="14604" width="19.125" style="571" bestFit="1" customWidth="1"/>
    <col min="14605" max="14605" width="16.75" style="571" customWidth="1"/>
    <col min="14606" max="14606" width="5.375" style="571" bestFit="1" customWidth="1"/>
    <col min="14607" max="14607" width="18.875" style="571" customWidth="1"/>
    <col min="14608" max="14608" width="20.5" style="571" customWidth="1"/>
    <col min="14609" max="14609" width="22.375" style="571" customWidth="1"/>
    <col min="14610" max="14610" width="14.75" style="571" customWidth="1"/>
    <col min="14611" max="14848" width="12.75" style="571"/>
    <col min="14849" max="14849" width="9.75" style="571" customWidth="1"/>
    <col min="14850" max="14850" width="20.5" style="571" bestFit="1" customWidth="1"/>
    <col min="14851" max="14851" width="18.5" style="571" bestFit="1" customWidth="1"/>
    <col min="14852" max="14852" width="12.375" style="571" customWidth="1"/>
    <col min="14853" max="14853" width="46.5" style="571" customWidth="1"/>
    <col min="14854" max="14854" width="5.75" style="571" bestFit="1" customWidth="1"/>
    <col min="14855" max="14855" width="13.125" style="571" customWidth="1"/>
    <col min="14856" max="14856" width="13.125" style="571" bestFit="1" customWidth="1"/>
    <col min="14857" max="14857" width="9" style="571" bestFit="1" customWidth="1"/>
    <col min="14858" max="14858" width="34.25" style="571" customWidth="1"/>
    <col min="14859" max="14859" width="34.125" style="571" customWidth="1"/>
    <col min="14860" max="14860" width="19.125" style="571" bestFit="1" customWidth="1"/>
    <col min="14861" max="14861" width="16.75" style="571" customWidth="1"/>
    <col min="14862" max="14862" width="5.375" style="571" bestFit="1" customWidth="1"/>
    <col min="14863" max="14863" width="18.875" style="571" customWidth="1"/>
    <col min="14864" max="14864" width="20.5" style="571" customWidth="1"/>
    <col min="14865" max="14865" width="22.375" style="571" customWidth="1"/>
    <col min="14866" max="14866" width="14.75" style="571" customWidth="1"/>
    <col min="14867" max="15104" width="12.75" style="571"/>
    <col min="15105" max="15105" width="9.75" style="571" customWidth="1"/>
    <col min="15106" max="15106" width="20.5" style="571" bestFit="1" customWidth="1"/>
    <col min="15107" max="15107" width="18.5" style="571" bestFit="1" customWidth="1"/>
    <col min="15108" max="15108" width="12.375" style="571" customWidth="1"/>
    <col min="15109" max="15109" width="46.5" style="571" customWidth="1"/>
    <col min="15110" max="15110" width="5.75" style="571" bestFit="1" customWidth="1"/>
    <col min="15111" max="15111" width="13.125" style="571" customWidth="1"/>
    <col min="15112" max="15112" width="13.125" style="571" bestFit="1" customWidth="1"/>
    <col min="15113" max="15113" width="9" style="571" bestFit="1" customWidth="1"/>
    <col min="15114" max="15114" width="34.25" style="571" customWidth="1"/>
    <col min="15115" max="15115" width="34.125" style="571" customWidth="1"/>
    <col min="15116" max="15116" width="19.125" style="571" bestFit="1" customWidth="1"/>
    <col min="15117" max="15117" width="16.75" style="571" customWidth="1"/>
    <col min="15118" max="15118" width="5.375" style="571" bestFit="1" customWidth="1"/>
    <col min="15119" max="15119" width="18.875" style="571" customWidth="1"/>
    <col min="15120" max="15120" width="20.5" style="571" customWidth="1"/>
    <col min="15121" max="15121" width="22.375" style="571" customWidth="1"/>
    <col min="15122" max="15122" width="14.75" style="571" customWidth="1"/>
    <col min="15123" max="15360" width="12.75" style="571"/>
    <col min="15361" max="15361" width="9.75" style="571" customWidth="1"/>
    <col min="15362" max="15362" width="20.5" style="571" bestFit="1" customWidth="1"/>
    <col min="15363" max="15363" width="18.5" style="571" bestFit="1" customWidth="1"/>
    <col min="15364" max="15364" width="12.375" style="571" customWidth="1"/>
    <col min="15365" max="15365" width="46.5" style="571" customWidth="1"/>
    <col min="15366" max="15366" width="5.75" style="571" bestFit="1" customWidth="1"/>
    <col min="15367" max="15367" width="13.125" style="571" customWidth="1"/>
    <col min="15368" max="15368" width="13.125" style="571" bestFit="1" customWidth="1"/>
    <col min="15369" max="15369" width="9" style="571" bestFit="1" customWidth="1"/>
    <col min="15370" max="15370" width="34.25" style="571" customWidth="1"/>
    <col min="15371" max="15371" width="34.125" style="571" customWidth="1"/>
    <col min="15372" max="15372" width="19.125" style="571" bestFit="1" customWidth="1"/>
    <col min="15373" max="15373" width="16.75" style="571" customWidth="1"/>
    <col min="15374" max="15374" width="5.375" style="571" bestFit="1" customWidth="1"/>
    <col min="15375" max="15375" width="18.875" style="571" customWidth="1"/>
    <col min="15376" max="15376" width="20.5" style="571" customWidth="1"/>
    <col min="15377" max="15377" width="22.375" style="571" customWidth="1"/>
    <col min="15378" max="15378" width="14.75" style="571" customWidth="1"/>
    <col min="15379" max="15616" width="12.75" style="571"/>
    <col min="15617" max="15617" width="9.75" style="571" customWidth="1"/>
    <col min="15618" max="15618" width="20.5" style="571" bestFit="1" customWidth="1"/>
    <col min="15619" max="15619" width="18.5" style="571" bestFit="1" customWidth="1"/>
    <col min="15620" max="15620" width="12.375" style="571" customWidth="1"/>
    <col min="15621" max="15621" width="46.5" style="571" customWidth="1"/>
    <col min="15622" max="15622" width="5.75" style="571" bestFit="1" customWidth="1"/>
    <col min="15623" max="15623" width="13.125" style="571" customWidth="1"/>
    <col min="15624" max="15624" width="13.125" style="571" bestFit="1" customWidth="1"/>
    <col min="15625" max="15625" width="9" style="571" bestFit="1" customWidth="1"/>
    <col min="15626" max="15626" width="34.25" style="571" customWidth="1"/>
    <col min="15627" max="15627" width="34.125" style="571" customWidth="1"/>
    <col min="15628" max="15628" width="19.125" style="571" bestFit="1" customWidth="1"/>
    <col min="15629" max="15629" width="16.75" style="571" customWidth="1"/>
    <col min="15630" max="15630" width="5.375" style="571" bestFit="1" customWidth="1"/>
    <col min="15631" max="15631" width="18.875" style="571" customWidth="1"/>
    <col min="15632" max="15632" width="20.5" style="571" customWidth="1"/>
    <col min="15633" max="15633" width="22.375" style="571" customWidth="1"/>
    <col min="15634" max="15634" width="14.75" style="571" customWidth="1"/>
    <col min="15635" max="15872" width="12.75" style="571"/>
    <col min="15873" max="15873" width="9.75" style="571" customWidth="1"/>
    <col min="15874" max="15874" width="20.5" style="571" bestFit="1" customWidth="1"/>
    <col min="15875" max="15875" width="18.5" style="571" bestFit="1" customWidth="1"/>
    <col min="15876" max="15876" width="12.375" style="571" customWidth="1"/>
    <col min="15877" max="15877" width="46.5" style="571" customWidth="1"/>
    <col min="15878" max="15878" width="5.75" style="571" bestFit="1" customWidth="1"/>
    <col min="15879" max="15879" width="13.125" style="571" customWidth="1"/>
    <col min="15880" max="15880" width="13.125" style="571" bestFit="1" customWidth="1"/>
    <col min="15881" max="15881" width="9" style="571" bestFit="1" customWidth="1"/>
    <col min="15882" max="15882" width="34.25" style="571" customWidth="1"/>
    <col min="15883" max="15883" width="34.125" style="571" customWidth="1"/>
    <col min="15884" max="15884" width="19.125" style="571" bestFit="1" customWidth="1"/>
    <col min="15885" max="15885" width="16.75" style="571" customWidth="1"/>
    <col min="15886" max="15886" width="5.375" style="571" bestFit="1" customWidth="1"/>
    <col min="15887" max="15887" width="18.875" style="571" customWidth="1"/>
    <col min="15888" max="15888" width="20.5" style="571" customWidth="1"/>
    <col min="15889" max="15889" width="22.375" style="571" customWidth="1"/>
    <col min="15890" max="15890" width="14.75" style="571" customWidth="1"/>
    <col min="15891" max="16128" width="12.75" style="571"/>
    <col min="16129" max="16129" width="9.75" style="571" customWidth="1"/>
    <col min="16130" max="16130" width="20.5" style="571" bestFit="1" customWidth="1"/>
    <col min="16131" max="16131" width="18.5" style="571" bestFit="1" customWidth="1"/>
    <col min="16132" max="16132" width="12.375" style="571" customWidth="1"/>
    <col min="16133" max="16133" width="46.5" style="571" customWidth="1"/>
    <col min="16134" max="16134" width="5.75" style="571" bestFit="1" customWidth="1"/>
    <col min="16135" max="16135" width="13.125" style="571" customWidth="1"/>
    <col min="16136" max="16136" width="13.125" style="571" bestFit="1" customWidth="1"/>
    <col min="16137" max="16137" width="9" style="571" bestFit="1" customWidth="1"/>
    <col min="16138" max="16138" width="34.25" style="571" customWidth="1"/>
    <col min="16139" max="16139" width="34.125" style="571" customWidth="1"/>
    <col min="16140" max="16140" width="19.125" style="571" bestFit="1" customWidth="1"/>
    <col min="16141" max="16141" width="16.75" style="571" customWidth="1"/>
    <col min="16142" max="16142" width="5.375" style="571" bestFit="1" customWidth="1"/>
    <col min="16143" max="16143" width="18.875" style="571" customWidth="1"/>
    <col min="16144" max="16144" width="20.5" style="571" customWidth="1"/>
    <col min="16145" max="16145" width="22.375" style="571" customWidth="1"/>
    <col min="16146" max="16146" width="14.75" style="571" customWidth="1"/>
    <col min="16147" max="16384" width="12.75" style="571"/>
  </cols>
  <sheetData>
    <row r="2" spans="1:17" ht="20.100000000000001" customHeight="1">
      <c r="B2" s="861" t="s">
        <v>0</v>
      </c>
      <c r="C2" s="861"/>
      <c r="D2" s="861"/>
      <c r="E2" s="3" t="s">
        <v>4869</v>
      </c>
      <c r="G2" s="5" t="s">
        <v>2</v>
      </c>
      <c r="H2" s="6"/>
      <c r="I2" s="7"/>
      <c r="J2" s="862">
        <f>SUM(H:H)</f>
        <v>376209</v>
      </c>
      <c r="K2" s="863"/>
    </row>
    <row r="3" spans="1:17" ht="20.100000000000001" customHeight="1">
      <c r="B3" s="861"/>
      <c r="C3" s="861"/>
      <c r="D3" s="861"/>
      <c r="E3" s="13"/>
    </row>
    <row r="4" spans="1:17" ht="20.100000000000001" customHeight="1">
      <c r="B4" s="861" t="s">
        <v>5</v>
      </c>
      <c r="C4" s="861"/>
      <c r="D4" s="861"/>
      <c r="E4" s="13"/>
      <c r="G4" s="868"/>
      <c r="H4" s="868"/>
      <c r="I4" s="869"/>
      <c r="J4" s="870"/>
      <c r="K4" s="871"/>
    </row>
    <row r="5" spans="1:17" ht="20.100000000000001" customHeight="1">
      <c r="B5" s="861" t="s">
        <v>8</v>
      </c>
      <c r="C5" s="861"/>
      <c r="D5" s="861"/>
      <c r="E5" s="18">
        <v>45961</v>
      </c>
      <c r="G5" s="868"/>
      <c r="H5" s="868"/>
      <c r="I5" s="869"/>
      <c r="J5" s="870"/>
      <c r="K5" s="871"/>
    </row>
    <row r="6" spans="1:17" ht="20.100000000000001" customHeight="1">
      <c r="B6" s="861" t="s">
        <v>10</v>
      </c>
      <c r="C6" s="861"/>
      <c r="D6" s="861"/>
      <c r="E6" s="18">
        <v>45965</v>
      </c>
      <c r="G6" s="868"/>
      <c r="H6" s="868"/>
      <c r="I6" s="868"/>
      <c r="J6" s="871"/>
      <c r="K6" s="871"/>
    </row>
    <row r="8" spans="1:17" s="864" customFormat="1" ht="19.7" customHeight="1">
      <c r="A8" s="71" t="s">
        <v>1309</v>
      </c>
      <c r="B8" s="302" t="s">
        <v>12</v>
      </c>
      <c r="C8" s="302" t="s">
        <v>13</v>
      </c>
      <c r="D8" s="302" t="s">
        <v>14</v>
      </c>
      <c r="E8" s="71" t="s">
        <v>4870</v>
      </c>
      <c r="F8" s="71" t="s">
        <v>1310</v>
      </c>
      <c r="G8" s="71" t="s">
        <v>17</v>
      </c>
      <c r="H8" s="194" t="s">
        <v>18</v>
      </c>
      <c r="I8" s="194" t="s">
        <v>19</v>
      </c>
      <c r="J8" s="71" t="s">
        <v>4871</v>
      </c>
      <c r="K8" s="71" t="s">
        <v>21</v>
      </c>
      <c r="L8" s="71" t="s">
        <v>22</v>
      </c>
      <c r="M8" s="302" t="s">
        <v>23</v>
      </c>
      <c r="N8" s="302" t="s">
        <v>24</v>
      </c>
      <c r="O8" s="71" t="s">
        <v>25</v>
      </c>
      <c r="P8" s="567" t="s">
        <v>26</v>
      </c>
      <c r="Q8" s="872" t="s">
        <v>27</v>
      </c>
    </row>
    <row r="9" spans="1:17" s="864" customFormat="1" ht="19.7" customHeight="1">
      <c r="A9" s="71"/>
      <c r="B9" s="692" t="s">
        <v>4872</v>
      </c>
      <c r="C9" s="302" t="s">
        <v>4873</v>
      </c>
      <c r="D9" s="302" t="s">
        <v>55</v>
      </c>
      <c r="E9" s="195" t="s">
        <v>4874</v>
      </c>
      <c r="F9" s="71">
        <v>1</v>
      </c>
      <c r="G9" s="587">
        <v>12937</v>
      </c>
      <c r="H9" s="566">
        <f>F9*G9</f>
        <v>12937</v>
      </c>
      <c r="I9" s="194"/>
      <c r="J9" s="2053" t="s">
        <v>4875</v>
      </c>
      <c r="K9" s="891"/>
      <c r="L9" s="71"/>
      <c r="M9" s="2054" t="s">
        <v>4876</v>
      </c>
      <c r="N9" s="302" t="s">
        <v>1316</v>
      </c>
      <c r="O9" s="568">
        <v>45965</v>
      </c>
      <c r="P9" s="567"/>
      <c r="Q9" s="872"/>
    </row>
    <row r="10" spans="1:17" ht="19.7" customHeight="1">
      <c r="A10" s="134"/>
      <c r="B10" s="692" t="s">
        <v>4872</v>
      </c>
      <c r="C10" s="302" t="s">
        <v>4873</v>
      </c>
      <c r="D10" s="302" t="s">
        <v>55</v>
      </c>
      <c r="E10" s="195" t="s">
        <v>4877</v>
      </c>
      <c r="F10" s="27">
        <v>1</v>
      </c>
      <c r="G10" s="76">
        <v>16701</v>
      </c>
      <c r="H10" s="566">
        <f>F10*G10</f>
        <v>16701</v>
      </c>
      <c r="I10" s="31"/>
      <c r="J10" s="73" t="s">
        <v>4878</v>
      </c>
      <c r="K10" s="891"/>
      <c r="L10" s="71"/>
      <c r="M10" s="2054" t="s">
        <v>4876</v>
      </c>
      <c r="N10" s="302" t="s">
        <v>1316</v>
      </c>
      <c r="O10" s="568">
        <v>45946</v>
      </c>
      <c r="P10" s="569"/>
      <c r="Q10" s="570" t="s">
        <v>4879</v>
      </c>
    </row>
    <row r="11" spans="1:17" ht="19.7" customHeight="1">
      <c r="A11" s="134"/>
      <c r="B11" s="692"/>
      <c r="C11" s="302"/>
      <c r="D11" s="302"/>
      <c r="E11" s="195"/>
      <c r="F11" s="27"/>
      <c r="G11" s="76"/>
      <c r="H11" s="566"/>
      <c r="I11" s="31"/>
      <c r="J11" s="73"/>
      <c r="K11" s="891"/>
      <c r="L11" s="71"/>
      <c r="M11" s="2054"/>
      <c r="N11" s="302"/>
      <c r="O11" s="568"/>
      <c r="P11" s="569"/>
      <c r="Q11" s="570"/>
    </row>
    <row r="12" spans="1:17" s="1112" customFormat="1" ht="19.7" customHeight="1">
      <c r="A12" s="88"/>
      <c r="B12" s="692" t="s">
        <v>4880</v>
      </c>
      <c r="C12" s="692" t="s">
        <v>1311</v>
      </c>
      <c r="D12" s="692" t="s">
        <v>1311</v>
      </c>
      <c r="E12" s="38" t="s">
        <v>4881</v>
      </c>
      <c r="F12" s="27">
        <v>1</v>
      </c>
      <c r="G12" s="76">
        <v>17700</v>
      </c>
      <c r="H12" s="827">
        <f t="shared" ref="H12:H66" si="0">F12*G12</f>
        <v>17700</v>
      </c>
      <c r="I12" s="31"/>
      <c r="J12" s="73" t="s">
        <v>4882</v>
      </c>
      <c r="K12" s="81"/>
      <c r="L12" s="72"/>
      <c r="M12" s="2055" t="s">
        <v>4883</v>
      </c>
      <c r="N12" s="692" t="s">
        <v>1316</v>
      </c>
      <c r="O12" s="2056">
        <v>45960</v>
      </c>
      <c r="P12" s="2057"/>
      <c r="Q12" s="2058" t="s">
        <v>4884</v>
      </c>
    </row>
    <row r="13" spans="1:17" s="1112" customFormat="1" ht="19.7" customHeight="1">
      <c r="A13" s="88"/>
      <c r="B13" s="692" t="s">
        <v>4880</v>
      </c>
      <c r="C13" s="692" t="s">
        <v>1311</v>
      </c>
      <c r="D13" s="692" t="s">
        <v>1311</v>
      </c>
      <c r="E13" s="38" t="s">
        <v>4885</v>
      </c>
      <c r="F13" s="27">
        <v>1</v>
      </c>
      <c r="G13" s="76">
        <v>8400</v>
      </c>
      <c r="H13" s="827">
        <f t="shared" si="0"/>
        <v>8400</v>
      </c>
      <c r="I13" s="31"/>
      <c r="J13" s="73" t="s">
        <v>4886</v>
      </c>
      <c r="K13" s="81"/>
      <c r="L13" s="72"/>
      <c r="M13" s="2055" t="s">
        <v>4883</v>
      </c>
      <c r="N13" s="692" t="s">
        <v>1316</v>
      </c>
      <c r="O13" s="2056">
        <v>45960</v>
      </c>
      <c r="P13" s="2057"/>
      <c r="Q13" s="2058" t="s">
        <v>4884</v>
      </c>
    </row>
    <row r="14" spans="1:17" s="1112" customFormat="1" ht="19.7" customHeight="1">
      <c r="A14" s="88"/>
      <c r="B14" s="692" t="s">
        <v>4880</v>
      </c>
      <c r="C14" s="692" t="s">
        <v>1311</v>
      </c>
      <c r="D14" s="692" t="s">
        <v>1311</v>
      </c>
      <c r="E14" s="38" t="s">
        <v>4887</v>
      </c>
      <c r="F14" s="27">
        <v>1</v>
      </c>
      <c r="G14" s="76">
        <v>16800</v>
      </c>
      <c r="H14" s="827">
        <f t="shared" si="0"/>
        <v>16800</v>
      </c>
      <c r="I14" s="31"/>
      <c r="J14" s="73" t="s">
        <v>4888</v>
      </c>
      <c r="K14" s="81"/>
      <c r="L14" s="72"/>
      <c r="M14" s="2055" t="s">
        <v>4883</v>
      </c>
      <c r="N14" s="692" t="s">
        <v>1316</v>
      </c>
      <c r="O14" s="2056">
        <v>45960</v>
      </c>
      <c r="P14" s="2057"/>
      <c r="Q14" s="2058" t="s">
        <v>4884</v>
      </c>
    </row>
    <row r="15" spans="1:17" s="1112" customFormat="1" ht="19.7" customHeight="1">
      <c r="A15" s="88"/>
      <c r="B15" s="692" t="s">
        <v>4880</v>
      </c>
      <c r="C15" s="692" t="s">
        <v>1311</v>
      </c>
      <c r="D15" s="692" t="s">
        <v>1311</v>
      </c>
      <c r="E15" s="38" t="s">
        <v>4889</v>
      </c>
      <c r="F15" s="27">
        <v>1</v>
      </c>
      <c r="G15" s="76">
        <v>10800</v>
      </c>
      <c r="H15" s="827">
        <f t="shared" si="0"/>
        <v>10800</v>
      </c>
      <c r="I15" s="31"/>
      <c r="J15" s="73" t="s">
        <v>4890</v>
      </c>
      <c r="K15" s="81"/>
      <c r="L15" s="72"/>
      <c r="M15" s="2055" t="s">
        <v>4883</v>
      </c>
      <c r="N15" s="692" t="s">
        <v>1316</v>
      </c>
      <c r="O15" s="2056">
        <v>45960</v>
      </c>
      <c r="P15" s="2057"/>
      <c r="Q15" s="2058" t="s">
        <v>4884</v>
      </c>
    </row>
    <row r="16" spans="1:17" s="1112" customFormat="1" ht="19.7" customHeight="1">
      <c r="A16" s="88"/>
      <c r="B16" s="692" t="s">
        <v>4880</v>
      </c>
      <c r="C16" s="692" t="s">
        <v>1311</v>
      </c>
      <c r="D16" s="692" t="s">
        <v>1311</v>
      </c>
      <c r="E16" s="38" t="s">
        <v>4891</v>
      </c>
      <c r="F16" s="27">
        <v>2</v>
      </c>
      <c r="G16" s="76">
        <v>4400</v>
      </c>
      <c r="H16" s="827">
        <f t="shared" si="0"/>
        <v>8800</v>
      </c>
      <c r="I16" s="31"/>
      <c r="J16" s="73" t="s">
        <v>4892</v>
      </c>
      <c r="K16" s="81"/>
      <c r="L16" s="72"/>
      <c r="M16" s="2055" t="s">
        <v>4883</v>
      </c>
      <c r="N16" s="692" t="s">
        <v>1316</v>
      </c>
      <c r="O16" s="2056">
        <v>45960</v>
      </c>
      <c r="P16" s="2057"/>
      <c r="Q16" s="2058" t="s">
        <v>4884</v>
      </c>
    </row>
    <row r="17" spans="1:17" s="1112" customFormat="1" ht="19.7" customHeight="1">
      <c r="A17" s="88"/>
      <c r="B17" s="692" t="s">
        <v>4880</v>
      </c>
      <c r="C17" s="692" t="s">
        <v>1311</v>
      </c>
      <c r="D17" s="692" t="s">
        <v>1311</v>
      </c>
      <c r="E17" s="38" t="s">
        <v>4893</v>
      </c>
      <c r="F17" s="27">
        <v>1</v>
      </c>
      <c r="G17" s="76">
        <v>6800</v>
      </c>
      <c r="H17" s="827">
        <f t="shared" si="0"/>
        <v>6800</v>
      </c>
      <c r="I17" s="31"/>
      <c r="J17" s="73" t="s">
        <v>4894</v>
      </c>
      <c r="K17" s="81"/>
      <c r="L17" s="72"/>
      <c r="M17" s="2055" t="s">
        <v>4883</v>
      </c>
      <c r="N17" s="692" t="s">
        <v>1316</v>
      </c>
      <c r="O17" s="2056">
        <v>45960</v>
      </c>
      <c r="P17" s="2057"/>
      <c r="Q17" s="2058" t="s">
        <v>4884</v>
      </c>
    </row>
    <row r="18" spans="1:17" s="1112" customFormat="1" ht="19.7" customHeight="1">
      <c r="A18" s="88"/>
      <c r="B18" s="692" t="s">
        <v>4880</v>
      </c>
      <c r="C18" s="692" t="s">
        <v>1311</v>
      </c>
      <c r="D18" s="692" t="s">
        <v>1311</v>
      </c>
      <c r="E18" s="38" t="s">
        <v>4895</v>
      </c>
      <c r="F18" s="27">
        <v>1</v>
      </c>
      <c r="G18" s="76">
        <v>5400</v>
      </c>
      <c r="H18" s="827">
        <f t="shared" si="0"/>
        <v>5400</v>
      </c>
      <c r="I18" s="31"/>
      <c r="J18" s="73" t="s">
        <v>4896</v>
      </c>
      <c r="K18" s="81"/>
      <c r="L18" s="72"/>
      <c r="M18" s="2055" t="s">
        <v>4883</v>
      </c>
      <c r="N18" s="692" t="s">
        <v>1316</v>
      </c>
      <c r="O18" s="2056">
        <v>45960</v>
      </c>
      <c r="P18" s="2057"/>
      <c r="Q18" s="2058" t="s">
        <v>4884</v>
      </c>
    </row>
    <row r="19" spans="1:17" s="1112" customFormat="1" ht="19.7" customHeight="1">
      <c r="A19" s="88"/>
      <c r="B19" s="692" t="s">
        <v>4880</v>
      </c>
      <c r="C19" s="692" t="s">
        <v>1311</v>
      </c>
      <c r="D19" s="692" t="s">
        <v>1311</v>
      </c>
      <c r="E19" s="38" t="s">
        <v>4897</v>
      </c>
      <c r="F19" s="27">
        <v>1</v>
      </c>
      <c r="G19" s="76">
        <v>2900</v>
      </c>
      <c r="H19" s="827">
        <f t="shared" si="0"/>
        <v>2900</v>
      </c>
      <c r="I19" s="31"/>
      <c r="J19" s="73" t="s">
        <v>4898</v>
      </c>
      <c r="K19" s="81"/>
      <c r="L19" s="72"/>
      <c r="M19" s="2055" t="s">
        <v>4883</v>
      </c>
      <c r="N19" s="692" t="s">
        <v>1316</v>
      </c>
      <c r="O19" s="2056">
        <v>45960</v>
      </c>
      <c r="P19" s="2057"/>
      <c r="Q19" s="2058" t="s">
        <v>4884</v>
      </c>
    </row>
    <row r="20" spans="1:17" s="1112" customFormat="1" ht="19.7" customHeight="1">
      <c r="A20" s="88"/>
      <c r="B20" s="692" t="s">
        <v>4880</v>
      </c>
      <c r="C20" s="692" t="s">
        <v>1311</v>
      </c>
      <c r="D20" s="692" t="s">
        <v>1311</v>
      </c>
      <c r="E20" s="38" t="s">
        <v>4899</v>
      </c>
      <c r="F20" s="27">
        <v>1</v>
      </c>
      <c r="G20" s="76">
        <v>2300</v>
      </c>
      <c r="H20" s="827">
        <f t="shared" si="0"/>
        <v>2300</v>
      </c>
      <c r="I20" s="31"/>
      <c r="J20" s="73" t="s">
        <v>4900</v>
      </c>
      <c r="K20" s="81"/>
      <c r="L20" s="72"/>
      <c r="M20" s="2055" t="s">
        <v>4883</v>
      </c>
      <c r="N20" s="692" t="s">
        <v>1316</v>
      </c>
      <c r="O20" s="2056">
        <v>45960</v>
      </c>
      <c r="P20" s="2057"/>
      <c r="Q20" s="2058" t="s">
        <v>4884</v>
      </c>
    </row>
    <row r="21" spans="1:17" s="1112" customFormat="1" ht="19.7" customHeight="1">
      <c r="A21" s="88"/>
      <c r="B21" s="692" t="s">
        <v>4880</v>
      </c>
      <c r="C21" s="692" t="s">
        <v>1311</v>
      </c>
      <c r="D21" s="692" t="s">
        <v>1311</v>
      </c>
      <c r="E21" s="38" t="s">
        <v>4901</v>
      </c>
      <c r="F21" s="27">
        <v>1</v>
      </c>
      <c r="G21" s="76">
        <v>16500</v>
      </c>
      <c r="H21" s="827">
        <f t="shared" si="0"/>
        <v>16500</v>
      </c>
      <c r="I21" s="31"/>
      <c r="J21" s="73" t="s">
        <v>4902</v>
      </c>
      <c r="K21" s="81"/>
      <c r="L21" s="72"/>
      <c r="M21" s="2055" t="s">
        <v>4883</v>
      </c>
      <c r="N21" s="692" t="s">
        <v>1316</v>
      </c>
      <c r="O21" s="2056">
        <v>45960</v>
      </c>
      <c r="P21" s="2057"/>
      <c r="Q21" s="2058" t="s">
        <v>4884</v>
      </c>
    </row>
    <row r="22" spans="1:17" s="1112" customFormat="1" ht="19.7" customHeight="1">
      <c r="A22" s="88"/>
      <c r="B22" s="692" t="s">
        <v>4880</v>
      </c>
      <c r="C22" s="692" t="s">
        <v>1311</v>
      </c>
      <c r="D22" s="692" t="s">
        <v>1311</v>
      </c>
      <c r="E22" s="38" t="s">
        <v>4903</v>
      </c>
      <c r="F22" s="27">
        <v>1</v>
      </c>
      <c r="G22" s="76">
        <v>4500</v>
      </c>
      <c r="H22" s="827">
        <f t="shared" si="0"/>
        <v>4500</v>
      </c>
      <c r="I22" s="31"/>
      <c r="J22" s="73" t="s">
        <v>4904</v>
      </c>
      <c r="K22" s="81"/>
      <c r="L22" s="72"/>
      <c r="M22" s="2055" t="s">
        <v>4883</v>
      </c>
      <c r="N22" s="692" t="s">
        <v>1316</v>
      </c>
      <c r="O22" s="2056">
        <v>45960</v>
      </c>
      <c r="P22" s="2057"/>
      <c r="Q22" s="2058" t="s">
        <v>4884</v>
      </c>
    </row>
    <row r="23" spans="1:17" s="1112" customFormat="1" ht="19.7" customHeight="1">
      <c r="A23" s="88"/>
      <c r="B23" s="692" t="s">
        <v>4880</v>
      </c>
      <c r="C23" s="692" t="s">
        <v>1311</v>
      </c>
      <c r="D23" s="692" t="s">
        <v>1311</v>
      </c>
      <c r="E23" s="38" t="s">
        <v>4905</v>
      </c>
      <c r="F23" s="27">
        <v>2</v>
      </c>
      <c r="G23" s="76">
        <v>12900</v>
      </c>
      <c r="H23" s="827">
        <f t="shared" si="0"/>
        <v>25800</v>
      </c>
      <c r="I23" s="31"/>
      <c r="J23" s="73" t="s">
        <v>4906</v>
      </c>
      <c r="K23" s="81"/>
      <c r="L23" s="72"/>
      <c r="M23" s="2055" t="s">
        <v>4883</v>
      </c>
      <c r="N23" s="692" t="s">
        <v>1316</v>
      </c>
      <c r="O23" s="2056">
        <v>45960</v>
      </c>
      <c r="P23" s="2057"/>
      <c r="Q23" s="2058" t="s">
        <v>4884</v>
      </c>
    </row>
    <row r="24" spans="1:17" s="1112" customFormat="1" ht="19.7" customHeight="1">
      <c r="A24" s="88"/>
      <c r="B24" s="692" t="s">
        <v>4880</v>
      </c>
      <c r="C24" s="692" t="s">
        <v>1311</v>
      </c>
      <c r="D24" s="692" t="s">
        <v>1311</v>
      </c>
      <c r="E24" s="38" t="s">
        <v>4907</v>
      </c>
      <c r="F24" s="27">
        <v>2</v>
      </c>
      <c r="G24" s="76">
        <v>5900</v>
      </c>
      <c r="H24" s="827">
        <f t="shared" si="0"/>
        <v>11800</v>
      </c>
      <c r="I24" s="31"/>
      <c r="J24" s="73" t="s">
        <v>4908</v>
      </c>
      <c r="K24" s="81"/>
      <c r="L24" s="72"/>
      <c r="M24" s="2055" t="s">
        <v>4883</v>
      </c>
      <c r="N24" s="692" t="s">
        <v>1316</v>
      </c>
      <c r="O24" s="2056">
        <v>45960</v>
      </c>
      <c r="P24" s="2057"/>
      <c r="Q24" s="2058" t="s">
        <v>4884</v>
      </c>
    </row>
    <row r="25" spans="1:17" ht="19.7" customHeight="1">
      <c r="A25" s="134"/>
      <c r="B25" s="927"/>
      <c r="C25" s="302"/>
      <c r="D25" s="302"/>
      <c r="E25" s="38"/>
      <c r="F25" s="27"/>
      <c r="G25" s="76"/>
      <c r="H25" s="566"/>
      <c r="I25" s="31"/>
      <c r="J25" s="73"/>
      <c r="K25" s="891"/>
      <c r="L25" s="71"/>
      <c r="M25" s="567"/>
      <c r="N25" s="302"/>
      <c r="O25" s="568"/>
      <c r="P25" s="569"/>
      <c r="Q25" s="570"/>
    </row>
    <row r="26" spans="1:17" ht="19.7" customHeight="1">
      <c r="A26" s="134"/>
      <c r="B26" s="692"/>
      <c r="C26" s="28"/>
      <c r="D26" s="28"/>
      <c r="E26" s="38"/>
      <c r="F26" s="27"/>
      <c r="G26" s="76"/>
      <c r="H26" s="566">
        <f t="shared" si="0"/>
        <v>0</v>
      </c>
      <c r="I26" s="31"/>
      <c r="J26" s="73"/>
      <c r="K26" s="891"/>
      <c r="L26" s="71"/>
      <c r="M26" s="567"/>
      <c r="N26" s="302"/>
      <c r="O26" s="568"/>
      <c r="P26" s="569"/>
      <c r="Q26" s="570"/>
    </row>
    <row r="27" spans="1:17" ht="19.7" customHeight="1">
      <c r="A27" s="134"/>
      <c r="B27" s="692" t="s">
        <v>4872</v>
      </c>
      <c r="C27" s="28" t="s">
        <v>55</v>
      </c>
      <c r="D27" s="28" t="s">
        <v>55</v>
      </c>
      <c r="E27" s="38" t="s">
        <v>4909</v>
      </c>
      <c r="F27" s="27">
        <v>2</v>
      </c>
      <c r="G27" s="76">
        <v>680</v>
      </c>
      <c r="H27" s="566">
        <f t="shared" si="0"/>
        <v>1360</v>
      </c>
      <c r="I27" s="31"/>
      <c r="J27" s="73" t="s">
        <v>4910</v>
      </c>
      <c r="K27" s="891"/>
      <c r="L27" s="71"/>
      <c r="M27" s="2054" t="s">
        <v>4883</v>
      </c>
      <c r="N27" s="302"/>
      <c r="O27" s="568">
        <v>45950</v>
      </c>
      <c r="P27" s="569"/>
      <c r="Q27" s="570" t="s">
        <v>4911</v>
      </c>
    </row>
    <row r="28" spans="1:17" ht="19.7" customHeight="1">
      <c r="A28" s="134"/>
      <c r="B28" s="692" t="s">
        <v>4872</v>
      </c>
      <c r="C28" s="28" t="s">
        <v>55</v>
      </c>
      <c r="D28" s="28" t="s">
        <v>55</v>
      </c>
      <c r="E28" s="38" t="s">
        <v>4912</v>
      </c>
      <c r="F28" s="27">
        <v>2</v>
      </c>
      <c r="G28" s="76">
        <v>640</v>
      </c>
      <c r="H28" s="566">
        <f t="shared" si="0"/>
        <v>1280</v>
      </c>
      <c r="I28" s="31"/>
      <c r="J28" s="73" t="s">
        <v>4910</v>
      </c>
      <c r="K28" s="891"/>
      <c r="L28" s="71"/>
      <c r="M28" s="2054" t="s">
        <v>4883</v>
      </c>
      <c r="N28" s="302"/>
      <c r="O28" s="568">
        <v>45950</v>
      </c>
      <c r="P28" s="569"/>
      <c r="Q28" s="570" t="s">
        <v>4911</v>
      </c>
    </row>
    <row r="29" spans="1:17" ht="19.7" customHeight="1">
      <c r="A29" s="134"/>
      <c r="B29" s="692" t="s">
        <v>4872</v>
      </c>
      <c r="C29" s="28" t="s">
        <v>55</v>
      </c>
      <c r="D29" s="28" t="s">
        <v>55</v>
      </c>
      <c r="E29" s="38" t="s">
        <v>4913</v>
      </c>
      <c r="F29" s="27">
        <v>4</v>
      </c>
      <c r="G29" s="76">
        <v>420</v>
      </c>
      <c r="H29" s="566">
        <f t="shared" si="0"/>
        <v>1680</v>
      </c>
      <c r="I29" s="31"/>
      <c r="J29" s="73" t="s">
        <v>4910</v>
      </c>
      <c r="K29" s="891"/>
      <c r="L29" s="71"/>
      <c r="M29" s="2054" t="s">
        <v>4883</v>
      </c>
      <c r="N29" s="302"/>
      <c r="O29" s="568">
        <v>45950</v>
      </c>
      <c r="P29" s="569"/>
      <c r="Q29" s="570" t="s">
        <v>4911</v>
      </c>
    </row>
    <row r="30" spans="1:17" ht="19.7" customHeight="1">
      <c r="A30" s="134"/>
      <c r="B30" s="692" t="s">
        <v>4872</v>
      </c>
      <c r="C30" s="28" t="s">
        <v>55</v>
      </c>
      <c r="D30" s="28" t="s">
        <v>55</v>
      </c>
      <c r="E30" s="38" t="s">
        <v>4914</v>
      </c>
      <c r="F30" s="27">
        <v>4</v>
      </c>
      <c r="G30" s="76">
        <v>420</v>
      </c>
      <c r="H30" s="566">
        <f t="shared" si="0"/>
        <v>1680</v>
      </c>
      <c r="I30" s="31"/>
      <c r="J30" s="73" t="s">
        <v>4910</v>
      </c>
      <c r="K30" s="891"/>
      <c r="L30" s="71"/>
      <c r="M30" s="2054" t="s">
        <v>4883</v>
      </c>
      <c r="N30" s="302"/>
      <c r="O30" s="568">
        <v>45950</v>
      </c>
      <c r="P30" s="569"/>
      <c r="Q30" s="570" t="s">
        <v>4911</v>
      </c>
    </row>
    <row r="31" spans="1:17" ht="19.7" customHeight="1">
      <c r="A31" s="134"/>
      <c r="B31" s="692" t="s">
        <v>4872</v>
      </c>
      <c r="C31" s="28" t="s">
        <v>55</v>
      </c>
      <c r="D31" s="28" t="s">
        <v>55</v>
      </c>
      <c r="E31" s="38" t="s">
        <v>4915</v>
      </c>
      <c r="F31" s="27">
        <v>2</v>
      </c>
      <c r="G31" s="76">
        <v>1200</v>
      </c>
      <c r="H31" s="566">
        <f t="shared" si="0"/>
        <v>2400</v>
      </c>
      <c r="I31" s="31"/>
      <c r="J31" s="73" t="s">
        <v>4910</v>
      </c>
      <c r="K31" s="891"/>
      <c r="L31" s="71"/>
      <c r="M31" s="2054" t="s">
        <v>4883</v>
      </c>
      <c r="N31" s="302"/>
      <c r="O31" s="568">
        <v>45950</v>
      </c>
      <c r="P31" s="569"/>
      <c r="Q31" s="570" t="s">
        <v>4911</v>
      </c>
    </row>
    <row r="32" spans="1:17" ht="19.7" customHeight="1">
      <c r="A32" s="134"/>
      <c r="B32" s="692" t="s">
        <v>4872</v>
      </c>
      <c r="C32" s="28" t="s">
        <v>55</v>
      </c>
      <c r="D32" s="28" t="s">
        <v>55</v>
      </c>
      <c r="E32" s="38" t="s">
        <v>3773</v>
      </c>
      <c r="F32" s="27">
        <v>30</v>
      </c>
      <c r="G32" s="76">
        <v>250</v>
      </c>
      <c r="H32" s="566">
        <f t="shared" si="0"/>
        <v>7500</v>
      </c>
      <c r="I32" s="31"/>
      <c r="J32" s="73" t="s">
        <v>4916</v>
      </c>
      <c r="K32" s="891"/>
      <c r="L32" s="71"/>
      <c r="M32" s="2054" t="s">
        <v>4883</v>
      </c>
      <c r="N32" s="302"/>
      <c r="O32" s="568">
        <v>45950</v>
      </c>
      <c r="P32" s="569"/>
      <c r="Q32" s="570" t="s">
        <v>4911</v>
      </c>
    </row>
    <row r="33" spans="1:17" ht="19.7" customHeight="1">
      <c r="A33" s="134"/>
      <c r="B33" s="692" t="s">
        <v>4872</v>
      </c>
      <c r="C33" s="28" t="s">
        <v>55</v>
      </c>
      <c r="D33" s="28" t="s">
        <v>55</v>
      </c>
      <c r="E33" s="38" t="s">
        <v>4917</v>
      </c>
      <c r="F33" s="27">
        <v>4</v>
      </c>
      <c r="G33" s="76">
        <v>7847</v>
      </c>
      <c r="H33" s="566">
        <f t="shared" si="0"/>
        <v>31388</v>
      </c>
      <c r="I33" s="31"/>
      <c r="J33" s="73" t="s">
        <v>4918</v>
      </c>
      <c r="K33" s="891"/>
      <c r="L33" s="71"/>
      <c r="M33" s="2054" t="s">
        <v>4883</v>
      </c>
      <c r="N33" s="302"/>
      <c r="O33" s="568">
        <v>45952</v>
      </c>
      <c r="P33" s="569"/>
      <c r="Q33" s="570" t="s">
        <v>4919</v>
      </c>
    </row>
    <row r="34" spans="1:17" ht="19.7" customHeight="1">
      <c r="A34" s="134"/>
      <c r="B34" s="692" t="s">
        <v>4872</v>
      </c>
      <c r="C34" s="28" t="s">
        <v>55</v>
      </c>
      <c r="D34" s="28" t="s">
        <v>55</v>
      </c>
      <c r="E34" s="38" t="s">
        <v>4920</v>
      </c>
      <c r="F34" s="27">
        <v>1</v>
      </c>
      <c r="G34" s="76">
        <v>4879</v>
      </c>
      <c r="H34" s="566">
        <f t="shared" si="0"/>
        <v>4879</v>
      </c>
      <c r="I34" s="31"/>
      <c r="J34" s="73" t="s">
        <v>4921</v>
      </c>
      <c r="K34" s="891"/>
      <c r="L34" s="71"/>
      <c r="M34" s="2054" t="s">
        <v>4883</v>
      </c>
      <c r="N34" s="302"/>
      <c r="O34" s="568">
        <v>45950</v>
      </c>
      <c r="P34" s="569"/>
      <c r="Q34" s="570" t="s">
        <v>4919</v>
      </c>
    </row>
    <row r="35" spans="1:17" ht="19.7" customHeight="1">
      <c r="A35" s="134"/>
      <c r="B35" s="692" t="s">
        <v>4872</v>
      </c>
      <c r="C35" s="28" t="s">
        <v>55</v>
      </c>
      <c r="D35" s="28" t="s">
        <v>55</v>
      </c>
      <c r="E35" s="38" t="s">
        <v>4922</v>
      </c>
      <c r="F35" s="27">
        <v>1</v>
      </c>
      <c r="G35" s="76">
        <v>19408</v>
      </c>
      <c r="H35" s="566">
        <f t="shared" si="0"/>
        <v>19408</v>
      </c>
      <c r="I35" s="31"/>
      <c r="J35" s="73" t="s">
        <v>4923</v>
      </c>
      <c r="K35" s="891"/>
      <c r="L35" s="71"/>
      <c r="M35" s="2054" t="s">
        <v>4883</v>
      </c>
      <c r="N35" s="302"/>
      <c r="O35" s="568">
        <v>45951</v>
      </c>
      <c r="P35" s="569"/>
      <c r="Q35" s="570" t="s">
        <v>4924</v>
      </c>
    </row>
    <row r="36" spans="1:17" ht="19.7" customHeight="1">
      <c r="A36" s="134"/>
      <c r="B36" s="692"/>
      <c r="C36" s="28"/>
      <c r="D36" s="28"/>
      <c r="E36" s="38"/>
      <c r="F36" s="27"/>
      <c r="G36" s="76"/>
      <c r="H36" s="566">
        <f t="shared" si="0"/>
        <v>0</v>
      </c>
      <c r="I36" s="31"/>
      <c r="J36" s="73"/>
      <c r="K36" s="891"/>
      <c r="L36" s="71"/>
      <c r="M36" s="567"/>
      <c r="N36" s="302"/>
      <c r="O36" s="568"/>
      <c r="P36" s="569"/>
      <c r="Q36" s="570"/>
    </row>
    <row r="37" spans="1:17" ht="19.7" customHeight="1">
      <c r="A37" s="134"/>
      <c r="B37" s="692" t="s">
        <v>4872</v>
      </c>
      <c r="C37" s="28" t="s">
        <v>55</v>
      </c>
      <c r="D37" s="28" t="s">
        <v>55</v>
      </c>
      <c r="E37" s="38" t="s">
        <v>4925</v>
      </c>
      <c r="F37" s="27">
        <v>2</v>
      </c>
      <c r="G37" s="76">
        <v>3469</v>
      </c>
      <c r="H37" s="566">
        <f t="shared" si="0"/>
        <v>6938</v>
      </c>
      <c r="I37" s="31"/>
      <c r="J37" s="73" t="s">
        <v>4926</v>
      </c>
      <c r="K37" s="891"/>
      <c r="L37" s="71"/>
      <c r="M37" s="2054" t="s">
        <v>4927</v>
      </c>
      <c r="N37" s="302"/>
      <c r="O37" s="568">
        <v>45952</v>
      </c>
      <c r="P37" s="569"/>
      <c r="Q37" s="570" t="s">
        <v>4919</v>
      </c>
    </row>
    <row r="38" spans="1:17" ht="19.7" customHeight="1">
      <c r="A38" s="134"/>
      <c r="B38" s="692" t="s">
        <v>4872</v>
      </c>
      <c r="C38" s="28" t="s">
        <v>55</v>
      </c>
      <c r="D38" s="28" t="s">
        <v>55</v>
      </c>
      <c r="E38" s="38" t="s">
        <v>4928</v>
      </c>
      <c r="F38" s="27">
        <v>4</v>
      </c>
      <c r="G38" s="76">
        <v>2038</v>
      </c>
      <c r="H38" s="566">
        <f t="shared" si="0"/>
        <v>8152</v>
      </c>
      <c r="I38" s="31"/>
      <c r="J38" s="73" t="s">
        <v>4926</v>
      </c>
      <c r="K38" s="891"/>
      <c r="L38" s="71"/>
      <c r="M38" s="2054" t="s">
        <v>4927</v>
      </c>
      <c r="N38" s="302"/>
      <c r="O38" s="568">
        <v>45952</v>
      </c>
      <c r="P38" s="569"/>
      <c r="Q38" s="570" t="s">
        <v>4919</v>
      </c>
    </row>
    <row r="39" spans="1:17" ht="19.7" customHeight="1">
      <c r="A39" s="134"/>
      <c r="B39" s="692" t="s">
        <v>4872</v>
      </c>
      <c r="C39" s="28" t="s">
        <v>55</v>
      </c>
      <c r="D39" s="28" t="s">
        <v>55</v>
      </c>
      <c r="E39" s="38" t="s">
        <v>4929</v>
      </c>
      <c r="F39" s="27">
        <v>30</v>
      </c>
      <c r="G39" s="76">
        <v>76</v>
      </c>
      <c r="H39" s="566">
        <f t="shared" si="0"/>
        <v>2280</v>
      </c>
      <c r="I39" s="31"/>
      <c r="J39" s="73" t="s">
        <v>4930</v>
      </c>
      <c r="K39" s="891"/>
      <c r="L39" s="71"/>
      <c r="M39" s="2054" t="s">
        <v>4927</v>
      </c>
      <c r="N39" s="302"/>
      <c r="O39" s="568">
        <v>45952</v>
      </c>
      <c r="P39" s="569"/>
      <c r="Q39" s="570" t="s">
        <v>4919</v>
      </c>
    </row>
    <row r="40" spans="1:17" ht="19.7" customHeight="1">
      <c r="A40" s="134"/>
      <c r="B40" s="692" t="s">
        <v>4872</v>
      </c>
      <c r="C40" s="28" t="s">
        <v>55</v>
      </c>
      <c r="D40" s="28" t="s">
        <v>55</v>
      </c>
      <c r="E40" s="38" t="s">
        <v>1234</v>
      </c>
      <c r="F40" s="27">
        <v>10</v>
      </c>
      <c r="G40" s="76">
        <v>49</v>
      </c>
      <c r="H40" s="566">
        <f t="shared" si="0"/>
        <v>490</v>
      </c>
      <c r="I40" s="31"/>
      <c r="J40" s="73" t="s">
        <v>4370</v>
      </c>
      <c r="K40" s="891"/>
      <c r="L40" s="71"/>
      <c r="M40" s="2054" t="s">
        <v>4927</v>
      </c>
      <c r="N40" s="302"/>
      <c r="O40" s="568">
        <v>45952</v>
      </c>
      <c r="P40" s="569"/>
      <c r="Q40" s="570" t="s">
        <v>4919</v>
      </c>
    </row>
    <row r="41" spans="1:17" ht="19.7" customHeight="1">
      <c r="A41" s="134"/>
      <c r="B41" s="692" t="s">
        <v>4872</v>
      </c>
      <c r="C41" s="28" t="s">
        <v>55</v>
      </c>
      <c r="D41" s="28" t="s">
        <v>55</v>
      </c>
      <c r="E41" s="38" t="s">
        <v>4931</v>
      </c>
      <c r="F41" s="27">
        <v>2</v>
      </c>
      <c r="G41" s="76">
        <v>4810</v>
      </c>
      <c r="H41" s="566">
        <f t="shared" si="0"/>
        <v>9620</v>
      </c>
      <c r="I41" s="31"/>
      <c r="J41" s="73" t="s">
        <v>4932</v>
      </c>
      <c r="K41" s="891"/>
      <c r="L41" s="71"/>
      <c r="M41" s="2054" t="s">
        <v>4927</v>
      </c>
      <c r="N41" s="302"/>
      <c r="O41" s="568">
        <v>45952</v>
      </c>
      <c r="P41" s="569"/>
      <c r="Q41" s="570" t="s">
        <v>4919</v>
      </c>
    </row>
    <row r="42" spans="1:17" ht="19.7" customHeight="1">
      <c r="A42" s="134"/>
      <c r="B42" s="692" t="s">
        <v>4872</v>
      </c>
      <c r="C42" s="28" t="s">
        <v>55</v>
      </c>
      <c r="D42" s="28" t="s">
        <v>55</v>
      </c>
      <c r="E42" s="38" t="s">
        <v>4933</v>
      </c>
      <c r="F42" s="27">
        <v>2</v>
      </c>
      <c r="G42" s="76">
        <v>2690</v>
      </c>
      <c r="H42" s="566">
        <f t="shared" si="0"/>
        <v>5380</v>
      </c>
      <c r="I42" s="31"/>
      <c r="J42" s="73" t="s">
        <v>4934</v>
      </c>
      <c r="K42" s="891"/>
      <c r="L42" s="71"/>
      <c r="M42" s="2054" t="s">
        <v>4927</v>
      </c>
      <c r="N42" s="302"/>
      <c r="O42" s="568">
        <v>45952</v>
      </c>
      <c r="P42" s="569"/>
      <c r="Q42" s="570" t="s">
        <v>4919</v>
      </c>
    </row>
    <row r="43" spans="1:17" ht="19.7" customHeight="1">
      <c r="A43" s="134"/>
      <c r="B43" s="692" t="s">
        <v>4872</v>
      </c>
      <c r="C43" s="28" t="s">
        <v>55</v>
      </c>
      <c r="D43" s="28" t="s">
        <v>55</v>
      </c>
      <c r="E43" s="38" t="s">
        <v>4935</v>
      </c>
      <c r="F43" s="27">
        <v>2</v>
      </c>
      <c r="G43" s="76">
        <v>4590</v>
      </c>
      <c r="H43" s="566">
        <f t="shared" si="0"/>
        <v>9180</v>
      </c>
      <c r="I43" s="31"/>
      <c r="J43" s="73" t="s">
        <v>4936</v>
      </c>
      <c r="K43" s="891"/>
      <c r="L43" s="71"/>
      <c r="M43" s="2054" t="s">
        <v>4927</v>
      </c>
      <c r="N43" s="302"/>
      <c r="O43" s="568">
        <v>45952</v>
      </c>
      <c r="P43" s="569"/>
      <c r="Q43" s="570" t="s">
        <v>4919</v>
      </c>
    </row>
    <row r="44" spans="1:17" ht="21" customHeight="1">
      <c r="A44" s="134"/>
      <c r="B44" s="692" t="s">
        <v>4872</v>
      </c>
      <c r="C44" s="28" t="s">
        <v>55</v>
      </c>
      <c r="D44" s="28" t="s">
        <v>55</v>
      </c>
      <c r="E44" s="38" t="s">
        <v>4937</v>
      </c>
      <c r="F44" s="27">
        <v>8</v>
      </c>
      <c r="G44" s="76">
        <v>23</v>
      </c>
      <c r="H44" s="566">
        <f t="shared" si="0"/>
        <v>184</v>
      </c>
      <c r="I44" s="31"/>
      <c r="J44" s="73" t="s">
        <v>4938</v>
      </c>
      <c r="K44" s="891"/>
      <c r="L44" s="71"/>
      <c r="M44" s="2054" t="s">
        <v>4927</v>
      </c>
      <c r="N44" s="302"/>
      <c r="O44" s="568">
        <v>45952</v>
      </c>
      <c r="P44" s="569"/>
      <c r="Q44" s="570" t="s">
        <v>4919</v>
      </c>
    </row>
    <row r="45" spans="1:17" ht="21" customHeight="1">
      <c r="A45" s="134"/>
      <c r="B45" s="692" t="s">
        <v>4872</v>
      </c>
      <c r="C45" s="28" t="s">
        <v>55</v>
      </c>
      <c r="D45" s="28" t="s">
        <v>55</v>
      </c>
      <c r="E45" s="38" t="s">
        <v>4939</v>
      </c>
      <c r="F45" s="27">
        <v>1</v>
      </c>
      <c r="G45" s="76">
        <v>11397</v>
      </c>
      <c r="H45" s="566">
        <f t="shared" si="0"/>
        <v>11397</v>
      </c>
      <c r="I45" s="31"/>
      <c r="J45" s="73" t="s">
        <v>4940</v>
      </c>
      <c r="K45" s="891"/>
      <c r="L45" s="71"/>
      <c r="M45" s="2054" t="s">
        <v>4941</v>
      </c>
      <c r="N45" s="302"/>
      <c r="O45" s="568">
        <v>45957</v>
      </c>
      <c r="P45" s="569"/>
      <c r="Q45" s="570" t="s">
        <v>4942</v>
      </c>
    </row>
    <row r="46" spans="1:17" s="888" customFormat="1" ht="21" customHeight="1">
      <c r="A46" s="886"/>
      <c r="B46" s="331" t="s">
        <v>4943</v>
      </c>
      <c r="C46" s="220" t="s">
        <v>55</v>
      </c>
      <c r="D46" s="220" t="s">
        <v>55</v>
      </c>
      <c r="E46" s="477" t="s">
        <v>4944</v>
      </c>
      <c r="F46" s="221">
        <v>5</v>
      </c>
      <c r="G46" s="887">
        <v>729</v>
      </c>
      <c r="H46" s="878">
        <f t="shared" si="0"/>
        <v>3645</v>
      </c>
      <c r="I46" s="215"/>
      <c r="J46" s="218" t="s">
        <v>4945</v>
      </c>
      <c r="K46" s="880"/>
      <c r="L46" s="873"/>
      <c r="M46" s="881" t="s">
        <v>4946</v>
      </c>
      <c r="N46" s="875" t="s">
        <v>1316</v>
      </c>
      <c r="O46" s="882">
        <v>45958</v>
      </c>
      <c r="P46" s="889"/>
      <c r="Q46" s="890" t="s">
        <v>4947</v>
      </c>
    </row>
    <row r="47" spans="1:17" s="888" customFormat="1" ht="21" customHeight="1">
      <c r="A47" s="886"/>
      <c r="B47" s="331" t="s">
        <v>4943</v>
      </c>
      <c r="C47" s="220" t="s">
        <v>55</v>
      </c>
      <c r="D47" s="220" t="s">
        <v>55</v>
      </c>
      <c r="E47" s="477" t="s">
        <v>4948</v>
      </c>
      <c r="F47" s="221">
        <v>3</v>
      </c>
      <c r="G47" s="887">
        <v>3502</v>
      </c>
      <c r="H47" s="878">
        <f t="shared" si="0"/>
        <v>10506</v>
      </c>
      <c r="I47" s="215"/>
      <c r="J47" s="218" t="s">
        <v>4949</v>
      </c>
      <c r="K47" s="880"/>
      <c r="L47" s="873"/>
      <c r="M47" s="881" t="s">
        <v>4946</v>
      </c>
      <c r="N47" s="875" t="s">
        <v>1316</v>
      </c>
      <c r="O47" s="882">
        <v>45958</v>
      </c>
      <c r="P47" s="889"/>
      <c r="Q47" s="890" t="s">
        <v>4947</v>
      </c>
    </row>
    <row r="48" spans="1:17" ht="21" customHeight="1">
      <c r="A48" s="134"/>
      <c r="B48" s="927"/>
      <c r="C48" s="28"/>
      <c r="D48" s="28"/>
      <c r="E48" s="38"/>
      <c r="F48" s="27"/>
      <c r="G48" s="76"/>
      <c r="H48" s="878">
        <f t="shared" si="0"/>
        <v>0</v>
      </c>
      <c r="I48" s="31"/>
      <c r="J48" s="73"/>
      <c r="K48" s="891"/>
      <c r="L48" s="71"/>
      <c r="M48" s="2054"/>
      <c r="N48" s="302"/>
      <c r="O48" s="568"/>
      <c r="P48" s="569"/>
      <c r="Q48" s="570"/>
    </row>
    <row r="49" spans="1:17" ht="21" customHeight="1">
      <c r="A49" s="134"/>
      <c r="B49" s="2059" t="s">
        <v>4950</v>
      </c>
      <c r="C49" s="28" t="s">
        <v>55</v>
      </c>
      <c r="D49" s="28" t="s">
        <v>55</v>
      </c>
      <c r="E49" s="38" t="s">
        <v>4951</v>
      </c>
      <c r="F49" s="27">
        <v>4</v>
      </c>
      <c r="G49" s="76">
        <v>620</v>
      </c>
      <c r="H49" s="878">
        <f t="shared" si="0"/>
        <v>2480</v>
      </c>
      <c r="I49" s="31"/>
      <c r="J49" s="73" t="s">
        <v>4952</v>
      </c>
      <c r="K49" s="891"/>
      <c r="L49" s="71"/>
      <c r="M49" s="2054" t="s">
        <v>4953</v>
      </c>
      <c r="N49" s="302" t="s">
        <v>1316</v>
      </c>
      <c r="O49" s="568">
        <v>45965</v>
      </c>
      <c r="P49" s="569"/>
      <c r="Q49" s="570" t="s">
        <v>4954</v>
      </c>
    </row>
    <row r="50" spans="1:17" ht="21" customHeight="1">
      <c r="A50" s="134"/>
      <c r="B50" s="2059" t="s">
        <v>4955</v>
      </c>
      <c r="C50" s="28" t="s">
        <v>55</v>
      </c>
      <c r="D50" s="28" t="s">
        <v>55</v>
      </c>
      <c r="E50" s="38" t="s">
        <v>4956</v>
      </c>
      <c r="F50" s="27">
        <v>1</v>
      </c>
      <c r="G50" s="76">
        <v>3926</v>
      </c>
      <c r="H50" s="878">
        <f t="shared" si="0"/>
        <v>3926</v>
      </c>
      <c r="I50" s="31"/>
      <c r="J50" s="73" t="s">
        <v>4957</v>
      </c>
      <c r="K50" s="891"/>
      <c r="L50" s="71"/>
      <c r="M50" s="2054" t="s">
        <v>4958</v>
      </c>
      <c r="N50" s="302" t="s">
        <v>1316</v>
      </c>
      <c r="O50" s="568">
        <v>45965</v>
      </c>
      <c r="P50" s="569"/>
      <c r="Q50" s="570" t="s">
        <v>4954</v>
      </c>
    </row>
    <row r="51" spans="1:17" ht="21" customHeight="1">
      <c r="A51" s="134"/>
      <c r="B51" s="854"/>
      <c r="C51" s="28"/>
      <c r="D51" s="28"/>
      <c r="E51" s="38"/>
      <c r="F51" s="27"/>
      <c r="G51" s="76"/>
      <c r="H51" s="878">
        <f t="shared" si="0"/>
        <v>0</v>
      </c>
      <c r="I51" s="31"/>
      <c r="J51" s="73"/>
      <c r="K51" s="891"/>
      <c r="L51" s="71"/>
      <c r="M51" s="2054"/>
      <c r="N51" s="302"/>
      <c r="O51" s="568"/>
      <c r="P51" s="569"/>
      <c r="Q51" s="570"/>
    </row>
    <row r="52" spans="1:17" s="888" customFormat="1" ht="21" customHeight="1">
      <c r="A52" s="886"/>
      <c r="B52" s="2060"/>
      <c r="C52" s="220" t="s">
        <v>4873</v>
      </c>
      <c r="D52" s="220" t="s">
        <v>4873</v>
      </c>
      <c r="E52" s="477" t="s">
        <v>4959</v>
      </c>
      <c r="F52" s="221">
        <v>1</v>
      </c>
      <c r="G52" s="887"/>
      <c r="H52" s="878">
        <f t="shared" si="0"/>
        <v>0</v>
      </c>
      <c r="I52" s="215"/>
      <c r="J52" s="218" t="s">
        <v>4960</v>
      </c>
      <c r="K52" s="880"/>
      <c r="L52" s="873"/>
      <c r="M52" s="881" t="s">
        <v>4961</v>
      </c>
      <c r="N52" s="875"/>
      <c r="O52" s="882"/>
      <c r="P52" s="889"/>
      <c r="Q52" s="890"/>
    </row>
    <row r="53" spans="1:17" ht="21" customHeight="1">
      <c r="A53" s="134"/>
      <c r="B53" s="2059" t="s">
        <v>4950</v>
      </c>
      <c r="C53" s="28" t="s">
        <v>55</v>
      </c>
      <c r="D53" s="28" t="s">
        <v>55</v>
      </c>
      <c r="E53" s="38" t="s">
        <v>4962</v>
      </c>
      <c r="F53" s="27">
        <v>1</v>
      </c>
      <c r="G53" s="76">
        <v>6190</v>
      </c>
      <c r="H53" s="878">
        <f t="shared" si="0"/>
        <v>6190</v>
      </c>
      <c r="I53" s="31"/>
      <c r="J53" s="73" t="s">
        <v>4963</v>
      </c>
      <c r="K53" s="891"/>
      <c r="L53" s="71"/>
      <c r="M53" s="2054" t="s">
        <v>4958</v>
      </c>
      <c r="N53" s="302" t="s">
        <v>1316</v>
      </c>
      <c r="O53" s="568">
        <v>45961</v>
      </c>
      <c r="P53" s="569"/>
      <c r="Q53" s="570" t="s">
        <v>4884</v>
      </c>
    </row>
    <row r="54" spans="1:17" ht="21" customHeight="1">
      <c r="A54" s="134"/>
      <c r="B54" s="2059" t="s">
        <v>4950</v>
      </c>
      <c r="C54" s="28" t="s">
        <v>55</v>
      </c>
      <c r="D54" s="28" t="s">
        <v>55</v>
      </c>
      <c r="E54" s="38" t="s">
        <v>4964</v>
      </c>
      <c r="F54" s="27">
        <v>1</v>
      </c>
      <c r="G54" s="76">
        <v>2140</v>
      </c>
      <c r="H54" s="878">
        <f t="shared" si="0"/>
        <v>2140</v>
      </c>
      <c r="I54" s="31"/>
      <c r="J54" s="73" t="s">
        <v>4965</v>
      </c>
      <c r="K54" s="891"/>
      <c r="L54" s="71"/>
      <c r="M54" s="2054" t="s">
        <v>4958</v>
      </c>
      <c r="N54" s="302" t="s">
        <v>1316</v>
      </c>
      <c r="O54" s="568">
        <v>45965</v>
      </c>
      <c r="P54" s="569"/>
      <c r="Q54" s="570" t="s">
        <v>4954</v>
      </c>
    </row>
    <row r="55" spans="1:17" ht="21" customHeight="1">
      <c r="A55" s="134"/>
      <c r="B55" s="2059" t="s">
        <v>4950</v>
      </c>
      <c r="C55" s="28" t="s">
        <v>55</v>
      </c>
      <c r="D55" s="28" t="s">
        <v>55</v>
      </c>
      <c r="E55" s="38" t="s">
        <v>4966</v>
      </c>
      <c r="F55" s="27">
        <v>1</v>
      </c>
      <c r="G55" s="76">
        <v>3670</v>
      </c>
      <c r="H55" s="878">
        <f t="shared" si="0"/>
        <v>3670</v>
      </c>
      <c r="I55" s="31"/>
      <c r="J55" s="73" t="s">
        <v>4967</v>
      </c>
      <c r="K55" s="891"/>
      <c r="L55" s="71"/>
      <c r="M55" s="2054" t="s">
        <v>4958</v>
      </c>
      <c r="N55" s="302" t="s">
        <v>1316</v>
      </c>
      <c r="O55" s="568">
        <v>45961</v>
      </c>
      <c r="P55" s="569"/>
      <c r="Q55" s="570" t="s">
        <v>4884</v>
      </c>
    </row>
    <row r="56" spans="1:17" ht="21" customHeight="1">
      <c r="A56" s="134"/>
      <c r="B56" s="854"/>
      <c r="C56" s="28"/>
      <c r="D56" s="28"/>
      <c r="E56" s="38"/>
      <c r="F56" s="27"/>
      <c r="G56" s="76"/>
      <c r="H56" s="878">
        <f t="shared" si="0"/>
        <v>0</v>
      </c>
      <c r="I56" s="31"/>
      <c r="J56" s="73"/>
      <c r="K56" s="891"/>
      <c r="L56" s="71"/>
      <c r="M56" s="2054"/>
      <c r="N56" s="302"/>
      <c r="O56" s="568"/>
      <c r="P56" s="569"/>
      <c r="Q56" s="570"/>
    </row>
    <row r="57" spans="1:17" ht="21" customHeight="1">
      <c r="A57" s="134"/>
      <c r="B57" s="854"/>
      <c r="C57" s="28"/>
      <c r="D57" s="28"/>
      <c r="E57" s="38"/>
      <c r="F57" s="27"/>
      <c r="G57" s="76"/>
      <c r="H57" s="878">
        <f t="shared" si="0"/>
        <v>0</v>
      </c>
      <c r="I57" s="31"/>
      <c r="J57" s="73"/>
      <c r="K57" s="891"/>
      <c r="L57" s="71"/>
      <c r="M57" s="2054"/>
      <c r="N57" s="302"/>
      <c r="O57" s="568"/>
      <c r="P57" s="569"/>
      <c r="Q57" s="570"/>
    </row>
    <row r="58" spans="1:17" ht="21" customHeight="1">
      <c r="A58" s="134"/>
      <c r="B58" s="854" t="s">
        <v>4968</v>
      </c>
      <c r="C58" s="28" t="s">
        <v>55</v>
      </c>
      <c r="D58" s="28" t="s">
        <v>55</v>
      </c>
      <c r="E58" s="38" t="s">
        <v>1259</v>
      </c>
      <c r="F58" s="27">
        <v>10</v>
      </c>
      <c r="G58" s="76">
        <v>964</v>
      </c>
      <c r="H58" s="878">
        <f t="shared" si="0"/>
        <v>9640</v>
      </c>
      <c r="I58" s="31"/>
      <c r="J58" s="73" t="s">
        <v>597</v>
      </c>
      <c r="K58" s="891"/>
      <c r="L58" s="71"/>
      <c r="M58" s="2054" t="s">
        <v>4969</v>
      </c>
      <c r="N58" s="302" t="s">
        <v>1316</v>
      </c>
      <c r="O58" s="568">
        <v>45968</v>
      </c>
      <c r="P58" s="569"/>
      <c r="Q58" s="570" t="s">
        <v>4970</v>
      </c>
    </row>
    <row r="59" spans="1:17" ht="21" customHeight="1">
      <c r="A59" s="134"/>
      <c r="B59" s="854" t="s">
        <v>4968</v>
      </c>
      <c r="C59" s="28" t="s">
        <v>55</v>
      </c>
      <c r="D59" s="28" t="s">
        <v>55</v>
      </c>
      <c r="E59" s="38" t="s">
        <v>4971</v>
      </c>
      <c r="F59" s="27">
        <v>10</v>
      </c>
      <c r="G59" s="76">
        <v>953</v>
      </c>
      <c r="H59" s="878">
        <f t="shared" si="0"/>
        <v>9530</v>
      </c>
      <c r="I59" s="31"/>
      <c r="J59" s="73" t="s">
        <v>597</v>
      </c>
      <c r="K59" s="891"/>
      <c r="L59" s="71"/>
      <c r="M59" s="2054" t="s">
        <v>4969</v>
      </c>
      <c r="N59" s="302" t="s">
        <v>1316</v>
      </c>
      <c r="O59" s="568">
        <v>45968</v>
      </c>
      <c r="P59" s="569"/>
      <c r="Q59" s="570" t="s">
        <v>4970</v>
      </c>
    </row>
    <row r="60" spans="1:17" ht="21" customHeight="1">
      <c r="A60" s="134"/>
      <c r="B60" s="854" t="s">
        <v>4968</v>
      </c>
      <c r="C60" s="28" t="s">
        <v>55</v>
      </c>
      <c r="D60" s="28" t="s">
        <v>55</v>
      </c>
      <c r="E60" s="38" t="s">
        <v>4972</v>
      </c>
      <c r="F60" s="27">
        <v>20</v>
      </c>
      <c r="G60" s="76">
        <v>40</v>
      </c>
      <c r="H60" s="878">
        <f t="shared" si="0"/>
        <v>800</v>
      </c>
      <c r="I60" s="31"/>
      <c r="J60" s="73" t="s">
        <v>2636</v>
      </c>
      <c r="K60" s="891"/>
      <c r="L60" s="71"/>
      <c r="M60" s="2054" t="s">
        <v>4969</v>
      </c>
      <c r="N60" s="302" t="s">
        <v>1316</v>
      </c>
      <c r="O60" s="568">
        <v>45968</v>
      </c>
      <c r="P60" s="569"/>
      <c r="Q60" s="570" t="s">
        <v>4970</v>
      </c>
    </row>
    <row r="61" spans="1:17" ht="21" customHeight="1">
      <c r="A61" s="134"/>
      <c r="B61" s="854" t="s">
        <v>4968</v>
      </c>
      <c r="C61" s="28" t="s">
        <v>55</v>
      </c>
      <c r="D61" s="28" t="s">
        <v>55</v>
      </c>
      <c r="E61" s="38" t="s">
        <v>4973</v>
      </c>
      <c r="F61" s="27">
        <v>20</v>
      </c>
      <c r="G61" s="76">
        <v>57</v>
      </c>
      <c r="H61" s="878">
        <f t="shared" si="0"/>
        <v>1140</v>
      </c>
      <c r="I61" s="31"/>
      <c r="J61" s="73" t="s">
        <v>2636</v>
      </c>
      <c r="K61" s="891"/>
      <c r="L61" s="71"/>
      <c r="M61" s="2054" t="s">
        <v>4969</v>
      </c>
      <c r="N61" s="302" t="s">
        <v>1316</v>
      </c>
      <c r="O61" s="568">
        <v>45968</v>
      </c>
      <c r="P61" s="569"/>
      <c r="Q61" s="570" t="s">
        <v>4970</v>
      </c>
    </row>
    <row r="62" spans="1:17" ht="21" customHeight="1">
      <c r="A62" s="134"/>
      <c r="B62" s="854" t="s">
        <v>4968</v>
      </c>
      <c r="C62" s="28" t="s">
        <v>55</v>
      </c>
      <c r="D62" s="28" t="s">
        <v>55</v>
      </c>
      <c r="E62" s="38" t="s">
        <v>4974</v>
      </c>
      <c r="F62" s="27">
        <v>4</v>
      </c>
      <c r="G62" s="76">
        <v>2180</v>
      </c>
      <c r="H62" s="878">
        <f t="shared" si="0"/>
        <v>8720</v>
      </c>
      <c r="I62" s="31"/>
      <c r="J62" s="73" t="s">
        <v>4975</v>
      </c>
      <c r="K62" s="891"/>
      <c r="L62" s="71"/>
      <c r="M62" s="2054" t="s">
        <v>4969</v>
      </c>
      <c r="N62" s="302" t="s">
        <v>1316</v>
      </c>
      <c r="O62" s="568">
        <v>45968</v>
      </c>
      <c r="P62" s="569"/>
      <c r="Q62" s="570" t="s">
        <v>4970</v>
      </c>
    </row>
    <row r="63" spans="1:17" ht="21" customHeight="1">
      <c r="A63" s="134"/>
      <c r="B63" s="854" t="s">
        <v>4968</v>
      </c>
      <c r="C63" s="28" t="s">
        <v>55</v>
      </c>
      <c r="D63" s="28" t="s">
        <v>55</v>
      </c>
      <c r="E63" s="38" t="s">
        <v>2635</v>
      </c>
      <c r="F63" s="27">
        <v>8</v>
      </c>
      <c r="G63" s="76">
        <v>2561</v>
      </c>
      <c r="H63" s="878">
        <f t="shared" si="0"/>
        <v>20488</v>
      </c>
      <c r="I63" s="31"/>
      <c r="J63" s="73" t="s">
        <v>4976</v>
      </c>
      <c r="K63" s="891"/>
      <c r="L63" s="71"/>
      <c r="M63" s="2054" t="s">
        <v>4969</v>
      </c>
      <c r="N63" s="302" t="s">
        <v>1316</v>
      </c>
      <c r="O63" s="568">
        <v>45968</v>
      </c>
      <c r="P63" s="569"/>
      <c r="Q63" s="570" t="s">
        <v>4970</v>
      </c>
    </row>
    <row r="64" spans="1:17" ht="21" customHeight="1">
      <c r="A64" s="134"/>
      <c r="B64" s="927"/>
      <c r="C64" s="28"/>
      <c r="D64" s="28"/>
      <c r="E64" s="38"/>
      <c r="F64" s="27"/>
      <c r="G64" s="76"/>
      <c r="H64" s="878">
        <f t="shared" si="0"/>
        <v>0</v>
      </c>
      <c r="I64" s="31"/>
      <c r="J64" s="73"/>
      <c r="K64" s="891"/>
      <c r="L64" s="71"/>
      <c r="M64" s="2054"/>
      <c r="N64" s="302"/>
      <c r="O64" s="568"/>
      <c r="P64" s="569"/>
      <c r="Q64" s="570"/>
    </row>
    <row r="65" spans="1:17" ht="21" customHeight="1">
      <c r="A65" s="134"/>
      <c r="B65" s="927"/>
      <c r="C65" s="28"/>
      <c r="D65" s="28"/>
      <c r="E65" s="38"/>
      <c r="F65" s="27"/>
      <c r="G65" s="76"/>
      <c r="H65" s="878">
        <f t="shared" si="0"/>
        <v>0</v>
      </c>
      <c r="I65" s="31"/>
      <c r="J65" s="73"/>
      <c r="K65" s="891"/>
      <c r="L65" s="71"/>
      <c r="M65" s="2054"/>
      <c r="N65" s="302"/>
      <c r="O65" s="568"/>
      <c r="P65" s="569"/>
      <c r="Q65" s="570"/>
    </row>
    <row r="66" spans="1:17" ht="19.7" customHeight="1">
      <c r="A66" s="134"/>
      <c r="B66" s="302"/>
      <c r="C66" s="28"/>
      <c r="D66" s="28"/>
      <c r="E66" s="38"/>
      <c r="F66" s="27"/>
      <c r="G66" s="76"/>
      <c r="H66" s="566">
        <f t="shared" si="0"/>
        <v>0</v>
      </c>
      <c r="I66" s="31"/>
      <c r="J66" s="73"/>
      <c r="K66" s="71"/>
      <c r="L66" s="71"/>
      <c r="M66" s="567"/>
      <c r="N66" s="302"/>
      <c r="O66" s="568"/>
      <c r="P66" s="569"/>
      <c r="Q66" s="570"/>
    </row>
  </sheetData>
  <mergeCells count="6">
    <mergeCell ref="B2:D2"/>
    <mergeCell ref="G2:I2"/>
    <mergeCell ref="B3:D3"/>
    <mergeCell ref="B4:D4"/>
    <mergeCell ref="B5:D5"/>
    <mergeCell ref="B6:D6"/>
  </mergeCells>
  <phoneticPr fontId="2"/>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86CA-D8F3-4A11-9920-6D657BDB95EA}">
  <dimension ref="A1:F16"/>
  <sheetViews>
    <sheetView workbookViewId="0">
      <selection activeCell="D20" sqref="D20"/>
    </sheetView>
  </sheetViews>
  <sheetFormatPr defaultRowHeight="18.75"/>
  <cols>
    <col min="1" max="1" width="8" style="1" customWidth="1"/>
    <col min="2" max="2" width="4.875" style="1" bestFit="1" customWidth="1"/>
    <col min="3" max="3" width="25.125" style="1" customWidth="1"/>
    <col min="4" max="4" width="36.75" style="1" bestFit="1" customWidth="1"/>
    <col min="5" max="5" width="8.375" style="1" bestFit="1" customWidth="1"/>
    <col min="6" max="6" width="22.375" style="1" customWidth="1"/>
    <col min="7" max="256" width="9" style="1"/>
    <col min="257" max="257" width="8" style="1" customWidth="1"/>
    <col min="258" max="258" width="4.875" style="1" bestFit="1" customWidth="1"/>
    <col min="259" max="259" width="25.125" style="1" customWidth="1"/>
    <col min="260" max="260" width="36.75" style="1" bestFit="1" customWidth="1"/>
    <col min="261" max="261" width="8.375" style="1" bestFit="1" customWidth="1"/>
    <col min="262" max="262" width="22.375" style="1" customWidth="1"/>
    <col min="263" max="512" width="9" style="1"/>
    <col min="513" max="513" width="8" style="1" customWidth="1"/>
    <col min="514" max="514" width="4.875" style="1" bestFit="1" customWidth="1"/>
    <col min="515" max="515" width="25.125" style="1" customWidth="1"/>
    <col min="516" max="516" width="36.75" style="1" bestFit="1" customWidth="1"/>
    <col min="517" max="517" width="8.375" style="1" bestFit="1" customWidth="1"/>
    <col min="518" max="518" width="22.375" style="1" customWidth="1"/>
    <col min="519" max="768" width="9" style="1"/>
    <col min="769" max="769" width="8" style="1" customWidth="1"/>
    <col min="770" max="770" width="4.875" style="1" bestFit="1" customWidth="1"/>
    <col min="771" max="771" width="25.125" style="1" customWidth="1"/>
    <col min="772" max="772" width="36.75" style="1" bestFit="1" customWidth="1"/>
    <col min="773" max="773" width="8.375" style="1" bestFit="1" customWidth="1"/>
    <col min="774" max="774" width="22.375" style="1" customWidth="1"/>
    <col min="775" max="1024" width="9" style="1"/>
    <col min="1025" max="1025" width="8" style="1" customWidth="1"/>
    <col min="1026" max="1026" width="4.875" style="1" bestFit="1" customWidth="1"/>
    <col min="1027" max="1027" width="25.125" style="1" customWidth="1"/>
    <col min="1028" max="1028" width="36.75" style="1" bestFit="1" customWidth="1"/>
    <col min="1029" max="1029" width="8.375" style="1" bestFit="1" customWidth="1"/>
    <col min="1030" max="1030" width="22.375" style="1" customWidth="1"/>
    <col min="1031" max="1280" width="9" style="1"/>
    <col min="1281" max="1281" width="8" style="1" customWidth="1"/>
    <col min="1282" max="1282" width="4.875" style="1" bestFit="1" customWidth="1"/>
    <col min="1283" max="1283" width="25.125" style="1" customWidth="1"/>
    <col min="1284" max="1284" width="36.75" style="1" bestFit="1" customWidth="1"/>
    <col min="1285" max="1285" width="8.375" style="1" bestFit="1" customWidth="1"/>
    <col min="1286" max="1286" width="22.375" style="1" customWidth="1"/>
    <col min="1287" max="1536" width="9" style="1"/>
    <col min="1537" max="1537" width="8" style="1" customWidth="1"/>
    <col min="1538" max="1538" width="4.875" style="1" bestFit="1" customWidth="1"/>
    <col min="1539" max="1539" width="25.125" style="1" customWidth="1"/>
    <col min="1540" max="1540" width="36.75" style="1" bestFit="1" customWidth="1"/>
    <col min="1541" max="1541" width="8.375" style="1" bestFit="1" customWidth="1"/>
    <col min="1542" max="1542" width="22.375" style="1" customWidth="1"/>
    <col min="1543" max="1792" width="9" style="1"/>
    <col min="1793" max="1793" width="8" style="1" customWidth="1"/>
    <col min="1794" max="1794" width="4.875" style="1" bestFit="1" customWidth="1"/>
    <col min="1795" max="1795" width="25.125" style="1" customWidth="1"/>
    <col min="1796" max="1796" width="36.75" style="1" bestFit="1" customWidth="1"/>
    <col min="1797" max="1797" width="8.375" style="1" bestFit="1" customWidth="1"/>
    <col min="1798" max="1798" width="22.375" style="1" customWidth="1"/>
    <col min="1799" max="2048" width="9" style="1"/>
    <col min="2049" max="2049" width="8" style="1" customWidth="1"/>
    <col min="2050" max="2050" width="4.875" style="1" bestFit="1" customWidth="1"/>
    <col min="2051" max="2051" width="25.125" style="1" customWidth="1"/>
    <col min="2052" max="2052" width="36.75" style="1" bestFit="1" customWidth="1"/>
    <col min="2053" max="2053" width="8.375" style="1" bestFit="1" customWidth="1"/>
    <col min="2054" max="2054" width="22.375" style="1" customWidth="1"/>
    <col min="2055" max="2304" width="9" style="1"/>
    <col min="2305" max="2305" width="8" style="1" customWidth="1"/>
    <col min="2306" max="2306" width="4.875" style="1" bestFit="1" customWidth="1"/>
    <col min="2307" max="2307" width="25.125" style="1" customWidth="1"/>
    <col min="2308" max="2308" width="36.75" style="1" bestFit="1" customWidth="1"/>
    <col min="2309" max="2309" width="8.375" style="1" bestFit="1" customWidth="1"/>
    <col min="2310" max="2310" width="22.375" style="1" customWidth="1"/>
    <col min="2311" max="2560" width="9" style="1"/>
    <col min="2561" max="2561" width="8" style="1" customWidth="1"/>
    <col min="2562" max="2562" width="4.875" style="1" bestFit="1" customWidth="1"/>
    <col min="2563" max="2563" width="25.125" style="1" customWidth="1"/>
    <col min="2564" max="2564" width="36.75" style="1" bestFit="1" customWidth="1"/>
    <col min="2565" max="2565" width="8.375" style="1" bestFit="1" customWidth="1"/>
    <col min="2566" max="2566" width="22.375" style="1" customWidth="1"/>
    <col min="2567" max="2816" width="9" style="1"/>
    <col min="2817" max="2817" width="8" style="1" customWidth="1"/>
    <col min="2818" max="2818" width="4.875" style="1" bestFit="1" customWidth="1"/>
    <col min="2819" max="2819" width="25.125" style="1" customWidth="1"/>
    <col min="2820" max="2820" width="36.75" style="1" bestFit="1" customWidth="1"/>
    <col min="2821" max="2821" width="8.375" style="1" bestFit="1" customWidth="1"/>
    <col min="2822" max="2822" width="22.375" style="1" customWidth="1"/>
    <col min="2823" max="3072" width="9" style="1"/>
    <col min="3073" max="3073" width="8" style="1" customWidth="1"/>
    <col min="3074" max="3074" width="4.875" style="1" bestFit="1" customWidth="1"/>
    <col min="3075" max="3075" width="25.125" style="1" customWidth="1"/>
    <col min="3076" max="3076" width="36.75" style="1" bestFit="1" customWidth="1"/>
    <col min="3077" max="3077" width="8.375" style="1" bestFit="1" customWidth="1"/>
    <col min="3078" max="3078" width="22.375" style="1" customWidth="1"/>
    <col min="3079" max="3328" width="9" style="1"/>
    <col min="3329" max="3329" width="8" style="1" customWidth="1"/>
    <col min="3330" max="3330" width="4.875" style="1" bestFit="1" customWidth="1"/>
    <col min="3331" max="3331" width="25.125" style="1" customWidth="1"/>
    <col min="3332" max="3332" width="36.75" style="1" bestFit="1" customWidth="1"/>
    <col min="3333" max="3333" width="8.375" style="1" bestFit="1" customWidth="1"/>
    <col min="3334" max="3334" width="22.375" style="1" customWidth="1"/>
    <col min="3335" max="3584" width="9" style="1"/>
    <col min="3585" max="3585" width="8" style="1" customWidth="1"/>
    <col min="3586" max="3586" width="4.875" style="1" bestFit="1" customWidth="1"/>
    <col min="3587" max="3587" width="25.125" style="1" customWidth="1"/>
    <col min="3588" max="3588" width="36.75" style="1" bestFit="1" customWidth="1"/>
    <col min="3589" max="3589" width="8.375" style="1" bestFit="1" customWidth="1"/>
    <col min="3590" max="3590" width="22.375" style="1" customWidth="1"/>
    <col min="3591" max="3840" width="9" style="1"/>
    <col min="3841" max="3841" width="8" style="1" customWidth="1"/>
    <col min="3842" max="3842" width="4.875" style="1" bestFit="1" customWidth="1"/>
    <col min="3843" max="3843" width="25.125" style="1" customWidth="1"/>
    <col min="3844" max="3844" width="36.75" style="1" bestFit="1" customWidth="1"/>
    <col min="3845" max="3845" width="8.375" style="1" bestFit="1" customWidth="1"/>
    <col min="3846" max="3846" width="22.375" style="1" customWidth="1"/>
    <col min="3847" max="4096" width="9" style="1"/>
    <col min="4097" max="4097" width="8" style="1" customWidth="1"/>
    <col min="4098" max="4098" width="4.875" style="1" bestFit="1" customWidth="1"/>
    <col min="4099" max="4099" width="25.125" style="1" customWidth="1"/>
    <col min="4100" max="4100" width="36.75" style="1" bestFit="1" customWidth="1"/>
    <col min="4101" max="4101" width="8.375" style="1" bestFit="1" customWidth="1"/>
    <col min="4102" max="4102" width="22.375" style="1" customWidth="1"/>
    <col min="4103" max="4352" width="9" style="1"/>
    <col min="4353" max="4353" width="8" style="1" customWidth="1"/>
    <col min="4354" max="4354" width="4.875" style="1" bestFit="1" customWidth="1"/>
    <col min="4355" max="4355" width="25.125" style="1" customWidth="1"/>
    <col min="4356" max="4356" width="36.75" style="1" bestFit="1" customWidth="1"/>
    <col min="4357" max="4357" width="8.375" style="1" bestFit="1" customWidth="1"/>
    <col min="4358" max="4358" width="22.375" style="1" customWidth="1"/>
    <col min="4359" max="4608" width="9" style="1"/>
    <col min="4609" max="4609" width="8" style="1" customWidth="1"/>
    <col min="4610" max="4610" width="4.875" style="1" bestFit="1" customWidth="1"/>
    <col min="4611" max="4611" width="25.125" style="1" customWidth="1"/>
    <col min="4612" max="4612" width="36.75" style="1" bestFit="1" customWidth="1"/>
    <col min="4613" max="4613" width="8.375" style="1" bestFit="1" customWidth="1"/>
    <col min="4614" max="4614" width="22.375" style="1" customWidth="1"/>
    <col min="4615" max="4864" width="9" style="1"/>
    <col min="4865" max="4865" width="8" style="1" customWidth="1"/>
    <col min="4866" max="4866" width="4.875" style="1" bestFit="1" customWidth="1"/>
    <col min="4867" max="4867" width="25.125" style="1" customWidth="1"/>
    <col min="4868" max="4868" width="36.75" style="1" bestFit="1" customWidth="1"/>
    <col min="4869" max="4869" width="8.375" style="1" bestFit="1" customWidth="1"/>
    <col min="4870" max="4870" width="22.375" style="1" customWidth="1"/>
    <col min="4871" max="5120" width="9" style="1"/>
    <col min="5121" max="5121" width="8" style="1" customWidth="1"/>
    <col min="5122" max="5122" width="4.875" style="1" bestFit="1" customWidth="1"/>
    <col min="5123" max="5123" width="25.125" style="1" customWidth="1"/>
    <col min="5124" max="5124" width="36.75" style="1" bestFit="1" customWidth="1"/>
    <col min="5125" max="5125" width="8.375" style="1" bestFit="1" customWidth="1"/>
    <col min="5126" max="5126" width="22.375" style="1" customWidth="1"/>
    <col min="5127" max="5376" width="9" style="1"/>
    <col min="5377" max="5377" width="8" style="1" customWidth="1"/>
    <col min="5378" max="5378" width="4.875" style="1" bestFit="1" customWidth="1"/>
    <col min="5379" max="5379" width="25.125" style="1" customWidth="1"/>
    <col min="5380" max="5380" width="36.75" style="1" bestFit="1" customWidth="1"/>
    <col min="5381" max="5381" width="8.375" style="1" bestFit="1" customWidth="1"/>
    <col min="5382" max="5382" width="22.375" style="1" customWidth="1"/>
    <col min="5383" max="5632" width="9" style="1"/>
    <col min="5633" max="5633" width="8" style="1" customWidth="1"/>
    <col min="5634" max="5634" width="4.875" style="1" bestFit="1" customWidth="1"/>
    <col min="5635" max="5635" width="25.125" style="1" customWidth="1"/>
    <col min="5636" max="5636" width="36.75" style="1" bestFit="1" customWidth="1"/>
    <col min="5637" max="5637" width="8.375" style="1" bestFit="1" customWidth="1"/>
    <col min="5638" max="5638" width="22.375" style="1" customWidth="1"/>
    <col min="5639" max="5888" width="9" style="1"/>
    <col min="5889" max="5889" width="8" style="1" customWidth="1"/>
    <col min="5890" max="5890" width="4.875" style="1" bestFit="1" customWidth="1"/>
    <col min="5891" max="5891" width="25.125" style="1" customWidth="1"/>
    <col min="5892" max="5892" width="36.75" style="1" bestFit="1" customWidth="1"/>
    <col min="5893" max="5893" width="8.375" style="1" bestFit="1" customWidth="1"/>
    <col min="5894" max="5894" width="22.375" style="1" customWidth="1"/>
    <col min="5895" max="6144" width="9" style="1"/>
    <col min="6145" max="6145" width="8" style="1" customWidth="1"/>
    <col min="6146" max="6146" width="4.875" style="1" bestFit="1" customWidth="1"/>
    <col min="6147" max="6147" width="25.125" style="1" customWidth="1"/>
    <col min="6148" max="6148" width="36.75" style="1" bestFit="1" customWidth="1"/>
    <col min="6149" max="6149" width="8.375" style="1" bestFit="1" customWidth="1"/>
    <col min="6150" max="6150" width="22.375" style="1" customWidth="1"/>
    <col min="6151" max="6400" width="9" style="1"/>
    <col min="6401" max="6401" width="8" style="1" customWidth="1"/>
    <col min="6402" max="6402" width="4.875" style="1" bestFit="1" customWidth="1"/>
    <col min="6403" max="6403" width="25.125" style="1" customWidth="1"/>
    <col min="6404" max="6404" width="36.75" style="1" bestFit="1" customWidth="1"/>
    <col min="6405" max="6405" width="8.375" style="1" bestFit="1" customWidth="1"/>
    <col min="6406" max="6406" width="22.375" style="1" customWidth="1"/>
    <col min="6407" max="6656" width="9" style="1"/>
    <col min="6657" max="6657" width="8" style="1" customWidth="1"/>
    <col min="6658" max="6658" width="4.875" style="1" bestFit="1" customWidth="1"/>
    <col min="6659" max="6659" width="25.125" style="1" customWidth="1"/>
    <col min="6660" max="6660" width="36.75" style="1" bestFit="1" customWidth="1"/>
    <col min="6661" max="6661" width="8.375" style="1" bestFit="1" customWidth="1"/>
    <col min="6662" max="6662" width="22.375" style="1" customWidth="1"/>
    <col min="6663" max="6912" width="9" style="1"/>
    <col min="6913" max="6913" width="8" style="1" customWidth="1"/>
    <col min="6914" max="6914" width="4.875" style="1" bestFit="1" customWidth="1"/>
    <col min="6915" max="6915" width="25.125" style="1" customWidth="1"/>
    <col min="6916" max="6916" width="36.75" style="1" bestFit="1" customWidth="1"/>
    <col min="6917" max="6917" width="8.375" style="1" bestFit="1" customWidth="1"/>
    <col min="6918" max="6918" width="22.375" style="1" customWidth="1"/>
    <col min="6919" max="7168" width="9" style="1"/>
    <col min="7169" max="7169" width="8" style="1" customWidth="1"/>
    <col min="7170" max="7170" width="4.875" style="1" bestFit="1" customWidth="1"/>
    <col min="7171" max="7171" width="25.125" style="1" customWidth="1"/>
    <col min="7172" max="7172" width="36.75" style="1" bestFit="1" customWidth="1"/>
    <col min="7173" max="7173" width="8.375" style="1" bestFit="1" customWidth="1"/>
    <col min="7174" max="7174" width="22.375" style="1" customWidth="1"/>
    <col min="7175" max="7424" width="9" style="1"/>
    <col min="7425" max="7425" width="8" style="1" customWidth="1"/>
    <col min="7426" max="7426" width="4.875" style="1" bestFit="1" customWidth="1"/>
    <col min="7427" max="7427" width="25.125" style="1" customWidth="1"/>
    <col min="7428" max="7428" width="36.75" style="1" bestFit="1" customWidth="1"/>
    <col min="7429" max="7429" width="8.375" style="1" bestFit="1" customWidth="1"/>
    <col min="7430" max="7430" width="22.375" style="1" customWidth="1"/>
    <col min="7431" max="7680" width="9" style="1"/>
    <col min="7681" max="7681" width="8" style="1" customWidth="1"/>
    <col min="7682" max="7682" width="4.875" style="1" bestFit="1" customWidth="1"/>
    <col min="7683" max="7683" width="25.125" style="1" customWidth="1"/>
    <col min="7684" max="7684" width="36.75" style="1" bestFit="1" customWidth="1"/>
    <col min="7685" max="7685" width="8.375" style="1" bestFit="1" customWidth="1"/>
    <col min="7686" max="7686" width="22.375" style="1" customWidth="1"/>
    <col min="7687" max="7936" width="9" style="1"/>
    <col min="7937" max="7937" width="8" style="1" customWidth="1"/>
    <col min="7938" max="7938" width="4.875" style="1" bestFit="1" customWidth="1"/>
    <col min="7939" max="7939" width="25.125" style="1" customWidth="1"/>
    <col min="7940" max="7940" width="36.75" style="1" bestFit="1" customWidth="1"/>
    <col min="7941" max="7941" width="8.375" style="1" bestFit="1" customWidth="1"/>
    <col min="7942" max="7942" width="22.375" style="1" customWidth="1"/>
    <col min="7943" max="8192" width="9" style="1"/>
    <col min="8193" max="8193" width="8" style="1" customWidth="1"/>
    <col min="8194" max="8194" width="4.875" style="1" bestFit="1" customWidth="1"/>
    <col min="8195" max="8195" width="25.125" style="1" customWidth="1"/>
    <col min="8196" max="8196" width="36.75" style="1" bestFit="1" customWidth="1"/>
    <col min="8197" max="8197" width="8.375" style="1" bestFit="1" customWidth="1"/>
    <col min="8198" max="8198" width="22.375" style="1" customWidth="1"/>
    <col min="8199" max="8448" width="9" style="1"/>
    <col min="8449" max="8449" width="8" style="1" customWidth="1"/>
    <col min="8450" max="8450" width="4.875" style="1" bestFit="1" customWidth="1"/>
    <col min="8451" max="8451" width="25.125" style="1" customWidth="1"/>
    <col min="8452" max="8452" width="36.75" style="1" bestFit="1" customWidth="1"/>
    <col min="8453" max="8453" width="8.375" style="1" bestFit="1" customWidth="1"/>
    <col min="8454" max="8454" width="22.375" style="1" customWidth="1"/>
    <col min="8455" max="8704" width="9" style="1"/>
    <col min="8705" max="8705" width="8" style="1" customWidth="1"/>
    <col min="8706" max="8706" width="4.875" style="1" bestFit="1" customWidth="1"/>
    <col min="8707" max="8707" width="25.125" style="1" customWidth="1"/>
    <col min="8708" max="8708" width="36.75" style="1" bestFit="1" customWidth="1"/>
    <col min="8709" max="8709" width="8.375" style="1" bestFit="1" customWidth="1"/>
    <col min="8710" max="8710" width="22.375" style="1" customWidth="1"/>
    <col min="8711" max="8960" width="9" style="1"/>
    <col min="8961" max="8961" width="8" style="1" customWidth="1"/>
    <col min="8962" max="8962" width="4.875" style="1" bestFit="1" customWidth="1"/>
    <col min="8963" max="8963" width="25.125" style="1" customWidth="1"/>
    <col min="8964" max="8964" width="36.75" style="1" bestFit="1" customWidth="1"/>
    <col min="8965" max="8965" width="8.375" style="1" bestFit="1" customWidth="1"/>
    <col min="8966" max="8966" width="22.375" style="1" customWidth="1"/>
    <col min="8967" max="9216" width="9" style="1"/>
    <col min="9217" max="9217" width="8" style="1" customWidth="1"/>
    <col min="9218" max="9218" width="4.875" style="1" bestFit="1" customWidth="1"/>
    <col min="9219" max="9219" width="25.125" style="1" customWidth="1"/>
    <col min="9220" max="9220" width="36.75" style="1" bestFit="1" customWidth="1"/>
    <col min="9221" max="9221" width="8.375" style="1" bestFit="1" customWidth="1"/>
    <col min="9222" max="9222" width="22.375" style="1" customWidth="1"/>
    <col min="9223" max="9472" width="9" style="1"/>
    <col min="9473" max="9473" width="8" style="1" customWidth="1"/>
    <col min="9474" max="9474" width="4.875" style="1" bestFit="1" customWidth="1"/>
    <col min="9475" max="9475" width="25.125" style="1" customWidth="1"/>
    <col min="9476" max="9476" width="36.75" style="1" bestFit="1" customWidth="1"/>
    <col min="9477" max="9477" width="8.375" style="1" bestFit="1" customWidth="1"/>
    <col min="9478" max="9478" width="22.375" style="1" customWidth="1"/>
    <col min="9479" max="9728" width="9" style="1"/>
    <col min="9729" max="9729" width="8" style="1" customWidth="1"/>
    <col min="9730" max="9730" width="4.875" style="1" bestFit="1" customWidth="1"/>
    <col min="9731" max="9731" width="25.125" style="1" customWidth="1"/>
    <col min="9732" max="9732" width="36.75" style="1" bestFit="1" customWidth="1"/>
    <col min="9733" max="9733" width="8.375" style="1" bestFit="1" customWidth="1"/>
    <col min="9734" max="9734" width="22.375" style="1" customWidth="1"/>
    <col min="9735" max="9984" width="9" style="1"/>
    <col min="9985" max="9985" width="8" style="1" customWidth="1"/>
    <col min="9986" max="9986" width="4.875" style="1" bestFit="1" customWidth="1"/>
    <col min="9987" max="9987" width="25.125" style="1" customWidth="1"/>
    <col min="9988" max="9988" width="36.75" style="1" bestFit="1" customWidth="1"/>
    <col min="9989" max="9989" width="8.375" style="1" bestFit="1" customWidth="1"/>
    <col min="9990" max="9990" width="22.375" style="1" customWidth="1"/>
    <col min="9991" max="10240" width="9" style="1"/>
    <col min="10241" max="10241" width="8" style="1" customWidth="1"/>
    <col min="10242" max="10242" width="4.875" style="1" bestFit="1" customWidth="1"/>
    <col min="10243" max="10243" width="25.125" style="1" customWidth="1"/>
    <col min="10244" max="10244" width="36.75" style="1" bestFit="1" customWidth="1"/>
    <col min="10245" max="10245" width="8.375" style="1" bestFit="1" customWidth="1"/>
    <col min="10246" max="10246" width="22.375" style="1" customWidth="1"/>
    <col min="10247" max="10496" width="9" style="1"/>
    <col min="10497" max="10497" width="8" style="1" customWidth="1"/>
    <col min="10498" max="10498" width="4.875" style="1" bestFit="1" customWidth="1"/>
    <col min="10499" max="10499" width="25.125" style="1" customWidth="1"/>
    <col min="10500" max="10500" width="36.75" style="1" bestFit="1" customWidth="1"/>
    <col min="10501" max="10501" width="8.375" style="1" bestFit="1" customWidth="1"/>
    <col min="10502" max="10502" width="22.375" style="1" customWidth="1"/>
    <col min="10503" max="10752" width="9" style="1"/>
    <col min="10753" max="10753" width="8" style="1" customWidth="1"/>
    <col min="10754" max="10754" width="4.875" style="1" bestFit="1" customWidth="1"/>
    <col min="10755" max="10755" width="25.125" style="1" customWidth="1"/>
    <col min="10756" max="10756" width="36.75" style="1" bestFit="1" customWidth="1"/>
    <col min="10757" max="10757" width="8.375" style="1" bestFit="1" customWidth="1"/>
    <col min="10758" max="10758" width="22.375" style="1" customWidth="1"/>
    <col min="10759" max="11008" width="9" style="1"/>
    <col min="11009" max="11009" width="8" style="1" customWidth="1"/>
    <col min="11010" max="11010" width="4.875" style="1" bestFit="1" customWidth="1"/>
    <col min="11011" max="11011" width="25.125" style="1" customWidth="1"/>
    <col min="11012" max="11012" width="36.75" style="1" bestFit="1" customWidth="1"/>
    <col min="11013" max="11013" width="8.375" style="1" bestFit="1" customWidth="1"/>
    <col min="11014" max="11014" width="22.375" style="1" customWidth="1"/>
    <col min="11015" max="11264" width="9" style="1"/>
    <col min="11265" max="11265" width="8" style="1" customWidth="1"/>
    <col min="11266" max="11266" width="4.875" style="1" bestFit="1" customWidth="1"/>
    <col min="11267" max="11267" width="25.125" style="1" customWidth="1"/>
    <col min="11268" max="11268" width="36.75" style="1" bestFit="1" customWidth="1"/>
    <col min="11269" max="11269" width="8.375" style="1" bestFit="1" customWidth="1"/>
    <col min="11270" max="11270" width="22.375" style="1" customWidth="1"/>
    <col min="11271" max="11520" width="9" style="1"/>
    <col min="11521" max="11521" width="8" style="1" customWidth="1"/>
    <col min="11522" max="11522" width="4.875" style="1" bestFit="1" customWidth="1"/>
    <col min="11523" max="11523" width="25.125" style="1" customWidth="1"/>
    <col min="11524" max="11524" width="36.75" style="1" bestFit="1" customWidth="1"/>
    <col min="11525" max="11525" width="8.375" style="1" bestFit="1" customWidth="1"/>
    <col min="11526" max="11526" width="22.375" style="1" customWidth="1"/>
    <col min="11527" max="11776" width="9" style="1"/>
    <col min="11777" max="11777" width="8" style="1" customWidth="1"/>
    <col min="11778" max="11778" width="4.875" style="1" bestFit="1" customWidth="1"/>
    <col min="11779" max="11779" width="25.125" style="1" customWidth="1"/>
    <col min="11780" max="11780" width="36.75" style="1" bestFit="1" customWidth="1"/>
    <col min="11781" max="11781" width="8.375" style="1" bestFit="1" customWidth="1"/>
    <col min="11782" max="11782" width="22.375" style="1" customWidth="1"/>
    <col min="11783" max="12032" width="9" style="1"/>
    <col min="12033" max="12033" width="8" style="1" customWidth="1"/>
    <col min="12034" max="12034" width="4.875" style="1" bestFit="1" customWidth="1"/>
    <col min="12035" max="12035" width="25.125" style="1" customWidth="1"/>
    <col min="12036" max="12036" width="36.75" style="1" bestFit="1" customWidth="1"/>
    <col min="12037" max="12037" width="8.375" style="1" bestFit="1" customWidth="1"/>
    <col min="12038" max="12038" width="22.375" style="1" customWidth="1"/>
    <col min="12039" max="12288" width="9" style="1"/>
    <col min="12289" max="12289" width="8" style="1" customWidth="1"/>
    <col min="12290" max="12290" width="4.875" style="1" bestFit="1" customWidth="1"/>
    <col min="12291" max="12291" width="25.125" style="1" customWidth="1"/>
    <col min="12292" max="12292" width="36.75" style="1" bestFit="1" customWidth="1"/>
    <col min="12293" max="12293" width="8.375" style="1" bestFit="1" customWidth="1"/>
    <col min="12294" max="12294" width="22.375" style="1" customWidth="1"/>
    <col min="12295" max="12544" width="9" style="1"/>
    <col min="12545" max="12545" width="8" style="1" customWidth="1"/>
    <col min="12546" max="12546" width="4.875" style="1" bestFit="1" customWidth="1"/>
    <col min="12547" max="12547" width="25.125" style="1" customWidth="1"/>
    <col min="12548" max="12548" width="36.75" style="1" bestFit="1" customWidth="1"/>
    <col min="12549" max="12549" width="8.375" style="1" bestFit="1" customWidth="1"/>
    <col min="12550" max="12550" width="22.375" style="1" customWidth="1"/>
    <col min="12551" max="12800" width="9" style="1"/>
    <col min="12801" max="12801" width="8" style="1" customWidth="1"/>
    <col min="12802" max="12802" width="4.875" style="1" bestFit="1" customWidth="1"/>
    <col min="12803" max="12803" width="25.125" style="1" customWidth="1"/>
    <col min="12804" max="12804" width="36.75" style="1" bestFit="1" customWidth="1"/>
    <col min="12805" max="12805" width="8.375" style="1" bestFit="1" customWidth="1"/>
    <col min="12806" max="12806" width="22.375" style="1" customWidth="1"/>
    <col min="12807" max="13056" width="9" style="1"/>
    <col min="13057" max="13057" width="8" style="1" customWidth="1"/>
    <col min="13058" max="13058" width="4.875" style="1" bestFit="1" customWidth="1"/>
    <col min="13059" max="13059" width="25.125" style="1" customWidth="1"/>
    <col min="13060" max="13060" width="36.75" style="1" bestFit="1" customWidth="1"/>
    <col min="13061" max="13061" width="8.375" style="1" bestFit="1" customWidth="1"/>
    <col min="13062" max="13062" width="22.375" style="1" customWidth="1"/>
    <col min="13063" max="13312" width="9" style="1"/>
    <col min="13313" max="13313" width="8" style="1" customWidth="1"/>
    <col min="13314" max="13314" width="4.875" style="1" bestFit="1" customWidth="1"/>
    <col min="13315" max="13315" width="25.125" style="1" customWidth="1"/>
    <col min="13316" max="13316" width="36.75" style="1" bestFit="1" customWidth="1"/>
    <col min="13317" max="13317" width="8.375" style="1" bestFit="1" customWidth="1"/>
    <col min="13318" max="13318" width="22.375" style="1" customWidth="1"/>
    <col min="13319" max="13568" width="9" style="1"/>
    <col min="13569" max="13569" width="8" style="1" customWidth="1"/>
    <col min="13570" max="13570" width="4.875" style="1" bestFit="1" customWidth="1"/>
    <col min="13571" max="13571" width="25.125" style="1" customWidth="1"/>
    <col min="13572" max="13572" width="36.75" style="1" bestFit="1" customWidth="1"/>
    <col min="13573" max="13573" width="8.375" style="1" bestFit="1" customWidth="1"/>
    <col min="13574" max="13574" width="22.375" style="1" customWidth="1"/>
    <col min="13575" max="13824" width="9" style="1"/>
    <col min="13825" max="13825" width="8" style="1" customWidth="1"/>
    <col min="13826" max="13826" width="4.875" style="1" bestFit="1" customWidth="1"/>
    <col min="13827" max="13827" width="25.125" style="1" customWidth="1"/>
    <col min="13828" max="13828" width="36.75" style="1" bestFit="1" customWidth="1"/>
    <col min="13829" max="13829" width="8.375" style="1" bestFit="1" customWidth="1"/>
    <col min="13830" max="13830" width="22.375" style="1" customWidth="1"/>
    <col min="13831" max="14080" width="9" style="1"/>
    <col min="14081" max="14081" width="8" style="1" customWidth="1"/>
    <col min="14082" max="14082" width="4.875" style="1" bestFit="1" customWidth="1"/>
    <col min="14083" max="14083" width="25.125" style="1" customWidth="1"/>
    <col min="14084" max="14084" width="36.75" style="1" bestFit="1" customWidth="1"/>
    <col min="14085" max="14085" width="8.375" style="1" bestFit="1" customWidth="1"/>
    <col min="14086" max="14086" width="22.375" style="1" customWidth="1"/>
    <col min="14087" max="14336" width="9" style="1"/>
    <col min="14337" max="14337" width="8" style="1" customWidth="1"/>
    <col min="14338" max="14338" width="4.875" style="1" bestFit="1" customWidth="1"/>
    <col min="14339" max="14339" width="25.125" style="1" customWidth="1"/>
    <col min="14340" max="14340" width="36.75" style="1" bestFit="1" customWidth="1"/>
    <col min="14341" max="14341" width="8.375" style="1" bestFit="1" customWidth="1"/>
    <col min="14342" max="14342" width="22.375" style="1" customWidth="1"/>
    <col min="14343" max="14592" width="9" style="1"/>
    <col min="14593" max="14593" width="8" style="1" customWidth="1"/>
    <col min="14594" max="14594" width="4.875" style="1" bestFit="1" customWidth="1"/>
    <col min="14595" max="14595" width="25.125" style="1" customWidth="1"/>
    <col min="14596" max="14596" width="36.75" style="1" bestFit="1" customWidth="1"/>
    <col min="14597" max="14597" width="8.375" style="1" bestFit="1" customWidth="1"/>
    <col min="14598" max="14598" width="22.375" style="1" customWidth="1"/>
    <col min="14599" max="14848" width="9" style="1"/>
    <col min="14849" max="14849" width="8" style="1" customWidth="1"/>
    <col min="14850" max="14850" width="4.875" style="1" bestFit="1" customWidth="1"/>
    <col min="14851" max="14851" width="25.125" style="1" customWidth="1"/>
    <col min="14852" max="14852" width="36.75" style="1" bestFit="1" customWidth="1"/>
    <col min="14853" max="14853" width="8.375" style="1" bestFit="1" customWidth="1"/>
    <col min="14854" max="14854" width="22.375" style="1" customWidth="1"/>
    <col min="14855" max="15104" width="9" style="1"/>
    <col min="15105" max="15105" width="8" style="1" customWidth="1"/>
    <col min="15106" max="15106" width="4.875" style="1" bestFit="1" customWidth="1"/>
    <col min="15107" max="15107" width="25.125" style="1" customWidth="1"/>
    <col min="15108" max="15108" width="36.75" style="1" bestFit="1" customWidth="1"/>
    <col min="15109" max="15109" width="8.375" style="1" bestFit="1" customWidth="1"/>
    <col min="15110" max="15110" width="22.375" style="1" customWidth="1"/>
    <col min="15111" max="15360" width="9" style="1"/>
    <col min="15361" max="15361" width="8" style="1" customWidth="1"/>
    <col min="15362" max="15362" width="4.875" style="1" bestFit="1" customWidth="1"/>
    <col min="15363" max="15363" width="25.125" style="1" customWidth="1"/>
    <col min="15364" max="15364" width="36.75" style="1" bestFit="1" customWidth="1"/>
    <col min="15365" max="15365" width="8.375" style="1" bestFit="1" customWidth="1"/>
    <col min="15366" max="15366" width="22.375" style="1" customWidth="1"/>
    <col min="15367" max="15616" width="9" style="1"/>
    <col min="15617" max="15617" width="8" style="1" customWidth="1"/>
    <col min="15618" max="15618" width="4.875" style="1" bestFit="1" customWidth="1"/>
    <col min="15619" max="15619" width="25.125" style="1" customWidth="1"/>
    <col min="15620" max="15620" width="36.75" style="1" bestFit="1" customWidth="1"/>
    <col min="15621" max="15621" width="8.375" style="1" bestFit="1" customWidth="1"/>
    <col min="15622" max="15622" width="22.375" style="1" customWidth="1"/>
    <col min="15623" max="15872" width="9" style="1"/>
    <col min="15873" max="15873" width="8" style="1" customWidth="1"/>
    <col min="15874" max="15874" width="4.875" style="1" bestFit="1" customWidth="1"/>
    <col min="15875" max="15875" width="25.125" style="1" customWidth="1"/>
    <col min="15876" max="15876" width="36.75" style="1" bestFit="1" customWidth="1"/>
    <col min="15877" max="15877" width="8.375" style="1" bestFit="1" customWidth="1"/>
    <col min="15878" max="15878" width="22.375" style="1" customWidth="1"/>
    <col min="15879" max="16128" width="9" style="1"/>
    <col min="16129" max="16129" width="8" style="1" customWidth="1"/>
    <col min="16130" max="16130" width="4.875" style="1" bestFit="1" customWidth="1"/>
    <col min="16131" max="16131" width="25.125" style="1" customWidth="1"/>
    <col min="16132" max="16132" width="36.75" style="1" bestFit="1" customWidth="1"/>
    <col min="16133" max="16133" width="8.375" style="1" bestFit="1" customWidth="1"/>
    <col min="16134" max="16134" width="22.375" style="1" customWidth="1"/>
    <col min="16135" max="16384" width="9" style="1"/>
  </cols>
  <sheetData>
    <row r="1" spans="1:6" ht="24">
      <c r="A1" s="892" t="s">
        <v>4977</v>
      </c>
    </row>
    <row r="3" spans="1:6">
      <c r="B3" s="165" t="s">
        <v>1330</v>
      </c>
      <c r="C3" s="165" t="s">
        <v>1331</v>
      </c>
      <c r="D3" s="165" t="s">
        <v>1332</v>
      </c>
      <c r="E3" s="165" t="s">
        <v>1333</v>
      </c>
      <c r="F3" s="165" t="s">
        <v>1334</v>
      </c>
    </row>
    <row r="4" spans="1:6" ht="20.100000000000001" customHeight="1">
      <c r="B4" s="27">
        <v>1</v>
      </c>
      <c r="C4" s="38" t="s">
        <v>4881</v>
      </c>
      <c r="D4" s="73" t="s">
        <v>4882</v>
      </c>
      <c r="E4" s="27">
        <v>1</v>
      </c>
      <c r="F4" s="38"/>
    </row>
    <row r="5" spans="1:6" ht="20.100000000000001" customHeight="1">
      <c r="B5" s="27">
        <v>2</v>
      </c>
      <c r="C5" s="38" t="s">
        <v>4885</v>
      </c>
      <c r="D5" s="73" t="s">
        <v>4886</v>
      </c>
      <c r="E5" s="27">
        <v>1</v>
      </c>
      <c r="F5" s="38"/>
    </row>
    <row r="6" spans="1:6" ht="20.100000000000001" customHeight="1">
      <c r="B6" s="27">
        <v>3</v>
      </c>
      <c r="C6" s="38" t="s">
        <v>4887</v>
      </c>
      <c r="D6" s="73" t="s">
        <v>4888</v>
      </c>
      <c r="E6" s="27">
        <v>1</v>
      </c>
      <c r="F6" s="38" t="s">
        <v>1314</v>
      </c>
    </row>
    <row r="7" spans="1:6" ht="20.100000000000001" customHeight="1">
      <c r="B7" s="27">
        <v>4</v>
      </c>
      <c r="C7" s="38" t="s">
        <v>4889</v>
      </c>
      <c r="D7" s="73" t="s">
        <v>4890</v>
      </c>
      <c r="E7" s="27">
        <v>1</v>
      </c>
      <c r="F7" s="38" t="s">
        <v>1314</v>
      </c>
    </row>
    <row r="8" spans="1:6" ht="20.100000000000001" customHeight="1">
      <c r="B8" s="27">
        <v>5</v>
      </c>
      <c r="C8" s="38" t="s">
        <v>4891</v>
      </c>
      <c r="D8" s="73" t="s">
        <v>4892</v>
      </c>
      <c r="E8" s="27">
        <v>2</v>
      </c>
      <c r="F8" s="38" t="s">
        <v>1314</v>
      </c>
    </row>
    <row r="9" spans="1:6" ht="20.100000000000001" customHeight="1">
      <c r="B9" s="27">
        <v>6</v>
      </c>
      <c r="C9" s="38" t="s">
        <v>4893</v>
      </c>
      <c r="D9" s="73" t="s">
        <v>4894</v>
      </c>
      <c r="E9" s="27">
        <v>1</v>
      </c>
      <c r="F9" s="38"/>
    </row>
    <row r="10" spans="1:6" ht="20.100000000000001" customHeight="1">
      <c r="B10" s="27">
        <v>7</v>
      </c>
      <c r="C10" s="38" t="s">
        <v>4895</v>
      </c>
      <c r="D10" s="73" t="s">
        <v>4896</v>
      </c>
      <c r="E10" s="27">
        <v>1</v>
      </c>
      <c r="F10" s="38"/>
    </row>
    <row r="11" spans="1:6" ht="20.100000000000001" customHeight="1">
      <c r="B11" s="27">
        <v>8</v>
      </c>
      <c r="C11" s="38" t="s">
        <v>4897</v>
      </c>
      <c r="D11" s="73" t="s">
        <v>4898</v>
      </c>
      <c r="E11" s="27">
        <v>1</v>
      </c>
      <c r="F11" s="38"/>
    </row>
    <row r="12" spans="1:6" ht="20.100000000000001" customHeight="1">
      <c r="B12" s="27">
        <v>9</v>
      </c>
      <c r="C12" s="38" t="s">
        <v>4899</v>
      </c>
      <c r="D12" s="73" t="s">
        <v>4900</v>
      </c>
      <c r="E12" s="27">
        <v>1</v>
      </c>
      <c r="F12" s="38"/>
    </row>
    <row r="13" spans="1:6" ht="20.100000000000001" customHeight="1">
      <c r="B13" s="27">
        <v>10</v>
      </c>
      <c r="C13" s="38" t="s">
        <v>4901</v>
      </c>
      <c r="D13" s="73" t="s">
        <v>4902</v>
      </c>
      <c r="E13" s="27">
        <v>1</v>
      </c>
      <c r="F13" s="38"/>
    </row>
    <row r="14" spans="1:6" ht="20.100000000000001" customHeight="1">
      <c r="B14" s="27">
        <v>11</v>
      </c>
      <c r="C14" s="38" t="s">
        <v>4903</v>
      </c>
      <c r="D14" s="73" t="s">
        <v>4904</v>
      </c>
      <c r="E14" s="27">
        <v>1</v>
      </c>
      <c r="F14" s="38"/>
    </row>
    <row r="15" spans="1:6" ht="20.100000000000001" customHeight="1">
      <c r="B15" s="27">
        <v>12</v>
      </c>
      <c r="C15" s="38" t="s">
        <v>4905</v>
      </c>
      <c r="D15" s="73" t="s">
        <v>4906</v>
      </c>
      <c r="E15" s="27">
        <v>2</v>
      </c>
      <c r="F15" s="38" t="s">
        <v>1314</v>
      </c>
    </row>
    <row r="16" spans="1:6" ht="20.100000000000001" customHeight="1">
      <c r="B16" s="27">
        <v>13</v>
      </c>
      <c r="C16" s="38" t="s">
        <v>4907</v>
      </c>
      <c r="D16" s="73" t="s">
        <v>4908</v>
      </c>
      <c r="E16" s="27">
        <v>2</v>
      </c>
      <c r="F16" s="38" t="s">
        <v>1314</v>
      </c>
    </row>
  </sheetData>
  <phoneticPr fontId="2"/>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C905-1B6E-4349-A32C-65EC4451A035}">
  <sheetPr>
    <tabColor theme="8" tint="0.59999389629810485"/>
  </sheetPr>
  <dimension ref="A2:R139"/>
  <sheetViews>
    <sheetView topLeftCell="H1" zoomScale="85" zoomScaleNormal="85" workbookViewId="0">
      <selection activeCell="K16" sqref="K16"/>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967700</v>
      </c>
    </row>
    <row r="3" spans="1:18" ht="20.100000000000001" customHeight="1">
      <c r="C3" s="2" t="s">
        <v>3</v>
      </c>
      <c r="D3" s="2"/>
      <c r="E3" s="2"/>
      <c r="F3" s="13" t="s">
        <v>2638</v>
      </c>
      <c r="I3" s="1304" t="s">
        <v>4978</v>
      </c>
      <c r="J3" s="1304"/>
      <c r="K3" s="1304"/>
      <c r="L3" s="1304"/>
    </row>
    <row r="4" spans="1:18" ht="20.100000000000001" customHeight="1">
      <c r="C4" s="2" t="s">
        <v>1516</v>
      </c>
      <c r="D4" s="2"/>
      <c r="E4" s="2"/>
      <c r="F4" s="13" t="s">
        <v>4979</v>
      </c>
      <c r="I4" s="1304"/>
      <c r="J4" s="1304"/>
      <c r="K4" s="1304"/>
      <c r="L4" s="1304"/>
    </row>
    <row r="5" spans="1:18" ht="20.100000000000001" customHeight="1">
      <c r="C5" s="2" t="s">
        <v>8</v>
      </c>
      <c r="D5" s="2"/>
      <c r="E5" s="2"/>
      <c r="F5" s="18">
        <v>45873</v>
      </c>
      <c r="H5" s="932" t="s">
        <v>9</v>
      </c>
      <c r="I5" s="1306"/>
      <c r="J5" s="1490"/>
      <c r="K5" s="2061" t="s">
        <v>4980</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4981</v>
      </c>
      <c r="G11" s="398">
        <v>1</v>
      </c>
      <c r="H11" s="28">
        <v>840000</v>
      </c>
      <c r="I11" s="636">
        <f t="shared" ref="I11:I16" si="0">G11*H11</f>
        <v>840000</v>
      </c>
      <c r="J11" s="31"/>
      <c r="K11" s="73" t="s">
        <v>3209</v>
      </c>
      <c r="L11" s="73" t="s">
        <v>4982</v>
      </c>
      <c r="M11" s="27"/>
      <c r="N11" s="32">
        <v>45818</v>
      </c>
      <c r="O11" s="28"/>
      <c r="P11" s="40" t="s">
        <v>4983</v>
      </c>
      <c r="Q11" s="32"/>
      <c r="R11" s="33"/>
    </row>
    <row r="12" spans="1:18" s="4" customFormat="1" ht="19.7" customHeight="1">
      <c r="A12" s="398"/>
      <c r="B12" s="112">
        <v>3</v>
      </c>
      <c r="C12" s="1078">
        <f>+C11+1</f>
        <v>2</v>
      </c>
      <c r="D12" s="396" t="s">
        <v>309</v>
      </c>
      <c r="E12" s="28" t="s">
        <v>309</v>
      </c>
      <c r="F12" s="73" t="s">
        <v>3212</v>
      </c>
      <c r="G12" s="398">
        <v>1</v>
      </c>
      <c r="H12" s="28">
        <v>62000</v>
      </c>
      <c r="I12" s="636">
        <f t="shared" si="0"/>
        <v>62000</v>
      </c>
      <c r="J12" s="31"/>
      <c r="K12" s="73" t="s">
        <v>3213</v>
      </c>
      <c r="L12" s="27"/>
      <c r="M12" s="27"/>
      <c r="N12" s="32">
        <v>45818</v>
      </c>
      <c r="O12" s="28"/>
      <c r="P12" s="40" t="s">
        <v>4983</v>
      </c>
      <c r="Q12" s="32"/>
      <c r="R12" s="33"/>
    </row>
    <row r="13" spans="1:18" s="4" customFormat="1" ht="19.7" customHeight="1">
      <c r="A13" s="398"/>
      <c r="B13" s="1412">
        <v>1</v>
      </c>
      <c r="C13" s="1078">
        <f>+C12+1</f>
        <v>3</v>
      </c>
      <c r="D13" s="396" t="s">
        <v>309</v>
      </c>
      <c r="E13" s="28" t="s">
        <v>309</v>
      </c>
      <c r="F13" s="73" t="s">
        <v>4984</v>
      </c>
      <c r="G13" s="398">
        <v>2</v>
      </c>
      <c r="H13" s="28">
        <v>700</v>
      </c>
      <c r="I13" s="636">
        <f t="shared" si="0"/>
        <v>1400</v>
      </c>
      <c r="J13" s="31"/>
      <c r="K13" s="73" t="s">
        <v>4984</v>
      </c>
      <c r="L13" s="27"/>
      <c r="M13" s="27"/>
      <c r="N13" s="32">
        <v>45818</v>
      </c>
      <c r="O13" s="28"/>
      <c r="P13" s="40" t="s">
        <v>4983</v>
      </c>
      <c r="Q13" s="32"/>
      <c r="R13" s="33"/>
    </row>
    <row r="14" spans="1:18" s="4" customFormat="1" ht="19.7" customHeight="1">
      <c r="A14" s="398" t="s">
        <v>3207</v>
      </c>
      <c r="B14" s="1494">
        <v>2</v>
      </c>
      <c r="C14" s="1078">
        <f>+C13+1</f>
        <v>4</v>
      </c>
      <c r="D14" s="396" t="s">
        <v>309</v>
      </c>
      <c r="E14" s="28" t="s">
        <v>309</v>
      </c>
      <c r="F14" s="1495" t="s">
        <v>3214</v>
      </c>
      <c r="G14" s="398">
        <v>1</v>
      </c>
      <c r="H14" s="28">
        <v>50000</v>
      </c>
      <c r="I14" s="636">
        <f t="shared" si="0"/>
        <v>50000</v>
      </c>
      <c r="J14" s="31"/>
      <c r="K14" s="73" t="s">
        <v>1528</v>
      </c>
      <c r="L14" s="358"/>
      <c r="M14" s="27"/>
      <c r="N14" s="32">
        <v>45818</v>
      </c>
      <c r="O14" s="28"/>
      <c r="P14" s="40" t="s">
        <v>4983</v>
      </c>
      <c r="Q14" s="32"/>
      <c r="R14" s="33"/>
    </row>
    <row r="15" spans="1:18" s="4" customFormat="1" ht="19.7" customHeight="1">
      <c r="A15" s="398" t="s">
        <v>3207</v>
      </c>
      <c r="B15" s="313">
        <v>8</v>
      </c>
      <c r="C15" s="1078">
        <f>+C14+1</f>
        <v>5</v>
      </c>
      <c r="D15" s="396" t="s">
        <v>309</v>
      </c>
      <c r="E15" s="28" t="s">
        <v>309</v>
      </c>
      <c r="F15" s="320" t="s">
        <v>3215</v>
      </c>
      <c r="G15" s="405">
        <v>1</v>
      </c>
      <c r="H15" s="1496">
        <v>2300</v>
      </c>
      <c r="I15" s="636">
        <f t="shared" si="0"/>
        <v>2300</v>
      </c>
      <c r="J15" s="317"/>
      <c r="K15" s="1" t="s">
        <v>3216</v>
      </c>
      <c r="L15" s="358"/>
      <c r="M15" s="27"/>
      <c r="N15" s="32">
        <v>45818</v>
      </c>
      <c r="O15" s="28"/>
      <c r="P15" s="40" t="s">
        <v>4983</v>
      </c>
      <c r="Q15" s="32"/>
      <c r="R15" s="33"/>
    </row>
    <row r="16" spans="1:18" s="4" customFormat="1" ht="19.7" customHeight="1">
      <c r="A16" s="398" t="s">
        <v>3207</v>
      </c>
      <c r="B16" s="398">
        <v>1</v>
      </c>
      <c r="C16" s="1078">
        <f>+C15+1</f>
        <v>6</v>
      </c>
      <c r="D16" s="396" t="s">
        <v>309</v>
      </c>
      <c r="E16" s="28" t="s">
        <v>309</v>
      </c>
      <c r="F16" s="304" t="s">
        <v>1529</v>
      </c>
      <c r="G16" s="422">
        <v>1</v>
      </c>
      <c r="H16" s="256">
        <v>12000</v>
      </c>
      <c r="I16" s="636">
        <f t="shared" si="0"/>
        <v>12000</v>
      </c>
      <c r="J16" s="31"/>
      <c r="K16" s="1559" t="s">
        <v>4985</v>
      </c>
      <c r="L16" s="27"/>
      <c r="M16" s="27"/>
      <c r="N16" s="32"/>
      <c r="O16" s="28"/>
      <c r="P16" s="40"/>
      <c r="Q16" s="32"/>
      <c r="R16" s="33"/>
    </row>
    <row r="17" spans="1:18" s="4" customFormat="1" ht="19.7" customHeight="1">
      <c r="A17" s="27"/>
      <c r="B17" s="27"/>
      <c r="C17" s="28"/>
      <c r="D17" s="299"/>
      <c r="E17" s="299"/>
      <c r="F17" s="78"/>
      <c r="G17" s="1497"/>
      <c r="H17" s="256"/>
      <c r="I17" s="950"/>
      <c r="J17" s="217"/>
      <c r="K17" s="935"/>
      <c r="L17" s="27"/>
      <c r="M17" s="27"/>
      <c r="N17" s="32"/>
      <c r="O17" s="28"/>
      <c r="P17" s="40"/>
      <c r="Q17" s="32"/>
      <c r="R17" s="33"/>
    </row>
    <row r="18" spans="1:18" s="4" customFormat="1" ht="19.7" customHeight="1">
      <c r="A18" s="27"/>
      <c r="B18" s="27"/>
      <c r="C18" s="28"/>
      <c r="D18" s="299"/>
      <c r="E18" s="1498"/>
      <c r="F18" s="306">
        <f>SUM(I11:I17)</f>
        <v>967700</v>
      </c>
      <c r="G18" s="256"/>
      <c r="H18" s="256"/>
      <c r="I18" s="305"/>
      <c r="J18" s="217"/>
      <c r="K18" s="73"/>
      <c r="L18" s="1499" t="s">
        <v>4986</v>
      </c>
      <c r="M18" s="27"/>
      <c r="N18" s="32"/>
      <c r="O18" s="28"/>
      <c r="P18" s="40"/>
      <c r="Q18" s="32"/>
      <c r="R18" s="33"/>
    </row>
    <row r="19" spans="1:18" s="4" customFormat="1" ht="19.7" customHeight="1">
      <c r="A19" s="27"/>
      <c r="B19" s="27"/>
      <c r="C19" s="28"/>
      <c r="D19" s="636"/>
      <c r="E19" s="637"/>
      <c r="F19" s="393"/>
      <c r="G19" s="27"/>
      <c r="H19" s="27"/>
      <c r="I19" s="31"/>
      <c r="J19" s="217"/>
      <c r="K19" s="27"/>
      <c r="L19" s="1500"/>
      <c r="M19" s="27"/>
      <c r="N19" s="32"/>
      <c r="O19" s="28"/>
      <c r="P19" s="27"/>
      <c r="Q19" s="32"/>
      <c r="R19" s="33"/>
    </row>
    <row r="20" spans="1:18" s="4" customFormat="1" ht="19.7" customHeight="1">
      <c r="A20" s="27"/>
      <c r="B20" s="27"/>
      <c r="C20" s="28"/>
      <c r="D20" s="636"/>
      <c r="E20" s="637"/>
      <c r="F20" s="393"/>
      <c r="G20" s="27"/>
      <c r="H20" s="27"/>
      <c r="I20" s="31"/>
      <c r="J20" s="217"/>
      <c r="K20" s="27"/>
      <c r="L20" s="1500"/>
      <c r="M20" s="27"/>
      <c r="N20" s="32"/>
      <c r="O20" s="28"/>
      <c r="P20" s="27"/>
      <c r="Q20" s="32"/>
      <c r="R20" s="33"/>
    </row>
    <row r="21" spans="1:18" s="4" customFormat="1" ht="19.7" customHeight="1">
      <c r="A21" s="27"/>
      <c r="B21" s="27"/>
      <c r="C21" s="28"/>
      <c r="D21" s="28"/>
      <c r="E21" s="28"/>
      <c r="F21" s="27"/>
      <c r="G21" s="27"/>
      <c r="H21" s="27"/>
      <c r="I21" s="31"/>
      <c r="J21" s="217"/>
      <c r="K21" s="27"/>
      <c r="L21" s="1500"/>
      <c r="M21" s="27"/>
      <c r="N21" s="32"/>
      <c r="O21" s="28"/>
      <c r="P21" s="27"/>
      <c r="Q21" s="32"/>
      <c r="R21" s="33"/>
    </row>
    <row r="22" spans="1:18" s="4" customFormat="1" ht="19.7" customHeight="1">
      <c r="A22" s="27"/>
      <c r="B22" s="27"/>
      <c r="C22" s="28"/>
      <c r="D22" s="28"/>
      <c r="E22" s="28"/>
      <c r="F22" s="27"/>
      <c r="G22" s="27"/>
      <c r="H22" s="27"/>
      <c r="I22" s="31"/>
      <c r="J22" s="217"/>
      <c r="K22" s="27"/>
      <c r="L22" s="1501"/>
      <c r="M22" s="27"/>
      <c r="N22" s="32"/>
      <c r="O22" s="28"/>
      <c r="P22" s="27"/>
      <c r="Q22" s="32"/>
      <c r="R22" s="33"/>
    </row>
    <row r="23" spans="1:18" s="4" customFormat="1" ht="19.7" customHeight="1">
      <c r="A23" s="27"/>
      <c r="B23" s="27"/>
      <c r="C23" s="28"/>
      <c r="D23" s="1318"/>
      <c r="E23" s="1318"/>
      <c r="F23" s="1319" t="s">
        <v>2653</v>
      </c>
      <c r="G23" s="1320"/>
      <c r="H23" s="1321">
        <v>70000</v>
      </c>
      <c r="I23" s="1322">
        <f>G23*H23</f>
        <v>0</v>
      </c>
      <c r="J23" s="217"/>
      <c r="K23" s="27"/>
      <c r="L23" s="27"/>
      <c r="M23" s="27"/>
      <c r="N23" s="32"/>
      <c r="O23" s="28"/>
      <c r="P23" s="27"/>
      <c r="Q23" s="32"/>
      <c r="R23" s="33"/>
    </row>
    <row r="24" spans="1:18" s="4" customFormat="1" ht="19.7" customHeight="1">
      <c r="A24" s="27"/>
      <c r="B24" s="27"/>
      <c r="C24" s="28"/>
      <c r="D24" s="28"/>
      <c r="E24" s="28"/>
      <c r="F24" s="73" t="s">
        <v>808</v>
      </c>
      <c r="G24" s="27"/>
      <c r="H24" s="27"/>
      <c r="I24" s="31"/>
      <c r="J24" s="217"/>
      <c r="K24" s="27"/>
      <c r="L24" s="27"/>
      <c r="M24" s="27"/>
      <c r="N24" s="32"/>
      <c r="O24" s="28"/>
      <c r="P24" s="27"/>
      <c r="Q24" s="32"/>
      <c r="R24" s="33"/>
    </row>
    <row r="25" spans="1:18" s="4" customFormat="1" ht="19.7" customHeight="1">
      <c r="A25" s="27"/>
      <c r="B25" s="27"/>
      <c r="C25" s="28"/>
      <c r="D25" s="28"/>
      <c r="E25" s="28"/>
      <c r="F25" s="27"/>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131"/>
      <c r="E84" s="131"/>
      <c r="F84" s="73"/>
      <c r="G84" s="199"/>
      <c r="H84" s="27"/>
      <c r="I84" s="77"/>
      <c r="J84" s="217"/>
      <c r="K84" s="166"/>
      <c r="L84" s="27"/>
      <c r="M84" s="73"/>
      <c r="N84" s="32"/>
      <c r="O84" s="28"/>
      <c r="P84" s="27"/>
      <c r="Q84" s="32"/>
      <c r="R84" s="33"/>
    </row>
    <row r="85" spans="3:18" s="4" customFormat="1" ht="19.7" customHeight="1">
      <c r="C85" s="28"/>
      <c r="D85" s="28"/>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350000000000001" customHeight="1">
      <c r="C90" s="28"/>
      <c r="D90" s="131"/>
      <c r="E90" s="131"/>
      <c r="F90" s="73"/>
      <c r="G90" s="199"/>
      <c r="H90" s="27"/>
      <c r="I90" s="77"/>
      <c r="J90" s="217"/>
      <c r="K90" s="166"/>
      <c r="L90" s="27"/>
      <c r="M90" s="73"/>
      <c r="N90" s="32"/>
      <c r="O90" s="28"/>
      <c r="P90" s="27"/>
      <c r="Q90" s="32"/>
      <c r="R90" s="33"/>
    </row>
    <row r="91" spans="3:18" s="4" customFormat="1" ht="19.350000000000001" customHeight="1">
      <c r="C91" s="28"/>
      <c r="D91" s="131"/>
      <c r="E91" s="131"/>
      <c r="F91" s="156"/>
      <c r="G91" s="199"/>
      <c r="H91" s="27"/>
      <c r="I91" s="77"/>
      <c r="J91" s="217"/>
      <c r="K91" s="166"/>
      <c r="L91" s="27"/>
      <c r="M91" s="73"/>
      <c r="N91" s="32"/>
      <c r="O91" s="28"/>
      <c r="P91" s="27"/>
      <c r="Q91" s="32"/>
      <c r="R91" s="33"/>
    </row>
    <row r="92" spans="3:18" s="4" customFormat="1" ht="19.350000000000001" customHeight="1">
      <c r="C92" s="28"/>
      <c r="D92" s="131"/>
      <c r="E92" s="131"/>
      <c r="F92" s="264"/>
      <c r="G92" s="199"/>
      <c r="H92" s="27"/>
      <c r="I92" s="77"/>
      <c r="J92" s="217"/>
      <c r="K92" s="166"/>
      <c r="L92" s="27"/>
      <c r="M92" s="73"/>
      <c r="N92" s="32"/>
      <c r="O92" s="28"/>
      <c r="P92" s="27"/>
      <c r="Q92" s="32"/>
      <c r="R92" s="33"/>
    </row>
    <row r="93" spans="3:18" s="4" customFormat="1" ht="19.7"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28"/>
      <c r="E98" s="28"/>
      <c r="F98" s="73"/>
      <c r="G98" s="27"/>
      <c r="H98" s="77"/>
      <c r="I98" s="44"/>
      <c r="J98" s="377"/>
      <c r="K98" s="682"/>
      <c r="L98" s="27"/>
      <c r="M98" s="73"/>
      <c r="N98" s="32"/>
      <c r="O98" s="28"/>
      <c r="P98" s="27"/>
      <c r="Q98" s="32"/>
      <c r="R98" s="33"/>
    </row>
    <row r="99" spans="3:18" s="4" customFormat="1" ht="19.7" customHeight="1">
      <c r="C99" s="28"/>
      <c r="D99" s="28"/>
      <c r="E99" s="28"/>
      <c r="F99" s="73"/>
      <c r="G99" s="27"/>
      <c r="H99" s="77"/>
      <c r="I99" s="1323"/>
      <c r="J99" s="517"/>
      <c r="K99" s="682"/>
      <c r="L99" s="27"/>
      <c r="M99" s="73"/>
      <c r="N99" s="32"/>
      <c r="O99" s="28"/>
      <c r="P99" s="27"/>
      <c r="Q99" s="32"/>
      <c r="R99" s="33"/>
    </row>
    <row r="100" spans="3:18" s="4" customFormat="1" ht="19.7" customHeight="1">
      <c r="C100" s="28"/>
      <c r="D100" s="131"/>
      <c r="E100" s="131"/>
      <c r="F100" s="132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325"/>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325"/>
      <c r="L128" s="27"/>
      <c r="M128" s="73"/>
      <c r="N128" s="32"/>
      <c r="O128" s="28"/>
      <c r="P128" s="27"/>
      <c r="Q128" s="32"/>
      <c r="R128" s="33"/>
    </row>
    <row r="129" spans="1:18" s="4" customFormat="1" ht="19.7" customHeight="1">
      <c r="C129" s="28"/>
      <c r="D129" s="28"/>
      <c r="E129" s="28"/>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28"/>
      <c r="E132" s="28"/>
      <c r="F132" s="264"/>
      <c r="G132" s="199"/>
      <c r="H132" s="27"/>
      <c r="I132" s="77"/>
      <c r="J132" s="217"/>
      <c r="K132" s="166"/>
      <c r="L132" s="27"/>
      <c r="M132" s="73"/>
      <c r="N132" s="32"/>
      <c r="O132" s="28"/>
      <c r="P132" s="27"/>
      <c r="Q132" s="32"/>
      <c r="R132" s="33"/>
    </row>
    <row r="133" spans="1:18" s="4" customFormat="1" ht="19.350000000000001" customHeight="1">
      <c r="C133" s="28"/>
      <c r="D133" s="131"/>
      <c r="E133" s="131"/>
      <c r="F133" s="264"/>
      <c r="G133" s="199"/>
      <c r="H133" s="27"/>
      <c r="I133" s="77"/>
      <c r="J133" s="217"/>
      <c r="K133" s="166"/>
      <c r="L133" s="27"/>
      <c r="M133" s="73"/>
      <c r="N133" s="32"/>
      <c r="O133" s="28"/>
      <c r="P133" s="27"/>
      <c r="Q133" s="32"/>
      <c r="R133" s="33"/>
    </row>
    <row r="134" spans="1:18" s="4" customFormat="1" ht="19.7" customHeight="1">
      <c r="C134" s="28"/>
      <c r="D134" s="28"/>
      <c r="E134" s="28"/>
      <c r="F134" s="201"/>
      <c r="G134" s="826"/>
      <c r="H134" s="27"/>
      <c r="I134" s="77"/>
      <c r="J134" s="217"/>
      <c r="K134" s="134"/>
      <c r="L134" s="27"/>
      <c r="M134" s="27"/>
      <c r="N134" s="32"/>
      <c r="O134" s="28"/>
      <c r="P134" s="27"/>
      <c r="Q134" s="32"/>
      <c r="R134" s="33"/>
    </row>
    <row r="135" spans="1:18" s="4" customFormat="1" ht="19.7" customHeight="1">
      <c r="C135" s="28"/>
      <c r="D135" s="28"/>
      <c r="E135" s="28"/>
      <c r="F135" s="1326">
        <f>SUM(I84:I134)</f>
        <v>0</v>
      </c>
      <c r="G135" s="826"/>
      <c r="H135" s="27"/>
      <c r="I135" s="77"/>
      <c r="J135" s="217"/>
      <c r="K135" s="73"/>
      <c r="L135" s="27"/>
      <c r="M135" s="27"/>
      <c r="N135" s="32"/>
      <c r="O135" s="28"/>
      <c r="P135" s="27"/>
      <c r="Q135" s="32"/>
      <c r="R135" s="33"/>
    </row>
    <row r="136" spans="1:18" s="4" customFormat="1" ht="19.7" customHeight="1">
      <c r="C136" s="28"/>
      <c r="D136" s="28"/>
      <c r="E136" s="28"/>
      <c r="F136" s="73"/>
      <c r="G136" s="826"/>
      <c r="H136" s="27"/>
      <c r="I136" s="77"/>
      <c r="J136" s="217"/>
      <c r="K136" s="73"/>
      <c r="L136" s="27"/>
      <c r="M136" s="27"/>
      <c r="N136" s="32"/>
      <c r="O136" s="28"/>
      <c r="P136" s="27"/>
      <c r="Q136" s="32"/>
      <c r="R136" s="33"/>
    </row>
    <row r="137" spans="1:18" s="4" customFormat="1" ht="19.7" customHeight="1">
      <c r="C137" s="28"/>
      <c r="D137" s="28"/>
      <c r="E137" s="28"/>
      <c r="F137" s="73"/>
      <c r="G137" s="826"/>
      <c r="H137" s="27"/>
      <c r="I137" s="77"/>
      <c r="J137" s="217"/>
      <c r="K137" s="73"/>
      <c r="L137" s="73"/>
      <c r="M137" s="27"/>
      <c r="N137" s="32"/>
      <c r="O137" s="28"/>
      <c r="P137" s="27"/>
      <c r="Q137" s="32"/>
      <c r="R137" s="33"/>
    </row>
    <row r="138" spans="1:18">
      <c r="A138" s="4"/>
      <c r="B138" s="4"/>
      <c r="C138" s="28"/>
      <c r="D138" s="28"/>
      <c r="E138" s="28"/>
      <c r="F138" s="73"/>
      <c r="G138" s="826"/>
      <c r="H138" s="27"/>
      <c r="I138" s="77"/>
      <c r="J138" s="217"/>
      <c r="K138" s="73"/>
      <c r="L138" s="27"/>
      <c r="M138" s="27"/>
      <c r="N138" s="32"/>
      <c r="O138" s="28"/>
      <c r="P138" s="27"/>
      <c r="Q138" s="32"/>
      <c r="R138" s="33"/>
    </row>
    <row r="139" spans="1:18">
      <c r="I139" s="1327"/>
    </row>
  </sheetData>
  <autoFilter ref="A8:R8" xr:uid="{81517320-FB30-4241-8F2D-B09B15AAFE5C}"/>
  <mergeCells count="11">
    <mergeCell ref="L18:L22"/>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D9C0-593E-4A07-A7CF-CAE730860DC7}">
  <sheetPr>
    <tabColor theme="2" tint="-0.249977111117893"/>
  </sheetPr>
  <dimension ref="A2:R200"/>
  <sheetViews>
    <sheetView zoomScale="55" zoomScaleNormal="55" workbookViewId="0">
      <pane xSplit="9" ySplit="8" topLeftCell="J61" activePane="bottomRight" state="frozen"/>
      <selection pane="topRight" activeCell="J1" sqref="J1"/>
      <selection pane="bottomLeft" activeCell="A19" sqref="A19"/>
      <selection pane="bottomRight" activeCell="K72" sqref="K72"/>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106400</v>
      </c>
    </row>
    <row r="3" spans="1:18" ht="20.100000000000001" customHeight="1">
      <c r="B3" s="2062" t="s">
        <v>4988</v>
      </c>
      <c r="C3" s="2" t="s">
        <v>3</v>
      </c>
      <c r="D3" s="2"/>
      <c r="E3" s="2"/>
      <c r="F3" s="13" t="s">
        <v>2638</v>
      </c>
      <c r="I3" s="2063" t="s">
        <v>4989</v>
      </c>
      <c r="J3" s="2063"/>
      <c r="K3" s="2063"/>
      <c r="L3" s="2063"/>
    </row>
    <row r="4" spans="1:18" ht="20.100000000000001" customHeight="1">
      <c r="B4" s="2064"/>
      <c r="C4" s="2" t="s">
        <v>1516</v>
      </c>
      <c r="D4" s="2"/>
      <c r="E4" s="2"/>
      <c r="F4" s="13" t="s">
        <v>4979</v>
      </c>
      <c r="I4" s="2063"/>
      <c r="J4" s="2063"/>
      <c r="K4" s="2063"/>
      <c r="L4" s="2063"/>
    </row>
    <row r="5" spans="1:18" ht="20.100000000000001" customHeight="1">
      <c r="C5" s="2" t="s">
        <v>8</v>
      </c>
      <c r="D5" s="2"/>
      <c r="E5" s="2"/>
      <c r="F5" s="18">
        <v>45876</v>
      </c>
      <c r="H5" s="1305" t="s">
        <v>34</v>
      </c>
      <c r="I5" s="1306"/>
      <c r="J5" s="1307"/>
      <c r="K5" s="38" t="s">
        <v>2641</v>
      </c>
    </row>
    <row r="6" spans="1:18" ht="20.100000000000001" customHeight="1">
      <c r="C6" s="2" t="s">
        <v>10</v>
      </c>
      <c r="D6" s="2"/>
      <c r="E6" s="2"/>
      <c r="F6" s="18">
        <v>45877</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431" t="s">
        <v>54</v>
      </c>
      <c r="B11" s="2065">
        <v>10</v>
      </c>
      <c r="C11" s="1078">
        <v>1</v>
      </c>
      <c r="D11" s="592" t="s">
        <v>61</v>
      </c>
      <c r="E11" s="592" t="s">
        <v>55</v>
      </c>
      <c r="F11" s="2066" t="s">
        <v>4990</v>
      </c>
      <c r="G11" s="112">
        <v>1</v>
      </c>
      <c r="H11" s="112">
        <v>21896</v>
      </c>
      <c r="I11" s="2067">
        <f t="shared" ref="I11:I16" si="0">G11*H11</f>
        <v>21896</v>
      </c>
      <c r="J11" s="73"/>
      <c r="K11" s="73" t="s">
        <v>4991</v>
      </c>
      <c r="L11" s="27"/>
      <c r="M11" s="2068" t="s">
        <v>4992</v>
      </c>
      <c r="N11" s="32">
        <v>45864</v>
      </c>
      <c r="O11" s="28"/>
      <c r="P11" s="40">
        <v>45876</v>
      </c>
      <c r="Q11" s="32">
        <v>45877</v>
      </c>
      <c r="R11" s="33"/>
    </row>
    <row r="12" spans="1:18" s="4" customFormat="1" ht="19.7" customHeight="1">
      <c r="A12" s="431" t="s">
        <v>42</v>
      </c>
      <c r="B12" s="2065">
        <v>10</v>
      </c>
      <c r="C12" s="1078">
        <f>+C11+1</f>
        <v>2</v>
      </c>
      <c r="D12" s="28" t="s">
        <v>55</v>
      </c>
      <c r="E12" s="28" t="s">
        <v>55</v>
      </c>
      <c r="F12" s="723" t="s">
        <v>3264</v>
      </c>
      <c r="G12" s="112">
        <v>2</v>
      </c>
      <c r="H12" s="112">
        <v>792</v>
      </c>
      <c r="I12" s="969">
        <f t="shared" si="0"/>
        <v>1584</v>
      </c>
      <c r="J12" s="217"/>
      <c r="K12" s="217" t="s">
        <v>3265</v>
      </c>
      <c r="L12" s="227"/>
      <c r="M12" s="2068" t="s">
        <v>4992</v>
      </c>
      <c r="N12" s="32">
        <v>45864</v>
      </c>
      <c r="O12" s="28"/>
      <c r="P12" s="40">
        <v>45876</v>
      </c>
      <c r="Q12" s="32">
        <v>45877</v>
      </c>
      <c r="R12" s="33"/>
    </row>
    <row r="13" spans="1:18" s="4" customFormat="1" ht="19.7" customHeight="1">
      <c r="A13" s="431" t="s">
        <v>42</v>
      </c>
      <c r="B13" s="2065">
        <v>10</v>
      </c>
      <c r="C13" s="1078">
        <f>+C12+1</f>
        <v>3</v>
      </c>
      <c r="D13" s="28" t="s">
        <v>55</v>
      </c>
      <c r="E13" s="28" t="s">
        <v>55</v>
      </c>
      <c r="F13" s="723" t="s">
        <v>3266</v>
      </c>
      <c r="G13" s="112">
        <v>4</v>
      </c>
      <c r="H13" s="112">
        <v>38</v>
      </c>
      <c r="I13" s="969">
        <f t="shared" si="0"/>
        <v>152</v>
      </c>
      <c r="J13" s="217"/>
      <c r="K13" s="217" t="s">
        <v>427</v>
      </c>
      <c r="L13" s="227"/>
      <c r="M13" s="2068" t="s">
        <v>4992</v>
      </c>
      <c r="N13" s="32">
        <v>45864</v>
      </c>
      <c r="O13" s="28"/>
      <c r="P13" s="40">
        <v>45876</v>
      </c>
      <c r="Q13" s="32">
        <v>45877</v>
      </c>
      <c r="R13" s="33"/>
    </row>
    <row r="14" spans="1:18" s="4" customFormat="1" ht="19.7" customHeight="1">
      <c r="A14" s="431" t="s">
        <v>54</v>
      </c>
      <c r="B14" s="2065">
        <v>10</v>
      </c>
      <c r="C14" s="1078">
        <f>+C13+1</f>
        <v>4</v>
      </c>
      <c r="D14" s="592" t="s">
        <v>61</v>
      </c>
      <c r="E14" s="592" t="s">
        <v>55</v>
      </c>
      <c r="F14" s="2066" t="s">
        <v>4993</v>
      </c>
      <c r="G14" s="952">
        <v>1</v>
      </c>
      <c r="H14" s="952">
        <v>6955</v>
      </c>
      <c r="I14" s="2067">
        <f t="shared" si="0"/>
        <v>6955</v>
      </c>
      <c r="J14" s="1528"/>
      <c r="K14" s="1528" t="s">
        <v>4994</v>
      </c>
      <c r="L14" s="227"/>
      <c r="M14" s="2068" t="s">
        <v>4992</v>
      </c>
      <c r="N14" s="32">
        <v>45864</v>
      </c>
      <c r="O14" s="28"/>
      <c r="P14" s="40">
        <v>45876</v>
      </c>
      <c r="Q14" s="32">
        <v>45877</v>
      </c>
      <c r="R14" s="33"/>
    </row>
    <row r="15" spans="1:18" s="4" customFormat="1" ht="19.7" customHeight="1">
      <c r="A15" s="431" t="s">
        <v>42</v>
      </c>
      <c r="B15" s="2065">
        <v>10</v>
      </c>
      <c r="C15" s="1078">
        <f>+C14+1</f>
        <v>5</v>
      </c>
      <c r="D15" s="131" t="s">
        <v>55</v>
      </c>
      <c r="E15" s="131" t="s">
        <v>55</v>
      </c>
      <c r="F15" s="2066" t="s">
        <v>1743</v>
      </c>
      <c r="G15" s="952">
        <v>2</v>
      </c>
      <c r="H15" s="952">
        <v>455</v>
      </c>
      <c r="I15" s="2067">
        <f t="shared" si="0"/>
        <v>910</v>
      </c>
      <c r="J15" s="1528"/>
      <c r="K15" s="1528" t="s">
        <v>1641</v>
      </c>
      <c r="L15" s="227"/>
      <c r="M15" s="2068" t="s">
        <v>4992</v>
      </c>
      <c r="N15" s="32">
        <v>45864</v>
      </c>
      <c r="O15" s="28"/>
      <c r="P15" s="40">
        <v>45876</v>
      </c>
      <c r="Q15" s="32">
        <v>45877</v>
      </c>
      <c r="R15" s="33"/>
    </row>
    <row r="16" spans="1:18" s="4" customFormat="1" ht="19.7" customHeight="1">
      <c r="A16" s="431" t="s">
        <v>42</v>
      </c>
      <c r="B16" s="2065">
        <v>10</v>
      </c>
      <c r="C16" s="1078">
        <f>+C15+1</f>
        <v>6</v>
      </c>
      <c r="D16" s="131" t="s">
        <v>55</v>
      </c>
      <c r="E16" s="131" t="s">
        <v>55</v>
      </c>
      <c r="F16" s="723" t="s">
        <v>521</v>
      </c>
      <c r="G16" s="112">
        <v>4</v>
      </c>
      <c r="H16" s="112">
        <v>77</v>
      </c>
      <c r="I16" s="158">
        <f t="shared" si="0"/>
        <v>308</v>
      </c>
      <c r="J16" s="217"/>
      <c r="K16" s="217" t="s">
        <v>3040</v>
      </c>
      <c r="L16" s="227"/>
      <c r="M16" s="2068" t="s">
        <v>4992</v>
      </c>
      <c r="N16" s="32">
        <v>45864</v>
      </c>
      <c r="O16" s="28"/>
      <c r="P16" s="40">
        <v>45876</v>
      </c>
      <c r="Q16" s="32">
        <v>45877</v>
      </c>
      <c r="R16" s="2069"/>
    </row>
    <row r="17" spans="1:18" s="4" customFormat="1" ht="19.7" customHeight="1">
      <c r="A17" s="27"/>
      <c r="B17" s="27"/>
      <c r="C17" s="28"/>
      <c r="D17" s="299"/>
      <c r="E17" s="299"/>
      <c r="F17" s="304"/>
      <c r="G17" s="256"/>
      <c r="H17" s="256"/>
      <c r="I17" s="305"/>
      <c r="J17" s="260"/>
      <c r="K17" s="464"/>
      <c r="L17" s="709"/>
      <c r="M17" s="27"/>
      <c r="N17" s="32"/>
      <c r="O17" s="28"/>
      <c r="P17" s="27"/>
      <c r="Q17" s="32"/>
      <c r="R17" s="33"/>
    </row>
    <row r="18" spans="1:18" s="4" customFormat="1" ht="19.7" customHeight="1">
      <c r="A18" s="27"/>
      <c r="B18" s="27"/>
      <c r="C18" s="28"/>
      <c r="D18" s="28"/>
      <c r="E18" s="28"/>
      <c r="F18" s="306">
        <f>SUM(I11:I17)</f>
        <v>31805</v>
      </c>
      <c r="G18" s="27"/>
      <c r="H18" s="27"/>
      <c r="I18" s="31"/>
      <c r="J18" s="217"/>
      <c r="K18" s="27"/>
      <c r="L18" s="27"/>
      <c r="M18" s="27"/>
      <c r="N18" s="32"/>
      <c r="O18" s="28"/>
      <c r="P18" s="27"/>
      <c r="Q18" s="32"/>
      <c r="R18" s="33"/>
    </row>
    <row r="19" spans="1:18" s="4" customFormat="1" ht="19.7" customHeight="1">
      <c r="A19" s="27"/>
      <c r="B19" s="27"/>
      <c r="C19" s="28"/>
      <c r="D19" s="28"/>
      <c r="E19" s="28"/>
      <c r="F19" s="173"/>
      <c r="G19" s="27"/>
      <c r="H19" s="27"/>
      <c r="I19" s="31"/>
      <c r="J19" s="217"/>
      <c r="K19" s="27"/>
      <c r="L19" s="27"/>
      <c r="M19" s="27"/>
      <c r="N19" s="32"/>
      <c r="O19" s="28"/>
      <c r="P19" s="27"/>
      <c r="Q19" s="32"/>
      <c r="R19" s="33"/>
    </row>
    <row r="20" spans="1:18" s="4" customFormat="1" ht="19.7" customHeight="1">
      <c r="A20" s="27"/>
      <c r="B20" s="27"/>
      <c r="C20" s="28"/>
      <c r="D20" s="28"/>
      <c r="E20" s="28"/>
      <c r="F20" s="27"/>
      <c r="G20" s="27"/>
      <c r="H20" s="27"/>
      <c r="I20" s="31"/>
      <c r="J20" s="217"/>
      <c r="K20" s="27"/>
      <c r="L20" s="27"/>
      <c r="M20" s="27"/>
      <c r="N20" s="32"/>
      <c r="O20" s="28"/>
      <c r="P20" s="27"/>
      <c r="Q20" s="32"/>
      <c r="R20" s="33"/>
    </row>
    <row r="21" spans="1:18" s="4" customFormat="1" ht="19.7" customHeight="1">
      <c r="A21" s="27"/>
      <c r="B21" s="27"/>
      <c r="C21" s="28"/>
      <c r="D21" s="28"/>
      <c r="E21" s="28"/>
      <c r="F21" s="27"/>
      <c r="G21" s="27"/>
      <c r="H21" s="27"/>
      <c r="I21" s="31"/>
      <c r="J21" s="217"/>
      <c r="K21" s="27"/>
      <c r="L21" s="27"/>
      <c r="M21" s="27"/>
      <c r="N21" s="32"/>
      <c r="O21" s="28"/>
      <c r="P21" s="27"/>
      <c r="Q21" s="32"/>
      <c r="R21" s="33"/>
    </row>
    <row r="22" spans="1:18" s="4" customFormat="1" ht="19.7" customHeight="1">
      <c r="A22" s="27"/>
      <c r="B22" s="27"/>
      <c r="C22" s="28"/>
      <c r="D22" s="161" t="s">
        <v>162</v>
      </c>
      <c r="E22" s="162"/>
      <c r="F22" s="163"/>
      <c r="G22" s="27"/>
      <c r="H22" s="27"/>
      <c r="I22" s="31"/>
      <c r="J22" s="31"/>
      <c r="K22" s="27"/>
      <c r="L22" s="27"/>
      <c r="M22" s="27"/>
      <c r="N22" s="32"/>
      <c r="O22" s="28"/>
      <c r="P22" s="27"/>
      <c r="Q22" s="32"/>
      <c r="R22" s="33"/>
    </row>
    <row r="23" spans="1:18" s="4" customFormat="1" ht="19.7" customHeight="1">
      <c r="A23" s="690" t="s">
        <v>109</v>
      </c>
      <c r="B23" s="2070">
        <v>4</v>
      </c>
      <c r="C23" s="146">
        <f>+C16+1</f>
        <v>7</v>
      </c>
      <c r="D23" s="27" t="s">
        <v>61</v>
      </c>
      <c r="E23" s="28" t="s">
        <v>55</v>
      </c>
      <c r="F23" s="736" t="s">
        <v>163</v>
      </c>
      <c r="G23" s="1071">
        <v>1</v>
      </c>
      <c r="H23" s="1072">
        <v>3897</v>
      </c>
      <c r="I23" s="1048">
        <f t="shared" ref="I23:I48" si="1">G23*H23</f>
        <v>3897</v>
      </c>
      <c r="J23" s="159"/>
      <c r="K23" s="35" t="s">
        <v>4995</v>
      </c>
      <c r="L23" s="27"/>
      <c r="M23" s="2068" t="s">
        <v>4992</v>
      </c>
      <c r="N23" s="32">
        <v>45864</v>
      </c>
      <c r="O23" s="28"/>
      <c r="P23" s="40">
        <v>45876</v>
      </c>
      <c r="Q23" s="32">
        <v>45877</v>
      </c>
      <c r="R23" s="33"/>
    </row>
    <row r="24" spans="1:18" s="4" customFormat="1" ht="19.7" customHeight="1">
      <c r="A24" s="1640"/>
      <c r="B24" s="2070"/>
      <c r="C24" s="146">
        <f t="shared" ref="C24:C48" si="2">+C23+1</f>
        <v>8</v>
      </c>
      <c r="D24" s="28" t="s">
        <v>55</v>
      </c>
      <c r="E24" s="28" t="s">
        <v>55</v>
      </c>
      <c r="F24" s="736" t="s">
        <v>165</v>
      </c>
      <c r="G24" s="112">
        <v>2</v>
      </c>
      <c r="H24" s="781">
        <v>71</v>
      </c>
      <c r="I24" s="155">
        <f t="shared" si="1"/>
        <v>142</v>
      </c>
      <c r="J24" s="31"/>
      <c r="K24" s="38" t="s">
        <v>531</v>
      </c>
      <c r="L24" s="196" t="s">
        <v>173</v>
      </c>
      <c r="M24" s="2068" t="s">
        <v>4992</v>
      </c>
      <c r="N24" s="32">
        <v>45864</v>
      </c>
      <c r="O24" s="28"/>
      <c r="P24" s="40">
        <v>45876</v>
      </c>
      <c r="Q24" s="32">
        <v>45877</v>
      </c>
      <c r="R24" s="33"/>
    </row>
    <row r="25" spans="1:18" s="4" customFormat="1" ht="19.7" customHeight="1">
      <c r="A25" s="1640"/>
      <c r="B25" s="2070"/>
      <c r="C25" s="146">
        <f t="shared" si="2"/>
        <v>9</v>
      </c>
      <c r="D25" s="27" t="s">
        <v>55</v>
      </c>
      <c r="E25" s="27" t="s">
        <v>55</v>
      </c>
      <c r="F25" s="2071" t="s">
        <v>167</v>
      </c>
      <c r="G25" s="463">
        <v>1</v>
      </c>
      <c r="H25" s="757">
        <v>69</v>
      </c>
      <c r="I25" s="750">
        <f t="shared" si="1"/>
        <v>69</v>
      </c>
      <c r="J25" s="31"/>
      <c r="K25" s="187" t="s">
        <v>168</v>
      </c>
      <c r="L25" s="196" t="s">
        <v>4210</v>
      </c>
      <c r="M25" s="2068" t="s">
        <v>4992</v>
      </c>
      <c r="N25" s="32">
        <v>45864</v>
      </c>
      <c r="O25" s="28"/>
      <c r="P25" s="40">
        <v>45876</v>
      </c>
      <c r="Q25" s="32">
        <v>45877</v>
      </c>
      <c r="R25" s="33"/>
    </row>
    <row r="26" spans="1:18" s="4" customFormat="1" ht="19.7" customHeight="1">
      <c r="A26" s="1640"/>
      <c r="B26" s="2070"/>
      <c r="C26" s="146">
        <f t="shared" si="2"/>
        <v>10</v>
      </c>
      <c r="D26" s="28" t="s">
        <v>472</v>
      </c>
      <c r="E26" s="28" t="s">
        <v>55</v>
      </c>
      <c r="F26" s="729" t="s">
        <v>996</v>
      </c>
      <c r="G26" s="729">
        <v>4</v>
      </c>
      <c r="H26" s="143">
        <v>219</v>
      </c>
      <c r="I26" s="143">
        <f t="shared" si="1"/>
        <v>876</v>
      </c>
      <c r="J26" s="377"/>
      <c r="K26" s="1495" t="s">
        <v>4996</v>
      </c>
      <c r="L26" s="73"/>
      <c r="M26" s="2068" t="s">
        <v>4992</v>
      </c>
      <c r="N26" s="32">
        <v>45864</v>
      </c>
      <c r="O26" s="28"/>
      <c r="P26" s="40">
        <v>45876</v>
      </c>
      <c r="Q26" s="32">
        <v>45877</v>
      </c>
      <c r="R26" s="33"/>
    </row>
    <row r="27" spans="1:18" s="4" customFormat="1" ht="19.7" customHeight="1">
      <c r="A27" s="1640"/>
      <c r="B27" s="2070"/>
      <c r="C27" s="146">
        <f t="shared" si="2"/>
        <v>11</v>
      </c>
      <c r="D27" s="28" t="s">
        <v>169</v>
      </c>
      <c r="E27" s="28" t="s">
        <v>170</v>
      </c>
      <c r="F27" s="2072" t="s">
        <v>171</v>
      </c>
      <c r="G27" s="2073">
        <v>4</v>
      </c>
      <c r="H27" s="2074">
        <v>47</v>
      </c>
      <c r="I27" s="193">
        <f t="shared" si="1"/>
        <v>188</v>
      </c>
      <c r="J27" s="194"/>
      <c r="K27" s="195" t="s">
        <v>4997</v>
      </c>
      <c r="L27" s="196" t="s">
        <v>173</v>
      </c>
      <c r="M27" s="2068" t="s">
        <v>4992</v>
      </c>
      <c r="N27" s="32">
        <v>45864</v>
      </c>
      <c r="O27" s="28"/>
      <c r="P27" s="40">
        <v>45876</v>
      </c>
      <c r="Q27" s="32">
        <v>45877</v>
      </c>
      <c r="R27" s="33"/>
    </row>
    <row r="28" spans="1:18" s="4" customFormat="1" ht="19.7" customHeight="1">
      <c r="A28" s="1640"/>
      <c r="B28" s="2070"/>
      <c r="C28" s="146">
        <f t="shared" si="2"/>
        <v>12</v>
      </c>
      <c r="D28" s="28" t="s">
        <v>170</v>
      </c>
      <c r="E28" s="28" t="s">
        <v>170</v>
      </c>
      <c r="F28" s="2072" t="s">
        <v>998</v>
      </c>
      <c r="G28" s="2073">
        <v>4</v>
      </c>
      <c r="H28" s="2074">
        <v>50</v>
      </c>
      <c r="I28" s="193">
        <f t="shared" si="1"/>
        <v>200</v>
      </c>
      <c r="J28" s="194"/>
      <c r="K28" s="195" t="s">
        <v>4998</v>
      </c>
      <c r="L28" s="196" t="s">
        <v>4210</v>
      </c>
      <c r="M28" s="2068" t="s">
        <v>4992</v>
      </c>
      <c r="N28" s="32">
        <v>45864</v>
      </c>
      <c r="O28" s="28"/>
      <c r="P28" s="40">
        <v>45876</v>
      </c>
      <c r="Q28" s="32">
        <v>45877</v>
      </c>
      <c r="R28" s="33"/>
    </row>
    <row r="29" spans="1:18" s="4" customFormat="1" ht="19.7" customHeight="1">
      <c r="A29" s="1640"/>
      <c r="B29" s="2070"/>
      <c r="C29" s="146">
        <f t="shared" si="2"/>
        <v>13</v>
      </c>
      <c r="D29" s="28" t="s">
        <v>170</v>
      </c>
      <c r="E29" s="28" t="s">
        <v>170</v>
      </c>
      <c r="F29" s="2072" t="s">
        <v>174</v>
      </c>
      <c r="G29" s="2073">
        <v>1</v>
      </c>
      <c r="H29" s="2074">
        <v>5500</v>
      </c>
      <c r="I29" s="193">
        <f t="shared" si="1"/>
        <v>5500</v>
      </c>
      <c r="J29" s="194"/>
      <c r="K29" s="195" t="s">
        <v>175</v>
      </c>
      <c r="L29" s="196" t="s">
        <v>173</v>
      </c>
      <c r="M29" s="2068" t="s">
        <v>4992</v>
      </c>
      <c r="N29" s="32">
        <v>45864</v>
      </c>
      <c r="O29" s="28"/>
      <c r="P29" s="40">
        <v>45876</v>
      </c>
      <c r="Q29" s="32">
        <v>45877</v>
      </c>
      <c r="R29" s="33"/>
    </row>
    <row r="30" spans="1:18" s="4" customFormat="1" ht="19.7" customHeight="1">
      <c r="A30" s="1640"/>
      <c r="B30" s="2070"/>
      <c r="C30" s="146">
        <f t="shared" si="2"/>
        <v>14</v>
      </c>
      <c r="D30" s="28" t="s">
        <v>55</v>
      </c>
      <c r="E30" s="28" t="s">
        <v>55</v>
      </c>
      <c r="F30" s="736" t="s">
        <v>4081</v>
      </c>
      <c r="G30" s="143">
        <v>4</v>
      </c>
      <c r="H30" s="143">
        <v>77</v>
      </c>
      <c r="I30" s="143">
        <f t="shared" si="1"/>
        <v>308</v>
      </c>
      <c r="J30" s="147"/>
      <c r="K30" s="136" t="s">
        <v>4999</v>
      </c>
      <c r="L30" s="196" t="s">
        <v>4210</v>
      </c>
      <c r="M30" s="2068" t="s">
        <v>4992</v>
      </c>
      <c r="N30" s="32">
        <v>45864</v>
      </c>
      <c r="O30" s="28"/>
      <c r="P30" s="40">
        <v>45876</v>
      </c>
      <c r="Q30" s="32">
        <v>45877</v>
      </c>
      <c r="R30" s="33"/>
    </row>
    <row r="31" spans="1:18" s="4" customFormat="1" ht="19.7" customHeight="1">
      <c r="A31" s="1640"/>
      <c r="B31" s="2070"/>
      <c r="C31" s="146">
        <f t="shared" si="2"/>
        <v>15</v>
      </c>
      <c r="D31" s="28" t="s">
        <v>55</v>
      </c>
      <c r="E31" s="28" t="s">
        <v>55</v>
      </c>
      <c r="F31" s="736" t="s">
        <v>177</v>
      </c>
      <c r="G31" s="112">
        <v>2</v>
      </c>
      <c r="H31" s="781">
        <v>30</v>
      </c>
      <c r="I31" s="155">
        <f t="shared" si="1"/>
        <v>60</v>
      </c>
      <c r="J31" s="31"/>
      <c r="K31" s="38" t="s">
        <v>532</v>
      </c>
      <c r="L31" s="196" t="s">
        <v>4210</v>
      </c>
      <c r="M31" s="2068" t="s">
        <v>4992</v>
      </c>
      <c r="N31" s="32">
        <v>45864</v>
      </c>
      <c r="O31" s="28"/>
      <c r="P31" s="40">
        <v>45876</v>
      </c>
      <c r="Q31" s="32">
        <v>45877</v>
      </c>
      <c r="R31" s="33"/>
    </row>
    <row r="32" spans="1:18" s="4" customFormat="1" ht="19.7" customHeight="1">
      <c r="A32" s="1640"/>
      <c r="B32" s="2070"/>
      <c r="C32" s="146">
        <f t="shared" si="2"/>
        <v>16</v>
      </c>
      <c r="D32" s="131" t="s">
        <v>55</v>
      </c>
      <c r="E32" s="131" t="s">
        <v>55</v>
      </c>
      <c r="F32" s="786" t="s">
        <v>158</v>
      </c>
      <c r="G32" s="158">
        <v>10</v>
      </c>
      <c r="H32" s="169">
        <v>17</v>
      </c>
      <c r="I32" s="169">
        <f t="shared" si="1"/>
        <v>170</v>
      </c>
      <c r="J32" s="159"/>
      <c r="K32" s="166" t="s">
        <v>4052</v>
      </c>
      <c r="L32" s="196" t="s">
        <v>4210</v>
      </c>
      <c r="M32" s="2068" t="s">
        <v>4992</v>
      </c>
      <c r="N32" s="32">
        <v>45864</v>
      </c>
      <c r="O32" s="28"/>
      <c r="P32" s="40">
        <v>45876</v>
      </c>
      <c r="Q32" s="32">
        <v>45877</v>
      </c>
      <c r="R32" s="33"/>
    </row>
    <row r="33" spans="1:18" s="4" customFormat="1" ht="19.7" customHeight="1">
      <c r="A33" s="690" t="s">
        <v>109</v>
      </c>
      <c r="B33" s="2070"/>
      <c r="C33" s="146">
        <f t="shared" si="2"/>
        <v>17</v>
      </c>
      <c r="D33" s="28" t="s">
        <v>61</v>
      </c>
      <c r="E33" s="28" t="s">
        <v>55</v>
      </c>
      <c r="F33" s="2075" t="s">
        <v>5000</v>
      </c>
      <c r="G33" s="112">
        <v>1</v>
      </c>
      <c r="H33" s="112">
        <v>3186</v>
      </c>
      <c r="I33" s="169">
        <f t="shared" si="1"/>
        <v>3186</v>
      </c>
      <c r="J33" s="31"/>
      <c r="K33" s="73" t="s">
        <v>5001</v>
      </c>
      <c r="L33" s="196" t="s">
        <v>4210</v>
      </c>
      <c r="M33" s="2068" t="s">
        <v>4992</v>
      </c>
      <c r="N33" s="32">
        <v>45864</v>
      </c>
      <c r="O33" s="28"/>
      <c r="P33" s="40">
        <v>45876</v>
      </c>
      <c r="Q33" s="32">
        <v>45877</v>
      </c>
      <c r="R33" s="33"/>
    </row>
    <row r="34" spans="1:18" s="4" customFormat="1" ht="19.7" customHeight="1">
      <c r="A34" s="1640"/>
      <c r="B34" s="2070"/>
      <c r="C34" s="146">
        <f>+C33+1</f>
        <v>18</v>
      </c>
      <c r="D34" s="28" t="s">
        <v>727</v>
      </c>
      <c r="E34" s="28" t="s">
        <v>55</v>
      </c>
      <c r="F34" s="2075" t="s">
        <v>5002</v>
      </c>
      <c r="G34" s="112">
        <v>1</v>
      </c>
      <c r="H34" s="112">
        <v>167</v>
      </c>
      <c r="I34" s="143">
        <f t="shared" si="1"/>
        <v>167</v>
      </c>
      <c r="J34" s="31"/>
      <c r="K34" s="73" t="s">
        <v>5003</v>
      </c>
      <c r="L34" s="196"/>
      <c r="M34" s="2068" t="s">
        <v>4992</v>
      </c>
      <c r="N34" s="32">
        <v>45864</v>
      </c>
      <c r="O34" s="28"/>
      <c r="P34" s="40">
        <v>45876</v>
      </c>
      <c r="Q34" s="32">
        <v>45877</v>
      </c>
      <c r="R34" s="33"/>
    </row>
    <row r="35" spans="1:18" s="4" customFormat="1" ht="19.7" customHeight="1">
      <c r="A35" s="1640"/>
      <c r="B35" s="2070"/>
      <c r="C35" s="146">
        <f t="shared" si="2"/>
        <v>19</v>
      </c>
      <c r="D35" s="28" t="s">
        <v>55</v>
      </c>
      <c r="E35" s="28" t="s">
        <v>55</v>
      </c>
      <c r="F35" s="2075" t="s">
        <v>2440</v>
      </c>
      <c r="G35" s="112">
        <v>6</v>
      </c>
      <c r="H35" s="112">
        <v>91</v>
      </c>
      <c r="I35" s="143">
        <f t="shared" si="1"/>
        <v>546</v>
      </c>
      <c r="J35" s="31"/>
      <c r="K35" s="73" t="s">
        <v>447</v>
      </c>
      <c r="L35" s="196"/>
      <c r="M35" s="2068" t="s">
        <v>4992</v>
      </c>
      <c r="N35" s="32">
        <v>45864</v>
      </c>
      <c r="O35" s="28"/>
      <c r="P35" s="40">
        <v>45876</v>
      </c>
      <c r="Q35" s="32">
        <v>45877</v>
      </c>
      <c r="R35" s="33"/>
    </row>
    <row r="36" spans="1:18" s="4" customFormat="1" ht="19.7" customHeight="1">
      <c r="A36" s="1640"/>
      <c r="B36" s="2070"/>
      <c r="C36" s="146">
        <f t="shared" si="2"/>
        <v>20</v>
      </c>
      <c r="D36" s="27" t="s">
        <v>55</v>
      </c>
      <c r="E36" s="27" t="s">
        <v>55</v>
      </c>
      <c r="F36" s="2071" t="s">
        <v>167</v>
      </c>
      <c r="G36" s="463">
        <v>1</v>
      </c>
      <c r="H36" s="757">
        <v>69</v>
      </c>
      <c r="I36" s="750">
        <f t="shared" si="1"/>
        <v>69</v>
      </c>
      <c r="J36" s="31"/>
      <c r="K36" s="187" t="s">
        <v>168</v>
      </c>
      <c r="L36" s="196"/>
      <c r="M36" s="2068" t="s">
        <v>4992</v>
      </c>
      <c r="N36" s="32">
        <v>45864</v>
      </c>
      <c r="O36" s="28"/>
      <c r="P36" s="40">
        <v>45876</v>
      </c>
      <c r="Q36" s="32">
        <v>45877</v>
      </c>
      <c r="R36" s="33"/>
    </row>
    <row r="37" spans="1:18" s="4" customFormat="1" ht="19.7" customHeight="1">
      <c r="A37" s="1640"/>
      <c r="B37" s="2070"/>
      <c r="C37" s="146">
        <f t="shared" si="2"/>
        <v>21</v>
      </c>
      <c r="D37" s="28" t="s">
        <v>55</v>
      </c>
      <c r="E37" s="28" t="s">
        <v>55</v>
      </c>
      <c r="F37" s="736" t="s">
        <v>4081</v>
      </c>
      <c r="G37" s="143">
        <v>4</v>
      </c>
      <c r="H37" s="143">
        <v>77</v>
      </c>
      <c r="I37" s="143">
        <f t="shared" si="1"/>
        <v>308</v>
      </c>
      <c r="J37" s="147"/>
      <c r="K37" s="136" t="s">
        <v>4999</v>
      </c>
      <c r="L37" s="196"/>
      <c r="M37" s="2068" t="s">
        <v>4992</v>
      </c>
      <c r="N37" s="32">
        <v>45864</v>
      </c>
      <c r="O37" s="28"/>
      <c r="P37" s="40">
        <v>45876</v>
      </c>
      <c r="Q37" s="32">
        <v>45877</v>
      </c>
      <c r="R37" s="33"/>
    </row>
    <row r="38" spans="1:18" s="4" customFormat="1" ht="19.7" customHeight="1">
      <c r="A38" s="1640"/>
      <c r="B38" s="2070"/>
      <c r="C38" s="146">
        <f t="shared" si="2"/>
        <v>22</v>
      </c>
      <c r="D38" s="28" t="s">
        <v>61</v>
      </c>
      <c r="E38" s="28" t="s">
        <v>55</v>
      </c>
      <c r="F38" s="736" t="s">
        <v>5004</v>
      </c>
      <c r="G38" s="463">
        <v>1</v>
      </c>
      <c r="H38" s="757">
        <v>2365</v>
      </c>
      <c r="I38" s="143">
        <f t="shared" si="1"/>
        <v>2365</v>
      </c>
      <c r="J38" s="31"/>
      <c r="K38" s="187" t="s">
        <v>5005</v>
      </c>
      <c r="L38" s="196"/>
      <c r="M38" s="2068" t="s">
        <v>4992</v>
      </c>
      <c r="N38" s="32">
        <v>45864</v>
      </c>
      <c r="O38" s="28"/>
      <c r="P38" s="40">
        <v>45876</v>
      </c>
      <c r="Q38" s="32">
        <v>45877</v>
      </c>
      <c r="R38" s="33"/>
    </row>
    <row r="39" spans="1:18" s="4" customFormat="1" ht="19.7" customHeight="1">
      <c r="A39" s="1640"/>
      <c r="B39" s="2070"/>
      <c r="C39" s="146">
        <f t="shared" si="2"/>
        <v>23</v>
      </c>
      <c r="D39" s="28" t="s">
        <v>55</v>
      </c>
      <c r="E39" s="28" t="s">
        <v>55</v>
      </c>
      <c r="F39" s="2071" t="s">
        <v>5006</v>
      </c>
      <c r="G39" s="463">
        <v>6</v>
      </c>
      <c r="H39" s="757">
        <v>65</v>
      </c>
      <c r="I39" s="143">
        <f t="shared" si="1"/>
        <v>390</v>
      </c>
      <c r="J39" s="31"/>
      <c r="K39" s="187" t="s">
        <v>5007</v>
      </c>
      <c r="L39" s="196"/>
      <c r="M39" s="2068" t="s">
        <v>4992</v>
      </c>
      <c r="N39" s="32">
        <v>45864</v>
      </c>
      <c r="O39" s="28"/>
      <c r="P39" s="40">
        <v>45876</v>
      </c>
      <c r="Q39" s="32">
        <v>45877</v>
      </c>
      <c r="R39" s="33"/>
    </row>
    <row r="40" spans="1:18" s="4" customFormat="1" ht="19.7" customHeight="1">
      <c r="A40" s="1640"/>
      <c r="B40" s="2070"/>
      <c r="C40" s="2076">
        <f t="shared" si="2"/>
        <v>24</v>
      </c>
      <c r="D40" s="2076" t="s">
        <v>61</v>
      </c>
      <c r="E40" s="2076" t="s">
        <v>55</v>
      </c>
      <c r="F40" s="2077" t="s">
        <v>5008</v>
      </c>
      <c r="G40" s="2078">
        <v>1</v>
      </c>
      <c r="H40" s="757">
        <v>6148</v>
      </c>
      <c r="I40" s="143">
        <f t="shared" si="1"/>
        <v>6148</v>
      </c>
      <c r="J40" s="2079"/>
      <c r="K40" s="2080" t="s">
        <v>5009</v>
      </c>
      <c r="L40" s="2081"/>
      <c r="M40" s="2082"/>
      <c r="N40" s="2083">
        <v>45864</v>
      </c>
      <c r="O40" s="2076"/>
      <c r="P40" s="2084">
        <v>45885</v>
      </c>
      <c r="Q40" s="2083">
        <v>45887</v>
      </c>
      <c r="R40" s="2085"/>
    </row>
    <row r="41" spans="1:18" s="4" customFormat="1" ht="19.7" customHeight="1">
      <c r="A41" s="1640"/>
      <c r="B41" s="2070"/>
      <c r="C41" s="146">
        <f t="shared" si="2"/>
        <v>25</v>
      </c>
      <c r="D41" s="28" t="s">
        <v>55</v>
      </c>
      <c r="E41" s="28" t="s">
        <v>55</v>
      </c>
      <c r="F41" s="2075" t="s">
        <v>2440</v>
      </c>
      <c r="G41" s="112">
        <v>4</v>
      </c>
      <c r="H41" s="112">
        <v>103</v>
      </c>
      <c r="I41" s="143">
        <f t="shared" si="1"/>
        <v>412</v>
      </c>
      <c r="J41" s="31"/>
      <c r="K41" s="73" t="s">
        <v>447</v>
      </c>
      <c r="L41" s="196"/>
      <c r="M41" s="2068" t="s">
        <v>4992</v>
      </c>
      <c r="N41" s="32">
        <v>45864</v>
      </c>
      <c r="O41" s="28"/>
      <c r="P41" s="40">
        <v>45876</v>
      </c>
      <c r="Q41" s="32">
        <v>45877</v>
      </c>
      <c r="R41" s="33"/>
    </row>
    <row r="42" spans="1:18" s="4" customFormat="1" ht="19.7" customHeight="1">
      <c r="A42" s="1640"/>
      <c r="B42" s="2070"/>
      <c r="C42" s="146">
        <f t="shared" si="2"/>
        <v>26</v>
      </c>
      <c r="D42" s="28" t="s">
        <v>61</v>
      </c>
      <c r="E42" s="28" t="s">
        <v>55</v>
      </c>
      <c r="F42" s="738" t="s">
        <v>5010</v>
      </c>
      <c r="G42" s="968">
        <v>1</v>
      </c>
      <c r="H42" s="169">
        <v>4870</v>
      </c>
      <c r="I42" s="193">
        <f t="shared" si="1"/>
        <v>4870</v>
      </c>
      <c r="J42" s="194"/>
      <c r="K42" s="156" t="s">
        <v>5011</v>
      </c>
      <c r="L42" s="196" t="s">
        <v>173</v>
      </c>
      <c r="M42" s="2068" t="s">
        <v>4992</v>
      </c>
      <c r="N42" s="32">
        <v>45864</v>
      </c>
      <c r="O42" s="28"/>
      <c r="P42" s="40">
        <v>45876</v>
      </c>
      <c r="Q42" s="32">
        <v>45877</v>
      </c>
      <c r="R42" s="33"/>
    </row>
    <row r="43" spans="1:18" s="4" customFormat="1" ht="19.7" customHeight="1">
      <c r="A43" s="1640"/>
      <c r="B43" s="2070"/>
      <c r="C43" s="146">
        <f t="shared" si="2"/>
        <v>27</v>
      </c>
      <c r="D43" s="28" t="s">
        <v>61</v>
      </c>
      <c r="E43" s="28" t="s">
        <v>55</v>
      </c>
      <c r="F43" s="2075" t="s">
        <v>5012</v>
      </c>
      <c r="G43" s="112">
        <v>1</v>
      </c>
      <c r="H43" s="112">
        <v>2868</v>
      </c>
      <c r="I43" s="143">
        <f t="shared" si="1"/>
        <v>2868</v>
      </c>
      <c r="J43" s="31"/>
      <c r="K43" s="156" t="s">
        <v>5013</v>
      </c>
      <c r="L43" s="196" t="s">
        <v>173</v>
      </c>
      <c r="M43" s="2068" t="s">
        <v>4992</v>
      </c>
      <c r="N43" s="32">
        <v>45864</v>
      </c>
      <c r="O43" s="28"/>
      <c r="P43" s="40">
        <v>45876</v>
      </c>
      <c r="Q43" s="32">
        <v>45877</v>
      </c>
      <c r="R43" s="33"/>
    </row>
    <row r="44" spans="1:18" s="4" customFormat="1" ht="19.7" customHeight="1">
      <c r="A44" s="1640"/>
      <c r="B44" s="2070"/>
      <c r="C44" s="146">
        <f t="shared" si="2"/>
        <v>28</v>
      </c>
      <c r="D44" s="28" t="s">
        <v>55</v>
      </c>
      <c r="E44" s="28" t="s">
        <v>55</v>
      </c>
      <c r="F44" s="736" t="s">
        <v>4081</v>
      </c>
      <c r="G44" s="143">
        <v>6</v>
      </c>
      <c r="H44" s="143">
        <v>77</v>
      </c>
      <c r="I44" s="143">
        <f>G44*H44</f>
        <v>462</v>
      </c>
      <c r="J44" s="147"/>
      <c r="K44" s="136" t="s">
        <v>5014</v>
      </c>
      <c r="L44" s="196"/>
      <c r="M44" s="2068" t="s">
        <v>4992</v>
      </c>
      <c r="N44" s="32">
        <v>45864</v>
      </c>
      <c r="O44" s="28"/>
      <c r="P44" s="40">
        <v>45876</v>
      </c>
      <c r="Q44" s="32">
        <v>45877</v>
      </c>
      <c r="R44" s="33"/>
    </row>
    <row r="45" spans="1:18" s="4" customFormat="1" ht="19.7" customHeight="1">
      <c r="A45" s="1640"/>
      <c r="B45" s="2070"/>
      <c r="C45" s="146">
        <f t="shared" si="2"/>
        <v>29</v>
      </c>
      <c r="D45" s="28" t="s">
        <v>61</v>
      </c>
      <c r="E45" s="28" t="s">
        <v>55</v>
      </c>
      <c r="F45" s="2075" t="s">
        <v>5015</v>
      </c>
      <c r="G45" s="112">
        <v>1</v>
      </c>
      <c r="H45" s="112">
        <v>4281</v>
      </c>
      <c r="I45" s="143">
        <f t="shared" si="1"/>
        <v>4281</v>
      </c>
      <c r="J45" s="31"/>
      <c r="K45" s="156" t="s">
        <v>5016</v>
      </c>
      <c r="L45" s="196" t="s">
        <v>173</v>
      </c>
      <c r="M45" s="2068" t="s">
        <v>4992</v>
      </c>
      <c r="N45" s="32">
        <v>45864</v>
      </c>
      <c r="O45" s="28"/>
      <c r="P45" s="40">
        <v>45876</v>
      </c>
      <c r="Q45" s="32">
        <v>45877</v>
      </c>
      <c r="R45" s="33"/>
    </row>
    <row r="46" spans="1:18" s="4" customFormat="1" ht="19.7" customHeight="1">
      <c r="A46" s="1640"/>
      <c r="B46" s="2070"/>
      <c r="C46" s="146">
        <f t="shared" si="2"/>
        <v>30</v>
      </c>
      <c r="D46" s="28" t="s">
        <v>61</v>
      </c>
      <c r="E46" s="28" t="s">
        <v>55</v>
      </c>
      <c r="F46" s="2075" t="s">
        <v>5017</v>
      </c>
      <c r="G46" s="112">
        <v>1</v>
      </c>
      <c r="H46" s="112">
        <v>2970</v>
      </c>
      <c r="I46" s="143">
        <f>G46*H46</f>
        <v>2970</v>
      </c>
      <c r="J46" s="31"/>
      <c r="K46" s="156" t="s">
        <v>5018</v>
      </c>
      <c r="L46" s="196"/>
      <c r="M46" s="2068" t="s">
        <v>4992</v>
      </c>
      <c r="N46" s="32">
        <v>45864</v>
      </c>
      <c r="O46" s="28"/>
      <c r="P46" s="40">
        <v>45876</v>
      </c>
      <c r="Q46" s="32">
        <v>45877</v>
      </c>
      <c r="R46" s="33"/>
    </row>
    <row r="47" spans="1:18" s="4" customFormat="1" ht="19.7" customHeight="1">
      <c r="A47" s="1640"/>
      <c r="B47" s="2070"/>
      <c r="C47" s="146">
        <f t="shared" si="2"/>
        <v>31</v>
      </c>
      <c r="D47" s="27" t="s">
        <v>55</v>
      </c>
      <c r="E47" s="27" t="s">
        <v>55</v>
      </c>
      <c r="F47" s="2071" t="s">
        <v>167</v>
      </c>
      <c r="G47" s="463">
        <v>2</v>
      </c>
      <c r="H47" s="757">
        <v>69</v>
      </c>
      <c r="I47" s="750">
        <f>G47*H47</f>
        <v>138</v>
      </c>
      <c r="J47" s="31"/>
      <c r="K47" s="187" t="s">
        <v>168</v>
      </c>
      <c r="L47" s="196"/>
      <c r="M47" s="2068" t="s">
        <v>4992</v>
      </c>
      <c r="N47" s="32">
        <v>45864</v>
      </c>
      <c r="O47" s="28"/>
      <c r="P47" s="40">
        <v>45876</v>
      </c>
      <c r="Q47" s="32">
        <v>45877</v>
      </c>
      <c r="R47" s="33"/>
    </row>
    <row r="48" spans="1:18" s="4" customFormat="1" ht="19.7" customHeight="1">
      <c r="A48" s="1640"/>
      <c r="B48" s="2070"/>
      <c r="C48" s="146">
        <f t="shared" si="2"/>
        <v>32</v>
      </c>
      <c r="D48" s="200" t="s">
        <v>55</v>
      </c>
      <c r="E48" s="200" t="s">
        <v>55</v>
      </c>
      <c r="F48" s="2075" t="s">
        <v>5019</v>
      </c>
      <c r="G48" s="112">
        <v>2</v>
      </c>
      <c r="H48" s="112">
        <v>281</v>
      </c>
      <c r="I48" s="143">
        <f t="shared" si="1"/>
        <v>562</v>
      </c>
      <c r="J48" s="31"/>
      <c r="K48" s="156" t="s">
        <v>5020</v>
      </c>
      <c r="L48" s="196" t="s">
        <v>173</v>
      </c>
      <c r="M48" s="2068" t="s">
        <v>4992</v>
      </c>
      <c r="N48" s="32">
        <v>45864</v>
      </c>
      <c r="O48" s="28"/>
      <c r="P48" s="40">
        <v>45876</v>
      </c>
      <c r="Q48" s="32">
        <v>45877</v>
      </c>
      <c r="R48" s="33"/>
    </row>
    <row r="49" spans="1:18" s="4" customFormat="1" ht="19.7" customHeight="1">
      <c r="A49" s="27"/>
      <c r="B49" s="27"/>
      <c r="C49" s="28"/>
      <c r="D49" s="28"/>
      <c r="E49" s="28"/>
      <c r="F49" s="73"/>
      <c r="G49" s="27"/>
      <c r="H49" s="27"/>
      <c r="I49" s="31"/>
      <c r="J49" s="205"/>
      <c r="K49" s="206"/>
      <c r="L49" s="27"/>
      <c r="M49" s="27"/>
      <c r="N49" s="32"/>
      <c r="O49" s="28"/>
      <c r="P49" s="27"/>
      <c r="Q49" s="32"/>
      <c r="R49" s="33"/>
    </row>
    <row r="50" spans="1:18" s="4" customFormat="1" ht="19.7" customHeight="1">
      <c r="A50" s="27"/>
      <c r="B50" s="27"/>
      <c r="C50" s="28"/>
      <c r="D50" s="200"/>
      <c r="E50" s="200"/>
      <c r="F50" s="2086"/>
      <c r="G50" s="27"/>
      <c r="H50" s="77"/>
      <c r="I50" s="77"/>
      <c r="J50" s="31"/>
      <c r="K50" s="195"/>
      <c r="L50" s="27"/>
      <c r="M50" s="27"/>
      <c r="N50" s="32"/>
      <c r="O50" s="28"/>
      <c r="P50" s="27"/>
      <c r="Q50" s="32"/>
      <c r="R50" s="33"/>
    </row>
    <row r="51" spans="1:18" s="4" customFormat="1" ht="19.7" customHeight="1">
      <c r="A51" s="27"/>
      <c r="B51" s="27"/>
      <c r="C51" s="28"/>
      <c r="D51" s="220"/>
      <c r="E51" s="220"/>
      <c r="F51" s="306">
        <f>SUM(I23:I50)</f>
        <v>41152</v>
      </c>
      <c r="G51" s="365"/>
      <c r="H51" s="221"/>
      <c r="I51" s="77"/>
      <c r="J51" s="215"/>
      <c r="K51" s="216"/>
      <c r="L51" s="27"/>
      <c r="M51" s="27"/>
      <c r="N51" s="32"/>
      <c r="O51" s="28"/>
      <c r="P51" s="27"/>
      <c r="Q51" s="32"/>
      <c r="R51" s="33"/>
    </row>
    <row r="52" spans="1:18" s="4" customFormat="1" ht="19.7" customHeight="1">
      <c r="A52" s="27"/>
      <c r="B52" s="27"/>
      <c r="C52" s="28"/>
      <c r="D52" s="28"/>
      <c r="E52" s="28"/>
      <c r="F52" s="27"/>
      <c r="G52" s="27"/>
      <c r="H52" s="27"/>
      <c r="I52" s="31"/>
      <c r="J52" s="217"/>
      <c r="K52" s="27"/>
      <c r="L52" s="27"/>
      <c r="M52" s="27"/>
      <c r="N52" s="32"/>
      <c r="O52" s="28"/>
      <c r="P52" s="27"/>
      <c r="Q52" s="32"/>
      <c r="R52" s="33"/>
    </row>
    <row r="53" spans="1:18" s="4" customFormat="1" ht="19.7" customHeight="1">
      <c r="A53" s="27"/>
      <c r="B53" s="27"/>
      <c r="C53" s="28"/>
      <c r="D53" s="28"/>
      <c r="E53" s="28"/>
      <c r="F53" s="27"/>
      <c r="G53" s="27"/>
      <c r="H53" s="27"/>
      <c r="I53" s="31"/>
      <c r="J53" s="217"/>
      <c r="K53" s="27"/>
      <c r="L53" s="27"/>
      <c r="M53" s="27"/>
      <c r="N53" s="32"/>
      <c r="O53" s="28"/>
      <c r="P53" s="27"/>
      <c r="Q53" s="32"/>
      <c r="R53" s="33"/>
    </row>
    <row r="54" spans="1:18" s="4" customFormat="1" ht="19.7" customHeight="1">
      <c r="A54" s="27"/>
      <c r="B54" s="27"/>
      <c r="C54" s="28"/>
      <c r="D54" s="28"/>
      <c r="E54" s="28"/>
      <c r="F54" s="27"/>
      <c r="G54" s="27"/>
      <c r="H54" s="27"/>
      <c r="I54" s="31"/>
      <c r="J54" s="217"/>
      <c r="K54" s="27"/>
      <c r="L54" s="27"/>
      <c r="M54" s="27"/>
      <c r="N54" s="32"/>
      <c r="O54" s="28"/>
      <c r="P54" s="27"/>
      <c r="Q54" s="32"/>
      <c r="R54" s="33"/>
    </row>
    <row r="55" spans="1:18" s="4" customFormat="1" ht="19.7" customHeight="1">
      <c r="A55" s="27"/>
      <c r="B55" s="27"/>
      <c r="C55" s="28"/>
      <c r="D55" s="2087"/>
      <c r="E55" s="2088"/>
      <c r="F55" s="2089" t="s">
        <v>5021</v>
      </c>
      <c r="G55" s="256"/>
      <c r="H55" s="256"/>
      <c r="I55" s="77"/>
      <c r="J55" s="217"/>
      <c r="K55" s="78"/>
      <c r="L55" s="27"/>
      <c r="M55" s="27"/>
      <c r="N55" s="32"/>
      <c r="O55" s="28"/>
      <c r="P55" s="27"/>
      <c r="Q55" s="32"/>
      <c r="R55" s="33"/>
    </row>
    <row r="56" spans="1:18" s="4" customFormat="1" ht="19.7" customHeight="1">
      <c r="A56" s="398" t="s">
        <v>42</v>
      </c>
      <c r="B56" s="2090">
        <v>12</v>
      </c>
      <c r="C56" s="1078">
        <f>+C48+1</f>
        <v>33</v>
      </c>
      <c r="D56" s="131" t="s">
        <v>2936</v>
      </c>
      <c r="E56" s="131" t="s">
        <v>55</v>
      </c>
      <c r="F56" s="2075" t="s">
        <v>574</v>
      </c>
      <c r="G56" s="2091">
        <v>4</v>
      </c>
      <c r="H56" s="1069">
        <v>69</v>
      </c>
      <c r="I56" s="155">
        <f t="shared" ref="I56:I65" si="3">G56*H56</f>
        <v>276</v>
      </c>
      <c r="J56" s="27"/>
      <c r="K56" s="166" t="s">
        <v>575</v>
      </c>
      <c r="L56" s="27"/>
      <c r="M56" s="2068" t="s">
        <v>4992</v>
      </c>
      <c r="N56" s="32">
        <v>45864</v>
      </c>
      <c r="O56" s="28"/>
      <c r="P56" s="40">
        <v>45876</v>
      </c>
      <c r="Q56" s="32">
        <v>45877</v>
      </c>
      <c r="R56" s="33"/>
    </row>
    <row r="57" spans="1:18" s="4" customFormat="1" ht="19.7" customHeight="1">
      <c r="A57" s="398" t="s">
        <v>77</v>
      </c>
      <c r="B57" s="2090"/>
      <c r="C57" s="1078">
        <f>+C56+1</f>
        <v>34</v>
      </c>
      <c r="D57" s="131" t="s">
        <v>55</v>
      </c>
      <c r="E57" s="131" t="s">
        <v>55</v>
      </c>
      <c r="F57" s="2075" t="s">
        <v>5022</v>
      </c>
      <c r="G57" s="2091">
        <v>3</v>
      </c>
      <c r="H57" s="1069">
        <v>414</v>
      </c>
      <c r="I57" s="155">
        <f t="shared" si="3"/>
        <v>1242</v>
      </c>
      <c r="J57" s="27"/>
      <c r="K57" s="166" t="s">
        <v>577</v>
      </c>
      <c r="L57" s="27"/>
      <c r="M57" s="2068" t="s">
        <v>4992</v>
      </c>
      <c r="N57" s="32">
        <v>45864</v>
      </c>
      <c r="O57" s="28"/>
      <c r="P57" s="40">
        <v>45876</v>
      </c>
      <c r="Q57" s="32">
        <v>45877</v>
      </c>
      <c r="R57" s="33"/>
    </row>
    <row r="58" spans="1:18" s="4" customFormat="1" ht="19.7" customHeight="1">
      <c r="A58" s="398" t="s">
        <v>42</v>
      </c>
      <c r="B58" s="2090"/>
      <c r="C58" s="1078">
        <f t="shared" ref="C58:C65" si="4">+C57+1</f>
        <v>35</v>
      </c>
      <c r="D58" s="131" t="s">
        <v>55</v>
      </c>
      <c r="E58" s="131" t="s">
        <v>55</v>
      </c>
      <c r="F58" s="2075" t="s">
        <v>579</v>
      </c>
      <c r="G58" s="2091">
        <v>6</v>
      </c>
      <c r="H58" s="1069">
        <v>14</v>
      </c>
      <c r="I58" s="155">
        <f t="shared" si="3"/>
        <v>84</v>
      </c>
      <c r="J58" s="27"/>
      <c r="K58" s="217" t="s">
        <v>1575</v>
      </c>
      <c r="L58" s="27"/>
      <c r="M58" s="2068" t="s">
        <v>4992</v>
      </c>
      <c r="N58" s="32">
        <v>45864</v>
      </c>
      <c r="O58" s="28"/>
      <c r="P58" s="40">
        <v>45876</v>
      </c>
      <c r="Q58" s="32">
        <v>45877</v>
      </c>
      <c r="R58" s="33"/>
    </row>
    <row r="59" spans="1:18" s="4" customFormat="1" ht="19.7" customHeight="1">
      <c r="A59" s="398" t="s">
        <v>42</v>
      </c>
      <c r="B59" s="2090"/>
      <c r="C59" s="1078">
        <f t="shared" si="4"/>
        <v>36</v>
      </c>
      <c r="D59" s="131" t="s">
        <v>55</v>
      </c>
      <c r="E59" s="131" t="s">
        <v>55</v>
      </c>
      <c r="F59" s="2075" t="s">
        <v>158</v>
      </c>
      <c r="G59" s="2091">
        <v>3</v>
      </c>
      <c r="H59" s="1069">
        <v>127</v>
      </c>
      <c r="I59" s="155">
        <f t="shared" si="3"/>
        <v>381</v>
      </c>
      <c r="J59" s="27"/>
      <c r="K59" s="166" t="s">
        <v>5023</v>
      </c>
      <c r="L59" s="27"/>
      <c r="M59" s="2068" t="s">
        <v>4992</v>
      </c>
      <c r="N59" s="32">
        <v>45864</v>
      </c>
      <c r="O59" s="28"/>
      <c r="P59" s="40">
        <v>45876</v>
      </c>
      <c r="Q59" s="32">
        <v>45877</v>
      </c>
      <c r="R59" s="33"/>
    </row>
    <row r="60" spans="1:18" s="4" customFormat="1" ht="19.7" customHeight="1">
      <c r="A60" s="398" t="s">
        <v>109</v>
      </c>
      <c r="B60" s="2090"/>
      <c r="C60" s="1078">
        <f t="shared" si="4"/>
        <v>37</v>
      </c>
      <c r="D60" s="131" t="s">
        <v>55</v>
      </c>
      <c r="E60" s="131" t="s">
        <v>55</v>
      </c>
      <c r="F60" s="2075" t="s">
        <v>3305</v>
      </c>
      <c r="G60" s="2091">
        <v>1</v>
      </c>
      <c r="H60" s="1069">
        <v>3150</v>
      </c>
      <c r="I60" s="155">
        <f t="shared" si="3"/>
        <v>3150</v>
      </c>
      <c r="J60" s="27"/>
      <c r="K60" s="166" t="s">
        <v>5024</v>
      </c>
      <c r="L60" s="27"/>
      <c r="M60" s="2068" t="s">
        <v>4992</v>
      </c>
      <c r="N60" s="32">
        <v>45864</v>
      </c>
      <c r="O60" s="28"/>
      <c r="P60" s="40">
        <v>45876</v>
      </c>
      <c r="Q60" s="32">
        <v>45877</v>
      </c>
      <c r="R60" s="33"/>
    </row>
    <row r="61" spans="1:18" s="4" customFormat="1" ht="19.7" customHeight="1">
      <c r="A61" s="398" t="s">
        <v>109</v>
      </c>
      <c r="B61" s="2090"/>
      <c r="C61" s="1078">
        <f t="shared" si="4"/>
        <v>38</v>
      </c>
      <c r="D61" s="131" t="s">
        <v>55</v>
      </c>
      <c r="E61" s="131" t="s">
        <v>55</v>
      </c>
      <c r="F61" s="2075" t="s">
        <v>583</v>
      </c>
      <c r="G61" s="2091">
        <v>1</v>
      </c>
      <c r="H61" s="1069">
        <v>2150</v>
      </c>
      <c r="I61" s="155">
        <f t="shared" si="3"/>
        <v>2150</v>
      </c>
      <c r="J61" s="27"/>
      <c r="K61" s="166" t="s">
        <v>5025</v>
      </c>
      <c r="L61" s="27"/>
      <c r="M61" s="2068" t="s">
        <v>4992</v>
      </c>
      <c r="N61" s="32">
        <v>45864</v>
      </c>
      <c r="O61" s="28"/>
      <c r="P61" s="40">
        <v>45876</v>
      </c>
      <c r="Q61" s="32">
        <v>45877</v>
      </c>
      <c r="R61" s="33"/>
    </row>
    <row r="62" spans="1:18" s="4" customFormat="1" ht="19.7" customHeight="1">
      <c r="A62" s="398" t="s">
        <v>109</v>
      </c>
      <c r="B62" s="2090"/>
      <c r="C62" s="1078">
        <f t="shared" si="4"/>
        <v>39</v>
      </c>
      <c r="D62" s="131" t="s">
        <v>55</v>
      </c>
      <c r="E62" s="131" t="s">
        <v>55</v>
      </c>
      <c r="F62" s="2075" t="s">
        <v>5026</v>
      </c>
      <c r="G62" s="2091">
        <v>1</v>
      </c>
      <c r="H62" s="1069">
        <v>2757</v>
      </c>
      <c r="I62" s="155">
        <f t="shared" si="3"/>
        <v>2757</v>
      </c>
      <c r="J62" s="27"/>
      <c r="K62" s="166" t="s">
        <v>5027</v>
      </c>
      <c r="L62" s="27"/>
      <c r="M62" s="2068" t="s">
        <v>4992</v>
      </c>
      <c r="N62" s="32">
        <v>45864</v>
      </c>
      <c r="O62" s="28"/>
      <c r="P62" s="40">
        <v>45876</v>
      </c>
      <c r="Q62" s="32">
        <v>45877</v>
      </c>
      <c r="R62" s="33"/>
    </row>
    <row r="63" spans="1:18" s="4" customFormat="1" ht="19.7" customHeight="1">
      <c r="A63" s="398" t="s">
        <v>109</v>
      </c>
      <c r="B63" s="2090"/>
      <c r="C63" s="1078">
        <f t="shared" si="4"/>
        <v>40</v>
      </c>
      <c r="D63" s="131" t="s">
        <v>55</v>
      </c>
      <c r="E63" s="131" t="s">
        <v>55</v>
      </c>
      <c r="F63" s="2075" t="s">
        <v>5028</v>
      </c>
      <c r="G63" s="2091">
        <v>1</v>
      </c>
      <c r="H63" s="1069">
        <v>6104</v>
      </c>
      <c r="I63" s="155">
        <f t="shared" si="3"/>
        <v>6104</v>
      </c>
      <c r="J63" s="27"/>
      <c r="K63" s="166" t="s">
        <v>5029</v>
      </c>
      <c r="L63" s="27"/>
      <c r="M63" s="2068" t="s">
        <v>4992</v>
      </c>
      <c r="N63" s="32">
        <v>45864</v>
      </c>
      <c r="O63" s="28"/>
      <c r="P63" s="40">
        <v>45876</v>
      </c>
      <c r="Q63" s="32">
        <v>45877</v>
      </c>
      <c r="R63" s="33"/>
    </row>
    <row r="64" spans="1:18" s="4" customFormat="1" ht="19.7" customHeight="1">
      <c r="A64" s="398" t="s">
        <v>42</v>
      </c>
      <c r="B64" s="2090"/>
      <c r="C64" s="1078">
        <f t="shared" si="4"/>
        <v>41</v>
      </c>
      <c r="D64" s="131" t="s">
        <v>55</v>
      </c>
      <c r="E64" s="131" t="s">
        <v>55</v>
      </c>
      <c r="F64" s="2075" t="s">
        <v>589</v>
      </c>
      <c r="G64" s="2091">
        <v>4</v>
      </c>
      <c r="H64" s="1069">
        <v>95</v>
      </c>
      <c r="I64" s="155">
        <f t="shared" si="3"/>
        <v>380</v>
      </c>
      <c r="J64" s="27"/>
      <c r="K64" s="477" t="s">
        <v>590</v>
      </c>
      <c r="L64" s="27"/>
      <c r="M64" s="2068" t="s">
        <v>4992</v>
      </c>
      <c r="N64" s="32">
        <v>45864</v>
      </c>
      <c r="O64" s="28"/>
      <c r="P64" s="40">
        <v>45876</v>
      </c>
      <c r="Q64" s="32">
        <v>45877</v>
      </c>
      <c r="R64" s="33"/>
    </row>
    <row r="65" spans="1:18" s="4" customFormat="1" ht="19.7" customHeight="1">
      <c r="A65" s="398" t="s">
        <v>42</v>
      </c>
      <c r="B65" s="2090"/>
      <c r="C65" s="1078">
        <f t="shared" si="4"/>
        <v>42</v>
      </c>
      <c r="D65" s="131" t="s">
        <v>55</v>
      </c>
      <c r="E65" s="131" t="s">
        <v>55</v>
      </c>
      <c r="F65" s="2075" t="s">
        <v>592</v>
      </c>
      <c r="G65" s="2091">
        <v>1</v>
      </c>
      <c r="H65" s="1069">
        <v>5870</v>
      </c>
      <c r="I65" s="155">
        <f t="shared" si="3"/>
        <v>5870</v>
      </c>
      <c r="J65" s="27"/>
      <c r="K65" s="166" t="s">
        <v>572</v>
      </c>
      <c r="L65" s="27"/>
      <c r="M65" s="2068" t="s">
        <v>4992</v>
      </c>
      <c r="N65" s="32">
        <v>45864</v>
      </c>
      <c r="O65" s="28"/>
      <c r="P65" s="40">
        <v>45876</v>
      </c>
      <c r="Q65" s="32">
        <v>45877</v>
      </c>
      <c r="R65" s="33"/>
    </row>
    <row r="66" spans="1:18" s="4" customFormat="1" ht="19.7" customHeight="1">
      <c r="A66" s="27"/>
      <c r="B66" s="227"/>
      <c r="C66" s="28"/>
      <c r="D66" s="28"/>
      <c r="E66" s="28"/>
      <c r="F66" s="201"/>
      <c r="G66" s="77"/>
      <c r="H66" s="257"/>
      <c r="I66" s="154"/>
      <c r="J66" s="27"/>
      <c r="K66" s="166"/>
      <c r="L66" s="27"/>
      <c r="M66" s="1165"/>
      <c r="N66" s="32"/>
      <c r="O66" s="28"/>
      <c r="P66" s="40"/>
      <c r="Q66" s="32"/>
      <c r="R66" s="33"/>
    </row>
    <row r="67" spans="1:18" s="4" customFormat="1" ht="19.7" customHeight="1">
      <c r="A67" s="27"/>
      <c r="B67" s="27"/>
      <c r="C67" s="28"/>
      <c r="D67" s="28"/>
      <c r="E67" s="28"/>
      <c r="F67" s="73"/>
      <c r="G67" s="826"/>
      <c r="H67" s="77"/>
      <c r="I67" s="77"/>
      <c r="J67" s="517"/>
      <c r="K67" s="73"/>
      <c r="L67" s="27"/>
      <c r="M67" s="1165"/>
      <c r="N67" s="32"/>
      <c r="O67" s="28"/>
      <c r="P67" s="40"/>
      <c r="Q67" s="32"/>
      <c r="R67" s="33"/>
    </row>
    <row r="68" spans="1:18" s="4" customFormat="1" ht="19.7" customHeight="1">
      <c r="A68" s="27"/>
      <c r="B68" s="27"/>
      <c r="C68" s="28"/>
      <c r="D68" s="28"/>
      <c r="E68" s="28"/>
      <c r="F68" s="306">
        <f>SUM(I56:I66)</f>
        <v>22394</v>
      </c>
      <c r="G68" s="27"/>
      <c r="H68" s="77"/>
      <c r="I68" s="77"/>
      <c r="J68" s="517"/>
      <c r="K68" s="38"/>
      <c r="L68" s="27"/>
      <c r="M68" s="27"/>
      <c r="N68" s="32"/>
      <c r="O68" s="28"/>
      <c r="P68" s="27"/>
      <c r="Q68" s="32"/>
      <c r="R68" s="33"/>
    </row>
    <row r="69" spans="1:18" s="4" customFormat="1" ht="19.7" customHeight="1">
      <c r="A69" s="27"/>
      <c r="B69" s="27"/>
      <c r="C69" s="28"/>
      <c r="D69" s="28"/>
      <c r="E69" s="28"/>
      <c r="F69" s="173"/>
      <c r="G69" s="27"/>
      <c r="H69" s="77"/>
      <c r="I69" s="77"/>
      <c r="J69" s="517"/>
      <c r="K69" s="38"/>
      <c r="L69" s="27"/>
      <c r="M69" s="27"/>
      <c r="N69" s="32"/>
      <c r="O69" s="28"/>
      <c r="P69" s="27"/>
      <c r="Q69" s="32"/>
      <c r="R69" s="33"/>
    </row>
    <row r="70" spans="1:18" s="4" customFormat="1" ht="19.7" customHeight="1">
      <c r="A70" s="27"/>
      <c r="B70" s="27"/>
      <c r="C70" s="28"/>
      <c r="D70" s="28"/>
      <c r="E70" s="28"/>
      <c r="F70" s="85"/>
      <c r="G70" s="27"/>
      <c r="H70" s="77"/>
      <c r="I70" s="77"/>
      <c r="J70" s="517"/>
      <c r="K70" s="38"/>
      <c r="L70" s="27"/>
      <c r="M70" s="27"/>
      <c r="N70" s="32"/>
      <c r="O70" s="28"/>
      <c r="P70" s="27"/>
      <c r="Q70" s="32"/>
      <c r="R70" s="33"/>
    </row>
    <row r="71" spans="1:18" s="4" customFormat="1" ht="19.7" customHeight="1">
      <c r="A71" s="27"/>
      <c r="B71" s="27"/>
      <c r="C71" s="28"/>
      <c r="D71" s="28"/>
      <c r="E71" s="28"/>
      <c r="F71" s="27"/>
      <c r="G71" s="27"/>
      <c r="H71" s="27"/>
      <c r="I71" s="31"/>
      <c r="J71" s="217"/>
      <c r="K71" s="27"/>
      <c r="L71" s="27"/>
      <c r="M71" s="27"/>
      <c r="N71" s="32"/>
      <c r="O71" s="28"/>
      <c r="P71" s="27"/>
      <c r="Q71" s="32"/>
      <c r="R71" s="33"/>
    </row>
    <row r="72" spans="1:18" s="4" customFormat="1" ht="19.7" customHeight="1">
      <c r="A72" s="27"/>
      <c r="B72" s="27"/>
      <c r="C72" s="28"/>
      <c r="D72" s="28"/>
      <c r="E72" s="28"/>
      <c r="F72" s="27"/>
      <c r="G72" s="27"/>
      <c r="H72" s="27"/>
      <c r="I72" s="31"/>
      <c r="J72" s="217"/>
      <c r="K72" s="27"/>
      <c r="L72" s="27"/>
      <c r="M72" s="27"/>
      <c r="N72" s="32"/>
      <c r="O72" s="28"/>
      <c r="P72" s="27"/>
      <c r="Q72" s="32"/>
      <c r="R72" s="33"/>
    </row>
    <row r="73" spans="1:18" s="4" customFormat="1" ht="19.7" customHeight="1">
      <c r="A73" s="27"/>
      <c r="B73" s="27"/>
      <c r="C73" s="28"/>
      <c r="D73" s="1312"/>
      <c r="E73" s="1313"/>
      <c r="F73" s="1314" t="s">
        <v>1582</v>
      </c>
      <c r="G73" s="365"/>
      <c r="H73" s="221"/>
      <c r="I73" s="77"/>
      <c r="J73" s="909"/>
      <c r="K73" s="216"/>
      <c r="L73" s="27"/>
      <c r="M73" s="27"/>
      <c r="N73" s="32"/>
      <c r="O73" s="28"/>
      <c r="P73" s="27"/>
      <c r="Q73" s="32"/>
      <c r="R73" s="33"/>
    </row>
    <row r="74" spans="1:18" s="4" customFormat="1" ht="19.7" customHeight="1">
      <c r="A74" s="431" t="s">
        <v>64</v>
      </c>
      <c r="B74" s="2065">
        <v>11</v>
      </c>
      <c r="C74" s="1078">
        <f>+C65+1</f>
        <v>43</v>
      </c>
      <c r="D74" s="28" t="s">
        <v>55</v>
      </c>
      <c r="E74" s="28" t="s">
        <v>55</v>
      </c>
      <c r="F74" s="784" t="s">
        <v>3057</v>
      </c>
      <c r="G74" s="355">
        <v>1</v>
      </c>
      <c r="H74" s="757">
        <v>2470</v>
      </c>
      <c r="I74" s="143">
        <f>G74*H74</f>
        <v>2470</v>
      </c>
      <c r="J74" s="257"/>
      <c r="K74" s="117" t="s">
        <v>262</v>
      </c>
      <c r="L74" s="27"/>
      <c r="M74" s="2068" t="s">
        <v>4992</v>
      </c>
      <c r="N74" s="32">
        <v>45864</v>
      </c>
      <c r="O74" s="28"/>
      <c r="P74" s="40">
        <v>45876</v>
      </c>
      <c r="Q74" s="32">
        <v>45877</v>
      </c>
      <c r="R74" s="33"/>
    </row>
    <row r="75" spans="1:18" s="4" customFormat="1" ht="19.7" customHeight="1">
      <c r="A75" s="431" t="s">
        <v>255</v>
      </c>
      <c r="B75" s="2065">
        <v>11</v>
      </c>
      <c r="C75" s="1078">
        <f>+C74+1</f>
        <v>44</v>
      </c>
      <c r="D75" s="28" t="s">
        <v>55</v>
      </c>
      <c r="E75" s="28" t="s">
        <v>55</v>
      </c>
      <c r="F75" s="774" t="s">
        <v>5030</v>
      </c>
      <c r="G75" s="2092">
        <v>1</v>
      </c>
      <c r="H75" s="143">
        <v>3106</v>
      </c>
      <c r="I75" s="143">
        <f>G75*H75</f>
        <v>3106</v>
      </c>
      <c r="J75" s="217"/>
      <c r="K75" s="73" t="s">
        <v>5031</v>
      </c>
      <c r="L75" s="218"/>
      <c r="M75" s="2068" t="s">
        <v>4992</v>
      </c>
      <c r="N75" s="32">
        <v>45864</v>
      </c>
      <c r="O75" s="28"/>
      <c r="P75" s="40">
        <v>45876</v>
      </c>
      <c r="Q75" s="32">
        <v>45877</v>
      </c>
      <c r="R75" s="33"/>
    </row>
    <row r="76" spans="1:18" s="4" customFormat="1" ht="19.7" customHeight="1">
      <c r="A76" s="431" t="s">
        <v>255</v>
      </c>
      <c r="B76" s="2065">
        <v>11</v>
      </c>
      <c r="C76" s="1078">
        <f>+C75+1</f>
        <v>45</v>
      </c>
      <c r="D76" s="28" t="s">
        <v>55</v>
      </c>
      <c r="E76" s="28" t="s">
        <v>55</v>
      </c>
      <c r="F76" s="774" t="s">
        <v>5032</v>
      </c>
      <c r="G76" s="2092">
        <v>1</v>
      </c>
      <c r="H76" s="143">
        <v>3873</v>
      </c>
      <c r="I76" s="143">
        <f>G76*H76</f>
        <v>3873</v>
      </c>
      <c r="J76" s="217"/>
      <c r="K76" s="73" t="s">
        <v>5033</v>
      </c>
      <c r="L76" s="218"/>
      <c r="M76" s="2068" t="s">
        <v>4992</v>
      </c>
      <c r="N76" s="32">
        <v>45864</v>
      </c>
      <c r="O76" s="28"/>
      <c r="P76" s="40">
        <v>45876</v>
      </c>
      <c r="Q76" s="32">
        <v>45877</v>
      </c>
      <c r="R76" s="33"/>
    </row>
    <row r="77" spans="1:18" s="4" customFormat="1" ht="19.7" customHeight="1">
      <c r="A77" s="431" t="s">
        <v>255</v>
      </c>
      <c r="B77" s="27">
        <v>11</v>
      </c>
      <c r="C77" s="1078">
        <f>+C76+1</f>
        <v>46</v>
      </c>
      <c r="D77" s="28" t="s">
        <v>55</v>
      </c>
      <c r="E77" s="28" t="s">
        <v>55</v>
      </c>
      <c r="F77" s="473" t="s">
        <v>5034</v>
      </c>
      <c r="G77" s="487">
        <v>1</v>
      </c>
      <c r="H77" s="379">
        <v>1600</v>
      </c>
      <c r="I77" s="704">
        <f>G77*H77</f>
        <v>1600</v>
      </c>
      <c r="J77" s="31"/>
      <c r="K77" s="73"/>
      <c r="L77" s="27"/>
      <c r="M77" s="964" t="s">
        <v>5035</v>
      </c>
      <c r="N77" s="32">
        <v>45894</v>
      </c>
      <c r="O77" s="28"/>
      <c r="P77" s="40">
        <v>45896</v>
      </c>
      <c r="Q77" s="32">
        <v>45897</v>
      </c>
      <c r="R77" s="33"/>
    </row>
    <row r="78" spans="1:18" s="4" customFormat="1" ht="19.7" customHeight="1">
      <c r="A78" s="27"/>
      <c r="B78" s="27"/>
      <c r="C78" s="28"/>
      <c r="D78" s="28"/>
      <c r="E78" s="28"/>
      <c r="F78" s="156"/>
      <c r="G78" s="199"/>
      <c r="H78" s="168"/>
      <c r="I78" s="636"/>
      <c r="J78" s="217"/>
      <c r="K78" s="73"/>
      <c r="L78" s="27"/>
      <c r="M78" s="27"/>
      <c r="N78" s="32"/>
      <c r="O78" s="28"/>
      <c r="P78" s="27"/>
      <c r="Q78" s="32"/>
      <c r="R78" s="33"/>
    </row>
    <row r="79" spans="1:18" s="4" customFormat="1" ht="19.7" customHeight="1">
      <c r="A79" s="27"/>
      <c r="B79" s="27"/>
      <c r="C79" s="28"/>
      <c r="D79" s="220"/>
      <c r="E79" s="220"/>
      <c r="F79" s="306">
        <f>SUM(I74:I78)</f>
        <v>11049</v>
      </c>
      <c r="G79" s="365"/>
      <c r="H79" s="221"/>
      <c r="I79" s="77"/>
      <c r="J79" s="909"/>
      <c r="K79" s="216"/>
      <c r="L79" s="27"/>
      <c r="M79" s="27"/>
      <c r="N79" s="32"/>
      <c r="O79" s="28"/>
      <c r="P79" s="27"/>
      <c r="Q79" s="32"/>
      <c r="R79" s="33"/>
    </row>
    <row r="80" spans="1:18" s="4" customFormat="1" ht="19.7" customHeight="1">
      <c r="A80" s="27"/>
      <c r="B80" s="27"/>
      <c r="C80" s="28"/>
      <c r="D80" s="28"/>
      <c r="E80" s="28"/>
      <c r="F80" s="27"/>
      <c r="G80" s="27"/>
      <c r="H80" s="27"/>
      <c r="I80" s="31"/>
      <c r="J80" s="217"/>
      <c r="K80" s="27"/>
      <c r="L80" s="27"/>
      <c r="M80" s="27"/>
      <c r="N80" s="32"/>
      <c r="O80" s="28"/>
      <c r="P80" s="27"/>
      <c r="Q80" s="32"/>
      <c r="R80" s="33"/>
    </row>
    <row r="81" spans="1:18" s="4" customFormat="1" ht="19.7" customHeight="1">
      <c r="A81" s="27"/>
      <c r="B81" s="27"/>
      <c r="C81" s="28"/>
      <c r="D81" s="28"/>
      <c r="E81" s="28"/>
      <c r="F81" s="27"/>
      <c r="G81" s="27"/>
      <c r="H81" s="27"/>
      <c r="I81" s="31"/>
      <c r="J81" s="217"/>
      <c r="K81" s="27"/>
      <c r="L81" s="27"/>
      <c r="M81" s="27"/>
      <c r="N81" s="32"/>
      <c r="O81" s="28"/>
      <c r="P81" s="27"/>
      <c r="Q81" s="32"/>
      <c r="R81" s="33"/>
    </row>
    <row r="82" spans="1:18" s="4" customFormat="1" ht="19.7" customHeight="1">
      <c r="A82" s="27"/>
      <c r="B82" s="27"/>
      <c r="C82" s="28"/>
      <c r="D82" s="28"/>
      <c r="E82" s="28"/>
      <c r="F82" s="27"/>
      <c r="G82" s="27"/>
      <c r="H82" s="27"/>
      <c r="I82" s="31"/>
      <c r="J82" s="217"/>
      <c r="K82" s="27"/>
      <c r="L82" s="27"/>
      <c r="M82" s="27"/>
      <c r="N82" s="32"/>
      <c r="O82" s="28"/>
      <c r="P82" s="27"/>
      <c r="Q82" s="32"/>
      <c r="R82" s="33"/>
    </row>
    <row r="83" spans="1:18" s="4" customFormat="1" ht="19.7" customHeight="1">
      <c r="A83" s="27"/>
      <c r="B83" s="27"/>
      <c r="C83" s="28"/>
      <c r="D83" s="28"/>
      <c r="E83" s="28"/>
      <c r="F83" s="27"/>
      <c r="G83" s="27"/>
      <c r="H83" s="27"/>
      <c r="I83" s="31"/>
      <c r="J83" s="217"/>
      <c r="K83" s="27"/>
      <c r="L83" s="27"/>
      <c r="M83" s="27"/>
      <c r="N83" s="32"/>
      <c r="O83" s="28"/>
      <c r="P83" s="27"/>
      <c r="Q83" s="32"/>
      <c r="R83" s="33"/>
    </row>
    <row r="84" spans="1:18" s="4" customFormat="1" ht="19.7" customHeight="1">
      <c r="A84" s="27"/>
      <c r="B84" s="27"/>
      <c r="C84" s="28"/>
      <c r="D84" s="1318"/>
      <c r="E84" s="1318"/>
      <c r="F84" s="1319" t="s">
        <v>2653</v>
      </c>
      <c r="G84" s="1320"/>
      <c r="H84" s="1321">
        <v>70000</v>
      </c>
      <c r="I84" s="1322">
        <f>G84*H84</f>
        <v>0</v>
      </c>
      <c r="J84" s="217"/>
      <c r="K84" s="27"/>
      <c r="L84" s="27"/>
      <c r="M84" s="27"/>
      <c r="N84" s="32"/>
      <c r="O84" s="28"/>
      <c r="P84" s="27"/>
      <c r="Q84" s="32"/>
      <c r="R84" s="33"/>
    </row>
    <row r="85" spans="1:18" s="4" customFormat="1" ht="19.7" customHeight="1">
      <c r="A85" s="27"/>
      <c r="B85" s="27"/>
      <c r="C85" s="28"/>
      <c r="D85" s="28"/>
      <c r="E85" s="28"/>
      <c r="F85" s="73" t="s">
        <v>808</v>
      </c>
      <c r="G85" s="27"/>
      <c r="H85" s="27"/>
      <c r="I85" s="31"/>
      <c r="J85" s="217"/>
      <c r="K85" s="27"/>
      <c r="L85" s="27"/>
      <c r="M85" s="27"/>
      <c r="N85" s="32"/>
      <c r="O85" s="28"/>
      <c r="P85" s="27"/>
      <c r="Q85" s="32"/>
      <c r="R85" s="33"/>
    </row>
    <row r="86" spans="1:18" s="4" customFormat="1" ht="19.7" customHeight="1">
      <c r="A86" s="27"/>
      <c r="B86" s="27"/>
      <c r="C86" s="28"/>
      <c r="D86" s="28"/>
      <c r="E86" s="28"/>
      <c r="F86" s="27"/>
      <c r="G86" s="27"/>
      <c r="H86" s="27"/>
      <c r="I86" s="31"/>
      <c r="J86" s="217"/>
      <c r="K86" s="27"/>
      <c r="L86" s="27"/>
      <c r="M86" s="27"/>
      <c r="N86" s="32"/>
      <c r="O86" s="28"/>
      <c r="P86" s="27"/>
      <c r="Q86" s="32"/>
      <c r="R86" s="33"/>
    </row>
    <row r="87" spans="1:18" s="4" customFormat="1" ht="19.7" customHeight="1">
      <c r="A87" s="27"/>
      <c r="B87" s="27"/>
      <c r="C87" s="28"/>
      <c r="D87" s="28"/>
      <c r="E87" s="28"/>
      <c r="F87" s="27"/>
      <c r="G87" s="27"/>
      <c r="H87" s="27"/>
      <c r="I87" s="31"/>
      <c r="J87" s="217"/>
      <c r="K87" s="27"/>
      <c r="L87" s="27"/>
      <c r="M87" s="27"/>
      <c r="N87" s="32"/>
      <c r="O87" s="28"/>
      <c r="P87" s="27"/>
      <c r="Q87" s="32"/>
      <c r="R87" s="33"/>
    </row>
    <row r="88" spans="1:18" s="4" customFormat="1" ht="19.7" customHeight="1">
      <c r="A88" s="27"/>
      <c r="B88" s="27"/>
      <c r="C88" s="28"/>
      <c r="D88" s="28"/>
      <c r="E88" s="28"/>
      <c r="F88" s="27"/>
      <c r="G88" s="27"/>
      <c r="H88" s="27"/>
      <c r="I88" s="31"/>
      <c r="J88" s="217"/>
      <c r="K88" s="27"/>
      <c r="L88" s="27"/>
      <c r="M88" s="27"/>
      <c r="N88" s="32"/>
      <c r="O88" s="28"/>
      <c r="P88" s="27"/>
      <c r="Q88" s="32"/>
      <c r="R88" s="33"/>
    </row>
    <row r="89" spans="1:18" s="4" customFormat="1" ht="19.7" customHeight="1">
      <c r="A89" s="27"/>
      <c r="B89" s="27"/>
      <c r="C89" s="28"/>
      <c r="D89" s="28"/>
      <c r="E89" s="28"/>
      <c r="F89" s="27"/>
      <c r="G89" s="27"/>
      <c r="H89" s="27"/>
      <c r="I89" s="31"/>
      <c r="J89" s="217"/>
      <c r="K89" s="27"/>
      <c r="L89" s="27"/>
      <c r="M89" s="27"/>
      <c r="N89" s="32"/>
      <c r="O89" s="28"/>
      <c r="P89" s="27"/>
      <c r="Q89" s="32"/>
      <c r="R89" s="33"/>
    </row>
    <row r="90" spans="1:18" s="4" customFormat="1" ht="19.7" customHeight="1">
      <c r="A90" s="27"/>
      <c r="B90" s="27"/>
      <c r="C90" s="28"/>
      <c r="D90" s="28"/>
      <c r="E90" s="28"/>
      <c r="F90" s="27"/>
      <c r="G90" s="27"/>
      <c r="H90" s="27"/>
      <c r="I90" s="31"/>
      <c r="J90" s="217"/>
      <c r="K90" s="27"/>
      <c r="L90" s="27"/>
      <c r="M90" s="27"/>
      <c r="N90" s="32"/>
      <c r="O90" s="28"/>
      <c r="P90" s="27"/>
      <c r="Q90" s="32"/>
      <c r="R90" s="33"/>
    </row>
    <row r="91" spans="1:18" s="4" customFormat="1" ht="19.7" customHeight="1">
      <c r="A91" s="27"/>
      <c r="B91" s="27"/>
      <c r="C91" s="28"/>
      <c r="D91" s="28"/>
      <c r="E91" s="28"/>
      <c r="F91" s="27"/>
      <c r="G91" s="27"/>
      <c r="H91" s="27"/>
      <c r="I91" s="31"/>
      <c r="J91" s="217"/>
      <c r="K91" s="27"/>
      <c r="L91" s="27"/>
      <c r="M91" s="27"/>
      <c r="N91" s="32"/>
      <c r="O91" s="28"/>
      <c r="P91" s="27"/>
      <c r="Q91" s="32"/>
      <c r="R91" s="33"/>
    </row>
    <row r="92" spans="1:18" s="4" customFormat="1" ht="19.7" customHeight="1">
      <c r="A92" s="27"/>
      <c r="B92" s="27"/>
      <c r="C92" s="28"/>
      <c r="D92" s="28"/>
      <c r="E92" s="28"/>
      <c r="F92" s="27"/>
      <c r="G92" s="27"/>
      <c r="H92" s="27"/>
      <c r="I92" s="31"/>
      <c r="J92" s="217"/>
      <c r="K92" s="27"/>
      <c r="L92" s="27"/>
      <c r="M92" s="27"/>
      <c r="N92" s="32"/>
      <c r="O92" s="28"/>
      <c r="P92" s="27"/>
      <c r="Q92" s="32"/>
      <c r="R92" s="33"/>
    </row>
    <row r="93" spans="1:18" s="4" customFormat="1" ht="19.7" customHeight="1">
      <c r="A93" s="27"/>
      <c r="B93" s="27"/>
      <c r="C93" s="28"/>
      <c r="D93" s="28"/>
      <c r="E93" s="28"/>
      <c r="F93" s="27"/>
      <c r="G93" s="27"/>
      <c r="H93" s="27"/>
      <c r="I93" s="31"/>
      <c r="J93" s="217"/>
      <c r="K93" s="27"/>
      <c r="L93" s="27"/>
      <c r="M93" s="27"/>
      <c r="N93" s="32"/>
      <c r="O93" s="28"/>
      <c r="P93" s="27"/>
      <c r="Q93" s="32"/>
      <c r="R93" s="33"/>
    </row>
    <row r="94" spans="1:18" s="4" customFormat="1" ht="19.7" customHeight="1">
      <c r="A94" s="27"/>
      <c r="B94" s="27"/>
      <c r="C94" s="28"/>
      <c r="D94" s="28"/>
      <c r="E94" s="28"/>
      <c r="F94" s="27"/>
      <c r="G94" s="27"/>
      <c r="H94" s="27"/>
      <c r="I94" s="31"/>
      <c r="J94" s="217"/>
      <c r="K94" s="27"/>
      <c r="L94" s="27"/>
      <c r="M94" s="27"/>
      <c r="N94" s="32"/>
      <c r="O94" s="28"/>
      <c r="P94" s="27"/>
      <c r="Q94" s="32"/>
      <c r="R94" s="33"/>
    </row>
    <row r="95" spans="1:18" s="4" customFormat="1" ht="19.7" customHeight="1">
      <c r="A95" s="27"/>
      <c r="B95" s="27"/>
      <c r="C95" s="28"/>
      <c r="D95" s="28"/>
      <c r="E95" s="28"/>
      <c r="F95" s="27"/>
      <c r="G95" s="27"/>
      <c r="H95" s="27"/>
      <c r="I95" s="31"/>
      <c r="J95" s="217"/>
      <c r="K95" s="27"/>
      <c r="L95" s="27"/>
      <c r="M95" s="27"/>
      <c r="N95" s="32"/>
      <c r="O95" s="28"/>
      <c r="P95" s="27"/>
      <c r="Q95" s="32"/>
      <c r="R95" s="33"/>
    </row>
    <row r="96" spans="1:18" s="4" customFormat="1" ht="19.7" customHeight="1">
      <c r="A96" s="27"/>
      <c r="B96" s="27"/>
      <c r="C96" s="28"/>
      <c r="D96" s="28"/>
      <c r="E96" s="28"/>
      <c r="F96" s="27"/>
      <c r="G96" s="27"/>
      <c r="H96" s="27"/>
      <c r="I96" s="31"/>
      <c r="J96" s="217"/>
      <c r="K96" s="27"/>
      <c r="L96" s="27"/>
      <c r="M96" s="27"/>
      <c r="N96" s="32"/>
      <c r="O96" s="28"/>
      <c r="P96" s="27"/>
      <c r="Q96" s="32"/>
      <c r="R96" s="33"/>
    </row>
    <row r="97" spans="1:18" s="4" customFormat="1" ht="19.7" customHeight="1">
      <c r="A97" s="27"/>
      <c r="B97" s="27"/>
      <c r="C97" s="28"/>
      <c r="D97" s="28"/>
      <c r="E97" s="28"/>
      <c r="F97" s="27"/>
      <c r="G97" s="27"/>
      <c r="H97" s="27"/>
      <c r="I97" s="31"/>
      <c r="J97" s="217"/>
      <c r="K97" s="27"/>
      <c r="L97" s="27"/>
      <c r="M97" s="27"/>
      <c r="N97" s="32"/>
      <c r="O97" s="28"/>
      <c r="P97" s="27"/>
      <c r="Q97" s="32"/>
      <c r="R97" s="33"/>
    </row>
    <row r="98" spans="1:18" s="4" customFormat="1" ht="19.7" customHeight="1">
      <c r="A98" s="27"/>
      <c r="B98" s="27"/>
      <c r="C98" s="28"/>
      <c r="D98" s="28"/>
      <c r="E98" s="28"/>
      <c r="F98" s="27"/>
      <c r="G98" s="27"/>
      <c r="H98" s="27"/>
      <c r="I98" s="31"/>
      <c r="J98" s="217"/>
      <c r="K98" s="27"/>
      <c r="L98" s="27"/>
      <c r="M98" s="27"/>
      <c r="N98" s="32"/>
      <c r="O98" s="28"/>
      <c r="P98" s="27"/>
      <c r="Q98" s="32"/>
      <c r="R98" s="33"/>
    </row>
    <row r="99" spans="1:18" s="4" customFormat="1" ht="19.7" customHeight="1">
      <c r="A99" s="27"/>
      <c r="B99" s="27"/>
      <c r="C99" s="28"/>
      <c r="D99" s="28"/>
      <c r="E99" s="28"/>
      <c r="F99" s="27"/>
      <c r="G99" s="27"/>
      <c r="H99" s="27"/>
      <c r="I99" s="31"/>
      <c r="J99" s="217"/>
      <c r="K99" s="27"/>
      <c r="L99" s="27"/>
      <c r="M99" s="27"/>
      <c r="N99" s="32"/>
      <c r="O99" s="28"/>
      <c r="P99" s="27"/>
      <c r="Q99" s="32"/>
      <c r="R99" s="33"/>
    </row>
    <row r="100" spans="1:18" s="4" customFormat="1" ht="19.7" customHeight="1">
      <c r="A100" s="27"/>
      <c r="B100" s="27"/>
      <c r="C100" s="28"/>
      <c r="D100" s="28"/>
      <c r="E100" s="28"/>
      <c r="F100" s="27"/>
      <c r="G100" s="27"/>
      <c r="H100" s="27"/>
      <c r="I100" s="31"/>
      <c r="J100" s="217"/>
      <c r="K100" s="27"/>
      <c r="L100" s="27"/>
      <c r="M100" s="27"/>
      <c r="N100" s="32"/>
      <c r="O100" s="28"/>
      <c r="P100" s="27"/>
      <c r="Q100" s="32"/>
      <c r="R100" s="33"/>
    </row>
    <row r="101" spans="1:18" s="4" customFormat="1" ht="19.7" customHeight="1">
      <c r="A101" s="27"/>
      <c r="B101" s="27"/>
      <c r="C101" s="28"/>
      <c r="D101" s="28"/>
      <c r="E101" s="28"/>
      <c r="F101" s="27"/>
      <c r="G101" s="27"/>
      <c r="H101" s="27"/>
      <c r="I101" s="31"/>
      <c r="J101" s="217"/>
      <c r="K101" s="27"/>
      <c r="L101" s="27"/>
      <c r="M101" s="27"/>
      <c r="N101" s="32"/>
      <c r="O101" s="28"/>
      <c r="P101" s="27"/>
      <c r="Q101" s="32"/>
      <c r="R101" s="33"/>
    </row>
    <row r="102" spans="1:18" s="4" customFormat="1" ht="19.7" customHeight="1">
      <c r="A102" s="27"/>
      <c r="B102" s="27"/>
      <c r="C102" s="28"/>
      <c r="D102" s="28"/>
      <c r="E102" s="28"/>
      <c r="F102" s="27"/>
      <c r="G102" s="27"/>
      <c r="H102" s="27"/>
      <c r="I102" s="31"/>
      <c r="J102" s="217"/>
      <c r="K102" s="27"/>
      <c r="L102" s="27"/>
      <c r="M102" s="27"/>
      <c r="N102" s="32"/>
      <c r="O102" s="28"/>
      <c r="P102" s="27"/>
      <c r="Q102" s="32"/>
      <c r="R102" s="33"/>
    </row>
    <row r="103" spans="1:18" s="4" customFormat="1" ht="19.7" customHeight="1">
      <c r="A103" s="27"/>
      <c r="B103" s="27"/>
      <c r="C103" s="28"/>
      <c r="D103" s="28"/>
      <c r="E103" s="28"/>
      <c r="F103" s="27"/>
      <c r="G103" s="27"/>
      <c r="H103" s="27"/>
      <c r="I103" s="31"/>
      <c r="J103" s="217"/>
      <c r="K103" s="27"/>
      <c r="L103" s="27"/>
      <c r="M103" s="27"/>
      <c r="N103" s="32"/>
      <c r="O103" s="28"/>
      <c r="P103" s="27"/>
      <c r="Q103" s="32"/>
      <c r="R103" s="33"/>
    </row>
    <row r="104" spans="1:18" s="4" customFormat="1" ht="19.7" customHeight="1">
      <c r="C104" s="28"/>
      <c r="D104" s="28"/>
      <c r="E104" s="28"/>
      <c r="F104" s="27"/>
      <c r="G104" s="27"/>
      <c r="H104" s="27"/>
      <c r="I104" s="31"/>
      <c r="J104" s="217"/>
      <c r="K104" s="27"/>
      <c r="L104" s="27"/>
      <c r="M104" s="27"/>
      <c r="N104" s="32"/>
      <c r="O104" s="28"/>
      <c r="P104" s="27"/>
      <c r="Q104" s="32"/>
      <c r="R104" s="33"/>
    </row>
    <row r="105" spans="1:18" s="4" customFormat="1" ht="19.7" customHeight="1">
      <c r="C105" s="28"/>
      <c r="D105" s="28"/>
      <c r="E105" s="28"/>
      <c r="F105" s="27"/>
      <c r="G105" s="27"/>
      <c r="H105" s="27"/>
      <c r="I105" s="31"/>
      <c r="J105" s="217"/>
      <c r="K105" s="27"/>
      <c r="L105" s="27"/>
      <c r="M105" s="27"/>
      <c r="N105" s="32"/>
      <c r="O105" s="28"/>
      <c r="P105" s="27"/>
      <c r="Q105" s="32"/>
      <c r="R105" s="33"/>
    </row>
    <row r="106" spans="1:18" s="4" customFormat="1" ht="19.7" customHeight="1">
      <c r="C106" s="28"/>
      <c r="D106" s="28"/>
      <c r="E106" s="28"/>
      <c r="F106" s="27"/>
      <c r="G106" s="27"/>
      <c r="H106" s="27"/>
      <c r="I106" s="31"/>
      <c r="J106" s="217"/>
      <c r="K106" s="27"/>
      <c r="L106" s="27"/>
      <c r="M106" s="27"/>
      <c r="N106" s="32"/>
      <c r="O106" s="28"/>
      <c r="P106" s="27"/>
      <c r="Q106" s="32"/>
      <c r="R106" s="33"/>
    </row>
    <row r="107" spans="1:18" s="4" customFormat="1" ht="19.7" customHeight="1">
      <c r="C107" s="28"/>
      <c r="D107" s="28"/>
      <c r="E107" s="28"/>
      <c r="F107" s="27"/>
      <c r="G107" s="27"/>
      <c r="H107" s="27"/>
      <c r="I107" s="31"/>
      <c r="J107" s="217"/>
      <c r="K107" s="27"/>
      <c r="L107" s="27"/>
      <c r="M107" s="27"/>
      <c r="N107" s="32"/>
      <c r="O107" s="28"/>
      <c r="P107" s="27"/>
      <c r="Q107" s="32"/>
      <c r="R107" s="33"/>
    </row>
    <row r="108" spans="1:18" s="4" customFormat="1" ht="19.7" customHeight="1">
      <c r="C108" s="28"/>
      <c r="D108" s="28"/>
      <c r="E108" s="28"/>
      <c r="F108" s="27"/>
      <c r="G108" s="27"/>
      <c r="H108" s="27"/>
      <c r="I108" s="31"/>
      <c r="J108" s="217"/>
      <c r="K108" s="27"/>
      <c r="L108" s="27"/>
      <c r="M108" s="27"/>
      <c r="N108" s="32"/>
      <c r="O108" s="28"/>
      <c r="P108" s="27"/>
      <c r="Q108" s="32"/>
      <c r="R108" s="33"/>
    </row>
    <row r="109" spans="1:18" s="4" customFormat="1" ht="19.7" customHeight="1">
      <c r="C109" s="28"/>
      <c r="D109" s="28"/>
      <c r="E109" s="28"/>
      <c r="F109" s="27"/>
      <c r="G109" s="27"/>
      <c r="H109" s="27"/>
      <c r="I109" s="31"/>
      <c r="J109" s="217"/>
      <c r="K109" s="27"/>
      <c r="L109" s="27"/>
      <c r="M109" s="27"/>
      <c r="N109" s="32"/>
      <c r="O109" s="28"/>
      <c r="P109" s="27"/>
      <c r="Q109" s="32"/>
      <c r="R109" s="33"/>
    </row>
    <row r="110" spans="1:18" s="4" customFormat="1" ht="19.7" customHeight="1">
      <c r="C110" s="28"/>
      <c r="D110" s="28"/>
      <c r="E110" s="28"/>
      <c r="F110" s="27"/>
      <c r="G110" s="27"/>
      <c r="H110" s="27"/>
      <c r="I110" s="31"/>
      <c r="J110" s="217"/>
      <c r="K110" s="27"/>
      <c r="L110" s="27"/>
      <c r="M110" s="27"/>
      <c r="N110" s="32"/>
      <c r="O110" s="28"/>
      <c r="P110" s="27"/>
      <c r="Q110" s="32"/>
      <c r="R110" s="33"/>
    </row>
    <row r="111" spans="1:18" s="4" customFormat="1" ht="19.7" customHeight="1">
      <c r="C111" s="28"/>
      <c r="D111" s="28"/>
      <c r="E111" s="28"/>
      <c r="F111" s="27"/>
      <c r="G111" s="27"/>
      <c r="H111" s="27"/>
      <c r="I111" s="31"/>
      <c r="J111" s="217"/>
      <c r="K111" s="27"/>
      <c r="L111" s="27"/>
      <c r="M111" s="27"/>
      <c r="N111" s="32"/>
      <c r="O111" s="28"/>
      <c r="P111" s="27"/>
      <c r="Q111" s="32"/>
      <c r="R111" s="33"/>
    </row>
    <row r="112" spans="1:18" s="4" customFormat="1" ht="19.7" customHeight="1">
      <c r="C112" s="28"/>
      <c r="D112" s="28"/>
      <c r="E112" s="28"/>
      <c r="F112" s="27"/>
      <c r="G112" s="27"/>
      <c r="H112" s="27"/>
      <c r="I112" s="31"/>
      <c r="J112" s="217"/>
      <c r="K112" s="27"/>
      <c r="L112" s="27"/>
      <c r="M112" s="27"/>
      <c r="N112" s="32"/>
      <c r="O112" s="28"/>
      <c r="P112" s="27"/>
      <c r="Q112" s="32"/>
      <c r="R112" s="33"/>
    </row>
    <row r="113" spans="3:18" s="4" customFormat="1" ht="19.7" customHeight="1">
      <c r="C113" s="28"/>
      <c r="D113" s="28"/>
      <c r="E113" s="28"/>
      <c r="F113" s="27"/>
      <c r="G113" s="27"/>
      <c r="H113" s="27"/>
      <c r="I113" s="31"/>
      <c r="J113" s="217"/>
      <c r="K113" s="27"/>
      <c r="L113" s="27"/>
      <c r="M113" s="27"/>
      <c r="N113" s="32"/>
      <c r="O113" s="28"/>
      <c r="P113" s="27"/>
      <c r="Q113" s="32"/>
      <c r="R113" s="33"/>
    </row>
    <row r="114" spans="3:18" s="4" customFormat="1" ht="19.7" customHeight="1">
      <c r="C114" s="28"/>
      <c r="D114" s="28"/>
      <c r="E114" s="28"/>
      <c r="F114" s="27"/>
      <c r="G114" s="27"/>
      <c r="H114" s="27"/>
      <c r="I114" s="31"/>
      <c r="J114" s="217"/>
      <c r="K114" s="27"/>
      <c r="L114" s="27"/>
      <c r="M114" s="27"/>
      <c r="N114" s="32"/>
      <c r="O114" s="28"/>
      <c r="P114" s="27"/>
      <c r="Q114" s="32"/>
      <c r="R114" s="33"/>
    </row>
    <row r="115" spans="3:18" s="4" customFormat="1" ht="19.7" customHeight="1">
      <c r="C115" s="28"/>
      <c r="D115" s="28"/>
      <c r="E115" s="28"/>
      <c r="F115" s="27"/>
      <c r="G115" s="27"/>
      <c r="H115" s="27"/>
      <c r="I115" s="31"/>
      <c r="J115" s="217"/>
      <c r="K115" s="27"/>
      <c r="L115" s="27"/>
      <c r="M115" s="27"/>
      <c r="N115" s="32"/>
      <c r="O115" s="28"/>
      <c r="P115" s="27"/>
      <c r="Q115" s="32"/>
      <c r="R115" s="33"/>
    </row>
    <row r="116" spans="3:18" s="4" customFormat="1" ht="19.7" customHeight="1">
      <c r="C116" s="28"/>
      <c r="D116" s="28"/>
      <c r="E116" s="28"/>
      <c r="F116" s="27"/>
      <c r="G116" s="27"/>
      <c r="H116" s="27"/>
      <c r="I116" s="31"/>
      <c r="J116" s="217"/>
      <c r="K116" s="27"/>
      <c r="L116" s="27"/>
      <c r="M116" s="27"/>
      <c r="N116" s="32"/>
      <c r="O116" s="28"/>
      <c r="P116" s="27"/>
      <c r="Q116" s="32"/>
      <c r="R116" s="33"/>
    </row>
    <row r="117" spans="3:18" s="4" customFormat="1" ht="19.7" customHeight="1">
      <c r="C117" s="28"/>
      <c r="D117" s="28"/>
      <c r="E117" s="28"/>
      <c r="F117" s="27"/>
      <c r="G117" s="27"/>
      <c r="H117" s="27"/>
      <c r="I117" s="31"/>
      <c r="J117" s="217"/>
      <c r="K117" s="27"/>
      <c r="L117" s="27"/>
      <c r="M117" s="27"/>
      <c r="N117" s="32"/>
      <c r="O117" s="28"/>
      <c r="P117" s="27"/>
      <c r="Q117" s="32"/>
      <c r="R117" s="33"/>
    </row>
    <row r="118" spans="3:18" s="4" customFormat="1" ht="19.7" customHeight="1">
      <c r="C118" s="28"/>
      <c r="D118" s="28"/>
      <c r="E118" s="28"/>
      <c r="F118" s="27"/>
      <c r="G118" s="27"/>
      <c r="H118" s="27"/>
      <c r="I118" s="31"/>
      <c r="J118" s="217"/>
      <c r="K118" s="27"/>
      <c r="L118" s="27"/>
      <c r="M118" s="27"/>
      <c r="N118" s="32"/>
      <c r="O118" s="28"/>
      <c r="P118" s="27"/>
      <c r="Q118" s="32"/>
      <c r="R118" s="33"/>
    </row>
    <row r="119" spans="3:18" s="4" customFormat="1" ht="19.7" customHeight="1">
      <c r="C119" s="28"/>
      <c r="D119" s="28"/>
      <c r="E119" s="28"/>
      <c r="F119" s="27"/>
      <c r="G119" s="27"/>
      <c r="H119" s="27"/>
      <c r="I119" s="31"/>
      <c r="J119" s="217"/>
      <c r="K119" s="27"/>
      <c r="L119" s="27"/>
      <c r="M119" s="27"/>
      <c r="N119" s="32"/>
      <c r="O119" s="28"/>
      <c r="P119" s="27"/>
      <c r="Q119" s="32"/>
      <c r="R119" s="33"/>
    </row>
    <row r="120" spans="3:18" s="4" customFormat="1" ht="19.7" customHeight="1">
      <c r="C120" s="28"/>
      <c r="D120" s="28"/>
      <c r="E120" s="28"/>
      <c r="F120" s="27"/>
      <c r="G120" s="27"/>
      <c r="H120" s="27"/>
      <c r="I120" s="31"/>
      <c r="J120" s="217"/>
      <c r="K120" s="27"/>
      <c r="L120" s="27"/>
      <c r="M120" s="27"/>
      <c r="N120" s="32"/>
      <c r="O120" s="28"/>
      <c r="P120" s="27"/>
      <c r="Q120" s="32"/>
      <c r="R120" s="33"/>
    </row>
    <row r="121" spans="3:18" s="4" customFormat="1" ht="19.7" customHeight="1">
      <c r="C121" s="28"/>
      <c r="D121" s="28"/>
      <c r="E121" s="28"/>
      <c r="F121" s="27"/>
      <c r="G121" s="27"/>
      <c r="H121" s="27"/>
      <c r="I121" s="31"/>
      <c r="J121" s="217"/>
      <c r="K121" s="27"/>
      <c r="L121" s="27"/>
      <c r="M121" s="27"/>
      <c r="N121" s="32"/>
      <c r="O121" s="28"/>
      <c r="P121" s="27"/>
      <c r="Q121" s="32"/>
      <c r="R121" s="33"/>
    </row>
    <row r="122" spans="3:18" s="4" customFormat="1" ht="19.7" customHeight="1">
      <c r="C122" s="28"/>
      <c r="D122" s="28"/>
      <c r="E122" s="28"/>
      <c r="F122" s="27"/>
      <c r="G122" s="27"/>
      <c r="H122" s="27"/>
      <c r="I122" s="31"/>
      <c r="J122" s="217"/>
      <c r="K122" s="27"/>
      <c r="L122" s="27"/>
      <c r="M122" s="27"/>
      <c r="N122" s="32"/>
      <c r="O122" s="28"/>
      <c r="P122" s="27"/>
      <c r="Q122" s="32"/>
      <c r="R122" s="33"/>
    </row>
    <row r="123" spans="3:18" s="4" customFormat="1" ht="19.7" customHeight="1">
      <c r="C123" s="28"/>
      <c r="D123" s="28"/>
      <c r="E123" s="28"/>
      <c r="F123" s="27"/>
      <c r="G123" s="27"/>
      <c r="H123" s="27"/>
      <c r="I123" s="31"/>
      <c r="J123" s="217"/>
      <c r="K123" s="27"/>
      <c r="L123" s="27"/>
      <c r="M123" s="27"/>
      <c r="N123" s="32"/>
      <c r="O123" s="28"/>
      <c r="P123" s="27"/>
      <c r="Q123" s="32"/>
      <c r="R123" s="33"/>
    </row>
    <row r="124" spans="3:18" s="4" customFormat="1" ht="19.7" customHeight="1">
      <c r="C124" s="28"/>
      <c r="D124" s="28"/>
      <c r="E124" s="28"/>
      <c r="F124" s="27"/>
      <c r="G124" s="27"/>
      <c r="H124" s="27"/>
      <c r="I124" s="31"/>
      <c r="J124" s="217"/>
      <c r="K124" s="27"/>
      <c r="L124" s="27"/>
      <c r="M124" s="27"/>
      <c r="N124" s="32"/>
      <c r="O124" s="28"/>
      <c r="P124" s="27"/>
      <c r="Q124" s="32"/>
      <c r="R124" s="33"/>
    </row>
    <row r="125" spans="3:18" s="4" customFormat="1" ht="19.7" customHeight="1">
      <c r="C125" s="28"/>
      <c r="D125" s="28"/>
      <c r="E125" s="28"/>
      <c r="F125" s="27"/>
      <c r="G125" s="27"/>
      <c r="H125" s="27"/>
      <c r="I125" s="31"/>
      <c r="J125" s="217"/>
      <c r="K125" s="27"/>
      <c r="L125" s="27"/>
      <c r="M125" s="27"/>
      <c r="N125" s="32"/>
      <c r="O125" s="28"/>
      <c r="P125" s="27"/>
      <c r="Q125" s="32"/>
      <c r="R125" s="33"/>
    </row>
    <row r="126" spans="3:18" s="4" customFormat="1" ht="19.7" customHeight="1">
      <c r="C126" s="28"/>
      <c r="D126" s="28"/>
      <c r="E126" s="28"/>
      <c r="F126" s="27"/>
      <c r="G126" s="27"/>
      <c r="H126" s="27"/>
      <c r="I126" s="31"/>
      <c r="J126" s="217"/>
      <c r="K126" s="27"/>
      <c r="L126" s="27"/>
      <c r="M126" s="27"/>
      <c r="N126" s="32"/>
      <c r="O126" s="28"/>
      <c r="P126" s="27"/>
      <c r="Q126" s="32"/>
      <c r="R126" s="33"/>
    </row>
    <row r="127" spans="3:18" s="4" customFormat="1" ht="19.7" customHeight="1">
      <c r="C127" s="28"/>
      <c r="D127" s="28"/>
      <c r="E127" s="28"/>
      <c r="F127" s="27"/>
      <c r="G127" s="27"/>
      <c r="H127" s="27"/>
      <c r="I127" s="31"/>
      <c r="J127" s="217"/>
      <c r="K127" s="27"/>
      <c r="L127" s="27"/>
      <c r="M127" s="27"/>
      <c r="N127" s="32"/>
      <c r="O127" s="28"/>
      <c r="P127" s="27"/>
      <c r="Q127" s="32"/>
      <c r="R127" s="33"/>
    </row>
    <row r="128" spans="3:18" s="4" customFormat="1" ht="19.7" customHeight="1">
      <c r="C128" s="28"/>
      <c r="D128" s="28"/>
      <c r="E128" s="28"/>
      <c r="F128" s="27"/>
      <c r="G128" s="27"/>
      <c r="H128" s="27"/>
      <c r="I128" s="31"/>
      <c r="J128" s="217"/>
      <c r="K128" s="27"/>
      <c r="L128" s="27"/>
      <c r="M128" s="27"/>
      <c r="N128" s="32"/>
      <c r="O128" s="28"/>
      <c r="P128" s="27"/>
      <c r="Q128" s="32"/>
      <c r="R128" s="33"/>
    </row>
    <row r="129" spans="3:18" s="4" customFormat="1" ht="19.7" customHeight="1">
      <c r="C129" s="28"/>
      <c r="D129" s="28"/>
      <c r="E129" s="28"/>
      <c r="F129" s="27"/>
      <c r="G129" s="27"/>
      <c r="H129" s="27"/>
      <c r="I129" s="31"/>
      <c r="J129" s="217"/>
      <c r="K129" s="27"/>
      <c r="L129" s="27"/>
      <c r="M129" s="27"/>
      <c r="N129" s="32"/>
      <c r="O129" s="28"/>
      <c r="P129" s="27"/>
      <c r="Q129" s="32"/>
      <c r="R129" s="33"/>
    </row>
    <row r="130" spans="3:18" s="4" customFormat="1" ht="19.7" customHeight="1">
      <c r="C130" s="28"/>
      <c r="D130" s="28"/>
      <c r="E130" s="28"/>
      <c r="F130" s="27"/>
      <c r="G130" s="27"/>
      <c r="H130" s="27"/>
      <c r="I130" s="31"/>
      <c r="J130" s="217"/>
      <c r="K130" s="27"/>
      <c r="L130" s="27"/>
      <c r="M130" s="27"/>
      <c r="N130" s="32"/>
      <c r="O130" s="28"/>
      <c r="P130" s="27"/>
      <c r="Q130" s="32"/>
      <c r="R130" s="33"/>
    </row>
    <row r="131" spans="3:18" s="4" customFormat="1" ht="19.7" customHeight="1">
      <c r="C131" s="28"/>
      <c r="D131" s="28"/>
      <c r="E131" s="28"/>
      <c r="F131" s="27"/>
      <c r="G131" s="27"/>
      <c r="H131" s="27"/>
      <c r="I131" s="31"/>
      <c r="J131" s="217"/>
      <c r="K131" s="27"/>
      <c r="L131" s="27"/>
      <c r="M131" s="27"/>
      <c r="N131" s="32"/>
      <c r="O131" s="28"/>
      <c r="P131" s="27"/>
      <c r="Q131" s="32"/>
      <c r="R131" s="33"/>
    </row>
    <row r="132" spans="3:18" s="4" customFormat="1" ht="19.7" customHeight="1">
      <c r="C132" s="28"/>
      <c r="D132" s="28"/>
      <c r="E132" s="28"/>
      <c r="F132" s="27"/>
      <c r="G132" s="27"/>
      <c r="H132" s="27"/>
      <c r="I132" s="31"/>
      <c r="J132" s="217"/>
      <c r="K132" s="27"/>
      <c r="L132" s="27"/>
      <c r="M132" s="27"/>
      <c r="N132" s="32"/>
      <c r="O132" s="28"/>
      <c r="P132" s="27"/>
      <c r="Q132" s="32"/>
      <c r="R132" s="33"/>
    </row>
    <row r="133" spans="3:18" s="4" customFormat="1" ht="19.7" customHeight="1">
      <c r="C133" s="28"/>
      <c r="D133" s="28"/>
      <c r="E133" s="28"/>
      <c r="F133" s="27"/>
      <c r="G133" s="27"/>
      <c r="H133" s="27"/>
      <c r="I133" s="31"/>
      <c r="J133" s="217"/>
      <c r="K133" s="27"/>
      <c r="L133" s="27"/>
      <c r="M133" s="27"/>
      <c r="N133" s="32"/>
      <c r="O133" s="28"/>
      <c r="P133" s="27"/>
      <c r="Q133" s="32"/>
      <c r="R133" s="33"/>
    </row>
    <row r="134" spans="3:18" s="4" customFormat="1" ht="19.7" customHeight="1">
      <c r="C134" s="28"/>
      <c r="D134" s="28"/>
      <c r="E134" s="28"/>
      <c r="F134" s="27"/>
      <c r="G134" s="27"/>
      <c r="H134" s="27"/>
      <c r="I134" s="31"/>
      <c r="J134" s="217"/>
      <c r="K134" s="27"/>
      <c r="L134" s="27"/>
      <c r="M134" s="27"/>
      <c r="N134" s="32"/>
      <c r="O134" s="28"/>
      <c r="P134" s="27"/>
      <c r="Q134" s="32"/>
      <c r="R134" s="33"/>
    </row>
    <row r="135" spans="3:18" s="4" customFormat="1" ht="19.7" customHeight="1">
      <c r="C135" s="28"/>
      <c r="D135" s="28"/>
      <c r="E135" s="28"/>
      <c r="F135" s="27"/>
      <c r="G135" s="27"/>
      <c r="H135" s="27"/>
      <c r="I135" s="31"/>
      <c r="J135" s="217"/>
      <c r="K135" s="27"/>
      <c r="L135" s="27"/>
      <c r="M135" s="27"/>
      <c r="N135" s="32"/>
      <c r="O135" s="28"/>
      <c r="P135" s="27"/>
      <c r="Q135" s="32"/>
      <c r="R135" s="33"/>
    </row>
    <row r="136" spans="3:18" s="4" customFormat="1" ht="19.7" customHeight="1">
      <c r="C136" s="28"/>
      <c r="D136" s="28"/>
      <c r="E136" s="28"/>
      <c r="F136" s="27"/>
      <c r="G136" s="27"/>
      <c r="H136" s="27"/>
      <c r="I136" s="31"/>
      <c r="J136" s="217"/>
      <c r="K136" s="27"/>
      <c r="L136" s="27"/>
      <c r="M136" s="27"/>
      <c r="N136" s="32"/>
      <c r="O136" s="28"/>
      <c r="P136" s="27"/>
      <c r="Q136" s="32"/>
      <c r="R136" s="33"/>
    </row>
    <row r="137" spans="3:18" s="4" customFormat="1" ht="19.7" customHeight="1">
      <c r="C137" s="28"/>
      <c r="D137" s="28"/>
      <c r="E137" s="28"/>
      <c r="F137" s="27"/>
      <c r="G137" s="27"/>
      <c r="H137" s="27"/>
      <c r="I137" s="31"/>
      <c r="J137" s="217"/>
      <c r="K137" s="27"/>
      <c r="L137" s="27"/>
      <c r="M137" s="27"/>
      <c r="N137" s="32"/>
      <c r="O137" s="28"/>
      <c r="P137" s="27"/>
      <c r="Q137" s="32"/>
      <c r="R137" s="33"/>
    </row>
    <row r="138" spans="3:18" s="4" customFormat="1" ht="19.7" customHeight="1">
      <c r="C138" s="28"/>
      <c r="D138" s="28"/>
      <c r="E138" s="28"/>
      <c r="F138" s="27"/>
      <c r="G138" s="27"/>
      <c r="H138" s="27"/>
      <c r="I138" s="31"/>
      <c r="J138" s="217"/>
      <c r="K138" s="27"/>
      <c r="L138" s="27"/>
      <c r="M138" s="27"/>
      <c r="N138" s="32"/>
      <c r="O138" s="28"/>
      <c r="P138" s="27"/>
      <c r="Q138" s="32"/>
      <c r="R138" s="33"/>
    </row>
    <row r="139" spans="3:18" s="4" customFormat="1" ht="19.7" customHeight="1">
      <c r="C139" s="28"/>
      <c r="D139" s="28"/>
      <c r="E139" s="28"/>
      <c r="F139" s="27"/>
      <c r="G139" s="27"/>
      <c r="H139" s="27"/>
      <c r="I139" s="31"/>
      <c r="J139" s="217"/>
      <c r="K139" s="27"/>
      <c r="L139" s="27"/>
      <c r="M139" s="27"/>
      <c r="N139" s="32"/>
      <c r="O139" s="28"/>
      <c r="P139" s="27"/>
      <c r="Q139" s="32"/>
      <c r="R139" s="33"/>
    </row>
    <row r="140" spans="3:18" s="4" customFormat="1" ht="19.7" customHeight="1">
      <c r="C140" s="28"/>
      <c r="D140" s="28"/>
      <c r="E140" s="28"/>
      <c r="F140" s="27"/>
      <c r="G140" s="27"/>
      <c r="H140" s="27"/>
      <c r="I140" s="31"/>
      <c r="J140" s="217"/>
      <c r="K140" s="27"/>
      <c r="L140" s="27"/>
      <c r="M140" s="27"/>
      <c r="N140" s="32"/>
      <c r="O140" s="28"/>
      <c r="P140" s="27"/>
      <c r="Q140" s="32"/>
      <c r="R140" s="33"/>
    </row>
    <row r="141" spans="3:18" s="4" customFormat="1" ht="19.7" customHeight="1">
      <c r="C141" s="28"/>
      <c r="D141" s="28"/>
      <c r="E141" s="28"/>
      <c r="F141" s="27"/>
      <c r="G141" s="27"/>
      <c r="H141" s="27"/>
      <c r="I141" s="31"/>
      <c r="J141" s="217"/>
      <c r="K141" s="27"/>
      <c r="L141" s="27"/>
      <c r="M141" s="27"/>
      <c r="N141" s="32"/>
      <c r="O141" s="28"/>
      <c r="P141" s="27"/>
      <c r="Q141" s="32"/>
      <c r="R141" s="33"/>
    </row>
    <row r="142" spans="3:18" s="4" customFormat="1" ht="19.7" customHeight="1">
      <c r="C142" s="28"/>
      <c r="D142" s="28"/>
      <c r="E142" s="28"/>
      <c r="F142" s="27"/>
      <c r="G142" s="27"/>
      <c r="H142" s="27"/>
      <c r="I142" s="31"/>
      <c r="J142" s="217"/>
      <c r="K142" s="27"/>
      <c r="L142" s="27"/>
      <c r="M142" s="27"/>
      <c r="N142" s="32"/>
      <c r="O142" s="28"/>
      <c r="P142" s="27"/>
      <c r="Q142" s="32"/>
      <c r="R142" s="33"/>
    </row>
    <row r="143" spans="3:18" s="4" customFormat="1" ht="19.7" customHeight="1">
      <c r="C143" s="28"/>
      <c r="D143" s="28"/>
      <c r="E143" s="28"/>
      <c r="F143" s="27"/>
      <c r="G143" s="27"/>
      <c r="H143" s="27"/>
      <c r="I143" s="31"/>
      <c r="J143" s="217"/>
      <c r="K143" s="27"/>
      <c r="L143" s="27"/>
      <c r="M143" s="27"/>
      <c r="N143" s="32"/>
      <c r="O143" s="28"/>
      <c r="P143" s="27"/>
      <c r="Q143" s="32"/>
      <c r="R143" s="33"/>
    </row>
    <row r="144" spans="3:18" s="4" customFormat="1" ht="19.7" customHeight="1">
      <c r="C144" s="28"/>
      <c r="D144" s="28"/>
      <c r="E144" s="28"/>
      <c r="F144" s="27"/>
      <c r="G144" s="27"/>
      <c r="H144" s="27"/>
      <c r="I144" s="31"/>
      <c r="J144" s="217"/>
      <c r="K144" s="27"/>
      <c r="L144" s="27"/>
      <c r="M144" s="27"/>
      <c r="N144" s="32"/>
      <c r="O144" s="28"/>
      <c r="P144" s="27"/>
      <c r="Q144" s="32"/>
      <c r="R144" s="33"/>
    </row>
    <row r="145" spans="3:18" s="4" customFormat="1" ht="19.7" customHeight="1">
      <c r="C145" s="28"/>
      <c r="D145" s="131"/>
      <c r="E145" s="131"/>
      <c r="F145" s="73"/>
      <c r="G145" s="199"/>
      <c r="H145" s="27"/>
      <c r="I145" s="77"/>
      <c r="J145" s="217"/>
      <c r="K145" s="166"/>
      <c r="L145" s="27"/>
      <c r="M145" s="73"/>
      <c r="N145" s="32"/>
      <c r="O145" s="28"/>
      <c r="P145" s="27"/>
      <c r="Q145" s="32"/>
      <c r="R145" s="33"/>
    </row>
    <row r="146" spans="3:18" s="4" customFormat="1" ht="19.7" customHeight="1">
      <c r="C146" s="28"/>
      <c r="D146" s="28"/>
      <c r="E146" s="131"/>
      <c r="F146" s="73"/>
      <c r="G146" s="199"/>
      <c r="H146" s="27"/>
      <c r="I146" s="77"/>
      <c r="J146" s="217"/>
      <c r="K146" s="166"/>
      <c r="L146" s="27"/>
      <c r="M146" s="73"/>
      <c r="N146" s="32"/>
      <c r="O146" s="28"/>
      <c r="P146" s="27"/>
      <c r="Q146" s="32"/>
      <c r="R146" s="33"/>
    </row>
    <row r="147" spans="3:18" s="4" customFormat="1" ht="19.7" customHeight="1">
      <c r="C147" s="28"/>
      <c r="D147" s="28"/>
      <c r="E147" s="131"/>
      <c r="F147" s="73"/>
      <c r="G147" s="199"/>
      <c r="H147" s="27"/>
      <c r="I147" s="77"/>
      <c r="J147" s="217"/>
      <c r="K147" s="166"/>
      <c r="L147" s="27"/>
      <c r="M147" s="73"/>
      <c r="N147" s="32"/>
      <c r="O147" s="28"/>
      <c r="P147" s="27"/>
      <c r="Q147" s="32"/>
      <c r="R147" s="33"/>
    </row>
    <row r="148" spans="3:18" s="4" customFormat="1" ht="19.7" customHeight="1">
      <c r="C148" s="28"/>
      <c r="D148" s="28"/>
      <c r="E148" s="131"/>
      <c r="F148" s="73"/>
      <c r="G148" s="199"/>
      <c r="H148" s="27"/>
      <c r="I148" s="77"/>
      <c r="J148" s="217"/>
      <c r="K148" s="166"/>
      <c r="L148" s="27"/>
      <c r="M148" s="73"/>
      <c r="N148" s="32"/>
      <c r="O148" s="28"/>
      <c r="P148" s="27"/>
      <c r="Q148" s="32"/>
      <c r="R148" s="33"/>
    </row>
    <row r="149" spans="3:18" s="4" customFormat="1" ht="19.7" customHeight="1">
      <c r="C149" s="28"/>
      <c r="D149" s="28"/>
      <c r="E149" s="131"/>
      <c r="F149" s="73"/>
      <c r="G149" s="199"/>
      <c r="H149" s="27"/>
      <c r="I149" s="77"/>
      <c r="J149" s="217"/>
      <c r="K149" s="166"/>
      <c r="L149" s="27"/>
      <c r="M149" s="73"/>
      <c r="N149" s="32"/>
      <c r="O149" s="28"/>
      <c r="P149" s="27"/>
      <c r="Q149" s="32"/>
      <c r="R149" s="33"/>
    </row>
    <row r="150" spans="3:18" s="4" customFormat="1" ht="19.7" customHeight="1">
      <c r="C150" s="28"/>
      <c r="D150" s="28"/>
      <c r="E150" s="131"/>
      <c r="F150" s="73"/>
      <c r="G150" s="199"/>
      <c r="H150" s="27"/>
      <c r="I150" s="77"/>
      <c r="J150" s="217"/>
      <c r="K150" s="166"/>
      <c r="L150" s="27"/>
      <c r="M150" s="73"/>
      <c r="N150" s="32"/>
      <c r="O150" s="28"/>
      <c r="P150" s="27"/>
      <c r="Q150" s="32"/>
      <c r="R150" s="33"/>
    </row>
    <row r="151" spans="3:18" s="4" customFormat="1" ht="19.350000000000001" customHeight="1">
      <c r="C151" s="28"/>
      <c r="D151" s="131"/>
      <c r="E151" s="131"/>
      <c r="F151" s="73"/>
      <c r="G151" s="199"/>
      <c r="H151" s="27"/>
      <c r="I151" s="77"/>
      <c r="J151" s="217"/>
      <c r="K151" s="166"/>
      <c r="L151" s="27"/>
      <c r="M151" s="73"/>
      <c r="N151" s="32"/>
      <c r="O151" s="28"/>
      <c r="P151" s="27"/>
      <c r="Q151" s="32"/>
      <c r="R151" s="33"/>
    </row>
    <row r="152" spans="3:18" s="4" customFormat="1" ht="19.350000000000001" customHeight="1">
      <c r="C152" s="28"/>
      <c r="D152" s="131"/>
      <c r="E152" s="131"/>
      <c r="F152" s="156"/>
      <c r="G152" s="199"/>
      <c r="H152" s="27"/>
      <c r="I152" s="77"/>
      <c r="J152" s="217"/>
      <c r="K152" s="166"/>
      <c r="L152" s="27"/>
      <c r="M152" s="73"/>
      <c r="N152" s="32"/>
      <c r="O152" s="28"/>
      <c r="P152" s="27"/>
      <c r="Q152" s="32"/>
      <c r="R152" s="33"/>
    </row>
    <row r="153" spans="3:18" s="4" customFormat="1" ht="19.350000000000001" customHeight="1">
      <c r="C153" s="28"/>
      <c r="D153" s="131"/>
      <c r="E153" s="131"/>
      <c r="F153" s="264"/>
      <c r="G153" s="199"/>
      <c r="H153" s="27"/>
      <c r="I153" s="77"/>
      <c r="J153" s="217"/>
      <c r="K153" s="166"/>
      <c r="L153" s="27"/>
      <c r="M153" s="73"/>
      <c r="N153" s="32"/>
      <c r="O153" s="28"/>
      <c r="P153" s="27"/>
      <c r="Q153" s="32"/>
      <c r="R153" s="33"/>
    </row>
    <row r="154" spans="3:18" s="4" customFormat="1" ht="19.7" customHeight="1">
      <c r="C154" s="28"/>
      <c r="D154" s="131"/>
      <c r="E154" s="131"/>
      <c r="F154" s="264"/>
      <c r="G154" s="199"/>
      <c r="H154" s="27"/>
      <c r="I154" s="77"/>
      <c r="J154" s="217"/>
      <c r="K154" s="166"/>
      <c r="L154" s="27"/>
      <c r="M154" s="73"/>
      <c r="N154" s="32"/>
      <c r="O154" s="28"/>
      <c r="P154" s="27"/>
      <c r="Q154" s="32"/>
      <c r="R154" s="33"/>
    </row>
    <row r="155" spans="3:18" s="4" customFormat="1" ht="19.7" customHeight="1">
      <c r="C155" s="28"/>
      <c r="D155" s="131"/>
      <c r="E155" s="131"/>
      <c r="F155" s="264"/>
      <c r="G155" s="199"/>
      <c r="H155" s="27"/>
      <c r="I155" s="77"/>
      <c r="J155" s="217"/>
      <c r="K155" s="166"/>
      <c r="L155" s="27"/>
      <c r="M155" s="73"/>
      <c r="N155" s="32"/>
      <c r="O155" s="28"/>
      <c r="P155" s="27"/>
      <c r="Q155" s="32"/>
      <c r="R155" s="33"/>
    </row>
    <row r="156" spans="3:18" s="4" customFormat="1" ht="19.7" customHeight="1">
      <c r="C156" s="28"/>
      <c r="D156" s="131"/>
      <c r="E156" s="131"/>
      <c r="F156" s="264"/>
      <c r="G156" s="199"/>
      <c r="H156" s="27"/>
      <c r="I156" s="77"/>
      <c r="J156" s="217"/>
      <c r="K156" s="166"/>
      <c r="L156" s="27"/>
      <c r="M156" s="73"/>
      <c r="N156" s="32"/>
      <c r="O156" s="28"/>
      <c r="P156" s="27"/>
      <c r="Q156" s="32"/>
      <c r="R156" s="33"/>
    </row>
    <row r="157" spans="3:18" s="4" customFormat="1" ht="19.7" customHeight="1">
      <c r="C157" s="28"/>
      <c r="D157" s="131"/>
      <c r="E157" s="131"/>
      <c r="F157" s="264"/>
      <c r="G157" s="199"/>
      <c r="H157" s="27"/>
      <c r="I157" s="77"/>
      <c r="J157" s="217"/>
      <c r="K157" s="166"/>
      <c r="L157" s="27"/>
      <c r="M157" s="73"/>
      <c r="N157" s="32"/>
      <c r="O157" s="28"/>
      <c r="P157" s="27"/>
      <c r="Q157" s="32"/>
      <c r="R157" s="33"/>
    </row>
    <row r="158" spans="3:18" s="4" customFormat="1" ht="19.7" customHeight="1">
      <c r="C158" s="28"/>
      <c r="D158" s="131"/>
      <c r="E158" s="131"/>
      <c r="F158" s="264"/>
      <c r="G158" s="199"/>
      <c r="H158" s="27"/>
      <c r="I158" s="77"/>
      <c r="J158" s="217"/>
      <c r="K158" s="166"/>
      <c r="L158" s="27"/>
      <c r="M158" s="73"/>
      <c r="N158" s="32"/>
      <c r="O158" s="28"/>
      <c r="P158" s="27"/>
      <c r="Q158" s="32"/>
      <c r="R158" s="33"/>
    </row>
    <row r="159" spans="3:18" s="4" customFormat="1" ht="19.7" customHeight="1">
      <c r="C159" s="28"/>
      <c r="D159" s="28"/>
      <c r="E159" s="28"/>
      <c r="F159" s="73"/>
      <c r="G159" s="27"/>
      <c r="H159" s="77"/>
      <c r="I159" s="44"/>
      <c r="J159" s="377"/>
      <c r="K159" s="682"/>
      <c r="L159" s="27"/>
      <c r="M159" s="73"/>
      <c r="N159" s="32"/>
      <c r="O159" s="28"/>
      <c r="P159" s="27"/>
      <c r="Q159" s="32"/>
      <c r="R159" s="33"/>
    </row>
    <row r="160" spans="3:18" s="4" customFormat="1" ht="19.7" customHeight="1">
      <c r="C160" s="28"/>
      <c r="D160" s="28"/>
      <c r="E160" s="28"/>
      <c r="F160" s="73"/>
      <c r="G160" s="27"/>
      <c r="H160" s="77"/>
      <c r="I160" s="1323"/>
      <c r="J160" s="517"/>
      <c r="K160" s="682"/>
      <c r="L160" s="27"/>
      <c r="M160" s="73"/>
      <c r="N160" s="32"/>
      <c r="O160" s="28"/>
      <c r="P160" s="27"/>
      <c r="Q160" s="32"/>
      <c r="R160" s="33"/>
    </row>
    <row r="161" spans="3:18" s="4" customFormat="1" ht="19.7" customHeight="1">
      <c r="C161" s="28"/>
      <c r="D161" s="131"/>
      <c r="E161" s="131"/>
      <c r="F161" s="1324"/>
      <c r="G161" s="199"/>
      <c r="H161" s="27"/>
      <c r="I161" s="77"/>
      <c r="J161" s="217"/>
      <c r="K161" s="166"/>
      <c r="L161" s="27"/>
      <c r="M161" s="73"/>
      <c r="N161" s="32"/>
      <c r="O161" s="28"/>
      <c r="P161" s="27"/>
      <c r="Q161" s="32"/>
      <c r="R161" s="33"/>
    </row>
    <row r="162" spans="3:18" s="4" customFormat="1" ht="19.7" customHeight="1">
      <c r="C162" s="28"/>
      <c r="D162" s="131"/>
      <c r="E162" s="131"/>
      <c r="F162" s="264"/>
      <c r="G162" s="199"/>
      <c r="H162" s="27"/>
      <c r="I162" s="77"/>
      <c r="J162" s="217"/>
      <c r="K162" s="166"/>
      <c r="L162" s="27"/>
      <c r="M162" s="73"/>
      <c r="N162" s="32"/>
      <c r="O162" s="28"/>
      <c r="P162" s="27"/>
      <c r="Q162" s="32"/>
      <c r="R162" s="33"/>
    </row>
    <row r="163" spans="3:18" s="4" customFormat="1" ht="19.7" customHeight="1">
      <c r="C163" s="28"/>
      <c r="D163" s="131"/>
      <c r="E163" s="131"/>
      <c r="F163" s="264"/>
      <c r="G163" s="199"/>
      <c r="H163" s="27"/>
      <c r="I163" s="77"/>
      <c r="J163" s="217"/>
      <c r="K163" s="166"/>
      <c r="L163" s="27"/>
      <c r="M163" s="73"/>
      <c r="N163" s="32"/>
      <c r="O163" s="28"/>
      <c r="P163" s="27"/>
      <c r="Q163" s="32"/>
      <c r="R163" s="33"/>
    </row>
    <row r="164" spans="3:18" s="4" customFormat="1" ht="19.7" customHeight="1">
      <c r="C164" s="28"/>
      <c r="D164" s="131"/>
      <c r="E164" s="131"/>
      <c r="F164" s="264"/>
      <c r="G164" s="199"/>
      <c r="H164" s="27"/>
      <c r="I164" s="77"/>
      <c r="J164" s="217"/>
      <c r="K164" s="166"/>
      <c r="L164" s="27"/>
      <c r="M164" s="73"/>
      <c r="N164" s="32"/>
      <c r="O164" s="28"/>
      <c r="P164" s="27"/>
      <c r="Q164" s="32"/>
      <c r="R164" s="33"/>
    </row>
    <row r="165" spans="3:18" s="4" customFormat="1" ht="19.7" customHeight="1">
      <c r="C165" s="28"/>
      <c r="D165" s="131"/>
      <c r="E165" s="131"/>
      <c r="F165" s="264"/>
      <c r="G165" s="199"/>
      <c r="H165" s="27"/>
      <c r="I165" s="77"/>
      <c r="J165" s="217"/>
      <c r="K165" s="166"/>
      <c r="L165" s="27"/>
      <c r="M165" s="73"/>
      <c r="N165" s="32"/>
      <c r="O165" s="28"/>
      <c r="P165" s="27"/>
      <c r="Q165" s="32"/>
      <c r="R165" s="33"/>
    </row>
    <row r="166" spans="3:18" s="4" customFormat="1" ht="19.7" customHeight="1">
      <c r="C166" s="28"/>
      <c r="D166" s="131"/>
      <c r="E166" s="131"/>
      <c r="F166" s="264"/>
      <c r="G166" s="199"/>
      <c r="H166" s="27"/>
      <c r="I166" s="77"/>
      <c r="J166" s="217"/>
      <c r="K166" s="166"/>
      <c r="L166" s="27"/>
      <c r="M166" s="73"/>
      <c r="N166" s="32"/>
      <c r="O166" s="28"/>
      <c r="P166" s="27"/>
      <c r="Q166" s="32"/>
      <c r="R166" s="33"/>
    </row>
    <row r="167" spans="3:18" s="4" customFormat="1" ht="19.7" customHeight="1">
      <c r="C167" s="28"/>
      <c r="D167" s="131"/>
      <c r="E167" s="131"/>
      <c r="F167" s="264"/>
      <c r="G167" s="199"/>
      <c r="H167" s="27"/>
      <c r="I167" s="77"/>
      <c r="J167" s="217"/>
      <c r="K167" s="166"/>
      <c r="L167" s="27"/>
      <c r="M167" s="73"/>
      <c r="N167" s="32"/>
      <c r="O167" s="28"/>
      <c r="P167" s="27"/>
      <c r="Q167" s="32"/>
      <c r="R167" s="33"/>
    </row>
    <row r="168" spans="3:18" s="4" customFormat="1" ht="19.7" customHeight="1">
      <c r="C168" s="28"/>
      <c r="D168" s="131"/>
      <c r="E168" s="131"/>
      <c r="F168" s="264"/>
      <c r="G168" s="199"/>
      <c r="H168" s="27"/>
      <c r="I168" s="77"/>
      <c r="J168" s="217"/>
      <c r="K168" s="166"/>
      <c r="L168" s="27"/>
      <c r="M168" s="73"/>
      <c r="N168" s="32"/>
      <c r="O168" s="28"/>
      <c r="P168" s="27"/>
      <c r="Q168" s="32"/>
      <c r="R168" s="33"/>
    </row>
    <row r="169" spans="3:18" s="4" customFormat="1" ht="19.7" customHeight="1">
      <c r="C169" s="28"/>
      <c r="D169" s="131"/>
      <c r="E169" s="131"/>
      <c r="F169" s="264"/>
      <c r="G169" s="199"/>
      <c r="H169" s="27"/>
      <c r="I169" s="77"/>
      <c r="J169" s="217"/>
      <c r="K169" s="166"/>
      <c r="L169" s="27"/>
      <c r="M169" s="73"/>
      <c r="N169" s="32"/>
      <c r="O169" s="28"/>
      <c r="P169" s="27"/>
      <c r="Q169" s="32"/>
      <c r="R169" s="33"/>
    </row>
    <row r="170" spans="3:18" s="4" customFormat="1" ht="19.7" customHeight="1">
      <c r="C170" s="28"/>
      <c r="D170" s="131"/>
      <c r="E170" s="131"/>
      <c r="F170" s="264"/>
      <c r="G170" s="199"/>
      <c r="H170" s="27"/>
      <c r="I170" s="77"/>
      <c r="J170" s="217"/>
      <c r="K170" s="166"/>
      <c r="L170" s="27"/>
      <c r="M170" s="73"/>
      <c r="N170" s="32"/>
      <c r="O170" s="28"/>
      <c r="P170" s="27"/>
      <c r="Q170" s="32"/>
      <c r="R170" s="33"/>
    </row>
    <row r="171" spans="3:18" s="4" customFormat="1" ht="19.7" customHeight="1">
      <c r="C171" s="28"/>
      <c r="D171" s="131"/>
      <c r="E171" s="131"/>
      <c r="F171" s="264"/>
      <c r="G171" s="199"/>
      <c r="H171" s="27"/>
      <c r="I171" s="77"/>
      <c r="J171" s="217"/>
      <c r="K171" s="166"/>
      <c r="L171" s="27"/>
      <c r="M171" s="73"/>
      <c r="N171" s="32"/>
      <c r="O171" s="28"/>
      <c r="P171" s="27"/>
      <c r="Q171" s="32"/>
      <c r="R171" s="33"/>
    </row>
    <row r="172" spans="3:18" s="4" customFormat="1" ht="19.7" customHeight="1">
      <c r="C172" s="28"/>
      <c r="D172" s="131"/>
      <c r="E172" s="131"/>
      <c r="F172" s="264"/>
      <c r="G172" s="199"/>
      <c r="H172" s="27"/>
      <c r="I172" s="77"/>
      <c r="J172" s="217"/>
      <c r="K172" s="166"/>
      <c r="L172" s="27"/>
      <c r="M172" s="73"/>
      <c r="N172" s="32"/>
      <c r="O172" s="28"/>
      <c r="P172" s="27"/>
      <c r="Q172" s="32"/>
      <c r="R172" s="33"/>
    </row>
    <row r="173" spans="3:18" s="4" customFormat="1" ht="19.7" customHeight="1">
      <c r="C173" s="28"/>
      <c r="D173" s="131"/>
      <c r="E173" s="131"/>
      <c r="F173" s="264"/>
      <c r="G173" s="199"/>
      <c r="H173" s="27"/>
      <c r="I173" s="77"/>
      <c r="J173" s="217"/>
      <c r="K173" s="166"/>
      <c r="L173" s="27"/>
      <c r="M173" s="73"/>
      <c r="N173" s="32"/>
      <c r="O173" s="28"/>
      <c r="P173" s="27"/>
      <c r="Q173" s="32"/>
      <c r="R173" s="33"/>
    </row>
    <row r="174" spans="3:18" s="4" customFormat="1" ht="19.7" customHeight="1">
      <c r="C174" s="28"/>
      <c r="D174" s="131"/>
      <c r="E174" s="131"/>
      <c r="F174" s="264"/>
      <c r="G174" s="199"/>
      <c r="H174" s="27"/>
      <c r="I174" s="77"/>
      <c r="J174" s="217"/>
      <c r="K174" s="166"/>
      <c r="L174" s="27"/>
      <c r="M174" s="73"/>
      <c r="N174" s="32"/>
      <c r="O174" s="28"/>
      <c r="P174" s="27"/>
      <c r="Q174" s="32"/>
      <c r="R174" s="33"/>
    </row>
    <row r="175" spans="3:18" s="4" customFormat="1" ht="19.7" customHeight="1">
      <c r="C175" s="28"/>
      <c r="D175" s="131"/>
      <c r="E175" s="131"/>
      <c r="F175" s="264"/>
      <c r="G175" s="199"/>
      <c r="H175" s="27"/>
      <c r="I175" s="77"/>
      <c r="J175" s="217"/>
      <c r="K175" s="166"/>
      <c r="L175" s="27"/>
      <c r="M175" s="73"/>
      <c r="N175" s="32"/>
      <c r="O175" s="28"/>
      <c r="P175" s="27"/>
      <c r="Q175" s="32"/>
      <c r="R175" s="33"/>
    </row>
    <row r="176" spans="3:18" s="4" customFormat="1" ht="19.7" customHeight="1">
      <c r="C176" s="28"/>
      <c r="D176" s="131"/>
      <c r="E176" s="131"/>
      <c r="F176" s="264"/>
      <c r="G176" s="199"/>
      <c r="H176" s="27"/>
      <c r="I176" s="77"/>
      <c r="J176" s="217"/>
      <c r="K176" s="166"/>
      <c r="L176" s="27"/>
      <c r="M176" s="73"/>
      <c r="N176" s="32"/>
      <c r="O176" s="28"/>
      <c r="P176" s="27"/>
      <c r="Q176" s="32"/>
      <c r="R176" s="33"/>
    </row>
    <row r="177" spans="3:18" s="4" customFormat="1" ht="19.7" customHeight="1">
      <c r="C177" s="28"/>
      <c r="D177" s="131"/>
      <c r="E177" s="131"/>
      <c r="F177" s="264"/>
      <c r="G177" s="199"/>
      <c r="H177" s="27"/>
      <c r="I177" s="77"/>
      <c r="J177" s="217"/>
      <c r="K177" s="166"/>
      <c r="L177" s="27"/>
      <c r="M177" s="73"/>
      <c r="N177" s="32"/>
      <c r="O177" s="28"/>
      <c r="P177" s="27"/>
      <c r="Q177" s="32"/>
      <c r="R177" s="33"/>
    </row>
    <row r="178" spans="3:18" s="4" customFormat="1" ht="19.7" customHeight="1">
      <c r="C178" s="28"/>
      <c r="D178" s="131"/>
      <c r="E178" s="131"/>
      <c r="F178" s="264"/>
      <c r="G178" s="199"/>
      <c r="H178" s="27"/>
      <c r="I178" s="77"/>
      <c r="J178" s="217"/>
      <c r="K178" s="166"/>
      <c r="L178" s="27"/>
      <c r="M178" s="73"/>
      <c r="N178" s="32"/>
      <c r="O178" s="28"/>
      <c r="P178" s="27"/>
      <c r="Q178" s="32"/>
      <c r="R178" s="33"/>
    </row>
    <row r="179" spans="3:18" s="4" customFormat="1" ht="19.7" customHeight="1">
      <c r="C179" s="28"/>
      <c r="D179" s="131"/>
      <c r="E179" s="131"/>
      <c r="F179" s="264"/>
      <c r="G179" s="199"/>
      <c r="H179" s="27"/>
      <c r="I179" s="77"/>
      <c r="J179" s="217"/>
      <c r="K179" s="166"/>
      <c r="L179" s="27"/>
      <c r="M179" s="73"/>
      <c r="N179" s="32"/>
      <c r="O179" s="28"/>
      <c r="P179" s="27"/>
      <c r="Q179" s="32"/>
      <c r="R179" s="33"/>
    </row>
    <row r="180" spans="3:18" s="4" customFormat="1" ht="19.7" customHeight="1">
      <c r="C180" s="28"/>
      <c r="D180" s="131"/>
      <c r="E180" s="131"/>
      <c r="F180" s="264"/>
      <c r="G180" s="199"/>
      <c r="H180" s="27"/>
      <c r="I180" s="77"/>
      <c r="J180" s="217"/>
      <c r="K180" s="166"/>
      <c r="L180" s="27"/>
      <c r="M180" s="73"/>
      <c r="N180" s="32"/>
      <c r="O180" s="28"/>
      <c r="P180" s="27"/>
      <c r="Q180" s="32"/>
      <c r="R180" s="33"/>
    </row>
    <row r="181" spans="3:18" s="4" customFormat="1" ht="19.7" customHeight="1">
      <c r="C181" s="28"/>
      <c r="D181" s="131"/>
      <c r="E181" s="131"/>
      <c r="F181" s="264"/>
      <c r="G181" s="199"/>
      <c r="H181" s="27"/>
      <c r="I181" s="77"/>
      <c r="J181" s="217"/>
      <c r="K181" s="166"/>
      <c r="L181" s="27"/>
      <c r="M181" s="73"/>
      <c r="N181" s="32"/>
      <c r="O181" s="28"/>
      <c r="P181" s="27"/>
      <c r="Q181" s="32"/>
      <c r="R181" s="33"/>
    </row>
    <row r="182" spans="3:18" s="4" customFormat="1" ht="19.7" customHeight="1">
      <c r="C182" s="28"/>
      <c r="D182" s="131"/>
      <c r="E182" s="131"/>
      <c r="F182" s="264"/>
      <c r="G182" s="199"/>
      <c r="H182" s="27"/>
      <c r="I182" s="77"/>
      <c r="J182" s="217"/>
      <c r="K182" s="1325"/>
      <c r="L182" s="27"/>
      <c r="M182" s="73"/>
      <c r="N182" s="32"/>
      <c r="O182" s="28"/>
      <c r="P182" s="27"/>
      <c r="Q182" s="32"/>
      <c r="R182" s="33"/>
    </row>
    <row r="183" spans="3:18" s="4" customFormat="1" ht="19.7" customHeight="1">
      <c r="C183" s="28"/>
      <c r="D183" s="131"/>
      <c r="E183" s="131"/>
      <c r="F183" s="264"/>
      <c r="G183" s="199"/>
      <c r="H183" s="27"/>
      <c r="I183" s="77"/>
      <c r="J183" s="217"/>
      <c r="K183" s="166"/>
      <c r="L183" s="27"/>
      <c r="M183" s="73"/>
      <c r="N183" s="32"/>
      <c r="O183" s="28"/>
      <c r="P183" s="27"/>
      <c r="Q183" s="32"/>
      <c r="R183" s="33"/>
    </row>
    <row r="184" spans="3:18" s="4" customFormat="1" ht="19.7" customHeight="1">
      <c r="C184" s="28"/>
      <c r="D184" s="131"/>
      <c r="E184" s="131"/>
      <c r="F184" s="264"/>
      <c r="G184" s="199"/>
      <c r="H184" s="27"/>
      <c r="I184" s="77"/>
      <c r="J184" s="217"/>
      <c r="K184" s="166"/>
      <c r="L184" s="27"/>
      <c r="M184" s="73"/>
      <c r="N184" s="32"/>
      <c r="O184" s="28"/>
      <c r="P184" s="27"/>
      <c r="Q184" s="32"/>
      <c r="R184" s="33"/>
    </row>
    <row r="185" spans="3:18" s="4" customFormat="1" ht="19.7" customHeight="1">
      <c r="C185" s="28"/>
      <c r="D185" s="131"/>
      <c r="E185" s="131"/>
      <c r="F185" s="264"/>
      <c r="G185" s="199"/>
      <c r="H185" s="27"/>
      <c r="I185" s="77"/>
      <c r="J185" s="217"/>
      <c r="K185" s="166"/>
      <c r="L185" s="27"/>
      <c r="M185" s="73"/>
      <c r="N185" s="32"/>
      <c r="O185" s="28"/>
      <c r="P185" s="27"/>
      <c r="Q185" s="32"/>
      <c r="R185" s="33"/>
    </row>
    <row r="186" spans="3:18" s="4" customFormat="1" ht="19.7" customHeight="1">
      <c r="C186" s="28"/>
      <c r="D186" s="131"/>
      <c r="E186" s="131"/>
      <c r="F186" s="264"/>
      <c r="G186" s="199"/>
      <c r="H186" s="27"/>
      <c r="I186" s="77"/>
      <c r="J186" s="217"/>
      <c r="K186" s="166"/>
      <c r="L186" s="27"/>
      <c r="M186" s="73"/>
      <c r="N186" s="32"/>
      <c r="O186" s="28"/>
      <c r="P186" s="27"/>
      <c r="Q186" s="32"/>
      <c r="R186" s="33"/>
    </row>
    <row r="187" spans="3:18" s="4" customFormat="1" ht="19.7" customHeight="1">
      <c r="C187" s="28"/>
      <c r="D187" s="131"/>
      <c r="E187" s="131"/>
      <c r="F187" s="264"/>
      <c r="G187" s="199"/>
      <c r="H187" s="27"/>
      <c r="I187" s="77"/>
      <c r="J187" s="217"/>
      <c r="K187" s="166"/>
      <c r="L187" s="27"/>
      <c r="M187" s="73"/>
      <c r="N187" s="32"/>
      <c r="O187" s="28"/>
      <c r="P187" s="27"/>
      <c r="Q187" s="32"/>
      <c r="R187" s="33"/>
    </row>
    <row r="188" spans="3:18" s="4" customFormat="1" ht="19.7" customHeight="1">
      <c r="C188" s="28"/>
      <c r="D188" s="131"/>
      <c r="E188" s="131"/>
      <c r="F188" s="264"/>
      <c r="G188" s="199"/>
      <c r="H188" s="27"/>
      <c r="I188" s="77"/>
      <c r="J188" s="217"/>
      <c r="K188" s="166"/>
      <c r="L188" s="27"/>
      <c r="M188" s="73"/>
      <c r="N188" s="32"/>
      <c r="O188" s="28"/>
      <c r="P188" s="27"/>
      <c r="Q188" s="32"/>
      <c r="R188" s="33"/>
    </row>
    <row r="189" spans="3:18" s="4" customFormat="1" ht="19.7" customHeight="1">
      <c r="C189" s="28"/>
      <c r="D189" s="131"/>
      <c r="E189" s="131"/>
      <c r="F189" s="264"/>
      <c r="G189" s="199"/>
      <c r="H189" s="27"/>
      <c r="I189" s="77"/>
      <c r="J189" s="217"/>
      <c r="K189" s="1325"/>
      <c r="L189" s="27"/>
      <c r="M189" s="73"/>
      <c r="N189" s="32"/>
      <c r="O189" s="28"/>
      <c r="P189" s="27"/>
      <c r="Q189" s="32"/>
      <c r="R189" s="33"/>
    </row>
    <row r="190" spans="3:18" s="4" customFormat="1" ht="19.7" customHeight="1">
      <c r="C190" s="28"/>
      <c r="D190" s="28"/>
      <c r="E190" s="28"/>
      <c r="F190" s="264"/>
      <c r="G190" s="199"/>
      <c r="H190" s="27"/>
      <c r="I190" s="77"/>
      <c r="J190" s="217"/>
      <c r="K190" s="166"/>
      <c r="L190" s="27"/>
      <c r="M190" s="73"/>
      <c r="N190" s="32"/>
      <c r="O190" s="28"/>
      <c r="P190" s="27"/>
      <c r="Q190" s="32"/>
      <c r="R190" s="33"/>
    </row>
    <row r="191" spans="3:18" s="4" customFormat="1" ht="19.7" customHeight="1">
      <c r="C191" s="28"/>
      <c r="D191" s="131"/>
      <c r="E191" s="131"/>
      <c r="F191" s="264"/>
      <c r="G191" s="199"/>
      <c r="H191" s="27"/>
      <c r="I191" s="77"/>
      <c r="J191" s="217"/>
      <c r="K191" s="166"/>
      <c r="L191" s="27"/>
      <c r="M191" s="73"/>
      <c r="N191" s="32"/>
      <c r="O191" s="28"/>
      <c r="P191" s="27"/>
      <c r="Q191" s="32"/>
      <c r="R191" s="33"/>
    </row>
    <row r="192" spans="3:18" s="4" customFormat="1" ht="19.7" customHeight="1">
      <c r="C192" s="28"/>
      <c r="D192" s="131"/>
      <c r="E192" s="131"/>
      <c r="F192" s="264"/>
      <c r="G192" s="199"/>
      <c r="H192" s="27"/>
      <c r="I192" s="77"/>
      <c r="J192" s="217"/>
      <c r="K192" s="166"/>
      <c r="L192" s="27"/>
      <c r="M192" s="73"/>
      <c r="N192" s="32"/>
      <c r="O192" s="28"/>
      <c r="P192" s="27"/>
      <c r="Q192" s="32"/>
      <c r="R192" s="33"/>
    </row>
    <row r="193" spans="1:18" s="4" customFormat="1" ht="19.7" customHeight="1">
      <c r="C193" s="28"/>
      <c r="D193" s="28"/>
      <c r="E193" s="28"/>
      <c r="F193" s="264"/>
      <c r="G193" s="199"/>
      <c r="H193" s="27"/>
      <c r="I193" s="77"/>
      <c r="J193" s="217"/>
      <c r="K193" s="166"/>
      <c r="L193" s="27"/>
      <c r="M193" s="73"/>
      <c r="N193" s="32"/>
      <c r="O193" s="28"/>
      <c r="P193" s="27"/>
      <c r="Q193" s="32"/>
      <c r="R193" s="33"/>
    </row>
    <row r="194" spans="1:18" s="4" customFormat="1" ht="19.350000000000001" customHeight="1">
      <c r="C194" s="28"/>
      <c r="D194" s="131"/>
      <c r="E194" s="131"/>
      <c r="F194" s="264"/>
      <c r="G194" s="199"/>
      <c r="H194" s="27"/>
      <c r="I194" s="77"/>
      <c r="J194" s="217"/>
      <c r="K194" s="166"/>
      <c r="L194" s="27"/>
      <c r="M194" s="73"/>
      <c r="N194" s="32"/>
      <c r="O194" s="28"/>
      <c r="P194" s="27"/>
      <c r="Q194" s="32"/>
      <c r="R194" s="33"/>
    </row>
    <row r="195" spans="1:18" s="4" customFormat="1" ht="19.7" customHeight="1">
      <c r="C195" s="28"/>
      <c r="D195" s="28"/>
      <c r="E195" s="28"/>
      <c r="F195" s="201"/>
      <c r="G195" s="826"/>
      <c r="H195" s="27"/>
      <c r="I195" s="77"/>
      <c r="J195" s="217"/>
      <c r="K195" s="134"/>
      <c r="L195" s="27"/>
      <c r="M195" s="27"/>
      <c r="N195" s="32"/>
      <c r="O195" s="28"/>
      <c r="P195" s="27"/>
      <c r="Q195" s="32"/>
      <c r="R195" s="33"/>
    </row>
    <row r="196" spans="1:18" s="4" customFormat="1" ht="19.7" customHeight="1">
      <c r="C196" s="28"/>
      <c r="D196" s="28"/>
      <c r="E196" s="28"/>
      <c r="F196" s="1326">
        <f>SUM(I145:I195)</f>
        <v>0</v>
      </c>
      <c r="G196" s="826"/>
      <c r="H196" s="27"/>
      <c r="I196" s="77"/>
      <c r="J196" s="217"/>
      <c r="K196" s="73"/>
      <c r="L196" s="27"/>
      <c r="M196" s="27"/>
      <c r="N196" s="32"/>
      <c r="O196" s="28"/>
      <c r="P196" s="27"/>
      <c r="Q196" s="32"/>
      <c r="R196" s="33"/>
    </row>
    <row r="197" spans="1:18" s="4" customFormat="1" ht="19.7" customHeight="1">
      <c r="C197" s="28"/>
      <c r="D197" s="28"/>
      <c r="E197" s="28"/>
      <c r="F197" s="73"/>
      <c r="G197" s="826"/>
      <c r="H197" s="27"/>
      <c r="I197" s="77"/>
      <c r="J197" s="217"/>
      <c r="K197" s="73"/>
      <c r="L197" s="27"/>
      <c r="M197" s="27"/>
      <c r="N197" s="32"/>
      <c r="O197" s="28"/>
      <c r="P197" s="27"/>
      <c r="Q197" s="32"/>
      <c r="R197" s="33"/>
    </row>
    <row r="198" spans="1:18" s="4" customFormat="1" ht="19.7" customHeight="1">
      <c r="C198" s="28"/>
      <c r="D198" s="28"/>
      <c r="E198" s="28"/>
      <c r="F198" s="73"/>
      <c r="G198" s="826"/>
      <c r="H198" s="27"/>
      <c r="I198" s="77"/>
      <c r="J198" s="217"/>
      <c r="K198" s="73"/>
      <c r="L198" s="73"/>
      <c r="M198" s="27"/>
      <c r="N198" s="32"/>
      <c r="O198" s="28"/>
      <c r="P198" s="27"/>
      <c r="Q198" s="32"/>
      <c r="R198" s="33"/>
    </row>
    <row r="199" spans="1:18">
      <c r="A199" s="4"/>
      <c r="B199" s="4"/>
      <c r="C199" s="28"/>
      <c r="D199" s="28"/>
      <c r="E199" s="28"/>
      <c r="F199" s="73"/>
      <c r="G199" s="826"/>
      <c r="H199" s="27"/>
      <c r="I199" s="77"/>
      <c r="J199" s="217"/>
      <c r="K199" s="73"/>
      <c r="L199" s="27"/>
      <c r="M199" s="27"/>
      <c r="N199" s="32"/>
      <c r="O199" s="28"/>
      <c r="P199" s="27"/>
      <c r="Q199" s="32"/>
      <c r="R199" s="33"/>
    </row>
    <row r="200" spans="1:18">
      <c r="I200" s="1327"/>
    </row>
  </sheetData>
  <autoFilter ref="A8:R84" xr:uid="{6490EFF5-A250-4538-820E-3104390FF3B5}"/>
  <mergeCells count="11">
    <mergeCell ref="C5:E5"/>
    <mergeCell ref="H5:H6"/>
    <mergeCell ref="I5:I6"/>
    <mergeCell ref="C6:E6"/>
    <mergeCell ref="D22:F22"/>
    <mergeCell ref="C2:E2"/>
    <mergeCell ref="H2:J2"/>
    <mergeCell ref="B3:B4"/>
    <mergeCell ref="C3:E3"/>
    <mergeCell ref="I3:L4"/>
    <mergeCell ref="C4:E4"/>
  </mergeCells>
  <phoneticPr fontId="2"/>
  <dataValidations count="1">
    <dataValidation imeMode="hiragana" allowBlank="1" showInputMessage="1" showErrorMessage="1" sqref="L17 JH17 TD17 ACZ17 AMV17 AWR17 BGN17 BQJ17 CAF17 CKB17 CTX17 DDT17 DNP17 DXL17 EHH17 ERD17 FAZ17 FKV17 FUR17 GEN17 GOJ17 GYF17 HIB17 HRX17 IBT17 ILP17 IVL17 JFH17 JPD17 JYZ17 KIV17 KSR17 LCN17 LMJ17 LWF17 MGB17 MPX17 MZT17 NJP17 NTL17 ODH17 OND17 OWZ17 PGV17 PQR17 QAN17 QKJ17 QUF17 REB17 RNX17 RXT17 SHP17 SRL17 TBH17 TLD17 TUZ17 UEV17 UOR17 UYN17 VIJ17 VSF17 WCB17 WLX17 WVT17 L65553 JH65553 TD65553 ACZ65553 AMV65553 AWR65553 BGN65553 BQJ65553 CAF65553 CKB65553 CTX65553 DDT65553 DNP65553 DXL65553 EHH65553 ERD65553 FAZ65553 FKV65553 FUR65553 GEN65553 GOJ65553 GYF65553 HIB65553 HRX65553 IBT65553 ILP65553 IVL65553 JFH65553 JPD65553 JYZ65553 KIV65553 KSR65553 LCN65553 LMJ65553 LWF65553 MGB65553 MPX65553 MZT65553 NJP65553 NTL65553 ODH65553 OND65553 OWZ65553 PGV65553 PQR65553 QAN65553 QKJ65553 QUF65553 REB65553 RNX65553 RXT65553 SHP65553 SRL65553 TBH65553 TLD65553 TUZ65553 UEV65553 UOR65553 UYN65553 VIJ65553 VSF65553 WCB65553 WLX65553 WVT65553 L131089 JH131089 TD131089 ACZ131089 AMV131089 AWR131089 BGN131089 BQJ131089 CAF131089 CKB131089 CTX131089 DDT131089 DNP131089 DXL131089 EHH131089 ERD131089 FAZ131089 FKV131089 FUR131089 GEN131089 GOJ131089 GYF131089 HIB131089 HRX131089 IBT131089 ILP131089 IVL131089 JFH131089 JPD131089 JYZ131089 KIV131089 KSR131089 LCN131089 LMJ131089 LWF131089 MGB131089 MPX131089 MZT131089 NJP131089 NTL131089 ODH131089 OND131089 OWZ131089 PGV131089 PQR131089 QAN131089 QKJ131089 QUF131089 REB131089 RNX131089 RXT131089 SHP131089 SRL131089 TBH131089 TLD131089 TUZ131089 UEV131089 UOR131089 UYN131089 VIJ131089 VSF131089 WCB131089 WLX131089 WVT131089 L196625 JH196625 TD196625 ACZ196625 AMV196625 AWR196625 BGN196625 BQJ196625 CAF196625 CKB196625 CTX196625 DDT196625 DNP196625 DXL196625 EHH196625 ERD196625 FAZ196625 FKV196625 FUR196625 GEN196625 GOJ196625 GYF196625 HIB196625 HRX196625 IBT196625 ILP196625 IVL196625 JFH196625 JPD196625 JYZ196625 KIV196625 KSR196625 LCN196625 LMJ196625 LWF196625 MGB196625 MPX196625 MZT196625 NJP196625 NTL196625 ODH196625 OND196625 OWZ196625 PGV196625 PQR196625 QAN196625 QKJ196625 QUF196625 REB196625 RNX196625 RXT196625 SHP196625 SRL196625 TBH196625 TLD196625 TUZ196625 UEV196625 UOR196625 UYN196625 VIJ196625 VSF196625 WCB196625 WLX196625 WVT196625 L262161 JH262161 TD262161 ACZ262161 AMV262161 AWR262161 BGN262161 BQJ262161 CAF262161 CKB262161 CTX262161 DDT262161 DNP262161 DXL262161 EHH262161 ERD262161 FAZ262161 FKV262161 FUR262161 GEN262161 GOJ262161 GYF262161 HIB262161 HRX262161 IBT262161 ILP262161 IVL262161 JFH262161 JPD262161 JYZ262161 KIV262161 KSR262161 LCN262161 LMJ262161 LWF262161 MGB262161 MPX262161 MZT262161 NJP262161 NTL262161 ODH262161 OND262161 OWZ262161 PGV262161 PQR262161 QAN262161 QKJ262161 QUF262161 REB262161 RNX262161 RXT262161 SHP262161 SRL262161 TBH262161 TLD262161 TUZ262161 UEV262161 UOR262161 UYN262161 VIJ262161 VSF262161 WCB262161 WLX262161 WVT262161 L327697 JH327697 TD327697 ACZ327697 AMV327697 AWR327697 BGN327697 BQJ327697 CAF327697 CKB327697 CTX327697 DDT327697 DNP327697 DXL327697 EHH327697 ERD327697 FAZ327697 FKV327697 FUR327697 GEN327697 GOJ327697 GYF327697 HIB327697 HRX327697 IBT327697 ILP327697 IVL327697 JFH327697 JPD327697 JYZ327697 KIV327697 KSR327697 LCN327697 LMJ327697 LWF327697 MGB327697 MPX327697 MZT327697 NJP327697 NTL327697 ODH327697 OND327697 OWZ327697 PGV327697 PQR327697 QAN327697 QKJ327697 QUF327697 REB327697 RNX327697 RXT327697 SHP327697 SRL327697 TBH327697 TLD327697 TUZ327697 UEV327697 UOR327697 UYN327697 VIJ327697 VSF327697 WCB327697 WLX327697 WVT327697 L393233 JH393233 TD393233 ACZ393233 AMV393233 AWR393233 BGN393233 BQJ393233 CAF393233 CKB393233 CTX393233 DDT393233 DNP393233 DXL393233 EHH393233 ERD393233 FAZ393233 FKV393233 FUR393233 GEN393233 GOJ393233 GYF393233 HIB393233 HRX393233 IBT393233 ILP393233 IVL393233 JFH393233 JPD393233 JYZ393233 KIV393233 KSR393233 LCN393233 LMJ393233 LWF393233 MGB393233 MPX393233 MZT393233 NJP393233 NTL393233 ODH393233 OND393233 OWZ393233 PGV393233 PQR393233 QAN393233 QKJ393233 QUF393233 REB393233 RNX393233 RXT393233 SHP393233 SRL393233 TBH393233 TLD393233 TUZ393233 UEV393233 UOR393233 UYN393233 VIJ393233 VSF393233 WCB393233 WLX393233 WVT393233 L458769 JH458769 TD458769 ACZ458769 AMV458769 AWR458769 BGN458769 BQJ458769 CAF458769 CKB458769 CTX458769 DDT458769 DNP458769 DXL458769 EHH458769 ERD458769 FAZ458769 FKV458769 FUR458769 GEN458769 GOJ458769 GYF458769 HIB458769 HRX458769 IBT458769 ILP458769 IVL458769 JFH458769 JPD458769 JYZ458769 KIV458769 KSR458769 LCN458769 LMJ458769 LWF458769 MGB458769 MPX458769 MZT458769 NJP458769 NTL458769 ODH458769 OND458769 OWZ458769 PGV458769 PQR458769 QAN458769 QKJ458769 QUF458769 REB458769 RNX458769 RXT458769 SHP458769 SRL458769 TBH458769 TLD458769 TUZ458769 UEV458769 UOR458769 UYN458769 VIJ458769 VSF458769 WCB458769 WLX458769 WVT458769 L524305 JH524305 TD524305 ACZ524305 AMV524305 AWR524305 BGN524305 BQJ524305 CAF524305 CKB524305 CTX524305 DDT524305 DNP524305 DXL524305 EHH524305 ERD524305 FAZ524305 FKV524305 FUR524305 GEN524305 GOJ524305 GYF524305 HIB524305 HRX524305 IBT524305 ILP524305 IVL524305 JFH524305 JPD524305 JYZ524305 KIV524305 KSR524305 LCN524305 LMJ524305 LWF524305 MGB524305 MPX524305 MZT524305 NJP524305 NTL524305 ODH524305 OND524305 OWZ524305 PGV524305 PQR524305 QAN524305 QKJ524305 QUF524305 REB524305 RNX524305 RXT524305 SHP524305 SRL524305 TBH524305 TLD524305 TUZ524305 UEV524305 UOR524305 UYN524305 VIJ524305 VSF524305 WCB524305 WLX524305 WVT524305 L589841 JH589841 TD589841 ACZ589841 AMV589841 AWR589841 BGN589841 BQJ589841 CAF589841 CKB589841 CTX589841 DDT589841 DNP589841 DXL589841 EHH589841 ERD589841 FAZ589841 FKV589841 FUR589841 GEN589841 GOJ589841 GYF589841 HIB589841 HRX589841 IBT589841 ILP589841 IVL589841 JFH589841 JPD589841 JYZ589841 KIV589841 KSR589841 LCN589841 LMJ589841 LWF589841 MGB589841 MPX589841 MZT589841 NJP589841 NTL589841 ODH589841 OND589841 OWZ589841 PGV589841 PQR589841 QAN589841 QKJ589841 QUF589841 REB589841 RNX589841 RXT589841 SHP589841 SRL589841 TBH589841 TLD589841 TUZ589841 UEV589841 UOR589841 UYN589841 VIJ589841 VSF589841 WCB589841 WLX589841 WVT589841 L655377 JH655377 TD655377 ACZ655377 AMV655377 AWR655377 BGN655377 BQJ655377 CAF655377 CKB655377 CTX655377 DDT655377 DNP655377 DXL655377 EHH655377 ERD655377 FAZ655377 FKV655377 FUR655377 GEN655377 GOJ655377 GYF655377 HIB655377 HRX655377 IBT655377 ILP655377 IVL655377 JFH655377 JPD655377 JYZ655377 KIV655377 KSR655377 LCN655377 LMJ655377 LWF655377 MGB655377 MPX655377 MZT655377 NJP655377 NTL655377 ODH655377 OND655377 OWZ655377 PGV655377 PQR655377 QAN655377 QKJ655377 QUF655377 REB655377 RNX655377 RXT655377 SHP655377 SRL655377 TBH655377 TLD655377 TUZ655377 UEV655377 UOR655377 UYN655377 VIJ655377 VSF655377 WCB655377 WLX655377 WVT655377 L720913 JH720913 TD720913 ACZ720913 AMV720913 AWR720913 BGN720913 BQJ720913 CAF720913 CKB720913 CTX720913 DDT720913 DNP720913 DXL720913 EHH720913 ERD720913 FAZ720913 FKV720913 FUR720913 GEN720913 GOJ720913 GYF720913 HIB720913 HRX720913 IBT720913 ILP720913 IVL720913 JFH720913 JPD720913 JYZ720913 KIV720913 KSR720913 LCN720913 LMJ720913 LWF720913 MGB720913 MPX720913 MZT720913 NJP720913 NTL720913 ODH720913 OND720913 OWZ720913 PGV720913 PQR720913 QAN720913 QKJ720913 QUF720913 REB720913 RNX720913 RXT720913 SHP720913 SRL720913 TBH720913 TLD720913 TUZ720913 UEV720913 UOR720913 UYN720913 VIJ720913 VSF720913 WCB720913 WLX720913 WVT720913 L786449 JH786449 TD786449 ACZ786449 AMV786449 AWR786449 BGN786449 BQJ786449 CAF786449 CKB786449 CTX786449 DDT786449 DNP786449 DXL786449 EHH786449 ERD786449 FAZ786449 FKV786449 FUR786449 GEN786449 GOJ786449 GYF786449 HIB786449 HRX786449 IBT786449 ILP786449 IVL786449 JFH786449 JPD786449 JYZ786449 KIV786449 KSR786449 LCN786449 LMJ786449 LWF786449 MGB786449 MPX786449 MZT786449 NJP786449 NTL786449 ODH786449 OND786449 OWZ786449 PGV786449 PQR786449 QAN786449 QKJ786449 QUF786449 REB786449 RNX786449 RXT786449 SHP786449 SRL786449 TBH786449 TLD786449 TUZ786449 UEV786449 UOR786449 UYN786449 VIJ786449 VSF786449 WCB786449 WLX786449 WVT786449 L851985 JH851985 TD851985 ACZ851985 AMV851985 AWR851985 BGN851985 BQJ851985 CAF851985 CKB851985 CTX851985 DDT851985 DNP851985 DXL851985 EHH851985 ERD851985 FAZ851985 FKV851985 FUR851985 GEN851985 GOJ851985 GYF851985 HIB851985 HRX851985 IBT851985 ILP851985 IVL851985 JFH851985 JPD851985 JYZ851985 KIV851985 KSR851985 LCN851985 LMJ851985 LWF851985 MGB851985 MPX851985 MZT851985 NJP851985 NTL851985 ODH851985 OND851985 OWZ851985 PGV851985 PQR851985 QAN851985 QKJ851985 QUF851985 REB851985 RNX851985 RXT851985 SHP851985 SRL851985 TBH851985 TLD851985 TUZ851985 UEV851985 UOR851985 UYN851985 VIJ851985 VSF851985 WCB851985 WLX851985 WVT851985 L917521 JH917521 TD917521 ACZ917521 AMV917521 AWR917521 BGN917521 BQJ917521 CAF917521 CKB917521 CTX917521 DDT917521 DNP917521 DXL917521 EHH917521 ERD917521 FAZ917521 FKV917521 FUR917521 GEN917521 GOJ917521 GYF917521 HIB917521 HRX917521 IBT917521 ILP917521 IVL917521 JFH917521 JPD917521 JYZ917521 KIV917521 KSR917521 LCN917521 LMJ917521 LWF917521 MGB917521 MPX917521 MZT917521 NJP917521 NTL917521 ODH917521 OND917521 OWZ917521 PGV917521 PQR917521 QAN917521 QKJ917521 QUF917521 REB917521 RNX917521 RXT917521 SHP917521 SRL917521 TBH917521 TLD917521 TUZ917521 UEV917521 UOR917521 UYN917521 VIJ917521 VSF917521 WCB917521 WLX917521 WVT917521 L983057 JH983057 TD983057 ACZ983057 AMV983057 AWR983057 BGN983057 BQJ983057 CAF983057 CKB983057 CTX983057 DDT983057 DNP983057 DXL983057 EHH983057 ERD983057 FAZ983057 FKV983057 FUR983057 GEN983057 GOJ983057 GYF983057 HIB983057 HRX983057 IBT983057 ILP983057 IVL983057 JFH983057 JPD983057 JYZ983057 KIV983057 KSR983057 LCN983057 LMJ983057 LWF983057 MGB983057 MPX983057 MZT983057 NJP983057 NTL983057 ODH983057 OND983057 OWZ983057 PGV983057 PQR983057 QAN983057 QKJ983057 QUF983057 REB983057 RNX983057 RXT983057 SHP983057 SRL983057 TBH983057 TLD983057 TUZ983057 UEV983057 UOR983057 UYN983057 VIJ983057 VSF983057 WCB983057 WLX983057 WVT983057 K25:K26 JG25:JG26 TC25:TC26 ACY25:ACY26 AMU25:AMU26 AWQ25:AWQ26 BGM25:BGM26 BQI25:BQI26 CAE25:CAE26 CKA25:CKA26 CTW25:CTW26 DDS25:DDS26 DNO25:DNO26 DXK25:DXK26 EHG25:EHG26 ERC25:ERC26 FAY25:FAY26 FKU25:FKU26 FUQ25:FUQ26 GEM25:GEM26 GOI25:GOI26 GYE25:GYE26 HIA25:HIA26 HRW25:HRW26 IBS25:IBS26 ILO25:ILO26 IVK25:IVK26 JFG25:JFG26 JPC25:JPC26 JYY25:JYY26 KIU25:KIU26 KSQ25:KSQ26 LCM25:LCM26 LMI25:LMI26 LWE25:LWE26 MGA25:MGA26 MPW25:MPW26 MZS25:MZS26 NJO25:NJO26 NTK25:NTK26 ODG25:ODG26 ONC25:ONC26 OWY25:OWY26 PGU25:PGU26 PQQ25:PQQ26 QAM25:QAM26 QKI25:QKI26 QUE25:QUE26 REA25:REA26 RNW25:RNW26 RXS25:RXS26 SHO25:SHO26 SRK25:SRK26 TBG25:TBG26 TLC25:TLC26 TUY25:TUY26 UEU25:UEU26 UOQ25:UOQ26 UYM25:UYM26 VII25:VII26 VSE25:VSE26 WCA25:WCA26 WLW25:WLW26 WVS25:WVS26 K65561:K65562 JG65561:JG65562 TC65561:TC65562 ACY65561:ACY65562 AMU65561:AMU65562 AWQ65561:AWQ65562 BGM65561:BGM65562 BQI65561:BQI65562 CAE65561:CAE65562 CKA65561:CKA65562 CTW65561:CTW65562 DDS65561:DDS65562 DNO65561:DNO65562 DXK65561:DXK65562 EHG65561:EHG65562 ERC65561:ERC65562 FAY65561:FAY65562 FKU65561:FKU65562 FUQ65561:FUQ65562 GEM65561:GEM65562 GOI65561:GOI65562 GYE65561:GYE65562 HIA65561:HIA65562 HRW65561:HRW65562 IBS65561:IBS65562 ILO65561:ILO65562 IVK65561:IVK65562 JFG65561:JFG65562 JPC65561:JPC65562 JYY65561:JYY65562 KIU65561:KIU65562 KSQ65561:KSQ65562 LCM65561:LCM65562 LMI65561:LMI65562 LWE65561:LWE65562 MGA65561:MGA65562 MPW65561:MPW65562 MZS65561:MZS65562 NJO65561:NJO65562 NTK65561:NTK65562 ODG65561:ODG65562 ONC65561:ONC65562 OWY65561:OWY65562 PGU65561:PGU65562 PQQ65561:PQQ65562 QAM65561:QAM65562 QKI65561:QKI65562 QUE65561:QUE65562 REA65561:REA65562 RNW65561:RNW65562 RXS65561:RXS65562 SHO65561:SHO65562 SRK65561:SRK65562 TBG65561:TBG65562 TLC65561:TLC65562 TUY65561:TUY65562 UEU65561:UEU65562 UOQ65561:UOQ65562 UYM65561:UYM65562 VII65561:VII65562 VSE65561:VSE65562 WCA65561:WCA65562 WLW65561:WLW65562 WVS65561:WVS65562 K131097:K131098 JG131097:JG131098 TC131097:TC131098 ACY131097:ACY131098 AMU131097:AMU131098 AWQ131097:AWQ131098 BGM131097:BGM131098 BQI131097:BQI131098 CAE131097:CAE131098 CKA131097:CKA131098 CTW131097:CTW131098 DDS131097:DDS131098 DNO131097:DNO131098 DXK131097:DXK131098 EHG131097:EHG131098 ERC131097:ERC131098 FAY131097:FAY131098 FKU131097:FKU131098 FUQ131097:FUQ131098 GEM131097:GEM131098 GOI131097:GOI131098 GYE131097:GYE131098 HIA131097:HIA131098 HRW131097:HRW131098 IBS131097:IBS131098 ILO131097:ILO131098 IVK131097:IVK131098 JFG131097:JFG131098 JPC131097:JPC131098 JYY131097:JYY131098 KIU131097:KIU131098 KSQ131097:KSQ131098 LCM131097:LCM131098 LMI131097:LMI131098 LWE131097:LWE131098 MGA131097:MGA131098 MPW131097:MPW131098 MZS131097:MZS131098 NJO131097:NJO131098 NTK131097:NTK131098 ODG131097:ODG131098 ONC131097:ONC131098 OWY131097:OWY131098 PGU131097:PGU131098 PQQ131097:PQQ131098 QAM131097:QAM131098 QKI131097:QKI131098 QUE131097:QUE131098 REA131097:REA131098 RNW131097:RNW131098 RXS131097:RXS131098 SHO131097:SHO131098 SRK131097:SRK131098 TBG131097:TBG131098 TLC131097:TLC131098 TUY131097:TUY131098 UEU131097:UEU131098 UOQ131097:UOQ131098 UYM131097:UYM131098 VII131097:VII131098 VSE131097:VSE131098 WCA131097:WCA131098 WLW131097:WLW131098 WVS131097:WVS131098 K196633:K196634 JG196633:JG196634 TC196633:TC196634 ACY196633:ACY196634 AMU196633:AMU196634 AWQ196633:AWQ196634 BGM196633:BGM196634 BQI196633:BQI196634 CAE196633:CAE196634 CKA196633:CKA196634 CTW196633:CTW196634 DDS196633:DDS196634 DNO196633:DNO196634 DXK196633:DXK196634 EHG196633:EHG196634 ERC196633:ERC196634 FAY196633:FAY196634 FKU196633:FKU196634 FUQ196633:FUQ196634 GEM196633:GEM196634 GOI196633:GOI196634 GYE196633:GYE196634 HIA196633:HIA196634 HRW196633:HRW196634 IBS196633:IBS196634 ILO196633:ILO196634 IVK196633:IVK196634 JFG196633:JFG196634 JPC196633:JPC196634 JYY196633:JYY196634 KIU196633:KIU196634 KSQ196633:KSQ196634 LCM196633:LCM196634 LMI196633:LMI196634 LWE196633:LWE196634 MGA196633:MGA196634 MPW196633:MPW196634 MZS196633:MZS196634 NJO196633:NJO196634 NTK196633:NTK196634 ODG196633:ODG196634 ONC196633:ONC196634 OWY196633:OWY196634 PGU196633:PGU196634 PQQ196633:PQQ196634 QAM196633:QAM196634 QKI196633:QKI196634 QUE196633:QUE196634 REA196633:REA196634 RNW196633:RNW196634 RXS196633:RXS196634 SHO196633:SHO196634 SRK196633:SRK196634 TBG196633:TBG196634 TLC196633:TLC196634 TUY196633:TUY196634 UEU196633:UEU196634 UOQ196633:UOQ196634 UYM196633:UYM196634 VII196633:VII196634 VSE196633:VSE196634 WCA196633:WCA196634 WLW196633:WLW196634 WVS196633:WVS196634 K262169:K262170 JG262169:JG262170 TC262169:TC262170 ACY262169:ACY262170 AMU262169:AMU262170 AWQ262169:AWQ262170 BGM262169:BGM262170 BQI262169:BQI262170 CAE262169:CAE262170 CKA262169:CKA262170 CTW262169:CTW262170 DDS262169:DDS262170 DNO262169:DNO262170 DXK262169:DXK262170 EHG262169:EHG262170 ERC262169:ERC262170 FAY262169:FAY262170 FKU262169:FKU262170 FUQ262169:FUQ262170 GEM262169:GEM262170 GOI262169:GOI262170 GYE262169:GYE262170 HIA262169:HIA262170 HRW262169:HRW262170 IBS262169:IBS262170 ILO262169:ILO262170 IVK262169:IVK262170 JFG262169:JFG262170 JPC262169:JPC262170 JYY262169:JYY262170 KIU262169:KIU262170 KSQ262169:KSQ262170 LCM262169:LCM262170 LMI262169:LMI262170 LWE262169:LWE262170 MGA262169:MGA262170 MPW262169:MPW262170 MZS262169:MZS262170 NJO262169:NJO262170 NTK262169:NTK262170 ODG262169:ODG262170 ONC262169:ONC262170 OWY262169:OWY262170 PGU262169:PGU262170 PQQ262169:PQQ262170 QAM262169:QAM262170 QKI262169:QKI262170 QUE262169:QUE262170 REA262169:REA262170 RNW262169:RNW262170 RXS262169:RXS262170 SHO262169:SHO262170 SRK262169:SRK262170 TBG262169:TBG262170 TLC262169:TLC262170 TUY262169:TUY262170 UEU262169:UEU262170 UOQ262169:UOQ262170 UYM262169:UYM262170 VII262169:VII262170 VSE262169:VSE262170 WCA262169:WCA262170 WLW262169:WLW262170 WVS262169:WVS262170 K327705:K327706 JG327705:JG327706 TC327705:TC327706 ACY327705:ACY327706 AMU327705:AMU327706 AWQ327705:AWQ327706 BGM327705:BGM327706 BQI327705:BQI327706 CAE327705:CAE327706 CKA327705:CKA327706 CTW327705:CTW327706 DDS327705:DDS327706 DNO327705:DNO327706 DXK327705:DXK327706 EHG327705:EHG327706 ERC327705:ERC327706 FAY327705:FAY327706 FKU327705:FKU327706 FUQ327705:FUQ327706 GEM327705:GEM327706 GOI327705:GOI327706 GYE327705:GYE327706 HIA327705:HIA327706 HRW327705:HRW327706 IBS327705:IBS327706 ILO327705:ILO327706 IVK327705:IVK327706 JFG327705:JFG327706 JPC327705:JPC327706 JYY327705:JYY327706 KIU327705:KIU327706 KSQ327705:KSQ327706 LCM327705:LCM327706 LMI327705:LMI327706 LWE327705:LWE327706 MGA327705:MGA327706 MPW327705:MPW327706 MZS327705:MZS327706 NJO327705:NJO327706 NTK327705:NTK327706 ODG327705:ODG327706 ONC327705:ONC327706 OWY327705:OWY327706 PGU327705:PGU327706 PQQ327705:PQQ327706 QAM327705:QAM327706 QKI327705:QKI327706 QUE327705:QUE327706 REA327705:REA327706 RNW327705:RNW327706 RXS327705:RXS327706 SHO327705:SHO327706 SRK327705:SRK327706 TBG327705:TBG327706 TLC327705:TLC327706 TUY327705:TUY327706 UEU327705:UEU327706 UOQ327705:UOQ327706 UYM327705:UYM327706 VII327705:VII327706 VSE327705:VSE327706 WCA327705:WCA327706 WLW327705:WLW327706 WVS327705:WVS327706 K393241:K393242 JG393241:JG393242 TC393241:TC393242 ACY393241:ACY393242 AMU393241:AMU393242 AWQ393241:AWQ393242 BGM393241:BGM393242 BQI393241:BQI393242 CAE393241:CAE393242 CKA393241:CKA393242 CTW393241:CTW393242 DDS393241:DDS393242 DNO393241:DNO393242 DXK393241:DXK393242 EHG393241:EHG393242 ERC393241:ERC393242 FAY393241:FAY393242 FKU393241:FKU393242 FUQ393241:FUQ393242 GEM393241:GEM393242 GOI393241:GOI393242 GYE393241:GYE393242 HIA393241:HIA393242 HRW393241:HRW393242 IBS393241:IBS393242 ILO393241:ILO393242 IVK393241:IVK393242 JFG393241:JFG393242 JPC393241:JPC393242 JYY393241:JYY393242 KIU393241:KIU393242 KSQ393241:KSQ393242 LCM393241:LCM393242 LMI393241:LMI393242 LWE393241:LWE393242 MGA393241:MGA393242 MPW393241:MPW393242 MZS393241:MZS393242 NJO393241:NJO393242 NTK393241:NTK393242 ODG393241:ODG393242 ONC393241:ONC393242 OWY393241:OWY393242 PGU393241:PGU393242 PQQ393241:PQQ393242 QAM393241:QAM393242 QKI393241:QKI393242 QUE393241:QUE393242 REA393241:REA393242 RNW393241:RNW393242 RXS393241:RXS393242 SHO393241:SHO393242 SRK393241:SRK393242 TBG393241:TBG393242 TLC393241:TLC393242 TUY393241:TUY393242 UEU393241:UEU393242 UOQ393241:UOQ393242 UYM393241:UYM393242 VII393241:VII393242 VSE393241:VSE393242 WCA393241:WCA393242 WLW393241:WLW393242 WVS393241:WVS393242 K458777:K458778 JG458777:JG458778 TC458777:TC458778 ACY458777:ACY458778 AMU458777:AMU458778 AWQ458777:AWQ458778 BGM458777:BGM458778 BQI458777:BQI458778 CAE458777:CAE458778 CKA458777:CKA458778 CTW458777:CTW458778 DDS458777:DDS458778 DNO458777:DNO458778 DXK458777:DXK458778 EHG458777:EHG458778 ERC458777:ERC458778 FAY458777:FAY458778 FKU458777:FKU458778 FUQ458777:FUQ458778 GEM458777:GEM458778 GOI458777:GOI458778 GYE458777:GYE458778 HIA458777:HIA458778 HRW458777:HRW458778 IBS458777:IBS458778 ILO458777:ILO458778 IVK458777:IVK458778 JFG458777:JFG458778 JPC458777:JPC458778 JYY458777:JYY458778 KIU458777:KIU458778 KSQ458777:KSQ458778 LCM458777:LCM458778 LMI458777:LMI458778 LWE458777:LWE458778 MGA458777:MGA458778 MPW458777:MPW458778 MZS458777:MZS458778 NJO458777:NJO458778 NTK458777:NTK458778 ODG458777:ODG458778 ONC458777:ONC458778 OWY458777:OWY458778 PGU458777:PGU458778 PQQ458777:PQQ458778 QAM458777:QAM458778 QKI458777:QKI458778 QUE458777:QUE458778 REA458777:REA458778 RNW458777:RNW458778 RXS458777:RXS458778 SHO458777:SHO458778 SRK458777:SRK458778 TBG458777:TBG458778 TLC458777:TLC458778 TUY458777:TUY458778 UEU458777:UEU458778 UOQ458777:UOQ458778 UYM458777:UYM458778 VII458777:VII458778 VSE458777:VSE458778 WCA458777:WCA458778 WLW458777:WLW458778 WVS458777:WVS458778 K524313:K524314 JG524313:JG524314 TC524313:TC524314 ACY524313:ACY524314 AMU524313:AMU524314 AWQ524313:AWQ524314 BGM524313:BGM524314 BQI524313:BQI524314 CAE524313:CAE524314 CKA524313:CKA524314 CTW524313:CTW524314 DDS524313:DDS524314 DNO524313:DNO524314 DXK524313:DXK524314 EHG524313:EHG524314 ERC524313:ERC524314 FAY524313:FAY524314 FKU524313:FKU524314 FUQ524313:FUQ524314 GEM524313:GEM524314 GOI524313:GOI524314 GYE524313:GYE524314 HIA524313:HIA524314 HRW524313:HRW524314 IBS524313:IBS524314 ILO524313:ILO524314 IVK524313:IVK524314 JFG524313:JFG524314 JPC524313:JPC524314 JYY524313:JYY524314 KIU524313:KIU524314 KSQ524313:KSQ524314 LCM524313:LCM524314 LMI524313:LMI524314 LWE524313:LWE524314 MGA524313:MGA524314 MPW524313:MPW524314 MZS524313:MZS524314 NJO524313:NJO524314 NTK524313:NTK524314 ODG524313:ODG524314 ONC524313:ONC524314 OWY524313:OWY524314 PGU524313:PGU524314 PQQ524313:PQQ524314 QAM524313:QAM524314 QKI524313:QKI524314 QUE524313:QUE524314 REA524313:REA524314 RNW524313:RNW524314 RXS524313:RXS524314 SHO524313:SHO524314 SRK524313:SRK524314 TBG524313:TBG524314 TLC524313:TLC524314 TUY524313:TUY524314 UEU524313:UEU524314 UOQ524313:UOQ524314 UYM524313:UYM524314 VII524313:VII524314 VSE524313:VSE524314 WCA524313:WCA524314 WLW524313:WLW524314 WVS524313:WVS524314 K589849:K589850 JG589849:JG589850 TC589849:TC589850 ACY589849:ACY589850 AMU589849:AMU589850 AWQ589849:AWQ589850 BGM589849:BGM589850 BQI589849:BQI589850 CAE589849:CAE589850 CKA589849:CKA589850 CTW589849:CTW589850 DDS589849:DDS589850 DNO589849:DNO589850 DXK589849:DXK589850 EHG589849:EHG589850 ERC589849:ERC589850 FAY589849:FAY589850 FKU589849:FKU589850 FUQ589849:FUQ589850 GEM589849:GEM589850 GOI589849:GOI589850 GYE589849:GYE589850 HIA589849:HIA589850 HRW589849:HRW589850 IBS589849:IBS589850 ILO589849:ILO589850 IVK589849:IVK589850 JFG589849:JFG589850 JPC589849:JPC589850 JYY589849:JYY589850 KIU589849:KIU589850 KSQ589849:KSQ589850 LCM589849:LCM589850 LMI589849:LMI589850 LWE589849:LWE589850 MGA589849:MGA589850 MPW589849:MPW589850 MZS589849:MZS589850 NJO589849:NJO589850 NTK589849:NTK589850 ODG589849:ODG589850 ONC589849:ONC589850 OWY589849:OWY589850 PGU589849:PGU589850 PQQ589849:PQQ589850 QAM589849:QAM589850 QKI589849:QKI589850 QUE589849:QUE589850 REA589849:REA589850 RNW589849:RNW589850 RXS589849:RXS589850 SHO589849:SHO589850 SRK589849:SRK589850 TBG589849:TBG589850 TLC589849:TLC589850 TUY589849:TUY589850 UEU589849:UEU589850 UOQ589849:UOQ589850 UYM589849:UYM589850 VII589849:VII589850 VSE589849:VSE589850 WCA589849:WCA589850 WLW589849:WLW589850 WVS589849:WVS589850 K655385:K655386 JG655385:JG655386 TC655385:TC655386 ACY655385:ACY655386 AMU655385:AMU655386 AWQ655385:AWQ655386 BGM655385:BGM655386 BQI655385:BQI655386 CAE655385:CAE655386 CKA655385:CKA655386 CTW655385:CTW655386 DDS655385:DDS655386 DNO655385:DNO655386 DXK655385:DXK655386 EHG655385:EHG655386 ERC655385:ERC655386 FAY655385:FAY655386 FKU655385:FKU655386 FUQ655385:FUQ655386 GEM655385:GEM655386 GOI655385:GOI655386 GYE655385:GYE655386 HIA655385:HIA655386 HRW655385:HRW655386 IBS655385:IBS655386 ILO655385:ILO655386 IVK655385:IVK655386 JFG655385:JFG655386 JPC655385:JPC655386 JYY655385:JYY655386 KIU655385:KIU655386 KSQ655385:KSQ655386 LCM655385:LCM655386 LMI655385:LMI655386 LWE655385:LWE655386 MGA655385:MGA655386 MPW655385:MPW655386 MZS655385:MZS655386 NJO655385:NJO655386 NTK655385:NTK655386 ODG655385:ODG655386 ONC655385:ONC655386 OWY655385:OWY655386 PGU655385:PGU655386 PQQ655385:PQQ655386 QAM655385:QAM655386 QKI655385:QKI655386 QUE655385:QUE655386 REA655385:REA655386 RNW655385:RNW655386 RXS655385:RXS655386 SHO655385:SHO655386 SRK655385:SRK655386 TBG655385:TBG655386 TLC655385:TLC655386 TUY655385:TUY655386 UEU655385:UEU655386 UOQ655385:UOQ655386 UYM655385:UYM655386 VII655385:VII655386 VSE655385:VSE655386 WCA655385:WCA655386 WLW655385:WLW655386 WVS655385:WVS655386 K720921:K720922 JG720921:JG720922 TC720921:TC720922 ACY720921:ACY720922 AMU720921:AMU720922 AWQ720921:AWQ720922 BGM720921:BGM720922 BQI720921:BQI720922 CAE720921:CAE720922 CKA720921:CKA720922 CTW720921:CTW720922 DDS720921:DDS720922 DNO720921:DNO720922 DXK720921:DXK720922 EHG720921:EHG720922 ERC720921:ERC720922 FAY720921:FAY720922 FKU720921:FKU720922 FUQ720921:FUQ720922 GEM720921:GEM720922 GOI720921:GOI720922 GYE720921:GYE720922 HIA720921:HIA720922 HRW720921:HRW720922 IBS720921:IBS720922 ILO720921:ILO720922 IVK720921:IVK720922 JFG720921:JFG720922 JPC720921:JPC720922 JYY720921:JYY720922 KIU720921:KIU720922 KSQ720921:KSQ720922 LCM720921:LCM720922 LMI720921:LMI720922 LWE720921:LWE720922 MGA720921:MGA720922 MPW720921:MPW720922 MZS720921:MZS720922 NJO720921:NJO720922 NTK720921:NTK720922 ODG720921:ODG720922 ONC720921:ONC720922 OWY720921:OWY720922 PGU720921:PGU720922 PQQ720921:PQQ720922 QAM720921:QAM720922 QKI720921:QKI720922 QUE720921:QUE720922 REA720921:REA720922 RNW720921:RNW720922 RXS720921:RXS720922 SHO720921:SHO720922 SRK720921:SRK720922 TBG720921:TBG720922 TLC720921:TLC720922 TUY720921:TUY720922 UEU720921:UEU720922 UOQ720921:UOQ720922 UYM720921:UYM720922 VII720921:VII720922 VSE720921:VSE720922 WCA720921:WCA720922 WLW720921:WLW720922 WVS720921:WVS720922 K786457:K786458 JG786457:JG786458 TC786457:TC786458 ACY786457:ACY786458 AMU786457:AMU786458 AWQ786457:AWQ786458 BGM786457:BGM786458 BQI786457:BQI786458 CAE786457:CAE786458 CKA786457:CKA786458 CTW786457:CTW786458 DDS786457:DDS786458 DNO786457:DNO786458 DXK786457:DXK786458 EHG786457:EHG786458 ERC786457:ERC786458 FAY786457:FAY786458 FKU786457:FKU786458 FUQ786457:FUQ786458 GEM786457:GEM786458 GOI786457:GOI786458 GYE786457:GYE786458 HIA786457:HIA786458 HRW786457:HRW786458 IBS786457:IBS786458 ILO786457:ILO786458 IVK786457:IVK786458 JFG786457:JFG786458 JPC786457:JPC786458 JYY786457:JYY786458 KIU786457:KIU786458 KSQ786457:KSQ786458 LCM786457:LCM786458 LMI786457:LMI786458 LWE786457:LWE786458 MGA786457:MGA786458 MPW786457:MPW786458 MZS786457:MZS786458 NJO786457:NJO786458 NTK786457:NTK786458 ODG786457:ODG786458 ONC786457:ONC786458 OWY786457:OWY786458 PGU786457:PGU786458 PQQ786457:PQQ786458 QAM786457:QAM786458 QKI786457:QKI786458 QUE786457:QUE786458 REA786457:REA786458 RNW786457:RNW786458 RXS786457:RXS786458 SHO786457:SHO786458 SRK786457:SRK786458 TBG786457:TBG786458 TLC786457:TLC786458 TUY786457:TUY786458 UEU786457:UEU786458 UOQ786457:UOQ786458 UYM786457:UYM786458 VII786457:VII786458 VSE786457:VSE786458 WCA786457:WCA786458 WLW786457:WLW786458 WVS786457:WVS786458 K851993:K851994 JG851993:JG851994 TC851993:TC851994 ACY851993:ACY851994 AMU851993:AMU851994 AWQ851993:AWQ851994 BGM851993:BGM851994 BQI851993:BQI851994 CAE851993:CAE851994 CKA851993:CKA851994 CTW851993:CTW851994 DDS851993:DDS851994 DNO851993:DNO851994 DXK851993:DXK851994 EHG851993:EHG851994 ERC851993:ERC851994 FAY851993:FAY851994 FKU851993:FKU851994 FUQ851993:FUQ851994 GEM851993:GEM851994 GOI851993:GOI851994 GYE851993:GYE851994 HIA851993:HIA851994 HRW851993:HRW851994 IBS851993:IBS851994 ILO851993:ILO851994 IVK851993:IVK851994 JFG851993:JFG851994 JPC851993:JPC851994 JYY851993:JYY851994 KIU851993:KIU851994 KSQ851993:KSQ851994 LCM851993:LCM851994 LMI851993:LMI851994 LWE851993:LWE851994 MGA851993:MGA851994 MPW851993:MPW851994 MZS851993:MZS851994 NJO851993:NJO851994 NTK851993:NTK851994 ODG851993:ODG851994 ONC851993:ONC851994 OWY851993:OWY851994 PGU851993:PGU851994 PQQ851993:PQQ851994 QAM851993:QAM851994 QKI851993:QKI851994 QUE851993:QUE851994 REA851993:REA851994 RNW851993:RNW851994 RXS851993:RXS851994 SHO851993:SHO851994 SRK851993:SRK851994 TBG851993:TBG851994 TLC851993:TLC851994 TUY851993:TUY851994 UEU851993:UEU851994 UOQ851993:UOQ851994 UYM851993:UYM851994 VII851993:VII851994 VSE851993:VSE851994 WCA851993:WCA851994 WLW851993:WLW851994 WVS851993:WVS851994 K917529:K917530 JG917529:JG917530 TC917529:TC917530 ACY917529:ACY917530 AMU917529:AMU917530 AWQ917529:AWQ917530 BGM917529:BGM917530 BQI917529:BQI917530 CAE917529:CAE917530 CKA917529:CKA917530 CTW917529:CTW917530 DDS917529:DDS917530 DNO917529:DNO917530 DXK917529:DXK917530 EHG917529:EHG917530 ERC917529:ERC917530 FAY917529:FAY917530 FKU917529:FKU917530 FUQ917529:FUQ917530 GEM917529:GEM917530 GOI917529:GOI917530 GYE917529:GYE917530 HIA917529:HIA917530 HRW917529:HRW917530 IBS917529:IBS917530 ILO917529:ILO917530 IVK917529:IVK917530 JFG917529:JFG917530 JPC917529:JPC917530 JYY917529:JYY917530 KIU917529:KIU917530 KSQ917529:KSQ917530 LCM917529:LCM917530 LMI917529:LMI917530 LWE917529:LWE917530 MGA917529:MGA917530 MPW917529:MPW917530 MZS917529:MZS917530 NJO917529:NJO917530 NTK917529:NTK917530 ODG917529:ODG917530 ONC917529:ONC917530 OWY917529:OWY917530 PGU917529:PGU917530 PQQ917529:PQQ917530 QAM917529:QAM917530 QKI917529:QKI917530 QUE917529:QUE917530 REA917529:REA917530 RNW917529:RNW917530 RXS917529:RXS917530 SHO917529:SHO917530 SRK917529:SRK917530 TBG917529:TBG917530 TLC917529:TLC917530 TUY917529:TUY917530 UEU917529:UEU917530 UOQ917529:UOQ917530 UYM917529:UYM917530 VII917529:VII917530 VSE917529:VSE917530 WCA917529:WCA917530 WLW917529:WLW917530 WVS917529:WVS917530 K983065:K983066 JG983065:JG983066 TC983065:TC983066 ACY983065:ACY983066 AMU983065:AMU983066 AWQ983065:AWQ983066 BGM983065:BGM983066 BQI983065:BQI983066 CAE983065:CAE983066 CKA983065:CKA983066 CTW983065:CTW983066 DDS983065:DDS983066 DNO983065:DNO983066 DXK983065:DXK983066 EHG983065:EHG983066 ERC983065:ERC983066 FAY983065:FAY983066 FKU983065:FKU983066 FUQ983065:FUQ983066 GEM983065:GEM983066 GOI983065:GOI983066 GYE983065:GYE983066 HIA983065:HIA983066 HRW983065:HRW983066 IBS983065:IBS983066 ILO983065:ILO983066 IVK983065:IVK983066 JFG983065:JFG983066 JPC983065:JPC983066 JYY983065:JYY983066 KIU983065:KIU983066 KSQ983065:KSQ983066 LCM983065:LCM983066 LMI983065:LMI983066 LWE983065:LWE983066 MGA983065:MGA983066 MPW983065:MPW983066 MZS983065:MZS983066 NJO983065:NJO983066 NTK983065:NTK983066 ODG983065:ODG983066 ONC983065:ONC983066 OWY983065:OWY983066 PGU983065:PGU983066 PQQ983065:PQQ983066 QAM983065:QAM983066 QKI983065:QKI983066 QUE983065:QUE983066 REA983065:REA983066 RNW983065:RNW983066 RXS983065:RXS983066 SHO983065:SHO983066 SRK983065:SRK983066 TBG983065:TBG983066 TLC983065:TLC983066 TUY983065:TUY983066 UEU983065:UEU983066 UOQ983065:UOQ983066 UYM983065:UYM983066 VII983065:VII983066 VSE983065:VSE983066 WCA983065:WCA983066 WLW983065:WLW983066 WVS983065:WVS983066 K36 JG36 TC36 ACY36 AMU36 AWQ36 BGM36 BQI36 CAE36 CKA36 CTW36 DDS36 DNO36 DXK36 EHG36 ERC36 FAY36 FKU36 FUQ36 GEM36 GOI36 GYE36 HIA36 HRW36 IBS36 ILO36 IVK36 JFG36 JPC36 JYY36 KIU36 KSQ36 LCM36 LMI36 LWE36 MGA36 MPW36 MZS36 NJO36 NTK36 ODG36 ONC36 OWY36 PGU36 PQQ36 QAM36 QKI36 QUE36 REA36 RNW36 RXS36 SHO36 SRK36 TBG36 TLC36 TUY36 UEU36 UOQ36 UYM36 VII36 VSE36 WCA36 WLW36 WVS36 K65572 JG65572 TC65572 ACY65572 AMU65572 AWQ65572 BGM65572 BQI65572 CAE65572 CKA65572 CTW65572 DDS65572 DNO65572 DXK65572 EHG65572 ERC65572 FAY65572 FKU65572 FUQ65572 GEM65572 GOI65572 GYE65572 HIA65572 HRW65572 IBS65572 ILO65572 IVK65572 JFG65572 JPC65572 JYY65572 KIU65572 KSQ65572 LCM65572 LMI65572 LWE65572 MGA65572 MPW65572 MZS65572 NJO65572 NTK65572 ODG65572 ONC65572 OWY65572 PGU65572 PQQ65572 QAM65572 QKI65572 QUE65572 REA65572 RNW65572 RXS65572 SHO65572 SRK65572 TBG65572 TLC65572 TUY65572 UEU65572 UOQ65572 UYM65572 VII65572 VSE65572 WCA65572 WLW65572 WVS65572 K131108 JG131108 TC131108 ACY131108 AMU131108 AWQ131108 BGM131108 BQI131108 CAE131108 CKA131108 CTW131108 DDS131108 DNO131108 DXK131108 EHG131108 ERC131108 FAY131108 FKU131108 FUQ131108 GEM131108 GOI131108 GYE131108 HIA131108 HRW131108 IBS131108 ILO131108 IVK131108 JFG131108 JPC131108 JYY131108 KIU131108 KSQ131108 LCM131108 LMI131108 LWE131108 MGA131108 MPW131108 MZS131108 NJO131108 NTK131108 ODG131108 ONC131108 OWY131108 PGU131108 PQQ131108 QAM131108 QKI131108 QUE131108 REA131108 RNW131108 RXS131108 SHO131108 SRK131108 TBG131108 TLC131108 TUY131108 UEU131108 UOQ131108 UYM131108 VII131108 VSE131108 WCA131108 WLW131108 WVS131108 K196644 JG196644 TC196644 ACY196644 AMU196644 AWQ196644 BGM196644 BQI196644 CAE196644 CKA196644 CTW196644 DDS196644 DNO196644 DXK196644 EHG196644 ERC196644 FAY196644 FKU196644 FUQ196644 GEM196644 GOI196644 GYE196644 HIA196644 HRW196644 IBS196644 ILO196644 IVK196644 JFG196644 JPC196644 JYY196644 KIU196644 KSQ196644 LCM196644 LMI196644 LWE196644 MGA196644 MPW196644 MZS196644 NJO196644 NTK196644 ODG196644 ONC196644 OWY196644 PGU196644 PQQ196644 QAM196644 QKI196644 QUE196644 REA196644 RNW196644 RXS196644 SHO196644 SRK196644 TBG196644 TLC196644 TUY196644 UEU196644 UOQ196644 UYM196644 VII196644 VSE196644 WCA196644 WLW196644 WVS196644 K262180 JG262180 TC262180 ACY262180 AMU262180 AWQ262180 BGM262180 BQI262180 CAE262180 CKA262180 CTW262180 DDS262180 DNO262180 DXK262180 EHG262180 ERC262180 FAY262180 FKU262180 FUQ262180 GEM262180 GOI262180 GYE262180 HIA262180 HRW262180 IBS262180 ILO262180 IVK262180 JFG262180 JPC262180 JYY262180 KIU262180 KSQ262180 LCM262180 LMI262180 LWE262180 MGA262180 MPW262180 MZS262180 NJO262180 NTK262180 ODG262180 ONC262180 OWY262180 PGU262180 PQQ262180 QAM262180 QKI262180 QUE262180 REA262180 RNW262180 RXS262180 SHO262180 SRK262180 TBG262180 TLC262180 TUY262180 UEU262180 UOQ262180 UYM262180 VII262180 VSE262180 WCA262180 WLW262180 WVS262180 K327716 JG327716 TC327716 ACY327716 AMU327716 AWQ327716 BGM327716 BQI327716 CAE327716 CKA327716 CTW327716 DDS327716 DNO327716 DXK327716 EHG327716 ERC327716 FAY327716 FKU327716 FUQ327716 GEM327716 GOI327716 GYE327716 HIA327716 HRW327716 IBS327716 ILO327716 IVK327716 JFG327716 JPC327716 JYY327716 KIU327716 KSQ327716 LCM327716 LMI327716 LWE327716 MGA327716 MPW327716 MZS327716 NJO327716 NTK327716 ODG327716 ONC327716 OWY327716 PGU327716 PQQ327716 QAM327716 QKI327716 QUE327716 REA327716 RNW327716 RXS327716 SHO327716 SRK327716 TBG327716 TLC327716 TUY327716 UEU327716 UOQ327716 UYM327716 VII327716 VSE327716 WCA327716 WLW327716 WVS327716 K393252 JG393252 TC393252 ACY393252 AMU393252 AWQ393252 BGM393252 BQI393252 CAE393252 CKA393252 CTW393252 DDS393252 DNO393252 DXK393252 EHG393252 ERC393252 FAY393252 FKU393252 FUQ393252 GEM393252 GOI393252 GYE393252 HIA393252 HRW393252 IBS393252 ILO393252 IVK393252 JFG393252 JPC393252 JYY393252 KIU393252 KSQ393252 LCM393252 LMI393252 LWE393252 MGA393252 MPW393252 MZS393252 NJO393252 NTK393252 ODG393252 ONC393252 OWY393252 PGU393252 PQQ393252 QAM393252 QKI393252 QUE393252 REA393252 RNW393252 RXS393252 SHO393252 SRK393252 TBG393252 TLC393252 TUY393252 UEU393252 UOQ393252 UYM393252 VII393252 VSE393252 WCA393252 WLW393252 WVS393252 K458788 JG458788 TC458788 ACY458788 AMU458788 AWQ458788 BGM458788 BQI458788 CAE458788 CKA458788 CTW458788 DDS458788 DNO458788 DXK458788 EHG458788 ERC458788 FAY458788 FKU458788 FUQ458788 GEM458788 GOI458788 GYE458788 HIA458788 HRW458788 IBS458788 ILO458788 IVK458788 JFG458788 JPC458788 JYY458788 KIU458788 KSQ458788 LCM458788 LMI458788 LWE458788 MGA458788 MPW458788 MZS458788 NJO458788 NTK458788 ODG458788 ONC458788 OWY458788 PGU458788 PQQ458788 QAM458788 QKI458788 QUE458788 REA458788 RNW458788 RXS458788 SHO458788 SRK458788 TBG458788 TLC458788 TUY458788 UEU458788 UOQ458788 UYM458788 VII458788 VSE458788 WCA458788 WLW458788 WVS458788 K524324 JG524324 TC524324 ACY524324 AMU524324 AWQ524324 BGM524324 BQI524324 CAE524324 CKA524324 CTW524324 DDS524324 DNO524324 DXK524324 EHG524324 ERC524324 FAY524324 FKU524324 FUQ524324 GEM524324 GOI524324 GYE524324 HIA524324 HRW524324 IBS524324 ILO524324 IVK524324 JFG524324 JPC524324 JYY524324 KIU524324 KSQ524324 LCM524324 LMI524324 LWE524324 MGA524324 MPW524324 MZS524324 NJO524324 NTK524324 ODG524324 ONC524324 OWY524324 PGU524324 PQQ524324 QAM524324 QKI524324 QUE524324 REA524324 RNW524324 RXS524324 SHO524324 SRK524324 TBG524324 TLC524324 TUY524324 UEU524324 UOQ524324 UYM524324 VII524324 VSE524324 WCA524324 WLW524324 WVS524324 K589860 JG589860 TC589860 ACY589860 AMU589860 AWQ589860 BGM589860 BQI589860 CAE589860 CKA589860 CTW589860 DDS589860 DNO589860 DXK589860 EHG589860 ERC589860 FAY589860 FKU589860 FUQ589860 GEM589860 GOI589860 GYE589860 HIA589860 HRW589860 IBS589860 ILO589860 IVK589860 JFG589860 JPC589860 JYY589860 KIU589860 KSQ589860 LCM589860 LMI589860 LWE589860 MGA589860 MPW589860 MZS589860 NJO589860 NTK589860 ODG589860 ONC589860 OWY589860 PGU589860 PQQ589860 QAM589860 QKI589860 QUE589860 REA589860 RNW589860 RXS589860 SHO589860 SRK589860 TBG589860 TLC589860 TUY589860 UEU589860 UOQ589860 UYM589860 VII589860 VSE589860 WCA589860 WLW589860 WVS589860 K655396 JG655396 TC655396 ACY655396 AMU655396 AWQ655396 BGM655396 BQI655396 CAE655396 CKA655396 CTW655396 DDS655396 DNO655396 DXK655396 EHG655396 ERC655396 FAY655396 FKU655396 FUQ655396 GEM655396 GOI655396 GYE655396 HIA655396 HRW655396 IBS655396 ILO655396 IVK655396 JFG655396 JPC655396 JYY655396 KIU655396 KSQ655396 LCM655396 LMI655396 LWE655396 MGA655396 MPW655396 MZS655396 NJO655396 NTK655396 ODG655396 ONC655396 OWY655396 PGU655396 PQQ655396 QAM655396 QKI655396 QUE655396 REA655396 RNW655396 RXS655396 SHO655396 SRK655396 TBG655396 TLC655396 TUY655396 UEU655396 UOQ655396 UYM655396 VII655396 VSE655396 WCA655396 WLW655396 WVS655396 K720932 JG720932 TC720932 ACY720932 AMU720932 AWQ720932 BGM720932 BQI720932 CAE720932 CKA720932 CTW720932 DDS720932 DNO720932 DXK720932 EHG720932 ERC720932 FAY720932 FKU720932 FUQ720932 GEM720932 GOI720932 GYE720932 HIA720932 HRW720932 IBS720932 ILO720932 IVK720932 JFG720932 JPC720932 JYY720932 KIU720932 KSQ720932 LCM720932 LMI720932 LWE720932 MGA720932 MPW720932 MZS720932 NJO720932 NTK720932 ODG720932 ONC720932 OWY720932 PGU720932 PQQ720932 QAM720932 QKI720932 QUE720932 REA720932 RNW720932 RXS720932 SHO720932 SRK720932 TBG720932 TLC720932 TUY720932 UEU720932 UOQ720932 UYM720932 VII720932 VSE720932 WCA720932 WLW720932 WVS720932 K786468 JG786468 TC786468 ACY786468 AMU786468 AWQ786468 BGM786468 BQI786468 CAE786468 CKA786468 CTW786468 DDS786468 DNO786468 DXK786468 EHG786468 ERC786468 FAY786468 FKU786468 FUQ786468 GEM786468 GOI786468 GYE786468 HIA786468 HRW786468 IBS786468 ILO786468 IVK786468 JFG786468 JPC786468 JYY786468 KIU786468 KSQ786468 LCM786468 LMI786468 LWE786468 MGA786468 MPW786468 MZS786468 NJO786468 NTK786468 ODG786468 ONC786468 OWY786468 PGU786468 PQQ786468 QAM786468 QKI786468 QUE786468 REA786468 RNW786468 RXS786468 SHO786468 SRK786468 TBG786468 TLC786468 TUY786468 UEU786468 UOQ786468 UYM786468 VII786468 VSE786468 WCA786468 WLW786468 WVS786468 K852004 JG852004 TC852004 ACY852004 AMU852004 AWQ852004 BGM852004 BQI852004 CAE852004 CKA852004 CTW852004 DDS852004 DNO852004 DXK852004 EHG852004 ERC852004 FAY852004 FKU852004 FUQ852004 GEM852004 GOI852004 GYE852004 HIA852004 HRW852004 IBS852004 ILO852004 IVK852004 JFG852004 JPC852004 JYY852004 KIU852004 KSQ852004 LCM852004 LMI852004 LWE852004 MGA852004 MPW852004 MZS852004 NJO852004 NTK852004 ODG852004 ONC852004 OWY852004 PGU852004 PQQ852004 QAM852004 QKI852004 QUE852004 REA852004 RNW852004 RXS852004 SHO852004 SRK852004 TBG852004 TLC852004 TUY852004 UEU852004 UOQ852004 UYM852004 VII852004 VSE852004 WCA852004 WLW852004 WVS852004 K917540 JG917540 TC917540 ACY917540 AMU917540 AWQ917540 BGM917540 BQI917540 CAE917540 CKA917540 CTW917540 DDS917540 DNO917540 DXK917540 EHG917540 ERC917540 FAY917540 FKU917540 FUQ917540 GEM917540 GOI917540 GYE917540 HIA917540 HRW917540 IBS917540 ILO917540 IVK917540 JFG917540 JPC917540 JYY917540 KIU917540 KSQ917540 LCM917540 LMI917540 LWE917540 MGA917540 MPW917540 MZS917540 NJO917540 NTK917540 ODG917540 ONC917540 OWY917540 PGU917540 PQQ917540 QAM917540 QKI917540 QUE917540 REA917540 RNW917540 RXS917540 SHO917540 SRK917540 TBG917540 TLC917540 TUY917540 UEU917540 UOQ917540 UYM917540 VII917540 VSE917540 WCA917540 WLW917540 WVS917540 K983076 JG983076 TC983076 ACY983076 AMU983076 AWQ983076 BGM983076 BQI983076 CAE983076 CKA983076 CTW983076 DDS983076 DNO983076 DXK983076 EHG983076 ERC983076 FAY983076 FKU983076 FUQ983076 GEM983076 GOI983076 GYE983076 HIA983076 HRW983076 IBS983076 ILO983076 IVK983076 JFG983076 JPC983076 JYY983076 KIU983076 KSQ983076 LCM983076 LMI983076 LWE983076 MGA983076 MPW983076 MZS983076 NJO983076 NTK983076 ODG983076 ONC983076 OWY983076 PGU983076 PQQ983076 QAM983076 QKI983076 QUE983076 REA983076 RNW983076 RXS983076 SHO983076 SRK983076 TBG983076 TLC983076 TUY983076 UEU983076 UOQ983076 UYM983076 VII983076 VSE983076 WCA983076 WLW983076 WVS983076 K38:K40 JG38:JG40 TC38:TC40 ACY38:ACY40 AMU38:AMU40 AWQ38:AWQ40 BGM38:BGM40 BQI38:BQI40 CAE38:CAE40 CKA38:CKA40 CTW38:CTW40 DDS38:DDS40 DNO38:DNO40 DXK38:DXK40 EHG38:EHG40 ERC38:ERC40 FAY38:FAY40 FKU38:FKU40 FUQ38:FUQ40 GEM38:GEM40 GOI38:GOI40 GYE38:GYE40 HIA38:HIA40 HRW38:HRW40 IBS38:IBS40 ILO38:ILO40 IVK38:IVK40 JFG38:JFG40 JPC38:JPC40 JYY38:JYY40 KIU38:KIU40 KSQ38:KSQ40 LCM38:LCM40 LMI38:LMI40 LWE38:LWE40 MGA38:MGA40 MPW38:MPW40 MZS38:MZS40 NJO38:NJO40 NTK38:NTK40 ODG38:ODG40 ONC38:ONC40 OWY38:OWY40 PGU38:PGU40 PQQ38:PQQ40 QAM38:QAM40 QKI38:QKI40 QUE38:QUE40 REA38:REA40 RNW38:RNW40 RXS38:RXS40 SHO38:SHO40 SRK38:SRK40 TBG38:TBG40 TLC38:TLC40 TUY38:TUY40 UEU38:UEU40 UOQ38:UOQ40 UYM38:UYM40 VII38:VII40 VSE38:VSE40 WCA38:WCA40 WLW38:WLW40 WVS38:WVS40 K65574:K65576 JG65574:JG65576 TC65574:TC65576 ACY65574:ACY65576 AMU65574:AMU65576 AWQ65574:AWQ65576 BGM65574:BGM65576 BQI65574:BQI65576 CAE65574:CAE65576 CKA65574:CKA65576 CTW65574:CTW65576 DDS65574:DDS65576 DNO65574:DNO65576 DXK65574:DXK65576 EHG65574:EHG65576 ERC65574:ERC65576 FAY65574:FAY65576 FKU65574:FKU65576 FUQ65574:FUQ65576 GEM65574:GEM65576 GOI65574:GOI65576 GYE65574:GYE65576 HIA65574:HIA65576 HRW65574:HRW65576 IBS65574:IBS65576 ILO65574:ILO65576 IVK65574:IVK65576 JFG65574:JFG65576 JPC65574:JPC65576 JYY65574:JYY65576 KIU65574:KIU65576 KSQ65574:KSQ65576 LCM65574:LCM65576 LMI65574:LMI65576 LWE65574:LWE65576 MGA65574:MGA65576 MPW65574:MPW65576 MZS65574:MZS65576 NJO65574:NJO65576 NTK65574:NTK65576 ODG65574:ODG65576 ONC65574:ONC65576 OWY65574:OWY65576 PGU65574:PGU65576 PQQ65574:PQQ65576 QAM65574:QAM65576 QKI65574:QKI65576 QUE65574:QUE65576 REA65574:REA65576 RNW65574:RNW65576 RXS65574:RXS65576 SHO65574:SHO65576 SRK65574:SRK65576 TBG65574:TBG65576 TLC65574:TLC65576 TUY65574:TUY65576 UEU65574:UEU65576 UOQ65574:UOQ65576 UYM65574:UYM65576 VII65574:VII65576 VSE65574:VSE65576 WCA65574:WCA65576 WLW65574:WLW65576 WVS65574:WVS65576 K131110:K131112 JG131110:JG131112 TC131110:TC131112 ACY131110:ACY131112 AMU131110:AMU131112 AWQ131110:AWQ131112 BGM131110:BGM131112 BQI131110:BQI131112 CAE131110:CAE131112 CKA131110:CKA131112 CTW131110:CTW131112 DDS131110:DDS131112 DNO131110:DNO131112 DXK131110:DXK131112 EHG131110:EHG131112 ERC131110:ERC131112 FAY131110:FAY131112 FKU131110:FKU131112 FUQ131110:FUQ131112 GEM131110:GEM131112 GOI131110:GOI131112 GYE131110:GYE131112 HIA131110:HIA131112 HRW131110:HRW131112 IBS131110:IBS131112 ILO131110:ILO131112 IVK131110:IVK131112 JFG131110:JFG131112 JPC131110:JPC131112 JYY131110:JYY131112 KIU131110:KIU131112 KSQ131110:KSQ131112 LCM131110:LCM131112 LMI131110:LMI131112 LWE131110:LWE131112 MGA131110:MGA131112 MPW131110:MPW131112 MZS131110:MZS131112 NJO131110:NJO131112 NTK131110:NTK131112 ODG131110:ODG131112 ONC131110:ONC131112 OWY131110:OWY131112 PGU131110:PGU131112 PQQ131110:PQQ131112 QAM131110:QAM131112 QKI131110:QKI131112 QUE131110:QUE131112 REA131110:REA131112 RNW131110:RNW131112 RXS131110:RXS131112 SHO131110:SHO131112 SRK131110:SRK131112 TBG131110:TBG131112 TLC131110:TLC131112 TUY131110:TUY131112 UEU131110:UEU131112 UOQ131110:UOQ131112 UYM131110:UYM131112 VII131110:VII131112 VSE131110:VSE131112 WCA131110:WCA131112 WLW131110:WLW131112 WVS131110:WVS131112 K196646:K196648 JG196646:JG196648 TC196646:TC196648 ACY196646:ACY196648 AMU196646:AMU196648 AWQ196646:AWQ196648 BGM196646:BGM196648 BQI196646:BQI196648 CAE196646:CAE196648 CKA196646:CKA196648 CTW196646:CTW196648 DDS196646:DDS196648 DNO196646:DNO196648 DXK196646:DXK196648 EHG196646:EHG196648 ERC196646:ERC196648 FAY196646:FAY196648 FKU196646:FKU196648 FUQ196646:FUQ196648 GEM196646:GEM196648 GOI196646:GOI196648 GYE196646:GYE196648 HIA196646:HIA196648 HRW196646:HRW196648 IBS196646:IBS196648 ILO196646:ILO196648 IVK196646:IVK196648 JFG196646:JFG196648 JPC196646:JPC196648 JYY196646:JYY196648 KIU196646:KIU196648 KSQ196646:KSQ196648 LCM196646:LCM196648 LMI196646:LMI196648 LWE196646:LWE196648 MGA196646:MGA196648 MPW196646:MPW196648 MZS196646:MZS196648 NJO196646:NJO196648 NTK196646:NTK196648 ODG196646:ODG196648 ONC196646:ONC196648 OWY196646:OWY196648 PGU196646:PGU196648 PQQ196646:PQQ196648 QAM196646:QAM196648 QKI196646:QKI196648 QUE196646:QUE196648 REA196646:REA196648 RNW196646:RNW196648 RXS196646:RXS196648 SHO196646:SHO196648 SRK196646:SRK196648 TBG196646:TBG196648 TLC196646:TLC196648 TUY196646:TUY196648 UEU196646:UEU196648 UOQ196646:UOQ196648 UYM196646:UYM196648 VII196646:VII196648 VSE196646:VSE196648 WCA196646:WCA196648 WLW196646:WLW196648 WVS196646:WVS196648 K262182:K262184 JG262182:JG262184 TC262182:TC262184 ACY262182:ACY262184 AMU262182:AMU262184 AWQ262182:AWQ262184 BGM262182:BGM262184 BQI262182:BQI262184 CAE262182:CAE262184 CKA262182:CKA262184 CTW262182:CTW262184 DDS262182:DDS262184 DNO262182:DNO262184 DXK262182:DXK262184 EHG262182:EHG262184 ERC262182:ERC262184 FAY262182:FAY262184 FKU262182:FKU262184 FUQ262182:FUQ262184 GEM262182:GEM262184 GOI262182:GOI262184 GYE262182:GYE262184 HIA262182:HIA262184 HRW262182:HRW262184 IBS262182:IBS262184 ILO262182:ILO262184 IVK262182:IVK262184 JFG262182:JFG262184 JPC262182:JPC262184 JYY262182:JYY262184 KIU262182:KIU262184 KSQ262182:KSQ262184 LCM262182:LCM262184 LMI262182:LMI262184 LWE262182:LWE262184 MGA262182:MGA262184 MPW262182:MPW262184 MZS262182:MZS262184 NJO262182:NJO262184 NTK262182:NTK262184 ODG262182:ODG262184 ONC262182:ONC262184 OWY262182:OWY262184 PGU262182:PGU262184 PQQ262182:PQQ262184 QAM262182:QAM262184 QKI262182:QKI262184 QUE262182:QUE262184 REA262182:REA262184 RNW262182:RNW262184 RXS262182:RXS262184 SHO262182:SHO262184 SRK262182:SRK262184 TBG262182:TBG262184 TLC262182:TLC262184 TUY262182:TUY262184 UEU262182:UEU262184 UOQ262182:UOQ262184 UYM262182:UYM262184 VII262182:VII262184 VSE262182:VSE262184 WCA262182:WCA262184 WLW262182:WLW262184 WVS262182:WVS262184 K327718:K327720 JG327718:JG327720 TC327718:TC327720 ACY327718:ACY327720 AMU327718:AMU327720 AWQ327718:AWQ327720 BGM327718:BGM327720 BQI327718:BQI327720 CAE327718:CAE327720 CKA327718:CKA327720 CTW327718:CTW327720 DDS327718:DDS327720 DNO327718:DNO327720 DXK327718:DXK327720 EHG327718:EHG327720 ERC327718:ERC327720 FAY327718:FAY327720 FKU327718:FKU327720 FUQ327718:FUQ327720 GEM327718:GEM327720 GOI327718:GOI327720 GYE327718:GYE327720 HIA327718:HIA327720 HRW327718:HRW327720 IBS327718:IBS327720 ILO327718:ILO327720 IVK327718:IVK327720 JFG327718:JFG327720 JPC327718:JPC327720 JYY327718:JYY327720 KIU327718:KIU327720 KSQ327718:KSQ327720 LCM327718:LCM327720 LMI327718:LMI327720 LWE327718:LWE327720 MGA327718:MGA327720 MPW327718:MPW327720 MZS327718:MZS327720 NJO327718:NJO327720 NTK327718:NTK327720 ODG327718:ODG327720 ONC327718:ONC327720 OWY327718:OWY327720 PGU327718:PGU327720 PQQ327718:PQQ327720 QAM327718:QAM327720 QKI327718:QKI327720 QUE327718:QUE327720 REA327718:REA327720 RNW327718:RNW327720 RXS327718:RXS327720 SHO327718:SHO327720 SRK327718:SRK327720 TBG327718:TBG327720 TLC327718:TLC327720 TUY327718:TUY327720 UEU327718:UEU327720 UOQ327718:UOQ327720 UYM327718:UYM327720 VII327718:VII327720 VSE327718:VSE327720 WCA327718:WCA327720 WLW327718:WLW327720 WVS327718:WVS327720 K393254:K393256 JG393254:JG393256 TC393254:TC393256 ACY393254:ACY393256 AMU393254:AMU393256 AWQ393254:AWQ393256 BGM393254:BGM393256 BQI393254:BQI393256 CAE393254:CAE393256 CKA393254:CKA393256 CTW393254:CTW393256 DDS393254:DDS393256 DNO393254:DNO393256 DXK393254:DXK393256 EHG393254:EHG393256 ERC393254:ERC393256 FAY393254:FAY393256 FKU393254:FKU393256 FUQ393254:FUQ393256 GEM393254:GEM393256 GOI393254:GOI393256 GYE393254:GYE393256 HIA393254:HIA393256 HRW393254:HRW393256 IBS393254:IBS393256 ILO393254:ILO393256 IVK393254:IVK393256 JFG393254:JFG393256 JPC393254:JPC393256 JYY393254:JYY393256 KIU393254:KIU393256 KSQ393254:KSQ393256 LCM393254:LCM393256 LMI393254:LMI393256 LWE393254:LWE393256 MGA393254:MGA393256 MPW393254:MPW393256 MZS393254:MZS393256 NJO393254:NJO393256 NTK393254:NTK393256 ODG393254:ODG393256 ONC393254:ONC393256 OWY393254:OWY393256 PGU393254:PGU393256 PQQ393254:PQQ393256 QAM393254:QAM393256 QKI393254:QKI393256 QUE393254:QUE393256 REA393254:REA393256 RNW393254:RNW393256 RXS393254:RXS393256 SHO393254:SHO393256 SRK393254:SRK393256 TBG393254:TBG393256 TLC393254:TLC393256 TUY393254:TUY393256 UEU393254:UEU393256 UOQ393254:UOQ393256 UYM393254:UYM393256 VII393254:VII393256 VSE393254:VSE393256 WCA393254:WCA393256 WLW393254:WLW393256 WVS393254:WVS393256 K458790:K458792 JG458790:JG458792 TC458790:TC458792 ACY458790:ACY458792 AMU458790:AMU458792 AWQ458790:AWQ458792 BGM458790:BGM458792 BQI458790:BQI458792 CAE458790:CAE458792 CKA458790:CKA458792 CTW458790:CTW458792 DDS458790:DDS458792 DNO458790:DNO458792 DXK458790:DXK458792 EHG458790:EHG458792 ERC458790:ERC458792 FAY458790:FAY458792 FKU458790:FKU458792 FUQ458790:FUQ458792 GEM458790:GEM458792 GOI458790:GOI458792 GYE458790:GYE458792 HIA458790:HIA458792 HRW458790:HRW458792 IBS458790:IBS458792 ILO458790:ILO458792 IVK458790:IVK458792 JFG458790:JFG458792 JPC458790:JPC458792 JYY458790:JYY458792 KIU458790:KIU458792 KSQ458790:KSQ458792 LCM458790:LCM458792 LMI458790:LMI458792 LWE458790:LWE458792 MGA458790:MGA458792 MPW458790:MPW458792 MZS458790:MZS458792 NJO458790:NJO458792 NTK458790:NTK458792 ODG458790:ODG458792 ONC458790:ONC458792 OWY458790:OWY458792 PGU458790:PGU458792 PQQ458790:PQQ458792 QAM458790:QAM458792 QKI458790:QKI458792 QUE458790:QUE458792 REA458790:REA458792 RNW458790:RNW458792 RXS458790:RXS458792 SHO458790:SHO458792 SRK458790:SRK458792 TBG458790:TBG458792 TLC458790:TLC458792 TUY458790:TUY458792 UEU458790:UEU458792 UOQ458790:UOQ458792 UYM458790:UYM458792 VII458790:VII458792 VSE458790:VSE458792 WCA458790:WCA458792 WLW458790:WLW458792 WVS458790:WVS458792 K524326:K524328 JG524326:JG524328 TC524326:TC524328 ACY524326:ACY524328 AMU524326:AMU524328 AWQ524326:AWQ524328 BGM524326:BGM524328 BQI524326:BQI524328 CAE524326:CAE524328 CKA524326:CKA524328 CTW524326:CTW524328 DDS524326:DDS524328 DNO524326:DNO524328 DXK524326:DXK524328 EHG524326:EHG524328 ERC524326:ERC524328 FAY524326:FAY524328 FKU524326:FKU524328 FUQ524326:FUQ524328 GEM524326:GEM524328 GOI524326:GOI524328 GYE524326:GYE524328 HIA524326:HIA524328 HRW524326:HRW524328 IBS524326:IBS524328 ILO524326:ILO524328 IVK524326:IVK524328 JFG524326:JFG524328 JPC524326:JPC524328 JYY524326:JYY524328 KIU524326:KIU524328 KSQ524326:KSQ524328 LCM524326:LCM524328 LMI524326:LMI524328 LWE524326:LWE524328 MGA524326:MGA524328 MPW524326:MPW524328 MZS524326:MZS524328 NJO524326:NJO524328 NTK524326:NTK524328 ODG524326:ODG524328 ONC524326:ONC524328 OWY524326:OWY524328 PGU524326:PGU524328 PQQ524326:PQQ524328 QAM524326:QAM524328 QKI524326:QKI524328 QUE524326:QUE524328 REA524326:REA524328 RNW524326:RNW524328 RXS524326:RXS524328 SHO524326:SHO524328 SRK524326:SRK524328 TBG524326:TBG524328 TLC524326:TLC524328 TUY524326:TUY524328 UEU524326:UEU524328 UOQ524326:UOQ524328 UYM524326:UYM524328 VII524326:VII524328 VSE524326:VSE524328 WCA524326:WCA524328 WLW524326:WLW524328 WVS524326:WVS524328 K589862:K589864 JG589862:JG589864 TC589862:TC589864 ACY589862:ACY589864 AMU589862:AMU589864 AWQ589862:AWQ589864 BGM589862:BGM589864 BQI589862:BQI589864 CAE589862:CAE589864 CKA589862:CKA589864 CTW589862:CTW589864 DDS589862:DDS589864 DNO589862:DNO589864 DXK589862:DXK589864 EHG589862:EHG589864 ERC589862:ERC589864 FAY589862:FAY589864 FKU589862:FKU589864 FUQ589862:FUQ589864 GEM589862:GEM589864 GOI589862:GOI589864 GYE589862:GYE589864 HIA589862:HIA589864 HRW589862:HRW589864 IBS589862:IBS589864 ILO589862:ILO589864 IVK589862:IVK589864 JFG589862:JFG589864 JPC589862:JPC589864 JYY589862:JYY589864 KIU589862:KIU589864 KSQ589862:KSQ589864 LCM589862:LCM589864 LMI589862:LMI589864 LWE589862:LWE589864 MGA589862:MGA589864 MPW589862:MPW589864 MZS589862:MZS589864 NJO589862:NJO589864 NTK589862:NTK589864 ODG589862:ODG589864 ONC589862:ONC589864 OWY589862:OWY589864 PGU589862:PGU589864 PQQ589862:PQQ589864 QAM589862:QAM589864 QKI589862:QKI589864 QUE589862:QUE589864 REA589862:REA589864 RNW589862:RNW589864 RXS589862:RXS589864 SHO589862:SHO589864 SRK589862:SRK589864 TBG589862:TBG589864 TLC589862:TLC589864 TUY589862:TUY589864 UEU589862:UEU589864 UOQ589862:UOQ589864 UYM589862:UYM589864 VII589862:VII589864 VSE589862:VSE589864 WCA589862:WCA589864 WLW589862:WLW589864 WVS589862:WVS589864 K655398:K655400 JG655398:JG655400 TC655398:TC655400 ACY655398:ACY655400 AMU655398:AMU655400 AWQ655398:AWQ655400 BGM655398:BGM655400 BQI655398:BQI655400 CAE655398:CAE655400 CKA655398:CKA655400 CTW655398:CTW655400 DDS655398:DDS655400 DNO655398:DNO655400 DXK655398:DXK655400 EHG655398:EHG655400 ERC655398:ERC655400 FAY655398:FAY655400 FKU655398:FKU655400 FUQ655398:FUQ655400 GEM655398:GEM655400 GOI655398:GOI655400 GYE655398:GYE655400 HIA655398:HIA655400 HRW655398:HRW655400 IBS655398:IBS655400 ILO655398:ILO655400 IVK655398:IVK655400 JFG655398:JFG655400 JPC655398:JPC655400 JYY655398:JYY655400 KIU655398:KIU655400 KSQ655398:KSQ655400 LCM655398:LCM655400 LMI655398:LMI655400 LWE655398:LWE655400 MGA655398:MGA655400 MPW655398:MPW655400 MZS655398:MZS655400 NJO655398:NJO655400 NTK655398:NTK655400 ODG655398:ODG655400 ONC655398:ONC655400 OWY655398:OWY655400 PGU655398:PGU655400 PQQ655398:PQQ655400 QAM655398:QAM655400 QKI655398:QKI655400 QUE655398:QUE655400 REA655398:REA655400 RNW655398:RNW655400 RXS655398:RXS655400 SHO655398:SHO655400 SRK655398:SRK655400 TBG655398:TBG655400 TLC655398:TLC655400 TUY655398:TUY655400 UEU655398:UEU655400 UOQ655398:UOQ655400 UYM655398:UYM655400 VII655398:VII655400 VSE655398:VSE655400 WCA655398:WCA655400 WLW655398:WLW655400 WVS655398:WVS655400 K720934:K720936 JG720934:JG720936 TC720934:TC720936 ACY720934:ACY720936 AMU720934:AMU720936 AWQ720934:AWQ720936 BGM720934:BGM720936 BQI720934:BQI720936 CAE720934:CAE720936 CKA720934:CKA720936 CTW720934:CTW720936 DDS720934:DDS720936 DNO720934:DNO720936 DXK720934:DXK720936 EHG720934:EHG720936 ERC720934:ERC720936 FAY720934:FAY720936 FKU720934:FKU720936 FUQ720934:FUQ720936 GEM720934:GEM720936 GOI720934:GOI720936 GYE720934:GYE720936 HIA720934:HIA720936 HRW720934:HRW720936 IBS720934:IBS720936 ILO720934:ILO720936 IVK720934:IVK720936 JFG720934:JFG720936 JPC720934:JPC720936 JYY720934:JYY720936 KIU720934:KIU720936 KSQ720934:KSQ720936 LCM720934:LCM720936 LMI720934:LMI720936 LWE720934:LWE720936 MGA720934:MGA720936 MPW720934:MPW720936 MZS720934:MZS720936 NJO720934:NJO720936 NTK720934:NTK720936 ODG720934:ODG720936 ONC720934:ONC720936 OWY720934:OWY720936 PGU720934:PGU720936 PQQ720934:PQQ720936 QAM720934:QAM720936 QKI720934:QKI720936 QUE720934:QUE720936 REA720934:REA720936 RNW720934:RNW720936 RXS720934:RXS720936 SHO720934:SHO720936 SRK720934:SRK720936 TBG720934:TBG720936 TLC720934:TLC720936 TUY720934:TUY720936 UEU720934:UEU720936 UOQ720934:UOQ720936 UYM720934:UYM720936 VII720934:VII720936 VSE720934:VSE720936 WCA720934:WCA720936 WLW720934:WLW720936 WVS720934:WVS720936 K786470:K786472 JG786470:JG786472 TC786470:TC786472 ACY786470:ACY786472 AMU786470:AMU786472 AWQ786470:AWQ786472 BGM786470:BGM786472 BQI786470:BQI786472 CAE786470:CAE786472 CKA786470:CKA786472 CTW786470:CTW786472 DDS786470:DDS786472 DNO786470:DNO786472 DXK786470:DXK786472 EHG786470:EHG786472 ERC786470:ERC786472 FAY786470:FAY786472 FKU786470:FKU786472 FUQ786470:FUQ786472 GEM786470:GEM786472 GOI786470:GOI786472 GYE786470:GYE786472 HIA786470:HIA786472 HRW786470:HRW786472 IBS786470:IBS786472 ILO786470:ILO786472 IVK786470:IVK786472 JFG786470:JFG786472 JPC786470:JPC786472 JYY786470:JYY786472 KIU786470:KIU786472 KSQ786470:KSQ786472 LCM786470:LCM786472 LMI786470:LMI786472 LWE786470:LWE786472 MGA786470:MGA786472 MPW786470:MPW786472 MZS786470:MZS786472 NJO786470:NJO786472 NTK786470:NTK786472 ODG786470:ODG786472 ONC786470:ONC786472 OWY786470:OWY786472 PGU786470:PGU786472 PQQ786470:PQQ786472 QAM786470:QAM786472 QKI786470:QKI786472 QUE786470:QUE786472 REA786470:REA786472 RNW786470:RNW786472 RXS786470:RXS786472 SHO786470:SHO786472 SRK786470:SRK786472 TBG786470:TBG786472 TLC786470:TLC786472 TUY786470:TUY786472 UEU786470:UEU786472 UOQ786470:UOQ786472 UYM786470:UYM786472 VII786470:VII786472 VSE786470:VSE786472 WCA786470:WCA786472 WLW786470:WLW786472 WVS786470:WVS786472 K852006:K852008 JG852006:JG852008 TC852006:TC852008 ACY852006:ACY852008 AMU852006:AMU852008 AWQ852006:AWQ852008 BGM852006:BGM852008 BQI852006:BQI852008 CAE852006:CAE852008 CKA852006:CKA852008 CTW852006:CTW852008 DDS852006:DDS852008 DNO852006:DNO852008 DXK852006:DXK852008 EHG852006:EHG852008 ERC852006:ERC852008 FAY852006:FAY852008 FKU852006:FKU852008 FUQ852006:FUQ852008 GEM852006:GEM852008 GOI852006:GOI852008 GYE852006:GYE852008 HIA852006:HIA852008 HRW852006:HRW852008 IBS852006:IBS852008 ILO852006:ILO852008 IVK852006:IVK852008 JFG852006:JFG852008 JPC852006:JPC852008 JYY852006:JYY852008 KIU852006:KIU852008 KSQ852006:KSQ852008 LCM852006:LCM852008 LMI852006:LMI852008 LWE852006:LWE852008 MGA852006:MGA852008 MPW852006:MPW852008 MZS852006:MZS852008 NJO852006:NJO852008 NTK852006:NTK852008 ODG852006:ODG852008 ONC852006:ONC852008 OWY852006:OWY852008 PGU852006:PGU852008 PQQ852006:PQQ852008 QAM852006:QAM852008 QKI852006:QKI852008 QUE852006:QUE852008 REA852006:REA852008 RNW852006:RNW852008 RXS852006:RXS852008 SHO852006:SHO852008 SRK852006:SRK852008 TBG852006:TBG852008 TLC852006:TLC852008 TUY852006:TUY852008 UEU852006:UEU852008 UOQ852006:UOQ852008 UYM852006:UYM852008 VII852006:VII852008 VSE852006:VSE852008 WCA852006:WCA852008 WLW852006:WLW852008 WVS852006:WVS852008 K917542:K917544 JG917542:JG917544 TC917542:TC917544 ACY917542:ACY917544 AMU917542:AMU917544 AWQ917542:AWQ917544 BGM917542:BGM917544 BQI917542:BQI917544 CAE917542:CAE917544 CKA917542:CKA917544 CTW917542:CTW917544 DDS917542:DDS917544 DNO917542:DNO917544 DXK917542:DXK917544 EHG917542:EHG917544 ERC917542:ERC917544 FAY917542:FAY917544 FKU917542:FKU917544 FUQ917542:FUQ917544 GEM917542:GEM917544 GOI917542:GOI917544 GYE917542:GYE917544 HIA917542:HIA917544 HRW917542:HRW917544 IBS917542:IBS917544 ILO917542:ILO917544 IVK917542:IVK917544 JFG917542:JFG917544 JPC917542:JPC917544 JYY917542:JYY917544 KIU917542:KIU917544 KSQ917542:KSQ917544 LCM917542:LCM917544 LMI917542:LMI917544 LWE917542:LWE917544 MGA917542:MGA917544 MPW917542:MPW917544 MZS917542:MZS917544 NJO917542:NJO917544 NTK917542:NTK917544 ODG917542:ODG917544 ONC917542:ONC917544 OWY917542:OWY917544 PGU917542:PGU917544 PQQ917542:PQQ917544 QAM917542:QAM917544 QKI917542:QKI917544 QUE917542:QUE917544 REA917542:REA917544 RNW917542:RNW917544 RXS917542:RXS917544 SHO917542:SHO917544 SRK917542:SRK917544 TBG917542:TBG917544 TLC917542:TLC917544 TUY917542:TUY917544 UEU917542:UEU917544 UOQ917542:UOQ917544 UYM917542:UYM917544 VII917542:VII917544 VSE917542:VSE917544 WCA917542:WCA917544 WLW917542:WLW917544 WVS917542:WVS917544 K983078:K983080 JG983078:JG983080 TC983078:TC983080 ACY983078:ACY983080 AMU983078:AMU983080 AWQ983078:AWQ983080 BGM983078:BGM983080 BQI983078:BQI983080 CAE983078:CAE983080 CKA983078:CKA983080 CTW983078:CTW983080 DDS983078:DDS983080 DNO983078:DNO983080 DXK983078:DXK983080 EHG983078:EHG983080 ERC983078:ERC983080 FAY983078:FAY983080 FKU983078:FKU983080 FUQ983078:FUQ983080 GEM983078:GEM983080 GOI983078:GOI983080 GYE983078:GYE983080 HIA983078:HIA983080 HRW983078:HRW983080 IBS983078:IBS983080 ILO983078:ILO983080 IVK983078:IVK983080 JFG983078:JFG983080 JPC983078:JPC983080 JYY983078:JYY983080 KIU983078:KIU983080 KSQ983078:KSQ983080 LCM983078:LCM983080 LMI983078:LMI983080 LWE983078:LWE983080 MGA983078:MGA983080 MPW983078:MPW983080 MZS983078:MZS983080 NJO983078:NJO983080 NTK983078:NTK983080 ODG983078:ODG983080 ONC983078:ONC983080 OWY983078:OWY983080 PGU983078:PGU983080 PQQ983078:PQQ983080 QAM983078:QAM983080 QKI983078:QKI983080 QUE983078:QUE983080 REA983078:REA983080 RNW983078:RNW983080 RXS983078:RXS983080 SHO983078:SHO983080 SRK983078:SRK983080 TBG983078:TBG983080 TLC983078:TLC983080 TUY983078:TUY983080 UEU983078:UEU983080 UOQ983078:UOQ983080 UYM983078:UYM983080 VII983078:VII983080 VSE983078:VSE983080 WCA983078:WCA983080 WLW983078:WLW983080 WVS983078:WVS983080 K47 JG47 TC47 ACY47 AMU47 AWQ47 BGM47 BQI47 CAE47 CKA47 CTW47 DDS47 DNO47 DXK47 EHG47 ERC47 FAY47 FKU47 FUQ47 GEM47 GOI47 GYE47 HIA47 HRW47 IBS47 ILO47 IVK47 JFG47 JPC47 JYY47 KIU47 KSQ47 LCM47 LMI47 LWE47 MGA47 MPW47 MZS47 NJO47 NTK47 ODG47 ONC47 OWY47 PGU47 PQQ47 QAM47 QKI47 QUE47 REA47 RNW47 RXS47 SHO47 SRK47 TBG47 TLC47 TUY47 UEU47 UOQ47 UYM47 VII47 VSE47 WCA47 WLW47 WVS47 K65583 JG65583 TC65583 ACY65583 AMU65583 AWQ65583 BGM65583 BQI65583 CAE65583 CKA65583 CTW65583 DDS65583 DNO65583 DXK65583 EHG65583 ERC65583 FAY65583 FKU65583 FUQ65583 GEM65583 GOI65583 GYE65583 HIA65583 HRW65583 IBS65583 ILO65583 IVK65583 JFG65583 JPC65583 JYY65583 KIU65583 KSQ65583 LCM65583 LMI65583 LWE65583 MGA65583 MPW65583 MZS65583 NJO65583 NTK65583 ODG65583 ONC65583 OWY65583 PGU65583 PQQ65583 QAM65583 QKI65583 QUE65583 REA65583 RNW65583 RXS65583 SHO65583 SRK65583 TBG65583 TLC65583 TUY65583 UEU65583 UOQ65583 UYM65583 VII65583 VSE65583 WCA65583 WLW65583 WVS65583 K131119 JG131119 TC131119 ACY131119 AMU131119 AWQ131119 BGM131119 BQI131119 CAE131119 CKA131119 CTW131119 DDS131119 DNO131119 DXK131119 EHG131119 ERC131119 FAY131119 FKU131119 FUQ131119 GEM131119 GOI131119 GYE131119 HIA131119 HRW131119 IBS131119 ILO131119 IVK131119 JFG131119 JPC131119 JYY131119 KIU131119 KSQ131119 LCM131119 LMI131119 LWE131119 MGA131119 MPW131119 MZS131119 NJO131119 NTK131119 ODG131119 ONC131119 OWY131119 PGU131119 PQQ131119 QAM131119 QKI131119 QUE131119 REA131119 RNW131119 RXS131119 SHO131119 SRK131119 TBG131119 TLC131119 TUY131119 UEU131119 UOQ131119 UYM131119 VII131119 VSE131119 WCA131119 WLW131119 WVS131119 K196655 JG196655 TC196655 ACY196655 AMU196655 AWQ196655 BGM196655 BQI196655 CAE196655 CKA196655 CTW196655 DDS196655 DNO196655 DXK196655 EHG196655 ERC196655 FAY196655 FKU196655 FUQ196655 GEM196655 GOI196655 GYE196655 HIA196655 HRW196655 IBS196655 ILO196655 IVK196655 JFG196655 JPC196655 JYY196655 KIU196655 KSQ196655 LCM196655 LMI196655 LWE196655 MGA196655 MPW196655 MZS196655 NJO196655 NTK196655 ODG196655 ONC196655 OWY196655 PGU196655 PQQ196655 QAM196655 QKI196655 QUE196655 REA196655 RNW196655 RXS196655 SHO196655 SRK196655 TBG196655 TLC196655 TUY196655 UEU196655 UOQ196655 UYM196655 VII196655 VSE196655 WCA196655 WLW196655 WVS196655 K262191 JG262191 TC262191 ACY262191 AMU262191 AWQ262191 BGM262191 BQI262191 CAE262191 CKA262191 CTW262191 DDS262191 DNO262191 DXK262191 EHG262191 ERC262191 FAY262191 FKU262191 FUQ262191 GEM262191 GOI262191 GYE262191 HIA262191 HRW262191 IBS262191 ILO262191 IVK262191 JFG262191 JPC262191 JYY262191 KIU262191 KSQ262191 LCM262191 LMI262191 LWE262191 MGA262191 MPW262191 MZS262191 NJO262191 NTK262191 ODG262191 ONC262191 OWY262191 PGU262191 PQQ262191 QAM262191 QKI262191 QUE262191 REA262191 RNW262191 RXS262191 SHO262191 SRK262191 TBG262191 TLC262191 TUY262191 UEU262191 UOQ262191 UYM262191 VII262191 VSE262191 WCA262191 WLW262191 WVS262191 K327727 JG327727 TC327727 ACY327727 AMU327727 AWQ327727 BGM327727 BQI327727 CAE327727 CKA327727 CTW327727 DDS327727 DNO327727 DXK327727 EHG327727 ERC327727 FAY327727 FKU327727 FUQ327727 GEM327727 GOI327727 GYE327727 HIA327727 HRW327727 IBS327727 ILO327727 IVK327727 JFG327727 JPC327727 JYY327727 KIU327727 KSQ327727 LCM327727 LMI327727 LWE327727 MGA327727 MPW327727 MZS327727 NJO327727 NTK327727 ODG327727 ONC327727 OWY327727 PGU327727 PQQ327727 QAM327727 QKI327727 QUE327727 REA327727 RNW327727 RXS327727 SHO327727 SRK327727 TBG327727 TLC327727 TUY327727 UEU327727 UOQ327727 UYM327727 VII327727 VSE327727 WCA327727 WLW327727 WVS327727 K393263 JG393263 TC393263 ACY393263 AMU393263 AWQ393263 BGM393263 BQI393263 CAE393263 CKA393263 CTW393263 DDS393263 DNO393263 DXK393263 EHG393263 ERC393263 FAY393263 FKU393263 FUQ393263 GEM393263 GOI393263 GYE393263 HIA393263 HRW393263 IBS393263 ILO393263 IVK393263 JFG393263 JPC393263 JYY393263 KIU393263 KSQ393263 LCM393263 LMI393263 LWE393263 MGA393263 MPW393263 MZS393263 NJO393263 NTK393263 ODG393263 ONC393263 OWY393263 PGU393263 PQQ393263 QAM393263 QKI393263 QUE393263 REA393263 RNW393263 RXS393263 SHO393263 SRK393263 TBG393263 TLC393263 TUY393263 UEU393263 UOQ393263 UYM393263 VII393263 VSE393263 WCA393263 WLW393263 WVS393263 K458799 JG458799 TC458799 ACY458799 AMU458799 AWQ458799 BGM458799 BQI458799 CAE458799 CKA458799 CTW458799 DDS458799 DNO458799 DXK458799 EHG458799 ERC458799 FAY458799 FKU458799 FUQ458799 GEM458799 GOI458799 GYE458799 HIA458799 HRW458799 IBS458799 ILO458799 IVK458799 JFG458799 JPC458799 JYY458799 KIU458799 KSQ458799 LCM458799 LMI458799 LWE458799 MGA458799 MPW458799 MZS458799 NJO458799 NTK458799 ODG458799 ONC458799 OWY458799 PGU458799 PQQ458799 QAM458799 QKI458799 QUE458799 REA458799 RNW458799 RXS458799 SHO458799 SRK458799 TBG458799 TLC458799 TUY458799 UEU458799 UOQ458799 UYM458799 VII458799 VSE458799 WCA458799 WLW458799 WVS458799 K524335 JG524335 TC524335 ACY524335 AMU524335 AWQ524335 BGM524335 BQI524335 CAE524335 CKA524335 CTW524335 DDS524335 DNO524335 DXK524335 EHG524335 ERC524335 FAY524335 FKU524335 FUQ524335 GEM524335 GOI524335 GYE524335 HIA524335 HRW524335 IBS524335 ILO524335 IVK524335 JFG524335 JPC524335 JYY524335 KIU524335 KSQ524335 LCM524335 LMI524335 LWE524335 MGA524335 MPW524335 MZS524335 NJO524335 NTK524335 ODG524335 ONC524335 OWY524335 PGU524335 PQQ524335 QAM524335 QKI524335 QUE524335 REA524335 RNW524335 RXS524335 SHO524335 SRK524335 TBG524335 TLC524335 TUY524335 UEU524335 UOQ524335 UYM524335 VII524335 VSE524335 WCA524335 WLW524335 WVS524335 K589871 JG589871 TC589871 ACY589871 AMU589871 AWQ589871 BGM589871 BQI589871 CAE589871 CKA589871 CTW589871 DDS589871 DNO589871 DXK589871 EHG589871 ERC589871 FAY589871 FKU589871 FUQ589871 GEM589871 GOI589871 GYE589871 HIA589871 HRW589871 IBS589871 ILO589871 IVK589871 JFG589871 JPC589871 JYY589871 KIU589871 KSQ589871 LCM589871 LMI589871 LWE589871 MGA589871 MPW589871 MZS589871 NJO589871 NTK589871 ODG589871 ONC589871 OWY589871 PGU589871 PQQ589871 QAM589871 QKI589871 QUE589871 REA589871 RNW589871 RXS589871 SHO589871 SRK589871 TBG589871 TLC589871 TUY589871 UEU589871 UOQ589871 UYM589871 VII589871 VSE589871 WCA589871 WLW589871 WVS589871 K655407 JG655407 TC655407 ACY655407 AMU655407 AWQ655407 BGM655407 BQI655407 CAE655407 CKA655407 CTW655407 DDS655407 DNO655407 DXK655407 EHG655407 ERC655407 FAY655407 FKU655407 FUQ655407 GEM655407 GOI655407 GYE655407 HIA655407 HRW655407 IBS655407 ILO655407 IVK655407 JFG655407 JPC655407 JYY655407 KIU655407 KSQ655407 LCM655407 LMI655407 LWE655407 MGA655407 MPW655407 MZS655407 NJO655407 NTK655407 ODG655407 ONC655407 OWY655407 PGU655407 PQQ655407 QAM655407 QKI655407 QUE655407 REA655407 RNW655407 RXS655407 SHO655407 SRK655407 TBG655407 TLC655407 TUY655407 UEU655407 UOQ655407 UYM655407 VII655407 VSE655407 WCA655407 WLW655407 WVS655407 K720943 JG720943 TC720943 ACY720943 AMU720943 AWQ720943 BGM720943 BQI720943 CAE720943 CKA720943 CTW720943 DDS720943 DNO720943 DXK720943 EHG720943 ERC720943 FAY720943 FKU720943 FUQ720943 GEM720943 GOI720943 GYE720943 HIA720943 HRW720943 IBS720943 ILO720943 IVK720943 JFG720943 JPC720943 JYY720943 KIU720943 KSQ720943 LCM720943 LMI720943 LWE720943 MGA720943 MPW720943 MZS720943 NJO720943 NTK720943 ODG720943 ONC720943 OWY720943 PGU720943 PQQ720943 QAM720943 QKI720943 QUE720943 REA720943 RNW720943 RXS720943 SHO720943 SRK720943 TBG720943 TLC720943 TUY720943 UEU720943 UOQ720943 UYM720943 VII720943 VSE720943 WCA720943 WLW720943 WVS720943 K786479 JG786479 TC786479 ACY786479 AMU786479 AWQ786479 BGM786479 BQI786479 CAE786479 CKA786479 CTW786479 DDS786479 DNO786479 DXK786479 EHG786479 ERC786479 FAY786479 FKU786479 FUQ786479 GEM786479 GOI786479 GYE786479 HIA786479 HRW786479 IBS786479 ILO786479 IVK786479 JFG786479 JPC786479 JYY786479 KIU786479 KSQ786479 LCM786479 LMI786479 LWE786479 MGA786479 MPW786479 MZS786479 NJO786479 NTK786479 ODG786479 ONC786479 OWY786479 PGU786479 PQQ786479 QAM786479 QKI786479 QUE786479 REA786479 RNW786479 RXS786479 SHO786479 SRK786479 TBG786479 TLC786479 TUY786479 UEU786479 UOQ786479 UYM786479 VII786479 VSE786479 WCA786479 WLW786479 WVS786479 K852015 JG852015 TC852015 ACY852015 AMU852015 AWQ852015 BGM852015 BQI852015 CAE852015 CKA852015 CTW852015 DDS852015 DNO852015 DXK852015 EHG852015 ERC852015 FAY852015 FKU852015 FUQ852015 GEM852015 GOI852015 GYE852015 HIA852015 HRW852015 IBS852015 ILO852015 IVK852015 JFG852015 JPC852015 JYY852015 KIU852015 KSQ852015 LCM852015 LMI852015 LWE852015 MGA852015 MPW852015 MZS852015 NJO852015 NTK852015 ODG852015 ONC852015 OWY852015 PGU852015 PQQ852015 QAM852015 QKI852015 QUE852015 REA852015 RNW852015 RXS852015 SHO852015 SRK852015 TBG852015 TLC852015 TUY852015 UEU852015 UOQ852015 UYM852015 VII852015 VSE852015 WCA852015 WLW852015 WVS852015 K917551 JG917551 TC917551 ACY917551 AMU917551 AWQ917551 BGM917551 BQI917551 CAE917551 CKA917551 CTW917551 DDS917551 DNO917551 DXK917551 EHG917551 ERC917551 FAY917551 FKU917551 FUQ917551 GEM917551 GOI917551 GYE917551 HIA917551 HRW917551 IBS917551 ILO917551 IVK917551 JFG917551 JPC917551 JYY917551 KIU917551 KSQ917551 LCM917551 LMI917551 LWE917551 MGA917551 MPW917551 MZS917551 NJO917551 NTK917551 ODG917551 ONC917551 OWY917551 PGU917551 PQQ917551 QAM917551 QKI917551 QUE917551 REA917551 RNW917551 RXS917551 SHO917551 SRK917551 TBG917551 TLC917551 TUY917551 UEU917551 UOQ917551 UYM917551 VII917551 VSE917551 WCA917551 WLW917551 WVS917551 K983087 JG983087 TC983087 ACY983087 AMU983087 AWQ983087 BGM983087 BQI983087 CAE983087 CKA983087 CTW983087 DDS983087 DNO983087 DXK983087 EHG983087 ERC983087 FAY983087 FKU983087 FUQ983087 GEM983087 GOI983087 GYE983087 HIA983087 HRW983087 IBS983087 ILO983087 IVK983087 JFG983087 JPC983087 JYY983087 KIU983087 KSQ983087 LCM983087 LMI983087 LWE983087 MGA983087 MPW983087 MZS983087 NJO983087 NTK983087 ODG983087 ONC983087 OWY983087 PGU983087 PQQ983087 QAM983087 QKI983087 QUE983087 REA983087 RNW983087 RXS983087 SHO983087 SRK983087 TBG983087 TLC983087 TUY983087 UEU983087 UOQ983087 UYM983087 VII983087 VSE983087 WCA983087 WLW983087 WVS983087" xr:uid="{F38BCFE9-8DB2-40C6-8D76-D41F2B1CE7F1}"/>
  </dataValidations>
  <pageMargins left="0" right="0" top="0" bottom="0" header="0" footer="0"/>
  <pageSetup paperSize="8" scale="65"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0126-BC5C-46BB-83DC-9EEBDF2DC311}">
  <sheetPr>
    <tabColor theme="2" tint="-0.249977111117893"/>
  </sheetPr>
  <dimension ref="A2:R140"/>
  <sheetViews>
    <sheetView topLeftCell="E13" zoomScale="85" zoomScaleNormal="85" workbookViewId="0">
      <selection activeCell="K17" sqref="K17"/>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992700</v>
      </c>
    </row>
    <row r="3" spans="1:18" ht="20.100000000000001" customHeight="1">
      <c r="C3" s="2" t="s">
        <v>3</v>
      </c>
      <c r="D3" s="2"/>
      <c r="E3" s="2"/>
      <c r="F3" s="13" t="s">
        <v>2638</v>
      </c>
      <c r="I3" s="1304" t="s">
        <v>5036</v>
      </c>
      <c r="J3" s="1304"/>
      <c r="K3" s="1304"/>
      <c r="L3" s="1304"/>
    </row>
    <row r="4" spans="1:18" ht="20.100000000000001" customHeight="1">
      <c r="C4" s="2" t="s">
        <v>1516</v>
      </c>
      <c r="D4" s="2"/>
      <c r="E4" s="2"/>
      <c r="F4" s="13" t="s">
        <v>5037</v>
      </c>
      <c r="I4" s="1304"/>
      <c r="J4" s="1304"/>
      <c r="K4" s="1304"/>
      <c r="L4" s="1304"/>
    </row>
    <row r="5" spans="1:18" ht="20.100000000000001" customHeight="1">
      <c r="C5" s="2" t="s">
        <v>8</v>
      </c>
      <c r="D5" s="2"/>
      <c r="E5" s="2"/>
      <c r="F5" s="18">
        <v>45873</v>
      </c>
      <c r="H5" s="932" t="s">
        <v>9</v>
      </c>
      <c r="I5" s="1306"/>
      <c r="J5" s="1490"/>
      <c r="K5" s="2061" t="s">
        <v>5038</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5039</v>
      </c>
      <c r="G11" s="398">
        <v>1</v>
      </c>
      <c r="H11" s="28">
        <v>840000</v>
      </c>
      <c r="I11" s="636">
        <f t="shared" ref="I11:I17" si="0">G11*H11</f>
        <v>840000</v>
      </c>
      <c r="J11" s="31"/>
      <c r="K11" s="73" t="s">
        <v>3209</v>
      </c>
      <c r="L11" s="73" t="s">
        <v>4982</v>
      </c>
      <c r="M11" s="27"/>
      <c r="N11" s="32">
        <v>45818</v>
      </c>
      <c r="O11" s="28"/>
      <c r="P11" s="40" t="s">
        <v>4983</v>
      </c>
      <c r="Q11" s="32"/>
      <c r="R11" s="33"/>
    </row>
    <row r="12" spans="1:18" s="4" customFormat="1" ht="19.7" customHeight="1">
      <c r="A12" s="398" t="s">
        <v>3207</v>
      </c>
      <c r="B12" s="112">
        <v>3</v>
      </c>
      <c r="C12" s="1078">
        <f t="shared" ref="C12:C17" si="1">+C11+1</f>
        <v>2</v>
      </c>
      <c r="D12" s="396" t="s">
        <v>309</v>
      </c>
      <c r="E12" s="28" t="s">
        <v>309</v>
      </c>
      <c r="F12" s="73" t="s">
        <v>3212</v>
      </c>
      <c r="G12" s="398">
        <v>1</v>
      </c>
      <c r="H12" s="28">
        <v>62000</v>
      </c>
      <c r="I12" s="636">
        <f t="shared" si="0"/>
        <v>62000</v>
      </c>
      <c r="J12" s="31"/>
      <c r="K12" s="73" t="s">
        <v>3213</v>
      </c>
      <c r="L12" s="27"/>
      <c r="M12" s="27"/>
      <c r="N12" s="32">
        <v>45818</v>
      </c>
      <c r="O12" s="28"/>
      <c r="P12" s="40" t="s">
        <v>4983</v>
      </c>
      <c r="Q12" s="32"/>
      <c r="R12" s="33"/>
    </row>
    <row r="13" spans="1:18" s="4" customFormat="1" ht="19.7" customHeight="1">
      <c r="A13" s="398" t="s">
        <v>3207</v>
      </c>
      <c r="B13" s="1121">
        <v>9</v>
      </c>
      <c r="C13" s="1078">
        <f t="shared" si="1"/>
        <v>3</v>
      </c>
      <c r="D13" s="396" t="s">
        <v>309</v>
      </c>
      <c r="E13" s="28" t="s">
        <v>309</v>
      </c>
      <c r="F13" s="73" t="s">
        <v>5040</v>
      </c>
      <c r="G13" s="398">
        <v>1</v>
      </c>
      <c r="H13" s="28">
        <v>25000</v>
      </c>
      <c r="I13" s="636">
        <f t="shared" si="0"/>
        <v>25000</v>
      </c>
      <c r="J13" s="31"/>
      <c r="K13" s="73" t="s">
        <v>5040</v>
      </c>
      <c r="L13" s="27"/>
      <c r="M13" s="27"/>
      <c r="N13" s="32">
        <v>45818</v>
      </c>
      <c r="O13" s="28"/>
      <c r="P13" s="40" t="s">
        <v>4983</v>
      </c>
      <c r="Q13" s="32"/>
      <c r="R13" s="33"/>
    </row>
    <row r="14" spans="1:18" s="4" customFormat="1" ht="19.7" customHeight="1">
      <c r="A14" s="398" t="s">
        <v>3207</v>
      </c>
      <c r="B14" s="1412">
        <v>1</v>
      </c>
      <c r="C14" s="1078">
        <f t="shared" si="1"/>
        <v>4</v>
      </c>
      <c r="D14" s="396" t="s">
        <v>309</v>
      </c>
      <c r="E14" s="28" t="s">
        <v>309</v>
      </c>
      <c r="F14" s="73" t="s">
        <v>4984</v>
      </c>
      <c r="G14" s="398">
        <v>2</v>
      </c>
      <c r="H14" s="28">
        <v>700</v>
      </c>
      <c r="I14" s="636">
        <f t="shared" si="0"/>
        <v>1400</v>
      </c>
      <c r="J14" s="31"/>
      <c r="K14" s="73" t="s">
        <v>4984</v>
      </c>
      <c r="L14" s="27"/>
      <c r="M14" s="27"/>
      <c r="N14" s="32">
        <v>45818</v>
      </c>
      <c r="O14" s="28"/>
      <c r="P14" s="40" t="s">
        <v>4983</v>
      </c>
      <c r="Q14" s="32"/>
      <c r="R14" s="33"/>
    </row>
    <row r="15" spans="1:18" s="4" customFormat="1" ht="19.7" customHeight="1">
      <c r="A15" s="398" t="s">
        <v>3207</v>
      </c>
      <c r="B15" s="1494">
        <v>2</v>
      </c>
      <c r="C15" s="1078">
        <f t="shared" si="1"/>
        <v>5</v>
      </c>
      <c r="D15" s="396" t="s">
        <v>309</v>
      </c>
      <c r="E15" s="28" t="s">
        <v>309</v>
      </c>
      <c r="F15" s="1495" t="s">
        <v>3214</v>
      </c>
      <c r="G15" s="398">
        <v>1</v>
      </c>
      <c r="H15" s="28">
        <v>50000</v>
      </c>
      <c r="I15" s="636">
        <f t="shared" si="0"/>
        <v>50000</v>
      </c>
      <c r="J15" s="31"/>
      <c r="K15" s="73" t="s">
        <v>1528</v>
      </c>
      <c r="L15" s="358"/>
      <c r="M15" s="27"/>
      <c r="N15" s="32">
        <v>45818</v>
      </c>
      <c r="O15" s="28"/>
      <c r="P15" s="40" t="s">
        <v>4983</v>
      </c>
      <c r="Q15" s="32"/>
      <c r="R15" s="33"/>
    </row>
    <row r="16" spans="1:18" s="4" customFormat="1" ht="19.7" customHeight="1">
      <c r="A16" s="398" t="s">
        <v>3207</v>
      </c>
      <c r="B16" s="313">
        <v>8</v>
      </c>
      <c r="C16" s="1078">
        <f t="shared" si="1"/>
        <v>6</v>
      </c>
      <c r="D16" s="396" t="s">
        <v>309</v>
      </c>
      <c r="E16" s="28" t="s">
        <v>309</v>
      </c>
      <c r="F16" s="320" t="s">
        <v>3215</v>
      </c>
      <c r="G16" s="405">
        <v>1</v>
      </c>
      <c r="H16" s="1496">
        <v>2300</v>
      </c>
      <c r="I16" s="636">
        <f t="shared" si="0"/>
        <v>2300</v>
      </c>
      <c r="J16" s="317"/>
      <c r="K16" s="1" t="s">
        <v>3216</v>
      </c>
      <c r="L16" s="358"/>
      <c r="M16" s="27"/>
      <c r="N16" s="32">
        <v>45818</v>
      </c>
      <c r="O16" s="28"/>
      <c r="P16" s="40" t="s">
        <v>4983</v>
      </c>
      <c r="Q16" s="32"/>
      <c r="R16" s="33"/>
    </row>
    <row r="17" spans="1:18" s="4" customFormat="1" ht="19.7" customHeight="1">
      <c r="A17" s="398" t="s">
        <v>3207</v>
      </c>
      <c r="B17" s="398">
        <v>1</v>
      </c>
      <c r="C17" s="1078">
        <f t="shared" si="1"/>
        <v>7</v>
      </c>
      <c r="D17" s="396" t="s">
        <v>309</v>
      </c>
      <c r="E17" s="28" t="s">
        <v>309</v>
      </c>
      <c r="F17" s="304" t="s">
        <v>1529</v>
      </c>
      <c r="G17" s="422">
        <v>1</v>
      </c>
      <c r="H17" s="256">
        <v>12000</v>
      </c>
      <c r="I17" s="636">
        <f t="shared" si="0"/>
        <v>12000</v>
      </c>
      <c r="J17" s="31"/>
      <c r="K17" s="1559" t="s">
        <v>4985</v>
      </c>
      <c r="L17" s="27"/>
      <c r="M17" s="27"/>
      <c r="N17" s="32"/>
      <c r="O17" s="28"/>
      <c r="P17" s="40"/>
      <c r="Q17" s="32"/>
      <c r="R17" s="33"/>
    </row>
    <row r="18" spans="1:18" s="4" customFormat="1" ht="19.7" customHeight="1">
      <c r="A18" s="27"/>
      <c r="B18" s="27"/>
      <c r="C18" s="28"/>
      <c r="D18" s="299"/>
      <c r="E18" s="299"/>
      <c r="F18" s="78"/>
      <c r="G18" s="1497"/>
      <c r="H18" s="256"/>
      <c r="I18" s="950"/>
      <c r="J18" s="217"/>
      <c r="K18" s="935"/>
      <c r="L18" s="27"/>
      <c r="M18" s="27"/>
      <c r="N18" s="32"/>
      <c r="O18" s="28"/>
      <c r="P18" s="40"/>
      <c r="Q18" s="32"/>
      <c r="R18" s="33"/>
    </row>
    <row r="19" spans="1:18" s="4" customFormat="1" ht="19.7" customHeight="1">
      <c r="A19" s="27"/>
      <c r="B19" s="27"/>
      <c r="C19" s="28"/>
      <c r="D19" s="299"/>
      <c r="E19" s="1498"/>
      <c r="F19" s="306">
        <f>SUM(I11:I18)</f>
        <v>992700</v>
      </c>
      <c r="G19" s="256"/>
      <c r="H19" s="256"/>
      <c r="I19" s="305"/>
      <c r="J19" s="217"/>
      <c r="K19" s="73"/>
      <c r="L19" s="1499" t="s">
        <v>4986</v>
      </c>
      <c r="M19" s="27"/>
      <c r="N19" s="32"/>
      <c r="O19" s="28"/>
      <c r="P19" s="40"/>
      <c r="Q19" s="32"/>
      <c r="R19" s="33"/>
    </row>
    <row r="20" spans="1:18" s="4" customFormat="1" ht="19.7" customHeight="1">
      <c r="A20" s="27"/>
      <c r="B20" s="27"/>
      <c r="C20" s="28"/>
      <c r="D20" s="636"/>
      <c r="E20" s="637"/>
      <c r="F20" s="393"/>
      <c r="G20" s="27"/>
      <c r="H20" s="27"/>
      <c r="I20" s="31"/>
      <c r="J20" s="217"/>
      <c r="K20" s="27"/>
      <c r="L20" s="1500"/>
      <c r="M20" s="27"/>
      <c r="N20" s="32"/>
      <c r="O20" s="28"/>
      <c r="P20" s="27"/>
      <c r="Q20" s="32"/>
      <c r="R20" s="33"/>
    </row>
    <row r="21" spans="1:18" s="4" customFormat="1" ht="19.7" customHeight="1">
      <c r="A21" s="27"/>
      <c r="B21" s="27"/>
      <c r="C21" s="28"/>
      <c r="D21" s="636"/>
      <c r="E21" s="637"/>
      <c r="F21" s="393"/>
      <c r="G21" s="27"/>
      <c r="H21" s="27"/>
      <c r="I21" s="31"/>
      <c r="J21" s="217"/>
      <c r="K21" s="27"/>
      <c r="L21" s="1500"/>
      <c r="M21" s="27"/>
      <c r="N21" s="32"/>
      <c r="O21" s="28"/>
      <c r="P21" s="27"/>
      <c r="Q21" s="32"/>
      <c r="R21" s="33"/>
    </row>
    <row r="22" spans="1:18" s="4" customFormat="1" ht="19.7" customHeight="1">
      <c r="A22" s="27"/>
      <c r="B22" s="27"/>
      <c r="C22" s="28"/>
      <c r="D22" s="28"/>
      <c r="E22" s="28"/>
      <c r="F22" s="27"/>
      <c r="G22" s="27"/>
      <c r="H22" s="27"/>
      <c r="I22" s="31"/>
      <c r="J22" s="217"/>
      <c r="K22" s="27"/>
      <c r="L22" s="1500"/>
      <c r="M22" s="27"/>
      <c r="N22" s="32"/>
      <c r="O22" s="28"/>
      <c r="P22" s="27"/>
      <c r="Q22" s="32"/>
      <c r="R22" s="33"/>
    </row>
    <row r="23" spans="1:18" s="4" customFormat="1" ht="19.7" customHeight="1">
      <c r="A23" s="27"/>
      <c r="B23" s="27"/>
      <c r="C23" s="28"/>
      <c r="D23" s="28"/>
      <c r="E23" s="28"/>
      <c r="F23" s="27"/>
      <c r="G23" s="27"/>
      <c r="H23" s="27"/>
      <c r="I23" s="31"/>
      <c r="J23" s="217"/>
      <c r="K23" s="27"/>
      <c r="L23" s="1501"/>
      <c r="M23" s="27"/>
      <c r="N23" s="32"/>
      <c r="O23" s="28"/>
      <c r="P23" s="27"/>
      <c r="Q23" s="32"/>
      <c r="R23" s="33"/>
    </row>
    <row r="24" spans="1:18" s="4" customFormat="1" ht="19.7" customHeight="1">
      <c r="A24" s="27"/>
      <c r="B24" s="27"/>
      <c r="C24" s="28"/>
      <c r="D24" s="1318"/>
      <c r="E24" s="1318"/>
      <c r="F24" s="1319" t="s">
        <v>2653</v>
      </c>
      <c r="G24" s="1320"/>
      <c r="H24" s="1321">
        <v>70000</v>
      </c>
      <c r="I24" s="1322">
        <f>G24*H24</f>
        <v>0</v>
      </c>
      <c r="J24" s="217"/>
      <c r="K24" s="27"/>
      <c r="L24" s="27"/>
      <c r="M24" s="27"/>
      <c r="N24" s="32"/>
      <c r="O24" s="28"/>
      <c r="P24" s="27"/>
      <c r="Q24" s="32"/>
      <c r="R24" s="33"/>
    </row>
    <row r="25" spans="1:18" s="4" customFormat="1" ht="19.7" customHeight="1">
      <c r="A25" s="27"/>
      <c r="B25" s="27"/>
      <c r="C25" s="28"/>
      <c r="D25" s="28"/>
      <c r="E25" s="28"/>
      <c r="F25" s="73" t="s">
        <v>808</v>
      </c>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131"/>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7" customHeight="1">
      <c r="C90" s="28"/>
      <c r="D90" s="28"/>
      <c r="E90" s="131"/>
      <c r="F90" s="73"/>
      <c r="G90" s="199"/>
      <c r="H90" s="27"/>
      <c r="I90" s="77"/>
      <c r="J90" s="217"/>
      <c r="K90" s="166"/>
      <c r="L90" s="27"/>
      <c r="M90" s="73"/>
      <c r="N90" s="32"/>
      <c r="O90" s="28"/>
      <c r="P90" s="27"/>
      <c r="Q90" s="32"/>
      <c r="R90" s="33"/>
    </row>
    <row r="91" spans="3:18" s="4" customFormat="1" ht="19.350000000000001" customHeight="1">
      <c r="C91" s="28"/>
      <c r="D91" s="131"/>
      <c r="E91" s="131"/>
      <c r="F91" s="73"/>
      <c r="G91" s="199"/>
      <c r="H91" s="27"/>
      <c r="I91" s="77"/>
      <c r="J91" s="217"/>
      <c r="K91" s="166"/>
      <c r="L91" s="27"/>
      <c r="M91" s="73"/>
      <c r="N91" s="32"/>
      <c r="O91" s="28"/>
      <c r="P91" s="27"/>
      <c r="Q91" s="32"/>
      <c r="R91" s="33"/>
    </row>
    <row r="92" spans="3:18" s="4" customFormat="1" ht="19.350000000000001" customHeight="1">
      <c r="C92" s="28"/>
      <c r="D92" s="131"/>
      <c r="E92" s="131"/>
      <c r="F92" s="156"/>
      <c r="G92" s="199"/>
      <c r="H92" s="27"/>
      <c r="I92" s="77"/>
      <c r="J92" s="217"/>
      <c r="K92" s="166"/>
      <c r="L92" s="27"/>
      <c r="M92" s="73"/>
      <c r="N92" s="32"/>
      <c r="O92" s="28"/>
      <c r="P92" s="27"/>
      <c r="Q92" s="32"/>
      <c r="R92" s="33"/>
    </row>
    <row r="93" spans="3:18" s="4" customFormat="1" ht="19.350000000000001"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131"/>
      <c r="E98" s="131"/>
      <c r="F98" s="264"/>
      <c r="G98" s="199"/>
      <c r="H98" s="27"/>
      <c r="I98" s="77"/>
      <c r="J98" s="217"/>
      <c r="K98" s="166"/>
      <c r="L98" s="27"/>
      <c r="M98" s="73"/>
      <c r="N98" s="32"/>
      <c r="O98" s="28"/>
      <c r="P98" s="27"/>
      <c r="Q98" s="32"/>
      <c r="R98" s="33"/>
    </row>
    <row r="99" spans="3:18" s="4" customFormat="1" ht="19.7" customHeight="1">
      <c r="C99" s="28"/>
      <c r="D99" s="28"/>
      <c r="E99" s="28"/>
      <c r="F99" s="73"/>
      <c r="G99" s="27"/>
      <c r="H99" s="77"/>
      <c r="I99" s="44"/>
      <c r="J99" s="377"/>
      <c r="K99" s="682"/>
      <c r="L99" s="27"/>
      <c r="M99" s="73"/>
      <c r="N99" s="32"/>
      <c r="O99" s="28"/>
      <c r="P99" s="27"/>
      <c r="Q99" s="32"/>
      <c r="R99" s="33"/>
    </row>
    <row r="100" spans="3:18" s="4" customFormat="1" ht="19.7" customHeight="1">
      <c r="C100" s="28"/>
      <c r="D100" s="28"/>
      <c r="E100" s="28"/>
      <c r="F100" s="73"/>
      <c r="G100" s="27"/>
      <c r="H100" s="77"/>
      <c r="I100" s="1323"/>
      <c r="J100" s="517"/>
      <c r="K100" s="682"/>
      <c r="L100" s="27"/>
      <c r="M100" s="73"/>
      <c r="N100" s="32"/>
      <c r="O100" s="28"/>
      <c r="P100" s="27"/>
      <c r="Q100" s="32"/>
      <c r="R100" s="33"/>
    </row>
    <row r="101" spans="3:18" s="4" customFormat="1" ht="19.7" customHeight="1">
      <c r="C101" s="28"/>
      <c r="D101" s="131"/>
      <c r="E101" s="131"/>
      <c r="F101" s="132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325"/>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325"/>
      <c r="L129" s="27"/>
      <c r="M129" s="73"/>
      <c r="N129" s="32"/>
      <c r="O129" s="28"/>
      <c r="P129" s="27"/>
      <c r="Q129" s="32"/>
      <c r="R129" s="33"/>
    </row>
    <row r="130" spans="1:18" s="4" customFormat="1" ht="19.7" customHeight="1">
      <c r="C130" s="28"/>
      <c r="D130" s="28"/>
      <c r="E130" s="28"/>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28"/>
      <c r="E133" s="28"/>
      <c r="F133" s="264"/>
      <c r="G133" s="199"/>
      <c r="H133" s="27"/>
      <c r="I133" s="77"/>
      <c r="J133" s="217"/>
      <c r="K133" s="166"/>
      <c r="L133" s="27"/>
      <c r="M133" s="73"/>
      <c r="N133" s="32"/>
      <c r="O133" s="28"/>
      <c r="P133" s="27"/>
      <c r="Q133" s="32"/>
      <c r="R133" s="33"/>
    </row>
    <row r="134" spans="1:18" s="4" customFormat="1" ht="19.350000000000001" customHeight="1">
      <c r="C134" s="28"/>
      <c r="D134" s="131"/>
      <c r="E134" s="131"/>
      <c r="F134" s="264"/>
      <c r="G134" s="199"/>
      <c r="H134" s="27"/>
      <c r="I134" s="77"/>
      <c r="J134" s="217"/>
      <c r="K134" s="166"/>
      <c r="L134" s="27"/>
      <c r="M134" s="73"/>
      <c r="N134" s="32"/>
      <c r="O134" s="28"/>
      <c r="P134" s="27"/>
      <c r="Q134" s="32"/>
      <c r="R134" s="33"/>
    </row>
    <row r="135" spans="1:18" s="4" customFormat="1" ht="19.7" customHeight="1">
      <c r="C135" s="28"/>
      <c r="D135" s="28"/>
      <c r="E135" s="28"/>
      <c r="F135" s="201"/>
      <c r="G135" s="826"/>
      <c r="H135" s="27"/>
      <c r="I135" s="77"/>
      <c r="J135" s="217"/>
      <c r="K135" s="134"/>
      <c r="L135" s="27"/>
      <c r="M135" s="27"/>
      <c r="N135" s="32"/>
      <c r="O135" s="28"/>
      <c r="P135" s="27"/>
      <c r="Q135" s="32"/>
      <c r="R135" s="33"/>
    </row>
    <row r="136" spans="1:18" s="4" customFormat="1" ht="19.7" customHeight="1">
      <c r="C136" s="28"/>
      <c r="D136" s="28"/>
      <c r="E136" s="28"/>
      <c r="F136" s="1326">
        <f>SUM(I85:I135)</f>
        <v>0</v>
      </c>
      <c r="G136" s="826"/>
      <c r="H136" s="27"/>
      <c r="I136" s="77"/>
      <c r="J136" s="217"/>
      <c r="K136" s="73"/>
      <c r="L136" s="27"/>
      <c r="M136" s="27"/>
      <c r="N136" s="32"/>
      <c r="O136" s="28"/>
      <c r="P136" s="27"/>
      <c r="Q136" s="32"/>
      <c r="R136" s="33"/>
    </row>
    <row r="137" spans="1:18" s="4" customFormat="1" ht="19.7" customHeight="1">
      <c r="C137" s="28"/>
      <c r="D137" s="28"/>
      <c r="E137" s="28"/>
      <c r="F137" s="73"/>
      <c r="G137" s="826"/>
      <c r="H137" s="27"/>
      <c r="I137" s="77"/>
      <c r="J137" s="217"/>
      <c r="K137" s="73"/>
      <c r="L137" s="27"/>
      <c r="M137" s="27"/>
      <c r="N137" s="32"/>
      <c r="O137" s="28"/>
      <c r="P137" s="27"/>
      <c r="Q137" s="32"/>
      <c r="R137" s="33"/>
    </row>
    <row r="138" spans="1:18" s="4" customFormat="1" ht="19.7" customHeight="1">
      <c r="C138" s="28"/>
      <c r="D138" s="28"/>
      <c r="E138" s="28"/>
      <c r="F138" s="73"/>
      <c r="G138" s="826"/>
      <c r="H138" s="27"/>
      <c r="I138" s="77"/>
      <c r="J138" s="217"/>
      <c r="K138" s="73"/>
      <c r="L138" s="73"/>
      <c r="M138" s="27"/>
      <c r="N138" s="32"/>
      <c r="O138" s="28"/>
      <c r="P138" s="27"/>
      <c r="Q138" s="32"/>
      <c r="R138" s="33"/>
    </row>
    <row r="139" spans="1:18">
      <c r="A139" s="4"/>
      <c r="B139" s="4"/>
      <c r="C139" s="28"/>
      <c r="D139" s="28"/>
      <c r="E139" s="28"/>
      <c r="F139" s="73"/>
      <c r="G139" s="826"/>
      <c r="H139" s="27"/>
      <c r="I139" s="77"/>
      <c r="J139" s="217"/>
      <c r="K139" s="73"/>
      <c r="L139" s="27"/>
      <c r="M139" s="27"/>
      <c r="N139" s="32"/>
      <c r="O139" s="28"/>
      <c r="P139" s="27"/>
      <c r="Q139" s="32"/>
      <c r="R139" s="33"/>
    </row>
    <row r="140" spans="1:18">
      <c r="I140" s="1327"/>
    </row>
  </sheetData>
  <autoFilter ref="A8:R8" xr:uid="{FBBF3451-45FD-40B4-BFFF-BE98A746525B}"/>
  <mergeCells count="11">
    <mergeCell ref="L19:L23"/>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DB3A-0E75-42B0-91A1-4778D37B84E8}">
  <sheetPr>
    <tabColor rgb="FF00B050"/>
  </sheetPr>
  <dimension ref="A2:R164"/>
  <sheetViews>
    <sheetView zoomScale="70" zoomScaleNormal="70" workbookViewId="0">
      <pane xSplit="9" ySplit="8" topLeftCell="J9" activePane="bottomRight" state="frozen"/>
      <selection pane="topRight" activeCell="J1" sqref="J1"/>
      <selection pane="bottomLeft" activeCell="A19" sqref="A19"/>
      <selection pane="bottomRight" activeCell="P19" sqref="P19"/>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265170</v>
      </c>
    </row>
    <row r="3" spans="1:18" ht="20.100000000000001" customHeight="1">
      <c r="B3" s="2093" t="s">
        <v>5041</v>
      </c>
      <c r="C3" s="2" t="s">
        <v>3</v>
      </c>
      <c r="D3" s="2"/>
      <c r="E3" s="2"/>
      <c r="F3" s="13" t="s">
        <v>2638</v>
      </c>
      <c r="I3" s="2094" t="s">
        <v>5042</v>
      </c>
      <c r="J3" s="2094"/>
      <c r="K3" s="2094"/>
      <c r="L3" s="2094"/>
    </row>
    <row r="4" spans="1:18" ht="20.100000000000001" customHeight="1">
      <c r="B4" s="2095"/>
      <c r="C4" s="2" t="s">
        <v>1516</v>
      </c>
      <c r="D4" s="2"/>
      <c r="E4" s="2"/>
      <c r="F4" s="13" t="s">
        <v>5037</v>
      </c>
      <c r="I4" s="2094"/>
      <c r="J4" s="2094"/>
      <c r="K4" s="2094"/>
      <c r="L4" s="2094"/>
    </row>
    <row r="5" spans="1:18" ht="20.100000000000001" customHeight="1">
      <c r="C5" s="2" t="s">
        <v>8</v>
      </c>
      <c r="D5" s="2"/>
      <c r="E5" s="2"/>
      <c r="F5" s="18">
        <v>45887</v>
      </c>
      <c r="H5" s="1305" t="s">
        <v>34</v>
      </c>
      <c r="I5" s="1306"/>
      <c r="J5" s="1307"/>
      <c r="K5" s="38" t="s">
        <v>2641</v>
      </c>
    </row>
    <row r="6" spans="1:18" ht="20.100000000000001" customHeight="1">
      <c r="C6" s="2" t="s">
        <v>10</v>
      </c>
      <c r="D6" s="2"/>
      <c r="E6" s="2"/>
      <c r="F6" s="18">
        <v>45888</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431"/>
      <c r="B11" s="114"/>
      <c r="C11" s="1078">
        <v>1</v>
      </c>
      <c r="D11" s="1130" t="s">
        <v>326</v>
      </c>
      <c r="E11" s="1130" t="s">
        <v>326</v>
      </c>
      <c r="F11" s="1142" t="s">
        <v>5043</v>
      </c>
      <c r="G11" s="1111">
        <v>1</v>
      </c>
      <c r="H11" s="1111">
        <v>2000</v>
      </c>
      <c r="I11" s="339">
        <f>G11*H11</f>
        <v>2000</v>
      </c>
      <c r="J11" s="271"/>
      <c r="K11" s="963" t="s">
        <v>5044</v>
      </c>
      <c r="L11" s="73"/>
      <c r="M11" s="1165"/>
      <c r="N11" s="32">
        <v>45868</v>
      </c>
      <c r="O11" s="28"/>
      <c r="P11" s="40">
        <v>45876</v>
      </c>
      <c r="Q11" s="32">
        <v>45876</v>
      </c>
      <c r="R11" s="33"/>
    </row>
    <row r="12" spans="1:18" s="4" customFormat="1" ht="19.7" customHeight="1">
      <c r="A12" s="27"/>
      <c r="B12" s="27"/>
      <c r="C12" s="28"/>
      <c r="D12" s="299"/>
      <c r="E12" s="299"/>
      <c r="F12" s="304"/>
      <c r="G12" s="256"/>
      <c r="H12" s="256"/>
      <c r="I12" s="305"/>
      <c r="J12" s="260"/>
      <c r="K12" s="464"/>
      <c r="L12" s="709"/>
      <c r="M12" s="27"/>
      <c r="N12" s="32"/>
      <c r="O12" s="28"/>
      <c r="P12" s="27"/>
      <c r="Q12" s="32"/>
      <c r="R12" s="33"/>
    </row>
    <row r="13" spans="1:18" s="4" customFormat="1" ht="19.7" customHeight="1">
      <c r="A13" s="27"/>
      <c r="B13" s="27"/>
      <c r="C13" s="28"/>
      <c r="D13" s="28"/>
      <c r="E13" s="28"/>
      <c r="F13" s="306">
        <f>SUM(I11:I12)</f>
        <v>2000</v>
      </c>
      <c r="G13" s="27"/>
      <c r="H13" s="27"/>
      <c r="I13" s="31"/>
      <c r="J13" s="217"/>
      <c r="K13" s="27"/>
      <c r="L13" s="27"/>
      <c r="M13" s="27"/>
      <c r="N13" s="32"/>
      <c r="O13" s="28"/>
      <c r="P13" s="27"/>
      <c r="Q13" s="32"/>
      <c r="R13" s="33"/>
    </row>
    <row r="14" spans="1:18" s="4" customFormat="1" ht="19.7" customHeight="1">
      <c r="A14" s="27"/>
      <c r="B14" s="27"/>
      <c r="C14" s="28"/>
      <c r="D14" s="28"/>
      <c r="E14" s="28"/>
      <c r="F14" s="173"/>
      <c r="G14" s="27"/>
      <c r="H14" s="27"/>
      <c r="I14" s="31"/>
      <c r="J14" s="217"/>
      <c r="K14" s="27"/>
      <c r="L14" s="27"/>
      <c r="M14" s="27"/>
      <c r="N14" s="32"/>
      <c r="O14" s="28"/>
      <c r="P14" s="27"/>
      <c r="Q14" s="32"/>
      <c r="R14" s="33"/>
    </row>
    <row r="15" spans="1:18" s="4" customFormat="1" ht="19.7" customHeight="1">
      <c r="A15" s="27"/>
      <c r="B15" s="27"/>
      <c r="C15" s="28"/>
      <c r="D15" s="28"/>
      <c r="E15" s="28"/>
      <c r="F15" s="173"/>
      <c r="G15" s="27"/>
      <c r="H15" s="27"/>
      <c r="I15" s="31"/>
      <c r="J15" s="217"/>
      <c r="K15" s="27"/>
      <c r="L15" s="27"/>
      <c r="M15" s="27"/>
      <c r="N15" s="32"/>
      <c r="O15" s="28"/>
      <c r="P15" s="27"/>
      <c r="Q15" s="32"/>
      <c r="R15" s="33"/>
    </row>
    <row r="16" spans="1:18" s="4" customFormat="1" ht="19.7" customHeight="1">
      <c r="A16" s="27"/>
      <c r="B16" s="27"/>
      <c r="C16" s="28"/>
      <c r="D16" s="28"/>
      <c r="E16" s="28"/>
      <c r="F16" s="27"/>
      <c r="G16" s="27"/>
      <c r="H16" s="27"/>
      <c r="I16" s="31"/>
      <c r="J16" s="217"/>
      <c r="K16" s="27"/>
      <c r="L16" s="27"/>
      <c r="M16" s="27"/>
      <c r="N16" s="32"/>
      <c r="O16" s="28"/>
      <c r="P16" s="27"/>
      <c r="Q16" s="32"/>
      <c r="R16" s="33"/>
    </row>
    <row r="17" spans="1:18" s="4" customFormat="1" ht="19.7" customHeight="1">
      <c r="A17" s="27"/>
      <c r="B17" s="27"/>
      <c r="C17" s="616" t="s">
        <v>1032</v>
      </c>
      <c r="D17" s="617"/>
      <c r="E17" s="617"/>
      <c r="F17" s="618"/>
      <c r="G17" s="257"/>
      <c r="H17" s="257"/>
      <c r="I17" s="257"/>
      <c r="J17" s="135"/>
      <c r="K17" s="312"/>
      <c r="L17" s="27"/>
      <c r="M17" s="27"/>
      <c r="N17" s="32"/>
      <c r="O17" s="28"/>
      <c r="P17" s="27"/>
      <c r="Q17" s="32"/>
      <c r="R17" s="33"/>
    </row>
    <row r="18" spans="1:18" s="4" customFormat="1" ht="19.7" customHeight="1">
      <c r="A18" s="398" t="s">
        <v>109</v>
      </c>
      <c r="B18" s="114"/>
      <c r="C18" s="619">
        <f>+C11+1</f>
        <v>2</v>
      </c>
      <c r="D18" s="620" t="s">
        <v>376</v>
      </c>
      <c r="E18" s="621" t="s">
        <v>391</v>
      </c>
      <c r="F18" s="622" t="s">
        <v>1033</v>
      </c>
      <c r="G18" s="114">
        <v>1</v>
      </c>
      <c r="H18" s="339">
        <v>5260</v>
      </c>
      <c r="I18" s="339">
        <f t="shared" ref="I18:I26" si="0">G18*H18</f>
        <v>5260</v>
      </c>
      <c r="J18" s="87"/>
      <c r="K18" s="78" t="s">
        <v>896</v>
      </c>
      <c r="L18" s="623" t="s">
        <v>1034</v>
      </c>
      <c r="M18" s="27"/>
      <c r="N18" s="32">
        <v>45868</v>
      </c>
      <c r="O18" s="28"/>
      <c r="P18" s="40">
        <v>45876</v>
      </c>
      <c r="Q18" s="32">
        <v>45874</v>
      </c>
      <c r="R18" s="33"/>
    </row>
    <row r="19" spans="1:18" s="4" customFormat="1" ht="19.7" customHeight="1">
      <c r="A19" s="398" t="s">
        <v>325</v>
      </c>
      <c r="B19" s="112"/>
      <c r="C19" s="619">
        <f t="shared" ref="C19:C26" si="1">+C18+1</f>
        <v>3</v>
      </c>
      <c r="D19" s="625" t="s">
        <v>1038</v>
      </c>
      <c r="E19" s="625" t="s">
        <v>1038</v>
      </c>
      <c r="F19" s="626" t="s">
        <v>911</v>
      </c>
      <c r="G19" s="627">
        <v>1</v>
      </c>
      <c r="H19" s="628">
        <v>7500</v>
      </c>
      <c r="I19" s="629">
        <f t="shared" si="0"/>
        <v>7500</v>
      </c>
      <c r="J19" s="591"/>
      <c r="K19" s="136" t="s">
        <v>912</v>
      </c>
      <c r="L19" s="630"/>
      <c r="M19" s="27"/>
      <c r="N19" s="32">
        <v>45868</v>
      </c>
      <c r="O19" s="28"/>
      <c r="P19" s="40">
        <v>45910</v>
      </c>
      <c r="Q19" s="32" t="s">
        <v>5045</v>
      </c>
      <c r="R19" s="33"/>
    </row>
    <row r="20" spans="1:18" s="4" customFormat="1" ht="19.7" customHeight="1">
      <c r="A20" s="398" t="s">
        <v>1037</v>
      </c>
      <c r="B20" s="112"/>
      <c r="C20" s="619">
        <f t="shared" si="1"/>
        <v>4</v>
      </c>
      <c r="D20" s="625" t="s">
        <v>1038</v>
      </c>
      <c r="E20" s="625" t="s">
        <v>1038</v>
      </c>
      <c r="F20" s="631" t="s">
        <v>1040</v>
      </c>
      <c r="G20" s="487">
        <v>1</v>
      </c>
      <c r="H20" s="632">
        <v>9000</v>
      </c>
      <c r="I20" s="632">
        <f t="shared" si="0"/>
        <v>9000</v>
      </c>
      <c r="J20" s="87"/>
      <c r="K20" s="73" t="s">
        <v>1041</v>
      </c>
      <c r="L20" s="630" t="s">
        <v>1042</v>
      </c>
      <c r="M20" s="27"/>
      <c r="N20" s="32">
        <v>45868</v>
      </c>
      <c r="O20" s="28"/>
      <c r="P20" s="40">
        <v>45910</v>
      </c>
      <c r="Q20" s="32" t="s">
        <v>5045</v>
      </c>
      <c r="R20" s="33"/>
    </row>
    <row r="21" spans="1:18" s="4" customFormat="1" ht="19.7" customHeight="1">
      <c r="A21" s="398" t="s">
        <v>1037</v>
      </c>
      <c r="B21" s="112"/>
      <c r="C21" s="619">
        <f t="shared" si="1"/>
        <v>5</v>
      </c>
      <c r="D21" s="625" t="s">
        <v>1038</v>
      </c>
      <c r="E21" s="625" t="s">
        <v>1038</v>
      </c>
      <c r="F21" s="631" t="s">
        <v>5046</v>
      </c>
      <c r="G21" s="487">
        <v>1</v>
      </c>
      <c r="H21" s="632">
        <v>18500</v>
      </c>
      <c r="I21" s="632">
        <f t="shared" si="0"/>
        <v>18500</v>
      </c>
      <c r="J21" s="87"/>
      <c r="K21" s="73" t="s">
        <v>5047</v>
      </c>
      <c r="L21" s="633" t="s">
        <v>1045</v>
      </c>
      <c r="M21" s="27"/>
      <c r="N21" s="32">
        <v>45868</v>
      </c>
      <c r="O21" s="28"/>
      <c r="P21" s="40">
        <v>45910</v>
      </c>
      <c r="Q21" s="32" t="s">
        <v>5045</v>
      </c>
      <c r="R21" s="33"/>
    </row>
    <row r="22" spans="1:18" s="4" customFormat="1" ht="19.7" customHeight="1">
      <c r="A22" s="398" t="s">
        <v>1037</v>
      </c>
      <c r="B22" s="112"/>
      <c r="C22" s="619">
        <f t="shared" si="1"/>
        <v>6</v>
      </c>
      <c r="D22" s="625" t="s">
        <v>1038</v>
      </c>
      <c r="E22" s="625" t="s">
        <v>1038</v>
      </c>
      <c r="F22" s="631" t="s">
        <v>1046</v>
      </c>
      <c r="G22" s="487">
        <v>1</v>
      </c>
      <c r="H22" s="632">
        <v>13500</v>
      </c>
      <c r="I22" s="632">
        <f t="shared" si="0"/>
        <v>13500</v>
      </c>
      <c r="J22" s="87"/>
      <c r="K22" s="73" t="s">
        <v>1047</v>
      </c>
      <c r="L22" s="634" t="s">
        <v>1048</v>
      </c>
      <c r="M22" s="27"/>
      <c r="N22" s="32">
        <v>45868</v>
      </c>
      <c r="O22" s="28"/>
      <c r="P22" s="40">
        <v>45910</v>
      </c>
      <c r="Q22" s="32" t="s">
        <v>5045</v>
      </c>
      <c r="R22" s="33"/>
    </row>
    <row r="23" spans="1:18" s="4" customFormat="1" ht="19.7" customHeight="1">
      <c r="A23" s="398" t="s">
        <v>1037</v>
      </c>
      <c r="B23" s="112"/>
      <c r="C23" s="619">
        <f t="shared" si="1"/>
        <v>7</v>
      </c>
      <c r="D23" s="625" t="s">
        <v>1038</v>
      </c>
      <c r="E23" s="625" t="s">
        <v>1038</v>
      </c>
      <c r="F23" s="631" t="s">
        <v>1049</v>
      </c>
      <c r="G23" s="487">
        <v>1</v>
      </c>
      <c r="H23" s="632">
        <v>23000</v>
      </c>
      <c r="I23" s="632">
        <f t="shared" si="0"/>
        <v>23000</v>
      </c>
      <c r="J23" s="87"/>
      <c r="K23" s="73" t="s">
        <v>1050</v>
      </c>
      <c r="L23" s="635" t="s">
        <v>1051</v>
      </c>
      <c r="M23" s="27"/>
      <c r="N23" s="32">
        <v>45868</v>
      </c>
      <c r="O23" s="28"/>
      <c r="P23" s="40">
        <v>45910</v>
      </c>
      <c r="Q23" s="32" t="s">
        <v>5045</v>
      </c>
      <c r="R23" s="33"/>
    </row>
    <row r="24" spans="1:18" s="4" customFormat="1" ht="19.7" customHeight="1">
      <c r="A24" s="398" t="s">
        <v>1037</v>
      </c>
      <c r="B24" s="112"/>
      <c r="C24" s="619">
        <f t="shared" si="1"/>
        <v>8</v>
      </c>
      <c r="D24" s="625" t="s">
        <v>1038</v>
      </c>
      <c r="E24" s="625" t="s">
        <v>1038</v>
      </c>
      <c r="F24" s="631" t="s">
        <v>1052</v>
      </c>
      <c r="G24" s="487">
        <v>1</v>
      </c>
      <c r="H24" s="632">
        <v>23000</v>
      </c>
      <c r="I24" s="632">
        <f t="shared" si="0"/>
        <v>23000</v>
      </c>
      <c r="J24" s="87"/>
      <c r="K24" s="73" t="s">
        <v>1053</v>
      </c>
      <c r="L24" s="635" t="s">
        <v>1051</v>
      </c>
      <c r="M24" s="27"/>
      <c r="N24" s="32">
        <v>45868</v>
      </c>
      <c r="O24" s="28"/>
      <c r="P24" s="40">
        <v>45910</v>
      </c>
      <c r="Q24" s="32" t="s">
        <v>5045</v>
      </c>
      <c r="R24" s="33"/>
    </row>
    <row r="25" spans="1:18" s="4" customFormat="1" ht="19.7" customHeight="1">
      <c r="A25" s="398" t="s">
        <v>1037</v>
      </c>
      <c r="B25" s="112"/>
      <c r="C25" s="619">
        <f t="shared" si="1"/>
        <v>9</v>
      </c>
      <c r="D25" s="625" t="s">
        <v>1038</v>
      </c>
      <c r="E25" s="625" t="s">
        <v>1038</v>
      </c>
      <c r="F25" s="631" t="s">
        <v>1054</v>
      </c>
      <c r="G25" s="487">
        <v>1</v>
      </c>
      <c r="H25" s="632">
        <v>22000</v>
      </c>
      <c r="I25" s="632">
        <f t="shared" si="0"/>
        <v>22000</v>
      </c>
      <c r="J25" s="87"/>
      <c r="K25" s="73" t="s">
        <v>1055</v>
      </c>
      <c r="L25" s="634" t="s">
        <v>1048</v>
      </c>
      <c r="M25" s="27"/>
      <c r="N25" s="32">
        <v>45868</v>
      </c>
      <c r="O25" s="28"/>
      <c r="P25" s="40">
        <v>45910</v>
      </c>
      <c r="Q25" s="32" t="s">
        <v>5045</v>
      </c>
      <c r="R25" s="33"/>
    </row>
    <row r="26" spans="1:18" s="4" customFormat="1" ht="19.7" customHeight="1">
      <c r="A26" s="398"/>
      <c r="B26" s="112"/>
      <c r="C26" s="619">
        <f t="shared" si="1"/>
        <v>10</v>
      </c>
      <c r="D26" s="625" t="s">
        <v>1038</v>
      </c>
      <c r="E26" s="625" t="s">
        <v>1038</v>
      </c>
      <c r="F26" s="631" t="s">
        <v>5048</v>
      </c>
      <c r="G26" s="2096">
        <v>1</v>
      </c>
      <c r="H26" s="632">
        <v>10500</v>
      </c>
      <c r="I26" s="632">
        <f t="shared" si="0"/>
        <v>10500</v>
      </c>
      <c r="J26" s="87"/>
      <c r="K26" s="73" t="s">
        <v>5049</v>
      </c>
      <c r="L26" s="1003"/>
      <c r="M26" s="27"/>
      <c r="N26" s="32">
        <v>45868</v>
      </c>
      <c r="O26" s="28"/>
      <c r="P26" s="40">
        <v>45910</v>
      </c>
      <c r="Q26" s="32" t="s">
        <v>5045</v>
      </c>
      <c r="R26" s="33"/>
    </row>
    <row r="27" spans="1:18" s="4" customFormat="1" ht="19.7" customHeight="1">
      <c r="A27" s="27"/>
      <c r="B27" s="27"/>
      <c r="C27" s="28"/>
      <c r="D27" s="72"/>
      <c r="E27" s="72"/>
      <c r="F27" s="320"/>
      <c r="G27" s="72"/>
      <c r="H27" s="341"/>
      <c r="I27" s="445"/>
      <c r="J27" s="342"/>
      <c r="K27" s="320"/>
      <c r="L27" s="27"/>
      <c r="M27" s="27"/>
      <c r="N27" s="32"/>
      <c r="O27" s="28"/>
      <c r="P27" s="27"/>
      <c r="Q27" s="32"/>
      <c r="R27" s="33"/>
    </row>
    <row r="28" spans="1:18" s="4" customFormat="1" ht="19.7" customHeight="1">
      <c r="A28" s="27"/>
      <c r="B28" s="27"/>
      <c r="C28" s="343"/>
      <c r="D28" s="28"/>
      <c r="E28" s="28"/>
      <c r="F28" s="306">
        <f>SUM(I18:I27)</f>
        <v>132260</v>
      </c>
      <c r="G28" s="27"/>
      <c r="H28" s="257"/>
      <c r="I28" s="257"/>
      <c r="J28" s="31"/>
      <c r="K28" s="73"/>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161" t="s">
        <v>162</v>
      </c>
      <c r="E31" s="162"/>
      <c r="F31" s="163"/>
      <c r="G31" s="27"/>
      <c r="H31" s="27"/>
      <c r="I31" s="31"/>
      <c r="J31" s="31"/>
      <c r="K31" s="27"/>
      <c r="L31" s="27"/>
      <c r="M31" s="27"/>
      <c r="N31" s="32"/>
      <c r="O31" s="28"/>
      <c r="P31" s="27"/>
      <c r="Q31" s="32"/>
      <c r="R31" s="33"/>
    </row>
    <row r="32" spans="1:18" s="4" customFormat="1" ht="19.7" customHeight="1">
      <c r="A32" s="398" t="s">
        <v>123</v>
      </c>
      <c r="B32" s="112"/>
      <c r="C32" s="146">
        <f>+C26+1</f>
        <v>11</v>
      </c>
      <c r="D32" s="105" t="s">
        <v>369</v>
      </c>
      <c r="E32" s="105" t="s">
        <v>960</v>
      </c>
      <c r="F32" s="106" t="s">
        <v>5050</v>
      </c>
      <c r="G32" s="1111">
        <v>2</v>
      </c>
      <c r="H32" s="1131">
        <v>3000</v>
      </c>
      <c r="I32" s="168">
        <f>G32*H32</f>
        <v>6000</v>
      </c>
      <c r="J32" s="159"/>
      <c r="K32" s="35" t="s">
        <v>5051</v>
      </c>
      <c r="L32" s="27"/>
      <c r="M32" s="27"/>
      <c r="N32" s="32">
        <v>45868</v>
      </c>
      <c r="O32" s="28"/>
      <c r="P32" s="27"/>
      <c r="Q32" s="32"/>
      <c r="R32" s="33"/>
    </row>
    <row r="33" spans="1:18" s="4" customFormat="1" ht="19.7" customHeight="1">
      <c r="A33" s="27"/>
      <c r="B33" s="27"/>
      <c r="C33" s="28"/>
      <c r="D33" s="200"/>
      <c r="E33" s="200"/>
      <c r="F33" s="2086"/>
      <c r="G33" s="27"/>
      <c r="H33" s="77"/>
      <c r="I33" s="77"/>
      <c r="J33" s="31"/>
      <c r="K33" s="195"/>
      <c r="L33" s="27"/>
      <c r="M33" s="27"/>
      <c r="N33" s="32"/>
      <c r="O33" s="28"/>
      <c r="P33" s="27"/>
      <c r="Q33" s="32"/>
      <c r="R33" s="33"/>
    </row>
    <row r="34" spans="1:18" s="4" customFormat="1" ht="19.7" customHeight="1">
      <c r="A34" s="27"/>
      <c r="B34" s="27"/>
      <c r="C34" s="28"/>
      <c r="D34" s="220"/>
      <c r="E34" s="220"/>
      <c r="F34" s="306">
        <f>SUM(I32:I33)</f>
        <v>6000</v>
      </c>
      <c r="G34" s="365"/>
      <c r="H34" s="221"/>
      <c r="I34" s="77"/>
      <c r="J34" s="215"/>
      <c r="K34" s="216"/>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1312"/>
      <c r="E38" s="1313"/>
      <c r="F38" s="1314" t="s">
        <v>2642</v>
      </c>
      <c r="G38" s="27"/>
      <c r="H38" s="27"/>
      <c r="I38" s="31"/>
      <c r="J38" s="217"/>
      <c r="K38" s="27"/>
      <c r="L38" s="27"/>
      <c r="M38" s="27"/>
      <c r="N38" s="32"/>
      <c r="O38" s="28"/>
      <c r="P38" s="27"/>
      <c r="Q38" s="32"/>
      <c r="R38" s="33"/>
    </row>
    <row r="39" spans="1:18" s="4" customFormat="1" ht="19.7" customHeight="1">
      <c r="A39" s="398" t="s">
        <v>2643</v>
      </c>
      <c r="B39" s="114">
        <v>10</v>
      </c>
      <c r="C39" s="1078">
        <f>+C32+1</f>
        <v>12</v>
      </c>
      <c r="D39" s="105" t="s">
        <v>946</v>
      </c>
      <c r="E39" s="105" t="s">
        <v>947</v>
      </c>
      <c r="F39" s="1315" t="s">
        <v>948</v>
      </c>
      <c r="G39" s="114">
        <v>1</v>
      </c>
      <c r="H39" s="115">
        <v>37400</v>
      </c>
      <c r="I39" s="154">
        <f>G39*H39</f>
        <v>37400</v>
      </c>
      <c r="J39" s="31"/>
      <c r="K39" s="38" t="s">
        <v>2644</v>
      </c>
      <c r="L39" s="27"/>
      <c r="M39" s="27"/>
      <c r="N39" s="32">
        <v>45868</v>
      </c>
      <c r="O39" s="28"/>
      <c r="P39" s="40">
        <v>45890</v>
      </c>
      <c r="Q39" s="32">
        <v>45890</v>
      </c>
      <c r="R39" s="33"/>
    </row>
    <row r="40" spans="1:18" s="4" customFormat="1" ht="19.7" customHeight="1">
      <c r="A40" s="398" t="s">
        <v>2645</v>
      </c>
      <c r="B40" s="114">
        <v>10</v>
      </c>
      <c r="C40" s="1078">
        <f>+C39+1</f>
        <v>13</v>
      </c>
      <c r="D40" s="105" t="s">
        <v>946</v>
      </c>
      <c r="E40" s="105" t="s">
        <v>947</v>
      </c>
      <c r="F40" s="1316" t="s">
        <v>5052</v>
      </c>
      <c r="G40" s="114">
        <v>1</v>
      </c>
      <c r="H40" s="115">
        <v>15000</v>
      </c>
      <c r="I40" s="154">
        <f>G40*H40</f>
        <v>15000</v>
      </c>
      <c r="J40" s="31"/>
      <c r="K40" s="38" t="s">
        <v>5053</v>
      </c>
      <c r="L40" s="27"/>
      <c r="M40" s="27"/>
      <c r="N40" s="32">
        <v>45868</v>
      </c>
      <c r="O40" s="28"/>
      <c r="P40" s="40">
        <v>45890</v>
      </c>
      <c r="Q40" s="32">
        <v>45890</v>
      </c>
      <c r="R40" s="33"/>
    </row>
    <row r="41" spans="1:18" s="4" customFormat="1" ht="19.7" customHeight="1">
      <c r="A41" s="398" t="s">
        <v>2643</v>
      </c>
      <c r="B41" s="114">
        <v>10</v>
      </c>
      <c r="C41" s="1078">
        <f>+C40+1</f>
        <v>14</v>
      </c>
      <c r="D41" s="105" t="s">
        <v>946</v>
      </c>
      <c r="E41" s="105" t="s">
        <v>947</v>
      </c>
      <c r="F41" s="1315" t="s">
        <v>5054</v>
      </c>
      <c r="G41" s="114">
        <v>1</v>
      </c>
      <c r="H41" s="115">
        <v>72200</v>
      </c>
      <c r="I41" s="154">
        <f>G41*H41</f>
        <v>72200</v>
      </c>
      <c r="J41" s="31"/>
      <c r="K41" s="38" t="s">
        <v>2649</v>
      </c>
      <c r="L41" s="27"/>
      <c r="M41" s="27"/>
      <c r="N41" s="32">
        <v>45868</v>
      </c>
      <c r="O41" s="28"/>
      <c r="P41" s="40">
        <v>45890</v>
      </c>
      <c r="Q41" s="32">
        <v>45890</v>
      </c>
      <c r="R41" s="33"/>
    </row>
    <row r="42" spans="1:18" s="4" customFormat="1" ht="19.7" customHeight="1">
      <c r="A42" s="398" t="s">
        <v>42</v>
      </c>
      <c r="B42" s="114">
        <v>10</v>
      </c>
      <c r="C42" s="1078">
        <f>+C41+1</f>
        <v>15</v>
      </c>
      <c r="D42" s="1130" t="s">
        <v>956</v>
      </c>
      <c r="E42" s="1130" t="s">
        <v>956</v>
      </c>
      <c r="F42" s="1315" t="s">
        <v>2650</v>
      </c>
      <c r="G42" s="1111">
        <v>1</v>
      </c>
      <c r="H42" s="1836">
        <v>310</v>
      </c>
      <c r="I42" s="168">
        <f>G42*H42</f>
        <v>310</v>
      </c>
      <c r="J42" s="159"/>
      <c r="K42" s="166" t="s">
        <v>2651</v>
      </c>
      <c r="L42" s="110" t="s">
        <v>2652</v>
      </c>
      <c r="M42" s="27"/>
      <c r="N42" s="32"/>
      <c r="O42" s="28"/>
      <c r="P42" s="40"/>
      <c r="Q42" s="32"/>
      <c r="R42" s="33"/>
    </row>
    <row r="43" spans="1:18" s="4" customFormat="1" ht="19.7" customHeight="1">
      <c r="A43" s="27"/>
      <c r="B43" s="27"/>
      <c r="C43" s="28"/>
      <c r="D43" s="28"/>
      <c r="E43" s="28"/>
      <c r="F43" s="35"/>
      <c r="G43" s="27"/>
      <c r="H43" s="154"/>
      <c r="I43" s="1317"/>
      <c r="J43" s="31"/>
      <c r="K43" s="38"/>
      <c r="L43" s="27"/>
      <c r="M43" s="27"/>
      <c r="N43" s="32"/>
      <c r="O43" s="28"/>
      <c r="P43" s="27"/>
      <c r="Q43" s="32"/>
      <c r="R43" s="33"/>
    </row>
    <row r="44" spans="1:18" s="4" customFormat="1" ht="19.7" customHeight="1">
      <c r="A44" s="27"/>
      <c r="B44" s="27"/>
      <c r="C44" s="28"/>
      <c r="D44" s="28"/>
      <c r="E44" s="28"/>
      <c r="F44" s="306">
        <f>SUM(I39:I42)</f>
        <v>124910</v>
      </c>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28"/>
      <c r="E46" s="28"/>
      <c r="F46" s="27"/>
      <c r="G46" s="27"/>
      <c r="H46" s="27"/>
      <c r="I46" s="31"/>
      <c r="J46" s="217"/>
      <c r="K46" s="27"/>
      <c r="L46" s="27"/>
      <c r="M46" s="27"/>
      <c r="N46" s="32"/>
      <c r="O46" s="28"/>
      <c r="P46" s="27"/>
      <c r="Q46" s="32"/>
      <c r="R46" s="33"/>
    </row>
    <row r="47" spans="1:18" s="4" customFormat="1" ht="19.7" customHeight="1">
      <c r="A47" s="27"/>
      <c r="B47" s="27"/>
      <c r="C47" s="28"/>
      <c r="D47" s="28"/>
      <c r="E47" s="28"/>
      <c r="F47" s="27"/>
      <c r="G47" s="27"/>
      <c r="H47" s="27"/>
      <c r="I47" s="31"/>
      <c r="J47" s="217"/>
      <c r="K47" s="27"/>
      <c r="L47" s="27"/>
      <c r="M47" s="27"/>
      <c r="N47" s="32"/>
      <c r="O47" s="28"/>
      <c r="P47" s="27"/>
      <c r="Q47" s="32"/>
      <c r="R47" s="33"/>
    </row>
    <row r="48" spans="1:18" s="4" customFormat="1" ht="19.7" customHeight="1">
      <c r="A48" s="27"/>
      <c r="B48" s="27"/>
      <c r="C48" s="28"/>
      <c r="D48" s="1318"/>
      <c r="E48" s="1318"/>
      <c r="F48" s="1319" t="s">
        <v>2653</v>
      </c>
      <c r="G48" s="1320"/>
      <c r="H48" s="1321">
        <v>70000</v>
      </c>
      <c r="I48" s="1322">
        <f>G48*H48</f>
        <v>0</v>
      </c>
      <c r="J48" s="217"/>
      <c r="K48" s="27"/>
      <c r="L48" s="27"/>
      <c r="M48" s="27"/>
      <c r="N48" s="32"/>
      <c r="O48" s="28"/>
      <c r="P48" s="27"/>
      <c r="Q48" s="32"/>
      <c r="R48" s="33"/>
    </row>
    <row r="49" spans="1:18" s="4" customFormat="1" ht="19.7" customHeight="1">
      <c r="A49" s="27"/>
      <c r="B49" s="27"/>
      <c r="C49" s="28"/>
      <c r="D49" s="28"/>
      <c r="E49" s="28"/>
      <c r="F49" s="73" t="s">
        <v>808</v>
      </c>
      <c r="G49" s="27"/>
      <c r="H49" s="27"/>
      <c r="I49" s="31"/>
      <c r="J49" s="217"/>
      <c r="K49" s="27"/>
      <c r="L49" s="27"/>
      <c r="M49" s="27"/>
      <c r="N49" s="32"/>
      <c r="O49" s="28"/>
      <c r="P49" s="27"/>
      <c r="Q49" s="32"/>
      <c r="R49" s="33"/>
    </row>
    <row r="50" spans="1:18" s="4" customFormat="1" ht="19.7" customHeight="1">
      <c r="A50" s="27"/>
      <c r="B50" s="27"/>
      <c r="C50" s="28"/>
      <c r="D50" s="28"/>
      <c r="E50" s="28"/>
      <c r="F50" s="27"/>
      <c r="G50" s="27"/>
      <c r="H50" s="27"/>
      <c r="I50" s="31"/>
      <c r="J50" s="217"/>
      <c r="K50" s="27"/>
      <c r="L50" s="27"/>
      <c r="M50" s="27"/>
      <c r="N50" s="32"/>
      <c r="O50" s="28"/>
      <c r="P50" s="27"/>
      <c r="Q50" s="32"/>
      <c r="R50" s="33"/>
    </row>
    <row r="51" spans="1:18" s="4" customFormat="1" ht="19.7" customHeight="1">
      <c r="A51" s="27"/>
      <c r="B51" s="27"/>
      <c r="C51" s="28"/>
      <c r="D51" s="28"/>
      <c r="E51" s="28"/>
      <c r="F51" s="27"/>
      <c r="G51" s="27"/>
      <c r="H51" s="27"/>
      <c r="I51" s="31"/>
      <c r="J51" s="217"/>
      <c r="K51" s="27"/>
      <c r="L51" s="27"/>
      <c r="M51" s="27"/>
      <c r="N51" s="32"/>
      <c r="O51" s="28"/>
      <c r="P51" s="27"/>
      <c r="Q51" s="32"/>
      <c r="R51" s="33"/>
    </row>
    <row r="52" spans="1:18" s="4" customFormat="1" ht="19.7" customHeight="1">
      <c r="A52" s="27"/>
      <c r="B52" s="27"/>
      <c r="C52" s="28"/>
      <c r="D52" s="28"/>
      <c r="E52" s="28"/>
      <c r="F52" s="27"/>
      <c r="G52" s="27"/>
      <c r="H52" s="27"/>
      <c r="I52" s="31"/>
      <c r="J52" s="217"/>
      <c r="K52" s="27"/>
      <c r="L52" s="27"/>
      <c r="M52" s="27"/>
      <c r="N52" s="32"/>
      <c r="O52" s="28"/>
      <c r="P52" s="27"/>
      <c r="Q52" s="32"/>
      <c r="R52" s="33"/>
    </row>
    <row r="53" spans="1:18" s="4" customFormat="1" ht="19.7" customHeight="1">
      <c r="A53" s="27"/>
      <c r="B53" s="27"/>
      <c r="C53" s="28"/>
      <c r="D53" s="28"/>
      <c r="E53" s="28"/>
      <c r="F53" s="27"/>
      <c r="G53" s="27"/>
      <c r="H53" s="27"/>
      <c r="I53" s="31"/>
      <c r="J53" s="217"/>
      <c r="K53" s="27"/>
      <c r="L53" s="27"/>
      <c r="M53" s="27"/>
      <c r="N53" s="32"/>
      <c r="O53" s="28"/>
      <c r="P53" s="27"/>
      <c r="Q53" s="32"/>
      <c r="R53" s="33"/>
    </row>
    <row r="54" spans="1:18" s="4" customFormat="1" ht="19.7" customHeight="1">
      <c r="A54" s="27"/>
      <c r="B54" s="27"/>
      <c r="C54" s="28"/>
      <c r="D54" s="28"/>
      <c r="E54" s="28"/>
      <c r="F54" s="27"/>
      <c r="G54" s="27"/>
      <c r="H54" s="27"/>
      <c r="I54" s="31"/>
      <c r="J54" s="217"/>
      <c r="K54" s="27"/>
      <c r="L54" s="27"/>
      <c r="M54" s="27"/>
      <c r="N54" s="32"/>
      <c r="O54" s="28"/>
      <c r="P54" s="27"/>
      <c r="Q54" s="32"/>
      <c r="R54" s="33"/>
    </row>
    <row r="55" spans="1:18" s="4" customFormat="1" ht="19.7" customHeight="1">
      <c r="A55" s="27"/>
      <c r="B55" s="27"/>
      <c r="C55" s="28"/>
      <c r="D55" s="28"/>
      <c r="E55" s="28"/>
      <c r="F55" s="27"/>
      <c r="G55" s="27"/>
      <c r="H55" s="27"/>
      <c r="I55" s="31"/>
      <c r="J55" s="217"/>
      <c r="K55" s="27"/>
      <c r="L55" s="27"/>
      <c r="M55" s="27"/>
      <c r="N55" s="32"/>
      <c r="O55" s="28"/>
      <c r="P55" s="27"/>
      <c r="Q55" s="32"/>
      <c r="R55" s="33"/>
    </row>
    <row r="56" spans="1:18" s="4" customFormat="1" ht="19.7" customHeight="1">
      <c r="A56" s="27"/>
      <c r="B56" s="27"/>
      <c r="C56" s="28"/>
      <c r="D56" s="28"/>
      <c r="E56" s="28"/>
      <c r="F56" s="27"/>
      <c r="G56" s="27"/>
      <c r="H56" s="27"/>
      <c r="I56" s="31"/>
      <c r="J56" s="217"/>
      <c r="K56" s="27"/>
      <c r="L56" s="27"/>
      <c r="M56" s="27"/>
      <c r="N56" s="32"/>
      <c r="O56" s="28"/>
      <c r="P56" s="27"/>
      <c r="Q56" s="32"/>
      <c r="R56" s="33"/>
    </row>
    <row r="57" spans="1:18" s="4" customFormat="1" ht="19.7" customHeight="1">
      <c r="A57" s="27"/>
      <c r="B57" s="27"/>
      <c r="C57" s="28"/>
      <c r="D57" s="28"/>
      <c r="E57" s="28"/>
      <c r="F57" s="27"/>
      <c r="G57" s="27"/>
      <c r="H57" s="27"/>
      <c r="I57" s="31"/>
      <c r="J57" s="217"/>
      <c r="K57" s="27"/>
      <c r="L57" s="27"/>
      <c r="M57" s="27"/>
      <c r="N57" s="32"/>
      <c r="O57" s="28"/>
      <c r="P57" s="27"/>
      <c r="Q57" s="32"/>
      <c r="R57" s="33"/>
    </row>
    <row r="58" spans="1:18" s="4" customFormat="1" ht="19.7" customHeight="1">
      <c r="A58" s="27"/>
      <c r="B58" s="27"/>
      <c r="C58" s="28"/>
      <c r="D58" s="28"/>
      <c r="E58" s="28"/>
      <c r="F58" s="27"/>
      <c r="G58" s="27"/>
      <c r="H58" s="27"/>
      <c r="I58" s="31"/>
      <c r="J58" s="217"/>
      <c r="K58" s="27"/>
      <c r="L58" s="27"/>
      <c r="M58" s="27"/>
      <c r="N58" s="32"/>
      <c r="O58" s="28"/>
      <c r="P58" s="27"/>
      <c r="Q58" s="32"/>
      <c r="R58" s="33"/>
    </row>
    <row r="59" spans="1:18" s="4" customFormat="1" ht="19.7" customHeight="1">
      <c r="A59" s="27"/>
      <c r="B59" s="27"/>
      <c r="C59" s="28"/>
      <c r="D59" s="28"/>
      <c r="E59" s="28"/>
      <c r="F59" s="27"/>
      <c r="G59" s="27"/>
      <c r="H59" s="27"/>
      <c r="I59" s="31"/>
      <c r="J59" s="217"/>
      <c r="K59" s="27"/>
      <c r="L59" s="27"/>
      <c r="M59" s="27"/>
      <c r="N59" s="32"/>
      <c r="O59" s="28"/>
      <c r="P59" s="27"/>
      <c r="Q59" s="32"/>
      <c r="R59" s="33"/>
    </row>
    <row r="60" spans="1:18" s="4" customFormat="1" ht="19.7" customHeight="1">
      <c r="A60" s="27"/>
      <c r="B60" s="27"/>
      <c r="C60" s="28"/>
      <c r="D60" s="28"/>
      <c r="E60" s="28"/>
      <c r="F60" s="27"/>
      <c r="G60" s="27"/>
      <c r="H60" s="27"/>
      <c r="I60" s="31"/>
      <c r="J60" s="217"/>
      <c r="K60" s="27"/>
      <c r="L60" s="27"/>
      <c r="M60" s="27"/>
      <c r="N60" s="32"/>
      <c r="O60" s="28"/>
      <c r="P60" s="27"/>
      <c r="Q60" s="32"/>
      <c r="R60" s="33"/>
    </row>
    <row r="61" spans="1:18" s="4" customFormat="1" ht="19.7" customHeight="1">
      <c r="A61" s="27"/>
      <c r="B61" s="27"/>
      <c r="C61" s="28"/>
      <c r="D61" s="28"/>
      <c r="E61" s="28"/>
      <c r="F61" s="27"/>
      <c r="G61" s="27"/>
      <c r="H61" s="27"/>
      <c r="I61" s="31"/>
      <c r="J61" s="217"/>
      <c r="K61" s="27"/>
      <c r="L61" s="27"/>
      <c r="M61" s="27"/>
      <c r="N61" s="32"/>
      <c r="O61" s="28"/>
      <c r="P61" s="27"/>
      <c r="Q61" s="32"/>
      <c r="R61" s="33"/>
    </row>
    <row r="62" spans="1:18" s="4" customFormat="1" ht="19.7" customHeight="1">
      <c r="A62" s="27"/>
      <c r="B62" s="27"/>
      <c r="C62" s="28"/>
      <c r="D62" s="28"/>
      <c r="E62" s="28"/>
      <c r="F62" s="27"/>
      <c r="G62" s="27"/>
      <c r="H62" s="27"/>
      <c r="I62" s="31"/>
      <c r="J62" s="217"/>
      <c r="K62" s="27"/>
      <c r="L62" s="27"/>
      <c r="M62" s="27"/>
      <c r="N62" s="32"/>
      <c r="O62" s="28"/>
      <c r="P62" s="27"/>
      <c r="Q62" s="32"/>
      <c r="R62" s="33"/>
    </row>
    <row r="63" spans="1:18" s="4" customFormat="1" ht="19.7" customHeight="1">
      <c r="A63" s="27"/>
      <c r="B63" s="27"/>
      <c r="C63" s="28"/>
      <c r="D63" s="28"/>
      <c r="E63" s="28"/>
      <c r="F63" s="27"/>
      <c r="G63" s="27"/>
      <c r="H63" s="27"/>
      <c r="I63" s="31"/>
      <c r="J63" s="217"/>
      <c r="K63" s="27"/>
      <c r="L63" s="27"/>
      <c r="M63" s="27"/>
      <c r="N63" s="32"/>
      <c r="O63" s="28"/>
      <c r="P63" s="27"/>
      <c r="Q63" s="32"/>
      <c r="R63" s="33"/>
    </row>
    <row r="64" spans="1:18" s="4" customFormat="1" ht="19.7" customHeight="1">
      <c r="A64" s="27"/>
      <c r="B64" s="27"/>
      <c r="C64" s="28"/>
      <c r="D64" s="28"/>
      <c r="E64" s="28"/>
      <c r="F64" s="27"/>
      <c r="G64" s="27"/>
      <c r="H64" s="27"/>
      <c r="I64" s="31"/>
      <c r="J64" s="217"/>
      <c r="K64" s="27"/>
      <c r="L64" s="27"/>
      <c r="M64" s="27"/>
      <c r="N64" s="32"/>
      <c r="O64" s="28"/>
      <c r="P64" s="27"/>
      <c r="Q64" s="32"/>
      <c r="R64" s="33"/>
    </row>
    <row r="65" spans="1:18" s="4" customFormat="1" ht="19.7" customHeight="1">
      <c r="A65" s="27"/>
      <c r="B65" s="27"/>
      <c r="C65" s="28"/>
      <c r="D65" s="28"/>
      <c r="E65" s="28"/>
      <c r="F65" s="27"/>
      <c r="G65" s="27"/>
      <c r="H65" s="27"/>
      <c r="I65" s="31"/>
      <c r="J65" s="217"/>
      <c r="K65" s="27"/>
      <c r="L65" s="27"/>
      <c r="M65" s="27"/>
      <c r="N65" s="32"/>
      <c r="O65" s="28"/>
      <c r="P65" s="27"/>
      <c r="Q65" s="32"/>
      <c r="R65" s="33"/>
    </row>
    <row r="66" spans="1:18" s="4" customFormat="1" ht="19.7" customHeight="1">
      <c r="A66" s="27"/>
      <c r="B66" s="27"/>
      <c r="C66" s="28"/>
      <c r="D66" s="28"/>
      <c r="E66" s="28"/>
      <c r="F66" s="27"/>
      <c r="G66" s="27"/>
      <c r="H66" s="27"/>
      <c r="I66" s="31"/>
      <c r="J66" s="217"/>
      <c r="K66" s="27"/>
      <c r="L66" s="27"/>
      <c r="M66" s="27"/>
      <c r="N66" s="32"/>
      <c r="O66" s="28"/>
      <c r="P66" s="27"/>
      <c r="Q66" s="32"/>
      <c r="R66" s="33"/>
    </row>
    <row r="67" spans="1:18" s="4" customFormat="1" ht="19.7" customHeight="1">
      <c r="A67" s="27"/>
      <c r="B67" s="27"/>
      <c r="C67" s="28"/>
      <c r="D67" s="28"/>
      <c r="E67" s="28"/>
      <c r="F67" s="27"/>
      <c r="G67" s="27"/>
      <c r="H67" s="27"/>
      <c r="I67" s="31"/>
      <c r="J67" s="217"/>
      <c r="K67" s="27"/>
      <c r="L67" s="27"/>
      <c r="M67" s="27"/>
      <c r="N67" s="32"/>
      <c r="O67" s="28"/>
      <c r="P67" s="27"/>
      <c r="Q67" s="32"/>
      <c r="R67" s="33"/>
    </row>
    <row r="68" spans="1:18" s="4" customFormat="1" ht="19.7" customHeight="1">
      <c r="C68" s="28"/>
      <c r="D68" s="28"/>
      <c r="E68" s="28"/>
      <c r="F68" s="27"/>
      <c r="G68" s="27"/>
      <c r="H68" s="27"/>
      <c r="I68" s="31"/>
      <c r="J68" s="217"/>
      <c r="K68" s="27"/>
      <c r="L68" s="27"/>
      <c r="M68" s="27"/>
      <c r="N68" s="32"/>
      <c r="O68" s="28"/>
      <c r="P68" s="27"/>
      <c r="Q68" s="32"/>
      <c r="R68" s="33"/>
    </row>
    <row r="69" spans="1:18" s="4" customFormat="1" ht="19.7" customHeight="1">
      <c r="C69" s="28"/>
      <c r="D69" s="28"/>
      <c r="E69" s="28"/>
      <c r="F69" s="27"/>
      <c r="G69" s="27"/>
      <c r="H69" s="27"/>
      <c r="I69" s="31"/>
      <c r="J69" s="217"/>
      <c r="K69" s="27"/>
      <c r="L69" s="27"/>
      <c r="M69" s="27"/>
      <c r="N69" s="32"/>
      <c r="O69" s="28"/>
      <c r="P69" s="27"/>
      <c r="Q69" s="32"/>
      <c r="R69" s="33"/>
    </row>
    <row r="70" spans="1:18" s="4" customFormat="1" ht="19.7" customHeight="1">
      <c r="C70" s="28"/>
      <c r="D70" s="28"/>
      <c r="E70" s="28"/>
      <c r="F70" s="27"/>
      <c r="G70" s="27"/>
      <c r="H70" s="27"/>
      <c r="I70" s="31"/>
      <c r="J70" s="217"/>
      <c r="K70" s="27"/>
      <c r="L70" s="27"/>
      <c r="M70" s="27"/>
      <c r="N70" s="32"/>
      <c r="O70" s="28"/>
      <c r="P70" s="27"/>
      <c r="Q70" s="32"/>
      <c r="R70" s="33"/>
    </row>
    <row r="71" spans="1:18" s="4" customFormat="1" ht="19.7" customHeight="1">
      <c r="C71" s="28"/>
      <c r="D71" s="28"/>
      <c r="E71" s="28"/>
      <c r="F71" s="27"/>
      <c r="G71" s="27"/>
      <c r="H71" s="27"/>
      <c r="I71" s="31"/>
      <c r="J71" s="217"/>
      <c r="K71" s="27"/>
      <c r="L71" s="27"/>
      <c r="M71" s="27"/>
      <c r="N71" s="32"/>
      <c r="O71" s="28"/>
      <c r="P71" s="27"/>
      <c r="Q71" s="32"/>
      <c r="R71" s="33"/>
    </row>
    <row r="72" spans="1:18" s="4" customFormat="1" ht="19.7" customHeight="1">
      <c r="C72" s="28"/>
      <c r="D72" s="28"/>
      <c r="E72" s="28"/>
      <c r="F72" s="27"/>
      <c r="G72" s="27"/>
      <c r="H72" s="27"/>
      <c r="I72" s="31"/>
      <c r="J72" s="217"/>
      <c r="K72" s="27"/>
      <c r="L72" s="27"/>
      <c r="M72" s="27"/>
      <c r="N72" s="32"/>
      <c r="O72" s="28"/>
      <c r="P72" s="27"/>
      <c r="Q72" s="32"/>
      <c r="R72" s="33"/>
    </row>
    <row r="73" spans="1:18" s="4" customFormat="1" ht="19.7" customHeight="1">
      <c r="C73" s="28"/>
      <c r="D73" s="28"/>
      <c r="E73" s="28"/>
      <c r="F73" s="27"/>
      <c r="G73" s="27"/>
      <c r="H73" s="27"/>
      <c r="I73" s="31"/>
      <c r="J73" s="217"/>
      <c r="K73" s="27"/>
      <c r="L73" s="27"/>
      <c r="M73" s="27"/>
      <c r="N73" s="32"/>
      <c r="O73" s="28"/>
      <c r="P73" s="27"/>
      <c r="Q73" s="32"/>
      <c r="R73" s="33"/>
    </row>
    <row r="74" spans="1:18" s="4" customFormat="1" ht="19.7" customHeight="1">
      <c r="C74" s="28"/>
      <c r="D74" s="28"/>
      <c r="E74" s="28"/>
      <c r="F74" s="27"/>
      <c r="G74" s="27"/>
      <c r="H74" s="27"/>
      <c r="I74" s="31"/>
      <c r="J74" s="217"/>
      <c r="K74" s="27"/>
      <c r="L74" s="27"/>
      <c r="M74" s="27"/>
      <c r="N74" s="32"/>
      <c r="O74" s="28"/>
      <c r="P74" s="27"/>
      <c r="Q74" s="32"/>
      <c r="R74" s="33"/>
    </row>
    <row r="75" spans="1:18" s="4" customFormat="1" ht="19.7" customHeight="1">
      <c r="C75" s="28"/>
      <c r="D75" s="28"/>
      <c r="E75" s="28"/>
      <c r="F75" s="27"/>
      <c r="G75" s="27"/>
      <c r="H75" s="27"/>
      <c r="I75" s="31"/>
      <c r="J75" s="217"/>
      <c r="K75" s="27"/>
      <c r="L75" s="27"/>
      <c r="M75" s="27"/>
      <c r="N75" s="32"/>
      <c r="O75" s="28"/>
      <c r="P75" s="27"/>
      <c r="Q75" s="32"/>
      <c r="R75" s="33"/>
    </row>
    <row r="76" spans="1:18" s="4" customFormat="1" ht="19.7" customHeight="1">
      <c r="C76" s="28"/>
      <c r="D76" s="28"/>
      <c r="E76" s="28"/>
      <c r="F76" s="27"/>
      <c r="G76" s="27"/>
      <c r="H76" s="27"/>
      <c r="I76" s="31"/>
      <c r="J76" s="217"/>
      <c r="K76" s="27"/>
      <c r="L76" s="27"/>
      <c r="M76" s="27"/>
      <c r="N76" s="32"/>
      <c r="O76" s="28"/>
      <c r="P76" s="27"/>
      <c r="Q76" s="32"/>
      <c r="R76" s="33"/>
    </row>
    <row r="77" spans="1:18" s="4" customFormat="1" ht="19.7" customHeight="1">
      <c r="C77" s="28"/>
      <c r="D77" s="28"/>
      <c r="E77" s="28"/>
      <c r="F77" s="27"/>
      <c r="G77" s="27"/>
      <c r="H77" s="27"/>
      <c r="I77" s="31"/>
      <c r="J77" s="217"/>
      <c r="K77" s="27"/>
      <c r="L77" s="27"/>
      <c r="M77" s="27"/>
      <c r="N77" s="32"/>
      <c r="O77" s="28"/>
      <c r="P77" s="27"/>
      <c r="Q77" s="32"/>
      <c r="R77" s="33"/>
    </row>
    <row r="78" spans="1:18" s="4" customFormat="1" ht="19.7" customHeight="1">
      <c r="C78" s="28"/>
      <c r="D78" s="28"/>
      <c r="E78" s="28"/>
      <c r="F78" s="27"/>
      <c r="G78" s="27"/>
      <c r="H78" s="27"/>
      <c r="I78" s="31"/>
      <c r="J78" s="217"/>
      <c r="K78" s="27"/>
      <c r="L78" s="27"/>
      <c r="M78" s="27"/>
      <c r="N78" s="32"/>
      <c r="O78" s="28"/>
      <c r="P78" s="27"/>
      <c r="Q78" s="32"/>
      <c r="R78" s="33"/>
    </row>
    <row r="79" spans="1:18" s="4" customFormat="1" ht="19.7" customHeight="1">
      <c r="C79" s="28"/>
      <c r="D79" s="28"/>
      <c r="E79" s="28"/>
      <c r="F79" s="27"/>
      <c r="G79" s="27"/>
      <c r="H79" s="27"/>
      <c r="I79" s="31"/>
      <c r="J79" s="217"/>
      <c r="K79" s="27"/>
      <c r="L79" s="27"/>
      <c r="M79" s="27"/>
      <c r="N79" s="32"/>
      <c r="O79" s="28"/>
      <c r="P79" s="27"/>
      <c r="Q79" s="32"/>
      <c r="R79" s="33"/>
    </row>
    <row r="80" spans="1: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28"/>
      <c r="E90" s="28"/>
      <c r="F90" s="27"/>
      <c r="G90" s="27"/>
      <c r="H90" s="27"/>
      <c r="I90" s="31"/>
      <c r="J90" s="217"/>
      <c r="K90" s="27"/>
      <c r="L90" s="27"/>
      <c r="M90" s="27"/>
      <c r="N90" s="32"/>
      <c r="O90" s="28"/>
      <c r="P90" s="27"/>
      <c r="Q90" s="32"/>
      <c r="R90" s="33"/>
    </row>
    <row r="91" spans="3:18" s="4" customFormat="1" ht="19.7" customHeight="1">
      <c r="C91" s="28"/>
      <c r="D91" s="28"/>
      <c r="E91" s="28"/>
      <c r="F91" s="27"/>
      <c r="G91" s="27"/>
      <c r="H91" s="27"/>
      <c r="I91" s="31"/>
      <c r="J91" s="217"/>
      <c r="K91" s="27"/>
      <c r="L91" s="27"/>
      <c r="M91" s="27"/>
      <c r="N91" s="32"/>
      <c r="O91" s="28"/>
      <c r="P91" s="27"/>
      <c r="Q91" s="32"/>
      <c r="R91" s="33"/>
    </row>
    <row r="92" spans="3:18" s="4" customFormat="1" ht="19.7" customHeight="1">
      <c r="C92" s="28"/>
      <c r="D92" s="28"/>
      <c r="E92" s="28"/>
      <c r="F92" s="27"/>
      <c r="G92" s="27"/>
      <c r="H92" s="27"/>
      <c r="I92" s="31"/>
      <c r="J92" s="217"/>
      <c r="K92" s="27"/>
      <c r="L92" s="27"/>
      <c r="M92" s="27"/>
      <c r="N92" s="32"/>
      <c r="O92" s="28"/>
      <c r="P92" s="27"/>
      <c r="Q92" s="32"/>
      <c r="R92" s="33"/>
    </row>
    <row r="93" spans="3:18" s="4" customFormat="1" ht="19.7" customHeight="1">
      <c r="C93" s="28"/>
      <c r="D93" s="28"/>
      <c r="E93" s="28"/>
      <c r="F93" s="27"/>
      <c r="G93" s="27"/>
      <c r="H93" s="27"/>
      <c r="I93" s="31"/>
      <c r="J93" s="217"/>
      <c r="K93" s="27"/>
      <c r="L93" s="27"/>
      <c r="M93" s="27"/>
      <c r="N93" s="32"/>
      <c r="O93" s="28"/>
      <c r="P93" s="27"/>
      <c r="Q93" s="32"/>
      <c r="R93" s="33"/>
    </row>
    <row r="94" spans="3:18" s="4" customFormat="1" ht="19.7" customHeight="1">
      <c r="C94" s="28"/>
      <c r="D94" s="28"/>
      <c r="E94" s="28"/>
      <c r="F94" s="27"/>
      <c r="G94" s="27"/>
      <c r="H94" s="27"/>
      <c r="I94" s="31"/>
      <c r="J94" s="217"/>
      <c r="K94" s="27"/>
      <c r="L94" s="27"/>
      <c r="M94" s="27"/>
      <c r="N94" s="32"/>
      <c r="O94" s="28"/>
      <c r="P94" s="27"/>
      <c r="Q94" s="32"/>
      <c r="R94" s="33"/>
    </row>
    <row r="95" spans="3:18" s="4" customFormat="1" ht="19.7" customHeight="1">
      <c r="C95" s="28"/>
      <c r="D95" s="28"/>
      <c r="E95" s="28"/>
      <c r="F95" s="27"/>
      <c r="G95" s="27"/>
      <c r="H95" s="27"/>
      <c r="I95" s="31"/>
      <c r="J95" s="217"/>
      <c r="K95" s="27"/>
      <c r="L95" s="27"/>
      <c r="M95" s="27"/>
      <c r="N95" s="32"/>
      <c r="O95" s="28"/>
      <c r="P95" s="27"/>
      <c r="Q95" s="32"/>
      <c r="R95" s="33"/>
    </row>
    <row r="96" spans="3:18" s="4" customFormat="1" ht="19.7" customHeight="1">
      <c r="C96" s="28"/>
      <c r="D96" s="28"/>
      <c r="E96" s="28"/>
      <c r="F96" s="27"/>
      <c r="G96" s="27"/>
      <c r="H96" s="27"/>
      <c r="I96" s="31"/>
      <c r="J96" s="217"/>
      <c r="K96" s="27"/>
      <c r="L96" s="27"/>
      <c r="M96" s="27"/>
      <c r="N96" s="32"/>
      <c r="O96" s="28"/>
      <c r="P96" s="27"/>
      <c r="Q96" s="32"/>
      <c r="R96" s="33"/>
    </row>
    <row r="97" spans="3:18" s="4" customFormat="1" ht="19.7" customHeight="1">
      <c r="C97" s="28"/>
      <c r="D97" s="28"/>
      <c r="E97" s="28"/>
      <c r="F97" s="27"/>
      <c r="G97" s="27"/>
      <c r="H97" s="27"/>
      <c r="I97" s="31"/>
      <c r="J97" s="217"/>
      <c r="K97" s="27"/>
      <c r="L97" s="27"/>
      <c r="M97" s="27"/>
      <c r="N97" s="32"/>
      <c r="O97" s="28"/>
      <c r="P97" s="27"/>
      <c r="Q97" s="32"/>
      <c r="R97" s="33"/>
    </row>
    <row r="98" spans="3:18" s="4" customFormat="1" ht="19.7" customHeight="1">
      <c r="C98" s="28"/>
      <c r="D98" s="28"/>
      <c r="E98" s="28"/>
      <c r="F98" s="27"/>
      <c r="G98" s="27"/>
      <c r="H98" s="27"/>
      <c r="I98" s="31"/>
      <c r="J98" s="217"/>
      <c r="K98" s="27"/>
      <c r="L98" s="27"/>
      <c r="M98" s="27"/>
      <c r="N98" s="32"/>
      <c r="O98" s="28"/>
      <c r="P98" s="27"/>
      <c r="Q98" s="32"/>
      <c r="R98" s="33"/>
    </row>
    <row r="99" spans="3:18" s="4" customFormat="1" ht="19.7" customHeight="1">
      <c r="C99" s="28"/>
      <c r="D99" s="28"/>
      <c r="E99" s="28"/>
      <c r="F99" s="27"/>
      <c r="G99" s="27"/>
      <c r="H99" s="27"/>
      <c r="I99" s="31"/>
      <c r="J99" s="217"/>
      <c r="K99" s="27"/>
      <c r="L99" s="27"/>
      <c r="M99" s="27"/>
      <c r="N99" s="32"/>
      <c r="O99" s="28"/>
      <c r="P99" s="27"/>
      <c r="Q99" s="32"/>
      <c r="R99" s="33"/>
    </row>
    <row r="100" spans="3:18" s="4" customFormat="1" ht="19.7" customHeight="1">
      <c r="C100" s="28"/>
      <c r="D100" s="28"/>
      <c r="E100" s="28"/>
      <c r="F100" s="27"/>
      <c r="G100" s="27"/>
      <c r="H100" s="27"/>
      <c r="I100" s="31"/>
      <c r="J100" s="217"/>
      <c r="K100" s="27"/>
      <c r="L100" s="27"/>
      <c r="M100" s="27"/>
      <c r="N100" s="32"/>
      <c r="O100" s="28"/>
      <c r="P100" s="27"/>
      <c r="Q100" s="32"/>
      <c r="R100" s="33"/>
    </row>
    <row r="101" spans="3:18" s="4" customFormat="1" ht="19.7" customHeight="1">
      <c r="C101" s="28"/>
      <c r="D101" s="28"/>
      <c r="E101" s="28"/>
      <c r="F101" s="27"/>
      <c r="G101" s="27"/>
      <c r="H101" s="27"/>
      <c r="I101" s="31"/>
      <c r="J101" s="217"/>
      <c r="K101" s="27"/>
      <c r="L101" s="27"/>
      <c r="M101" s="27"/>
      <c r="N101" s="32"/>
      <c r="O101" s="28"/>
      <c r="P101" s="27"/>
      <c r="Q101" s="32"/>
      <c r="R101" s="33"/>
    </row>
    <row r="102" spans="3:18" s="4" customFormat="1" ht="19.7" customHeight="1">
      <c r="C102" s="28"/>
      <c r="D102" s="28"/>
      <c r="E102" s="28"/>
      <c r="F102" s="27"/>
      <c r="G102" s="27"/>
      <c r="H102" s="27"/>
      <c r="I102" s="31"/>
      <c r="J102" s="217"/>
      <c r="K102" s="27"/>
      <c r="L102" s="27"/>
      <c r="M102" s="27"/>
      <c r="N102" s="32"/>
      <c r="O102" s="28"/>
      <c r="P102" s="27"/>
      <c r="Q102" s="32"/>
      <c r="R102" s="33"/>
    </row>
    <row r="103" spans="3:18" s="4" customFormat="1" ht="19.7" customHeight="1">
      <c r="C103" s="28"/>
      <c r="D103" s="28"/>
      <c r="E103" s="28"/>
      <c r="F103" s="27"/>
      <c r="G103" s="27"/>
      <c r="H103" s="27"/>
      <c r="I103" s="31"/>
      <c r="J103" s="217"/>
      <c r="K103" s="27"/>
      <c r="L103" s="27"/>
      <c r="M103" s="27"/>
      <c r="N103" s="32"/>
      <c r="O103" s="28"/>
      <c r="P103" s="27"/>
      <c r="Q103" s="32"/>
      <c r="R103" s="33"/>
    </row>
    <row r="104" spans="3:18" s="4" customFormat="1" ht="19.7" customHeight="1">
      <c r="C104" s="28"/>
      <c r="D104" s="28"/>
      <c r="E104" s="28"/>
      <c r="F104" s="27"/>
      <c r="G104" s="27"/>
      <c r="H104" s="27"/>
      <c r="I104" s="31"/>
      <c r="J104" s="217"/>
      <c r="K104" s="27"/>
      <c r="L104" s="27"/>
      <c r="M104" s="27"/>
      <c r="N104" s="32"/>
      <c r="O104" s="28"/>
      <c r="P104" s="27"/>
      <c r="Q104" s="32"/>
      <c r="R104" s="33"/>
    </row>
    <row r="105" spans="3:18" s="4" customFormat="1" ht="19.7" customHeight="1">
      <c r="C105" s="28"/>
      <c r="D105" s="28"/>
      <c r="E105" s="28"/>
      <c r="F105" s="27"/>
      <c r="G105" s="27"/>
      <c r="H105" s="27"/>
      <c r="I105" s="31"/>
      <c r="J105" s="217"/>
      <c r="K105" s="27"/>
      <c r="L105" s="27"/>
      <c r="M105" s="27"/>
      <c r="N105" s="32"/>
      <c r="O105" s="28"/>
      <c r="P105" s="27"/>
      <c r="Q105" s="32"/>
      <c r="R105" s="33"/>
    </row>
    <row r="106" spans="3:18" s="4" customFormat="1" ht="19.7" customHeight="1">
      <c r="C106" s="28"/>
      <c r="D106" s="28"/>
      <c r="E106" s="28"/>
      <c r="F106" s="27"/>
      <c r="G106" s="27"/>
      <c r="H106" s="27"/>
      <c r="I106" s="31"/>
      <c r="J106" s="217"/>
      <c r="K106" s="27"/>
      <c r="L106" s="27"/>
      <c r="M106" s="27"/>
      <c r="N106" s="32"/>
      <c r="O106" s="28"/>
      <c r="P106" s="27"/>
      <c r="Q106" s="32"/>
      <c r="R106" s="33"/>
    </row>
    <row r="107" spans="3:18" s="4" customFormat="1" ht="19.7" customHeight="1">
      <c r="C107" s="28"/>
      <c r="D107" s="28"/>
      <c r="E107" s="28"/>
      <c r="F107" s="27"/>
      <c r="G107" s="27"/>
      <c r="H107" s="27"/>
      <c r="I107" s="31"/>
      <c r="J107" s="217"/>
      <c r="K107" s="27"/>
      <c r="L107" s="27"/>
      <c r="M107" s="27"/>
      <c r="N107" s="32"/>
      <c r="O107" s="28"/>
      <c r="P107" s="27"/>
      <c r="Q107" s="32"/>
      <c r="R107" s="33"/>
    </row>
    <row r="108" spans="3:18" s="4" customFormat="1" ht="19.7" customHeight="1">
      <c r="C108" s="28"/>
      <c r="D108" s="28"/>
      <c r="E108" s="28"/>
      <c r="F108" s="27"/>
      <c r="G108" s="27"/>
      <c r="H108" s="27"/>
      <c r="I108" s="31"/>
      <c r="J108" s="217"/>
      <c r="K108" s="27"/>
      <c r="L108" s="27"/>
      <c r="M108" s="27"/>
      <c r="N108" s="32"/>
      <c r="O108" s="28"/>
      <c r="P108" s="27"/>
      <c r="Q108" s="32"/>
      <c r="R108" s="33"/>
    </row>
    <row r="109" spans="3:18" s="4" customFormat="1" ht="19.7" customHeight="1">
      <c r="C109" s="28"/>
      <c r="D109" s="131"/>
      <c r="E109" s="131"/>
      <c r="F109" s="73"/>
      <c r="G109" s="199"/>
      <c r="H109" s="27"/>
      <c r="I109" s="77"/>
      <c r="J109" s="217"/>
      <c r="K109" s="166"/>
      <c r="L109" s="27"/>
      <c r="M109" s="73"/>
      <c r="N109" s="32"/>
      <c r="O109" s="28"/>
      <c r="P109" s="27"/>
      <c r="Q109" s="32"/>
      <c r="R109" s="33"/>
    </row>
    <row r="110" spans="3:18" s="4" customFormat="1" ht="19.7" customHeight="1">
      <c r="C110" s="28"/>
      <c r="D110" s="28"/>
      <c r="E110" s="131"/>
      <c r="F110" s="73"/>
      <c r="G110" s="199"/>
      <c r="H110" s="27"/>
      <c r="I110" s="77"/>
      <c r="J110" s="217"/>
      <c r="K110" s="166"/>
      <c r="L110" s="27"/>
      <c r="M110" s="73"/>
      <c r="N110" s="32"/>
      <c r="O110" s="28"/>
      <c r="P110" s="27"/>
      <c r="Q110" s="32"/>
      <c r="R110" s="33"/>
    </row>
    <row r="111" spans="3:18" s="4" customFormat="1" ht="19.7" customHeight="1">
      <c r="C111" s="28"/>
      <c r="D111" s="28"/>
      <c r="E111" s="131"/>
      <c r="F111" s="73"/>
      <c r="G111" s="199"/>
      <c r="H111" s="27"/>
      <c r="I111" s="77"/>
      <c r="J111" s="217"/>
      <c r="K111" s="166"/>
      <c r="L111" s="27"/>
      <c r="M111" s="73"/>
      <c r="N111" s="32"/>
      <c r="O111" s="28"/>
      <c r="P111" s="27"/>
      <c r="Q111" s="32"/>
      <c r="R111" s="33"/>
    </row>
    <row r="112" spans="3:18" s="4" customFormat="1" ht="19.7" customHeight="1">
      <c r="C112" s="28"/>
      <c r="D112" s="28"/>
      <c r="E112" s="131"/>
      <c r="F112" s="73"/>
      <c r="G112" s="199"/>
      <c r="H112" s="27"/>
      <c r="I112" s="77"/>
      <c r="J112" s="217"/>
      <c r="K112" s="166"/>
      <c r="L112" s="27"/>
      <c r="M112" s="73"/>
      <c r="N112" s="32"/>
      <c r="O112" s="28"/>
      <c r="P112" s="27"/>
      <c r="Q112" s="32"/>
      <c r="R112" s="33"/>
    </row>
    <row r="113" spans="3:18" s="4" customFormat="1" ht="19.7" customHeight="1">
      <c r="C113" s="28"/>
      <c r="D113" s="28"/>
      <c r="E113" s="131"/>
      <c r="F113" s="73"/>
      <c r="G113" s="199"/>
      <c r="H113" s="27"/>
      <c r="I113" s="77"/>
      <c r="J113" s="217"/>
      <c r="K113" s="166"/>
      <c r="L113" s="27"/>
      <c r="M113" s="73"/>
      <c r="N113" s="32"/>
      <c r="O113" s="28"/>
      <c r="P113" s="27"/>
      <c r="Q113" s="32"/>
      <c r="R113" s="33"/>
    </row>
    <row r="114" spans="3:18" s="4" customFormat="1" ht="19.7" customHeight="1">
      <c r="C114" s="28"/>
      <c r="D114" s="28"/>
      <c r="E114" s="131"/>
      <c r="F114" s="73"/>
      <c r="G114" s="199"/>
      <c r="H114" s="27"/>
      <c r="I114" s="77"/>
      <c r="J114" s="217"/>
      <c r="K114" s="166"/>
      <c r="L114" s="27"/>
      <c r="M114" s="73"/>
      <c r="N114" s="32"/>
      <c r="O114" s="28"/>
      <c r="P114" s="27"/>
      <c r="Q114" s="32"/>
      <c r="R114" s="33"/>
    </row>
    <row r="115" spans="3:18" s="4" customFormat="1" ht="19.350000000000001" customHeight="1">
      <c r="C115" s="28"/>
      <c r="D115" s="131"/>
      <c r="E115" s="131"/>
      <c r="F115" s="73"/>
      <c r="G115" s="199"/>
      <c r="H115" s="27"/>
      <c r="I115" s="77"/>
      <c r="J115" s="217"/>
      <c r="K115" s="166"/>
      <c r="L115" s="27"/>
      <c r="M115" s="73"/>
      <c r="N115" s="32"/>
      <c r="O115" s="28"/>
      <c r="P115" s="27"/>
      <c r="Q115" s="32"/>
      <c r="R115" s="33"/>
    </row>
    <row r="116" spans="3:18" s="4" customFormat="1" ht="19.350000000000001" customHeight="1">
      <c r="C116" s="28"/>
      <c r="D116" s="131"/>
      <c r="E116" s="131"/>
      <c r="F116" s="156"/>
      <c r="G116" s="199"/>
      <c r="H116" s="27"/>
      <c r="I116" s="77"/>
      <c r="J116" s="217"/>
      <c r="K116" s="166"/>
      <c r="L116" s="27"/>
      <c r="M116" s="73"/>
      <c r="N116" s="32"/>
      <c r="O116" s="28"/>
      <c r="P116" s="27"/>
      <c r="Q116" s="32"/>
      <c r="R116" s="33"/>
    </row>
    <row r="117" spans="3:18" s="4" customFormat="1" ht="19.350000000000001"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28"/>
      <c r="E123" s="28"/>
      <c r="F123" s="73"/>
      <c r="G123" s="27"/>
      <c r="H123" s="77"/>
      <c r="I123" s="44"/>
      <c r="J123" s="377"/>
      <c r="K123" s="682"/>
      <c r="L123" s="27"/>
      <c r="M123" s="73"/>
      <c r="N123" s="32"/>
      <c r="O123" s="28"/>
      <c r="P123" s="27"/>
      <c r="Q123" s="32"/>
      <c r="R123" s="33"/>
    </row>
    <row r="124" spans="3:18" s="4" customFormat="1" ht="19.7" customHeight="1">
      <c r="C124" s="28"/>
      <c r="D124" s="28"/>
      <c r="E124" s="28"/>
      <c r="F124" s="73"/>
      <c r="G124" s="27"/>
      <c r="H124" s="77"/>
      <c r="I124" s="1323"/>
      <c r="J124" s="517"/>
      <c r="K124" s="682"/>
      <c r="L124" s="27"/>
      <c r="M124" s="73"/>
      <c r="N124" s="32"/>
      <c r="O124" s="28"/>
      <c r="P124" s="27"/>
      <c r="Q124" s="32"/>
      <c r="R124" s="33"/>
    </row>
    <row r="125" spans="3:18" s="4" customFormat="1" ht="19.7" customHeight="1">
      <c r="C125" s="28"/>
      <c r="D125" s="131"/>
      <c r="E125" s="131"/>
      <c r="F125" s="132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3:18" s="4" customFormat="1" ht="19.7" customHeight="1">
      <c r="C129" s="28"/>
      <c r="D129" s="131"/>
      <c r="E129" s="131"/>
      <c r="F129" s="264"/>
      <c r="G129" s="199"/>
      <c r="H129" s="27"/>
      <c r="I129" s="77"/>
      <c r="J129" s="217"/>
      <c r="K129" s="166"/>
      <c r="L129" s="27"/>
      <c r="M129" s="73"/>
      <c r="N129" s="32"/>
      <c r="O129" s="28"/>
      <c r="P129" s="27"/>
      <c r="Q129" s="32"/>
      <c r="R129" s="33"/>
    </row>
    <row r="130" spans="3:18" s="4" customFormat="1" ht="19.7" customHeight="1">
      <c r="C130" s="28"/>
      <c r="D130" s="131"/>
      <c r="E130" s="131"/>
      <c r="F130" s="264"/>
      <c r="G130" s="199"/>
      <c r="H130" s="27"/>
      <c r="I130" s="77"/>
      <c r="J130" s="217"/>
      <c r="K130" s="166"/>
      <c r="L130" s="27"/>
      <c r="M130" s="73"/>
      <c r="N130" s="32"/>
      <c r="O130" s="28"/>
      <c r="P130" s="27"/>
      <c r="Q130" s="32"/>
      <c r="R130" s="33"/>
    </row>
    <row r="131" spans="3:18" s="4" customFormat="1" ht="19.7" customHeight="1">
      <c r="C131" s="28"/>
      <c r="D131" s="131"/>
      <c r="E131" s="131"/>
      <c r="F131" s="264"/>
      <c r="G131" s="199"/>
      <c r="H131" s="27"/>
      <c r="I131" s="77"/>
      <c r="J131" s="217"/>
      <c r="K131" s="166"/>
      <c r="L131" s="27"/>
      <c r="M131" s="73"/>
      <c r="N131" s="32"/>
      <c r="O131" s="28"/>
      <c r="P131" s="27"/>
      <c r="Q131" s="32"/>
      <c r="R131" s="33"/>
    </row>
    <row r="132" spans="3:18" s="4" customFormat="1" ht="19.7" customHeight="1">
      <c r="C132" s="28"/>
      <c r="D132" s="131"/>
      <c r="E132" s="131"/>
      <c r="F132" s="264"/>
      <c r="G132" s="199"/>
      <c r="H132" s="27"/>
      <c r="I132" s="77"/>
      <c r="J132" s="217"/>
      <c r="K132" s="166"/>
      <c r="L132" s="27"/>
      <c r="M132" s="73"/>
      <c r="N132" s="32"/>
      <c r="O132" s="28"/>
      <c r="P132" s="27"/>
      <c r="Q132" s="32"/>
      <c r="R132" s="33"/>
    </row>
    <row r="133" spans="3:18" s="4" customFormat="1" ht="19.7" customHeight="1">
      <c r="C133" s="28"/>
      <c r="D133" s="131"/>
      <c r="E133" s="131"/>
      <c r="F133" s="264"/>
      <c r="G133" s="199"/>
      <c r="H133" s="27"/>
      <c r="I133" s="77"/>
      <c r="J133" s="217"/>
      <c r="K133" s="166"/>
      <c r="L133" s="27"/>
      <c r="M133" s="73"/>
      <c r="N133" s="32"/>
      <c r="O133" s="28"/>
      <c r="P133" s="27"/>
      <c r="Q133" s="32"/>
      <c r="R133" s="33"/>
    </row>
    <row r="134" spans="3:18" s="4" customFormat="1" ht="19.7" customHeight="1">
      <c r="C134" s="28"/>
      <c r="D134" s="131"/>
      <c r="E134" s="131"/>
      <c r="F134" s="264"/>
      <c r="G134" s="199"/>
      <c r="H134" s="27"/>
      <c r="I134" s="77"/>
      <c r="J134" s="217"/>
      <c r="K134" s="166"/>
      <c r="L134" s="27"/>
      <c r="M134" s="73"/>
      <c r="N134" s="32"/>
      <c r="O134" s="28"/>
      <c r="P134" s="27"/>
      <c r="Q134" s="32"/>
      <c r="R134" s="33"/>
    </row>
    <row r="135" spans="3:18" s="4" customFormat="1" ht="19.7" customHeight="1">
      <c r="C135" s="28"/>
      <c r="D135" s="131"/>
      <c r="E135" s="131"/>
      <c r="F135" s="264"/>
      <c r="G135" s="199"/>
      <c r="H135" s="27"/>
      <c r="I135" s="77"/>
      <c r="J135" s="217"/>
      <c r="K135" s="166"/>
      <c r="L135" s="27"/>
      <c r="M135" s="73"/>
      <c r="N135" s="32"/>
      <c r="O135" s="28"/>
      <c r="P135" s="27"/>
      <c r="Q135" s="32"/>
      <c r="R135" s="33"/>
    </row>
    <row r="136" spans="3:18" s="4" customFormat="1" ht="19.7" customHeight="1">
      <c r="C136" s="28"/>
      <c r="D136" s="131"/>
      <c r="E136" s="131"/>
      <c r="F136" s="264"/>
      <c r="G136" s="199"/>
      <c r="H136" s="27"/>
      <c r="I136" s="77"/>
      <c r="J136" s="217"/>
      <c r="K136" s="166"/>
      <c r="L136" s="27"/>
      <c r="M136" s="73"/>
      <c r="N136" s="32"/>
      <c r="O136" s="28"/>
      <c r="P136" s="27"/>
      <c r="Q136" s="32"/>
      <c r="R136" s="33"/>
    </row>
    <row r="137" spans="3:18" s="4" customFormat="1" ht="19.7" customHeight="1">
      <c r="C137" s="28"/>
      <c r="D137" s="131"/>
      <c r="E137" s="131"/>
      <c r="F137" s="264"/>
      <c r="G137" s="199"/>
      <c r="H137" s="27"/>
      <c r="I137" s="77"/>
      <c r="J137" s="217"/>
      <c r="K137" s="166"/>
      <c r="L137" s="27"/>
      <c r="M137" s="73"/>
      <c r="N137" s="32"/>
      <c r="O137" s="28"/>
      <c r="P137" s="27"/>
      <c r="Q137" s="32"/>
      <c r="R137" s="33"/>
    </row>
    <row r="138" spans="3:18" s="4" customFormat="1" ht="19.7" customHeight="1">
      <c r="C138" s="28"/>
      <c r="D138" s="131"/>
      <c r="E138" s="131"/>
      <c r="F138" s="264"/>
      <c r="G138" s="199"/>
      <c r="H138" s="27"/>
      <c r="I138" s="77"/>
      <c r="J138" s="217"/>
      <c r="K138" s="166"/>
      <c r="L138" s="27"/>
      <c r="M138" s="73"/>
      <c r="N138" s="32"/>
      <c r="O138" s="28"/>
      <c r="P138" s="27"/>
      <c r="Q138" s="32"/>
      <c r="R138" s="33"/>
    </row>
    <row r="139" spans="3:18" s="4" customFormat="1" ht="19.7" customHeight="1">
      <c r="C139" s="28"/>
      <c r="D139" s="131"/>
      <c r="E139" s="131"/>
      <c r="F139" s="264"/>
      <c r="G139" s="199"/>
      <c r="H139" s="27"/>
      <c r="I139" s="77"/>
      <c r="J139" s="217"/>
      <c r="K139" s="166"/>
      <c r="L139" s="27"/>
      <c r="M139" s="73"/>
      <c r="N139" s="32"/>
      <c r="O139" s="28"/>
      <c r="P139" s="27"/>
      <c r="Q139" s="32"/>
      <c r="R139" s="33"/>
    </row>
    <row r="140" spans="3:18" s="4" customFormat="1" ht="19.7" customHeight="1">
      <c r="C140" s="28"/>
      <c r="D140" s="131"/>
      <c r="E140" s="131"/>
      <c r="F140" s="264"/>
      <c r="G140" s="199"/>
      <c r="H140" s="27"/>
      <c r="I140" s="77"/>
      <c r="J140" s="217"/>
      <c r="K140" s="166"/>
      <c r="L140" s="27"/>
      <c r="M140" s="73"/>
      <c r="N140" s="32"/>
      <c r="O140" s="28"/>
      <c r="P140" s="27"/>
      <c r="Q140" s="32"/>
      <c r="R140" s="33"/>
    </row>
    <row r="141" spans="3:18" s="4" customFormat="1" ht="19.7" customHeight="1">
      <c r="C141" s="28"/>
      <c r="D141" s="131"/>
      <c r="E141" s="131"/>
      <c r="F141" s="264"/>
      <c r="G141" s="199"/>
      <c r="H141" s="27"/>
      <c r="I141" s="77"/>
      <c r="J141" s="217"/>
      <c r="K141" s="166"/>
      <c r="L141" s="27"/>
      <c r="M141" s="73"/>
      <c r="N141" s="32"/>
      <c r="O141" s="28"/>
      <c r="P141" s="27"/>
      <c r="Q141" s="32"/>
      <c r="R141" s="33"/>
    </row>
    <row r="142" spans="3:18" s="4" customFormat="1" ht="19.7" customHeight="1">
      <c r="C142" s="28"/>
      <c r="D142" s="131"/>
      <c r="E142" s="131"/>
      <c r="F142" s="264"/>
      <c r="G142" s="199"/>
      <c r="H142" s="27"/>
      <c r="I142" s="77"/>
      <c r="J142" s="217"/>
      <c r="K142" s="166"/>
      <c r="L142" s="27"/>
      <c r="M142" s="73"/>
      <c r="N142" s="32"/>
      <c r="O142" s="28"/>
      <c r="P142" s="27"/>
      <c r="Q142" s="32"/>
      <c r="R142" s="33"/>
    </row>
    <row r="143" spans="3:18" s="4" customFormat="1" ht="19.7" customHeight="1">
      <c r="C143" s="28"/>
      <c r="D143" s="131"/>
      <c r="E143" s="131"/>
      <c r="F143" s="264"/>
      <c r="G143" s="199"/>
      <c r="H143" s="27"/>
      <c r="I143" s="77"/>
      <c r="J143" s="217"/>
      <c r="K143" s="166"/>
      <c r="L143" s="27"/>
      <c r="M143" s="73"/>
      <c r="N143" s="32"/>
      <c r="O143" s="28"/>
      <c r="P143" s="27"/>
      <c r="Q143" s="32"/>
      <c r="R143" s="33"/>
    </row>
    <row r="144" spans="3:18" s="4" customFormat="1" ht="19.7" customHeight="1">
      <c r="C144" s="28"/>
      <c r="D144" s="131"/>
      <c r="E144" s="131"/>
      <c r="F144" s="264"/>
      <c r="G144" s="199"/>
      <c r="H144" s="27"/>
      <c r="I144" s="77"/>
      <c r="J144" s="217"/>
      <c r="K144" s="166"/>
      <c r="L144" s="27"/>
      <c r="M144" s="73"/>
      <c r="N144" s="32"/>
      <c r="O144" s="28"/>
      <c r="P144" s="27"/>
      <c r="Q144" s="32"/>
      <c r="R144" s="33"/>
    </row>
    <row r="145" spans="3:18" s="4" customFormat="1" ht="19.7" customHeight="1">
      <c r="C145" s="28"/>
      <c r="D145" s="131"/>
      <c r="E145" s="131"/>
      <c r="F145" s="264"/>
      <c r="G145" s="199"/>
      <c r="H145" s="27"/>
      <c r="I145" s="77"/>
      <c r="J145" s="217"/>
      <c r="K145" s="166"/>
      <c r="L145" s="27"/>
      <c r="M145" s="73"/>
      <c r="N145" s="32"/>
      <c r="O145" s="28"/>
      <c r="P145" s="27"/>
      <c r="Q145" s="32"/>
      <c r="R145" s="33"/>
    </row>
    <row r="146" spans="3:18" s="4" customFormat="1" ht="19.7" customHeight="1">
      <c r="C146" s="28"/>
      <c r="D146" s="131"/>
      <c r="E146" s="131"/>
      <c r="F146" s="264"/>
      <c r="G146" s="199"/>
      <c r="H146" s="27"/>
      <c r="I146" s="77"/>
      <c r="J146" s="217"/>
      <c r="K146" s="1325"/>
      <c r="L146" s="27"/>
      <c r="M146" s="73"/>
      <c r="N146" s="32"/>
      <c r="O146" s="28"/>
      <c r="P146" s="27"/>
      <c r="Q146" s="32"/>
      <c r="R146" s="33"/>
    </row>
    <row r="147" spans="3:18" s="4" customFormat="1" ht="19.7" customHeight="1">
      <c r="C147" s="28"/>
      <c r="D147" s="131"/>
      <c r="E147" s="131"/>
      <c r="F147" s="264"/>
      <c r="G147" s="199"/>
      <c r="H147" s="27"/>
      <c r="I147" s="77"/>
      <c r="J147" s="217"/>
      <c r="K147" s="166"/>
      <c r="L147" s="27"/>
      <c r="M147" s="73"/>
      <c r="N147" s="32"/>
      <c r="O147" s="28"/>
      <c r="P147" s="27"/>
      <c r="Q147" s="32"/>
      <c r="R147" s="33"/>
    </row>
    <row r="148" spans="3:18" s="4" customFormat="1" ht="19.7" customHeight="1">
      <c r="C148" s="28"/>
      <c r="D148" s="131"/>
      <c r="E148" s="131"/>
      <c r="F148" s="264"/>
      <c r="G148" s="199"/>
      <c r="H148" s="27"/>
      <c r="I148" s="77"/>
      <c r="J148" s="217"/>
      <c r="K148" s="166"/>
      <c r="L148" s="27"/>
      <c r="M148" s="73"/>
      <c r="N148" s="32"/>
      <c r="O148" s="28"/>
      <c r="P148" s="27"/>
      <c r="Q148" s="32"/>
      <c r="R148" s="33"/>
    </row>
    <row r="149" spans="3:18" s="4" customFormat="1" ht="19.7" customHeight="1">
      <c r="C149" s="28"/>
      <c r="D149" s="131"/>
      <c r="E149" s="131"/>
      <c r="F149" s="264"/>
      <c r="G149" s="199"/>
      <c r="H149" s="27"/>
      <c r="I149" s="77"/>
      <c r="J149" s="217"/>
      <c r="K149" s="166"/>
      <c r="L149" s="27"/>
      <c r="M149" s="73"/>
      <c r="N149" s="32"/>
      <c r="O149" s="28"/>
      <c r="P149" s="27"/>
      <c r="Q149" s="32"/>
      <c r="R149" s="33"/>
    </row>
    <row r="150" spans="3:18" s="4" customFormat="1" ht="19.7" customHeight="1">
      <c r="C150" s="28"/>
      <c r="D150" s="131"/>
      <c r="E150" s="131"/>
      <c r="F150" s="264"/>
      <c r="G150" s="199"/>
      <c r="H150" s="27"/>
      <c r="I150" s="77"/>
      <c r="J150" s="217"/>
      <c r="K150" s="166"/>
      <c r="L150" s="27"/>
      <c r="M150" s="73"/>
      <c r="N150" s="32"/>
      <c r="O150" s="28"/>
      <c r="P150" s="27"/>
      <c r="Q150" s="32"/>
      <c r="R150" s="33"/>
    </row>
    <row r="151" spans="3:18" s="4" customFormat="1" ht="19.7" customHeight="1">
      <c r="C151" s="28"/>
      <c r="D151" s="131"/>
      <c r="E151" s="131"/>
      <c r="F151" s="264"/>
      <c r="G151" s="199"/>
      <c r="H151" s="27"/>
      <c r="I151" s="77"/>
      <c r="J151" s="217"/>
      <c r="K151" s="166"/>
      <c r="L151" s="27"/>
      <c r="M151" s="73"/>
      <c r="N151" s="32"/>
      <c r="O151" s="28"/>
      <c r="P151" s="27"/>
      <c r="Q151" s="32"/>
      <c r="R151" s="33"/>
    </row>
    <row r="152" spans="3:18" s="4" customFormat="1" ht="19.7" customHeight="1">
      <c r="C152" s="28"/>
      <c r="D152" s="131"/>
      <c r="E152" s="131"/>
      <c r="F152" s="264"/>
      <c r="G152" s="199"/>
      <c r="H152" s="27"/>
      <c r="I152" s="77"/>
      <c r="J152" s="217"/>
      <c r="K152" s="166"/>
      <c r="L152" s="27"/>
      <c r="M152" s="73"/>
      <c r="N152" s="32"/>
      <c r="O152" s="28"/>
      <c r="P152" s="27"/>
      <c r="Q152" s="32"/>
      <c r="R152" s="33"/>
    </row>
    <row r="153" spans="3:18" s="4" customFormat="1" ht="19.7" customHeight="1">
      <c r="C153" s="28"/>
      <c r="D153" s="131"/>
      <c r="E153" s="131"/>
      <c r="F153" s="264"/>
      <c r="G153" s="199"/>
      <c r="H153" s="27"/>
      <c r="I153" s="77"/>
      <c r="J153" s="217"/>
      <c r="K153" s="1325"/>
      <c r="L153" s="27"/>
      <c r="M153" s="73"/>
      <c r="N153" s="32"/>
      <c r="O153" s="28"/>
      <c r="P153" s="27"/>
      <c r="Q153" s="32"/>
      <c r="R153" s="33"/>
    </row>
    <row r="154" spans="3:18" s="4" customFormat="1" ht="19.7" customHeight="1">
      <c r="C154" s="28"/>
      <c r="D154" s="28"/>
      <c r="E154" s="28"/>
      <c r="F154" s="264"/>
      <c r="G154" s="199"/>
      <c r="H154" s="27"/>
      <c r="I154" s="77"/>
      <c r="J154" s="217"/>
      <c r="K154" s="166"/>
      <c r="L154" s="27"/>
      <c r="M154" s="73"/>
      <c r="N154" s="32"/>
      <c r="O154" s="28"/>
      <c r="P154" s="27"/>
      <c r="Q154" s="32"/>
      <c r="R154" s="33"/>
    </row>
    <row r="155" spans="3:18" s="4" customFormat="1" ht="19.7" customHeight="1">
      <c r="C155" s="28"/>
      <c r="D155" s="131"/>
      <c r="E155" s="131"/>
      <c r="F155" s="264"/>
      <c r="G155" s="199"/>
      <c r="H155" s="27"/>
      <c r="I155" s="77"/>
      <c r="J155" s="217"/>
      <c r="K155" s="166"/>
      <c r="L155" s="27"/>
      <c r="M155" s="73"/>
      <c r="N155" s="32"/>
      <c r="O155" s="28"/>
      <c r="P155" s="27"/>
      <c r="Q155" s="32"/>
      <c r="R155" s="33"/>
    </row>
    <row r="156" spans="3:18" s="4" customFormat="1" ht="19.7" customHeight="1">
      <c r="C156" s="28"/>
      <c r="D156" s="131"/>
      <c r="E156" s="131"/>
      <c r="F156" s="264"/>
      <c r="G156" s="199"/>
      <c r="H156" s="27"/>
      <c r="I156" s="77"/>
      <c r="J156" s="217"/>
      <c r="K156" s="166"/>
      <c r="L156" s="27"/>
      <c r="M156" s="73"/>
      <c r="N156" s="32"/>
      <c r="O156" s="28"/>
      <c r="P156" s="27"/>
      <c r="Q156" s="32"/>
      <c r="R156" s="33"/>
    </row>
    <row r="157" spans="3:18" s="4" customFormat="1" ht="19.7" customHeight="1">
      <c r="C157" s="28"/>
      <c r="D157" s="28"/>
      <c r="E157" s="28"/>
      <c r="F157" s="264"/>
      <c r="G157" s="199"/>
      <c r="H157" s="27"/>
      <c r="I157" s="77"/>
      <c r="J157" s="217"/>
      <c r="K157" s="166"/>
      <c r="L157" s="27"/>
      <c r="M157" s="73"/>
      <c r="N157" s="32"/>
      <c r="O157" s="28"/>
      <c r="P157" s="27"/>
      <c r="Q157" s="32"/>
      <c r="R157" s="33"/>
    </row>
    <row r="158" spans="3:18" s="4" customFormat="1" ht="19.350000000000001" customHeight="1">
      <c r="C158" s="28"/>
      <c r="D158" s="131"/>
      <c r="E158" s="131"/>
      <c r="F158" s="264"/>
      <c r="G158" s="199"/>
      <c r="H158" s="27"/>
      <c r="I158" s="77"/>
      <c r="J158" s="217"/>
      <c r="K158" s="166"/>
      <c r="L158" s="27"/>
      <c r="M158" s="73"/>
      <c r="N158" s="32"/>
      <c r="O158" s="28"/>
      <c r="P158" s="27"/>
      <c r="Q158" s="32"/>
      <c r="R158" s="33"/>
    </row>
    <row r="159" spans="3:18" s="4" customFormat="1" ht="19.7" customHeight="1">
      <c r="C159" s="28"/>
      <c r="D159" s="28"/>
      <c r="E159" s="28"/>
      <c r="F159" s="201"/>
      <c r="G159" s="826"/>
      <c r="H159" s="27"/>
      <c r="I159" s="77"/>
      <c r="J159" s="217"/>
      <c r="K159" s="134"/>
      <c r="L159" s="27"/>
      <c r="M159" s="27"/>
      <c r="N159" s="32"/>
      <c r="O159" s="28"/>
      <c r="P159" s="27"/>
      <c r="Q159" s="32"/>
      <c r="R159" s="33"/>
    </row>
    <row r="160" spans="3:18" s="4" customFormat="1" ht="19.7" customHeight="1">
      <c r="C160" s="28"/>
      <c r="D160" s="28"/>
      <c r="E160" s="28"/>
      <c r="F160" s="1326">
        <f>SUM(I109:I159)</f>
        <v>0</v>
      </c>
      <c r="G160" s="826"/>
      <c r="H160" s="27"/>
      <c r="I160" s="77"/>
      <c r="J160" s="217"/>
      <c r="K160" s="73"/>
      <c r="L160" s="27"/>
      <c r="M160" s="27"/>
      <c r="N160" s="32"/>
      <c r="O160" s="28"/>
      <c r="P160" s="27"/>
      <c r="Q160" s="32"/>
      <c r="R160" s="33"/>
    </row>
    <row r="161" spans="1:18" s="4" customFormat="1" ht="19.7" customHeight="1">
      <c r="C161" s="28"/>
      <c r="D161" s="28"/>
      <c r="E161" s="28"/>
      <c r="F161" s="73"/>
      <c r="G161" s="826"/>
      <c r="H161" s="27"/>
      <c r="I161" s="77"/>
      <c r="J161" s="217"/>
      <c r="K161" s="73"/>
      <c r="L161" s="27"/>
      <c r="M161" s="27"/>
      <c r="N161" s="32"/>
      <c r="O161" s="28"/>
      <c r="P161" s="27"/>
      <c r="Q161" s="32"/>
      <c r="R161" s="33"/>
    </row>
    <row r="162" spans="1:18" s="4" customFormat="1" ht="19.7" customHeight="1">
      <c r="C162" s="28"/>
      <c r="D162" s="28"/>
      <c r="E162" s="28"/>
      <c r="F162" s="73"/>
      <c r="G162" s="826"/>
      <c r="H162" s="27"/>
      <c r="I162" s="77"/>
      <c r="J162" s="217"/>
      <c r="K162" s="73"/>
      <c r="L162" s="73"/>
      <c r="M162" s="27"/>
      <c r="N162" s="32"/>
      <c r="O162" s="28"/>
      <c r="P162" s="27"/>
      <c r="Q162" s="32"/>
      <c r="R162" s="33"/>
    </row>
    <row r="163" spans="1:18">
      <c r="A163" s="4"/>
      <c r="B163" s="4"/>
      <c r="C163" s="28"/>
      <c r="D163" s="28"/>
      <c r="E163" s="28"/>
      <c r="F163" s="73"/>
      <c r="G163" s="826"/>
      <c r="H163" s="27"/>
      <c r="I163" s="77"/>
      <c r="J163" s="217"/>
      <c r="K163" s="73"/>
      <c r="L163" s="27"/>
      <c r="M163" s="27"/>
      <c r="N163" s="32"/>
      <c r="O163" s="28"/>
      <c r="P163" s="27"/>
      <c r="Q163" s="32"/>
      <c r="R163" s="33"/>
    </row>
    <row r="164" spans="1:18">
      <c r="I164" s="1327"/>
    </row>
  </sheetData>
  <autoFilter ref="A8:R48" xr:uid="{70494824-0E17-4A91-B023-DBD9013CE6CD}"/>
  <mergeCells count="11">
    <mergeCell ref="C5:E5"/>
    <mergeCell ref="H5:H6"/>
    <mergeCell ref="I5:I6"/>
    <mergeCell ref="C6:E6"/>
    <mergeCell ref="D31:F31"/>
    <mergeCell ref="C2:E2"/>
    <mergeCell ref="H2:J2"/>
    <mergeCell ref="B3:B4"/>
    <mergeCell ref="C3:E3"/>
    <mergeCell ref="I3:L4"/>
    <mergeCell ref="C4:E4"/>
  </mergeCells>
  <phoneticPr fontId="2"/>
  <dataValidations count="1">
    <dataValidation imeMode="hiragana" allowBlank="1" showInputMessage="1" showErrorMessage="1" sqref="L12 JH12 TD12 ACZ12 AMV12 AWR12 BGN12 BQJ12 CAF12 CKB12 CTX12 DDT12 DNP12 DXL12 EHH12 ERD12 FAZ12 FKV12 FUR12 GEN12 GOJ12 GYF12 HIB12 HRX12 IBT12 ILP12 IVL12 JFH12 JPD12 JYZ12 KIV12 KSR12 LCN12 LMJ12 LWF12 MGB12 MPX12 MZT12 NJP12 NTL12 ODH12 OND12 OWZ12 PGV12 PQR12 QAN12 QKJ12 QUF12 REB12 RNX12 RXT12 SHP12 SRL12 TBH12 TLD12 TUZ12 UEV12 UOR12 UYN12 VIJ12 VSF12 WCB12 WLX12 WVT12 L65548 JH65548 TD65548 ACZ65548 AMV65548 AWR65548 BGN65548 BQJ65548 CAF65548 CKB65548 CTX65548 DDT65548 DNP65548 DXL65548 EHH65548 ERD65548 FAZ65548 FKV65548 FUR65548 GEN65548 GOJ65548 GYF65548 HIB65548 HRX65548 IBT65548 ILP65548 IVL65548 JFH65548 JPD65548 JYZ65548 KIV65548 KSR65548 LCN65548 LMJ65548 LWF65548 MGB65548 MPX65548 MZT65548 NJP65548 NTL65548 ODH65548 OND65548 OWZ65548 PGV65548 PQR65548 QAN65548 QKJ65548 QUF65548 REB65548 RNX65548 RXT65548 SHP65548 SRL65548 TBH65548 TLD65548 TUZ65548 UEV65548 UOR65548 UYN65548 VIJ65548 VSF65548 WCB65548 WLX65548 WVT65548 L131084 JH131084 TD131084 ACZ131084 AMV131084 AWR131084 BGN131084 BQJ131084 CAF131084 CKB131084 CTX131084 DDT131084 DNP131084 DXL131084 EHH131084 ERD131084 FAZ131084 FKV131084 FUR131084 GEN131084 GOJ131084 GYF131084 HIB131084 HRX131084 IBT131084 ILP131084 IVL131084 JFH131084 JPD131084 JYZ131084 KIV131084 KSR131084 LCN131084 LMJ131084 LWF131084 MGB131084 MPX131084 MZT131084 NJP131084 NTL131084 ODH131084 OND131084 OWZ131084 PGV131084 PQR131084 QAN131084 QKJ131084 QUF131084 REB131084 RNX131084 RXT131084 SHP131084 SRL131084 TBH131084 TLD131084 TUZ131084 UEV131084 UOR131084 UYN131084 VIJ131084 VSF131084 WCB131084 WLX131084 WVT131084 L196620 JH196620 TD196620 ACZ196620 AMV196620 AWR196620 BGN196620 BQJ196620 CAF196620 CKB196620 CTX196620 DDT196620 DNP196620 DXL196620 EHH196620 ERD196620 FAZ196620 FKV196620 FUR196620 GEN196620 GOJ196620 GYF196620 HIB196620 HRX196620 IBT196620 ILP196620 IVL196620 JFH196620 JPD196620 JYZ196620 KIV196620 KSR196620 LCN196620 LMJ196620 LWF196620 MGB196620 MPX196620 MZT196620 NJP196620 NTL196620 ODH196620 OND196620 OWZ196620 PGV196620 PQR196620 QAN196620 QKJ196620 QUF196620 REB196620 RNX196620 RXT196620 SHP196620 SRL196620 TBH196620 TLD196620 TUZ196620 UEV196620 UOR196620 UYN196620 VIJ196620 VSF196620 WCB196620 WLX196620 WVT196620 L262156 JH262156 TD262156 ACZ262156 AMV262156 AWR262156 BGN262156 BQJ262156 CAF262156 CKB262156 CTX262156 DDT262156 DNP262156 DXL262156 EHH262156 ERD262156 FAZ262156 FKV262156 FUR262156 GEN262156 GOJ262156 GYF262156 HIB262156 HRX262156 IBT262156 ILP262156 IVL262156 JFH262156 JPD262156 JYZ262156 KIV262156 KSR262156 LCN262156 LMJ262156 LWF262156 MGB262156 MPX262156 MZT262156 NJP262156 NTL262156 ODH262156 OND262156 OWZ262156 PGV262156 PQR262156 QAN262156 QKJ262156 QUF262156 REB262156 RNX262156 RXT262156 SHP262156 SRL262156 TBH262156 TLD262156 TUZ262156 UEV262156 UOR262156 UYN262156 VIJ262156 VSF262156 WCB262156 WLX262156 WVT262156 L327692 JH327692 TD327692 ACZ327692 AMV327692 AWR327692 BGN327692 BQJ327692 CAF327692 CKB327692 CTX327692 DDT327692 DNP327692 DXL327692 EHH327692 ERD327692 FAZ327692 FKV327692 FUR327692 GEN327692 GOJ327692 GYF327692 HIB327692 HRX327692 IBT327692 ILP327692 IVL327692 JFH327692 JPD327692 JYZ327692 KIV327692 KSR327692 LCN327692 LMJ327692 LWF327692 MGB327692 MPX327692 MZT327692 NJP327692 NTL327692 ODH327692 OND327692 OWZ327692 PGV327692 PQR327692 QAN327692 QKJ327692 QUF327692 REB327692 RNX327692 RXT327692 SHP327692 SRL327692 TBH327692 TLD327692 TUZ327692 UEV327692 UOR327692 UYN327692 VIJ327692 VSF327692 WCB327692 WLX327692 WVT327692 L393228 JH393228 TD393228 ACZ393228 AMV393228 AWR393228 BGN393228 BQJ393228 CAF393228 CKB393228 CTX393228 DDT393228 DNP393228 DXL393228 EHH393228 ERD393228 FAZ393228 FKV393228 FUR393228 GEN393228 GOJ393228 GYF393228 HIB393228 HRX393228 IBT393228 ILP393228 IVL393228 JFH393228 JPD393228 JYZ393228 KIV393228 KSR393228 LCN393228 LMJ393228 LWF393228 MGB393228 MPX393228 MZT393228 NJP393228 NTL393228 ODH393228 OND393228 OWZ393228 PGV393228 PQR393228 QAN393228 QKJ393228 QUF393228 REB393228 RNX393228 RXT393228 SHP393228 SRL393228 TBH393228 TLD393228 TUZ393228 UEV393228 UOR393228 UYN393228 VIJ393228 VSF393228 WCB393228 WLX393228 WVT393228 L458764 JH458764 TD458764 ACZ458764 AMV458764 AWR458764 BGN458764 BQJ458764 CAF458764 CKB458764 CTX458764 DDT458764 DNP458764 DXL458764 EHH458764 ERD458764 FAZ458764 FKV458764 FUR458764 GEN458764 GOJ458764 GYF458764 HIB458764 HRX458764 IBT458764 ILP458764 IVL458764 JFH458764 JPD458764 JYZ458764 KIV458764 KSR458764 LCN458764 LMJ458764 LWF458764 MGB458764 MPX458764 MZT458764 NJP458764 NTL458764 ODH458764 OND458764 OWZ458764 PGV458764 PQR458764 QAN458764 QKJ458764 QUF458764 REB458764 RNX458764 RXT458764 SHP458764 SRL458764 TBH458764 TLD458764 TUZ458764 UEV458764 UOR458764 UYN458764 VIJ458764 VSF458764 WCB458764 WLX458764 WVT458764 L524300 JH524300 TD524300 ACZ524300 AMV524300 AWR524300 BGN524300 BQJ524300 CAF524300 CKB524300 CTX524300 DDT524300 DNP524300 DXL524300 EHH524300 ERD524300 FAZ524300 FKV524300 FUR524300 GEN524300 GOJ524300 GYF524300 HIB524300 HRX524300 IBT524300 ILP524300 IVL524300 JFH524300 JPD524300 JYZ524300 KIV524300 KSR524300 LCN524300 LMJ524300 LWF524300 MGB524300 MPX524300 MZT524300 NJP524300 NTL524300 ODH524300 OND524300 OWZ524300 PGV524300 PQR524300 QAN524300 QKJ524300 QUF524300 REB524300 RNX524300 RXT524300 SHP524300 SRL524300 TBH524300 TLD524300 TUZ524300 UEV524300 UOR524300 UYN524300 VIJ524300 VSF524300 WCB524300 WLX524300 WVT524300 L589836 JH589836 TD589836 ACZ589836 AMV589836 AWR589836 BGN589836 BQJ589836 CAF589836 CKB589836 CTX589836 DDT589836 DNP589836 DXL589836 EHH589836 ERD589836 FAZ589836 FKV589836 FUR589836 GEN589836 GOJ589836 GYF589836 HIB589836 HRX589836 IBT589836 ILP589836 IVL589836 JFH589836 JPD589836 JYZ589836 KIV589836 KSR589836 LCN589836 LMJ589836 LWF589836 MGB589836 MPX589836 MZT589836 NJP589836 NTL589836 ODH589836 OND589836 OWZ589836 PGV589836 PQR589836 QAN589836 QKJ589836 QUF589836 REB589836 RNX589836 RXT589836 SHP589836 SRL589836 TBH589836 TLD589836 TUZ589836 UEV589836 UOR589836 UYN589836 VIJ589836 VSF589836 WCB589836 WLX589836 WVT589836 L655372 JH655372 TD655372 ACZ655372 AMV655372 AWR655372 BGN655372 BQJ655372 CAF655372 CKB655372 CTX655372 DDT655372 DNP655372 DXL655372 EHH655372 ERD655372 FAZ655372 FKV655372 FUR655372 GEN655372 GOJ655372 GYF655372 HIB655372 HRX655372 IBT655372 ILP655372 IVL655372 JFH655372 JPD655372 JYZ655372 KIV655372 KSR655372 LCN655372 LMJ655372 LWF655372 MGB655372 MPX655372 MZT655372 NJP655372 NTL655372 ODH655372 OND655372 OWZ655372 PGV655372 PQR655372 QAN655372 QKJ655372 QUF655372 REB655372 RNX655372 RXT655372 SHP655372 SRL655372 TBH655372 TLD655372 TUZ655372 UEV655372 UOR655372 UYN655372 VIJ655372 VSF655372 WCB655372 WLX655372 WVT655372 L720908 JH720908 TD720908 ACZ720908 AMV720908 AWR720908 BGN720908 BQJ720908 CAF720908 CKB720908 CTX720908 DDT720908 DNP720908 DXL720908 EHH720908 ERD720908 FAZ720908 FKV720908 FUR720908 GEN720908 GOJ720908 GYF720908 HIB720908 HRX720908 IBT720908 ILP720908 IVL720908 JFH720908 JPD720908 JYZ720908 KIV720908 KSR720908 LCN720908 LMJ720908 LWF720908 MGB720908 MPX720908 MZT720908 NJP720908 NTL720908 ODH720908 OND720908 OWZ720908 PGV720908 PQR720908 QAN720908 QKJ720908 QUF720908 REB720908 RNX720908 RXT720908 SHP720908 SRL720908 TBH720908 TLD720908 TUZ720908 UEV720908 UOR720908 UYN720908 VIJ720908 VSF720908 WCB720908 WLX720908 WVT720908 L786444 JH786444 TD786444 ACZ786444 AMV786444 AWR786444 BGN786444 BQJ786444 CAF786444 CKB786444 CTX786444 DDT786444 DNP786444 DXL786444 EHH786444 ERD786444 FAZ786444 FKV786444 FUR786444 GEN786444 GOJ786444 GYF786444 HIB786444 HRX786444 IBT786444 ILP786444 IVL786444 JFH786444 JPD786444 JYZ786444 KIV786444 KSR786444 LCN786444 LMJ786444 LWF786444 MGB786444 MPX786444 MZT786444 NJP786444 NTL786444 ODH786444 OND786444 OWZ786444 PGV786444 PQR786444 QAN786444 QKJ786444 QUF786444 REB786444 RNX786444 RXT786444 SHP786444 SRL786444 TBH786444 TLD786444 TUZ786444 UEV786444 UOR786444 UYN786444 VIJ786444 VSF786444 WCB786444 WLX786444 WVT786444 L851980 JH851980 TD851980 ACZ851980 AMV851980 AWR851980 BGN851980 BQJ851980 CAF851980 CKB851980 CTX851980 DDT851980 DNP851980 DXL851980 EHH851980 ERD851980 FAZ851980 FKV851980 FUR851980 GEN851980 GOJ851980 GYF851980 HIB851980 HRX851980 IBT851980 ILP851980 IVL851980 JFH851980 JPD851980 JYZ851980 KIV851980 KSR851980 LCN851980 LMJ851980 LWF851980 MGB851980 MPX851980 MZT851980 NJP851980 NTL851980 ODH851980 OND851980 OWZ851980 PGV851980 PQR851980 QAN851980 QKJ851980 QUF851980 REB851980 RNX851980 RXT851980 SHP851980 SRL851980 TBH851980 TLD851980 TUZ851980 UEV851980 UOR851980 UYN851980 VIJ851980 VSF851980 WCB851980 WLX851980 WVT851980 L917516 JH917516 TD917516 ACZ917516 AMV917516 AWR917516 BGN917516 BQJ917516 CAF917516 CKB917516 CTX917516 DDT917516 DNP917516 DXL917516 EHH917516 ERD917516 FAZ917516 FKV917516 FUR917516 GEN917516 GOJ917516 GYF917516 HIB917516 HRX917516 IBT917516 ILP917516 IVL917516 JFH917516 JPD917516 JYZ917516 KIV917516 KSR917516 LCN917516 LMJ917516 LWF917516 MGB917516 MPX917516 MZT917516 NJP917516 NTL917516 ODH917516 OND917516 OWZ917516 PGV917516 PQR917516 QAN917516 QKJ917516 QUF917516 REB917516 RNX917516 RXT917516 SHP917516 SRL917516 TBH917516 TLD917516 TUZ917516 UEV917516 UOR917516 UYN917516 VIJ917516 VSF917516 WCB917516 WLX917516 WVT917516 L983052 JH983052 TD983052 ACZ983052 AMV983052 AWR983052 BGN983052 BQJ983052 CAF983052 CKB983052 CTX983052 DDT983052 DNP983052 DXL983052 EHH983052 ERD983052 FAZ983052 FKV983052 FUR983052 GEN983052 GOJ983052 GYF983052 HIB983052 HRX983052 IBT983052 ILP983052 IVL983052 JFH983052 JPD983052 JYZ983052 KIV983052 KSR983052 LCN983052 LMJ983052 LWF983052 MGB983052 MPX983052 MZT983052 NJP983052 NTL983052 ODH983052 OND983052 OWZ983052 PGV983052 PQR983052 QAN983052 QKJ983052 QUF983052 REB983052 RNX983052 RXT983052 SHP983052 SRL983052 TBH983052 TLD983052 TUZ983052 UEV983052 UOR983052 UYN983052 VIJ983052 VSF983052 WCB983052 WLX983052 WVT983052 K20:K26 JG20:JG26 TC20:TC26 ACY20:ACY26 AMU20:AMU26 AWQ20:AWQ26 BGM20:BGM26 BQI20:BQI26 CAE20:CAE26 CKA20:CKA26 CTW20:CTW26 DDS20:DDS26 DNO20:DNO26 DXK20:DXK26 EHG20:EHG26 ERC20:ERC26 FAY20:FAY26 FKU20:FKU26 FUQ20:FUQ26 GEM20:GEM26 GOI20:GOI26 GYE20:GYE26 HIA20:HIA26 HRW20:HRW26 IBS20:IBS26 ILO20:ILO26 IVK20:IVK26 JFG20:JFG26 JPC20:JPC26 JYY20:JYY26 KIU20:KIU26 KSQ20:KSQ26 LCM20:LCM26 LMI20:LMI26 LWE20:LWE26 MGA20:MGA26 MPW20:MPW26 MZS20:MZS26 NJO20:NJO26 NTK20:NTK26 ODG20:ODG26 ONC20:ONC26 OWY20:OWY26 PGU20:PGU26 PQQ20:PQQ26 QAM20:QAM26 QKI20:QKI26 QUE20:QUE26 REA20:REA26 RNW20:RNW26 RXS20:RXS26 SHO20:SHO26 SRK20:SRK26 TBG20:TBG26 TLC20:TLC26 TUY20:TUY26 UEU20:UEU26 UOQ20:UOQ26 UYM20:UYM26 VII20:VII26 VSE20:VSE26 WCA20:WCA26 WLW20:WLW26 WVS20:WVS26 K65556:K65562 JG65556:JG65562 TC65556:TC65562 ACY65556:ACY65562 AMU65556:AMU65562 AWQ65556:AWQ65562 BGM65556:BGM65562 BQI65556:BQI65562 CAE65556:CAE65562 CKA65556:CKA65562 CTW65556:CTW65562 DDS65556:DDS65562 DNO65556:DNO65562 DXK65556:DXK65562 EHG65556:EHG65562 ERC65556:ERC65562 FAY65556:FAY65562 FKU65556:FKU65562 FUQ65556:FUQ65562 GEM65556:GEM65562 GOI65556:GOI65562 GYE65556:GYE65562 HIA65556:HIA65562 HRW65556:HRW65562 IBS65556:IBS65562 ILO65556:ILO65562 IVK65556:IVK65562 JFG65556:JFG65562 JPC65556:JPC65562 JYY65556:JYY65562 KIU65556:KIU65562 KSQ65556:KSQ65562 LCM65556:LCM65562 LMI65556:LMI65562 LWE65556:LWE65562 MGA65556:MGA65562 MPW65556:MPW65562 MZS65556:MZS65562 NJO65556:NJO65562 NTK65556:NTK65562 ODG65556:ODG65562 ONC65556:ONC65562 OWY65556:OWY65562 PGU65556:PGU65562 PQQ65556:PQQ65562 QAM65556:QAM65562 QKI65556:QKI65562 QUE65556:QUE65562 REA65556:REA65562 RNW65556:RNW65562 RXS65556:RXS65562 SHO65556:SHO65562 SRK65556:SRK65562 TBG65556:TBG65562 TLC65556:TLC65562 TUY65556:TUY65562 UEU65556:UEU65562 UOQ65556:UOQ65562 UYM65556:UYM65562 VII65556:VII65562 VSE65556:VSE65562 WCA65556:WCA65562 WLW65556:WLW65562 WVS65556:WVS65562 K131092:K131098 JG131092:JG131098 TC131092:TC131098 ACY131092:ACY131098 AMU131092:AMU131098 AWQ131092:AWQ131098 BGM131092:BGM131098 BQI131092:BQI131098 CAE131092:CAE131098 CKA131092:CKA131098 CTW131092:CTW131098 DDS131092:DDS131098 DNO131092:DNO131098 DXK131092:DXK131098 EHG131092:EHG131098 ERC131092:ERC131098 FAY131092:FAY131098 FKU131092:FKU131098 FUQ131092:FUQ131098 GEM131092:GEM131098 GOI131092:GOI131098 GYE131092:GYE131098 HIA131092:HIA131098 HRW131092:HRW131098 IBS131092:IBS131098 ILO131092:ILO131098 IVK131092:IVK131098 JFG131092:JFG131098 JPC131092:JPC131098 JYY131092:JYY131098 KIU131092:KIU131098 KSQ131092:KSQ131098 LCM131092:LCM131098 LMI131092:LMI131098 LWE131092:LWE131098 MGA131092:MGA131098 MPW131092:MPW131098 MZS131092:MZS131098 NJO131092:NJO131098 NTK131092:NTK131098 ODG131092:ODG131098 ONC131092:ONC131098 OWY131092:OWY131098 PGU131092:PGU131098 PQQ131092:PQQ131098 QAM131092:QAM131098 QKI131092:QKI131098 QUE131092:QUE131098 REA131092:REA131098 RNW131092:RNW131098 RXS131092:RXS131098 SHO131092:SHO131098 SRK131092:SRK131098 TBG131092:TBG131098 TLC131092:TLC131098 TUY131092:TUY131098 UEU131092:UEU131098 UOQ131092:UOQ131098 UYM131092:UYM131098 VII131092:VII131098 VSE131092:VSE131098 WCA131092:WCA131098 WLW131092:WLW131098 WVS131092:WVS131098 K196628:K196634 JG196628:JG196634 TC196628:TC196634 ACY196628:ACY196634 AMU196628:AMU196634 AWQ196628:AWQ196634 BGM196628:BGM196634 BQI196628:BQI196634 CAE196628:CAE196634 CKA196628:CKA196634 CTW196628:CTW196634 DDS196628:DDS196634 DNO196628:DNO196634 DXK196628:DXK196634 EHG196628:EHG196634 ERC196628:ERC196634 FAY196628:FAY196634 FKU196628:FKU196634 FUQ196628:FUQ196634 GEM196628:GEM196634 GOI196628:GOI196634 GYE196628:GYE196634 HIA196628:HIA196634 HRW196628:HRW196634 IBS196628:IBS196634 ILO196628:ILO196634 IVK196628:IVK196634 JFG196628:JFG196634 JPC196628:JPC196634 JYY196628:JYY196634 KIU196628:KIU196634 KSQ196628:KSQ196634 LCM196628:LCM196634 LMI196628:LMI196634 LWE196628:LWE196634 MGA196628:MGA196634 MPW196628:MPW196634 MZS196628:MZS196634 NJO196628:NJO196634 NTK196628:NTK196634 ODG196628:ODG196634 ONC196628:ONC196634 OWY196628:OWY196634 PGU196628:PGU196634 PQQ196628:PQQ196634 QAM196628:QAM196634 QKI196628:QKI196634 QUE196628:QUE196634 REA196628:REA196634 RNW196628:RNW196634 RXS196628:RXS196634 SHO196628:SHO196634 SRK196628:SRK196634 TBG196628:TBG196634 TLC196628:TLC196634 TUY196628:TUY196634 UEU196628:UEU196634 UOQ196628:UOQ196634 UYM196628:UYM196634 VII196628:VII196634 VSE196628:VSE196634 WCA196628:WCA196634 WLW196628:WLW196634 WVS196628:WVS196634 K262164:K262170 JG262164:JG262170 TC262164:TC262170 ACY262164:ACY262170 AMU262164:AMU262170 AWQ262164:AWQ262170 BGM262164:BGM262170 BQI262164:BQI262170 CAE262164:CAE262170 CKA262164:CKA262170 CTW262164:CTW262170 DDS262164:DDS262170 DNO262164:DNO262170 DXK262164:DXK262170 EHG262164:EHG262170 ERC262164:ERC262170 FAY262164:FAY262170 FKU262164:FKU262170 FUQ262164:FUQ262170 GEM262164:GEM262170 GOI262164:GOI262170 GYE262164:GYE262170 HIA262164:HIA262170 HRW262164:HRW262170 IBS262164:IBS262170 ILO262164:ILO262170 IVK262164:IVK262170 JFG262164:JFG262170 JPC262164:JPC262170 JYY262164:JYY262170 KIU262164:KIU262170 KSQ262164:KSQ262170 LCM262164:LCM262170 LMI262164:LMI262170 LWE262164:LWE262170 MGA262164:MGA262170 MPW262164:MPW262170 MZS262164:MZS262170 NJO262164:NJO262170 NTK262164:NTK262170 ODG262164:ODG262170 ONC262164:ONC262170 OWY262164:OWY262170 PGU262164:PGU262170 PQQ262164:PQQ262170 QAM262164:QAM262170 QKI262164:QKI262170 QUE262164:QUE262170 REA262164:REA262170 RNW262164:RNW262170 RXS262164:RXS262170 SHO262164:SHO262170 SRK262164:SRK262170 TBG262164:TBG262170 TLC262164:TLC262170 TUY262164:TUY262170 UEU262164:UEU262170 UOQ262164:UOQ262170 UYM262164:UYM262170 VII262164:VII262170 VSE262164:VSE262170 WCA262164:WCA262170 WLW262164:WLW262170 WVS262164:WVS262170 K327700:K327706 JG327700:JG327706 TC327700:TC327706 ACY327700:ACY327706 AMU327700:AMU327706 AWQ327700:AWQ327706 BGM327700:BGM327706 BQI327700:BQI327706 CAE327700:CAE327706 CKA327700:CKA327706 CTW327700:CTW327706 DDS327700:DDS327706 DNO327700:DNO327706 DXK327700:DXK327706 EHG327700:EHG327706 ERC327700:ERC327706 FAY327700:FAY327706 FKU327700:FKU327706 FUQ327700:FUQ327706 GEM327700:GEM327706 GOI327700:GOI327706 GYE327700:GYE327706 HIA327700:HIA327706 HRW327700:HRW327706 IBS327700:IBS327706 ILO327700:ILO327706 IVK327700:IVK327706 JFG327700:JFG327706 JPC327700:JPC327706 JYY327700:JYY327706 KIU327700:KIU327706 KSQ327700:KSQ327706 LCM327700:LCM327706 LMI327700:LMI327706 LWE327700:LWE327706 MGA327700:MGA327706 MPW327700:MPW327706 MZS327700:MZS327706 NJO327700:NJO327706 NTK327700:NTK327706 ODG327700:ODG327706 ONC327700:ONC327706 OWY327700:OWY327706 PGU327700:PGU327706 PQQ327700:PQQ327706 QAM327700:QAM327706 QKI327700:QKI327706 QUE327700:QUE327706 REA327700:REA327706 RNW327700:RNW327706 RXS327700:RXS327706 SHO327700:SHO327706 SRK327700:SRK327706 TBG327700:TBG327706 TLC327700:TLC327706 TUY327700:TUY327706 UEU327700:UEU327706 UOQ327700:UOQ327706 UYM327700:UYM327706 VII327700:VII327706 VSE327700:VSE327706 WCA327700:WCA327706 WLW327700:WLW327706 WVS327700:WVS327706 K393236:K393242 JG393236:JG393242 TC393236:TC393242 ACY393236:ACY393242 AMU393236:AMU393242 AWQ393236:AWQ393242 BGM393236:BGM393242 BQI393236:BQI393242 CAE393236:CAE393242 CKA393236:CKA393242 CTW393236:CTW393242 DDS393236:DDS393242 DNO393236:DNO393242 DXK393236:DXK393242 EHG393236:EHG393242 ERC393236:ERC393242 FAY393236:FAY393242 FKU393236:FKU393242 FUQ393236:FUQ393242 GEM393236:GEM393242 GOI393236:GOI393242 GYE393236:GYE393242 HIA393236:HIA393242 HRW393236:HRW393242 IBS393236:IBS393242 ILO393236:ILO393242 IVK393236:IVK393242 JFG393236:JFG393242 JPC393236:JPC393242 JYY393236:JYY393242 KIU393236:KIU393242 KSQ393236:KSQ393242 LCM393236:LCM393242 LMI393236:LMI393242 LWE393236:LWE393242 MGA393236:MGA393242 MPW393236:MPW393242 MZS393236:MZS393242 NJO393236:NJO393242 NTK393236:NTK393242 ODG393236:ODG393242 ONC393236:ONC393242 OWY393236:OWY393242 PGU393236:PGU393242 PQQ393236:PQQ393242 QAM393236:QAM393242 QKI393236:QKI393242 QUE393236:QUE393242 REA393236:REA393242 RNW393236:RNW393242 RXS393236:RXS393242 SHO393236:SHO393242 SRK393236:SRK393242 TBG393236:TBG393242 TLC393236:TLC393242 TUY393236:TUY393242 UEU393236:UEU393242 UOQ393236:UOQ393242 UYM393236:UYM393242 VII393236:VII393242 VSE393236:VSE393242 WCA393236:WCA393242 WLW393236:WLW393242 WVS393236:WVS393242 K458772:K458778 JG458772:JG458778 TC458772:TC458778 ACY458772:ACY458778 AMU458772:AMU458778 AWQ458772:AWQ458778 BGM458772:BGM458778 BQI458772:BQI458778 CAE458772:CAE458778 CKA458772:CKA458778 CTW458772:CTW458778 DDS458772:DDS458778 DNO458772:DNO458778 DXK458772:DXK458778 EHG458772:EHG458778 ERC458772:ERC458778 FAY458772:FAY458778 FKU458772:FKU458778 FUQ458772:FUQ458778 GEM458772:GEM458778 GOI458772:GOI458778 GYE458772:GYE458778 HIA458772:HIA458778 HRW458772:HRW458778 IBS458772:IBS458778 ILO458772:ILO458778 IVK458772:IVK458778 JFG458772:JFG458778 JPC458772:JPC458778 JYY458772:JYY458778 KIU458772:KIU458778 KSQ458772:KSQ458778 LCM458772:LCM458778 LMI458772:LMI458778 LWE458772:LWE458778 MGA458772:MGA458778 MPW458772:MPW458778 MZS458772:MZS458778 NJO458772:NJO458778 NTK458772:NTK458778 ODG458772:ODG458778 ONC458772:ONC458778 OWY458772:OWY458778 PGU458772:PGU458778 PQQ458772:PQQ458778 QAM458772:QAM458778 QKI458772:QKI458778 QUE458772:QUE458778 REA458772:REA458778 RNW458772:RNW458778 RXS458772:RXS458778 SHO458772:SHO458778 SRK458772:SRK458778 TBG458772:TBG458778 TLC458772:TLC458778 TUY458772:TUY458778 UEU458772:UEU458778 UOQ458772:UOQ458778 UYM458772:UYM458778 VII458772:VII458778 VSE458772:VSE458778 WCA458772:WCA458778 WLW458772:WLW458778 WVS458772:WVS458778 K524308:K524314 JG524308:JG524314 TC524308:TC524314 ACY524308:ACY524314 AMU524308:AMU524314 AWQ524308:AWQ524314 BGM524308:BGM524314 BQI524308:BQI524314 CAE524308:CAE524314 CKA524308:CKA524314 CTW524308:CTW524314 DDS524308:DDS524314 DNO524308:DNO524314 DXK524308:DXK524314 EHG524308:EHG524314 ERC524308:ERC524314 FAY524308:FAY524314 FKU524308:FKU524314 FUQ524308:FUQ524314 GEM524308:GEM524314 GOI524308:GOI524314 GYE524308:GYE524314 HIA524308:HIA524314 HRW524308:HRW524314 IBS524308:IBS524314 ILO524308:ILO524314 IVK524308:IVK524314 JFG524308:JFG524314 JPC524308:JPC524314 JYY524308:JYY524314 KIU524308:KIU524314 KSQ524308:KSQ524314 LCM524308:LCM524314 LMI524308:LMI524314 LWE524308:LWE524314 MGA524308:MGA524314 MPW524308:MPW524314 MZS524308:MZS524314 NJO524308:NJO524314 NTK524308:NTK524314 ODG524308:ODG524314 ONC524308:ONC524314 OWY524308:OWY524314 PGU524308:PGU524314 PQQ524308:PQQ524314 QAM524308:QAM524314 QKI524308:QKI524314 QUE524308:QUE524314 REA524308:REA524314 RNW524308:RNW524314 RXS524308:RXS524314 SHO524308:SHO524314 SRK524308:SRK524314 TBG524308:TBG524314 TLC524308:TLC524314 TUY524308:TUY524314 UEU524308:UEU524314 UOQ524308:UOQ524314 UYM524308:UYM524314 VII524308:VII524314 VSE524308:VSE524314 WCA524308:WCA524314 WLW524308:WLW524314 WVS524308:WVS524314 K589844:K589850 JG589844:JG589850 TC589844:TC589850 ACY589844:ACY589850 AMU589844:AMU589850 AWQ589844:AWQ589850 BGM589844:BGM589850 BQI589844:BQI589850 CAE589844:CAE589850 CKA589844:CKA589850 CTW589844:CTW589850 DDS589844:DDS589850 DNO589844:DNO589850 DXK589844:DXK589850 EHG589844:EHG589850 ERC589844:ERC589850 FAY589844:FAY589850 FKU589844:FKU589850 FUQ589844:FUQ589850 GEM589844:GEM589850 GOI589844:GOI589850 GYE589844:GYE589850 HIA589844:HIA589850 HRW589844:HRW589850 IBS589844:IBS589850 ILO589844:ILO589850 IVK589844:IVK589850 JFG589844:JFG589850 JPC589844:JPC589850 JYY589844:JYY589850 KIU589844:KIU589850 KSQ589844:KSQ589850 LCM589844:LCM589850 LMI589844:LMI589850 LWE589844:LWE589850 MGA589844:MGA589850 MPW589844:MPW589850 MZS589844:MZS589850 NJO589844:NJO589850 NTK589844:NTK589850 ODG589844:ODG589850 ONC589844:ONC589850 OWY589844:OWY589850 PGU589844:PGU589850 PQQ589844:PQQ589850 QAM589844:QAM589850 QKI589844:QKI589850 QUE589844:QUE589850 REA589844:REA589850 RNW589844:RNW589850 RXS589844:RXS589850 SHO589844:SHO589850 SRK589844:SRK589850 TBG589844:TBG589850 TLC589844:TLC589850 TUY589844:TUY589850 UEU589844:UEU589850 UOQ589844:UOQ589850 UYM589844:UYM589850 VII589844:VII589850 VSE589844:VSE589850 WCA589844:WCA589850 WLW589844:WLW589850 WVS589844:WVS589850 K655380:K655386 JG655380:JG655386 TC655380:TC655386 ACY655380:ACY655386 AMU655380:AMU655386 AWQ655380:AWQ655386 BGM655380:BGM655386 BQI655380:BQI655386 CAE655380:CAE655386 CKA655380:CKA655386 CTW655380:CTW655386 DDS655380:DDS655386 DNO655380:DNO655386 DXK655380:DXK655386 EHG655380:EHG655386 ERC655380:ERC655386 FAY655380:FAY655386 FKU655380:FKU655386 FUQ655380:FUQ655386 GEM655380:GEM655386 GOI655380:GOI655386 GYE655380:GYE655386 HIA655380:HIA655386 HRW655380:HRW655386 IBS655380:IBS655386 ILO655380:ILO655386 IVK655380:IVK655386 JFG655380:JFG655386 JPC655380:JPC655386 JYY655380:JYY655386 KIU655380:KIU655386 KSQ655380:KSQ655386 LCM655380:LCM655386 LMI655380:LMI655386 LWE655380:LWE655386 MGA655380:MGA655386 MPW655380:MPW655386 MZS655380:MZS655386 NJO655380:NJO655386 NTK655380:NTK655386 ODG655380:ODG655386 ONC655380:ONC655386 OWY655380:OWY655386 PGU655380:PGU655386 PQQ655380:PQQ655386 QAM655380:QAM655386 QKI655380:QKI655386 QUE655380:QUE655386 REA655380:REA655386 RNW655380:RNW655386 RXS655380:RXS655386 SHO655380:SHO655386 SRK655380:SRK655386 TBG655380:TBG655386 TLC655380:TLC655386 TUY655380:TUY655386 UEU655380:UEU655386 UOQ655380:UOQ655386 UYM655380:UYM655386 VII655380:VII655386 VSE655380:VSE655386 WCA655380:WCA655386 WLW655380:WLW655386 WVS655380:WVS655386 K720916:K720922 JG720916:JG720922 TC720916:TC720922 ACY720916:ACY720922 AMU720916:AMU720922 AWQ720916:AWQ720922 BGM720916:BGM720922 BQI720916:BQI720922 CAE720916:CAE720922 CKA720916:CKA720922 CTW720916:CTW720922 DDS720916:DDS720922 DNO720916:DNO720922 DXK720916:DXK720922 EHG720916:EHG720922 ERC720916:ERC720922 FAY720916:FAY720922 FKU720916:FKU720922 FUQ720916:FUQ720922 GEM720916:GEM720922 GOI720916:GOI720922 GYE720916:GYE720922 HIA720916:HIA720922 HRW720916:HRW720922 IBS720916:IBS720922 ILO720916:ILO720922 IVK720916:IVK720922 JFG720916:JFG720922 JPC720916:JPC720922 JYY720916:JYY720922 KIU720916:KIU720922 KSQ720916:KSQ720922 LCM720916:LCM720922 LMI720916:LMI720922 LWE720916:LWE720922 MGA720916:MGA720922 MPW720916:MPW720922 MZS720916:MZS720922 NJO720916:NJO720922 NTK720916:NTK720922 ODG720916:ODG720922 ONC720916:ONC720922 OWY720916:OWY720922 PGU720916:PGU720922 PQQ720916:PQQ720922 QAM720916:QAM720922 QKI720916:QKI720922 QUE720916:QUE720922 REA720916:REA720922 RNW720916:RNW720922 RXS720916:RXS720922 SHO720916:SHO720922 SRK720916:SRK720922 TBG720916:TBG720922 TLC720916:TLC720922 TUY720916:TUY720922 UEU720916:UEU720922 UOQ720916:UOQ720922 UYM720916:UYM720922 VII720916:VII720922 VSE720916:VSE720922 WCA720916:WCA720922 WLW720916:WLW720922 WVS720916:WVS720922 K786452:K786458 JG786452:JG786458 TC786452:TC786458 ACY786452:ACY786458 AMU786452:AMU786458 AWQ786452:AWQ786458 BGM786452:BGM786458 BQI786452:BQI786458 CAE786452:CAE786458 CKA786452:CKA786458 CTW786452:CTW786458 DDS786452:DDS786458 DNO786452:DNO786458 DXK786452:DXK786458 EHG786452:EHG786458 ERC786452:ERC786458 FAY786452:FAY786458 FKU786452:FKU786458 FUQ786452:FUQ786458 GEM786452:GEM786458 GOI786452:GOI786458 GYE786452:GYE786458 HIA786452:HIA786458 HRW786452:HRW786458 IBS786452:IBS786458 ILO786452:ILO786458 IVK786452:IVK786458 JFG786452:JFG786458 JPC786452:JPC786458 JYY786452:JYY786458 KIU786452:KIU786458 KSQ786452:KSQ786458 LCM786452:LCM786458 LMI786452:LMI786458 LWE786452:LWE786458 MGA786452:MGA786458 MPW786452:MPW786458 MZS786452:MZS786458 NJO786452:NJO786458 NTK786452:NTK786458 ODG786452:ODG786458 ONC786452:ONC786458 OWY786452:OWY786458 PGU786452:PGU786458 PQQ786452:PQQ786458 QAM786452:QAM786458 QKI786452:QKI786458 QUE786452:QUE786458 REA786452:REA786458 RNW786452:RNW786458 RXS786452:RXS786458 SHO786452:SHO786458 SRK786452:SRK786458 TBG786452:TBG786458 TLC786452:TLC786458 TUY786452:TUY786458 UEU786452:UEU786458 UOQ786452:UOQ786458 UYM786452:UYM786458 VII786452:VII786458 VSE786452:VSE786458 WCA786452:WCA786458 WLW786452:WLW786458 WVS786452:WVS786458 K851988:K851994 JG851988:JG851994 TC851988:TC851994 ACY851988:ACY851994 AMU851988:AMU851994 AWQ851988:AWQ851994 BGM851988:BGM851994 BQI851988:BQI851994 CAE851988:CAE851994 CKA851988:CKA851994 CTW851988:CTW851994 DDS851988:DDS851994 DNO851988:DNO851994 DXK851988:DXK851994 EHG851988:EHG851994 ERC851988:ERC851994 FAY851988:FAY851994 FKU851988:FKU851994 FUQ851988:FUQ851994 GEM851988:GEM851994 GOI851988:GOI851994 GYE851988:GYE851994 HIA851988:HIA851994 HRW851988:HRW851994 IBS851988:IBS851994 ILO851988:ILO851994 IVK851988:IVK851994 JFG851988:JFG851994 JPC851988:JPC851994 JYY851988:JYY851994 KIU851988:KIU851994 KSQ851988:KSQ851994 LCM851988:LCM851994 LMI851988:LMI851994 LWE851988:LWE851994 MGA851988:MGA851994 MPW851988:MPW851994 MZS851988:MZS851994 NJO851988:NJO851994 NTK851988:NTK851994 ODG851988:ODG851994 ONC851988:ONC851994 OWY851988:OWY851994 PGU851988:PGU851994 PQQ851988:PQQ851994 QAM851988:QAM851994 QKI851988:QKI851994 QUE851988:QUE851994 REA851988:REA851994 RNW851988:RNW851994 RXS851988:RXS851994 SHO851988:SHO851994 SRK851988:SRK851994 TBG851988:TBG851994 TLC851988:TLC851994 TUY851988:TUY851994 UEU851988:UEU851994 UOQ851988:UOQ851994 UYM851988:UYM851994 VII851988:VII851994 VSE851988:VSE851994 WCA851988:WCA851994 WLW851988:WLW851994 WVS851988:WVS851994 K917524:K917530 JG917524:JG917530 TC917524:TC917530 ACY917524:ACY917530 AMU917524:AMU917530 AWQ917524:AWQ917530 BGM917524:BGM917530 BQI917524:BQI917530 CAE917524:CAE917530 CKA917524:CKA917530 CTW917524:CTW917530 DDS917524:DDS917530 DNO917524:DNO917530 DXK917524:DXK917530 EHG917524:EHG917530 ERC917524:ERC917530 FAY917524:FAY917530 FKU917524:FKU917530 FUQ917524:FUQ917530 GEM917524:GEM917530 GOI917524:GOI917530 GYE917524:GYE917530 HIA917524:HIA917530 HRW917524:HRW917530 IBS917524:IBS917530 ILO917524:ILO917530 IVK917524:IVK917530 JFG917524:JFG917530 JPC917524:JPC917530 JYY917524:JYY917530 KIU917524:KIU917530 KSQ917524:KSQ917530 LCM917524:LCM917530 LMI917524:LMI917530 LWE917524:LWE917530 MGA917524:MGA917530 MPW917524:MPW917530 MZS917524:MZS917530 NJO917524:NJO917530 NTK917524:NTK917530 ODG917524:ODG917530 ONC917524:ONC917530 OWY917524:OWY917530 PGU917524:PGU917530 PQQ917524:PQQ917530 QAM917524:QAM917530 QKI917524:QKI917530 QUE917524:QUE917530 REA917524:REA917530 RNW917524:RNW917530 RXS917524:RXS917530 SHO917524:SHO917530 SRK917524:SRK917530 TBG917524:TBG917530 TLC917524:TLC917530 TUY917524:TUY917530 UEU917524:UEU917530 UOQ917524:UOQ917530 UYM917524:UYM917530 VII917524:VII917530 VSE917524:VSE917530 WCA917524:WCA917530 WLW917524:WLW917530 WVS917524:WVS917530 K983060:K983066 JG983060:JG983066 TC983060:TC983066 ACY983060:ACY983066 AMU983060:AMU983066 AWQ983060:AWQ983066 BGM983060:BGM983066 BQI983060:BQI983066 CAE983060:CAE983066 CKA983060:CKA983066 CTW983060:CTW983066 DDS983060:DDS983066 DNO983060:DNO983066 DXK983060:DXK983066 EHG983060:EHG983066 ERC983060:ERC983066 FAY983060:FAY983066 FKU983060:FKU983066 FUQ983060:FUQ983066 GEM983060:GEM983066 GOI983060:GOI983066 GYE983060:GYE983066 HIA983060:HIA983066 HRW983060:HRW983066 IBS983060:IBS983066 ILO983060:ILO983066 IVK983060:IVK983066 JFG983060:JFG983066 JPC983060:JPC983066 JYY983060:JYY983066 KIU983060:KIU983066 KSQ983060:KSQ983066 LCM983060:LCM983066 LMI983060:LMI983066 LWE983060:LWE983066 MGA983060:MGA983066 MPW983060:MPW983066 MZS983060:MZS983066 NJO983060:NJO983066 NTK983060:NTK983066 ODG983060:ODG983066 ONC983060:ONC983066 OWY983060:OWY983066 PGU983060:PGU983066 PQQ983060:PQQ983066 QAM983060:QAM983066 QKI983060:QKI983066 QUE983060:QUE983066 REA983060:REA983066 RNW983060:RNW983066 RXS983060:RXS983066 SHO983060:SHO983066 SRK983060:SRK983066 TBG983060:TBG983066 TLC983060:TLC983066 TUY983060:TUY983066 UEU983060:UEU983066 UOQ983060:UOQ983066 UYM983060:UYM983066 VII983060:VII983066 VSE983060:VSE983066 WCA983060:WCA983066 WLW983060:WLW983066 WVS983060:WVS983066" xr:uid="{2DCA9403-2FED-4AEB-9F3E-CFE0B2176581}"/>
  </dataValidations>
  <hyperlinks>
    <hyperlink ref="L42" r:id="rId1" display="https://www.monotaro.com/g/04256341/" xr:uid="{C763526F-FEBA-420F-8728-4F428D1F3676}"/>
  </hyperlinks>
  <pageMargins left="0" right="0" top="0" bottom="0" header="0" footer="0"/>
  <pageSetup paperSize="8" scale="65" orientation="portrait"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3055-AAB7-4E7F-A8DA-0002FB1E8FE0}">
  <sheetPr>
    <tabColor rgb="FF00B050"/>
  </sheetPr>
  <dimension ref="A2:R260"/>
  <sheetViews>
    <sheetView zoomScale="55" zoomScaleNormal="55" workbookViewId="0">
      <pane xSplit="9" ySplit="8" topLeftCell="J9" activePane="bottomRight" state="frozen"/>
      <selection pane="topRight" activeCell="J1" sqref="J1"/>
      <selection pane="bottomLeft" activeCell="A19" sqref="A19"/>
      <selection pane="bottomRight" activeCell="F134" sqref="F134"/>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326120</v>
      </c>
    </row>
    <row r="3" spans="1:18" ht="20.100000000000001" customHeight="1">
      <c r="B3" s="2093" t="s">
        <v>5041</v>
      </c>
      <c r="C3" s="2" t="s">
        <v>3</v>
      </c>
      <c r="D3" s="2"/>
      <c r="E3" s="2"/>
      <c r="F3" s="13" t="s">
        <v>2638</v>
      </c>
      <c r="I3" s="2094" t="s">
        <v>5042</v>
      </c>
      <c r="J3" s="2094"/>
      <c r="K3" s="2094"/>
      <c r="L3" s="2094"/>
    </row>
    <row r="4" spans="1:18" ht="20.100000000000001" customHeight="1">
      <c r="B4" s="2095"/>
      <c r="C4" s="2" t="s">
        <v>1516</v>
      </c>
      <c r="D4" s="2"/>
      <c r="E4" s="2"/>
      <c r="F4" s="13" t="s">
        <v>5037</v>
      </c>
      <c r="I4" s="2094"/>
      <c r="J4" s="2094"/>
      <c r="K4" s="2094"/>
      <c r="L4" s="2094"/>
    </row>
    <row r="5" spans="1:18" ht="20.100000000000001" customHeight="1">
      <c r="C5" s="2" t="s">
        <v>8</v>
      </c>
      <c r="D5" s="2"/>
      <c r="E5" s="2"/>
      <c r="F5" s="18">
        <v>45876</v>
      </c>
      <c r="H5" s="1305" t="s">
        <v>53</v>
      </c>
      <c r="I5" s="1306"/>
      <c r="J5" s="1307"/>
      <c r="K5" s="38" t="s">
        <v>2641</v>
      </c>
    </row>
    <row r="6" spans="1:18" ht="20.100000000000001" customHeight="1">
      <c r="C6" s="2" t="s">
        <v>10</v>
      </c>
      <c r="D6" s="2"/>
      <c r="E6" s="2"/>
      <c r="F6" s="18">
        <v>45877</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431" t="s">
        <v>54</v>
      </c>
      <c r="B11" s="2065">
        <v>10</v>
      </c>
      <c r="C11" s="1078">
        <v>1</v>
      </c>
      <c r="D11" s="592" t="s">
        <v>61</v>
      </c>
      <c r="E11" s="592" t="s">
        <v>55</v>
      </c>
      <c r="F11" s="1531" t="s">
        <v>5055</v>
      </c>
      <c r="G11" s="112">
        <v>1</v>
      </c>
      <c r="H11" s="112">
        <v>7458</v>
      </c>
      <c r="I11" s="2067">
        <f t="shared" ref="I11:I74" si="0">G11*H11</f>
        <v>7458</v>
      </c>
      <c r="J11" s="73"/>
      <c r="K11" s="73" t="s">
        <v>3240</v>
      </c>
      <c r="L11" s="157" t="s">
        <v>3241</v>
      </c>
      <c r="M11" s="2097" t="s">
        <v>5056</v>
      </c>
      <c r="N11" s="32">
        <v>45864</v>
      </c>
      <c r="O11" s="28"/>
      <c r="P11" s="40">
        <v>45876</v>
      </c>
      <c r="Q11" s="32">
        <v>45877</v>
      </c>
      <c r="R11" s="33"/>
    </row>
    <row r="12" spans="1:18" s="4" customFormat="1" ht="19.7" customHeight="1">
      <c r="A12" s="431" t="s">
        <v>42</v>
      </c>
      <c r="B12" s="2065">
        <v>10</v>
      </c>
      <c r="C12" s="1078">
        <f t="shared" ref="C12:C74" si="1">+C11+1</f>
        <v>2</v>
      </c>
      <c r="D12" s="131" t="s">
        <v>3242</v>
      </c>
      <c r="E12" s="131" t="s">
        <v>55</v>
      </c>
      <c r="F12" s="2098" t="s">
        <v>3243</v>
      </c>
      <c r="G12" s="753">
        <v>1</v>
      </c>
      <c r="H12" s="259">
        <v>367</v>
      </c>
      <c r="I12" s="259">
        <f t="shared" si="0"/>
        <v>367</v>
      </c>
      <c r="J12" s="1525"/>
      <c r="K12" s="217" t="s">
        <v>3244</v>
      </c>
      <c r="L12" s="157" t="s">
        <v>3241</v>
      </c>
      <c r="M12" s="2097" t="s">
        <v>5056</v>
      </c>
      <c r="N12" s="32">
        <v>45864</v>
      </c>
      <c r="O12" s="28"/>
      <c r="P12" s="40">
        <v>45876</v>
      </c>
      <c r="Q12" s="32">
        <v>45877</v>
      </c>
      <c r="R12" s="33"/>
    </row>
    <row r="13" spans="1:18" s="4" customFormat="1" ht="19.7" customHeight="1">
      <c r="A13" s="1527" t="s">
        <v>77</v>
      </c>
      <c r="B13" s="2065">
        <v>10</v>
      </c>
      <c r="C13" s="1078">
        <f t="shared" si="1"/>
        <v>3</v>
      </c>
      <c r="D13" s="28" t="s">
        <v>55</v>
      </c>
      <c r="E13" s="592" t="s">
        <v>55</v>
      </c>
      <c r="F13" s="1531" t="s">
        <v>2939</v>
      </c>
      <c r="G13" s="952">
        <v>1</v>
      </c>
      <c r="H13" s="952">
        <v>4524</v>
      </c>
      <c r="I13" s="2067">
        <f t="shared" si="0"/>
        <v>4524</v>
      </c>
      <c r="J13" s="1528"/>
      <c r="K13" s="1528" t="s">
        <v>3245</v>
      </c>
      <c r="L13" s="157" t="s">
        <v>3241</v>
      </c>
      <c r="M13" s="2097" t="s">
        <v>5056</v>
      </c>
      <c r="N13" s="32">
        <v>45864</v>
      </c>
      <c r="O13" s="28"/>
      <c r="P13" s="40">
        <v>45876</v>
      </c>
      <c r="Q13" s="32">
        <v>45877</v>
      </c>
      <c r="R13" s="33"/>
    </row>
    <row r="14" spans="1:18" s="4" customFormat="1" ht="19.7" customHeight="1">
      <c r="A14" s="431" t="s">
        <v>42</v>
      </c>
      <c r="B14" s="2065">
        <v>10</v>
      </c>
      <c r="C14" s="1078">
        <f t="shared" si="1"/>
        <v>4</v>
      </c>
      <c r="D14" s="28" t="s">
        <v>55</v>
      </c>
      <c r="E14" s="592" t="s">
        <v>55</v>
      </c>
      <c r="F14" s="2098" t="s">
        <v>3246</v>
      </c>
      <c r="G14" s="753">
        <v>2</v>
      </c>
      <c r="H14" s="259">
        <v>121</v>
      </c>
      <c r="I14" s="158">
        <f t="shared" si="0"/>
        <v>242</v>
      </c>
      <c r="J14" s="464"/>
      <c r="K14" s="464" t="s">
        <v>3247</v>
      </c>
      <c r="L14" s="157" t="s">
        <v>3241</v>
      </c>
      <c r="M14" s="2097" t="s">
        <v>5056</v>
      </c>
      <c r="N14" s="32">
        <v>45864</v>
      </c>
      <c r="O14" s="28"/>
      <c r="P14" s="40">
        <v>45876</v>
      </c>
      <c r="Q14" s="32">
        <v>45877</v>
      </c>
      <c r="R14" s="33"/>
    </row>
    <row r="15" spans="1:18" s="4" customFormat="1" ht="19.7" customHeight="1">
      <c r="A15" s="1527" t="s">
        <v>54</v>
      </c>
      <c r="B15" s="2065">
        <v>10</v>
      </c>
      <c r="C15" s="1078">
        <f t="shared" si="1"/>
        <v>5</v>
      </c>
      <c r="D15" s="592" t="s">
        <v>61</v>
      </c>
      <c r="E15" s="592" t="s">
        <v>55</v>
      </c>
      <c r="F15" s="1531" t="s">
        <v>5057</v>
      </c>
      <c r="G15" s="952">
        <v>1</v>
      </c>
      <c r="H15" s="952">
        <v>14079</v>
      </c>
      <c r="I15" s="2067">
        <f t="shared" si="0"/>
        <v>14079</v>
      </c>
      <c r="J15" s="1528"/>
      <c r="K15" s="1528" t="s">
        <v>5058</v>
      </c>
      <c r="L15" s="157" t="s">
        <v>3241</v>
      </c>
      <c r="M15" s="2097" t="s">
        <v>5056</v>
      </c>
      <c r="N15" s="32">
        <v>45864</v>
      </c>
      <c r="O15" s="28"/>
      <c r="P15" s="40">
        <v>45876</v>
      </c>
      <c r="Q15" s="32">
        <v>45877</v>
      </c>
      <c r="R15" s="33"/>
    </row>
    <row r="16" spans="1:18" s="4" customFormat="1" ht="19.7" customHeight="1">
      <c r="A16" s="431" t="s">
        <v>42</v>
      </c>
      <c r="B16" s="2065">
        <v>10</v>
      </c>
      <c r="C16" s="1078">
        <f t="shared" si="1"/>
        <v>6</v>
      </c>
      <c r="D16" s="28" t="s">
        <v>55</v>
      </c>
      <c r="E16" s="592" t="s">
        <v>55</v>
      </c>
      <c r="F16" s="1531" t="s">
        <v>3250</v>
      </c>
      <c r="G16" s="952">
        <v>1</v>
      </c>
      <c r="H16" s="952">
        <v>287</v>
      </c>
      <c r="I16" s="2067">
        <f>G16*H16</f>
        <v>287</v>
      </c>
      <c r="J16" s="1528"/>
      <c r="K16" s="1528" t="s">
        <v>3251</v>
      </c>
      <c r="L16" s="157" t="s">
        <v>3241</v>
      </c>
      <c r="M16" s="2097" t="s">
        <v>5056</v>
      </c>
      <c r="N16" s="32">
        <v>45864</v>
      </c>
      <c r="O16" s="28"/>
      <c r="P16" s="40">
        <v>45876</v>
      </c>
      <c r="Q16" s="32">
        <v>45877</v>
      </c>
      <c r="R16" s="33"/>
    </row>
    <row r="17" spans="1:18" s="4" customFormat="1" ht="19.7" customHeight="1">
      <c r="A17" s="431" t="s">
        <v>42</v>
      </c>
      <c r="B17" s="2065">
        <v>10</v>
      </c>
      <c r="C17" s="1078">
        <f t="shared" si="1"/>
        <v>7</v>
      </c>
      <c r="D17" s="28" t="s">
        <v>55</v>
      </c>
      <c r="E17" s="592" t="s">
        <v>55</v>
      </c>
      <c r="F17" s="1531" t="s">
        <v>3252</v>
      </c>
      <c r="G17" s="952">
        <v>1</v>
      </c>
      <c r="H17" s="952">
        <v>316</v>
      </c>
      <c r="I17" s="2067">
        <f t="shared" si="0"/>
        <v>316</v>
      </c>
      <c r="J17" s="1528"/>
      <c r="K17" s="1528" t="s">
        <v>3251</v>
      </c>
      <c r="L17" s="157" t="s">
        <v>3241</v>
      </c>
      <c r="M17" s="2097" t="s">
        <v>5056</v>
      </c>
      <c r="N17" s="32">
        <v>45864</v>
      </c>
      <c r="O17" s="28"/>
      <c r="P17" s="40">
        <v>45876</v>
      </c>
      <c r="Q17" s="32">
        <v>45877</v>
      </c>
      <c r="R17" s="33"/>
    </row>
    <row r="18" spans="1:18" s="4" customFormat="1" ht="19.7" customHeight="1">
      <c r="A18" s="431" t="s">
        <v>54</v>
      </c>
      <c r="B18" s="2065">
        <v>10</v>
      </c>
      <c r="C18" s="1078">
        <f t="shared" si="1"/>
        <v>8</v>
      </c>
      <c r="D18" s="2099" t="s">
        <v>61</v>
      </c>
      <c r="E18" s="2099" t="s">
        <v>55</v>
      </c>
      <c r="F18" s="2100" t="s">
        <v>5059</v>
      </c>
      <c r="G18" s="952">
        <v>1</v>
      </c>
      <c r="H18" s="952">
        <v>13797</v>
      </c>
      <c r="I18" s="2067">
        <f t="shared" si="0"/>
        <v>13797</v>
      </c>
      <c r="J18" s="1528"/>
      <c r="K18" s="1528" t="s">
        <v>5060</v>
      </c>
      <c r="L18" s="227" t="s">
        <v>5061</v>
      </c>
      <c r="M18" s="2097" t="s">
        <v>5056</v>
      </c>
      <c r="N18" s="32">
        <v>45864</v>
      </c>
      <c r="O18" s="28"/>
      <c r="P18" s="40">
        <v>45876</v>
      </c>
      <c r="Q18" s="32">
        <v>45877</v>
      </c>
      <c r="R18" s="2069"/>
    </row>
    <row r="19" spans="1:18" s="4" customFormat="1" ht="19.7" customHeight="1">
      <c r="A19" s="431" t="s">
        <v>42</v>
      </c>
      <c r="B19" s="2065">
        <v>10</v>
      </c>
      <c r="C19" s="1078">
        <f t="shared" si="1"/>
        <v>9</v>
      </c>
      <c r="D19" s="131" t="s">
        <v>55</v>
      </c>
      <c r="E19" s="131" t="s">
        <v>55</v>
      </c>
      <c r="F19" s="1126" t="s">
        <v>240</v>
      </c>
      <c r="G19" s="112">
        <v>2</v>
      </c>
      <c r="H19" s="112">
        <v>187</v>
      </c>
      <c r="I19" s="158">
        <f>G19*H19</f>
        <v>374</v>
      </c>
      <c r="J19" s="217"/>
      <c r="K19" s="217" t="s">
        <v>5062</v>
      </c>
      <c r="L19" s="227" t="s">
        <v>5061</v>
      </c>
      <c r="M19" s="2097" t="s">
        <v>5056</v>
      </c>
      <c r="N19" s="32">
        <v>45864</v>
      </c>
      <c r="O19" s="28"/>
      <c r="P19" s="40">
        <v>45876</v>
      </c>
      <c r="Q19" s="32">
        <v>45877</v>
      </c>
      <c r="R19" s="2069"/>
    </row>
    <row r="20" spans="1:18" s="4" customFormat="1" ht="19.7" customHeight="1">
      <c r="A20" s="431" t="s">
        <v>42</v>
      </c>
      <c r="B20" s="2065">
        <v>10</v>
      </c>
      <c r="C20" s="1078">
        <f t="shared" si="1"/>
        <v>10</v>
      </c>
      <c r="D20" s="28" t="s">
        <v>55</v>
      </c>
      <c r="E20" s="28" t="s">
        <v>55</v>
      </c>
      <c r="F20" s="1126" t="s">
        <v>5063</v>
      </c>
      <c r="G20" s="112">
        <v>1</v>
      </c>
      <c r="H20" s="112">
        <v>80</v>
      </c>
      <c r="I20" s="969">
        <f t="shared" si="0"/>
        <v>80</v>
      </c>
      <c r="J20" s="217"/>
      <c r="K20" s="217" t="s">
        <v>427</v>
      </c>
      <c r="L20" s="227" t="s">
        <v>5061</v>
      </c>
      <c r="M20" s="2097" t="s">
        <v>5056</v>
      </c>
      <c r="N20" s="32">
        <v>45864</v>
      </c>
      <c r="O20" s="28"/>
      <c r="P20" s="40">
        <v>45876</v>
      </c>
      <c r="Q20" s="32">
        <v>45877</v>
      </c>
      <c r="R20" s="33"/>
    </row>
    <row r="21" spans="1:18" s="4" customFormat="1" ht="19.7" customHeight="1">
      <c r="A21" s="431" t="s">
        <v>42</v>
      </c>
      <c r="B21" s="2065">
        <v>10</v>
      </c>
      <c r="C21" s="1078">
        <f t="shared" si="1"/>
        <v>11</v>
      </c>
      <c r="D21" s="131" t="s">
        <v>5064</v>
      </c>
      <c r="E21" s="131" t="s">
        <v>55</v>
      </c>
      <c r="F21" s="2098" t="s">
        <v>503</v>
      </c>
      <c r="G21" s="753">
        <v>4</v>
      </c>
      <c r="H21" s="259">
        <v>120</v>
      </c>
      <c r="I21" s="158">
        <f>G21*H21</f>
        <v>480</v>
      </c>
      <c r="J21" s="464"/>
      <c r="K21" s="464" t="s">
        <v>504</v>
      </c>
      <c r="L21" s="227" t="s">
        <v>5061</v>
      </c>
      <c r="M21" s="2097" t="s">
        <v>5056</v>
      </c>
      <c r="N21" s="32">
        <v>45864</v>
      </c>
      <c r="O21" s="28"/>
      <c r="P21" s="40">
        <v>45876</v>
      </c>
      <c r="Q21" s="32">
        <v>45877</v>
      </c>
      <c r="R21" s="33"/>
    </row>
    <row r="22" spans="1:18" s="4" customFormat="1" ht="19.7" customHeight="1">
      <c r="A22" s="431" t="s">
        <v>42</v>
      </c>
      <c r="B22" s="2065">
        <v>10</v>
      </c>
      <c r="C22" s="1078">
        <f t="shared" si="1"/>
        <v>12</v>
      </c>
      <c r="D22" s="131" t="s">
        <v>5064</v>
      </c>
      <c r="E22" s="131" t="s">
        <v>55</v>
      </c>
      <c r="F22" s="2098" t="s">
        <v>438</v>
      </c>
      <c r="G22" s="753">
        <v>1</v>
      </c>
      <c r="H22" s="259">
        <v>120</v>
      </c>
      <c r="I22" s="158">
        <f t="shared" si="0"/>
        <v>120</v>
      </c>
      <c r="J22" s="464"/>
      <c r="K22" s="464" t="s">
        <v>5065</v>
      </c>
      <c r="L22" s="227" t="s">
        <v>5061</v>
      </c>
      <c r="M22" s="2097" t="s">
        <v>5056</v>
      </c>
      <c r="N22" s="32">
        <v>45864</v>
      </c>
      <c r="O22" s="28"/>
      <c r="P22" s="40">
        <v>45876</v>
      </c>
      <c r="Q22" s="32">
        <v>45877</v>
      </c>
      <c r="R22" s="33"/>
    </row>
    <row r="23" spans="1:18" s="4" customFormat="1" ht="19.7" customHeight="1">
      <c r="A23" s="431" t="s">
        <v>42</v>
      </c>
      <c r="B23" s="2065">
        <v>10</v>
      </c>
      <c r="C23" s="1078">
        <f t="shared" si="1"/>
        <v>13</v>
      </c>
      <c r="D23" s="131" t="s">
        <v>55</v>
      </c>
      <c r="E23" s="131" t="s">
        <v>55</v>
      </c>
      <c r="F23" s="2101" t="s">
        <v>616</v>
      </c>
      <c r="G23" s="355">
        <v>1</v>
      </c>
      <c r="H23" s="355">
        <v>75</v>
      </c>
      <c r="I23" s="158">
        <f t="shared" si="0"/>
        <v>75</v>
      </c>
      <c r="J23" s="271"/>
      <c r="K23" s="271" t="s">
        <v>5066</v>
      </c>
      <c r="L23" s="227" t="s">
        <v>5061</v>
      </c>
      <c r="M23" s="2097" t="s">
        <v>5056</v>
      </c>
      <c r="N23" s="32">
        <v>45864</v>
      </c>
      <c r="O23" s="28"/>
      <c r="P23" s="40">
        <v>45876</v>
      </c>
      <c r="Q23" s="32">
        <v>45877</v>
      </c>
      <c r="R23" s="33"/>
    </row>
    <row r="24" spans="1:18" s="4" customFormat="1" ht="19.7" customHeight="1">
      <c r="A24" s="431" t="s">
        <v>42</v>
      </c>
      <c r="B24" s="2065">
        <v>10</v>
      </c>
      <c r="C24" s="1078">
        <f t="shared" si="1"/>
        <v>14</v>
      </c>
      <c r="D24" s="131" t="s">
        <v>5067</v>
      </c>
      <c r="E24" s="131" t="s">
        <v>55</v>
      </c>
      <c r="F24" s="1126" t="s">
        <v>5068</v>
      </c>
      <c r="G24" s="112">
        <v>1</v>
      </c>
      <c r="H24" s="112">
        <v>421</v>
      </c>
      <c r="I24" s="259">
        <f t="shared" si="0"/>
        <v>421</v>
      </c>
      <c r="J24" s="217"/>
      <c r="K24" s="217" t="s">
        <v>5069</v>
      </c>
      <c r="L24" s="227" t="s">
        <v>5061</v>
      </c>
      <c r="M24" s="2097" t="s">
        <v>5056</v>
      </c>
      <c r="N24" s="32">
        <v>45864</v>
      </c>
      <c r="O24" s="28"/>
      <c r="P24" s="40">
        <v>45876</v>
      </c>
      <c r="Q24" s="32">
        <v>45877</v>
      </c>
      <c r="R24" s="33"/>
    </row>
    <row r="25" spans="1:18" s="4" customFormat="1" ht="19.7" customHeight="1">
      <c r="A25" s="431" t="s">
        <v>42</v>
      </c>
      <c r="B25" s="2065">
        <v>10</v>
      </c>
      <c r="C25" s="1078">
        <f t="shared" si="1"/>
        <v>15</v>
      </c>
      <c r="D25" s="28" t="s">
        <v>55</v>
      </c>
      <c r="E25" s="28" t="s">
        <v>55</v>
      </c>
      <c r="F25" s="1126" t="s">
        <v>5070</v>
      </c>
      <c r="G25" s="112">
        <v>1</v>
      </c>
      <c r="H25" s="112">
        <v>56</v>
      </c>
      <c r="I25" s="969">
        <f t="shared" si="0"/>
        <v>56</v>
      </c>
      <c r="J25" s="217"/>
      <c r="K25" s="217" t="s">
        <v>253</v>
      </c>
      <c r="L25" s="227" t="s">
        <v>5061</v>
      </c>
      <c r="M25" s="2097" t="s">
        <v>5056</v>
      </c>
      <c r="N25" s="32">
        <v>45864</v>
      </c>
      <c r="O25" s="28"/>
      <c r="P25" s="40">
        <v>45876</v>
      </c>
      <c r="Q25" s="32">
        <v>45877</v>
      </c>
      <c r="R25" s="33"/>
    </row>
    <row r="26" spans="1:18" s="4" customFormat="1" ht="19.7" customHeight="1">
      <c r="A26" s="431" t="s">
        <v>54</v>
      </c>
      <c r="B26" s="112">
        <v>10</v>
      </c>
      <c r="C26" s="1078">
        <f t="shared" si="1"/>
        <v>16</v>
      </c>
      <c r="D26" s="2076" t="s">
        <v>61</v>
      </c>
      <c r="E26" s="2076" t="s">
        <v>55</v>
      </c>
      <c r="F26" s="2102" t="s">
        <v>5071</v>
      </c>
      <c r="G26" s="2082">
        <v>1</v>
      </c>
      <c r="H26" s="112">
        <v>61518</v>
      </c>
      <c r="I26" s="969">
        <f t="shared" si="0"/>
        <v>61518</v>
      </c>
      <c r="J26" s="2103"/>
      <c r="K26" s="2103" t="s">
        <v>5072</v>
      </c>
      <c r="L26" s="2082" t="s">
        <v>3263</v>
      </c>
      <c r="M26" s="2097" t="s">
        <v>5056</v>
      </c>
      <c r="N26" s="2083">
        <v>45864</v>
      </c>
      <c r="O26" s="2076"/>
      <c r="P26" s="2084">
        <v>45892</v>
      </c>
      <c r="Q26" s="2083">
        <v>45894</v>
      </c>
      <c r="R26" s="2085"/>
    </row>
    <row r="27" spans="1:18" s="4" customFormat="1" ht="19.7" customHeight="1">
      <c r="A27" s="431" t="s">
        <v>77</v>
      </c>
      <c r="B27" s="2065">
        <v>10</v>
      </c>
      <c r="C27" s="1078">
        <f t="shared" si="1"/>
        <v>17</v>
      </c>
      <c r="D27" s="28" t="s">
        <v>55</v>
      </c>
      <c r="E27" s="28" t="s">
        <v>55</v>
      </c>
      <c r="F27" s="1126" t="s">
        <v>3264</v>
      </c>
      <c r="G27" s="112">
        <v>2</v>
      </c>
      <c r="H27" s="112">
        <v>792</v>
      </c>
      <c r="I27" s="969">
        <f t="shared" si="0"/>
        <v>1584</v>
      </c>
      <c r="J27" s="217"/>
      <c r="K27" s="217" t="s">
        <v>3265</v>
      </c>
      <c r="L27" s="27" t="s">
        <v>3263</v>
      </c>
      <c r="M27" s="2097" t="s">
        <v>5056</v>
      </c>
      <c r="N27" s="32">
        <v>45864</v>
      </c>
      <c r="O27" s="28"/>
      <c r="P27" s="40">
        <v>45876</v>
      </c>
      <c r="Q27" s="32">
        <v>45877</v>
      </c>
      <c r="R27" s="33"/>
    </row>
    <row r="28" spans="1:18" s="4" customFormat="1" ht="19.7" customHeight="1">
      <c r="A28" s="431" t="s">
        <v>42</v>
      </c>
      <c r="B28" s="2065"/>
      <c r="C28" s="1078">
        <f t="shared" si="1"/>
        <v>18</v>
      </c>
      <c r="D28" s="28" t="s">
        <v>55</v>
      </c>
      <c r="E28" s="28" t="s">
        <v>55</v>
      </c>
      <c r="F28" s="1126" t="s">
        <v>5073</v>
      </c>
      <c r="G28" s="112">
        <v>3</v>
      </c>
      <c r="H28" s="112">
        <v>1029</v>
      </c>
      <c r="I28" s="969">
        <f t="shared" si="0"/>
        <v>3087</v>
      </c>
      <c r="J28" s="217"/>
      <c r="K28" s="217" t="s">
        <v>417</v>
      </c>
      <c r="L28" s="27"/>
      <c r="M28" s="2097" t="s">
        <v>5056</v>
      </c>
      <c r="N28" s="32">
        <v>45864</v>
      </c>
      <c r="O28" s="28"/>
      <c r="P28" s="40">
        <v>45876</v>
      </c>
      <c r="Q28" s="32">
        <v>45877</v>
      </c>
      <c r="R28" s="33"/>
    </row>
    <row r="29" spans="1:18" s="4" customFormat="1" ht="19.7" customHeight="1">
      <c r="A29" s="431" t="s">
        <v>42</v>
      </c>
      <c r="B29" s="2065">
        <v>10</v>
      </c>
      <c r="C29" s="1078">
        <f t="shared" si="1"/>
        <v>19</v>
      </c>
      <c r="D29" s="28" t="s">
        <v>55</v>
      </c>
      <c r="E29" s="28" t="s">
        <v>55</v>
      </c>
      <c r="F29" s="1126" t="s">
        <v>3462</v>
      </c>
      <c r="G29" s="112">
        <v>3</v>
      </c>
      <c r="H29" s="112">
        <v>38</v>
      </c>
      <c r="I29" s="969">
        <f t="shared" si="0"/>
        <v>114</v>
      </c>
      <c r="J29" s="217"/>
      <c r="K29" s="217" t="s">
        <v>427</v>
      </c>
      <c r="L29" s="27"/>
      <c r="M29" s="2097" t="s">
        <v>5056</v>
      </c>
      <c r="N29" s="32">
        <v>45864</v>
      </c>
      <c r="O29" s="28"/>
      <c r="P29" s="40">
        <v>45876</v>
      </c>
      <c r="Q29" s="32">
        <v>45877</v>
      </c>
      <c r="R29" s="33"/>
    </row>
    <row r="30" spans="1:18" s="4" customFormat="1" ht="19.7" customHeight="1">
      <c r="A30" s="431" t="s">
        <v>42</v>
      </c>
      <c r="B30" s="2065">
        <v>10</v>
      </c>
      <c r="C30" s="1078">
        <f t="shared" si="1"/>
        <v>20</v>
      </c>
      <c r="D30" s="28" t="s">
        <v>55</v>
      </c>
      <c r="E30" s="28" t="s">
        <v>55</v>
      </c>
      <c r="F30" s="1126" t="s">
        <v>3266</v>
      </c>
      <c r="G30" s="112">
        <v>4</v>
      </c>
      <c r="H30" s="112">
        <v>38</v>
      </c>
      <c r="I30" s="969">
        <f t="shared" si="0"/>
        <v>152</v>
      </c>
      <c r="J30" s="217"/>
      <c r="K30" s="217" t="s">
        <v>427</v>
      </c>
      <c r="L30" s="27" t="s">
        <v>3263</v>
      </c>
      <c r="M30" s="2097" t="s">
        <v>5056</v>
      </c>
      <c r="N30" s="32">
        <v>45864</v>
      </c>
      <c r="O30" s="28"/>
      <c r="P30" s="40">
        <v>45876</v>
      </c>
      <c r="Q30" s="32">
        <v>45877</v>
      </c>
      <c r="R30" s="33"/>
    </row>
    <row r="31" spans="1:18" s="4" customFormat="1" ht="19.7" customHeight="1">
      <c r="A31" s="431" t="s">
        <v>64</v>
      </c>
      <c r="B31" s="2065">
        <v>10</v>
      </c>
      <c r="C31" s="1078">
        <f t="shared" si="1"/>
        <v>21</v>
      </c>
      <c r="D31" s="28" t="s">
        <v>55</v>
      </c>
      <c r="E31" s="28" t="s">
        <v>55</v>
      </c>
      <c r="F31" s="1126" t="s">
        <v>5074</v>
      </c>
      <c r="G31" s="112">
        <v>1</v>
      </c>
      <c r="H31" s="112">
        <v>1044</v>
      </c>
      <c r="I31" s="969">
        <f t="shared" si="0"/>
        <v>1044</v>
      </c>
      <c r="J31" s="217"/>
      <c r="K31" s="217" t="s">
        <v>5075</v>
      </c>
      <c r="L31" s="27" t="s">
        <v>3263</v>
      </c>
      <c r="M31" s="2097" t="s">
        <v>5056</v>
      </c>
      <c r="N31" s="32">
        <v>45864</v>
      </c>
      <c r="O31" s="28"/>
      <c r="P31" s="40">
        <v>45876</v>
      </c>
      <c r="Q31" s="32">
        <v>45877</v>
      </c>
      <c r="R31" s="33"/>
    </row>
    <row r="32" spans="1:18" s="4" customFormat="1" ht="19.7" customHeight="1">
      <c r="A32" s="431" t="s">
        <v>42</v>
      </c>
      <c r="B32" s="2065">
        <v>10</v>
      </c>
      <c r="C32" s="1078">
        <f t="shared" si="1"/>
        <v>22</v>
      </c>
      <c r="D32" s="28" t="s">
        <v>55</v>
      </c>
      <c r="E32" s="28" t="s">
        <v>55</v>
      </c>
      <c r="F32" s="1126" t="s">
        <v>5076</v>
      </c>
      <c r="G32" s="112">
        <v>1</v>
      </c>
      <c r="H32" s="112">
        <v>975</v>
      </c>
      <c r="I32" s="969">
        <f t="shared" si="0"/>
        <v>975</v>
      </c>
      <c r="J32" s="217"/>
      <c r="K32" s="217" t="s">
        <v>5077</v>
      </c>
      <c r="L32" s="27" t="s">
        <v>3263</v>
      </c>
      <c r="M32" s="2097" t="s">
        <v>5056</v>
      </c>
      <c r="N32" s="32">
        <v>45864</v>
      </c>
      <c r="O32" s="28"/>
      <c r="P32" s="40">
        <v>45876</v>
      </c>
      <c r="Q32" s="32">
        <v>45877</v>
      </c>
      <c r="R32" s="33"/>
    </row>
    <row r="33" spans="1:18" s="4" customFormat="1" ht="19.7" customHeight="1">
      <c r="A33" s="431" t="s">
        <v>42</v>
      </c>
      <c r="B33" s="2065">
        <v>10</v>
      </c>
      <c r="C33" s="1078">
        <f t="shared" si="1"/>
        <v>23</v>
      </c>
      <c r="D33" s="131" t="s">
        <v>55</v>
      </c>
      <c r="E33" s="131" t="s">
        <v>55</v>
      </c>
      <c r="F33" s="1126" t="s">
        <v>240</v>
      </c>
      <c r="G33" s="112">
        <v>8</v>
      </c>
      <c r="H33" s="112">
        <v>47</v>
      </c>
      <c r="I33" s="969">
        <f t="shared" si="0"/>
        <v>376</v>
      </c>
      <c r="J33" s="217"/>
      <c r="K33" s="217" t="s">
        <v>5078</v>
      </c>
      <c r="L33" s="27" t="s">
        <v>3263</v>
      </c>
      <c r="M33" s="2097" t="s">
        <v>5056</v>
      </c>
      <c r="N33" s="32">
        <v>45864</v>
      </c>
      <c r="O33" s="28"/>
      <c r="P33" s="40">
        <v>45876</v>
      </c>
      <c r="Q33" s="32">
        <v>45877</v>
      </c>
      <c r="R33" s="33"/>
    </row>
    <row r="34" spans="1:18" s="4" customFormat="1" ht="19.7" customHeight="1">
      <c r="A34" s="431" t="s">
        <v>42</v>
      </c>
      <c r="B34" s="2065">
        <v>10</v>
      </c>
      <c r="C34" s="1078">
        <f t="shared" si="1"/>
        <v>24</v>
      </c>
      <c r="D34" s="131" t="s">
        <v>55</v>
      </c>
      <c r="E34" s="131" t="s">
        <v>55</v>
      </c>
      <c r="F34" s="2098" t="s">
        <v>461</v>
      </c>
      <c r="G34" s="753">
        <v>4</v>
      </c>
      <c r="H34" s="259">
        <v>142</v>
      </c>
      <c r="I34" s="2104">
        <f t="shared" si="0"/>
        <v>568</v>
      </c>
      <c r="J34" s="260"/>
      <c r="K34" s="260" t="s">
        <v>5079</v>
      </c>
      <c r="L34" s="27" t="s">
        <v>5080</v>
      </c>
      <c r="M34" s="2097" t="s">
        <v>5056</v>
      </c>
      <c r="N34" s="32">
        <v>45864</v>
      </c>
      <c r="O34" s="28"/>
      <c r="P34" s="40">
        <v>45876</v>
      </c>
      <c r="Q34" s="32">
        <v>45877</v>
      </c>
      <c r="R34" s="33"/>
    </row>
    <row r="35" spans="1:18" s="4" customFormat="1" ht="19.7" customHeight="1">
      <c r="A35" s="431" t="s">
        <v>54</v>
      </c>
      <c r="B35" s="2065">
        <v>10</v>
      </c>
      <c r="C35" s="1078">
        <f t="shared" si="1"/>
        <v>25</v>
      </c>
      <c r="D35" s="28" t="s">
        <v>61</v>
      </c>
      <c r="E35" s="28" t="s">
        <v>55</v>
      </c>
      <c r="F35" s="1531" t="s">
        <v>5081</v>
      </c>
      <c r="G35" s="753">
        <v>1</v>
      </c>
      <c r="H35" s="259">
        <v>11435</v>
      </c>
      <c r="I35" s="259">
        <f t="shared" si="0"/>
        <v>11435</v>
      </c>
      <c r="J35" s="1525"/>
      <c r="K35" s="217" t="s">
        <v>5082</v>
      </c>
      <c r="L35" s="157" t="s">
        <v>3255</v>
      </c>
      <c r="M35" s="2097" t="s">
        <v>5056</v>
      </c>
      <c r="N35" s="32">
        <v>45864</v>
      </c>
      <c r="O35" s="28"/>
      <c r="P35" s="40">
        <v>45876</v>
      </c>
      <c r="Q35" s="32">
        <v>45877</v>
      </c>
      <c r="R35" s="33"/>
    </row>
    <row r="36" spans="1:18" s="4" customFormat="1" ht="19.7" customHeight="1">
      <c r="A36" s="431" t="s">
        <v>54</v>
      </c>
      <c r="B36" s="2065">
        <v>10</v>
      </c>
      <c r="C36" s="1078">
        <f t="shared" si="1"/>
        <v>26</v>
      </c>
      <c r="D36" s="28" t="s">
        <v>61</v>
      </c>
      <c r="E36" s="28" t="s">
        <v>55</v>
      </c>
      <c r="F36" s="2098" t="s">
        <v>3256</v>
      </c>
      <c r="G36" s="753">
        <v>1</v>
      </c>
      <c r="H36" s="259">
        <v>10359</v>
      </c>
      <c r="I36" s="259">
        <f t="shared" si="0"/>
        <v>10359</v>
      </c>
      <c r="J36" s="1525"/>
      <c r="K36" s="217" t="s">
        <v>3257</v>
      </c>
      <c r="L36" s="157" t="s">
        <v>3255</v>
      </c>
      <c r="M36" s="2097" t="s">
        <v>5056</v>
      </c>
      <c r="N36" s="32">
        <v>45864</v>
      </c>
      <c r="O36" s="28"/>
      <c r="P36" s="40">
        <v>45876</v>
      </c>
      <c r="Q36" s="32">
        <v>45877</v>
      </c>
      <c r="R36" s="33"/>
    </row>
    <row r="37" spans="1:18" s="4" customFormat="1" ht="19.7" customHeight="1">
      <c r="A37" s="431" t="s">
        <v>42</v>
      </c>
      <c r="B37" s="2065">
        <v>10</v>
      </c>
      <c r="C37" s="1078">
        <f t="shared" si="1"/>
        <v>27</v>
      </c>
      <c r="D37" s="131" t="s">
        <v>3242</v>
      </c>
      <c r="E37" s="28" t="s">
        <v>55</v>
      </c>
      <c r="F37" s="2098" t="s">
        <v>3243</v>
      </c>
      <c r="G37" s="753">
        <v>1</v>
      </c>
      <c r="H37" s="259">
        <v>367</v>
      </c>
      <c r="I37" s="259">
        <f t="shared" si="0"/>
        <v>367</v>
      </c>
      <c r="J37" s="1525"/>
      <c r="K37" s="217" t="s">
        <v>3244</v>
      </c>
      <c r="L37" s="157" t="s">
        <v>3255</v>
      </c>
      <c r="M37" s="2097" t="s">
        <v>5056</v>
      </c>
      <c r="N37" s="32">
        <v>45864</v>
      </c>
      <c r="O37" s="28"/>
      <c r="P37" s="40">
        <v>45876</v>
      </c>
      <c r="Q37" s="32">
        <v>45877</v>
      </c>
      <c r="R37" s="33"/>
    </row>
    <row r="38" spans="1:18" s="4" customFormat="1" ht="19.7" customHeight="1">
      <c r="A38" s="431" t="s">
        <v>42</v>
      </c>
      <c r="B38" s="2065">
        <v>10</v>
      </c>
      <c r="C38" s="1078">
        <f t="shared" si="1"/>
        <v>28</v>
      </c>
      <c r="D38" s="28" t="s">
        <v>55</v>
      </c>
      <c r="E38" s="28" t="s">
        <v>55</v>
      </c>
      <c r="F38" s="2098" t="s">
        <v>1655</v>
      </c>
      <c r="G38" s="753">
        <v>1</v>
      </c>
      <c r="H38" s="259">
        <v>500</v>
      </c>
      <c r="I38" s="259">
        <f t="shared" si="0"/>
        <v>500</v>
      </c>
      <c r="J38" s="1525"/>
      <c r="K38" s="217" t="s">
        <v>3258</v>
      </c>
      <c r="L38" s="157" t="s">
        <v>3255</v>
      </c>
      <c r="M38" s="2097" t="s">
        <v>5056</v>
      </c>
      <c r="N38" s="32">
        <v>45864</v>
      </c>
      <c r="O38" s="28"/>
      <c r="P38" s="40">
        <v>45875</v>
      </c>
      <c r="Q38" s="32">
        <v>45877</v>
      </c>
      <c r="R38" s="33"/>
    </row>
    <row r="39" spans="1:18" s="4" customFormat="1" ht="19.7" customHeight="1">
      <c r="A39" s="431" t="s">
        <v>64</v>
      </c>
      <c r="B39" s="2065">
        <v>10</v>
      </c>
      <c r="C39" s="1078">
        <f t="shared" si="1"/>
        <v>29</v>
      </c>
      <c r="D39" s="131" t="s">
        <v>55</v>
      </c>
      <c r="E39" s="131" t="s">
        <v>55</v>
      </c>
      <c r="F39" s="2098" t="s">
        <v>3259</v>
      </c>
      <c r="G39" s="753">
        <v>2</v>
      </c>
      <c r="H39" s="259">
        <v>576</v>
      </c>
      <c r="I39" s="259">
        <f t="shared" si="0"/>
        <v>1152</v>
      </c>
      <c r="J39" s="1525"/>
      <c r="K39" s="217" t="s">
        <v>3260</v>
      </c>
      <c r="L39" s="157" t="s">
        <v>3255</v>
      </c>
      <c r="M39" s="2097" t="s">
        <v>5056</v>
      </c>
      <c r="N39" s="32">
        <v>45864</v>
      </c>
      <c r="O39" s="28"/>
      <c r="P39" s="40">
        <v>45876</v>
      </c>
      <c r="Q39" s="32">
        <v>45877</v>
      </c>
      <c r="R39" s="33"/>
    </row>
    <row r="40" spans="1:18" s="4" customFormat="1" ht="19.7" customHeight="1">
      <c r="A40" s="431" t="s">
        <v>42</v>
      </c>
      <c r="B40" s="2065">
        <v>10</v>
      </c>
      <c r="C40" s="1078">
        <f t="shared" si="1"/>
        <v>30</v>
      </c>
      <c r="D40" s="27" t="s">
        <v>55</v>
      </c>
      <c r="E40" s="27" t="s">
        <v>55</v>
      </c>
      <c r="F40" s="2105" t="s">
        <v>569</v>
      </c>
      <c r="G40" s="463">
        <v>2</v>
      </c>
      <c r="H40" s="757">
        <v>77</v>
      </c>
      <c r="I40" s="750">
        <f t="shared" si="0"/>
        <v>154</v>
      </c>
      <c r="J40" s="31"/>
      <c r="K40" s="187" t="s">
        <v>168</v>
      </c>
      <c r="L40" s="157" t="s">
        <v>3255</v>
      </c>
      <c r="M40" s="2097" t="s">
        <v>5056</v>
      </c>
      <c r="N40" s="32">
        <v>45864</v>
      </c>
      <c r="O40" s="28"/>
      <c r="P40" s="40">
        <v>45876</v>
      </c>
      <c r="Q40" s="32">
        <v>45877</v>
      </c>
      <c r="R40" s="33"/>
    </row>
    <row r="41" spans="1:18" s="4" customFormat="1" ht="19.7" customHeight="1">
      <c r="A41" s="431" t="s">
        <v>109</v>
      </c>
      <c r="B41" s="2065">
        <v>10</v>
      </c>
      <c r="C41" s="1078">
        <f t="shared" si="1"/>
        <v>31</v>
      </c>
      <c r="D41" s="28" t="s">
        <v>61</v>
      </c>
      <c r="E41" s="28" t="s">
        <v>55</v>
      </c>
      <c r="F41" s="2098" t="s">
        <v>5083</v>
      </c>
      <c r="G41" s="753">
        <v>1</v>
      </c>
      <c r="H41" s="259">
        <v>3080</v>
      </c>
      <c r="I41" s="750">
        <f t="shared" si="0"/>
        <v>3080</v>
      </c>
      <c r="J41" s="1525"/>
      <c r="K41" s="217" t="s">
        <v>5084</v>
      </c>
      <c r="L41" s="157" t="s">
        <v>3241</v>
      </c>
      <c r="M41" s="2097" t="s">
        <v>5056</v>
      </c>
      <c r="N41" s="32">
        <v>45864</v>
      </c>
      <c r="O41" s="28"/>
      <c r="P41" s="40">
        <v>45876</v>
      </c>
      <c r="Q41" s="32">
        <v>45877</v>
      </c>
      <c r="R41" s="33"/>
    </row>
    <row r="42" spans="1:18" s="4" customFormat="1" ht="19.7" customHeight="1">
      <c r="A42" s="431" t="s">
        <v>42</v>
      </c>
      <c r="B42" s="2065">
        <v>10</v>
      </c>
      <c r="C42" s="1078">
        <f t="shared" si="1"/>
        <v>32</v>
      </c>
      <c r="D42" s="131" t="s">
        <v>55</v>
      </c>
      <c r="E42" s="131" t="s">
        <v>55</v>
      </c>
      <c r="F42" s="1126" t="s">
        <v>1828</v>
      </c>
      <c r="G42" s="112">
        <v>4</v>
      </c>
      <c r="H42" s="112">
        <v>77</v>
      </c>
      <c r="I42" s="158">
        <f t="shared" si="0"/>
        <v>308</v>
      </c>
      <c r="J42" s="217"/>
      <c r="K42" s="217" t="s">
        <v>3040</v>
      </c>
      <c r="L42" s="157" t="s">
        <v>3241</v>
      </c>
      <c r="M42" s="2097" t="s">
        <v>5056</v>
      </c>
      <c r="N42" s="32">
        <v>45864</v>
      </c>
      <c r="O42" s="28"/>
      <c r="P42" s="40">
        <v>45876</v>
      </c>
      <c r="Q42" s="32">
        <v>45877</v>
      </c>
      <c r="R42" s="33"/>
    </row>
    <row r="43" spans="1:18" s="4" customFormat="1" ht="19.7" customHeight="1">
      <c r="A43" s="431" t="s">
        <v>42</v>
      </c>
      <c r="B43" s="2065">
        <v>10</v>
      </c>
      <c r="C43" s="1078">
        <f t="shared" si="1"/>
        <v>33</v>
      </c>
      <c r="D43" s="131" t="s">
        <v>55</v>
      </c>
      <c r="E43" s="131" t="s">
        <v>55</v>
      </c>
      <c r="F43" s="1126" t="s">
        <v>240</v>
      </c>
      <c r="G43" s="112">
        <v>4</v>
      </c>
      <c r="H43" s="112">
        <v>77</v>
      </c>
      <c r="I43" s="158">
        <f t="shared" si="0"/>
        <v>308</v>
      </c>
      <c r="J43" s="217"/>
      <c r="K43" s="217" t="s">
        <v>5062</v>
      </c>
      <c r="L43" s="157" t="s">
        <v>3241</v>
      </c>
      <c r="M43" s="2097" t="s">
        <v>5056</v>
      </c>
      <c r="N43" s="32">
        <v>45864</v>
      </c>
      <c r="O43" s="28"/>
      <c r="P43" s="40">
        <v>45876</v>
      </c>
      <c r="Q43" s="32">
        <v>45877</v>
      </c>
      <c r="R43" s="33"/>
    </row>
    <row r="44" spans="1:18" s="4" customFormat="1" ht="19.7" customHeight="1">
      <c r="A44" s="431" t="s">
        <v>42</v>
      </c>
      <c r="B44" s="2065">
        <v>10</v>
      </c>
      <c r="C44" s="1078">
        <f t="shared" si="1"/>
        <v>34</v>
      </c>
      <c r="D44" s="131" t="s">
        <v>55</v>
      </c>
      <c r="E44" s="131" t="s">
        <v>55</v>
      </c>
      <c r="F44" s="2098" t="s">
        <v>448</v>
      </c>
      <c r="G44" s="753">
        <v>2</v>
      </c>
      <c r="H44" s="259">
        <v>153</v>
      </c>
      <c r="I44" s="158">
        <f t="shared" si="0"/>
        <v>306</v>
      </c>
      <c r="J44" s="1525"/>
      <c r="K44" s="217" t="s">
        <v>447</v>
      </c>
      <c r="L44" s="157" t="s">
        <v>3241</v>
      </c>
      <c r="M44" s="2097" t="s">
        <v>5056</v>
      </c>
      <c r="N44" s="32">
        <v>45864</v>
      </c>
      <c r="O44" s="28"/>
      <c r="P44" s="40">
        <v>45876</v>
      </c>
      <c r="Q44" s="32">
        <v>45877</v>
      </c>
      <c r="R44" s="33"/>
    </row>
    <row r="45" spans="1:18" s="4" customFormat="1" ht="19.7" customHeight="1">
      <c r="A45" s="431" t="s">
        <v>42</v>
      </c>
      <c r="B45" s="2065">
        <v>22</v>
      </c>
      <c r="C45" s="1078">
        <f t="shared" si="1"/>
        <v>35</v>
      </c>
      <c r="D45" s="482" t="s">
        <v>55</v>
      </c>
      <c r="E45" s="482" t="s">
        <v>55</v>
      </c>
      <c r="F45" s="2101" t="s">
        <v>5085</v>
      </c>
      <c r="G45" s="355">
        <v>1</v>
      </c>
      <c r="H45" s="355">
        <v>2108</v>
      </c>
      <c r="I45" s="158">
        <f t="shared" si="0"/>
        <v>2108</v>
      </c>
      <c r="J45" s="271"/>
      <c r="K45" s="156" t="s">
        <v>1551</v>
      </c>
      <c r="L45" s="73" t="s">
        <v>5086</v>
      </c>
      <c r="M45" s="2097" t="s">
        <v>5056</v>
      </c>
      <c r="N45" s="32">
        <v>45864</v>
      </c>
      <c r="O45" s="28"/>
      <c r="P45" s="40">
        <v>45876</v>
      </c>
      <c r="Q45" s="32">
        <v>45877</v>
      </c>
      <c r="R45" s="33"/>
    </row>
    <row r="46" spans="1:18" s="4" customFormat="1" ht="19.7" customHeight="1">
      <c r="A46" s="431" t="s">
        <v>42</v>
      </c>
      <c r="B46" s="2065">
        <v>22</v>
      </c>
      <c r="C46" s="1078">
        <f t="shared" si="1"/>
        <v>36</v>
      </c>
      <c r="D46" s="482" t="s">
        <v>55</v>
      </c>
      <c r="E46" s="482" t="s">
        <v>55</v>
      </c>
      <c r="F46" s="2101" t="s">
        <v>5087</v>
      </c>
      <c r="G46" s="355">
        <v>1</v>
      </c>
      <c r="H46" s="355">
        <v>1544</v>
      </c>
      <c r="I46" s="158">
        <f t="shared" si="0"/>
        <v>1544</v>
      </c>
      <c r="J46" s="271"/>
      <c r="K46" s="156" t="s">
        <v>1551</v>
      </c>
      <c r="L46" s="73" t="s">
        <v>5086</v>
      </c>
      <c r="M46" s="2097" t="s">
        <v>5056</v>
      </c>
      <c r="N46" s="32">
        <v>45864</v>
      </c>
      <c r="O46" s="28"/>
      <c r="P46" s="40">
        <v>45876</v>
      </c>
      <c r="Q46" s="32">
        <v>45877</v>
      </c>
      <c r="R46" s="33"/>
    </row>
    <row r="47" spans="1:18" s="4" customFormat="1" ht="19.7" customHeight="1">
      <c r="A47" s="398" t="s">
        <v>54</v>
      </c>
      <c r="B47" s="2065">
        <v>17</v>
      </c>
      <c r="C47" s="1078">
        <f t="shared" si="1"/>
        <v>37</v>
      </c>
      <c r="D47" s="1521" t="s">
        <v>61</v>
      </c>
      <c r="E47" s="28" t="s">
        <v>55</v>
      </c>
      <c r="F47" s="1126" t="s">
        <v>3234</v>
      </c>
      <c r="G47" s="112">
        <v>1</v>
      </c>
      <c r="H47" s="112">
        <v>5666</v>
      </c>
      <c r="I47" s="158">
        <f>G47*H47</f>
        <v>5666</v>
      </c>
      <c r="J47" s="217"/>
      <c r="K47" s="73" t="s">
        <v>3235</v>
      </c>
      <c r="L47" s="73"/>
      <c r="M47" s="2097" t="s">
        <v>5056</v>
      </c>
      <c r="N47" s="32">
        <v>45864</v>
      </c>
      <c r="O47" s="28"/>
      <c r="P47" s="40">
        <v>45876</v>
      </c>
      <c r="Q47" s="32">
        <v>45877</v>
      </c>
      <c r="R47" s="33"/>
    </row>
    <row r="48" spans="1:18" s="4" customFormat="1" ht="19.7" customHeight="1">
      <c r="A48" s="398" t="s">
        <v>54</v>
      </c>
      <c r="B48" s="2065">
        <v>17</v>
      </c>
      <c r="C48" s="1078">
        <f t="shared" si="1"/>
        <v>38</v>
      </c>
      <c r="D48" s="1521" t="s">
        <v>61</v>
      </c>
      <c r="E48" s="28" t="s">
        <v>55</v>
      </c>
      <c r="F48" s="1126" t="s">
        <v>3237</v>
      </c>
      <c r="G48" s="112">
        <v>1</v>
      </c>
      <c r="H48" s="112">
        <v>7241</v>
      </c>
      <c r="I48" s="158">
        <f>G48*H48</f>
        <v>7241</v>
      </c>
      <c r="J48" s="217"/>
      <c r="K48" s="73" t="s">
        <v>3238</v>
      </c>
      <c r="L48" s="73"/>
      <c r="M48" s="2097" t="s">
        <v>5056</v>
      </c>
      <c r="N48" s="32">
        <v>45864</v>
      </c>
      <c r="O48" s="28"/>
      <c r="P48" s="40">
        <v>45876</v>
      </c>
      <c r="Q48" s="32">
        <v>45877</v>
      </c>
      <c r="R48" s="33"/>
    </row>
    <row r="49" spans="1:18" s="4" customFormat="1" ht="19.7" customHeight="1">
      <c r="A49" s="431" t="s">
        <v>42</v>
      </c>
      <c r="B49" s="2065">
        <v>23</v>
      </c>
      <c r="C49" s="1078">
        <f t="shared" si="1"/>
        <v>39</v>
      </c>
      <c r="D49" s="482" t="s">
        <v>55</v>
      </c>
      <c r="E49" s="482" t="s">
        <v>55</v>
      </c>
      <c r="F49" s="2101" t="s">
        <v>3232</v>
      </c>
      <c r="G49" s="355">
        <v>1</v>
      </c>
      <c r="H49" s="355">
        <v>603</v>
      </c>
      <c r="I49" s="158">
        <f t="shared" si="0"/>
        <v>603</v>
      </c>
      <c r="J49" s="271"/>
      <c r="K49" s="156" t="s">
        <v>3233</v>
      </c>
      <c r="L49" s="73" t="s">
        <v>5086</v>
      </c>
      <c r="M49" s="2097" t="s">
        <v>5056</v>
      </c>
      <c r="N49" s="32">
        <v>45864</v>
      </c>
      <c r="O49" s="28"/>
      <c r="P49" s="40">
        <v>45876</v>
      </c>
      <c r="Q49" s="32">
        <v>45877</v>
      </c>
      <c r="R49" s="33"/>
    </row>
    <row r="50" spans="1:18" s="4" customFormat="1" ht="19.7" customHeight="1">
      <c r="A50" s="431" t="s">
        <v>42</v>
      </c>
      <c r="B50" s="2065"/>
      <c r="C50" s="1078">
        <f t="shared" si="1"/>
        <v>40</v>
      </c>
      <c r="D50" s="131" t="s">
        <v>55</v>
      </c>
      <c r="E50" s="131" t="s">
        <v>55</v>
      </c>
      <c r="F50" s="2101" t="s">
        <v>5088</v>
      </c>
      <c r="G50" s="355">
        <v>2</v>
      </c>
      <c r="H50" s="355">
        <v>1320</v>
      </c>
      <c r="I50" s="969">
        <f t="shared" si="0"/>
        <v>2640</v>
      </c>
      <c r="J50" s="271"/>
      <c r="K50" s="963" t="s">
        <v>5089</v>
      </c>
      <c r="L50" s="73" t="s">
        <v>5090</v>
      </c>
      <c r="M50" s="2097" t="s">
        <v>5056</v>
      </c>
      <c r="N50" s="32">
        <v>45864</v>
      </c>
      <c r="O50" s="28"/>
      <c r="P50" s="40">
        <v>45876</v>
      </c>
      <c r="Q50" s="32">
        <v>45877</v>
      </c>
      <c r="R50" s="33"/>
    </row>
    <row r="51" spans="1:18" s="4" customFormat="1" ht="19.7" customHeight="1">
      <c r="A51" s="431" t="s">
        <v>42</v>
      </c>
      <c r="B51" s="2065"/>
      <c r="C51" s="1078">
        <f t="shared" si="1"/>
        <v>41</v>
      </c>
      <c r="D51" s="131" t="s">
        <v>55</v>
      </c>
      <c r="E51" s="131" t="s">
        <v>55</v>
      </c>
      <c r="F51" s="2101" t="s">
        <v>5091</v>
      </c>
      <c r="G51" s="355">
        <v>2</v>
      </c>
      <c r="H51" s="355">
        <v>54</v>
      </c>
      <c r="I51" s="969">
        <f t="shared" si="0"/>
        <v>108</v>
      </c>
      <c r="J51" s="271"/>
      <c r="K51" s="963" t="s">
        <v>4405</v>
      </c>
      <c r="L51" s="73" t="s">
        <v>5090</v>
      </c>
      <c r="M51" s="2097" t="s">
        <v>5056</v>
      </c>
      <c r="N51" s="32">
        <v>45864</v>
      </c>
      <c r="O51" s="28"/>
      <c r="P51" s="40">
        <v>45876</v>
      </c>
      <c r="Q51" s="32">
        <v>45877</v>
      </c>
      <c r="R51" s="33"/>
    </row>
    <row r="52" spans="1:18" s="4" customFormat="1" ht="19.7" customHeight="1">
      <c r="A52" s="431" t="s">
        <v>42</v>
      </c>
      <c r="B52" s="2065"/>
      <c r="C52" s="1078">
        <f t="shared" si="1"/>
        <v>42</v>
      </c>
      <c r="D52" s="131" t="s">
        <v>55</v>
      </c>
      <c r="E52" s="131" t="s">
        <v>55</v>
      </c>
      <c r="F52" s="2101" t="s">
        <v>1455</v>
      </c>
      <c r="G52" s="355">
        <v>1</v>
      </c>
      <c r="H52" s="355">
        <v>96</v>
      </c>
      <c r="I52" s="969">
        <f t="shared" si="0"/>
        <v>96</v>
      </c>
      <c r="J52" s="271"/>
      <c r="K52" s="963" t="s">
        <v>3019</v>
      </c>
      <c r="L52" s="73" t="s">
        <v>5090</v>
      </c>
      <c r="M52" s="2097" t="s">
        <v>5056</v>
      </c>
      <c r="N52" s="32">
        <v>45864</v>
      </c>
      <c r="O52" s="28"/>
      <c r="P52" s="40">
        <v>45876</v>
      </c>
      <c r="Q52" s="32">
        <v>45877</v>
      </c>
      <c r="R52" s="33"/>
    </row>
    <row r="53" spans="1:18" s="4" customFormat="1" ht="19.7" customHeight="1">
      <c r="A53" s="431" t="s">
        <v>42</v>
      </c>
      <c r="B53" s="2065"/>
      <c r="C53" s="1078">
        <f t="shared" si="1"/>
        <v>43</v>
      </c>
      <c r="D53" s="131" t="s">
        <v>55</v>
      </c>
      <c r="E53" s="131" t="s">
        <v>55</v>
      </c>
      <c r="F53" s="2101" t="s">
        <v>4168</v>
      </c>
      <c r="G53" s="355">
        <v>2</v>
      </c>
      <c r="H53" s="355">
        <v>46</v>
      </c>
      <c r="I53" s="969">
        <f t="shared" si="0"/>
        <v>92</v>
      </c>
      <c r="J53" s="271"/>
      <c r="K53" s="963" t="s">
        <v>4783</v>
      </c>
      <c r="L53" s="73" t="s">
        <v>5090</v>
      </c>
      <c r="M53" s="2097" t="s">
        <v>5056</v>
      </c>
      <c r="N53" s="32">
        <v>45864</v>
      </c>
      <c r="O53" s="28"/>
      <c r="P53" s="40">
        <v>45876</v>
      </c>
      <c r="Q53" s="32">
        <v>45877</v>
      </c>
      <c r="R53" s="33"/>
    </row>
    <row r="54" spans="1:18" s="4" customFormat="1" ht="19.7" customHeight="1">
      <c r="A54" s="431" t="s">
        <v>42</v>
      </c>
      <c r="B54" s="2065"/>
      <c r="C54" s="1078">
        <f t="shared" si="1"/>
        <v>44</v>
      </c>
      <c r="D54" s="131" t="s">
        <v>55</v>
      </c>
      <c r="E54" s="131" t="s">
        <v>55</v>
      </c>
      <c r="F54" s="2101" t="s">
        <v>3285</v>
      </c>
      <c r="G54" s="355">
        <v>1</v>
      </c>
      <c r="H54" s="355">
        <v>256</v>
      </c>
      <c r="I54" s="969">
        <f t="shared" si="0"/>
        <v>256</v>
      </c>
      <c r="J54" s="271"/>
      <c r="K54" s="963" t="s">
        <v>1760</v>
      </c>
      <c r="L54" s="73" t="s">
        <v>5090</v>
      </c>
      <c r="M54" s="2097" t="s">
        <v>5056</v>
      </c>
      <c r="N54" s="32">
        <v>45864</v>
      </c>
      <c r="O54" s="28"/>
      <c r="P54" s="40">
        <v>45876</v>
      </c>
      <c r="Q54" s="32">
        <v>45877</v>
      </c>
      <c r="R54" s="33"/>
    </row>
    <row r="55" spans="1:18" s="4" customFormat="1" ht="19.7" customHeight="1">
      <c r="A55" s="431" t="s">
        <v>77</v>
      </c>
      <c r="B55" s="2065"/>
      <c r="C55" s="1078">
        <f t="shared" si="1"/>
        <v>45</v>
      </c>
      <c r="D55" s="131" t="s">
        <v>55</v>
      </c>
      <c r="E55" s="131" t="s">
        <v>55</v>
      </c>
      <c r="F55" s="2101" t="s">
        <v>2939</v>
      </c>
      <c r="G55" s="355">
        <v>1</v>
      </c>
      <c r="H55" s="355">
        <v>4524</v>
      </c>
      <c r="I55" s="969">
        <f t="shared" si="0"/>
        <v>4524</v>
      </c>
      <c r="J55" s="271"/>
      <c r="K55" s="963" t="s">
        <v>2940</v>
      </c>
      <c r="L55" s="73" t="s">
        <v>5090</v>
      </c>
      <c r="M55" s="2097" t="s">
        <v>5056</v>
      </c>
      <c r="N55" s="32">
        <v>45864</v>
      </c>
      <c r="O55" s="28"/>
      <c r="P55" s="40">
        <v>45876</v>
      </c>
      <c r="Q55" s="32">
        <v>45877</v>
      </c>
      <c r="R55" s="33"/>
    </row>
    <row r="56" spans="1:18" s="4" customFormat="1" ht="19.7" customHeight="1">
      <c r="A56" s="431" t="s">
        <v>42</v>
      </c>
      <c r="B56" s="2065"/>
      <c r="C56" s="1078">
        <f t="shared" si="1"/>
        <v>46</v>
      </c>
      <c r="D56" s="131" t="s">
        <v>55</v>
      </c>
      <c r="E56" s="131" t="s">
        <v>55</v>
      </c>
      <c r="F56" s="2101" t="s">
        <v>1457</v>
      </c>
      <c r="G56" s="355">
        <v>1</v>
      </c>
      <c r="H56" s="355">
        <v>527</v>
      </c>
      <c r="I56" s="969">
        <f t="shared" si="0"/>
        <v>527</v>
      </c>
      <c r="J56" s="271"/>
      <c r="K56" s="963" t="s">
        <v>2941</v>
      </c>
      <c r="L56" s="73" t="s">
        <v>5090</v>
      </c>
      <c r="M56" s="2097" t="s">
        <v>5056</v>
      </c>
      <c r="N56" s="32">
        <v>45864</v>
      </c>
      <c r="O56" s="28"/>
      <c r="P56" s="40">
        <v>45876</v>
      </c>
      <c r="Q56" s="32">
        <v>45877</v>
      </c>
      <c r="R56" s="33"/>
    </row>
    <row r="57" spans="1:18" s="4" customFormat="1" ht="19.7" customHeight="1">
      <c r="A57" s="431" t="s">
        <v>42</v>
      </c>
      <c r="B57" s="2065">
        <v>10</v>
      </c>
      <c r="C57" s="1078">
        <f t="shared" si="1"/>
        <v>47</v>
      </c>
      <c r="D57" s="131" t="s">
        <v>55</v>
      </c>
      <c r="E57" s="131" t="s">
        <v>55</v>
      </c>
      <c r="F57" s="2101" t="s">
        <v>240</v>
      </c>
      <c r="G57" s="112">
        <v>16</v>
      </c>
      <c r="H57" s="112">
        <v>41</v>
      </c>
      <c r="I57" s="158">
        <f>G57*H57</f>
        <v>656</v>
      </c>
      <c r="J57" s="217"/>
      <c r="K57" s="217" t="s">
        <v>5092</v>
      </c>
      <c r="L57" s="73" t="s">
        <v>5090</v>
      </c>
      <c r="M57" s="2097" t="s">
        <v>5056</v>
      </c>
      <c r="N57" s="32">
        <v>45864</v>
      </c>
      <c r="O57" s="28"/>
      <c r="P57" s="40">
        <v>45876</v>
      </c>
      <c r="Q57" s="32">
        <v>45877</v>
      </c>
      <c r="R57" s="33"/>
    </row>
    <row r="58" spans="1:18" s="4" customFormat="1" ht="19.7" customHeight="1">
      <c r="A58" s="431" t="s">
        <v>42</v>
      </c>
      <c r="B58" s="2065"/>
      <c r="C58" s="1078">
        <f t="shared" si="1"/>
        <v>48</v>
      </c>
      <c r="D58" s="131" t="s">
        <v>55</v>
      </c>
      <c r="E58" s="131" t="s">
        <v>55</v>
      </c>
      <c r="F58" s="2101" t="s">
        <v>3287</v>
      </c>
      <c r="G58" s="355">
        <v>6</v>
      </c>
      <c r="H58" s="355">
        <v>15</v>
      </c>
      <c r="I58" s="969">
        <f t="shared" si="0"/>
        <v>90</v>
      </c>
      <c r="J58" s="271"/>
      <c r="K58" s="963" t="s">
        <v>5093</v>
      </c>
      <c r="L58" s="73" t="s">
        <v>5090</v>
      </c>
      <c r="M58" s="2097" t="s">
        <v>5056</v>
      </c>
      <c r="N58" s="32">
        <v>45864</v>
      </c>
      <c r="O58" s="28"/>
      <c r="P58" s="40">
        <v>45876</v>
      </c>
      <c r="Q58" s="32">
        <v>45877</v>
      </c>
      <c r="R58" s="33"/>
    </row>
    <row r="59" spans="1:18" s="4" customFormat="1" ht="19.7" customHeight="1">
      <c r="A59" s="431" t="s">
        <v>42</v>
      </c>
      <c r="B59" s="2065"/>
      <c r="C59" s="1078">
        <f t="shared" si="1"/>
        <v>49</v>
      </c>
      <c r="D59" s="131" t="s">
        <v>55</v>
      </c>
      <c r="E59" s="131" t="s">
        <v>55</v>
      </c>
      <c r="F59" s="2101" t="s">
        <v>3291</v>
      </c>
      <c r="G59" s="355">
        <v>3</v>
      </c>
      <c r="H59" s="355">
        <v>118</v>
      </c>
      <c r="I59" s="969">
        <f t="shared" si="0"/>
        <v>354</v>
      </c>
      <c r="J59" s="271"/>
      <c r="K59" s="963" t="s">
        <v>5094</v>
      </c>
      <c r="L59" s="73" t="s">
        <v>5090</v>
      </c>
      <c r="M59" s="2097" t="s">
        <v>5056</v>
      </c>
      <c r="N59" s="32">
        <v>45864</v>
      </c>
      <c r="O59" s="28"/>
      <c r="P59" s="40">
        <v>45876</v>
      </c>
      <c r="Q59" s="32">
        <v>45877</v>
      </c>
      <c r="R59" s="33"/>
    </row>
    <row r="60" spans="1:18" s="4" customFormat="1" ht="19.7" customHeight="1">
      <c r="A60" s="431" t="s">
        <v>42</v>
      </c>
      <c r="B60" s="2065"/>
      <c r="C60" s="1078">
        <f t="shared" si="1"/>
        <v>50</v>
      </c>
      <c r="D60" s="131" t="s">
        <v>55</v>
      </c>
      <c r="E60" s="131" t="s">
        <v>55</v>
      </c>
      <c r="F60" s="2101" t="s">
        <v>3049</v>
      </c>
      <c r="G60" s="355">
        <v>4</v>
      </c>
      <c r="H60" s="355">
        <v>113</v>
      </c>
      <c r="I60" s="969">
        <f t="shared" si="0"/>
        <v>452</v>
      </c>
      <c r="J60" s="271"/>
      <c r="K60" s="963" t="s">
        <v>5095</v>
      </c>
      <c r="L60" s="73" t="s">
        <v>5090</v>
      </c>
      <c r="M60" s="2097" t="s">
        <v>5056</v>
      </c>
      <c r="N60" s="32">
        <v>45864</v>
      </c>
      <c r="O60" s="28"/>
      <c r="P60" s="40">
        <v>45876</v>
      </c>
      <c r="Q60" s="32">
        <v>45877</v>
      </c>
      <c r="R60" s="33"/>
    </row>
    <row r="61" spans="1:18" s="4" customFormat="1" ht="19.7" customHeight="1">
      <c r="A61" s="431" t="s">
        <v>42</v>
      </c>
      <c r="B61" s="2065"/>
      <c r="C61" s="1078">
        <f t="shared" si="1"/>
        <v>51</v>
      </c>
      <c r="D61" s="131" t="s">
        <v>55</v>
      </c>
      <c r="E61" s="131" t="s">
        <v>55</v>
      </c>
      <c r="F61" s="2101" t="s">
        <v>1579</v>
      </c>
      <c r="G61" s="355">
        <v>6</v>
      </c>
      <c r="H61" s="355">
        <v>82</v>
      </c>
      <c r="I61" s="969">
        <f t="shared" si="0"/>
        <v>492</v>
      </c>
      <c r="J61" s="271"/>
      <c r="K61" s="217" t="s">
        <v>447</v>
      </c>
      <c r="L61" s="73" t="s">
        <v>5090</v>
      </c>
      <c r="M61" s="2097" t="s">
        <v>5056</v>
      </c>
      <c r="N61" s="32">
        <v>45864</v>
      </c>
      <c r="O61" s="28"/>
      <c r="P61" s="40">
        <v>45876</v>
      </c>
      <c r="Q61" s="32">
        <v>45877</v>
      </c>
      <c r="R61" s="33"/>
    </row>
    <row r="62" spans="1:18" s="4" customFormat="1" ht="19.7" customHeight="1">
      <c r="A62" s="431" t="s">
        <v>42</v>
      </c>
      <c r="B62" s="2065"/>
      <c r="C62" s="1078">
        <f t="shared" si="1"/>
        <v>52</v>
      </c>
      <c r="D62" s="131" t="s">
        <v>55</v>
      </c>
      <c r="E62" s="131" t="s">
        <v>55</v>
      </c>
      <c r="F62" s="2101" t="s">
        <v>5096</v>
      </c>
      <c r="G62" s="355">
        <v>3</v>
      </c>
      <c r="H62" s="355">
        <v>120</v>
      </c>
      <c r="I62" s="969">
        <f t="shared" si="0"/>
        <v>360</v>
      </c>
      <c r="J62" s="271"/>
      <c r="K62" s="217" t="s">
        <v>5097</v>
      </c>
      <c r="L62" s="73" t="s">
        <v>5090</v>
      </c>
      <c r="M62" s="2097" t="s">
        <v>5056</v>
      </c>
      <c r="N62" s="32">
        <v>45864</v>
      </c>
      <c r="O62" s="28"/>
      <c r="P62" s="40">
        <v>45876</v>
      </c>
      <c r="Q62" s="32">
        <v>45877</v>
      </c>
      <c r="R62" s="33"/>
    </row>
    <row r="63" spans="1:18" s="4" customFormat="1" ht="19.7" customHeight="1">
      <c r="A63" s="431" t="s">
        <v>109</v>
      </c>
      <c r="B63" s="2065"/>
      <c r="C63" s="1078">
        <f t="shared" si="1"/>
        <v>53</v>
      </c>
      <c r="D63" s="28" t="s">
        <v>61</v>
      </c>
      <c r="E63" s="28" t="s">
        <v>55</v>
      </c>
      <c r="F63" s="2101" t="s">
        <v>5098</v>
      </c>
      <c r="G63" s="355">
        <v>1</v>
      </c>
      <c r="H63" s="355">
        <v>3591</v>
      </c>
      <c r="I63" s="969">
        <f t="shared" si="0"/>
        <v>3591</v>
      </c>
      <c r="J63" s="271"/>
      <c r="K63" s="217" t="s">
        <v>5099</v>
      </c>
      <c r="L63" s="73"/>
      <c r="M63" s="2097" t="s">
        <v>5056</v>
      </c>
      <c r="N63" s="32">
        <v>45864</v>
      </c>
      <c r="O63" s="28"/>
      <c r="P63" s="40">
        <v>45876</v>
      </c>
      <c r="Q63" s="32">
        <v>45877</v>
      </c>
      <c r="R63" s="33"/>
    </row>
    <row r="64" spans="1:18" s="4" customFormat="1" ht="19.7" customHeight="1">
      <c r="A64" s="431" t="s">
        <v>54</v>
      </c>
      <c r="B64" s="2065"/>
      <c r="C64" s="1078">
        <f t="shared" si="1"/>
        <v>54</v>
      </c>
      <c r="D64" s="28" t="s">
        <v>61</v>
      </c>
      <c r="E64" s="28" t="s">
        <v>55</v>
      </c>
      <c r="F64" s="2101" t="s">
        <v>5100</v>
      </c>
      <c r="G64" s="355">
        <v>1</v>
      </c>
      <c r="H64" s="355">
        <v>15664</v>
      </c>
      <c r="I64" s="969">
        <f t="shared" si="0"/>
        <v>15664</v>
      </c>
      <c r="J64" s="271"/>
      <c r="K64" s="156" t="s">
        <v>5101</v>
      </c>
      <c r="L64" s="73" t="s">
        <v>5090</v>
      </c>
      <c r="M64" s="2097" t="s">
        <v>5056</v>
      </c>
      <c r="N64" s="32">
        <v>45864</v>
      </c>
      <c r="O64" s="28"/>
      <c r="P64" s="40">
        <v>45876</v>
      </c>
      <c r="Q64" s="32">
        <v>45877</v>
      </c>
      <c r="R64" s="33"/>
    </row>
    <row r="65" spans="1:18" s="4" customFormat="1" ht="19.7" customHeight="1">
      <c r="A65" s="431" t="s">
        <v>54</v>
      </c>
      <c r="B65" s="2065"/>
      <c r="C65" s="1078">
        <f t="shared" si="1"/>
        <v>55</v>
      </c>
      <c r="D65" s="28" t="s">
        <v>61</v>
      </c>
      <c r="E65" s="28" t="s">
        <v>55</v>
      </c>
      <c r="F65" s="2101" t="s">
        <v>3020</v>
      </c>
      <c r="G65" s="355">
        <v>1</v>
      </c>
      <c r="H65" s="355">
        <v>13439</v>
      </c>
      <c r="I65" s="969">
        <f t="shared" si="0"/>
        <v>13439</v>
      </c>
      <c r="J65" s="271"/>
      <c r="K65" s="156" t="s">
        <v>2945</v>
      </c>
      <c r="L65" s="73" t="s">
        <v>5090</v>
      </c>
      <c r="M65" s="2097" t="s">
        <v>5056</v>
      </c>
      <c r="N65" s="32">
        <v>45864</v>
      </c>
      <c r="O65" s="28"/>
      <c r="P65" s="40">
        <v>45876</v>
      </c>
      <c r="Q65" s="32">
        <v>45877</v>
      </c>
      <c r="R65" s="33"/>
    </row>
    <row r="66" spans="1:18" s="4" customFormat="1" ht="19.7" customHeight="1">
      <c r="A66" s="431" t="s">
        <v>109</v>
      </c>
      <c r="B66" s="2065"/>
      <c r="C66" s="1078">
        <f t="shared" si="1"/>
        <v>56</v>
      </c>
      <c r="D66" s="28" t="s">
        <v>61</v>
      </c>
      <c r="E66" s="28" t="s">
        <v>55</v>
      </c>
      <c r="F66" s="1531" t="s">
        <v>5102</v>
      </c>
      <c r="G66" s="355">
        <v>1</v>
      </c>
      <c r="H66" s="355">
        <v>3424</v>
      </c>
      <c r="I66" s="969">
        <f t="shared" si="0"/>
        <v>3424</v>
      </c>
      <c r="J66" s="271"/>
      <c r="K66" s="156" t="s">
        <v>5103</v>
      </c>
      <c r="L66" s="73" t="s">
        <v>5090</v>
      </c>
      <c r="M66" s="2097" t="s">
        <v>5056</v>
      </c>
      <c r="N66" s="32">
        <v>45864</v>
      </c>
      <c r="O66" s="28"/>
      <c r="P66" s="40">
        <v>45876</v>
      </c>
      <c r="Q66" s="32">
        <v>45877</v>
      </c>
      <c r="R66" s="33"/>
    </row>
    <row r="67" spans="1:18" s="4" customFormat="1" ht="19.7" customHeight="1">
      <c r="A67" s="431" t="s">
        <v>42</v>
      </c>
      <c r="B67" s="2065"/>
      <c r="C67" s="1078">
        <f t="shared" si="1"/>
        <v>57</v>
      </c>
      <c r="D67" s="131" t="s">
        <v>55</v>
      </c>
      <c r="E67" s="131" t="s">
        <v>55</v>
      </c>
      <c r="F67" s="2101" t="s">
        <v>1454</v>
      </c>
      <c r="G67" s="355">
        <v>1</v>
      </c>
      <c r="H67" s="355">
        <v>316</v>
      </c>
      <c r="I67" s="969">
        <f t="shared" si="0"/>
        <v>316</v>
      </c>
      <c r="J67" s="271"/>
      <c r="K67" s="963" t="s">
        <v>3021</v>
      </c>
      <c r="L67" s="73" t="s">
        <v>5090</v>
      </c>
      <c r="M67" s="2097" t="s">
        <v>5056</v>
      </c>
      <c r="N67" s="32">
        <v>45864</v>
      </c>
      <c r="O67" s="28"/>
      <c r="P67" s="40">
        <v>45876</v>
      </c>
      <c r="Q67" s="32">
        <v>45877</v>
      </c>
      <c r="R67" s="33"/>
    </row>
    <row r="68" spans="1:18" s="4" customFormat="1" ht="19.7" customHeight="1">
      <c r="A68" s="431" t="s">
        <v>54</v>
      </c>
      <c r="B68" s="2065"/>
      <c r="C68" s="1078">
        <f t="shared" si="1"/>
        <v>58</v>
      </c>
      <c r="D68" s="28" t="s">
        <v>61</v>
      </c>
      <c r="E68" s="28" t="s">
        <v>55</v>
      </c>
      <c r="F68" s="1531" t="s">
        <v>5104</v>
      </c>
      <c r="G68" s="355">
        <v>1</v>
      </c>
      <c r="H68" s="355">
        <v>16468</v>
      </c>
      <c r="I68" s="969">
        <f t="shared" si="0"/>
        <v>16468</v>
      </c>
      <c r="J68" s="271"/>
      <c r="K68" s="697" t="s">
        <v>5105</v>
      </c>
      <c r="L68" s="73"/>
      <c r="M68" s="2097" t="s">
        <v>5056</v>
      </c>
      <c r="N68" s="32">
        <v>45864</v>
      </c>
      <c r="O68" s="28"/>
      <c r="P68" s="40">
        <v>45876</v>
      </c>
      <c r="Q68" s="32">
        <v>45877</v>
      </c>
      <c r="R68" s="33"/>
    </row>
    <row r="69" spans="1:18" s="4" customFormat="1" ht="19.7" customHeight="1">
      <c r="A69" s="431" t="s">
        <v>42</v>
      </c>
      <c r="B69" s="2065">
        <v>10</v>
      </c>
      <c r="C69" s="1078">
        <f t="shared" si="1"/>
        <v>59</v>
      </c>
      <c r="D69" s="131" t="s">
        <v>55</v>
      </c>
      <c r="E69" s="131" t="s">
        <v>55</v>
      </c>
      <c r="F69" s="1126" t="s">
        <v>240</v>
      </c>
      <c r="G69" s="112">
        <v>4</v>
      </c>
      <c r="H69" s="112">
        <v>77</v>
      </c>
      <c r="I69" s="158">
        <f t="shared" si="0"/>
        <v>308</v>
      </c>
      <c r="J69" s="217"/>
      <c r="K69" s="217" t="s">
        <v>5062</v>
      </c>
      <c r="L69" s="227"/>
      <c r="M69" s="2097" t="s">
        <v>5056</v>
      </c>
      <c r="N69" s="32">
        <v>45864</v>
      </c>
      <c r="O69" s="28"/>
      <c r="P69" s="40">
        <v>45876</v>
      </c>
      <c r="Q69" s="32">
        <v>45877</v>
      </c>
      <c r="R69" s="2069"/>
    </row>
    <row r="70" spans="1:18" s="4" customFormat="1" ht="19.7" customHeight="1">
      <c r="A70" s="431" t="s">
        <v>42</v>
      </c>
      <c r="B70" s="2065">
        <v>10</v>
      </c>
      <c r="C70" s="1078">
        <f t="shared" si="1"/>
        <v>60</v>
      </c>
      <c r="D70" s="131" t="s">
        <v>55</v>
      </c>
      <c r="E70" s="131" t="s">
        <v>55</v>
      </c>
      <c r="F70" s="2098" t="s">
        <v>3049</v>
      </c>
      <c r="G70" s="753">
        <v>2</v>
      </c>
      <c r="H70" s="259">
        <v>113</v>
      </c>
      <c r="I70" s="158">
        <f t="shared" si="0"/>
        <v>226</v>
      </c>
      <c r="J70" s="464"/>
      <c r="K70" s="464" t="s">
        <v>5106</v>
      </c>
      <c r="L70" s="227"/>
      <c r="M70" s="2097" t="s">
        <v>5056</v>
      </c>
      <c r="N70" s="32">
        <v>45864</v>
      </c>
      <c r="O70" s="28"/>
      <c r="P70" s="40">
        <v>45876</v>
      </c>
      <c r="Q70" s="32">
        <v>45877</v>
      </c>
      <c r="R70" s="2069"/>
    </row>
    <row r="71" spans="1:18" s="4" customFormat="1" ht="19.7" customHeight="1">
      <c r="A71" s="431" t="s">
        <v>109</v>
      </c>
      <c r="B71" s="2065"/>
      <c r="C71" s="1078">
        <f t="shared" si="1"/>
        <v>61</v>
      </c>
      <c r="D71" s="131" t="s">
        <v>55</v>
      </c>
      <c r="E71" s="131" t="s">
        <v>55</v>
      </c>
      <c r="F71" s="2101" t="s">
        <v>5107</v>
      </c>
      <c r="G71" s="355">
        <v>1</v>
      </c>
      <c r="H71" s="355">
        <v>2019</v>
      </c>
      <c r="I71" s="158">
        <f t="shared" si="0"/>
        <v>2019</v>
      </c>
      <c r="J71" s="271"/>
      <c r="K71" s="963" t="s">
        <v>5108</v>
      </c>
      <c r="L71" s="73" t="s">
        <v>5109</v>
      </c>
      <c r="M71" s="2097" t="s">
        <v>5056</v>
      </c>
      <c r="N71" s="32">
        <v>45864</v>
      </c>
      <c r="O71" s="28"/>
      <c r="P71" s="40">
        <v>45876</v>
      </c>
      <c r="Q71" s="32">
        <v>45877</v>
      </c>
      <c r="R71" s="33"/>
    </row>
    <row r="72" spans="1:18" s="4" customFormat="1" ht="19.7" customHeight="1">
      <c r="A72" s="431" t="s">
        <v>109</v>
      </c>
      <c r="B72" s="2065"/>
      <c r="C72" s="1078">
        <f t="shared" si="1"/>
        <v>62</v>
      </c>
      <c r="D72" s="131" t="s">
        <v>55</v>
      </c>
      <c r="E72" s="131" t="s">
        <v>55</v>
      </c>
      <c r="F72" s="2101" t="s">
        <v>5110</v>
      </c>
      <c r="G72" s="355">
        <v>1</v>
      </c>
      <c r="H72" s="355">
        <v>2514</v>
      </c>
      <c r="I72" s="158">
        <f t="shared" si="0"/>
        <v>2514</v>
      </c>
      <c r="J72" s="271"/>
      <c r="K72" s="963" t="s">
        <v>5111</v>
      </c>
      <c r="L72" s="73" t="s">
        <v>5109</v>
      </c>
      <c r="M72" s="2097" t="s">
        <v>5056</v>
      </c>
      <c r="N72" s="32">
        <v>45864</v>
      </c>
      <c r="O72" s="28"/>
      <c r="P72" s="40">
        <v>45876</v>
      </c>
      <c r="Q72" s="32">
        <v>45877</v>
      </c>
      <c r="R72" s="33"/>
    </row>
    <row r="73" spans="1:18" s="4" customFormat="1" ht="19.7" customHeight="1">
      <c r="A73" s="431" t="s">
        <v>42</v>
      </c>
      <c r="B73" s="2065"/>
      <c r="C73" s="1078">
        <f t="shared" si="1"/>
        <v>63</v>
      </c>
      <c r="D73" s="28" t="s">
        <v>2282</v>
      </c>
      <c r="E73" s="131" t="s">
        <v>55</v>
      </c>
      <c r="F73" s="2101" t="s">
        <v>5112</v>
      </c>
      <c r="G73" s="355">
        <v>1</v>
      </c>
      <c r="H73" s="355">
        <v>3297</v>
      </c>
      <c r="I73" s="158">
        <f t="shared" si="0"/>
        <v>3297</v>
      </c>
      <c r="J73" s="271"/>
      <c r="K73" s="963" t="s">
        <v>5113</v>
      </c>
      <c r="L73" s="73" t="s">
        <v>5109</v>
      </c>
      <c r="M73" s="2097" t="s">
        <v>5056</v>
      </c>
      <c r="N73" s="32">
        <v>45864</v>
      </c>
      <c r="O73" s="28"/>
      <c r="P73" s="40">
        <v>45876</v>
      </c>
      <c r="Q73" s="32">
        <v>45877</v>
      </c>
      <c r="R73" s="33"/>
    </row>
    <row r="74" spans="1:18" s="4" customFormat="1" ht="19.7" customHeight="1">
      <c r="A74" s="431" t="s">
        <v>42</v>
      </c>
      <c r="B74" s="2065"/>
      <c r="C74" s="1078">
        <f t="shared" si="1"/>
        <v>64</v>
      </c>
      <c r="D74" s="131" t="s">
        <v>55</v>
      </c>
      <c r="E74" s="131" t="s">
        <v>55</v>
      </c>
      <c r="F74" s="2101" t="s">
        <v>5114</v>
      </c>
      <c r="G74" s="355">
        <v>1</v>
      </c>
      <c r="H74" s="355">
        <v>1138</v>
      </c>
      <c r="I74" s="158">
        <f t="shared" si="0"/>
        <v>1138</v>
      </c>
      <c r="J74" s="271"/>
      <c r="K74" s="963" t="s">
        <v>5115</v>
      </c>
      <c r="L74" s="73" t="s">
        <v>5109</v>
      </c>
      <c r="M74" s="2097" t="s">
        <v>5056</v>
      </c>
      <c r="N74" s="32">
        <v>45864</v>
      </c>
      <c r="O74" s="28"/>
      <c r="P74" s="40">
        <v>45876</v>
      </c>
      <c r="Q74" s="32">
        <v>45877</v>
      </c>
      <c r="R74" s="33"/>
    </row>
    <row r="75" spans="1:18" s="4" customFormat="1" ht="19.7" customHeight="1">
      <c r="A75" s="27"/>
      <c r="B75" s="27"/>
      <c r="C75" s="28"/>
      <c r="D75" s="299"/>
      <c r="E75" s="299"/>
      <c r="F75" s="304"/>
      <c r="G75" s="256"/>
      <c r="H75" s="256"/>
      <c r="I75" s="305"/>
      <c r="J75" s="260"/>
      <c r="K75" s="464"/>
      <c r="L75" s="709"/>
      <c r="M75" s="27"/>
      <c r="N75" s="32"/>
      <c r="O75" s="28"/>
      <c r="P75" s="27"/>
      <c r="Q75" s="32"/>
      <c r="R75" s="33"/>
    </row>
    <row r="76" spans="1:18" s="4" customFormat="1" ht="19.7" customHeight="1">
      <c r="A76" s="27"/>
      <c r="B76" s="27"/>
      <c r="C76" s="28"/>
      <c r="D76" s="28"/>
      <c r="E76" s="28"/>
      <c r="F76" s="306">
        <f>SUM(I11:I75)</f>
        <v>230276</v>
      </c>
      <c r="G76" s="27"/>
      <c r="H76" s="27"/>
      <c r="I76" s="31"/>
      <c r="J76" s="217"/>
      <c r="K76" s="27"/>
      <c r="L76" s="27"/>
      <c r="M76" s="27"/>
      <c r="N76" s="32"/>
      <c r="O76" s="28"/>
      <c r="P76" s="27"/>
      <c r="Q76" s="32"/>
      <c r="R76" s="33"/>
    </row>
    <row r="77" spans="1:18" s="4" customFormat="1" ht="19.7" customHeight="1">
      <c r="A77" s="27"/>
      <c r="B77" s="27"/>
      <c r="C77" s="28"/>
      <c r="D77" s="28"/>
      <c r="E77" s="28"/>
      <c r="F77" s="173"/>
      <c r="G77" s="27"/>
      <c r="H77" s="27"/>
      <c r="I77" s="31"/>
      <c r="J77" s="217"/>
      <c r="K77" s="27"/>
      <c r="L77" s="27"/>
      <c r="M77" s="27"/>
      <c r="N77" s="32"/>
      <c r="O77" s="28"/>
      <c r="P77" s="27"/>
      <c r="Q77" s="32"/>
      <c r="R77" s="33"/>
    </row>
    <row r="78" spans="1:18" s="4" customFormat="1" ht="19.7" customHeight="1">
      <c r="A78" s="27"/>
      <c r="B78" s="27"/>
      <c r="C78" s="28"/>
      <c r="D78" s="28"/>
      <c r="E78" s="28"/>
      <c r="F78" s="173"/>
      <c r="G78" s="27"/>
      <c r="H78" s="27"/>
      <c r="I78" s="31"/>
      <c r="J78" s="217"/>
      <c r="K78" s="27"/>
      <c r="L78" s="27"/>
      <c r="M78" s="27"/>
      <c r="N78" s="32"/>
      <c r="O78" s="28"/>
      <c r="P78" s="27"/>
      <c r="Q78" s="32"/>
      <c r="R78" s="33"/>
    </row>
    <row r="79" spans="1:18" s="4" customFormat="1" ht="19.7" customHeight="1">
      <c r="A79" s="27"/>
      <c r="B79" s="27"/>
      <c r="C79" s="28"/>
      <c r="D79" s="28"/>
      <c r="E79" s="28"/>
      <c r="F79" s="27"/>
      <c r="G79" s="27"/>
      <c r="H79" s="27"/>
      <c r="I79" s="31"/>
      <c r="J79" s="217"/>
      <c r="K79" s="27"/>
      <c r="L79" s="27"/>
      <c r="M79" s="27"/>
      <c r="N79" s="32"/>
      <c r="O79" s="28"/>
      <c r="P79" s="27"/>
      <c r="Q79" s="32"/>
      <c r="R79" s="33"/>
    </row>
    <row r="80" spans="1:18" s="4" customFormat="1" ht="19.7" customHeight="1">
      <c r="A80" s="27"/>
      <c r="B80" s="27"/>
      <c r="C80" s="616" t="s">
        <v>1032</v>
      </c>
      <c r="D80" s="617"/>
      <c r="E80" s="617"/>
      <c r="F80" s="618"/>
      <c r="G80" s="257"/>
      <c r="H80" s="257"/>
      <c r="I80" s="257"/>
      <c r="J80" s="135"/>
      <c r="K80" s="312"/>
      <c r="L80" s="27"/>
      <c r="M80" s="27"/>
      <c r="N80" s="32"/>
      <c r="O80" s="28"/>
      <c r="P80" s="27"/>
      <c r="Q80" s="32"/>
      <c r="R80" s="33"/>
    </row>
    <row r="81" spans="1:18" s="4" customFormat="1" ht="19.7" customHeight="1">
      <c r="A81" s="398" t="s">
        <v>109</v>
      </c>
      <c r="B81" s="2065"/>
      <c r="C81" s="619">
        <f>+C74+1</f>
        <v>65</v>
      </c>
      <c r="D81" s="398" t="s">
        <v>55</v>
      </c>
      <c r="E81" s="398" t="s">
        <v>55</v>
      </c>
      <c r="F81" s="729" t="s">
        <v>1612</v>
      </c>
      <c r="G81" s="112">
        <v>2</v>
      </c>
      <c r="H81" s="230">
        <v>861</v>
      </c>
      <c r="I81" s="230">
        <f t="shared" ref="I81:I97" si="2">G81*H81</f>
        <v>1722</v>
      </c>
      <c r="J81" s="87"/>
      <c r="K81" s="73" t="s">
        <v>2264</v>
      </c>
      <c r="L81" s="630"/>
      <c r="M81" s="2097" t="s">
        <v>5056</v>
      </c>
      <c r="N81" s="32">
        <v>45864</v>
      </c>
      <c r="O81" s="28"/>
      <c r="P81" s="40">
        <v>45876</v>
      </c>
      <c r="Q81" s="32">
        <v>45877</v>
      </c>
      <c r="R81" s="33"/>
    </row>
    <row r="82" spans="1:18" s="4" customFormat="1" ht="19.7" customHeight="1">
      <c r="A82" s="398" t="s">
        <v>42</v>
      </c>
      <c r="B82" s="2065"/>
      <c r="C82" s="619">
        <f t="shared" ref="C82:C95" si="3">+C81+1</f>
        <v>66</v>
      </c>
      <c r="D82" s="398" t="s">
        <v>55</v>
      </c>
      <c r="E82" s="398" t="s">
        <v>55</v>
      </c>
      <c r="F82" s="723" t="s">
        <v>137</v>
      </c>
      <c r="G82" s="2106">
        <v>2</v>
      </c>
      <c r="H82" s="230">
        <v>287</v>
      </c>
      <c r="I82" s="230">
        <f t="shared" si="2"/>
        <v>574</v>
      </c>
      <c r="J82" s="257"/>
      <c r="K82" s="136" t="s">
        <v>2265</v>
      </c>
      <c r="L82" s="630"/>
      <c r="M82" s="2097" t="s">
        <v>5056</v>
      </c>
      <c r="N82" s="32">
        <v>45864</v>
      </c>
      <c r="O82" s="28"/>
      <c r="P82" s="40">
        <v>45876</v>
      </c>
      <c r="Q82" s="32">
        <v>45877</v>
      </c>
      <c r="R82" s="33"/>
    </row>
    <row r="83" spans="1:18" s="4" customFormat="1" ht="19.7" customHeight="1">
      <c r="A83" s="398" t="s">
        <v>42</v>
      </c>
      <c r="B83" s="2065"/>
      <c r="C83" s="619">
        <f t="shared" si="3"/>
        <v>67</v>
      </c>
      <c r="D83" s="398" t="s">
        <v>55</v>
      </c>
      <c r="E83" s="398" t="s">
        <v>55</v>
      </c>
      <c r="F83" s="723" t="s">
        <v>1618</v>
      </c>
      <c r="G83" s="2106">
        <v>1</v>
      </c>
      <c r="H83" s="1000">
        <v>316</v>
      </c>
      <c r="I83" s="230">
        <f t="shared" si="2"/>
        <v>316</v>
      </c>
      <c r="J83" s="257"/>
      <c r="K83" s="1036" t="s">
        <v>1619</v>
      </c>
      <c r="L83" s="630"/>
      <c r="M83" s="2097" t="s">
        <v>5056</v>
      </c>
      <c r="N83" s="32">
        <v>45864</v>
      </c>
      <c r="O83" s="28"/>
      <c r="P83" s="40">
        <v>45876</v>
      </c>
      <c r="Q83" s="32">
        <v>45877</v>
      </c>
      <c r="R83" s="33"/>
    </row>
    <row r="84" spans="1:18" s="4" customFormat="1" ht="19.7" customHeight="1">
      <c r="A84" s="398" t="s">
        <v>42</v>
      </c>
      <c r="B84" s="2065"/>
      <c r="C84" s="619">
        <f t="shared" si="3"/>
        <v>68</v>
      </c>
      <c r="D84" s="398" t="s">
        <v>55</v>
      </c>
      <c r="E84" s="398" t="s">
        <v>55</v>
      </c>
      <c r="F84" s="723" t="s">
        <v>2266</v>
      </c>
      <c r="G84" s="2107">
        <v>1</v>
      </c>
      <c r="H84" s="230">
        <v>40</v>
      </c>
      <c r="I84" s="922">
        <f t="shared" si="2"/>
        <v>40</v>
      </c>
      <c r="J84" s="135"/>
      <c r="K84" s="136" t="s">
        <v>2267</v>
      </c>
      <c r="L84" s="630"/>
      <c r="M84" s="2097" t="s">
        <v>5056</v>
      </c>
      <c r="N84" s="32">
        <v>45864</v>
      </c>
      <c r="O84" s="28"/>
      <c r="P84" s="40">
        <v>45876</v>
      </c>
      <c r="Q84" s="32">
        <v>45877</v>
      </c>
      <c r="R84" s="33"/>
    </row>
    <row r="85" spans="1:18" s="4" customFormat="1" ht="19.7" customHeight="1">
      <c r="A85" s="398" t="s">
        <v>42</v>
      </c>
      <c r="B85" s="2065"/>
      <c r="C85" s="619">
        <f t="shared" si="3"/>
        <v>69</v>
      </c>
      <c r="D85" s="398" t="s">
        <v>55</v>
      </c>
      <c r="E85" s="398" t="s">
        <v>55</v>
      </c>
      <c r="F85" s="723" t="s">
        <v>2268</v>
      </c>
      <c r="G85" s="2106">
        <v>1</v>
      </c>
      <c r="H85" s="230">
        <v>45</v>
      </c>
      <c r="I85" s="922">
        <f t="shared" si="2"/>
        <v>45</v>
      </c>
      <c r="J85" s="31"/>
      <c r="K85" s="136" t="s">
        <v>2267</v>
      </c>
      <c r="L85" s="630"/>
      <c r="M85" s="2097" t="s">
        <v>5056</v>
      </c>
      <c r="N85" s="32">
        <v>45864</v>
      </c>
      <c r="O85" s="28"/>
      <c r="P85" s="40">
        <v>45876</v>
      </c>
      <c r="Q85" s="32">
        <v>45877</v>
      </c>
      <c r="R85" s="33"/>
    </row>
    <row r="86" spans="1:18" s="4" customFormat="1" ht="19.7" customHeight="1">
      <c r="A86" s="398" t="s">
        <v>123</v>
      </c>
      <c r="B86" s="2065"/>
      <c r="C86" s="619">
        <f>+C85+1</f>
        <v>70</v>
      </c>
      <c r="D86" s="410" t="s">
        <v>55</v>
      </c>
      <c r="E86" s="410" t="s">
        <v>55</v>
      </c>
      <c r="F86" s="729" t="s">
        <v>2269</v>
      </c>
      <c r="G86" s="2108">
        <v>1</v>
      </c>
      <c r="H86" s="237">
        <v>4258</v>
      </c>
      <c r="I86" s="230">
        <f t="shared" si="2"/>
        <v>4258</v>
      </c>
      <c r="J86" s="147"/>
      <c r="K86" s="73" t="s">
        <v>2270</v>
      </c>
      <c r="L86" s="630"/>
      <c r="M86" s="2097" t="s">
        <v>5056</v>
      </c>
      <c r="N86" s="32">
        <v>45864</v>
      </c>
      <c r="O86" s="28"/>
      <c r="P86" s="40">
        <v>45876</v>
      </c>
      <c r="Q86" s="32">
        <v>45877</v>
      </c>
      <c r="R86" s="33"/>
    </row>
    <row r="87" spans="1:18" s="4" customFormat="1" ht="19.7" customHeight="1">
      <c r="A87" s="398" t="s">
        <v>123</v>
      </c>
      <c r="B87" s="2065"/>
      <c r="C87" s="619">
        <f t="shared" si="3"/>
        <v>71</v>
      </c>
      <c r="D87" s="410" t="s">
        <v>55</v>
      </c>
      <c r="E87" s="410" t="s">
        <v>55</v>
      </c>
      <c r="F87" s="729" t="s">
        <v>1625</v>
      </c>
      <c r="G87" s="355">
        <v>1</v>
      </c>
      <c r="H87" s="237">
        <v>1810</v>
      </c>
      <c r="I87" s="230">
        <f t="shared" si="2"/>
        <v>1810</v>
      </c>
      <c r="J87" s="87"/>
      <c r="K87" s="73" t="s">
        <v>1626</v>
      </c>
      <c r="L87" s="630"/>
      <c r="M87" s="2097" t="s">
        <v>5056</v>
      </c>
      <c r="N87" s="32">
        <v>45864</v>
      </c>
      <c r="O87" s="28"/>
      <c r="P87" s="40">
        <v>45876</v>
      </c>
      <c r="Q87" s="32">
        <v>45877</v>
      </c>
      <c r="R87" s="33"/>
    </row>
    <row r="88" spans="1:18" s="4" customFormat="1" ht="19.7" customHeight="1">
      <c r="A88" s="398" t="s">
        <v>42</v>
      </c>
      <c r="B88" s="2065"/>
      <c r="C88" s="619">
        <f t="shared" si="3"/>
        <v>72</v>
      </c>
      <c r="D88" s="410" t="s">
        <v>2271</v>
      </c>
      <c r="E88" s="410" t="s">
        <v>55</v>
      </c>
      <c r="F88" s="729" t="s">
        <v>1627</v>
      </c>
      <c r="G88" s="355">
        <v>4</v>
      </c>
      <c r="H88" s="237">
        <v>50</v>
      </c>
      <c r="I88" s="230">
        <f t="shared" si="2"/>
        <v>200</v>
      </c>
      <c r="J88" s="87"/>
      <c r="K88" s="73" t="s">
        <v>1628</v>
      </c>
      <c r="L88" s="630"/>
      <c r="M88" s="2097" t="s">
        <v>5056</v>
      </c>
      <c r="N88" s="32">
        <v>45864</v>
      </c>
      <c r="O88" s="28"/>
      <c r="P88" s="40">
        <v>45876</v>
      </c>
      <c r="Q88" s="32">
        <v>45877</v>
      </c>
      <c r="R88" s="33"/>
    </row>
    <row r="89" spans="1:18" s="4" customFormat="1" ht="19.7" customHeight="1">
      <c r="A89" s="398" t="s">
        <v>109</v>
      </c>
      <c r="B89" s="2065"/>
      <c r="C89" s="619">
        <f>+C88+1</f>
        <v>73</v>
      </c>
      <c r="D89" s="398" t="s">
        <v>55</v>
      </c>
      <c r="E89" s="398" t="s">
        <v>55</v>
      </c>
      <c r="F89" s="1001" t="s">
        <v>5116</v>
      </c>
      <c r="G89" s="112">
        <v>1</v>
      </c>
      <c r="H89" s="230">
        <v>702</v>
      </c>
      <c r="I89" s="230">
        <f t="shared" si="2"/>
        <v>702</v>
      </c>
      <c r="J89" s="87"/>
      <c r="K89" s="73" t="s">
        <v>5117</v>
      </c>
      <c r="L89" s="630"/>
      <c r="M89" s="2097" t="s">
        <v>5056</v>
      </c>
      <c r="N89" s="32">
        <v>45864</v>
      </c>
      <c r="O89" s="28"/>
      <c r="P89" s="40">
        <v>45876</v>
      </c>
      <c r="Q89" s="32">
        <v>45877</v>
      </c>
      <c r="R89" s="33"/>
    </row>
    <row r="90" spans="1:18" s="4" customFormat="1" ht="19.7" customHeight="1">
      <c r="A90" s="398" t="s">
        <v>42</v>
      </c>
      <c r="B90" s="2065"/>
      <c r="C90" s="619">
        <f t="shared" si="3"/>
        <v>74</v>
      </c>
      <c r="D90" s="398" t="s">
        <v>55</v>
      </c>
      <c r="E90" s="398" t="s">
        <v>55</v>
      </c>
      <c r="F90" s="1001" t="s">
        <v>1630</v>
      </c>
      <c r="G90" s="112">
        <v>1</v>
      </c>
      <c r="H90" s="230">
        <v>205</v>
      </c>
      <c r="I90" s="230">
        <f t="shared" si="2"/>
        <v>205</v>
      </c>
      <c r="J90" s="87"/>
      <c r="K90" s="73" t="s">
        <v>2273</v>
      </c>
      <c r="L90" s="630"/>
      <c r="M90" s="2097" t="s">
        <v>5056</v>
      </c>
      <c r="N90" s="32">
        <v>45864</v>
      </c>
      <c r="O90" s="28"/>
      <c r="P90" s="40">
        <v>45876</v>
      </c>
      <c r="Q90" s="32">
        <v>45877</v>
      </c>
      <c r="R90" s="33"/>
    </row>
    <row r="91" spans="1:18" s="4" customFormat="1" ht="19.7" customHeight="1">
      <c r="A91" s="398" t="s">
        <v>42</v>
      </c>
      <c r="B91" s="2065"/>
      <c r="C91" s="619">
        <f>+C90+1</f>
        <v>75</v>
      </c>
      <c r="D91" s="398" t="s">
        <v>55</v>
      </c>
      <c r="E91" s="398" t="s">
        <v>55</v>
      </c>
      <c r="F91" s="1001" t="s">
        <v>1632</v>
      </c>
      <c r="G91" s="112">
        <v>4</v>
      </c>
      <c r="H91" s="230">
        <v>77</v>
      </c>
      <c r="I91" s="230">
        <f t="shared" si="2"/>
        <v>308</v>
      </c>
      <c r="J91" s="87"/>
      <c r="K91" s="73" t="s">
        <v>1633</v>
      </c>
      <c r="L91" s="630"/>
      <c r="M91" s="2097" t="s">
        <v>5056</v>
      </c>
      <c r="N91" s="32">
        <v>45864</v>
      </c>
      <c r="O91" s="28"/>
      <c r="P91" s="40">
        <v>45876</v>
      </c>
      <c r="Q91" s="32">
        <v>45877</v>
      </c>
      <c r="R91" s="33"/>
    </row>
    <row r="92" spans="1:18" s="4" customFormat="1" ht="19.7" customHeight="1">
      <c r="A92" s="398" t="s">
        <v>42</v>
      </c>
      <c r="B92" s="2065"/>
      <c r="C92" s="619">
        <f>+C91+1</f>
        <v>76</v>
      </c>
      <c r="D92" s="398" t="s">
        <v>55</v>
      </c>
      <c r="E92" s="398" t="s">
        <v>55</v>
      </c>
      <c r="F92" s="1001" t="s">
        <v>1634</v>
      </c>
      <c r="G92" s="112">
        <v>1</v>
      </c>
      <c r="H92" s="230">
        <v>2484</v>
      </c>
      <c r="I92" s="230">
        <f t="shared" si="2"/>
        <v>2484</v>
      </c>
      <c r="J92" s="87"/>
      <c r="K92" s="73" t="s">
        <v>1635</v>
      </c>
      <c r="L92" s="630"/>
      <c r="M92" s="2097" t="s">
        <v>5056</v>
      </c>
      <c r="N92" s="32">
        <v>45864</v>
      </c>
      <c r="O92" s="28"/>
      <c r="P92" s="40">
        <v>45876</v>
      </c>
      <c r="Q92" s="32">
        <v>45877</v>
      </c>
      <c r="R92" s="33"/>
    </row>
    <row r="93" spans="1:18" s="4" customFormat="1" ht="19.7" customHeight="1">
      <c r="A93" s="398" t="s">
        <v>42</v>
      </c>
      <c r="B93" s="2065"/>
      <c r="C93" s="619">
        <f t="shared" si="3"/>
        <v>77</v>
      </c>
      <c r="D93" s="398" t="s">
        <v>55</v>
      </c>
      <c r="E93" s="398" t="s">
        <v>55</v>
      </c>
      <c r="F93" s="1001" t="s">
        <v>1636</v>
      </c>
      <c r="G93" s="112">
        <v>1</v>
      </c>
      <c r="H93" s="230">
        <v>297</v>
      </c>
      <c r="I93" s="230">
        <f t="shared" si="2"/>
        <v>297</v>
      </c>
      <c r="J93" s="87"/>
      <c r="K93" s="73" t="s">
        <v>2274</v>
      </c>
      <c r="L93" s="630"/>
      <c r="M93" s="2097" t="s">
        <v>5056</v>
      </c>
      <c r="N93" s="32">
        <v>45864</v>
      </c>
      <c r="O93" s="28"/>
      <c r="P93" s="40">
        <v>45876</v>
      </c>
      <c r="Q93" s="32">
        <v>45877</v>
      </c>
      <c r="R93" s="33"/>
    </row>
    <row r="94" spans="1:18" s="4" customFormat="1" ht="19.7" customHeight="1">
      <c r="A94" s="398" t="s">
        <v>42</v>
      </c>
      <c r="B94" s="2065"/>
      <c r="C94" s="619">
        <f t="shared" si="3"/>
        <v>78</v>
      </c>
      <c r="D94" s="398" t="s">
        <v>55</v>
      </c>
      <c r="E94" s="398" t="s">
        <v>55</v>
      </c>
      <c r="F94" s="1001" t="s">
        <v>1638</v>
      </c>
      <c r="G94" s="112">
        <v>1</v>
      </c>
      <c r="H94" s="230">
        <v>871</v>
      </c>
      <c r="I94" s="230">
        <f t="shared" si="2"/>
        <v>871</v>
      </c>
      <c r="J94" s="87"/>
      <c r="K94" s="73" t="s">
        <v>1639</v>
      </c>
      <c r="L94" s="1003"/>
      <c r="M94" s="2097" t="s">
        <v>5056</v>
      </c>
      <c r="N94" s="32">
        <v>45864</v>
      </c>
      <c r="O94" s="28"/>
      <c r="P94" s="40">
        <v>45876</v>
      </c>
      <c r="Q94" s="32">
        <v>45877</v>
      </c>
      <c r="R94" s="33"/>
    </row>
    <row r="95" spans="1:18" s="4" customFormat="1" ht="19.7" customHeight="1">
      <c r="A95" s="398" t="s">
        <v>42</v>
      </c>
      <c r="B95" s="2065"/>
      <c r="C95" s="619">
        <f t="shared" si="3"/>
        <v>79</v>
      </c>
      <c r="D95" s="398" t="s">
        <v>55</v>
      </c>
      <c r="E95" s="398" t="s">
        <v>55</v>
      </c>
      <c r="F95" s="1001" t="s">
        <v>1640</v>
      </c>
      <c r="G95" s="112">
        <v>2</v>
      </c>
      <c r="H95" s="230">
        <v>455</v>
      </c>
      <c r="I95" s="230">
        <f t="shared" si="2"/>
        <v>910</v>
      </c>
      <c r="J95" s="87"/>
      <c r="K95" s="73" t="s">
        <v>1641</v>
      </c>
      <c r="L95" s="1003"/>
      <c r="M95" s="2097" t="s">
        <v>5056</v>
      </c>
      <c r="N95" s="32">
        <v>45864</v>
      </c>
      <c r="O95" s="28"/>
      <c r="P95" s="40">
        <v>45876</v>
      </c>
      <c r="Q95" s="32">
        <v>45877</v>
      </c>
      <c r="R95" s="33"/>
    </row>
    <row r="96" spans="1:18" s="4" customFormat="1" ht="19.7" customHeight="1">
      <c r="A96" s="398" t="s">
        <v>54</v>
      </c>
      <c r="B96" s="2065"/>
      <c r="C96" s="619">
        <f>+C95+1</f>
        <v>80</v>
      </c>
      <c r="D96" s="484" t="s">
        <v>61</v>
      </c>
      <c r="E96" s="398" t="s">
        <v>55</v>
      </c>
      <c r="F96" s="1001" t="s">
        <v>4600</v>
      </c>
      <c r="G96" s="112">
        <v>1</v>
      </c>
      <c r="H96" s="230">
        <v>7839</v>
      </c>
      <c r="I96" s="230">
        <f t="shared" si="2"/>
        <v>7839</v>
      </c>
      <c r="J96" s="87"/>
      <c r="K96" s="73" t="s">
        <v>4601</v>
      </c>
      <c r="L96" s="634"/>
      <c r="M96" s="2097" t="s">
        <v>5056</v>
      </c>
      <c r="N96" s="32">
        <v>45864</v>
      </c>
      <c r="O96" s="28"/>
      <c r="P96" s="40">
        <v>45876</v>
      </c>
      <c r="Q96" s="32">
        <v>45877</v>
      </c>
      <c r="R96" s="33"/>
    </row>
    <row r="97" spans="1:18" s="4" customFormat="1" ht="19.7" customHeight="1">
      <c r="A97" s="398"/>
      <c r="B97" s="2065"/>
      <c r="C97" s="619">
        <f>+C96+1</f>
        <v>81</v>
      </c>
      <c r="D97" s="1318" t="s">
        <v>376</v>
      </c>
      <c r="E97" s="1321" t="s">
        <v>55</v>
      </c>
      <c r="F97" s="2109" t="s">
        <v>3277</v>
      </c>
      <c r="G97" s="1321">
        <v>1</v>
      </c>
      <c r="H97" s="2110">
        <v>2533</v>
      </c>
      <c r="I97" s="230">
        <f t="shared" si="2"/>
        <v>2533</v>
      </c>
      <c r="J97" s="87"/>
      <c r="K97" s="73" t="s">
        <v>3278</v>
      </c>
      <c r="L97" s="634"/>
      <c r="M97" s="2097" t="s">
        <v>5056</v>
      </c>
      <c r="N97" s="32">
        <v>45864</v>
      </c>
      <c r="O97" s="28"/>
      <c r="P97" s="40">
        <v>45876</v>
      </c>
      <c r="Q97" s="32">
        <v>45877</v>
      </c>
      <c r="R97" s="33"/>
    </row>
    <row r="98" spans="1:18" s="4" customFormat="1" ht="19.7" customHeight="1">
      <c r="A98" s="27"/>
      <c r="B98" s="27"/>
      <c r="C98" s="28"/>
      <c r="D98" s="72"/>
      <c r="E98" s="72"/>
      <c r="F98" s="320"/>
      <c r="G98" s="72"/>
      <c r="H98" s="341"/>
      <c r="I98" s="445"/>
      <c r="J98" s="342"/>
      <c r="K98" s="320"/>
      <c r="L98" s="27"/>
      <c r="M98" s="27"/>
      <c r="N98" s="32"/>
      <c r="O98" s="28"/>
      <c r="P98" s="27"/>
      <c r="Q98" s="32"/>
      <c r="R98" s="33"/>
    </row>
    <row r="99" spans="1:18" s="4" customFormat="1" ht="19.7" customHeight="1">
      <c r="A99" s="27"/>
      <c r="B99" s="27"/>
      <c r="C99" s="343"/>
      <c r="D99" s="28"/>
      <c r="E99" s="28"/>
      <c r="F99" s="306">
        <f>SUM(I81:I97)</f>
        <v>25114</v>
      </c>
      <c r="G99" s="27"/>
      <c r="H99" s="257"/>
      <c r="I99" s="257"/>
      <c r="J99" s="31"/>
      <c r="K99" s="73"/>
      <c r="L99" s="27"/>
      <c r="M99" s="27"/>
      <c r="N99" s="32"/>
      <c r="O99" s="28"/>
      <c r="P99" s="27"/>
      <c r="Q99" s="32"/>
      <c r="R99" s="33"/>
    </row>
    <row r="100" spans="1:18" s="4" customFormat="1" ht="19.7" customHeight="1">
      <c r="A100" s="27"/>
      <c r="B100" s="27"/>
      <c r="C100" s="28"/>
      <c r="D100" s="28"/>
      <c r="E100" s="28"/>
      <c r="F100" s="27"/>
      <c r="G100" s="27"/>
      <c r="H100" s="27"/>
      <c r="I100" s="31"/>
      <c r="J100" s="217"/>
      <c r="K100" s="27"/>
      <c r="L100" s="27"/>
      <c r="M100" s="27"/>
      <c r="N100" s="32"/>
      <c r="O100" s="28"/>
      <c r="P100" s="27"/>
      <c r="Q100" s="32"/>
      <c r="R100" s="33"/>
    </row>
    <row r="101" spans="1:18" s="4" customFormat="1" ht="19.7" customHeight="1">
      <c r="A101" s="27"/>
      <c r="B101" s="27"/>
      <c r="C101" s="28"/>
      <c r="D101" s="28"/>
      <c r="E101" s="28"/>
      <c r="F101" s="27"/>
      <c r="G101" s="27"/>
      <c r="H101" s="27"/>
      <c r="I101" s="31"/>
      <c r="J101" s="217"/>
      <c r="K101" s="27"/>
      <c r="L101" s="27"/>
      <c r="M101" s="27"/>
      <c r="N101" s="32"/>
      <c r="O101" s="28"/>
      <c r="P101" s="27"/>
      <c r="Q101" s="32"/>
      <c r="R101" s="33"/>
    </row>
    <row r="102" spans="1:18" s="4" customFormat="1" ht="19.7" customHeight="1">
      <c r="A102" s="27"/>
      <c r="B102" s="27"/>
      <c r="C102" s="28"/>
      <c r="D102" s="161" t="s">
        <v>162</v>
      </c>
      <c r="E102" s="162"/>
      <c r="F102" s="163"/>
      <c r="G102" s="27"/>
      <c r="H102" s="27"/>
      <c r="I102" s="31"/>
      <c r="J102" s="31"/>
      <c r="K102" s="27"/>
      <c r="L102" s="27"/>
      <c r="M102" s="27"/>
      <c r="N102" s="32"/>
      <c r="O102" s="28"/>
      <c r="P102" s="27"/>
      <c r="Q102" s="32"/>
      <c r="R102" s="33"/>
    </row>
    <row r="103" spans="1:18" s="4" customFormat="1" ht="19.7" customHeight="1">
      <c r="A103" s="1051" t="s">
        <v>109</v>
      </c>
      <c r="B103" s="2065"/>
      <c r="C103" s="146">
        <f>+C97+1</f>
        <v>82</v>
      </c>
      <c r="D103" s="28" t="s">
        <v>55</v>
      </c>
      <c r="E103" s="28" t="s">
        <v>55</v>
      </c>
      <c r="F103" s="2111" t="s">
        <v>562</v>
      </c>
      <c r="G103" s="757">
        <v>1</v>
      </c>
      <c r="H103" s="143">
        <v>2420</v>
      </c>
      <c r="I103" s="143">
        <f t="shared" ref="I103:I111" si="4">G103*H103</f>
        <v>2420</v>
      </c>
      <c r="J103" s="87"/>
      <c r="K103" s="136" t="s">
        <v>563</v>
      </c>
      <c r="L103" s="27"/>
      <c r="M103" s="2097" t="s">
        <v>5056</v>
      </c>
      <c r="N103" s="32">
        <v>45864</v>
      </c>
      <c r="O103" s="28"/>
      <c r="P103" s="40">
        <v>45876</v>
      </c>
      <c r="Q103" s="32">
        <v>45877</v>
      </c>
      <c r="R103" s="33"/>
    </row>
    <row r="104" spans="1:18" s="4" customFormat="1" ht="19.7" customHeight="1">
      <c r="A104" s="1051" t="s">
        <v>109</v>
      </c>
      <c r="B104" s="2065"/>
      <c r="C104" s="146">
        <f t="shared" ref="C104:C110" si="5">+C103+1</f>
        <v>83</v>
      </c>
      <c r="D104" s="28" t="s">
        <v>55</v>
      </c>
      <c r="E104" s="28" t="s">
        <v>55</v>
      </c>
      <c r="F104" s="2111" t="s">
        <v>5118</v>
      </c>
      <c r="G104" s="757">
        <v>1</v>
      </c>
      <c r="H104" s="143">
        <v>3013</v>
      </c>
      <c r="I104" s="143">
        <f t="shared" si="4"/>
        <v>3013</v>
      </c>
      <c r="J104" s="87"/>
      <c r="K104" s="136" t="s">
        <v>5119</v>
      </c>
      <c r="L104" s="27"/>
      <c r="M104" s="2097" t="s">
        <v>5056</v>
      </c>
      <c r="N104" s="32">
        <v>45864</v>
      </c>
      <c r="O104" s="28"/>
      <c r="P104" s="40">
        <v>45876</v>
      </c>
      <c r="Q104" s="32">
        <v>45877</v>
      </c>
      <c r="R104" s="33"/>
    </row>
    <row r="105" spans="1:18" s="4" customFormat="1" ht="19.7" customHeight="1">
      <c r="A105" s="1051" t="s">
        <v>1559</v>
      </c>
      <c r="B105" s="2065"/>
      <c r="C105" s="146">
        <f t="shared" si="5"/>
        <v>84</v>
      </c>
      <c r="D105" s="28" t="s">
        <v>55</v>
      </c>
      <c r="E105" s="28" t="s">
        <v>55</v>
      </c>
      <c r="F105" s="2111" t="s">
        <v>567</v>
      </c>
      <c r="G105" s="757">
        <v>1</v>
      </c>
      <c r="H105" s="143">
        <v>4500</v>
      </c>
      <c r="I105" s="143">
        <f t="shared" si="4"/>
        <v>4500</v>
      </c>
      <c r="J105" s="87"/>
      <c r="K105" s="136" t="s">
        <v>568</v>
      </c>
      <c r="L105" s="27"/>
      <c r="M105" s="2097" t="s">
        <v>5056</v>
      </c>
      <c r="N105" s="32">
        <v>45864</v>
      </c>
      <c r="O105" s="28"/>
      <c r="P105" s="40">
        <v>45876</v>
      </c>
      <c r="Q105" s="32">
        <v>45877</v>
      </c>
      <c r="R105" s="33"/>
    </row>
    <row r="106" spans="1:18" s="4" customFormat="1" ht="19.7" customHeight="1">
      <c r="A106" s="398" t="s">
        <v>42</v>
      </c>
      <c r="B106" s="2065"/>
      <c r="C106" s="146">
        <f t="shared" si="5"/>
        <v>85</v>
      </c>
      <c r="D106" s="27" t="s">
        <v>55</v>
      </c>
      <c r="E106" s="27" t="s">
        <v>55</v>
      </c>
      <c r="F106" s="2071" t="s">
        <v>167</v>
      </c>
      <c r="G106" s="782">
        <v>2</v>
      </c>
      <c r="H106" s="783">
        <v>69</v>
      </c>
      <c r="I106" s="189">
        <f t="shared" si="4"/>
        <v>138</v>
      </c>
      <c r="J106" s="31"/>
      <c r="K106" s="187" t="s">
        <v>168</v>
      </c>
      <c r="L106" s="27"/>
      <c r="M106" s="2097" t="s">
        <v>5056</v>
      </c>
      <c r="N106" s="32">
        <v>45864</v>
      </c>
      <c r="O106" s="28"/>
      <c r="P106" s="40">
        <v>45876</v>
      </c>
      <c r="Q106" s="32">
        <v>45877</v>
      </c>
      <c r="R106" s="33"/>
    </row>
    <row r="107" spans="1:18" s="4" customFormat="1" ht="19.7" customHeight="1">
      <c r="A107" s="398" t="s">
        <v>42</v>
      </c>
      <c r="B107" s="2065"/>
      <c r="C107" s="146">
        <f t="shared" si="5"/>
        <v>86</v>
      </c>
      <c r="D107" s="27" t="s">
        <v>55</v>
      </c>
      <c r="E107" s="27" t="s">
        <v>55</v>
      </c>
      <c r="F107" s="2071" t="s">
        <v>569</v>
      </c>
      <c r="G107" s="782">
        <v>2</v>
      </c>
      <c r="H107" s="783">
        <v>77</v>
      </c>
      <c r="I107" s="189">
        <f t="shared" si="4"/>
        <v>154</v>
      </c>
      <c r="J107" s="31"/>
      <c r="K107" s="187" t="s">
        <v>168</v>
      </c>
      <c r="L107" s="27"/>
      <c r="M107" s="2097" t="s">
        <v>5056</v>
      </c>
      <c r="N107" s="32">
        <v>45864</v>
      </c>
      <c r="O107" s="28"/>
      <c r="P107" s="40">
        <v>45876</v>
      </c>
      <c r="Q107" s="32">
        <v>45877</v>
      </c>
      <c r="R107" s="33"/>
    </row>
    <row r="108" spans="1:18" s="4" customFormat="1" ht="19.7" customHeight="1">
      <c r="A108" s="398" t="s">
        <v>42</v>
      </c>
      <c r="B108" s="2065"/>
      <c r="C108" s="146">
        <f t="shared" si="5"/>
        <v>87</v>
      </c>
      <c r="D108" s="28" t="s">
        <v>55</v>
      </c>
      <c r="E108" s="28" t="s">
        <v>55</v>
      </c>
      <c r="F108" s="1001" t="s">
        <v>570</v>
      </c>
      <c r="G108" s="954">
        <v>4</v>
      </c>
      <c r="H108" s="143">
        <v>77</v>
      </c>
      <c r="I108" s="955">
        <f t="shared" si="4"/>
        <v>308</v>
      </c>
      <c r="J108" s="457"/>
      <c r="K108" s="88" t="s">
        <v>571</v>
      </c>
      <c r="L108" s="27"/>
      <c r="M108" s="2097" t="s">
        <v>5056</v>
      </c>
      <c r="N108" s="32">
        <v>45864</v>
      </c>
      <c r="O108" s="28"/>
      <c r="P108" s="40">
        <v>45876</v>
      </c>
      <c r="Q108" s="32">
        <v>45877</v>
      </c>
      <c r="R108" s="33"/>
    </row>
    <row r="109" spans="1:18" s="4" customFormat="1" ht="19.7" customHeight="1">
      <c r="A109" s="398" t="s">
        <v>42</v>
      </c>
      <c r="B109" s="2065"/>
      <c r="C109" s="146">
        <f t="shared" si="5"/>
        <v>88</v>
      </c>
      <c r="D109" s="28" t="s">
        <v>55</v>
      </c>
      <c r="E109" s="28" t="s">
        <v>55</v>
      </c>
      <c r="F109" s="736" t="s">
        <v>165</v>
      </c>
      <c r="G109" s="112">
        <v>2</v>
      </c>
      <c r="H109" s="781">
        <v>71</v>
      </c>
      <c r="I109" s="155">
        <f t="shared" si="4"/>
        <v>142</v>
      </c>
      <c r="J109" s="31"/>
      <c r="K109" s="38" t="s">
        <v>531</v>
      </c>
      <c r="L109" s="27"/>
      <c r="M109" s="2097" t="s">
        <v>5056</v>
      </c>
      <c r="N109" s="32">
        <v>45864</v>
      </c>
      <c r="O109" s="28"/>
      <c r="P109" s="40">
        <v>45876</v>
      </c>
      <c r="Q109" s="32">
        <v>45877</v>
      </c>
      <c r="R109" s="33"/>
    </row>
    <row r="110" spans="1:18" s="4" customFormat="1" ht="19.7" customHeight="1">
      <c r="A110" s="398" t="s">
        <v>42</v>
      </c>
      <c r="B110" s="2065"/>
      <c r="C110" s="146">
        <f t="shared" si="5"/>
        <v>89</v>
      </c>
      <c r="D110" s="28" t="s">
        <v>55</v>
      </c>
      <c r="E110" s="28" t="s">
        <v>55</v>
      </c>
      <c r="F110" s="736" t="s">
        <v>177</v>
      </c>
      <c r="G110" s="112">
        <v>2</v>
      </c>
      <c r="H110" s="781">
        <v>30</v>
      </c>
      <c r="I110" s="155">
        <f t="shared" si="4"/>
        <v>60</v>
      </c>
      <c r="J110" s="31"/>
      <c r="K110" s="38" t="s">
        <v>532</v>
      </c>
      <c r="L110" s="27"/>
      <c r="M110" s="2097" t="s">
        <v>5056</v>
      </c>
      <c r="N110" s="32">
        <v>45864</v>
      </c>
      <c r="O110" s="28"/>
      <c r="P110" s="40">
        <v>45876</v>
      </c>
      <c r="Q110" s="32">
        <v>45877</v>
      </c>
      <c r="R110" s="33"/>
    </row>
    <row r="111" spans="1:18" s="4" customFormat="1" ht="19.7" customHeight="1">
      <c r="A111" s="1051" t="s">
        <v>109</v>
      </c>
      <c r="B111" s="2070"/>
      <c r="C111" s="146">
        <f>+C110+1</f>
        <v>90</v>
      </c>
      <c r="D111" s="27" t="s">
        <v>61</v>
      </c>
      <c r="E111" s="28" t="s">
        <v>55</v>
      </c>
      <c r="F111" s="736" t="s">
        <v>163</v>
      </c>
      <c r="G111" s="1071">
        <v>1</v>
      </c>
      <c r="H111" s="1072">
        <v>3897</v>
      </c>
      <c r="I111" s="1048">
        <f t="shared" si="4"/>
        <v>3897</v>
      </c>
      <c r="J111" s="159"/>
      <c r="K111" s="35" t="s">
        <v>4995</v>
      </c>
      <c r="L111" s="27"/>
      <c r="M111" s="2097" t="s">
        <v>5056</v>
      </c>
      <c r="N111" s="32">
        <v>45864</v>
      </c>
      <c r="O111" s="28"/>
      <c r="P111" s="40">
        <v>45876</v>
      </c>
      <c r="Q111" s="32">
        <v>45877</v>
      </c>
      <c r="R111" s="33"/>
    </row>
    <row r="112" spans="1:18" s="4" customFormat="1" ht="19.7" customHeight="1">
      <c r="A112" s="27"/>
      <c r="B112" s="27"/>
      <c r="C112" s="28"/>
      <c r="D112" s="200"/>
      <c r="E112" s="200"/>
      <c r="F112" s="2086"/>
      <c r="G112" s="27"/>
      <c r="H112" s="77"/>
      <c r="I112" s="77"/>
      <c r="J112" s="31"/>
      <c r="K112" s="195"/>
      <c r="L112" s="27"/>
      <c r="M112" s="27"/>
      <c r="N112" s="32"/>
      <c r="O112" s="28"/>
      <c r="P112" s="27"/>
      <c r="Q112" s="32"/>
      <c r="R112" s="33"/>
    </row>
    <row r="113" spans="1:18" s="4" customFormat="1" ht="19.7" customHeight="1">
      <c r="A113" s="27"/>
      <c r="B113" s="27"/>
      <c r="C113" s="28"/>
      <c r="D113" s="220"/>
      <c r="E113" s="220"/>
      <c r="F113" s="306">
        <f>SUM(I103:I112)</f>
        <v>14632</v>
      </c>
      <c r="G113" s="365"/>
      <c r="H113" s="221"/>
      <c r="I113" s="77"/>
      <c r="J113" s="215"/>
      <c r="K113" s="216"/>
      <c r="L113" s="27"/>
      <c r="M113" s="27"/>
      <c r="N113" s="32"/>
      <c r="O113" s="28"/>
      <c r="P113" s="27"/>
      <c r="Q113" s="32"/>
      <c r="R113" s="33"/>
    </row>
    <row r="114" spans="1:18" s="4" customFormat="1" ht="19.7" customHeight="1">
      <c r="A114" s="27"/>
      <c r="B114" s="27"/>
      <c r="C114" s="28"/>
      <c r="D114" s="28"/>
      <c r="E114" s="28"/>
      <c r="F114" s="27"/>
      <c r="G114" s="27"/>
      <c r="H114" s="27"/>
      <c r="I114" s="31"/>
      <c r="J114" s="217"/>
      <c r="K114" s="27"/>
      <c r="L114" s="27"/>
      <c r="M114" s="27"/>
      <c r="N114" s="32"/>
      <c r="O114" s="28"/>
      <c r="P114" s="27"/>
      <c r="Q114" s="32"/>
      <c r="R114" s="33"/>
    </row>
    <row r="115" spans="1:18" s="4" customFormat="1" ht="19.7" customHeight="1">
      <c r="A115" s="27"/>
      <c r="B115" s="27"/>
      <c r="C115" s="28"/>
      <c r="D115" s="28"/>
      <c r="E115" s="28"/>
      <c r="F115" s="27"/>
      <c r="G115" s="27"/>
      <c r="H115" s="27"/>
      <c r="I115" s="31"/>
      <c r="J115" s="217"/>
      <c r="K115" s="27"/>
      <c r="L115" s="27"/>
      <c r="M115" s="27"/>
      <c r="N115" s="32"/>
      <c r="O115" s="28"/>
      <c r="P115" s="27"/>
      <c r="Q115" s="32"/>
      <c r="R115" s="33"/>
    </row>
    <row r="116" spans="1:18" s="4" customFormat="1" ht="19.7" customHeight="1">
      <c r="A116" s="27"/>
      <c r="B116" s="27"/>
      <c r="C116" s="28"/>
      <c r="D116" s="28"/>
      <c r="E116" s="28"/>
      <c r="F116" s="27"/>
      <c r="G116" s="27"/>
      <c r="H116" s="27"/>
      <c r="I116" s="31"/>
      <c r="J116" s="217"/>
      <c r="K116" s="27"/>
      <c r="L116" s="27"/>
      <c r="M116" s="27"/>
      <c r="N116" s="32"/>
      <c r="O116" s="28"/>
      <c r="P116" s="27"/>
      <c r="Q116" s="32"/>
      <c r="R116" s="33"/>
    </row>
    <row r="117" spans="1:18" s="4" customFormat="1" ht="19.7" customHeight="1">
      <c r="A117" s="27"/>
      <c r="B117" s="27"/>
      <c r="C117" s="28"/>
      <c r="D117" s="2087"/>
      <c r="E117" s="2088"/>
      <c r="F117" s="2089" t="s">
        <v>5021</v>
      </c>
      <c r="G117" s="256"/>
      <c r="H117" s="256"/>
      <c r="I117" s="77"/>
      <c r="J117" s="217"/>
      <c r="K117" s="78"/>
      <c r="L117" s="27"/>
      <c r="M117" s="27"/>
      <c r="N117" s="32"/>
      <c r="O117" s="28"/>
      <c r="P117" s="27"/>
      <c r="Q117" s="32"/>
      <c r="R117" s="33"/>
    </row>
    <row r="118" spans="1:18" s="4" customFormat="1" ht="19.7" customHeight="1">
      <c r="A118" s="398" t="s">
        <v>42</v>
      </c>
      <c r="B118" s="2090">
        <v>12</v>
      </c>
      <c r="C118" s="1078">
        <f>+C111+1</f>
        <v>91</v>
      </c>
      <c r="D118" s="131" t="s">
        <v>2936</v>
      </c>
      <c r="E118" s="131" t="s">
        <v>55</v>
      </c>
      <c r="F118" s="2075" t="s">
        <v>574</v>
      </c>
      <c r="G118" s="2091">
        <v>4</v>
      </c>
      <c r="H118" s="1069">
        <v>69</v>
      </c>
      <c r="I118" s="155">
        <f t="shared" ref="I118:I127" si="6">G118*H118</f>
        <v>276</v>
      </c>
      <c r="J118" s="27"/>
      <c r="K118" s="166" t="s">
        <v>575</v>
      </c>
      <c r="L118" s="73"/>
      <c r="M118" s="2097" t="s">
        <v>5056</v>
      </c>
      <c r="N118" s="32">
        <v>45864</v>
      </c>
      <c r="O118" s="28"/>
      <c r="P118" s="40">
        <v>45876</v>
      </c>
      <c r="Q118" s="32">
        <v>45877</v>
      </c>
      <c r="R118" s="33"/>
    </row>
    <row r="119" spans="1:18" s="4" customFormat="1" ht="19.7" customHeight="1">
      <c r="A119" s="398" t="s">
        <v>77</v>
      </c>
      <c r="B119" s="2090"/>
      <c r="C119" s="1078">
        <f>+C118+1</f>
        <v>92</v>
      </c>
      <c r="D119" s="131" t="s">
        <v>55</v>
      </c>
      <c r="E119" s="131" t="s">
        <v>55</v>
      </c>
      <c r="F119" s="2075" t="s">
        <v>5022</v>
      </c>
      <c r="G119" s="2091">
        <v>3</v>
      </c>
      <c r="H119" s="1069">
        <v>414</v>
      </c>
      <c r="I119" s="155">
        <f t="shared" si="6"/>
        <v>1242</v>
      </c>
      <c r="J119" s="27"/>
      <c r="K119" s="166" t="s">
        <v>577</v>
      </c>
      <c r="L119" s="73"/>
      <c r="M119" s="2097" t="s">
        <v>5056</v>
      </c>
      <c r="N119" s="32">
        <v>45864</v>
      </c>
      <c r="O119" s="28"/>
      <c r="P119" s="40">
        <v>45876</v>
      </c>
      <c r="Q119" s="32">
        <v>45877</v>
      </c>
      <c r="R119" s="33"/>
    </row>
    <row r="120" spans="1:18" s="4" customFormat="1" ht="19.7" customHeight="1">
      <c r="A120" s="398" t="s">
        <v>42</v>
      </c>
      <c r="B120" s="2090"/>
      <c r="C120" s="1078">
        <f t="shared" ref="C120:C127" si="7">+C119+1</f>
        <v>93</v>
      </c>
      <c r="D120" s="131" t="s">
        <v>55</v>
      </c>
      <c r="E120" s="131" t="s">
        <v>55</v>
      </c>
      <c r="F120" s="2075" t="s">
        <v>579</v>
      </c>
      <c r="G120" s="2091">
        <v>6</v>
      </c>
      <c r="H120" s="1069">
        <v>14</v>
      </c>
      <c r="I120" s="155">
        <f t="shared" si="6"/>
        <v>84</v>
      </c>
      <c r="J120" s="27"/>
      <c r="K120" s="217" t="s">
        <v>1575</v>
      </c>
      <c r="L120" s="27"/>
      <c r="M120" s="2097" t="s">
        <v>5056</v>
      </c>
      <c r="N120" s="32">
        <v>45864</v>
      </c>
      <c r="O120" s="28"/>
      <c r="P120" s="40">
        <v>45876</v>
      </c>
      <c r="Q120" s="32">
        <v>45877</v>
      </c>
      <c r="R120" s="33"/>
    </row>
    <row r="121" spans="1:18" s="4" customFormat="1" ht="19.7" customHeight="1">
      <c r="A121" s="398" t="s">
        <v>42</v>
      </c>
      <c r="B121" s="2090"/>
      <c r="C121" s="1078">
        <f t="shared" si="7"/>
        <v>94</v>
      </c>
      <c r="D121" s="131" t="s">
        <v>55</v>
      </c>
      <c r="E121" s="131" t="s">
        <v>55</v>
      </c>
      <c r="F121" s="2075" t="s">
        <v>158</v>
      </c>
      <c r="G121" s="2091">
        <v>3</v>
      </c>
      <c r="H121" s="1069">
        <v>127</v>
      </c>
      <c r="I121" s="155">
        <f t="shared" si="6"/>
        <v>381</v>
      </c>
      <c r="J121" s="27"/>
      <c r="K121" s="166" t="s">
        <v>5023</v>
      </c>
      <c r="L121" s="73"/>
      <c r="M121" s="2097" t="s">
        <v>5056</v>
      </c>
      <c r="N121" s="32">
        <v>45864</v>
      </c>
      <c r="O121" s="28"/>
      <c r="P121" s="40">
        <v>45876</v>
      </c>
      <c r="Q121" s="32">
        <v>45877</v>
      </c>
      <c r="R121" s="33"/>
    </row>
    <row r="122" spans="1:18" s="4" customFormat="1" ht="19.7" customHeight="1">
      <c r="A122" s="398" t="s">
        <v>109</v>
      </c>
      <c r="B122" s="2090"/>
      <c r="C122" s="1078">
        <f t="shared" si="7"/>
        <v>95</v>
      </c>
      <c r="D122" s="131" t="s">
        <v>55</v>
      </c>
      <c r="E122" s="131" t="s">
        <v>55</v>
      </c>
      <c r="F122" s="2075" t="s">
        <v>3305</v>
      </c>
      <c r="G122" s="2091">
        <v>1</v>
      </c>
      <c r="H122" s="1069">
        <v>3150</v>
      </c>
      <c r="I122" s="155">
        <f t="shared" si="6"/>
        <v>3150</v>
      </c>
      <c r="J122" s="27"/>
      <c r="K122" s="166" t="s">
        <v>5024</v>
      </c>
      <c r="L122" s="27"/>
      <c r="M122" s="2097" t="s">
        <v>5056</v>
      </c>
      <c r="N122" s="32">
        <v>45864</v>
      </c>
      <c r="O122" s="28"/>
      <c r="P122" s="40">
        <v>45876</v>
      </c>
      <c r="Q122" s="32">
        <v>45877</v>
      </c>
      <c r="R122" s="33"/>
    </row>
    <row r="123" spans="1:18" s="4" customFormat="1" ht="19.7" customHeight="1">
      <c r="A123" s="398" t="s">
        <v>109</v>
      </c>
      <c r="B123" s="2090"/>
      <c r="C123" s="1078">
        <f t="shared" si="7"/>
        <v>96</v>
      </c>
      <c r="D123" s="131" t="s">
        <v>55</v>
      </c>
      <c r="E123" s="131" t="s">
        <v>55</v>
      </c>
      <c r="F123" s="2075" t="s">
        <v>583</v>
      </c>
      <c r="G123" s="2091">
        <v>1</v>
      </c>
      <c r="H123" s="1069">
        <v>2150</v>
      </c>
      <c r="I123" s="155">
        <f t="shared" si="6"/>
        <v>2150</v>
      </c>
      <c r="J123" s="27"/>
      <c r="K123" s="166" t="s">
        <v>5025</v>
      </c>
      <c r="L123" s="27"/>
      <c r="M123" s="2097" t="s">
        <v>5056</v>
      </c>
      <c r="N123" s="32">
        <v>45864</v>
      </c>
      <c r="O123" s="28"/>
      <c r="P123" s="40">
        <v>45876</v>
      </c>
      <c r="Q123" s="32">
        <v>45877</v>
      </c>
      <c r="R123" s="33"/>
    </row>
    <row r="124" spans="1:18" s="4" customFormat="1" ht="19.7" customHeight="1">
      <c r="A124" s="398" t="s">
        <v>109</v>
      </c>
      <c r="B124" s="2090"/>
      <c r="C124" s="1078">
        <f t="shared" si="7"/>
        <v>97</v>
      </c>
      <c r="D124" s="131" t="s">
        <v>55</v>
      </c>
      <c r="E124" s="131" t="s">
        <v>55</v>
      </c>
      <c r="F124" s="2075" t="s">
        <v>5026</v>
      </c>
      <c r="G124" s="2091">
        <v>1</v>
      </c>
      <c r="H124" s="1069">
        <v>2757</v>
      </c>
      <c r="I124" s="155">
        <f t="shared" si="6"/>
        <v>2757</v>
      </c>
      <c r="J124" s="27"/>
      <c r="K124" s="166" t="s">
        <v>5027</v>
      </c>
      <c r="L124" s="27"/>
      <c r="M124" s="2097" t="s">
        <v>5056</v>
      </c>
      <c r="N124" s="32">
        <v>45864</v>
      </c>
      <c r="O124" s="28"/>
      <c r="P124" s="40">
        <v>45876</v>
      </c>
      <c r="Q124" s="32">
        <v>45877</v>
      </c>
      <c r="R124" s="33"/>
    </row>
    <row r="125" spans="1:18" s="4" customFormat="1" ht="19.7" customHeight="1">
      <c r="A125" s="398" t="s">
        <v>109</v>
      </c>
      <c r="B125" s="2090"/>
      <c r="C125" s="1078">
        <f t="shared" si="7"/>
        <v>98</v>
      </c>
      <c r="D125" s="131" t="s">
        <v>55</v>
      </c>
      <c r="E125" s="131" t="s">
        <v>55</v>
      </c>
      <c r="F125" s="2075" t="s">
        <v>5028</v>
      </c>
      <c r="G125" s="2091">
        <v>1</v>
      </c>
      <c r="H125" s="1069">
        <v>6104</v>
      </c>
      <c r="I125" s="155">
        <f t="shared" si="6"/>
        <v>6104</v>
      </c>
      <c r="J125" s="27"/>
      <c r="K125" s="166" t="s">
        <v>5029</v>
      </c>
      <c r="L125" s="27"/>
      <c r="M125" s="2097" t="s">
        <v>5056</v>
      </c>
      <c r="N125" s="32">
        <v>45864</v>
      </c>
      <c r="O125" s="28"/>
      <c r="P125" s="40">
        <v>45876</v>
      </c>
      <c r="Q125" s="32">
        <v>45877</v>
      </c>
      <c r="R125" s="33"/>
    </row>
    <row r="126" spans="1:18" s="4" customFormat="1" ht="19.7" customHeight="1">
      <c r="A126" s="398" t="s">
        <v>42</v>
      </c>
      <c r="B126" s="2090"/>
      <c r="C126" s="1078">
        <f t="shared" si="7"/>
        <v>99</v>
      </c>
      <c r="D126" s="131" t="s">
        <v>55</v>
      </c>
      <c r="E126" s="131" t="s">
        <v>55</v>
      </c>
      <c r="F126" s="2075" t="s">
        <v>589</v>
      </c>
      <c r="G126" s="2091">
        <v>4</v>
      </c>
      <c r="H126" s="1069">
        <v>95</v>
      </c>
      <c r="I126" s="155">
        <f t="shared" si="6"/>
        <v>380</v>
      </c>
      <c r="J126" s="27"/>
      <c r="K126" s="477" t="s">
        <v>590</v>
      </c>
      <c r="L126" s="27"/>
      <c r="M126" s="2097" t="s">
        <v>5056</v>
      </c>
      <c r="N126" s="32">
        <v>45864</v>
      </c>
      <c r="O126" s="28"/>
      <c r="P126" s="40">
        <v>45876</v>
      </c>
      <c r="Q126" s="32">
        <v>45877</v>
      </c>
      <c r="R126" s="33"/>
    </row>
    <row r="127" spans="1:18" s="4" customFormat="1" ht="19.7" customHeight="1">
      <c r="A127" s="398" t="s">
        <v>42</v>
      </c>
      <c r="B127" s="2090"/>
      <c r="C127" s="1078">
        <f t="shared" si="7"/>
        <v>100</v>
      </c>
      <c r="D127" s="131" t="s">
        <v>55</v>
      </c>
      <c r="E127" s="131" t="s">
        <v>55</v>
      </c>
      <c r="F127" s="2075" t="s">
        <v>592</v>
      </c>
      <c r="G127" s="2091">
        <v>1</v>
      </c>
      <c r="H127" s="1069">
        <v>5870</v>
      </c>
      <c r="I127" s="155">
        <f t="shared" si="6"/>
        <v>5870</v>
      </c>
      <c r="J127" s="27"/>
      <c r="K127" s="166" t="s">
        <v>572</v>
      </c>
      <c r="L127" s="27"/>
      <c r="M127" s="2097" t="s">
        <v>5056</v>
      </c>
      <c r="N127" s="32">
        <v>45864</v>
      </c>
      <c r="O127" s="28"/>
      <c r="P127" s="40">
        <v>45876</v>
      </c>
      <c r="Q127" s="32">
        <v>45877</v>
      </c>
      <c r="R127" s="33"/>
    </row>
    <row r="128" spans="1:18" s="4" customFormat="1" ht="19.7" customHeight="1">
      <c r="A128" s="27"/>
      <c r="B128" s="27"/>
      <c r="C128" s="28"/>
      <c r="D128" s="28"/>
      <c r="E128" s="28"/>
      <c r="F128" s="73"/>
      <c r="G128" s="826"/>
      <c r="H128" s="77"/>
      <c r="I128" s="77"/>
      <c r="J128" s="517"/>
      <c r="K128" s="73"/>
      <c r="L128" s="27"/>
      <c r="M128" s="27"/>
      <c r="N128" s="32"/>
      <c r="O128" s="28"/>
      <c r="P128" s="27"/>
      <c r="Q128" s="32"/>
      <c r="R128" s="33"/>
    </row>
    <row r="129" spans="1:18" s="4" customFormat="1" ht="19.7" customHeight="1">
      <c r="A129" s="27"/>
      <c r="B129" s="27"/>
      <c r="C129" s="28"/>
      <c r="D129" s="28"/>
      <c r="E129" s="28"/>
      <c r="F129" s="306">
        <f>SUM(I118:I127)</f>
        <v>22394</v>
      </c>
      <c r="G129" s="27"/>
      <c r="H129" s="77"/>
      <c r="I129" s="77"/>
      <c r="J129" s="517"/>
      <c r="K129" s="38"/>
      <c r="L129" s="27"/>
      <c r="M129" s="27"/>
      <c r="N129" s="32"/>
      <c r="O129" s="28"/>
      <c r="P129" s="27"/>
      <c r="Q129" s="32"/>
      <c r="R129" s="33"/>
    </row>
    <row r="130" spans="1:18" s="4" customFormat="1" ht="19.7" customHeight="1">
      <c r="A130" s="27"/>
      <c r="B130" s="27"/>
      <c r="C130" s="28"/>
      <c r="D130" s="28"/>
      <c r="E130" s="28"/>
      <c r="F130" s="85"/>
      <c r="G130" s="27"/>
      <c r="H130" s="77"/>
      <c r="I130" s="77"/>
      <c r="J130" s="517"/>
      <c r="K130" s="38"/>
      <c r="L130" s="27"/>
      <c r="M130" s="27"/>
      <c r="N130" s="32"/>
      <c r="O130" s="28"/>
      <c r="P130" s="27"/>
      <c r="Q130" s="32"/>
      <c r="R130" s="33"/>
    </row>
    <row r="131" spans="1:18" s="4" customFormat="1" ht="19.7" customHeight="1">
      <c r="A131" s="27"/>
      <c r="B131" s="27"/>
      <c r="C131" s="28"/>
      <c r="D131" s="28"/>
      <c r="E131" s="28"/>
      <c r="F131" s="27"/>
      <c r="G131" s="27"/>
      <c r="H131" s="27"/>
      <c r="I131" s="31"/>
      <c r="J131" s="217"/>
      <c r="K131" s="27"/>
      <c r="L131" s="27"/>
      <c r="M131" s="27"/>
      <c r="N131" s="32"/>
      <c r="O131" s="28"/>
      <c r="P131" s="27"/>
      <c r="Q131" s="32"/>
      <c r="R131" s="33"/>
    </row>
    <row r="132" spans="1:18" s="4" customFormat="1" ht="19.7" customHeight="1">
      <c r="A132" s="27"/>
      <c r="B132" s="27"/>
      <c r="C132" s="28"/>
      <c r="D132" s="28"/>
      <c r="E132" s="28"/>
      <c r="F132" s="27"/>
      <c r="G132" s="27"/>
      <c r="H132" s="27"/>
      <c r="I132" s="31"/>
      <c r="J132" s="217"/>
      <c r="K132" s="27"/>
      <c r="L132" s="27"/>
      <c r="M132" s="27"/>
      <c r="N132" s="32"/>
      <c r="O132" s="28"/>
      <c r="P132" s="27"/>
      <c r="Q132" s="32"/>
      <c r="R132" s="33"/>
    </row>
    <row r="133" spans="1:18" s="4" customFormat="1" ht="19.7" customHeight="1">
      <c r="A133" s="27"/>
      <c r="B133" s="27"/>
      <c r="C133" s="28"/>
      <c r="D133" s="1312"/>
      <c r="E133" s="1313"/>
      <c r="F133" s="1314" t="s">
        <v>1582</v>
      </c>
      <c r="G133" s="365"/>
      <c r="H133" s="221"/>
      <c r="I133" s="77"/>
      <c r="J133" s="909"/>
      <c r="K133" s="216"/>
      <c r="L133" s="27"/>
      <c r="M133" s="27"/>
      <c r="N133" s="32"/>
      <c r="O133" s="28"/>
      <c r="P133" s="27"/>
      <c r="Q133" s="32"/>
      <c r="R133" s="33"/>
    </row>
    <row r="134" spans="1:18" s="4" customFormat="1" ht="19.7" customHeight="1">
      <c r="A134" s="1412" t="s">
        <v>255</v>
      </c>
      <c r="B134" s="2065">
        <v>11</v>
      </c>
      <c r="C134" s="1078">
        <f>+C127+1</f>
        <v>101</v>
      </c>
      <c r="D134" s="28" t="s">
        <v>55</v>
      </c>
      <c r="E134" s="28" t="s">
        <v>55</v>
      </c>
      <c r="F134" s="774" t="s">
        <v>5030</v>
      </c>
      <c r="G134" s="2092">
        <v>1</v>
      </c>
      <c r="H134" s="143">
        <v>3106</v>
      </c>
      <c r="I134" s="143">
        <f>G134*H134</f>
        <v>3106</v>
      </c>
      <c r="J134" s="217"/>
      <c r="K134" s="73" t="s">
        <v>5031</v>
      </c>
      <c r="L134" s="218"/>
      <c r="M134" s="2097" t="s">
        <v>5056</v>
      </c>
      <c r="N134" s="32">
        <v>45864</v>
      </c>
      <c r="O134" s="28"/>
      <c r="P134" s="40">
        <v>45876</v>
      </c>
      <c r="Q134" s="32">
        <v>45877</v>
      </c>
      <c r="R134" s="33"/>
    </row>
    <row r="135" spans="1:18" s="4" customFormat="1" ht="19.7" customHeight="1">
      <c r="A135" s="1412" t="s">
        <v>255</v>
      </c>
      <c r="B135" s="2065">
        <v>11</v>
      </c>
      <c r="C135" s="1078">
        <f>+C134+1</f>
        <v>102</v>
      </c>
      <c r="D135" s="28" t="s">
        <v>55</v>
      </c>
      <c r="E135" s="28" t="s">
        <v>55</v>
      </c>
      <c r="F135" s="774" t="s">
        <v>5032</v>
      </c>
      <c r="G135" s="2092">
        <v>1</v>
      </c>
      <c r="H135" s="143">
        <v>3873</v>
      </c>
      <c r="I135" s="143">
        <f>G135*H135</f>
        <v>3873</v>
      </c>
      <c r="J135" s="217"/>
      <c r="K135" s="73" t="s">
        <v>5033</v>
      </c>
      <c r="L135" s="218"/>
      <c r="M135" s="2097" t="s">
        <v>5056</v>
      </c>
      <c r="N135" s="32">
        <v>45864</v>
      </c>
      <c r="O135" s="28"/>
      <c r="P135" s="40">
        <v>45876</v>
      </c>
      <c r="Q135" s="32">
        <v>45877</v>
      </c>
      <c r="R135" s="33"/>
    </row>
    <row r="136" spans="1:18" s="4" customFormat="1" ht="19.7" customHeight="1">
      <c r="A136" s="398" t="s">
        <v>2416</v>
      </c>
      <c r="B136" s="2065">
        <v>11</v>
      </c>
      <c r="C136" s="1078">
        <f>+C135+1</f>
        <v>103</v>
      </c>
      <c r="D136" s="396" t="s">
        <v>55</v>
      </c>
      <c r="E136" s="28" t="s">
        <v>55</v>
      </c>
      <c r="F136" s="774" t="s">
        <v>5120</v>
      </c>
      <c r="G136" s="968">
        <v>1</v>
      </c>
      <c r="H136" s="169">
        <v>19600</v>
      </c>
      <c r="I136" s="2112">
        <f>G136*H136</f>
        <v>19600</v>
      </c>
      <c r="J136" s="217"/>
      <c r="K136" s="73" t="s">
        <v>5121</v>
      </c>
      <c r="L136" s="27"/>
      <c r="M136" s="2097" t="s">
        <v>5056</v>
      </c>
      <c r="N136" s="32">
        <v>45864</v>
      </c>
      <c r="O136" s="28"/>
      <c r="P136" s="40">
        <v>45876</v>
      </c>
      <c r="Q136" s="32">
        <v>45877</v>
      </c>
      <c r="R136" s="33"/>
    </row>
    <row r="137" spans="1:18" s="4" customFormat="1" ht="19.7" customHeight="1">
      <c r="A137" s="1412" t="s">
        <v>255</v>
      </c>
      <c r="B137" s="2065">
        <v>11</v>
      </c>
      <c r="C137" s="1078">
        <f>+C136+1</f>
        <v>104</v>
      </c>
      <c r="D137" s="28" t="s">
        <v>55</v>
      </c>
      <c r="E137" s="28" t="s">
        <v>55</v>
      </c>
      <c r="F137" s="2113" t="s">
        <v>5122</v>
      </c>
      <c r="G137" s="112">
        <v>1</v>
      </c>
      <c r="H137" s="143">
        <v>7125</v>
      </c>
      <c r="I137" s="143">
        <f>G137*H137</f>
        <v>7125</v>
      </c>
      <c r="J137" s="217"/>
      <c r="K137" s="73" t="s">
        <v>2393</v>
      </c>
      <c r="L137" s="27"/>
      <c r="M137" s="2097" t="s">
        <v>5056</v>
      </c>
      <c r="N137" s="32">
        <v>45864</v>
      </c>
      <c r="O137" s="28"/>
      <c r="P137" s="40">
        <v>45876</v>
      </c>
      <c r="Q137" s="32">
        <v>45877</v>
      </c>
      <c r="R137" s="33"/>
    </row>
    <row r="138" spans="1:18" s="4" customFormat="1" ht="19.7" customHeight="1">
      <c r="A138" s="27"/>
      <c r="B138" s="27"/>
      <c r="C138" s="28"/>
      <c r="D138" s="28"/>
      <c r="E138" s="28"/>
      <c r="F138" s="156"/>
      <c r="G138" s="199"/>
      <c r="H138" s="168"/>
      <c r="I138" s="636"/>
      <c r="J138" s="217"/>
      <c r="K138" s="73"/>
      <c r="L138" s="27"/>
      <c r="M138" s="27"/>
      <c r="N138" s="32"/>
      <c r="O138" s="28"/>
      <c r="P138" s="27"/>
      <c r="Q138" s="32"/>
      <c r="R138" s="33"/>
    </row>
    <row r="139" spans="1:18" s="4" customFormat="1" ht="19.7" customHeight="1">
      <c r="A139" s="27"/>
      <c r="B139" s="27"/>
      <c r="C139" s="28"/>
      <c r="D139" s="220"/>
      <c r="E139" s="220"/>
      <c r="F139" s="306">
        <f>SUM(I134:I137)</f>
        <v>33704</v>
      </c>
      <c r="G139" s="365"/>
      <c r="H139" s="221"/>
      <c r="I139" s="77"/>
      <c r="J139" s="909"/>
      <c r="K139" s="216"/>
      <c r="L139" s="27"/>
      <c r="M139" s="27"/>
      <c r="N139" s="32"/>
      <c r="O139" s="28"/>
      <c r="P139" s="27"/>
      <c r="Q139" s="32"/>
      <c r="R139" s="33"/>
    </row>
    <row r="140" spans="1:18" s="4" customFormat="1" ht="19.7" customHeight="1">
      <c r="A140" s="27"/>
      <c r="B140" s="27"/>
      <c r="C140" s="28"/>
      <c r="D140" s="28"/>
      <c r="E140" s="28"/>
      <c r="F140" s="27"/>
      <c r="G140" s="27"/>
      <c r="H140" s="27"/>
      <c r="I140" s="31"/>
      <c r="J140" s="217"/>
      <c r="K140" s="27"/>
      <c r="L140" s="27"/>
      <c r="M140" s="27"/>
      <c r="N140" s="32"/>
      <c r="O140" s="28"/>
      <c r="P140" s="27"/>
      <c r="Q140" s="32"/>
      <c r="R140" s="33"/>
    </row>
    <row r="141" spans="1:18" s="4" customFormat="1" ht="19.7" customHeight="1">
      <c r="A141" s="27"/>
      <c r="B141" s="27"/>
      <c r="C141" s="28"/>
      <c r="D141" s="28"/>
      <c r="E141" s="28"/>
      <c r="F141" s="27"/>
      <c r="G141" s="27"/>
      <c r="H141" s="27"/>
      <c r="I141" s="31"/>
      <c r="J141" s="217"/>
      <c r="K141" s="27"/>
      <c r="L141" s="27"/>
      <c r="M141" s="27"/>
      <c r="N141" s="32"/>
      <c r="O141" s="28"/>
      <c r="P141" s="27"/>
      <c r="Q141" s="32"/>
      <c r="R141" s="33"/>
    </row>
    <row r="142" spans="1:18" s="4" customFormat="1" ht="19.7" customHeight="1">
      <c r="A142" s="27"/>
      <c r="B142" s="27"/>
      <c r="C142" s="28"/>
      <c r="D142" s="28"/>
      <c r="E142" s="28"/>
      <c r="F142" s="27"/>
      <c r="G142" s="27"/>
      <c r="H142" s="27"/>
      <c r="I142" s="31"/>
      <c r="J142" s="217"/>
      <c r="K142" s="27"/>
      <c r="L142" s="27"/>
      <c r="M142" s="27"/>
      <c r="N142" s="32"/>
      <c r="O142" s="28"/>
      <c r="P142" s="27"/>
      <c r="Q142" s="32"/>
      <c r="R142" s="33"/>
    </row>
    <row r="143" spans="1:18" s="4" customFormat="1" ht="19.7" customHeight="1">
      <c r="A143" s="27"/>
      <c r="B143" s="27"/>
      <c r="C143" s="28"/>
      <c r="D143" s="28"/>
      <c r="E143" s="28"/>
      <c r="F143" s="27"/>
      <c r="G143" s="27"/>
      <c r="H143" s="27"/>
      <c r="I143" s="31"/>
      <c r="J143" s="217"/>
      <c r="K143" s="27"/>
      <c r="L143" s="27"/>
      <c r="M143" s="27"/>
      <c r="N143" s="32"/>
      <c r="O143" s="28"/>
      <c r="P143" s="27"/>
      <c r="Q143" s="32"/>
      <c r="R143" s="33"/>
    </row>
    <row r="144" spans="1:18" s="4" customFormat="1" ht="19.7" customHeight="1">
      <c r="A144" s="27"/>
      <c r="B144" s="27"/>
      <c r="C144" s="28"/>
      <c r="D144" s="1318"/>
      <c r="E144" s="1318"/>
      <c r="F144" s="1319" t="s">
        <v>2653</v>
      </c>
      <c r="G144" s="1320"/>
      <c r="H144" s="1321">
        <v>70000</v>
      </c>
      <c r="I144" s="1322">
        <f>G144*H144</f>
        <v>0</v>
      </c>
      <c r="J144" s="217"/>
      <c r="K144" s="27"/>
      <c r="L144" s="27"/>
      <c r="M144" s="27"/>
      <c r="N144" s="32"/>
      <c r="O144" s="28"/>
      <c r="P144" s="27"/>
      <c r="Q144" s="32"/>
      <c r="R144" s="33"/>
    </row>
    <row r="145" spans="1:18" s="4" customFormat="1" ht="19.7" customHeight="1">
      <c r="A145" s="27"/>
      <c r="B145" s="27"/>
      <c r="C145" s="28"/>
      <c r="D145" s="28"/>
      <c r="E145" s="28"/>
      <c r="F145" s="73" t="s">
        <v>808</v>
      </c>
      <c r="G145" s="27"/>
      <c r="H145" s="27"/>
      <c r="I145" s="31"/>
      <c r="J145" s="217"/>
      <c r="K145" s="27"/>
      <c r="L145" s="27"/>
      <c r="M145" s="27"/>
      <c r="N145" s="32"/>
      <c r="O145" s="28"/>
      <c r="P145" s="27"/>
      <c r="Q145" s="32"/>
      <c r="R145" s="33"/>
    </row>
    <row r="146" spans="1:18" s="4" customFormat="1" ht="19.7" customHeight="1">
      <c r="A146" s="27"/>
      <c r="B146" s="27"/>
      <c r="C146" s="28"/>
      <c r="D146" s="28"/>
      <c r="E146" s="28"/>
      <c r="F146" s="27"/>
      <c r="G146" s="27"/>
      <c r="H146" s="27"/>
      <c r="I146" s="31"/>
      <c r="J146" s="217"/>
      <c r="K146" s="27"/>
      <c r="L146" s="27"/>
      <c r="M146" s="27"/>
      <c r="N146" s="32"/>
      <c r="O146" s="28"/>
      <c r="P146" s="27"/>
      <c r="Q146" s="32"/>
      <c r="R146" s="33"/>
    </row>
    <row r="147" spans="1:18" s="4" customFormat="1" ht="19.7" customHeight="1">
      <c r="A147" s="27"/>
      <c r="B147" s="27"/>
      <c r="C147" s="28"/>
      <c r="D147" s="28"/>
      <c r="E147" s="28"/>
      <c r="F147" s="27"/>
      <c r="G147" s="27"/>
      <c r="H147" s="27"/>
      <c r="I147" s="31"/>
      <c r="J147" s="217"/>
      <c r="K147" s="27"/>
      <c r="L147" s="27"/>
      <c r="M147" s="27"/>
      <c r="N147" s="32"/>
      <c r="O147" s="28"/>
      <c r="P147" s="27"/>
      <c r="Q147" s="32"/>
      <c r="R147" s="33"/>
    </row>
    <row r="148" spans="1:18" s="4" customFormat="1" ht="19.7" customHeight="1">
      <c r="A148" s="27"/>
      <c r="B148" s="27"/>
      <c r="C148" s="28"/>
      <c r="D148" s="28"/>
      <c r="E148" s="28"/>
      <c r="F148" s="27"/>
      <c r="G148" s="27"/>
      <c r="H148" s="27"/>
      <c r="I148" s="31"/>
      <c r="J148" s="217"/>
      <c r="K148" s="27"/>
      <c r="L148" s="27"/>
      <c r="M148" s="27"/>
      <c r="N148" s="32"/>
      <c r="O148" s="28"/>
      <c r="P148" s="27"/>
      <c r="Q148" s="32"/>
      <c r="R148" s="33"/>
    </row>
    <row r="149" spans="1:18" s="4" customFormat="1" ht="19.7" customHeight="1">
      <c r="A149" s="27"/>
      <c r="B149" s="27"/>
      <c r="C149" s="28"/>
      <c r="D149" s="28"/>
      <c r="E149" s="28"/>
      <c r="F149" s="27"/>
      <c r="G149" s="27"/>
      <c r="H149" s="27"/>
      <c r="I149" s="31"/>
      <c r="J149" s="217"/>
      <c r="K149" s="27"/>
      <c r="L149" s="27"/>
      <c r="M149" s="27"/>
      <c r="N149" s="32"/>
      <c r="O149" s="28"/>
      <c r="P149" s="27"/>
      <c r="Q149" s="32"/>
      <c r="R149" s="33"/>
    </row>
    <row r="150" spans="1:18" s="4" customFormat="1" ht="19.7" customHeight="1">
      <c r="A150" s="27"/>
      <c r="B150" s="27"/>
      <c r="C150" s="28"/>
      <c r="D150" s="28"/>
      <c r="E150" s="28"/>
      <c r="F150" s="27"/>
      <c r="G150" s="27"/>
      <c r="H150" s="27"/>
      <c r="I150" s="31"/>
      <c r="J150" s="217"/>
      <c r="K150" s="27"/>
      <c r="L150" s="27"/>
      <c r="M150" s="27"/>
      <c r="N150" s="32"/>
      <c r="O150" s="28"/>
      <c r="P150" s="27"/>
      <c r="Q150" s="32"/>
      <c r="R150" s="33"/>
    </row>
    <row r="151" spans="1:18" s="4" customFormat="1" ht="19.7" customHeight="1">
      <c r="A151" s="27"/>
      <c r="B151" s="27"/>
      <c r="C151" s="28"/>
      <c r="D151" s="28"/>
      <c r="E151" s="28"/>
      <c r="F151" s="27"/>
      <c r="G151" s="27"/>
      <c r="H151" s="27"/>
      <c r="I151" s="31"/>
      <c r="J151" s="217"/>
      <c r="K151" s="27"/>
      <c r="L151" s="27"/>
      <c r="M151" s="27"/>
      <c r="N151" s="32"/>
      <c r="O151" s="28"/>
      <c r="P151" s="27"/>
      <c r="Q151" s="32"/>
      <c r="R151" s="33"/>
    </row>
    <row r="152" spans="1:18" s="4" customFormat="1" ht="19.7" customHeight="1">
      <c r="A152" s="27"/>
      <c r="B152" s="27"/>
      <c r="C152" s="28"/>
      <c r="D152" s="28"/>
      <c r="E152" s="28"/>
      <c r="F152" s="27"/>
      <c r="G152" s="27"/>
      <c r="H152" s="27"/>
      <c r="I152" s="31"/>
      <c r="J152" s="217"/>
      <c r="K152" s="27"/>
      <c r="L152" s="27"/>
      <c r="M152" s="27"/>
      <c r="N152" s="32"/>
      <c r="O152" s="28"/>
      <c r="P152" s="27"/>
      <c r="Q152" s="32"/>
      <c r="R152" s="33"/>
    </row>
    <row r="153" spans="1:18" s="4" customFormat="1" ht="19.7" customHeight="1">
      <c r="A153" s="27"/>
      <c r="B153" s="27"/>
      <c r="C153" s="28"/>
      <c r="D153" s="28"/>
      <c r="E153" s="28"/>
      <c r="F153" s="27"/>
      <c r="G153" s="27"/>
      <c r="H153" s="27"/>
      <c r="I153" s="31"/>
      <c r="J153" s="217"/>
      <c r="K153" s="27"/>
      <c r="L153" s="27"/>
      <c r="M153" s="27"/>
      <c r="N153" s="32"/>
      <c r="O153" s="28"/>
      <c r="P153" s="27"/>
      <c r="Q153" s="32"/>
      <c r="R153" s="33"/>
    </row>
    <row r="154" spans="1:18" s="4" customFormat="1" ht="19.7" customHeight="1">
      <c r="A154" s="27"/>
      <c r="B154" s="27"/>
      <c r="C154" s="28"/>
      <c r="D154" s="28"/>
      <c r="E154" s="28"/>
      <c r="F154" s="27"/>
      <c r="G154" s="27"/>
      <c r="H154" s="27"/>
      <c r="I154" s="31"/>
      <c r="J154" s="217"/>
      <c r="K154" s="27"/>
      <c r="L154" s="27"/>
      <c r="M154" s="27"/>
      <c r="N154" s="32"/>
      <c r="O154" s="28"/>
      <c r="P154" s="27"/>
      <c r="Q154" s="32"/>
      <c r="R154" s="33"/>
    </row>
    <row r="155" spans="1:18" s="4" customFormat="1" ht="19.7" customHeight="1">
      <c r="A155" s="27"/>
      <c r="B155" s="27"/>
      <c r="C155" s="28"/>
      <c r="D155" s="28"/>
      <c r="E155" s="28"/>
      <c r="F155" s="27"/>
      <c r="G155" s="27"/>
      <c r="H155" s="27"/>
      <c r="I155" s="31"/>
      <c r="J155" s="217"/>
      <c r="K155" s="27"/>
      <c r="L155" s="27"/>
      <c r="M155" s="27"/>
      <c r="N155" s="32"/>
      <c r="O155" s="28"/>
      <c r="P155" s="27"/>
      <c r="Q155" s="32"/>
      <c r="R155" s="33"/>
    </row>
    <row r="156" spans="1:18" s="4" customFormat="1" ht="19.7" customHeight="1">
      <c r="A156" s="27"/>
      <c r="B156" s="27"/>
      <c r="C156" s="28"/>
      <c r="D156" s="28"/>
      <c r="E156" s="28"/>
      <c r="F156" s="27"/>
      <c r="G156" s="27"/>
      <c r="H156" s="27"/>
      <c r="I156" s="31"/>
      <c r="J156" s="217"/>
      <c r="K156" s="27"/>
      <c r="L156" s="27"/>
      <c r="M156" s="27"/>
      <c r="N156" s="32"/>
      <c r="O156" s="28"/>
      <c r="P156" s="27"/>
      <c r="Q156" s="32"/>
      <c r="R156" s="33"/>
    </row>
    <row r="157" spans="1:18" s="4" customFormat="1" ht="19.7" customHeight="1">
      <c r="A157" s="27"/>
      <c r="B157" s="27"/>
      <c r="C157" s="28"/>
      <c r="D157" s="28"/>
      <c r="E157" s="28"/>
      <c r="F157" s="27"/>
      <c r="G157" s="27"/>
      <c r="H157" s="27"/>
      <c r="I157" s="31"/>
      <c r="J157" s="217"/>
      <c r="K157" s="27"/>
      <c r="L157" s="27"/>
      <c r="M157" s="27"/>
      <c r="N157" s="32"/>
      <c r="O157" s="28"/>
      <c r="P157" s="27"/>
      <c r="Q157" s="32"/>
      <c r="R157" s="33"/>
    </row>
    <row r="158" spans="1:18" s="4" customFormat="1" ht="19.7" customHeight="1">
      <c r="A158" s="27"/>
      <c r="B158" s="27"/>
      <c r="C158" s="28"/>
      <c r="D158" s="28"/>
      <c r="E158" s="28"/>
      <c r="F158" s="27"/>
      <c r="G158" s="27"/>
      <c r="H158" s="27"/>
      <c r="I158" s="31"/>
      <c r="J158" s="217"/>
      <c r="K158" s="27"/>
      <c r="L158" s="27"/>
      <c r="M158" s="27"/>
      <c r="N158" s="32"/>
      <c r="O158" s="28"/>
      <c r="P158" s="27"/>
      <c r="Q158" s="32"/>
      <c r="R158" s="33"/>
    </row>
    <row r="159" spans="1:18" s="4" customFormat="1" ht="19.7" customHeight="1">
      <c r="A159" s="27"/>
      <c r="B159" s="27"/>
      <c r="C159" s="28"/>
      <c r="D159" s="28"/>
      <c r="E159" s="28"/>
      <c r="F159" s="27"/>
      <c r="G159" s="27"/>
      <c r="H159" s="27"/>
      <c r="I159" s="31"/>
      <c r="J159" s="217"/>
      <c r="K159" s="27"/>
      <c r="L159" s="27"/>
      <c r="M159" s="27"/>
      <c r="N159" s="32"/>
      <c r="O159" s="28"/>
      <c r="P159" s="27"/>
      <c r="Q159" s="32"/>
      <c r="R159" s="33"/>
    </row>
    <row r="160" spans="1:18" s="4" customFormat="1" ht="19.7" customHeight="1">
      <c r="A160" s="27"/>
      <c r="B160" s="27"/>
      <c r="C160" s="28"/>
      <c r="D160" s="28"/>
      <c r="E160" s="28"/>
      <c r="F160" s="27"/>
      <c r="G160" s="27"/>
      <c r="H160" s="27"/>
      <c r="I160" s="31"/>
      <c r="J160" s="217"/>
      <c r="K160" s="27"/>
      <c r="L160" s="27"/>
      <c r="M160" s="27"/>
      <c r="N160" s="32"/>
      <c r="O160" s="28"/>
      <c r="P160" s="27"/>
      <c r="Q160" s="32"/>
      <c r="R160" s="33"/>
    </row>
    <row r="161" spans="1:18" s="4" customFormat="1" ht="19.7" customHeight="1">
      <c r="A161" s="27"/>
      <c r="B161" s="27"/>
      <c r="C161" s="28"/>
      <c r="D161" s="28"/>
      <c r="E161" s="28"/>
      <c r="F161" s="27"/>
      <c r="G161" s="27"/>
      <c r="H161" s="27"/>
      <c r="I161" s="31"/>
      <c r="J161" s="217"/>
      <c r="K161" s="27"/>
      <c r="L161" s="27"/>
      <c r="M161" s="27"/>
      <c r="N161" s="32"/>
      <c r="O161" s="28"/>
      <c r="P161" s="27"/>
      <c r="Q161" s="32"/>
      <c r="R161" s="33"/>
    </row>
    <row r="162" spans="1:18" s="4" customFormat="1" ht="19.7" customHeight="1">
      <c r="A162" s="27"/>
      <c r="B162" s="27"/>
      <c r="C162" s="28"/>
      <c r="D162" s="28"/>
      <c r="E162" s="28"/>
      <c r="F162" s="27"/>
      <c r="G162" s="27"/>
      <c r="H162" s="27"/>
      <c r="I162" s="31"/>
      <c r="J162" s="217"/>
      <c r="K162" s="27"/>
      <c r="L162" s="27"/>
      <c r="M162" s="27"/>
      <c r="N162" s="32"/>
      <c r="O162" s="28"/>
      <c r="P162" s="27"/>
      <c r="Q162" s="32"/>
      <c r="R162" s="33"/>
    </row>
    <row r="163" spans="1:18" s="4" customFormat="1" ht="19.7" customHeight="1">
      <c r="A163" s="27"/>
      <c r="B163" s="27"/>
      <c r="C163" s="28"/>
      <c r="D163" s="28"/>
      <c r="E163" s="28"/>
      <c r="F163" s="27"/>
      <c r="G163" s="27"/>
      <c r="H163" s="27"/>
      <c r="I163" s="31"/>
      <c r="J163" s="217"/>
      <c r="K163" s="27"/>
      <c r="L163" s="27"/>
      <c r="M163" s="27"/>
      <c r="N163" s="32"/>
      <c r="O163" s="28"/>
      <c r="P163" s="27"/>
      <c r="Q163" s="32"/>
      <c r="R163" s="33"/>
    </row>
    <row r="164" spans="1:18" s="4" customFormat="1" ht="19.7" customHeight="1">
      <c r="C164" s="28"/>
      <c r="D164" s="28"/>
      <c r="E164" s="28"/>
      <c r="F164" s="27"/>
      <c r="G164" s="27"/>
      <c r="H164" s="27"/>
      <c r="I164" s="31"/>
      <c r="J164" s="217"/>
      <c r="K164" s="27"/>
      <c r="L164" s="27"/>
      <c r="M164" s="27"/>
      <c r="N164" s="32"/>
      <c r="O164" s="28"/>
      <c r="P164" s="27"/>
      <c r="Q164" s="32"/>
      <c r="R164" s="33"/>
    </row>
    <row r="165" spans="1:18" s="4" customFormat="1" ht="19.7" customHeight="1">
      <c r="C165" s="28"/>
      <c r="D165" s="28"/>
      <c r="E165" s="28"/>
      <c r="F165" s="27"/>
      <c r="G165" s="27"/>
      <c r="H165" s="27"/>
      <c r="I165" s="31"/>
      <c r="J165" s="217"/>
      <c r="K165" s="27"/>
      <c r="L165" s="27"/>
      <c r="M165" s="27"/>
      <c r="N165" s="32"/>
      <c r="O165" s="28"/>
      <c r="P165" s="27"/>
      <c r="Q165" s="32"/>
      <c r="R165" s="33"/>
    </row>
    <row r="166" spans="1:18" s="4" customFormat="1" ht="19.7" customHeight="1">
      <c r="C166" s="28"/>
      <c r="D166" s="28"/>
      <c r="E166" s="28"/>
      <c r="F166" s="27"/>
      <c r="G166" s="27"/>
      <c r="H166" s="27"/>
      <c r="I166" s="31"/>
      <c r="J166" s="217"/>
      <c r="K166" s="27"/>
      <c r="L166" s="27"/>
      <c r="M166" s="27"/>
      <c r="N166" s="32"/>
      <c r="O166" s="28"/>
      <c r="P166" s="27"/>
      <c r="Q166" s="32"/>
      <c r="R166" s="33"/>
    </row>
    <row r="167" spans="1:18" s="4" customFormat="1" ht="19.7" customHeight="1">
      <c r="C167" s="28"/>
      <c r="D167" s="28"/>
      <c r="E167" s="28"/>
      <c r="F167" s="27"/>
      <c r="G167" s="27"/>
      <c r="H167" s="27"/>
      <c r="I167" s="31"/>
      <c r="J167" s="217"/>
      <c r="K167" s="27"/>
      <c r="L167" s="27"/>
      <c r="M167" s="27"/>
      <c r="N167" s="32"/>
      <c r="O167" s="28"/>
      <c r="P167" s="27"/>
      <c r="Q167" s="32"/>
      <c r="R167" s="33"/>
    </row>
    <row r="168" spans="1:18" s="4" customFormat="1" ht="19.7" customHeight="1">
      <c r="C168" s="28"/>
      <c r="D168" s="28"/>
      <c r="E168" s="28"/>
      <c r="F168" s="27"/>
      <c r="G168" s="27"/>
      <c r="H168" s="27"/>
      <c r="I168" s="31"/>
      <c r="J168" s="217"/>
      <c r="K168" s="27"/>
      <c r="L168" s="27"/>
      <c r="M168" s="27"/>
      <c r="N168" s="32"/>
      <c r="O168" s="28"/>
      <c r="P168" s="27"/>
      <c r="Q168" s="32"/>
      <c r="R168" s="33"/>
    </row>
    <row r="169" spans="1:18" s="4" customFormat="1" ht="19.7" customHeight="1">
      <c r="C169" s="28"/>
      <c r="D169" s="28"/>
      <c r="E169" s="28"/>
      <c r="F169" s="27"/>
      <c r="G169" s="27"/>
      <c r="H169" s="27"/>
      <c r="I169" s="31"/>
      <c r="J169" s="217"/>
      <c r="K169" s="27"/>
      <c r="L169" s="27"/>
      <c r="M169" s="27"/>
      <c r="N169" s="32"/>
      <c r="O169" s="28"/>
      <c r="P169" s="27"/>
      <c r="Q169" s="32"/>
      <c r="R169" s="33"/>
    </row>
    <row r="170" spans="1:18" s="4" customFormat="1" ht="19.7" customHeight="1">
      <c r="C170" s="28"/>
      <c r="D170" s="28"/>
      <c r="E170" s="28"/>
      <c r="F170" s="27"/>
      <c r="G170" s="27"/>
      <c r="H170" s="27"/>
      <c r="I170" s="31"/>
      <c r="J170" s="217"/>
      <c r="K170" s="27"/>
      <c r="L170" s="27"/>
      <c r="M170" s="27"/>
      <c r="N170" s="32"/>
      <c r="O170" s="28"/>
      <c r="P170" s="27"/>
      <c r="Q170" s="32"/>
      <c r="R170" s="33"/>
    </row>
    <row r="171" spans="1:18" s="4" customFormat="1" ht="19.7" customHeight="1">
      <c r="C171" s="28"/>
      <c r="D171" s="28"/>
      <c r="E171" s="28"/>
      <c r="F171" s="27"/>
      <c r="G171" s="27"/>
      <c r="H171" s="27"/>
      <c r="I171" s="31"/>
      <c r="J171" s="217"/>
      <c r="K171" s="27"/>
      <c r="L171" s="27"/>
      <c r="M171" s="27"/>
      <c r="N171" s="32"/>
      <c r="O171" s="28"/>
      <c r="P171" s="27"/>
      <c r="Q171" s="32"/>
      <c r="R171" s="33"/>
    </row>
    <row r="172" spans="1:18" s="4" customFormat="1" ht="19.7" customHeight="1">
      <c r="C172" s="28"/>
      <c r="D172" s="28"/>
      <c r="E172" s="28"/>
      <c r="F172" s="27"/>
      <c r="G172" s="27"/>
      <c r="H172" s="27"/>
      <c r="I172" s="31"/>
      <c r="J172" s="217"/>
      <c r="K172" s="27"/>
      <c r="L172" s="27"/>
      <c r="M172" s="27"/>
      <c r="N172" s="32"/>
      <c r="O172" s="28"/>
      <c r="P172" s="27"/>
      <c r="Q172" s="32"/>
      <c r="R172" s="33"/>
    </row>
    <row r="173" spans="1:18" s="4" customFormat="1" ht="19.7" customHeight="1">
      <c r="C173" s="28"/>
      <c r="D173" s="28"/>
      <c r="E173" s="28"/>
      <c r="F173" s="27"/>
      <c r="G173" s="27"/>
      <c r="H173" s="27"/>
      <c r="I173" s="31"/>
      <c r="J173" s="217"/>
      <c r="K173" s="27"/>
      <c r="L173" s="27"/>
      <c r="M173" s="27"/>
      <c r="N173" s="32"/>
      <c r="O173" s="28"/>
      <c r="P173" s="27"/>
      <c r="Q173" s="32"/>
      <c r="R173" s="33"/>
    </row>
    <row r="174" spans="1:18" s="4" customFormat="1" ht="19.7" customHeight="1">
      <c r="C174" s="28"/>
      <c r="D174" s="28"/>
      <c r="E174" s="28"/>
      <c r="F174" s="27"/>
      <c r="G174" s="27"/>
      <c r="H174" s="27"/>
      <c r="I174" s="31"/>
      <c r="J174" s="217"/>
      <c r="K174" s="27"/>
      <c r="L174" s="27"/>
      <c r="M174" s="27"/>
      <c r="N174" s="32"/>
      <c r="O174" s="28"/>
      <c r="P174" s="27"/>
      <c r="Q174" s="32"/>
      <c r="R174" s="33"/>
    </row>
    <row r="175" spans="1:18" s="4" customFormat="1" ht="19.7" customHeight="1">
      <c r="C175" s="28"/>
      <c r="D175" s="28"/>
      <c r="E175" s="28"/>
      <c r="F175" s="27"/>
      <c r="G175" s="27"/>
      <c r="H175" s="27"/>
      <c r="I175" s="31"/>
      <c r="J175" s="217"/>
      <c r="K175" s="27"/>
      <c r="L175" s="27"/>
      <c r="M175" s="27"/>
      <c r="N175" s="32"/>
      <c r="O175" s="28"/>
      <c r="P175" s="27"/>
      <c r="Q175" s="32"/>
      <c r="R175" s="33"/>
    </row>
    <row r="176" spans="1:18" s="4" customFormat="1" ht="19.7" customHeight="1">
      <c r="C176" s="28"/>
      <c r="D176" s="28"/>
      <c r="E176" s="28"/>
      <c r="F176" s="27"/>
      <c r="G176" s="27"/>
      <c r="H176" s="27"/>
      <c r="I176" s="31"/>
      <c r="J176" s="217"/>
      <c r="K176" s="27"/>
      <c r="L176" s="27"/>
      <c r="M176" s="27"/>
      <c r="N176" s="32"/>
      <c r="O176" s="28"/>
      <c r="P176" s="27"/>
      <c r="Q176" s="32"/>
      <c r="R176" s="33"/>
    </row>
    <row r="177" spans="3:18" s="4" customFormat="1" ht="19.7" customHeight="1">
      <c r="C177" s="28"/>
      <c r="D177" s="28"/>
      <c r="E177" s="28"/>
      <c r="F177" s="27"/>
      <c r="G177" s="27"/>
      <c r="H177" s="27"/>
      <c r="I177" s="31"/>
      <c r="J177" s="217"/>
      <c r="K177" s="27"/>
      <c r="L177" s="27"/>
      <c r="M177" s="27"/>
      <c r="N177" s="32"/>
      <c r="O177" s="28"/>
      <c r="P177" s="27"/>
      <c r="Q177" s="32"/>
      <c r="R177" s="33"/>
    </row>
    <row r="178" spans="3:18" s="4" customFormat="1" ht="19.7" customHeight="1">
      <c r="C178" s="28"/>
      <c r="D178" s="28"/>
      <c r="E178" s="28"/>
      <c r="F178" s="27"/>
      <c r="G178" s="27"/>
      <c r="H178" s="27"/>
      <c r="I178" s="31"/>
      <c r="J178" s="217"/>
      <c r="K178" s="27"/>
      <c r="L178" s="27"/>
      <c r="M178" s="27"/>
      <c r="N178" s="32"/>
      <c r="O178" s="28"/>
      <c r="P178" s="27"/>
      <c r="Q178" s="32"/>
      <c r="R178" s="33"/>
    </row>
    <row r="179" spans="3:18" s="4" customFormat="1" ht="19.7" customHeight="1">
      <c r="C179" s="28"/>
      <c r="D179" s="28"/>
      <c r="E179" s="28"/>
      <c r="F179" s="27"/>
      <c r="G179" s="27"/>
      <c r="H179" s="27"/>
      <c r="I179" s="31"/>
      <c r="J179" s="217"/>
      <c r="K179" s="27"/>
      <c r="L179" s="27"/>
      <c r="M179" s="27"/>
      <c r="N179" s="32"/>
      <c r="O179" s="28"/>
      <c r="P179" s="27"/>
      <c r="Q179" s="32"/>
      <c r="R179" s="33"/>
    </row>
    <row r="180" spans="3:18" s="4" customFormat="1" ht="19.7" customHeight="1">
      <c r="C180" s="28"/>
      <c r="D180" s="28"/>
      <c r="E180" s="28"/>
      <c r="F180" s="27"/>
      <c r="G180" s="27"/>
      <c r="H180" s="27"/>
      <c r="I180" s="31"/>
      <c r="J180" s="217"/>
      <c r="K180" s="27"/>
      <c r="L180" s="27"/>
      <c r="M180" s="27"/>
      <c r="N180" s="32"/>
      <c r="O180" s="28"/>
      <c r="P180" s="27"/>
      <c r="Q180" s="32"/>
      <c r="R180" s="33"/>
    </row>
    <row r="181" spans="3:18" s="4" customFormat="1" ht="19.7" customHeight="1">
      <c r="C181" s="28"/>
      <c r="D181" s="28"/>
      <c r="E181" s="28"/>
      <c r="F181" s="27"/>
      <c r="G181" s="27"/>
      <c r="H181" s="27"/>
      <c r="I181" s="31"/>
      <c r="J181" s="217"/>
      <c r="K181" s="27"/>
      <c r="L181" s="27"/>
      <c r="M181" s="27"/>
      <c r="N181" s="32"/>
      <c r="O181" s="28"/>
      <c r="P181" s="27"/>
      <c r="Q181" s="32"/>
      <c r="R181" s="33"/>
    </row>
    <row r="182" spans="3:18" s="4" customFormat="1" ht="19.7" customHeight="1">
      <c r="C182" s="28"/>
      <c r="D182" s="28"/>
      <c r="E182" s="28"/>
      <c r="F182" s="27"/>
      <c r="G182" s="27"/>
      <c r="H182" s="27"/>
      <c r="I182" s="31"/>
      <c r="J182" s="217"/>
      <c r="K182" s="27"/>
      <c r="L182" s="27"/>
      <c r="M182" s="27"/>
      <c r="N182" s="32"/>
      <c r="O182" s="28"/>
      <c r="P182" s="27"/>
      <c r="Q182" s="32"/>
      <c r="R182" s="33"/>
    </row>
    <row r="183" spans="3:18" s="4" customFormat="1" ht="19.7" customHeight="1">
      <c r="C183" s="28"/>
      <c r="D183" s="28"/>
      <c r="E183" s="28"/>
      <c r="F183" s="27"/>
      <c r="G183" s="27"/>
      <c r="H183" s="27"/>
      <c r="I183" s="31"/>
      <c r="J183" s="217"/>
      <c r="K183" s="27"/>
      <c r="L183" s="27"/>
      <c r="M183" s="27"/>
      <c r="N183" s="32"/>
      <c r="O183" s="28"/>
      <c r="P183" s="27"/>
      <c r="Q183" s="32"/>
      <c r="R183" s="33"/>
    </row>
    <row r="184" spans="3:18" s="4" customFormat="1" ht="19.7" customHeight="1">
      <c r="C184" s="28"/>
      <c r="D184" s="28"/>
      <c r="E184" s="28"/>
      <c r="F184" s="27"/>
      <c r="G184" s="27"/>
      <c r="H184" s="27"/>
      <c r="I184" s="31"/>
      <c r="J184" s="217"/>
      <c r="K184" s="27"/>
      <c r="L184" s="27"/>
      <c r="M184" s="27"/>
      <c r="N184" s="32"/>
      <c r="O184" s="28"/>
      <c r="P184" s="27"/>
      <c r="Q184" s="32"/>
      <c r="R184" s="33"/>
    </row>
    <row r="185" spans="3:18" s="4" customFormat="1" ht="19.7" customHeight="1">
      <c r="C185" s="28"/>
      <c r="D185" s="28"/>
      <c r="E185" s="28"/>
      <c r="F185" s="27"/>
      <c r="G185" s="27"/>
      <c r="H185" s="27"/>
      <c r="I185" s="31"/>
      <c r="J185" s="217"/>
      <c r="K185" s="27"/>
      <c r="L185" s="27"/>
      <c r="M185" s="27"/>
      <c r="N185" s="32"/>
      <c r="O185" s="28"/>
      <c r="P185" s="27"/>
      <c r="Q185" s="32"/>
      <c r="R185" s="33"/>
    </row>
    <row r="186" spans="3:18" s="4" customFormat="1" ht="19.7" customHeight="1">
      <c r="C186" s="28"/>
      <c r="D186" s="28"/>
      <c r="E186" s="28"/>
      <c r="F186" s="27"/>
      <c r="G186" s="27"/>
      <c r="H186" s="27"/>
      <c r="I186" s="31"/>
      <c r="J186" s="217"/>
      <c r="K186" s="27"/>
      <c r="L186" s="27"/>
      <c r="M186" s="27"/>
      <c r="N186" s="32"/>
      <c r="O186" s="28"/>
      <c r="P186" s="27"/>
      <c r="Q186" s="32"/>
      <c r="R186" s="33"/>
    </row>
    <row r="187" spans="3:18" s="4" customFormat="1" ht="19.7" customHeight="1">
      <c r="C187" s="28"/>
      <c r="D187" s="28"/>
      <c r="E187" s="28"/>
      <c r="F187" s="27"/>
      <c r="G187" s="27"/>
      <c r="H187" s="27"/>
      <c r="I187" s="31"/>
      <c r="J187" s="217"/>
      <c r="K187" s="27"/>
      <c r="L187" s="27"/>
      <c r="M187" s="27"/>
      <c r="N187" s="32"/>
      <c r="O187" s="28"/>
      <c r="P187" s="27"/>
      <c r="Q187" s="32"/>
      <c r="R187" s="33"/>
    </row>
    <row r="188" spans="3:18" s="4" customFormat="1" ht="19.7" customHeight="1">
      <c r="C188" s="28"/>
      <c r="D188" s="28"/>
      <c r="E188" s="28"/>
      <c r="F188" s="27"/>
      <c r="G188" s="27"/>
      <c r="H188" s="27"/>
      <c r="I188" s="31"/>
      <c r="J188" s="217"/>
      <c r="K188" s="27"/>
      <c r="L188" s="27"/>
      <c r="M188" s="27"/>
      <c r="N188" s="32"/>
      <c r="O188" s="28"/>
      <c r="P188" s="27"/>
      <c r="Q188" s="32"/>
      <c r="R188" s="33"/>
    </row>
    <row r="189" spans="3:18" s="4" customFormat="1" ht="19.7" customHeight="1">
      <c r="C189" s="28"/>
      <c r="D189" s="28"/>
      <c r="E189" s="28"/>
      <c r="F189" s="27"/>
      <c r="G189" s="27"/>
      <c r="H189" s="27"/>
      <c r="I189" s="31"/>
      <c r="J189" s="217"/>
      <c r="K189" s="27"/>
      <c r="L189" s="27"/>
      <c r="M189" s="27"/>
      <c r="N189" s="32"/>
      <c r="O189" s="28"/>
      <c r="P189" s="27"/>
      <c r="Q189" s="32"/>
      <c r="R189" s="33"/>
    </row>
    <row r="190" spans="3:18" s="4" customFormat="1" ht="19.7" customHeight="1">
      <c r="C190" s="28"/>
      <c r="D190" s="28"/>
      <c r="E190" s="28"/>
      <c r="F190" s="27"/>
      <c r="G190" s="27"/>
      <c r="H190" s="27"/>
      <c r="I190" s="31"/>
      <c r="J190" s="217"/>
      <c r="K190" s="27"/>
      <c r="L190" s="27"/>
      <c r="M190" s="27"/>
      <c r="N190" s="32"/>
      <c r="O190" s="28"/>
      <c r="P190" s="27"/>
      <c r="Q190" s="32"/>
      <c r="R190" s="33"/>
    </row>
    <row r="191" spans="3:18" s="4" customFormat="1" ht="19.7" customHeight="1">
      <c r="C191" s="28"/>
      <c r="D191" s="28"/>
      <c r="E191" s="28"/>
      <c r="F191" s="27"/>
      <c r="G191" s="27"/>
      <c r="H191" s="27"/>
      <c r="I191" s="31"/>
      <c r="J191" s="217"/>
      <c r="K191" s="27"/>
      <c r="L191" s="27"/>
      <c r="M191" s="27"/>
      <c r="N191" s="32"/>
      <c r="O191" s="28"/>
      <c r="P191" s="27"/>
      <c r="Q191" s="32"/>
      <c r="R191" s="33"/>
    </row>
    <row r="192" spans="3:18" s="4" customFormat="1" ht="19.7" customHeight="1">
      <c r="C192" s="28"/>
      <c r="D192" s="28"/>
      <c r="E192" s="28"/>
      <c r="F192" s="27"/>
      <c r="G192" s="27"/>
      <c r="H192" s="27"/>
      <c r="I192" s="31"/>
      <c r="J192" s="217"/>
      <c r="K192" s="27"/>
      <c r="L192" s="27"/>
      <c r="M192" s="27"/>
      <c r="N192" s="32"/>
      <c r="O192" s="28"/>
      <c r="P192" s="27"/>
      <c r="Q192" s="32"/>
      <c r="R192" s="33"/>
    </row>
    <row r="193" spans="3:18" s="4" customFormat="1" ht="19.7" customHeight="1">
      <c r="C193" s="28"/>
      <c r="D193" s="28"/>
      <c r="E193" s="28"/>
      <c r="F193" s="27"/>
      <c r="G193" s="27"/>
      <c r="H193" s="27"/>
      <c r="I193" s="31"/>
      <c r="J193" s="217"/>
      <c r="K193" s="27"/>
      <c r="L193" s="27"/>
      <c r="M193" s="27"/>
      <c r="N193" s="32"/>
      <c r="O193" s="28"/>
      <c r="P193" s="27"/>
      <c r="Q193" s="32"/>
      <c r="R193" s="33"/>
    </row>
    <row r="194" spans="3:18" s="4" customFormat="1" ht="19.7" customHeight="1">
      <c r="C194" s="28"/>
      <c r="D194" s="28"/>
      <c r="E194" s="28"/>
      <c r="F194" s="27"/>
      <c r="G194" s="27"/>
      <c r="H194" s="27"/>
      <c r="I194" s="31"/>
      <c r="J194" s="217"/>
      <c r="K194" s="27"/>
      <c r="L194" s="27"/>
      <c r="M194" s="27"/>
      <c r="N194" s="32"/>
      <c r="O194" s="28"/>
      <c r="P194" s="27"/>
      <c r="Q194" s="32"/>
      <c r="R194" s="33"/>
    </row>
    <row r="195" spans="3:18" s="4" customFormat="1" ht="19.7" customHeight="1">
      <c r="C195" s="28"/>
      <c r="D195" s="28"/>
      <c r="E195" s="28"/>
      <c r="F195" s="27"/>
      <c r="G195" s="27"/>
      <c r="H195" s="27"/>
      <c r="I195" s="31"/>
      <c r="J195" s="217"/>
      <c r="K195" s="27"/>
      <c r="L195" s="27"/>
      <c r="M195" s="27"/>
      <c r="N195" s="32"/>
      <c r="O195" s="28"/>
      <c r="P195" s="27"/>
      <c r="Q195" s="32"/>
      <c r="R195" s="33"/>
    </row>
    <row r="196" spans="3:18" s="4" customFormat="1" ht="19.7" customHeight="1">
      <c r="C196" s="28"/>
      <c r="D196" s="28"/>
      <c r="E196" s="28"/>
      <c r="F196" s="27"/>
      <c r="G196" s="27"/>
      <c r="H196" s="27"/>
      <c r="I196" s="31"/>
      <c r="J196" s="217"/>
      <c r="K196" s="27"/>
      <c r="L196" s="27"/>
      <c r="M196" s="27"/>
      <c r="N196" s="32"/>
      <c r="O196" s="28"/>
      <c r="P196" s="27"/>
      <c r="Q196" s="32"/>
      <c r="R196" s="33"/>
    </row>
    <row r="197" spans="3:18" s="4" customFormat="1" ht="19.7" customHeight="1">
      <c r="C197" s="28"/>
      <c r="D197" s="28"/>
      <c r="E197" s="28"/>
      <c r="F197" s="27"/>
      <c r="G197" s="27"/>
      <c r="H197" s="27"/>
      <c r="I197" s="31"/>
      <c r="J197" s="217"/>
      <c r="K197" s="27"/>
      <c r="L197" s="27"/>
      <c r="M197" s="27"/>
      <c r="N197" s="32"/>
      <c r="O197" s="28"/>
      <c r="P197" s="27"/>
      <c r="Q197" s="32"/>
      <c r="R197" s="33"/>
    </row>
    <row r="198" spans="3:18" s="4" customFormat="1" ht="19.7" customHeight="1">
      <c r="C198" s="28"/>
      <c r="D198" s="28"/>
      <c r="E198" s="28"/>
      <c r="F198" s="27"/>
      <c r="G198" s="27"/>
      <c r="H198" s="27"/>
      <c r="I198" s="31"/>
      <c r="J198" s="217"/>
      <c r="K198" s="27"/>
      <c r="L198" s="27"/>
      <c r="M198" s="27"/>
      <c r="N198" s="32"/>
      <c r="O198" s="28"/>
      <c r="P198" s="27"/>
      <c r="Q198" s="32"/>
      <c r="R198" s="33"/>
    </row>
    <row r="199" spans="3:18" s="4" customFormat="1" ht="19.7" customHeight="1">
      <c r="C199" s="28"/>
      <c r="D199" s="28"/>
      <c r="E199" s="28"/>
      <c r="F199" s="27"/>
      <c r="G199" s="27"/>
      <c r="H199" s="27"/>
      <c r="I199" s="31"/>
      <c r="J199" s="217"/>
      <c r="K199" s="27"/>
      <c r="L199" s="27"/>
      <c r="M199" s="27"/>
      <c r="N199" s="32"/>
      <c r="O199" s="28"/>
      <c r="P199" s="27"/>
      <c r="Q199" s="32"/>
      <c r="R199" s="33"/>
    </row>
    <row r="200" spans="3:18" s="4" customFormat="1" ht="19.7" customHeight="1">
      <c r="C200" s="28"/>
      <c r="D200" s="28"/>
      <c r="E200" s="28"/>
      <c r="F200" s="27"/>
      <c r="G200" s="27"/>
      <c r="H200" s="27"/>
      <c r="I200" s="31"/>
      <c r="J200" s="217"/>
      <c r="K200" s="27"/>
      <c r="L200" s="27"/>
      <c r="M200" s="27"/>
      <c r="N200" s="32"/>
      <c r="O200" s="28"/>
      <c r="P200" s="27"/>
      <c r="Q200" s="32"/>
      <c r="R200" s="33"/>
    </row>
    <row r="201" spans="3:18" s="4" customFormat="1" ht="19.7" customHeight="1">
      <c r="C201" s="28"/>
      <c r="D201" s="28"/>
      <c r="E201" s="28"/>
      <c r="F201" s="27"/>
      <c r="G201" s="27"/>
      <c r="H201" s="27"/>
      <c r="I201" s="31"/>
      <c r="J201" s="217"/>
      <c r="K201" s="27"/>
      <c r="L201" s="27"/>
      <c r="M201" s="27"/>
      <c r="N201" s="32"/>
      <c r="O201" s="28"/>
      <c r="P201" s="27"/>
      <c r="Q201" s="32"/>
      <c r="R201" s="33"/>
    </row>
    <row r="202" spans="3:18" s="4" customFormat="1" ht="19.7" customHeight="1">
      <c r="C202" s="28"/>
      <c r="D202" s="28"/>
      <c r="E202" s="28"/>
      <c r="F202" s="27"/>
      <c r="G202" s="27"/>
      <c r="H202" s="27"/>
      <c r="I202" s="31"/>
      <c r="J202" s="217"/>
      <c r="K202" s="27"/>
      <c r="L202" s="27"/>
      <c r="M202" s="27"/>
      <c r="N202" s="32"/>
      <c r="O202" s="28"/>
      <c r="P202" s="27"/>
      <c r="Q202" s="32"/>
      <c r="R202" s="33"/>
    </row>
    <row r="203" spans="3:18" s="4" customFormat="1" ht="19.7" customHeight="1">
      <c r="C203" s="28"/>
      <c r="D203" s="28"/>
      <c r="E203" s="28"/>
      <c r="F203" s="27"/>
      <c r="G203" s="27"/>
      <c r="H203" s="27"/>
      <c r="I203" s="31"/>
      <c r="J203" s="217"/>
      <c r="K203" s="27"/>
      <c r="L203" s="27"/>
      <c r="M203" s="27"/>
      <c r="N203" s="32"/>
      <c r="O203" s="28"/>
      <c r="P203" s="27"/>
      <c r="Q203" s="32"/>
      <c r="R203" s="33"/>
    </row>
    <row r="204" spans="3:18" s="4" customFormat="1" ht="19.7" customHeight="1">
      <c r="C204" s="28"/>
      <c r="D204" s="28"/>
      <c r="E204" s="28"/>
      <c r="F204" s="27"/>
      <c r="G204" s="27"/>
      <c r="H204" s="27"/>
      <c r="I204" s="31"/>
      <c r="J204" s="217"/>
      <c r="K204" s="27"/>
      <c r="L204" s="27"/>
      <c r="M204" s="27"/>
      <c r="N204" s="32"/>
      <c r="O204" s="28"/>
      <c r="P204" s="27"/>
      <c r="Q204" s="32"/>
      <c r="R204" s="33"/>
    </row>
    <row r="205" spans="3:18" s="4" customFormat="1" ht="19.7" customHeight="1">
      <c r="C205" s="28"/>
      <c r="D205" s="131"/>
      <c r="E205" s="131"/>
      <c r="F205" s="73"/>
      <c r="G205" s="199"/>
      <c r="H205" s="27"/>
      <c r="I205" s="77"/>
      <c r="J205" s="217"/>
      <c r="K205" s="166"/>
      <c r="L205" s="27"/>
      <c r="M205" s="73"/>
      <c r="N205" s="32"/>
      <c r="O205" s="28"/>
      <c r="P205" s="27"/>
      <c r="Q205" s="32"/>
      <c r="R205" s="33"/>
    </row>
    <row r="206" spans="3:18" s="4" customFormat="1" ht="19.7" customHeight="1">
      <c r="C206" s="28"/>
      <c r="D206" s="28"/>
      <c r="E206" s="131"/>
      <c r="F206" s="73"/>
      <c r="G206" s="199"/>
      <c r="H206" s="27"/>
      <c r="I206" s="77"/>
      <c r="J206" s="217"/>
      <c r="K206" s="166"/>
      <c r="L206" s="27"/>
      <c r="M206" s="73"/>
      <c r="N206" s="32"/>
      <c r="O206" s="28"/>
      <c r="P206" s="27"/>
      <c r="Q206" s="32"/>
      <c r="R206" s="33"/>
    </row>
    <row r="207" spans="3:18" s="4" customFormat="1" ht="19.7" customHeight="1">
      <c r="C207" s="28"/>
      <c r="D207" s="28"/>
      <c r="E207" s="131"/>
      <c r="F207" s="73"/>
      <c r="G207" s="199"/>
      <c r="H207" s="27"/>
      <c r="I207" s="77"/>
      <c r="J207" s="217"/>
      <c r="K207" s="166"/>
      <c r="L207" s="27"/>
      <c r="M207" s="73"/>
      <c r="N207" s="32"/>
      <c r="O207" s="28"/>
      <c r="P207" s="27"/>
      <c r="Q207" s="32"/>
      <c r="R207" s="33"/>
    </row>
    <row r="208" spans="3:18" s="4" customFormat="1" ht="19.7" customHeight="1">
      <c r="C208" s="28"/>
      <c r="D208" s="28"/>
      <c r="E208" s="131"/>
      <c r="F208" s="73"/>
      <c r="G208" s="199"/>
      <c r="H208" s="27"/>
      <c r="I208" s="77"/>
      <c r="J208" s="217"/>
      <c r="K208" s="166"/>
      <c r="L208" s="27"/>
      <c r="M208" s="73"/>
      <c r="N208" s="32"/>
      <c r="O208" s="28"/>
      <c r="P208" s="27"/>
      <c r="Q208" s="32"/>
      <c r="R208" s="33"/>
    </row>
    <row r="209" spans="3:18" s="4" customFormat="1" ht="19.7" customHeight="1">
      <c r="C209" s="28"/>
      <c r="D209" s="28"/>
      <c r="E209" s="131"/>
      <c r="F209" s="73"/>
      <c r="G209" s="199"/>
      <c r="H209" s="27"/>
      <c r="I209" s="77"/>
      <c r="J209" s="217"/>
      <c r="K209" s="166"/>
      <c r="L209" s="27"/>
      <c r="M209" s="73"/>
      <c r="N209" s="32"/>
      <c r="O209" s="28"/>
      <c r="P209" s="27"/>
      <c r="Q209" s="32"/>
      <c r="R209" s="33"/>
    </row>
    <row r="210" spans="3:18" s="4" customFormat="1" ht="19.7" customHeight="1">
      <c r="C210" s="28"/>
      <c r="D210" s="28"/>
      <c r="E210" s="131"/>
      <c r="F210" s="73"/>
      <c r="G210" s="199"/>
      <c r="H210" s="27"/>
      <c r="I210" s="77"/>
      <c r="J210" s="217"/>
      <c r="K210" s="166"/>
      <c r="L210" s="27"/>
      <c r="M210" s="73"/>
      <c r="N210" s="32"/>
      <c r="O210" s="28"/>
      <c r="P210" s="27"/>
      <c r="Q210" s="32"/>
      <c r="R210" s="33"/>
    </row>
    <row r="211" spans="3:18" s="4" customFormat="1" ht="19.350000000000001" customHeight="1">
      <c r="C211" s="28"/>
      <c r="D211" s="131"/>
      <c r="E211" s="131"/>
      <c r="F211" s="73"/>
      <c r="G211" s="199"/>
      <c r="H211" s="27"/>
      <c r="I211" s="77"/>
      <c r="J211" s="217"/>
      <c r="K211" s="166"/>
      <c r="L211" s="27"/>
      <c r="M211" s="73"/>
      <c r="N211" s="32"/>
      <c r="O211" s="28"/>
      <c r="P211" s="27"/>
      <c r="Q211" s="32"/>
      <c r="R211" s="33"/>
    </row>
    <row r="212" spans="3:18" s="4" customFormat="1" ht="19.350000000000001" customHeight="1">
      <c r="C212" s="28"/>
      <c r="D212" s="131"/>
      <c r="E212" s="131"/>
      <c r="F212" s="156"/>
      <c r="G212" s="199"/>
      <c r="H212" s="27"/>
      <c r="I212" s="77"/>
      <c r="J212" s="217"/>
      <c r="K212" s="166"/>
      <c r="L212" s="27"/>
      <c r="M212" s="73"/>
      <c r="N212" s="32"/>
      <c r="O212" s="28"/>
      <c r="P212" s="27"/>
      <c r="Q212" s="32"/>
      <c r="R212" s="33"/>
    </row>
    <row r="213" spans="3:18" s="4" customFormat="1" ht="19.350000000000001" customHeight="1">
      <c r="C213" s="28"/>
      <c r="D213" s="131"/>
      <c r="E213" s="131"/>
      <c r="F213" s="264"/>
      <c r="G213" s="199"/>
      <c r="H213" s="27"/>
      <c r="I213" s="77"/>
      <c r="J213" s="217"/>
      <c r="K213" s="166"/>
      <c r="L213" s="27"/>
      <c r="M213" s="73"/>
      <c r="N213" s="32"/>
      <c r="O213" s="28"/>
      <c r="P213" s="27"/>
      <c r="Q213" s="32"/>
      <c r="R213" s="33"/>
    </row>
    <row r="214" spans="3:18" s="4" customFormat="1" ht="19.7" customHeight="1">
      <c r="C214" s="28"/>
      <c r="D214" s="131"/>
      <c r="E214" s="131"/>
      <c r="F214" s="264"/>
      <c r="G214" s="199"/>
      <c r="H214" s="27"/>
      <c r="I214" s="77"/>
      <c r="J214" s="217"/>
      <c r="K214" s="166"/>
      <c r="L214" s="27"/>
      <c r="M214" s="73"/>
      <c r="N214" s="32"/>
      <c r="O214" s="28"/>
      <c r="P214" s="27"/>
      <c r="Q214" s="32"/>
      <c r="R214" s="33"/>
    </row>
    <row r="215" spans="3:18" s="4" customFormat="1" ht="19.7" customHeight="1">
      <c r="C215" s="28"/>
      <c r="D215" s="131"/>
      <c r="E215" s="131"/>
      <c r="F215" s="264"/>
      <c r="G215" s="199"/>
      <c r="H215" s="27"/>
      <c r="I215" s="77"/>
      <c r="J215" s="217"/>
      <c r="K215" s="166"/>
      <c r="L215" s="27"/>
      <c r="M215" s="73"/>
      <c r="N215" s="32"/>
      <c r="O215" s="28"/>
      <c r="P215" s="27"/>
      <c r="Q215" s="32"/>
      <c r="R215" s="33"/>
    </row>
    <row r="216" spans="3:18" s="4" customFormat="1" ht="19.7" customHeight="1">
      <c r="C216" s="28"/>
      <c r="D216" s="131"/>
      <c r="E216" s="131"/>
      <c r="F216" s="264"/>
      <c r="G216" s="199"/>
      <c r="H216" s="27"/>
      <c r="I216" s="77"/>
      <c r="J216" s="217"/>
      <c r="K216" s="166"/>
      <c r="L216" s="27"/>
      <c r="M216" s="73"/>
      <c r="N216" s="32"/>
      <c r="O216" s="28"/>
      <c r="P216" s="27"/>
      <c r="Q216" s="32"/>
      <c r="R216" s="33"/>
    </row>
    <row r="217" spans="3:18" s="4" customFormat="1" ht="19.7" customHeight="1">
      <c r="C217" s="28"/>
      <c r="D217" s="131"/>
      <c r="E217" s="131"/>
      <c r="F217" s="264"/>
      <c r="G217" s="199"/>
      <c r="H217" s="27"/>
      <c r="I217" s="77"/>
      <c r="J217" s="217"/>
      <c r="K217" s="166"/>
      <c r="L217" s="27"/>
      <c r="M217" s="73"/>
      <c r="N217" s="32"/>
      <c r="O217" s="28"/>
      <c r="P217" s="27"/>
      <c r="Q217" s="32"/>
      <c r="R217" s="33"/>
    </row>
    <row r="218" spans="3:18" s="4" customFormat="1" ht="19.7" customHeight="1">
      <c r="C218" s="28"/>
      <c r="D218" s="131"/>
      <c r="E218" s="131"/>
      <c r="F218" s="264"/>
      <c r="G218" s="199"/>
      <c r="H218" s="27"/>
      <c r="I218" s="77"/>
      <c r="J218" s="217"/>
      <c r="K218" s="166"/>
      <c r="L218" s="27"/>
      <c r="M218" s="73"/>
      <c r="N218" s="32"/>
      <c r="O218" s="28"/>
      <c r="P218" s="27"/>
      <c r="Q218" s="32"/>
      <c r="R218" s="33"/>
    </row>
    <row r="219" spans="3:18" s="4" customFormat="1" ht="19.7" customHeight="1">
      <c r="C219" s="28"/>
      <c r="D219" s="28"/>
      <c r="E219" s="28"/>
      <c r="F219" s="73"/>
      <c r="G219" s="27"/>
      <c r="H219" s="77"/>
      <c r="I219" s="44"/>
      <c r="J219" s="377"/>
      <c r="K219" s="682"/>
      <c r="L219" s="27"/>
      <c r="M219" s="73"/>
      <c r="N219" s="32"/>
      <c r="O219" s="28"/>
      <c r="P219" s="27"/>
      <c r="Q219" s="32"/>
      <c r="R219" s="33"/>
    </row>
    <row r="220" spans="3:18" s="4" customFormat="1" ht="19.7" customHeight="1">
      <c r="C220" s="28"/>
      <c r="D220" s="28"/>
      <c r="E220" s="28"/>
      <c r="F220" s="73"/>
      <c r="G220" s="27"/>
      <c r="H220" s="77"/>
      <c r="I220" s="1323"/>
      <c r="J220" s="517"/>
      <c r="K220" s="682"/>
      <c r="L220" s="27"/>
      <c r="M220" s="73"/>
      <c r="N220" s="32"/>
      <c r="O220" s="28"/>
      <c r="P220" s="27"/>
      <c r="Q220" s="32"/>
      <c r="R220" s="33"/>
    </row>
    <row r="221" spans="3:18" s="4" customFormat="1" ht="19.7" customHeight="1">
      <c r="C221" s="28"/>
      <c r="D221" s="131"/>
      <c r="E221" s="131"/>
      <c r="F221" s="1324"/>
      <c r="G221" s="199"/>
      <c r="H221" s="27"/>
      <c r="I221" s="77"/>
      <c r="J221" s="217"/>
      <c r="K221" s="166"/>
      <c r="L221" s="27"/>
      <c r="M221" s="73"/>
      <c r="N221" s="32"/>
      <c r="O221" s="28"/>
      <c r="P221" s="27"/>
      <c r="Q221" s="32"/>
      <c r="R221" s="33"/>
    </row>
    <row r="222" spans="3:18" s="4" customFormat="1" ht="19.7" customHeight="1">
      <c r="C222" s="28"/>
      <c r="D222" s="131"/>
      <c r="E222" s="131"/>
      <c r="F222" s="264"/>
      <c r="G222" s="199"/>
      <c r="H222" s="27"/>
      <c r="I222" s="77"/>
      <c r="J222" s="217"/>
      <c r="K222" s="166"/>
      <c r="L222" s="27"/>
      <c r="M222" s="73"/>
      <c r="N222" s="32"/>
      <c r="O222" s="28"/>
      <c r="P222" s="27"/>
      <c r="Q222" s="32"/>
      <c r="R222" s="33"/>
    </row>
    <row r="223" spans="3:18" s="4" customFormat="1" ht="19.7" customHeight="1">
      <c r="C223" s="28"/>
      <c r="D223" s="131"/>
      <c r="E223" s="131"/>
      <c r="F223" s="264"/>
      <c r="G223" s="199"/>
      <c r="H223" s="27"/>
      <c r="I223" s="77"/>
      <c r="J223" s="217"/>
      <c r="K223" s="166"/>
      <c r="L223" s="27"/>
      <c r="M223" s="73"/>
      <c r="N223" s="32"/>
      <c r="O223" s="28"/>
      <c r="P223" s="27"/>
      <c r="Q223" s="32"/>
      <c r="R223" s="33"/>
    </row>
    <row r="224" spans="3:18" s="4" customFormat="1" ht="19.7" customHeight="1">
      <c r="C224" s="28"/>
      <c r="D224" s="131"/>
      <c r="E224" s="131"/>
      <c r="F224" s="264"/>
      <c r="G224" s="199"/>
      <c r="H224" s="27"/>
      <c r="I224" s="77"/>
      <c r="J224" s="217"/>
      <c r="K224" s="166"/>
      <c r="L224" s="27"/>
      <c r="M224" s="73"/>
      <c r="N224" s="32"/>
      <c r="O224" s="28"/>
      <c r="P224" s="27"/>
      <c r="Q224" s="32"/>
      <c r="R224" s="33"/>
    </row>
    <row r="225" spans="3:18" s="4" customFormat="1" ht="19.7" customHeight="1">
      <c r="C225" s="28"/>
      <c r="D225" s="131"/>
      <c r="E225" s="131"/>
      <c r="F225" s="264"/>
      <c r="G225" s="199"/>
      <c r="H225" s="27"/>
      <c r="I225" s="77"/>
      <c r="J225" s="217"/>
      <c r="K225" s="166"/>
      <c r="L225" s="27"/>
      <c r="M225" s="73"/>
      <c r="N225" s="32"/>
      <c r="O225" s="28"/>
      <c r="P225" s="27"/>
      <c r="Q225" s="32"/>
      <c r="R225" s="33"/>
    </row>
    <row r="226" spans="3:18" s="4" customFormat="1" ht="19.7" customHeight="1">
      <c r="C226" s="28"/>
      <c r="D226" s="131"/>
      <c r="E226" s="131"/>
      <c r="F226" s="264"/>
      <c r="G226" s="199"/>
      <c r="H226" s="27"/>
      <c r="I226" s="77"/>
      <c r="J226" s="217"/>
      <c r="K226" s="166"/>
      <c r="L226" s="27"/>
      <c r="M226" s="73"/>
      <c r="N226" s="32"/>
      <c r="O226" s="28"/>
      <c r="P226" s="27"/>
      <c r="Q226" s="32"/>
      <c r="R226" s="33"/>
    </row>
    <row r="227" spans="3:18" s="4" customFormat="1" ht="19.7" customHeight="1">
      <c r="C227" s="28"/>
      <c r="D227" s="131"/>
      <c r="E227" s="131"/>
      <c r="F227" s="264"/>
      <c r="G227" s="199"/>
      <c r="H227" s="27"/>
      <c r="I227" s="77"/>
      <c r="J227" s="217"/>
      <c r="K227" s="166"/>
      <c r="L227" s="27"/>
      <c r="M227" s="73"/>
      <c r="N227" s="32"/>
      <c r="O227" s="28"/>
      <c r="P227" s="27"/>
      <c r="Q227" s="32"/>
      <c r="R227" s="33"/>
    </row>
    <row r="228" spans="3:18" s="4" customFormat="1" ht="19.7" customHeight="1">
      <c r="C228" s="28"/>
      <c r="D228" s="131"/>
      <c r="E228" s="131"/>
      <c r="F228" s="264"/>
      <c r="G228" s="199"/>
      <c r="H228" s="27"/>
      <c r="I228" s="77"/>
      <c r="J228" s="217"/>
      <c r="K228" s="166"/>
      <c r="L228" s="27"/>
      <c r="M228" s="73"/>
      <c r="N228" s="32"/>
      <c r="O228" s="28"/>
      <c r="P228" s="27"/>
      <c r="Q228" s="32"/>
      <c r="R228" s="33"/>
    </row>
    <row r="229" spans="3:18" s="4" customFormat="1" ht="19.7" customHeight="1">
      <c r="C229" s="28"/>
      <c r="D229" s="131"/>
      <c r="E229" s="131"/>
      <c r="F229" s="264"/>
      <c r="G229" s="199"/>
      <c r="H229" s="27"/>
      <c r="I229" s="77"/>
      <c r="J229" s="217"/>
      <c r="K229" s="166"/>
      <c r="L229" s="27"/>
      <c r="M229" s="73"/>
      <c r="N229" s="32"/>
      <c r="O229" s="28"/>
      <c r="P229" s="27"/>
      <c r="Q229" s="32"/>
      <c r="R229" s="33"/>
    </row>
    <row r="230" spans="3:18" s="4" customFormat="1" ht="19.7" customHeight="1">
      <c r="C230" s="28"/>
      <c r="D230" s="131"/>
      <c r="E230" s="131"/>
      <c r="F230" s="264"/>
      <c r="G230" s="199"/>
      <c r="H230" s="27"/>
      <c r="I230" s="77"/>
      <c r="J230" s="217"/>
      <c r="K230" s="166"/>
      <c r="L230" s="27"/>
      <c r="M230" s="73"/>
      <c r="N230" s="32"/>
      <c r="O230" s="28"/>
      <c r="P230" s="27"/>
      <c r="Q230" s="32"/>
      <c r="R230" s="33"/>
    </row>
    <row r="231" spans="3:18" s="4" customFormat="1" ht="19.7" customHeight="1">
      <c r="C231" s="28"/>
      <c r="D231" s="131"/>
      <c r="E231" s="131"/>
      <c r="F231" s="264"/>
      <c r="G231" s="199"/>
      <c r="H231" s="27"/>
      <c r="I231" s="77"/>
      <c r="J231" s="217"/>
      <c r="K231" s="166"/>
      <c r="L231" s="27"/>
      <c r="M231" s="73"/>
      <c r="N231" s="32"/>
      <c r="O231" s="28"/>
      <c r="P231" s="27"/>
      <c r="Q231" s="32"/>
      <c r="R231" s="33"/>
    </row>
    <row r="232" spans="3:18" s="4" customFormat="1" ht="19.7" customHeight="1">
      <c r="C232" s="28"/>
      <c r="D232" s="131"/>
      <c r="E232" s="131"/>
      <c r="F232" s="264"/>
      <c r="G232" s="199"/>
      <c r="H232" s="27"/>
      <c r="I232" s="77"/>
      <c r="J232" s="217"/>
      <c r="K232" s="166"/>
      <c r="L232" s="27"/>
      <c r="M232" s="73"/>
      <c r="N232" s="32"/>
      <c r="O232" s="28"/>
      <c r="P232" s="27"/>
      <c r="Q232" s="32"/>
      <c r="R232" s="33"/>
    </row>
    <row r="233" spans="3:18" s="4" customFormat="1" ht="19.7" customHeight="1">
      <c r="C233" s="28"/>
      <c r="D233" s="131"/>
      <c r="E233" s="131"/>
      <c r="F233" s="264"/>
      <c r="G233" s="199"/>
      <c r="H233" s="27"/>
      <c r="I233" s="77"/>
      <c r="J233" s="217"/>
      <c r="K233" s="166"/>
      <c r="L233" s="27"/>
      <c r="M233" s="73"/>
      <c r="N233" s="32"/>
      <c r="O233" s="28"/>
      <c r="P233" s="27"/>
      <c r="Q233" s="32"/>
      <c r="R233" s="33"/>
    </row>
    <row r="234" spans="3:18" s="4" customFormat="1" ht="19.7" customHeight="1">
      <c r="C234" s="28"/>
      <c r="D234" s="131"/>
      <c r="E234" s="131"/>
      <c r="F234" s="264"/>
      <c r="G234" s="199"/>
      <c r="H234" s="27"/>
      <c r="I234" s="77"/>
      <c r="J234" s="217"/>
      <c r="K234" s="166"/>
      <c r="L234" s="27"/>
      <c r="M234" s="73"/>
      <c r="N234" s="32"/>
      <c r="O234" s="28"/>
      <c r="P234" s="27"/>
      <c r="Q234" s="32"/>
      <c r="R234" s="33"/>
    </row>
    <row r="235" spans="3:18" s="4" customFormat="1" ht="19.7" customHeight="1">
      <c r="C235" s="28"/>
      <c r="D235" s="131"/>
      <c r="E235" s="131"/>
      <c r="F235" s="264"/>
      <c r="G235" s="199"/>
      <c r="H235" s="27"/>
      <c r="I235" s="77"/>
      <c r="J235" s="217"/>
      <c r="K235" s="166"/>
      <c r="L235" s="27"/>
      <c r="M235" s="73"/>
      <c r="N235" s="32"/>
      <c r="O235" s="28"/>
      <c r="P235" s="27"/>
      <c r="Q235" s="32"/>
      <c r="R235" s="33"/>
    </row>
    <row r="236" spans="3:18" s="4" customFormat="1" ht="19.7" customHeight="1">
      <c r="C236" s="28"/>
      <c r="D236" s="131"/>
      <c r="E236" s="131"/>
      <c r="F236" s="264"/>
      <c r="G236" s="199"/>
      <c r="H236" s="27"/>
      <c r="I236" s="77"/>
      <c r="J236" s="217"/>
      <c r="K236" s="166"/>
      <c r="L236" s="27"/>
      <c r="M236" s="73"/>
      <c r="N236" s="32"/>
      <c r="O236" s="28"/>
      <c r="P236" s="27"/>
      <c r="Q236" s="32"/>
      <c r="R236" s="33"/>
    </row>
    <row r="237" spans="3:18" s="4" customFormat="1" ht="19.7" customHeight="1">
      <c r="C237" s="28"/>
      <c r="D237" s="131"/>
      <c r="E237" s="131"/>
      <c r="F237" s="264"/>
      <c r="G237" s="199"/>
      <c r="H237" s="27"/>
      <c r="I237" s="77"/>
      <c r="J237" s="217"/>
      <c r="K237" s="166"/>
      <c r="L237" s="27"/>
      <c r="M237" s="73"/>
      <c r="N237" s="32"/>
      <c r="O237" s="28"/>
      <c r="P237" s="27"/>
      <c r="Q237" s="32"/>
      <c r="R237" s="33"/>
    </row>
    <row r="238" spans="3:18" s="4" customFormat="1" ht="19.7" customHeight="1">
      <c r="C238" s="28"/>
      <c r="D238" s="131"/>
      <c r="E238" s="131"/>
      <c r="F238" s="264"/>
      <c r="G238" s="199"/>
      <c r="H238" s="27"/>
      <c r="I238" s="77"/>
      <c r="J238" s="217"/>
      <c r="K238" s="166"/>
      <c r="L238" s="27"/>
      <c r="M238" s="73"/>
      <c r="N238" s="32"/>
      <c r="O238" s="28"/>
      <c r="P238" s="27"/>
      <c r="Q238" s="32"/>
      <c r="R238" s="33"/>
    </row>
    <row r="239" spans="3:18" s="4" customFormat="1" ht="19.7" customHeight="1">
      <c r="C239" s="28"/>
      <c r="D239" s="131"/>
      <c r="E239" s="131"/>
      <c r="F239" s="264"/>
      <c r="G239" s="199"/>
      <c r="H239" s="27"/>
      <c r="I239" s="77"/>
      <c r="J239" s="217"/>
      <c r="K239" s="166"/>
      <c r="L239" s="27"/>
      <c r="M239" s="73"/>
      <c r="N239" s="32"/>
      <c r="O239" s="28"/>
      <c r="P239" s="27"/>
      <c r="Q239" s="32"/>
      <c r="R239" s="33"/>
    </row>
    <row r="240" spans="3:18" s="4" customFormat="1" ht="19.7" customHeight="1">
      <c r="C240" s="28"/>
      <c r="D240" s="131"/>
      <c r="E240" s="131"/>
      <c r="F240" s="264"/>
      <c r="G240" s="199"/>
      <c r="H240" s="27"/>
      <c r="I240" s="77"/>
      <c r="J240" s="217"/>
      <c r="K240" s="166"/>
      <c r="L240" s="27"/>
      <c r="M240" s="73"/>
      <c r="N240" s="32"/>
      <c r="O240" s="28"/>
      <c r="P240" s="27"/>
      <c r="Q240" s="32"/>
      <c r="R240" s="33"/>
    </row>
    <row r="241" spans="3:18" s="4" customFormat="1" ht="19.7" customHeight="1">
      <c r="C241" s="28"/>
      <c r="D241" s="131"/>
      <c r="E241" s="131"/>
      <c r="F241" s="264"/>
      <c r="G241" s="199"/>
      <c r="H241" s="27"/>
      <c r="I241" s="77"/>
      <c r="J241" s="217"/>
      <c r="K241" s="166"/>
      <c r="L241" s="27"/>
      <c r="M241" s="73"/>
      <c r="N241" s="32"/>
      <c r="O241" s="28"/>
      <c r="P241" s="27"/>
      <c r="Q241" s="32"/>
      <c r="R241" s="33"/>
    </row>
    <row r="242" spans="3:18" s="4" customFormat="1" ht="19.7" customHeight="1">
      <c r="C242" s="28"/>
      <c r="D242" s="131"/>
      <c r="E242" s="131"/>
      <c r="F242" s="264"/>
      <c r="G242" s="199"/>
      <c r="H242" s="27"/>
      <c r="I242" s="77"/>
      <c r="J242" s="217"/>
      <c r="K242" s="1325"/>
      <c r="L242" s="27"/>
      <c r="M242" s="73"/>
      <c r="N242" s="32"/>
      <c r="O242" s="28"/>
      <c r="P242" s="27"/>
      <c r="Q242" s="32"/>
      <c r="R242" s="33"/>
    </row>
    <row r="243" spans="3:18" s="4" customFormat="1" ht="19.7" customHeight="1">
      <c r="C243" s="28"/>
      <c r="D243" s="131"/>
      <c r="E243" s="131"/>
      <c r="F243" s="264"/>
      <c r="G243" s="199"/>
      <c r="H243" s="27"/>
      <c r="I243" s="77"/>
      <c r="J243" s="217"/>
      <c r="K243" s="166"/>
      <c r="L243" s="27"/>
      <c r="M243" s="73"/>
      <c r="N243" s="32"/>
      <c r="O243" s="28"/>
      <c r="P243" s="27"/>
      <c r="Q243" s="32"/>
      <c r="R243" s="33"/>
    </row>
    <row r="244" spans="3:18" s="4" customFormat="1" ht="19.7" customHeight="1">
      <c r="C244" s="28"/>
      <c r="D244" s="131"/>
      <c r="E244" s="131"/>
      <c r="F244" s="264"/>
      <c r="G244" s="199"/>
      <c r="H244" s="27"/>
      <c r="I244" s="77"/>
      <c r="J244" s="217"/>
      <c r="K244" s="166"/>
      <c r="L244" s="27"/>
      <c r="M244" s="73"/>
      <c r="N244" s="32"/>
      <c r="O244" s="28"/>
      <c r="P244" s="27"/>
      <c r="Q244" s="32"/>
      <c r="R244" s="33"/>
    </row>
    <row r="245" spans="3:18" s="4" customFormat="1" ht="19.7" customHeight="1">
      <c r="C245" s="28"/>
      <c r="D245" s="131"/>
      <c r="E245" s="131"/>
      <c r="F245" s="264"/>
      <c r="G245" s="199"/>
      <c r="H245" s="27"/>
      <c r="I245" s="77"/>
      <c r="J245" s="217"/>
      <c r="K245" s="166"/>
      <c r="L245" s="27"/>
      <c r="M245" s="73"/>
      <c r="N245" s="32"/>
      <c r="O245" s="28"/>
      <c r="P245" s="27"/>
      <c r="Q245" s="32"/>
      <c r="R245" s="33"/>
    </row>
    <row r="246" spans="3:18" s="4" customFormat="1" ht="19.7" customHeight="1">
      <c r="C246" s="28"/>
      <c r="D246" s="131"/>
      <c r="E246" s="131"/>
      <c r="F246" s="264"/>
      <c r="G246" s="199"/>
      <c r="H246" s="27"/>
      <c r="I246" s="77"/>
      <c r="J246" s="217"/>
      <c r="K246" s="166"/>
      <c r="L246" s="27"/>
      <c r="M246" s="73"/>
      <c r="N246" s="32"/>
      <c r="O246" s="28"/>
      <c r="P246" s="27"/>
      <c r="Q246" s="32"/>
      <c r="R246" s="33"/>
    </row>
    <row r="247" spans="3:18" s="4" customFormat="1" ht="19.7" customHeight="1">
      <c r="C247" s="28"/>
      <c r="D247" s="131"/>
      <c r="E247" s="131"/>
      <c r="F247" s="264"/>
      <c r="G247" s="199"/>
      <c r="H247" s="27"/>
      <c r="I247" s="77"/>
      <c r="J247" s="217"/>
      <c r="K247" s="166"/>
      <c r="L247" s="27"/>
      <c r="M247" s="73"/>
      <c r="N247" s="32"/>
      <c r="O247" s="28"/>
      <c r="P247" s="27"/>
      <c r="Q247" s="32"/>
      <c r="R247" s="33"/>
    </row>
    <row r="248" spans="3:18" s="4" customFormat="1" ht="19.7" customHeight="1">
      <c r="C248" s="28"/>
      <c r="D248" s="131"/>
      <c r="E248" s="131"/>
      <c r="F248" s="264"/>
      <c r="G248" s="199"/>
      <c r="H248" s="27"/>
      <c r="I248" s="77"/>
      <c r="J248" s="217"/>
      <c r="K248" s="166"/>
      <c r="L248" s="27"/>
      <c r="M248" s="73"/>
      <c r="N248" s="32"/>
      <c r="O248" s="28"/>
      <c r="P248" s="27"/>
      <c r="Q248" s="32"/>
      <c r="R248" s="33"/>
    </row>
    <row r="249" spans="3:18" s="4" customFormat="1" ht="19.7" customHeight="1">
      <c r="C249" s="28"/>
      <c r="D249" s="131"/>
      <c r="E249" s="131"/>
      <c r="F249" s="264"/>
      <c r="G249" s="199"/>
      <c r="H249" s="27"/>
      <c r="I249" s="77"/>
      <c r="J249" s="217"/>
      <c r="K249" s="1325"/>
      <c r="L249" s="27"/>
      <c r="M249" s="73"/>
      <c r="N249" s="32"/>
      <c r="O249" s="28"/>
      <c r="P249" s="27"/>
      <c r="Q249" s="32"/>
      <c r="R249" s="33"/>
    </row>
    <row r="250" spans="3:18" s="4" customFormat="1" ht="19.7" customHeight="1">
      <c r="C250" s="28"/>
      <c r="D250" s="28"/>
      <c r="E250" s="28"/>
      <c r="F250" s="264"/>
      <c r="G250" s="199"/>
      <c r="H250" s="27"/>
      <c r="I250" s="77"/>
      <c r="J250" s="217"/>
      <c r="K250" s="166"/>
      <c r="L250" s="27"/>
      <c r="M250" s="73"/>
      <c r="N250" s="32"/>
      <c r="O250" s="28"/>
      <c r="P250" s="27"/>
      <c r="Q250" s="32"/>
      <c r="R250" s="33"/>
    </row>
    <row r="251" spans="3:18" s="4" customFormat="1" ht="19.7" customHeight="1">
      <c r="C251" s="28"/>
      <c r="D251" s="131"/>
      <c r="E251" s="131"/>
      <c r="F251" s="264"/>
      <c r="G251" s="199"/>
      <c r="H251" s="27"/>
      <c r="I251" s="77"/>
      <c r="J251" s="217"/>
      <c r="K251" s="166"/>
      <c r="L251" s="27"/>
      <c r="M251" s="73"/>
      <c r="N251" s="32"/>
      <c r="O251" s="28"/>
      <c r="P251" s="27"/>
      <c r="Q251" s="32"/>
      <c r="R251" s="33"/>
    </row>
    <row r="252" spans="3:18" s="4" customFormat="1" ht="19.7" customHeight="1">
      <c r="C252" s="28"/>
      <c r="D252" s="131"/>
      <c r="E252" s="131"/>
      <c r="F252" s="264"/>
      <c r="G252" s="199"/>
      <c r="H252" s="27"/>
      <c r="I252" s="77"/>
      <c r="J252" s="217"/>
      <c r="K252" s="166"/>
      <c r="L252" s="27"/>
      <c r="M252" s="73"/>
      <c r="N252" s="32"/>
      <c r="O252" s="28"/>
      <c r="P252" s="27"/>
      <c r="Q252" s="32"/>
      <c r="R252" s="33"/>
    </row>
    <row r="253" spans="3:18" s="4" customFormat="1" ht="19.7" customHeight="1">
      <c r="C253" s="28"/>
      <c r="D253" s="28"/>
      <c r="E253" s="28"/>
      <c r="F253" s="264"/>
      <c r="G253" s="199"/>
      <c r="H253" s="27"/>
      <c r="I253" s="77"/>
      <c r="J253" s="217"/>
      <c r="K253" s="166"/>
      <c r="L253" s="27"/>
      <c r="M253" s="73"/>
      <c r="N253" s="32"/>
      <c r="O253" s="28"/>
      <c r="P253" s="27"/>
      <c r="Q253" s="32"/>
      <c r="R253" s="33"/>
    </row>
    <row r="254" spans="3:18" s="4" customFormat="1" ht="19.350000000000001" customHeight="1">
      <c r="C254" s="28"/>
      <c r="D254" s="131"/>
      <c r="E254" s="131"/>
      <c r="F254" s="264"/>
      <c r="G254" s="199"/>
      <c r="H254" s="27"/>
      <c r="I254" s="77"/>
      <c r="J254" s="217"/>
      <c r="K254" s="166"/>
      <c r="L254" s="27"/>
      <c r="M254" s="73"/>
      <c r="N254" s="32"/>
      <c r="O254" s="28"/>
      <c r="P254" s="27"/>
      <c r="Q254" s="32"/>
      <c r="R254" s="33"/>
    </row>
    <row r="255" spans="3:18" s="4" customFormat="1" ht="19.7" customHeight="1">
      <c r="C255" s="28"/>
      <c r="D255" s="28"/>
      <c r="E255" s="28"/>
      <c r="F255" s="201"/>
      <c r="G255" s="826"/>
      <c r="H255" s="27"/>
      <c r="I255" s="77"/>
      <c r="J255" s="217"/>
      <c r="K255" s="134"/>
      <c r="L255" s="27"/>
      <c r="M255" s="27"/>
      <c r="N255" s="32"/>
      <c r="O255" s="28"/>
      <c r="P255" s="27"/>
      <c r="Q255" s="32"/>
      <c r="R255" s="33"/>
    </row>
    <row r="256" spans="3:18" s="4" customFormat="1" ht="19.7" customHeight="1">
      <c r="C256" s="28"/>
      <c r="D256" s="28"/>
      <c r="E256" s="28"/>
      <c r="F256" s="1326">
        <f>SUM(I205:I255)</f>
        <v>0</v>
      </c>
      <c r="G256" s="826"/>
      <c r="H256" s="27"/>
      <c r="I256" s="77"/>
      <c r="J256" s="217"/>
      <c r="K256" s="73"/>
      <c r="L256" s="27"/>
      <c r="M256" s="27"/>
      <c r="N256" s="32"/>
      <c r="O256" s="28"/>
      <c r="P256" s="27"/>
      <c r="Q256" s="32"/>
      <c r="R256" s="33"/>
    </row>
    <row r="257" spans="1:18" s="4" customFormat="1" ht="19.7" customHeight="1">
      <c r="C257" s="28"/>
      <c r="D257" s="28"/>
      <c r="E257" s="28"/>
      <c r="F257" s="73"/>
      <c r="G257" s="826"/>
      <c r="H257" s="27"/>
      <c r="I257" s="77"/>
      <c r="J257" s="217"/>
      <c r="K257" s="73"/>
      <c r="L257" s="27"/>
      <c r="M257" s="27"/>
      <c r="N257" s="32"/>
      <c r="O257" s="28"/>
      <c r="P257" s="27"/>
      <c r="Q257" s="32"/>
      <c r="R257" s="33"/>
    </row>
    <row r="258" spans="1:18" s="4" customFormat="1" ht="19.7" customHeight="1">
      <c r="C258" s="28"/>
      <c r="D258" s="28"/>
      <c r="E258" s="28"/>
      <c r="F258" s="73"/>
      <c r="G258" s="826"/>
      <c r="H258" s="27"/>
      <c r="I258" s="77"/>
      <c r="J258" s="217"/>
      <c r="K258" s="73"/>
      <c r="L258" s="73"/>
      <c r="M258" s="27"/>
      <c r="N258" s="32"/>
      <c r="O258" s="28"/>
      <c r="P258" s="27"/>
      <c r="Q258" s="32"/>
      <c r="R258" s="33"/>
    </row>
    <row r="259" spans="1:18">
      <c r="A259" s="4"/>
      <c r="B259" s="4"/>
      <c r="C259" s="28"/>
      <c r="D259" s="28"/>
      <c r="E259" s="28"/>
      <c r="F259" s="73"/>
      <c r="G259" s="826"/>
      <c r="H259" s="27"/>
      <c r="I259" s="77"/>
      <c r="J259" s="217"/>
      <c r="K259" s="73"/>
      <c r="L259" s="27"/>
      <c r="M259" s="27"/>
      <c r="N259" s="32"/>
      <c r="O259" s="28"/>
      <c r="P259" s="27"/>
      <c r="Q259" s="32"/>
      <c r="R259" s="33"/>
    </row>
    <row r="260" spans="1:18">
      <c r="I260" s="1327"/>
    </row>
  </sheetData>
  <autoFilter ref="A8:R144" xr:uid="{C36AA1BD-1E0D-40CC-81B9-08CE59FA8C0A}"/>
  <mergeCells count="11">
    <mergeCell ref="C5:E5"/>
    <mergeCell ref="H5:H6"/>
    <mergeCell ref="I5:I6"/>
    <mergeCell ref="C6:E6"/>
    <mergeCell ref="D102:F102"/>
    <mergeCell ref="C2:E2"/>
    <mergeCell ref="H2:J2"/>
    <mergeCell ref="B3:B4"/>
    <mergeCell ref="C3:E3"/>
    <mergeCell ref="I3:L4"/>
    <mergeCell ref="C4:E4"/>
  </mergeCells>
  <phoneticPr fontId="2"/>
  <pageMargins left="0" right="0" top="0" bottom="0" header="0" footer="0"/>
  <pageSetup paperSize="8" scale="65" orientation="portrait" r:id="rId1"/>
  <legacy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F063083B-81E5-4440-8975-592D03558AC5}">
          <xm:sqref>K106:K107 JG106:JG107 TC106:TC107 ACY106:ACY107 AMU106:AMU107 AWQ106:AWQ107 BGM106:BGM107 BQI106:BQI107 CAE106:CAE107 CKA106:CKA107 CTW106:CTW107 DDS106:DDS107 DNO106:DNO107 DXK106:DXK107 EHG106:EHG107 ERC106:ERC107 FAY106:FAY107 FKU106:FKU107 FUQ106:FUQ107 GEM106:GEM107 GOI106:GOI107 GYE106:GYE107 HIA106:HIA107 HRW106:HRW107 IBS106:IBS107 ILO106:ILO107 IVK106:IVK107 JFG106:JFG107 JPC106:JPC107 JYY106:JYY107 KIU106:KIU107 KSQ106:KSQ107 LCM106:LCM107 LMI106:LMI107 LWE106:LWE107 MGA106:MGA107 MPW106:MPW107 MZS106:MZS107 NJO106:NJO107 NTK106:NTK107 ODG106:ODG107 ONC106:ONC107 OWY106:OWY107 PGU106:PGU107 PQQ106:PQQ107 QAM106:QAM107 QKI106:QKI107 QUE106:QUE107 REA106:REA107 RNW106:RNW107 RXS106:RXS107 SHO106:SHO107 SRK106:SRK107 TBG106:TBG107 TLC106:TLC107 TUY106:TUY107 UEU106:UEU107 UOQ106:UOQ107 UYM106:UYM107 VII106:VII107 VSE106:VSE107 WCA106:WCA107 WLW106:WLW107 WVS106:WVS107 K65642:K65643 JG65642:JG65643 TC65642:TC65643 ACY65642:ACY65643 AMU65642:AMU65643 AWQ65642:AWQ65643 BGM65642:BGM65643 BQI65642:BQI65643 CAE65642:CAE65643 CKA65642:CKA65643 CTW65642:CTW65643 DDS65642:DDS65643 DNO65642:DNO65643 DXK65642:DXK65643 EHG65642:EHG65643 ERC65642:ERC65643 FAY65642:FAY65643 FKU65642:FKU65643 FUQ65642:FUQ65643 GEM65642:GEM65643 GOI65642:GOI65643 GYE65642:GYE65643 HIA65642:HIA65643 HRW65642:HRW65643 IBS65642:IBS65643 ILO65642:ILO65643 IVK65642:IVK65643 JFG65642:JFG65643 JPC65642:JPC65643 JYY65642:JYY65643 KIU65642:KIU65643 KSQ65642:KSQ65643 LCM65642:LCM65643 LMI65642:LMI65643 LWE65642:LWE65643 MGA65642:MGA65643 MPW65642:MPW65643 MZS65642:MZS65643 NJO65642:NJO65643 NTK65642:NTK65643 ODG65642:ODG65643 ONC65642:ONC65643 OWY65642:OWY65643 PGU65642:PGU65643 PQQ65642:PQQ65643 QAM65642:QAM65643 QKI65642:QKI65643 QUE65642:QUE65643 REA65642:REA65643 RNW65642:RNW65643 RXS65642:RXS65643 SHO65642:SHO65643 SRK65642:SRK65643 TBG65642:TBG65643 TLC65642:TLC65643 TUY65642:TUY65643 UEU65642:UEU65643 UOQ65642:UOQ65643 UYM65642:UYM65643 VII65642:VII65643 VSE65642:VSE65643 WCA65642:WCA65643 WLW65642:WLW65643 WVS65642:WVS65643 K131178:K131179 JG131178:JG131179 TC131178:TC131179 ACY131178:ACY131179 AMU131178:AMU131179 AWQ131178:AWQ131179 BGM131178:BGM131179 BQI131178:BQI131179 CAE131178:CAE131179 CKA131178:CKA131179 CTW131178:CTW131179 DDS131178:DDS131179 DNO131178:DNO131179 DXK131178:DXK131179 EHG131178:EHG131179 ERC131178:ERC131179 FAY131178:FAY131179 FKU131178:FKU131179 FUQ131178:FUQ131179 GEM131178:GEM131179 GOI131178:GOI131179 GYE131178:GYE131179 HIA131178:HIA131179 HRW131178:HRW131179 IBS131178:IBS131179 ILO131178:ILO131179 IVK131178:IVK131179 JFG131178:JFG131179 JPC131178:JPC131179 JYY131178:JYY131179 KIU131178:KIU131179 KSQ131178:KSQ131179 LCM131178:LCM131179 LMI131178:LMI131179 LWE131178:LWE131179 MGA131178:MGA131179 MPW131178:MPW131179 MZS131178:MZS131179 NJO131178:NJO131179 NTK131178:NTK131179 ODG131178:ODG131179 ONC131178:ONC131179 OWY131178:OWY131179 PGU131178:PGU131179 PQQ131178:PQQ131179 QAM131178:QAM131179 QKI131178:QKI131179 QUE131178:QUE131179 REA131178:REA131179 RNW131178:RNW131179 RXS131178:RXS131179 SHO131178:SHO131179 SRK131178:SRK131179 TBG131178:TBG131179 TLC131178:TLC131179 TUY131178:TUY131179 UEU131178:UEU131179 UOQ131178:UOQ131179 UYM131178:UYM131179 VII131178:VII131179 VSE131178:VSE131179 WCA131178:WCA131179 WLW131178:WLW131179 WVS131178:WVS131179 K196714:K196715 JG196714:JG196715 TC196714:TC196715 ACY196714:ACY196715 AMU196714:AMU196715 AWQ196714:AWQ196715 BGM196714:BGM196715 BQI196714:BQI196715 CAE196714:CAE196715 CKA196714:CKA196715 CTW196714:CTW196715 DDS196714:DDS196715 DNO196714:DNO196715 DXK196714:DXK196715 EHG196714:EHG196715 ERC196714:ERC196715 FAY196714:FAY196715 FKU196714:FKU196715 FUQ196714:FUQ196715 GEM196714:GEM196715 GOI196714:GOI196715 GYE196714:GYE196715 HIA196714:HIA196715 HRW196714:HRW196715 IBS196714:IBS196715 ILO196714:ILO196715 IVK196714:IVK196715 JFG196714:JFG196715 JPC196714:JPC196715 JYY196714:JYY196715 KIU196714:KIU196715 KSQ196714:KSQ196715 LCM196714:LCM196715 LMI196714:LMI196715 LWE196714:LWE196715 MGA196714:MGA196715 MPW196714:MPW196715 MZS196714:MZS196715 NJO196714:NJO196715 NTK196714:NTK196715 ODG196714:ODG196715 ONC196714:ONC196715 OWY196714:OWY196715 PGU196714:PGU196715 PQQ196714:PQQ196715 QAM196714:QAM196715 QKI196714:QKI196715 QUE196714:QUE196715 REA196714:REA196715 RNW196714:RNW196715 RXS196714:RXS196715 SHO196714:SHO196715 SRK196714:SRK196715 TBG196714:TBG196715 TLC196714:TLC196715 TUY196714:TUY196715 UEU196714:UEU196715 UOQ196714:UOQ196715 UYM196714:UYM196715 VII196714:VII196715 VSE196714:VSE196715 WCA196714:WCA196715 WLW196714:WLW196715 WVS196714:WVS196715 K262250:K262251 JG262250:JG262251 TC262250:TC262251 ACY262250:ACY262251 AMU262250:AMU262251 AWQ262250:AWQ262251 BGM262250:BGM262251 BQI262250:BQI262251 CAE262250:CAE262251 CKA262250:CKA262251 CTW262250:CTW262251 DDS262250:DDS262251 DNO262250:DNO262251 DXK262250:DXK262251 EHG262250:EHG262251 ERC262250:ERC262251 FAY262250:FAY262251 FKU262250:FKU262251 FUQ262250:FUQ262251 GEM262250:GEM262251 GOI262250:GOI262251 GYE262250:GYE262251 HIA262250:HIA262251 HRW262250:HRW262251 IBS262250:IBS262251 ILO262250:ILO262251 IVK262250:IVK262251 JFG262250:JFG262251 JPC262250:JPC262251 JYY262250:JYY262251 KIU262250:KIU262251 KSQ262250:KSQ262251 LCM262250:LCM262251 LMI262250:LMI262251 LWE262250:LWE262251 MGA262250:MGA262251 MPW262250:MPW262251 MZS262250:MZS262251 NJO262250:NJO262251 NTK262250:NTK262251 ODG262250:ODG262251 ONC262250:ONC262251 OWY262250:OWY262251 PGU262250:PGU262251 PQQ262250:PQQ262251 QAM262250:QAM262251 QKI262250:QKI262251 QUE262250:QUE262251 REA262250:REA262251 RNW262250:RNW262251 RXS262250:RXS262251 SHO262250:SHO262251 SRK262250:SRK262251 TBG262250:TBG262251 TLC262250:TLC262251 TUY262250:TUY262251 UEU262250:UEU262251 UOQ262250:UOQ262251 UYM262250:UYM262251 VII262250:VII262251 VSE262250:VSE262251 WCA262250:WCA262251 WLW262250:WLW262251 WVS262250:WVS262251 K327786:K327787 JG327786:JG327787 TC327786:TC327787 ACY327786:ACY327787 AMU327786:AMU327787 AWQ327786:AWQ327787 BGM327786:BGM327787 BQI327786:BQI327787 CAE327786:CAE327787 CKA327786:CKA327787 CTW327786:CTW327787 DDS327786:DDS327787 DNO327786:DNO327787 DXK327786:DXK327787 EHG327786:EHG327787 ERC327786:ERC327787 FAY327786:FAY327787 FKU327786:FKU327787 FUQ327786:FUQ327787 GEM327786:GEM327787 GOI327786:GOI327787 GYE327786:GYE327787 HIA327786:HIA327787 HRW327786:HRW327787 IBS327786:IBS327787 ILO327786:ILO327787 IVK327786:IVK327787 JFG327786:JFG327787 JPC327786:JPC327787 JYY327786:JYY327787 KIU327786:KIU327787 KSQ327786:KSQ327787 LCM327786:LCM327787 LMI327786:LMI327787 LWE327786:LWE327787 MGA327786:MGA327787 MPW327786:MPW327787 MZS327786:MZS327787 NJO327786:NJO327787 NTK327786:NTK327787 ODG327786:ODG327787 ONC327786:ONC327787 OWY327786:OWY327787 PGU327786:PGU327787 PQQ327786:PQQ327787 QAM327786:QAM327787 QKI327786:QKI327787 QUE327786:QUE327787 REA327786:REA327787 RNW327786:RNW327787 RXS327786:RXS327787 SHO327786:SHO327787 SRK327786:SRK327787 TBG327786:TBG327787 TLC327786:TLC327787 TUY327786:TUY327787 UEU327786:UEU327787 UOQ327786:UOQ327787 UYM327786:UYM327787 VII327786:VII327787 VSE327786:VSE327787 WCA327786:WCA327787 WLW327786:WLW327787 WVS327786:WVS327787 K393322:K393323 JG393322:JG393323 TC393322:TC393323 ACY393322:ACY393323 AMU393322:AMU393323 AWQ393322:AWQ393323 BGM393322:BGM393323 BQI393322:BQI393323 CAE393322:CAE393323 CKA393322:CKA393323 CTW393322:CTW393323 DDS393322:DDS393323 DNO393322:DNO393323 DXK393322:DXK393323 EHG393322:EHG393323 ERC393322:ERC393323 FAY393322:FAY393323 FKU393322:FKU393323 FUQ393322:FUQ393323 GEM393322:GEM393323 GOI393322:GOI393323 GYE393322:GYE393323 HIA393322:HIA393323 HRW393322:HRW393323 IBS393322:IBS393323 ILO393322:ILO393323 IVK393322:IVK393323 JFG393322:JFG393323 JPC393322:JPC393323 JYY393322:JYY393323 KIU393322:KIU393323 KSQ393322:KSQ393323 LCM393322:LCM393323 LMI393322:LMI393323 LWE393322:LWE393323 MGA393322:MGA393323 MPW393322:MPW393323 MZS393322:MZS393323 NJO393322:NJO393323 NTK393322:NTK393323 ODG393322:ODG393323 ONC393322:ONC393323 OWY393322:OWY393323 PGU393322:PGU393323 PQQ393322:PQQ393323 QAM393322:QAM393323 QKI393322:QKI393323 QUE393322:QUE393323 REA393322:REA393323 RNW393322:RNW393323 RXS393322:RXS393323 SHO393322:SHO393323 SRK393322:SRK393323 TBG393322:TBG393323 TLC393322:TLC393323 TUY393322:TUY393323 UEU393322:UEU393323 UOQ393322:UOQ393323 UYM393322:UYM393323 VII393322:VII393323 VSE393322:VSE393323 WCA393322:WCA393323 WLW393322:WLW393323 WVS393322:WVS393323 K458858:K458859 JG458858:JG458859 TC458858:TC458859 ACY458858:ACY458859 AMU458858:AMU458859 AWQ458858:AWQ458859 BGM458858:BGM458859 BQI458858:BQI458859 CAE458858:CAE458859 CKA458858:CKA458859 CTW458858:CTW458859 DDS458858:DDS458859 DNO458858:DNO458859 DXK458858:DXK458859 EHG458858:EHG458859 ERC458858:ERC458859 FAY458858:FAY458859 FKU458858:FKU458859 FUQ458858:FUQ458859 GEM458858:GEM458859 GOI458858:GOI458859 GYE458858:GYE458859 HIA458858:HIA458859 HRW458858:HRW458859 IBS458858:IBS458859 ILO458858:ILO458859 IVK458858:IVK458859 JFG458858:JFG458859 JPC458858:JPC458859 JYY458858:JYY458859 KIU458858:KIU458859 KSQ458858:KSQ458859 LCM458858:LCM458859 LMI458858:LMI458859 LWE458858:LWE458859 MGA458858:MGA458859 MPW458858:MPW458859 MZS458858:MZS458859 NJO458858:NJO458859 NTK458858:NTK458859 ODG458858:ODG458859 ONC458858:ONC458859 OWY458858:OWY458859 PGU458858:PGU458859 PQQ458858:PQQ458859 QAM458858:QAM458859 QKI458858:QKI458859 QUE458858:QUE458859 REA458858:REA458859 RNW458858:RNW458859 RXS458858:RXS458859 SHO458858:SHO458859 SRK458858:SRK458859 TBG458858:TBG458859 TLC458858:TLC458859 TUY458858:TUY458859 UEU458858:UEU458859 UOQ458858:UOQ458859 UYM458858:UYM458859 VII458858:VII458859 VSE458858:VSE458859 WCA458858:WCA458859 WLW458858:WLW458859 WVS458858:WVS458859 K524394:K524395 JG524394:JG524395 TC524394:TC524395 ACY524394:ACY524395 AMU524394:AMU524395 AWQ524394:AWQ524395 BGM524394:BGM524395 BQI524394:BQI524395 CAE524394:CAE524395 CKA524394:CKA524395 CTW524394:CTW524395 DDS524394:DDS524395 DNO524394:DNO524395 DXK524394:DXK524395 EHG524394:EHG524395 ERC524394:ERC524395 FAY524394:FAY524395 FKU524394:FKU524395 FUQ524394:FUQ524395 GEM524394:GEM524395 GOI524394:GOI524395 GYE524394:GYE524395 HIA524394:HIA524395 HRW524394:HRW524395 IBS524394:IBS524395 ILO524394:ILO524395 IVK524394:IVK524395 JFG524394:JFG524395 JPC524394:JPC524395 JYY524394:JYY524395 KIU524394:KIU524395 KSQ524394:KSQ524395 LCM524394:LCM524395 LMI524394:LMI524395 LWE524394:LWE524395 MGA524394:MGA524395 MPW524394:MPW524395 MZS524394:MZS524395 NJO524394:NJO524395 NTK524394:NTK524395 ODG524394:ODG524395 ONC524394:ONC524395 OWY524394:OWY524395 PGU524394:PGU524395 PQQ524394:PQQ524395 QAM524394:QAM524395 QKI524394:QKI524395 QUE524394:QUE524395 REA524394:REA524395 RNW524394:RNW524395 RXS524394:RXS524395 SHO524394:SHO524395 SRK524394:SRK524395 TBG524394:TBG524395 TLC524394:TLC524395 TUY524394:TUY524395 UEU524394:UEU524395 UOQ524394:UOQ524395 UYM524394:UYM524395 VII524394:VII524395 VSE524394:VSE524395 WCA524394:WCA524395 WLW524394:WLW524395 WVS524394:WVS524395 K589930:K589931 JG589930:JG589931 TC589930:TC589931 ACY589930:ACY589931 AMU589930:AMU589931 AWQ589930:AWQ589931 BGM589930:BGM589931 BQI589930:BQI589931 CAE589930:CAE589931 CKA589930:CKA589931 CTW589930:CTW589931 DDS589930:DDS589931 DNO589930:DNO589931 DXK589930:DXK589931 EHG589930:EHG589931 ERC589930:ERC589931 FAY589930:FAY589931 FKU589930:FKU589931 FUQ589930:FUQ589931 GEM589930:GEM589931 GOI589930:GOI589931 GYE589930:GYE589931 HIA589930:HIA589931 HRW589930:HRW589931 IBS589930:IBS589931 ILO589930:ILO589931 IVK589930:IVK589931 JFG589930:JFG589931 JPC589930:JPC589931 JYY589930:JYY589931 KIU589930:KIU589931 KSQ589930:KSQ589931 LCM589930:LCM589931 LMI589930:LMI589931 LWE589930:LWE589931 MGA589930:MGA589931 MPW589930:MPW589931 MZS589930:MZS589931 NJO589930:NJO589931 NTK589930:NTK589931 ODG589930:ODG589931 ONC589930:ONC589931 OWY589930:OWY589931 PGU589930:PGU589931 PQQ589930:PQQ589931 QAM589930:QAM589931 QKI589930:QKI589931 QUE589930:QUE589931 REA589930:REA589931 RNW589930:RNW589931 RXS589930:RXS589931 SHO589930:SHO589931 SRK589930:SRK589931 TBG589930:TBG589931 TLC589930:TLC589931 TUY589930:TUY589931 UEU589930:UEU589931 UOQ589930:UOQ589931 UYM589930:UYM589931 VII589930:VII589931 VSE589930:VSE589931 WCA589930:WCA589931 WLW589930:WLW589931 WVS589930:WVS589931 K655466:K655467 JG655466:JG655467 TC655466:TC655467 ACY655466:ACY655467 AMU655466:AMU655467 AWQ655466:AWQ655467 BGM655466:BGM655467 BQI655466:BQI655467 CAE655466:CAE655467 CKA655466:CKA655467 CTW655466:CTW655467 DDS655466:DDS655467 DNO655466:DNO655467 DXK655466:DXK655467 EHG655466:EHG655467 ERC655466:ERC655467 FAY655466:FAY655467 FKU655466:FKU655467 FUQ655466:FUQ655467 GEM655466:GEM655467 GOI655466:GOI655467 GYE655466:GYE655467 HIA655466:HIA655467 HRW655466:HRW655467 IBS655466:IBS655467 ILO655466:ILO655467 IVK655466:IVK655467 JFG655466:JFG655467 JPC655466:JPC655467 JYY655466:JYY655467 KIU655466:KIU655467 KSQ655466:KSQ655467 LCM655466:LCM655467 LMI655466:LMI655467 LWE655466:LWE655467 MGA655466:MGA655467 MPW655466:MPW655467 MZS655466:MZS655467 NJO655466:NJO655467 NTK655466:NTK655467 ODG655466:ODG655467 ONC655466:ONC655467 OWY655466:OWY655467 PGU655466:PGU655467 PQQ655466:PQQ655467 QAM655466:QAM655467 QKI655466:QKI655467 QUE655466:QUE655467 REA655466:REA655467 RNW655466:RNW655467 RXS655466:RXS655467 SHO655466:SHO655467 SRK655466:SRK655467 TBG655466:TBG655467 TLC655466:TLC655467 TUY655466:TUY655467 UEU655466:UEU655467 UOQ655466:UOQ655467 UYM655466:UYM655467 VII655466:VII655467 VSE655466:VSE655467 WCA655466:WCA655467 WLW655466:WLW655467 WVS655466:WVS655467 K721002:K721003 JG721002:JG721003 TC721002:TC721003 ACY721002:ACY721003 AMU721002:AMU721003 AWQ721002:AWQ721003 BGM721002:BGM721003 BQI721002:BQI721003 CAE721002:CAE721003 CKA721002:CKA721003 CTW721002:CTW721003 DDS721002:DDS721003 DNO721002:DNO721003 DXK721002:DXK721003 EHG721002:EHG721003 ERC721002:ERC721003 FAY721002:FAY721003 FKU721002:FKU721003 FUQ721002:FUQ721003 GEM721002:GEM721003 GOI721002:GOI721003 GYE721002:GYE721003 HIA721002:HIA721003 HRW721002:HRW721003 IBS721002:IBS721003 ILO721002:ILO721003 IVK721002:IVK721003 JFG721002:JFG721003 JPC721002:JPC721003 JYY721002:JYY721003 KIU721002:KIU721003 KSQ721002:KSQ721003 LCM721002:LCM721003 LMI721002:LMI721003 LWE721002:LWE721003 MGA721002:MGA721003 MPW721002:MPW721003 MZS721002:MZS721003 NJO721002:NJO721003 NTK721002:NTK721003 ODG721002:ODG721003 ONC721002:ONC721003 OWY721002:OWY721003 PGU721002:PGU721003 PQQ721002:PQQ721003 QAM721002:QAM721003 QKI721002:QKI721003 QUE721002:QUE721003 REA721002:REA721003 RNW721002:RNW721003 RXS721002:RXS721003 SHO721002:SHO721003 SRK721002:SRK721003 TBG721002:TBG721003 TLC721002:TLC721003 TUY721002:TUY721003 UEU721002:UEU721003 UOQ721002:UOQ721003 UYM721002:UYM721003 VII721002:VII721003 VSE721002:VSE721003 WCA721002:WCA721003 WLW721002:WLW721003 WVS721002:WVS721003 K786538:K786539 JG786538:JG786539 TC786538:TC786539 ACY786538:ACY786539 AMU786538:AMU786539 AWQ786538:AWQ786539 BGM786538:BGM786539 BQI786538:BQI786539 CAE786538:CAE786539 CKA786538:CKA786539 CTW786538:CTW786539 DDS786538:DDS786539 DNO786538:DNO786539 DXK786538:DXK786539 EHG786538:EHG786539 ERC786538:ERC786539 FAY786538:FAY786539 FKU786538:FKU786539 FUQ786538:FUQ786539 GEM786538:GEM786539 GOI786538:GOI786539 GYE786538:GYE786539 HIA786538:HIA786539 HRW786538:HRW786539 IBS786538:IBS786539 ILO786538:ILO786539 IVK786538:IVK786539 JFG786538:JFG786539 JPC786538:JPC786539 JYY786538:JYY786539 KIU786538:KIU786539 KSQ786538:KSQ786539 LCM786538:LCM786539 LMI786538:LMI786539 LWE786538:LWE786539 MGA786538:MGA786539 MPW786538:MPW786539 MZS786538:MZS786539 NJO786538:NJO786539 NTK786538:NTK786539 ODG786538:ODG786539 ONC786538:ONC786539 OWY786538:OWY786539 PGU786538:PGU786539 PQQ786538:PQQ786539 QAM786538:QAM786539 QKI786538:QKI786539 QUE786538:QUE786539 REA786538:REA786539 RNW786538:RNW786539 RXS786538:RXS786539 SHO786538:SHO786539 SRK786538:SRK786539 TBG786538:TBG786539 TLC786538:TLC786539 TUY786538:TUY786539 UEU786538:UEU786539 UOQ786538:UOQ786539 UYM786538:UYM786539 VII786538:VII786539 VSE786538:VSE786539 WCA786538:WCA786539 WLW786538:WLW786539 WVS786538:WVS786539 K852074:K852075 JG852074:JG852075 TC852074:TC852075 ACY852074:ACY852075 AMU852074:AMU852075 AWQ852074:AWQ852075 BGM852074:BGM852075 BQI852074:BQI852075 CAE852074:CAE852075 CKA852074:CKA852075 CTW852074:CTW852075 DDS852074:DDS852075 DNO852074:DNO852075 DXK852074:DXK852075 EHG852074:EHG852075 ERC852074:ERC852075 FAY852074:FAY852075 FKU852074:FKU852075 FUQ852074:FUQ852075 GEM852074:GEM852075 GOI852074:GOI852075 GYE852074:GYE852075 HIA852074:HIA852075 HRW852074:HRW852075 IBS852074:IBS852075 ILO852074:ILO852075 IVK852074:IVK852075 JFG852074:JFG852075 JPC852074:JPC852075 JYY852074:JYY852075 KIU852074:KIU852075 KSQ852074:KSQ852075 LCM852074:LCM852075 LMI852074:LMI852075 LWE852074:LWE852075 MGA852074:MGA852075 MPW852074:MPW852075 MZS852074:MZS852075 NJO852074:NJO852075 NTK852074:NTK852075 ODG852074:ODG852075 ONC852074:ONC852075 OWY852074:OWY852075 PGU852074:PGU852075 PQQ852074:PQQ852075 QAM852074:QAM852075 QKI852074:QKI852075 QUE852074:QUE852075 REA852074:REA852075 RNW852074:RNW852075 RXS852074:RXS852075 SHO852074:SHO852075 SRK852074:SRK852075 TBG852074:TBG852075 TLC852074:TLC852075 TUY852074:TUY852075 UEU852074:UEU852075 UOQ852074:UOQ852075 UYM852074:UYM852075 VII852074:VII852075 VSE852074:VSE852075 WCA852074:WCA852075 WLW852074:WLW852075 WVS852074:WVS852075 K917610:K917611 JG917610:JG917611 TC917610:TC917611 ACY917610:ACY917611 AMU917610:AMU917611 AWQ917610:AWQ917611 BGM917610:BGM917611 BQI917610:BQI917611 CAE917610:CAE917611 CKA917610:CKA917611 CTW917610:CTW917611 DDS917610:DDS917611 DNO917610:DNO917611 DXK917610:DXK917611 EHG917610:EHG917611 ERC917610:ERC917611 FAY917610:FAY917611 FKU917610:FKU917611 FUQ917610:FUQ917611 GEM917610:GEM917611 GOI917610:GOI917611 GYE917610:GYE917611 HIA917610:HIA917611 HRW917610:HRW917611 IBS917610:IBS917611 ILO917610:ILO917611 IVK917610:IVK917611 JFG917610:JFG917611 JPC917610:JPC917611 JYY917610:JYY917611 KIU917610:KIU917611 KSQ917610:KSQ917611 LCM917610:LCM917611 LMI917610:LMI917611 LWE917610:LWE917611 MGA917610:MGA917611 MPW917610:MPW917611 MZS917610:MZS917611 NJO917610:NJO917611 NTK917610:NTK917611 ODG917610:ODG917611 ONC917610:ONC917611 OWY917610:OWY917611 PGU917610:PGU917611 PQQ917610:PQQ917611 QAM917610:QAM917611 QKI917610:QKI917611 QUE917610:QUE917611 REA917610:REA917611 RNW917610:RNW917611 RXS917610:RXS917611 SHO917610:SHO917611 SRK917610:SRK917611 TBG917610:TBG917611 TLC917610:TLC917611 TUY917610:TUY917611 UEU917610:UEU917611 UOQ917610:UOQ917611 UYM917610:UYM917611 VII917610:VII917611 VSE917610:VSE917611 WCA917610:WCA917611 WLW917610:WLW917611 WVS917610:WVS917611 K983146:K983147 JG983146:JG983147 TC983146:TC983147 ACY983146:ACY983147 AMU983146:AMU983147 AWQ983146:AWQ983147 BGM983146:BGM983147 BQI983146:BQI983147 CAE983146:CAE983147 CKA983146:CKA983147 CTW983146:CTW983147 DDS983146:DDS983147 DNO983146:DNO983147 DXK983146:DXK983147 EHG983146:EHG983147 ERC983146:ERC983147 FAY983146:FAY983147 FKU983146:FKU983147 FUQ983146:FUQ983147 GEM983146:GEM983147 GOI983146:GOI983147 GYE983146:GYE983147 HIA983146:HIA983147 HRW983146:HRW983147 IBS983146:IBS983147 ILO983146:ILO983147 IVK983146:IVK983147 JFG983146:JFG983147 JPC983146:JPC983147 JYY983146:JYY983147 KIU983146:KIU983147 KSQ983146:KSQ983147 LCM983146:LCM983147 LMI983146:LMI983147 LWE983146:LWE983147 MGA983146:MGA983147 MPW983146:MPW983147 MZS983146:MZS983147 NJO983146:NJO983147 NTK983146:NTK983147 ODG983146:ODG983147 ONC983146:ONC983147 OWY983146:OWY983147 PGU983146:PGU983147 PQQ983146:PQQ983147 QAM983146:QAM983147 QKI983146:QKI983147 QUE983146:QUE983147 REA983146:REA983147 RNW983146:RNW983147 RXS983146:RXS983147 SHO983146:SHO983147 SRK983146:SRK983147 TBG983146:TBG983147 TLC983146:TLC983147 TUY983146:TUY983147 UEU983146:UEU983147 UOQ983146:UOQ983147 UYM983146:UYM983147 VII983146:VII983147 VSE983146:VSE983147 WCA983146:WCA983147 WLW983146:WLW983147 WVS983146:WVS983147 L75 JH75 TD75 ACZ75 AMV75 AWR75 BGN75 BQJ75 CAF75 CKB75 CTX75 DDT75 DNP75 DXL75 EHH75 ERD75 FAZ75 FKV75 FUR75 GEN75 GOJ75 GYF75 HIB75 HRX75 IBT75 ILP75 IVL75 JFH75 JPD75 JYZ75 KIV75 KSR75 LCN75 LMJ75 LWF75 MGB75 MPX75 MZT75 NJP75 NTL75 ODH75 OND75 OWZ75 PGV75 PQR75 QAN75 QKJ75 QUF75 REB75 RNX75 RXT75 SHP75 SRL75 TBH75 TLD75 TUZ75 UEV75 UOR75 UYN75 VIJ75 VSF75 WCB75 WLX75 WVT75 L65611 JH65611 TD65611 ACZ65611 AMV65611 AWR65611 BGN65611 BQJ65611 CAF65611 CKB65611 CTX65611 DDT65611 DNP65611 DXL65611 EHH65611 ERD65611 FAZ65611 FKV65611 FUR65611 GEN65611 GOJ65611 GYF65611 HIB65611 HRX65611 IBT65611 ILP65611 IVL65611 JFH65611 JPD65611 JYZ65611 KIV65611 KSR65611 LCN65611 LMJ65611 LWF65611 MGB65611 MPX65611 MZT65611 NJP65611 NTL65611 ODH65611 OND65611 OWZ65611 PGV65611 PQR65611 QAN65611 QKJ65611 QUF65611 REB65611 RNX65611 RXT65611 SHP65611 SRL65611 TBH65611 TLD65611 TUZ65611 UEV65611 UOR65611 UYN65611 VIJ65611 VSF65611 WCB65611 WLX65611 WVT65611 L131147 JH131147 TD131147 ACZ131147 AMV131147 AWR131147 BGN131147 BQJ131147 CAF131147 CKB131147 CTX131147 DDT131147 DNP131147 DXL131147 EHH131147 ERD131147 FAZ131147 FKV131147 FUR131147 GEN131147 GOJ131147 GYF131147 HIB131147 HRX131147 IBT131147 ILP131147 IVL131147 JFH131147 JPD131147 JYZ131147 KIV131147 KSR131147 LCN131147 LMJ131147 LWF131147 MGB131147 MPX131147 MZT131147 NJP131147 NTL131147 ODH131147 OND131147 OWZ131147 PGV131147 PQR131147 QAN131147 QKJ131147 QUF131147 REB131147 RNX131147 RXT131147 SHP131147 SRL131147 TBH131147 TLD131147 TUZ131147 UEV131147 UOR131147 UYN131147 VIJ131147 VSF131147 WCB131147 WLX131147 WVT131147 L196683 JH196683 TD196683 ACZ196683 AMV196683 AWR196683 BGN196683 BQJ196683 CAF196683 CKB196683 CTX196683 DDT196683 DNP196683 DXL196683 EHH196683 ERD196683 FAZ196683 FKV196683 FUR196683 GEN196683 GOJ196683 GYF196683 HIB196683 HRX196683 IBT196683 ILP196683 IVL196683 JFH196683 JPD196683 JYZ196683 KIV196683 KSR196683 LCN196683 LMJ196683 LWF196683 MGB196683 MPX196683 MZT196683 NJP196683 NTL196683 ODH196683 OND196683 OWZ196683 PGV196683 PQR196683 QAN196683 QKJ196683 QUF196683 REB196683 RNX196683 RXT196683 SHP196683 SRL196683 TBH196683 TLD196683 TUZ196683 UEV196683 UOR196683 UYN196683 VIJ196683 VSF196683 WCB196683 WLX196683 WVT196683 L262219 JH262219 TD262219 ACZ262219 AMV262219 AWR262219 BGN262219 BQJ262219 CAF262219 CKB262219 CTX262219 DDT262219 DNP262219 DXL262219 EHH262219 ERD262219 FAZ262219 FKV262219 FUR262219 GEN262219 GOJ262219 GYF262219 HIB262219 HRX262219 IBT262219 ILP262219 IVL262219 JFH262219 JPD262219 JYZ262219 KIV262219 KSR262219 LCN262219 LMJ262219 LWF262219 MGB262219 MPX262219 MZT262219 NJP262219 NTL262219 ODH262219 OND262219 OWZ262219 PGV262219 PQR262219 QAN262219 QKJ262219 QUF262219 REB262219 RNX262219 RXT262219 SHP262219 SRL262219 TBH262219 TLD262219 TUZ262219 UEV262219 UOR262219 UYN262219 VIJ262219 VSF262219 WCB262219 WLX262219 WVT262219 L327755 JH327755 TD327755 ACZ327755 AMV327755 AWR327755 BGN327755 BQJ327755 CAF327755 CKB327755 CTX327755 DDT327755 DNP327755 DXL327755 EHH327755 ERD327755 FAZ327755 FKV327755 FUR327755 GEN327755 GOJ327755 GYF327755 HIB327755 HRX327755 IBT327755 ILP327755 IVL327755 JFH327755 JPD327755 JYZ327755 KIV327755 KSR327755 LCN327755 LMJ327755 LWF327755 MGB327755 MPX327755 MZT327755 NJP327755 NTL327755 ODH327755 OND327755 OWZ327755 PGV327755 PQR327755 QAN327755 QKJ327755 QUF327755 REB327755 RNX327755 RXT327755 SHP327755 SRL327755 TBH327755 TLD327755 TUZ327755 UEV327755 UOR327755 UYN327755 VIJ327755 VSF327755 WCB327755 WLX327755 WVT327755 L393291 JH393291 TD393291 ACZ393291 AMV393291 AWR393291 BGN393291 BQJ393291 CAF393291 CKB393291 CTX393291 DDT393291 DNP393291 DXL393291 EHH393291 ERD393291 FAZ393291 FKV393291 FUR393291 GEN393291 GOJ393291 GYF393291 HIB393291 HRX393291 IBT393291 ILP393291 IVL393291 JFH393291 JPD393291 JYZ393291 KIV393291 KSR393291 LCN393291 LMJ393291 LWF393291 MGB393291 MPX393291 MZT393291 NJP393291 NTL393291 ODH393291 OND393291 OWZ393291 PGV393291 PQR393291 QAN393291 QKJ393291 QUF393291 REB393291 RNX393291 RXT393291 SHP393291 SRL393291 TBH393291 TLD393291 TUZ393291 UEV393291 UOR393291 UYN393291 VIJ393291 VSF393291 WCB393291 WLX393291 WVT393291 L458827 JH458827 TD458827 ACZ458827 AMV458827 AWR458827 BGN458827 BQJ458827 CAF458827 CKB458827 CTX458827 DDT458827 DNP458827 DXL458827 EHH458827 ERD458827 FAZ458827 FKV458827 FUR458827 GEN458827 GOJ458827 GYF458827 HIB458827 HRX458827 IBT458827 ILP458827 IVL458827 JFH458827 JPD458827 JYZ458827 KIV458827 KSR458827 LCN458827 LMJ458827 LWF458827 MGB458827 MPX458827 MZT458827 NJP458827 NTL458827 ODH458827 OND458827 OWZ458827 PGV458827 PQR458827 QAN458827 QKJ458827 QUF458827 REB458827 RNX458827 RXT458827 SHP458827 SRL458827 TBH458827 TLD458827 TUZ458827 UEV458827 UOR458827 UYN458827 VIJ458827 VSF458827 WCB458827 WLX458827 WVT458827 L524363 JH524363 TD524363 ACZ524363 AMV524363 AWR524363 BGN524363 BQJ524363 CAF524363 CKB524363 CTX524363 DDT524363 DNP524363 DXL524363 EHH524363 ERD524363 FAZ524363 FKV524363 FUR524363 GEN524363 GOJ524363 GYF524363 HIB524363 HRX524363 IBT524363 ILP524363 IVL524363 JFH524363 JPD524363 JYZ524363 KIV524363 KSR524363 LCN524363 LMJ524363 LWF524363 MGB524363 MPX524363 MZT524363 NJP524363 NTL524363 ODH524363 OND524363 OWZ524363 PGV524363 PQR524363 QAN524363 QKJ524363 QUF524363 REB524363 RNX524363 RXT524363 SHP524363 SRL524363 TBH524363 TLD524363 TUZ524363 UEV524363 UOR524363 UYN524363 VIJ524363 VSF524363 WCB524363 WLX524363 WVT524363 L589899 JH589899 TD589899 ACZ589899 AMV589899 AWR589899 BGN589899 BQJ589899 CAF589899 CKB589899 CTX589899 DDT589899 DNP589899 DXL589899 EHH589899 ERD589899 FAZ589899 FKV589899 FUR589899 GEN589899 GOJ589899 GYF589899 HIB589899 HRX589899 IBT589899 ILP589899 IVL589899 JFH589899 JPD589899 JYZ589899 KIV589899 KSR589899 LCN589899 LMJ589899 LWF589899 MGB589899 MPX589899 MZT589899 NJP589899 NTL589899 ODH589899 OND589899 OWZ589899 PGV589899 PQR589899 QAN589899 QKJ589899 QUF589899 REB589899 RNX589899 RXT589899 SHP589899 SRL589899 TBH589899 TLD589899 TUZ589899 UEV589899 UOR589899 UYN589899 VIJ589899 VSF589899 WCB589899 WLX589899 WVT589899 L655435 JH655435 TD655435 ACZ655435 AMV655435 AWR655435 BGN655435 BQJ655435 CAF655435 CKB655435 CTX655435 DDT655435 DNP655435 DXL655435 EHH655435 ERD655435 FAZ655435 FKV655435 FUR655435 GEN655435 GOJ655435 GYF655435 HIB655435 HRX655435 IBT655435 ILP655435 IVL655435 JFH655435 JPD655435 JYZ655435 KIV655435 KSR655435 LCN655435 LMJ655435 LWF655435 MGB655435 MPX655435 MZT655435 NJP655435 NTL655435 ODH655435 OND655435 OWZ655435 PGV655435 PQR655435 QAN655435 QKJ655435 QUF655435 REB655435 RNX655435 RXT655435 SHP655435 SRL655435 TBH655435 TLD655435 TUZ655435 UEV655435 UOR655435 UYN655435 VIJ655435 VSF655435 WCB655435 WLX655435 WVT655435 L720971 JH720971 TD720971 ACZ720971 AMV720971 AWR720971 BGN720971 BQJ720971 CAF720971 CKB720971 CTX720971 DDT720971 DNP720971 DXL720971 EHH720971 ERD720971 FAZ720971 FKV720971 FUR720971 GEN720971 GOJ720971 GYF720971 HIB720971 HRX720971 IBT720971 ILP720971 IVL720971 JFH720971 JPD720971 JYZ720971 KIV720971 KSR720971 LCN720971 LMJ720971 LWF720971 MGB720971 MPX720971 MZT720971 NJP720971 NTL720971 ODH720971 OND720971 OWZ720971 PGV720971 PQR720971 QAN720971 QKJ720971 QUF720971 REB720971 RNX720971 RXT720971 SHP720971 SRL720971 TBH720971 TLD720971 TUZ720971 UEV720971 UOR720971 UYN720971 VIJ720971 VSF720971 WCB720971 WLX720971 WVT720971 L786507 JH786507 TD786507 ACZ786507 AMV786507 AWR786507 BGN786507 BQJ786507 CAF786507 CKB786507 CTX786507 DDT786507 DNP786507 DXL786507 EHH786507 ERD786507 FAZ786507 FKV786507 FUR786507 GEN786507 GOJ786507 GYF786507 HIB786507 HRX786507 IBT786507 ILP786507 IVL786507 JFH786507 JPD786507 JYZ786507 KIV786507 KSR786507 LCN786507 LMJ786507 LWF786507 MGB786507 MPX786507 MZT786507 NJP786507 NTL786507 ODH786507 OND786507 OWZ786507 PGV786507 PQR786507 QAN786507 QKJ786507 QUF786507 REB786507 RNX786507 RXT786507 SHP786507 SRL786507 TBH786507 TLD786507 TUZ786507 UEV786507 UOR786507 UYN786507 VIJ786507 VSF786507 WCB786507 WLX786507 WVT786507 L852043 JH852043 TD852043 ACZ852043 AMV852043 AWR852043 BGN852043 BQJ852043 CAF852043 CKB852043 CTX852043 DDT852043 DNP852043 DXL852043 EHH852043 ERD852043 FAZ852043 FKV852043 FUR852043 GEN852043 GOJ852043 GYF852043 HIB852043 HRX852043 IBT852043 ILP852043 IVL852043 JFH852043 JPD852043 JYZ852043 KIV852043 KSR852043 LCN852043 LMJ852043 LWF852043 MGB852043 MPX852043 MZT852043 NJP852043 NTL852043 ODH852043 OND852043 OWZ852043 PGV852043 PQR852043 QAN852043 QKJ852043 QUF852043 REB852043 RNX852043 RXT852043 SHP852043 SRL852043 TBH852043 TLD852043 TUZ852043 UEV852043 UOR852043 UYN852043 VIJ852043 VSF852043 WCB852043 WLX852043 WVT852043 L917579 JH917579 TD917579 ACZ917579 AMV917579 AWR917579 BGN917579 BQJ917579 CAF917579 CKB917579 CTX917579 DDT917579 DNP917579 DXL917579 EHH917579 ERD917579 FAZ917579 FKV917579 FUR917579 GEN917579 GOJ917579 GYF917579 HIB917579 HRX917579 IBT917579 ILP917579 IVL917579 JFH917579 JPD917579 JYZ917579 KIV917579 KSR917579 LCN917579 LMJ917579 LWF917579 MGB917579 MPX917579 MZT917579 NJP917579 NTL917579 ODH917579 OND917579 OWZ917579 PGV917579 PQR917579 QAN917579 QKJ917579 QUF917579 REB917579 RNX917579 RXT917579 SHP917579 SRL917579 TBH917579 TLD917579 TUZ917579 UEV917579 UOR917579 UYN917579 VIJ917579 VSF917579 WCB917579 WLX917579 WVT917579 L983115 JH983115 TD983115 ACZ983115 AMV983115 AWR983115 BGN983115 BQJ983115 CAF983115 CKB983115 CTX983115 DDT983115 DNP983115 DXL983115 EHH983115 ERD983115 FAZ983115 FKV983115 FUR983115 GEN983115 GOJ983115 GYF983115 HIB983115 HRX983115 IBT983115 ILP983115 IVL983115 JFH983115 JPD983115 JYZ983115 KIV983115 KSR983115 LCN983115 LMJ983115 LWF983115 MGB983115 MPX983115 MZT983115 NJP983115 NTL983115 ODH983115 OND983115 OWZ983115 PGV983115 PQR983115 QAN983115 QKJ983115 QUF983115 REB983115 RNX983115 RXT983115 SHP983115 SRL983115 TBH983115 TLD983115 TUZ983115 UEV983115 UOR983115 UYN983115 VIJ983115 VSF983115 WCB983115 WLX983115 WVT983115 K40:L40 JG40:JH40 TC40:TD40 ACY40:ACZ40 AMU40:AMV40 AWQ40:AWR40 BGM40:BGN40 BQI40:BQJ40 CAE40:CAF40 CKA40:CKB40 CTW40:CTX40 DDS40:DDT40 DNO40:DNP40 DXK40:DXL40 EHG40:EHH40 ERC40:ERD40 FAY40:FAZ40 FKU40:FKV40 FUQ40:FUR40 GEM40:GEN40 GOI40:GOJ40 GYE40:GYF40 HIA40:HIB40 HRW40:HRX40 IBS40:IBT40 ILO40:ILP40 IVK40:IVL40 JFG40:JFH40 JPC40:JPD40 JYY40:JYZ40 KIU40:KIV40 KSQ40:KSR40 LCM40:LCN40 LMI40:LMJ40 LWE40:LWF40 MGA40:MGB40 MPW40:MPX40 MZS40:MZT40 NJO40:NJP40 NTK40:NTL40 ODG40:ODH40 ONC40:OND40 OWY40:OWZ40 PGU40:PGV40 PQQ40:PQR40 QAM40:QAN40 QKI40:QKJ40 QUE40:QUF40 REA40:REB40 RNW40:RNX40 RXS40:RXT40 SHO40:SHP40 SRK40:SRL40 TBG40:TBH40 TLC40:TLD40 TUY40:TUZ40 UEU40:UEV40 UOQ40:UOR40 UYM40:UYN40 VII40:VIJ40 VSE40:VSF40 WCA40:WCB40 WLW40:WLX40 WVS40:WVT40 K65576:L65576 JG65576:JH65576 TC65576:TD65576 ACY65576:ACZ65576 AMU65576:AMV65576 AWQ65576:AWR65576 BGM65576:BGN65576 BQI65576:BQJ65576 CAE65576:CAF65576 CKA65576:CKB65576 CTW65576:CTX65576 DDS65576:DDT65576 DNO65576:DNP65576 DXK65576:DXL65576 EHG65576:EHH65576 ERC65576:ERD65576 FAY65576:FAZ65576 FKU65576:FKV65576 FUQ65576:FUR65576 GEM65576:GEN65576 GOI65576:GOJ65576 GYE65576:GYF65576 HIA65576:HIB65576 HRW65576:HRX65576 IBS65576:IBT65576 ILO65576:ILP65576 IVK65576:IVL65576 JFG65576:JFH65576 JPC65576:JPD65576 JYY65576:JYZ65576 KIU65576:KIV65576 KSQ65576:KSR65576 LCM65576:LCN65576 LMI65576:LMJ65576 LWE65576:LWF65576 MGA65576:MGB65576 MPW65576:MPX65576 MZS65576:MZT65576 NJO65576:NJP65576 NTK65576:NTL65576 ODG65576:ODH65576 ONC65576:OND65576 OWY65576:OWZ65576 PGU65576:PGV65576 PQQ65576:PQR65576 QAM65576:QAN65576 QKI65576:QKJ65576 QUE65576:QUF65576 REA65576:REB65576 RNW65576:RNX65576 RXS65576:RXT65576 SHO65576:SHP65576 SRK65576:SRL65576 TBG65576:TBH65576 TLC65576:TLD65576 TUY65576:TUZ65576 UEU65576:UEV65576 UOQ65576:UOR65576 UYM65576:UYN65576 VII65576:VIJ65576 VSE65576:VSF65576 WCA65576:WCB65576 WLW65576:WLX65576 WVS65576:WVT65576 K131112:L131112 JG131112:JH131112 TC131112:TD131112 ACY131112:ACZ131112 AMU131112:AMV131112 AWQ131112:AWR131112 BGM131112:BGN131112 BQI131112:BQJ131112 CAE131112:CAF131112 CKA131112:CKB131112 CTW131112:CTX131112 DDS131112:DDT131112 DNO131112:DNP131112 DXK131112:DXL131112 EHG131112:EHH131112 ERC131112:ERD131112 FAY131112:FAZ131112 FKU131112:FKV131112 FUQ131112:FUR131112 GEM131112:GEN131112 GOI131112:GOJ131112 GYE131112:GYF131112 HIA131112:HIB131112 HRW131112:HRX131112 IBS131112:IBT131112 ILO131112:ILP131112 IVK131112:IVL131112 JFG131112:JFH131112 JPC131112:JPD131112 JYY131112:JYZ131112 KIU131112:KIV131112 KSQ131112:KSR131112 LCM131112:LCN131112 LMI131112:LMJ131112 LWE131112:LWF131112 MGA131112:MGB131112 MPW131112:MPX131112 MZS131112:MZT131112 NJO131112:NJP131112 NTK131112:NTL131112 ODG131112:ODH131112 ONC131112:OND131112 OWY131112:OWZ131112 PGU131112:PGV131112 PQQ131112:PQR131112 QAM131112:QAN131112 QKI131112:QKJ131112 QUE131112:QUF131112 REA131112:REB131112 RNW131112:RNX131112 RXS131112:RXT131112 SHO131112:SHP131112 SRK131112:SRL131112 TBG131112:TBH131112 TLC131112:TLD131112 TUY131112:TUZ131112 UEU131112:UEV131112 UOQ131112:UOR131112 UYM131112:UYN131112 VII131112:VIJ131112 VSE131112:VSF131112 WCA131112:WCB131112 WLW131112:WLX131112 WVS131112:WVT131112 K196648:L196648 JG196648:JH196648 TC196648:TD196648 ACY196648:ACZ196648 AMU196648:AMV196648 AWQ196648:AWR196648 BGM196648:BGN196648 BQI196648:BQJ196648 CAE196648:CAF196648 CKA196648:CKB196648 CTW196648:CTX196648 DDS196648:DDT196648 DNO196648:DNP196648 DXK196648:DXL196648 EHG196648:EHH196648 ERC196648:ERD196648 FAY196648:FAZ196648 FKU196648:FKV196648 FUQ196648:FUR196648 GEM196648:GEN196648 GOI196648:GOJ196648 GYE196648:GYF196648 HIA196648:HIB196648 HRW196648:HRX196648 IBS196648:IBT196648 ILO196648:ILP196648 IVK196648:IVL196648 JFG196648:JFH196648 JPC196648:JPD196648 JYY196648:JYZ196648 KIU196648:KIV196648 KSQ196648:KSR196648 LCM196648:LCN196648 LMI196648:LMJ196648 LWE196648:LWF196648 MGA196648:MGB196648 MPW196648:MPX196648 MZS196648:MZT196648 NJO196648:NJP196648 NTK196648:NTL196648 ODG196648:ODH196648 ONC196648:OND196648 OWY196648:OWZ196648 PGU196648:PGV196648 PQQ196648:PQR196648 QAM196648:QAN196648 QKI196648:QKJ196648 QUE196648:QUF196648 REA196648:REB196648 RNW196648:RNX196648 RXS196648:RXT196648 SHO196648:SHP196648 SRK196648:SRL196648 TBG196648:TBH196648 TLC196648:TLD196648 TUY196648:TUZ196648 UEU196648:UEV196648 UOQ196648:UOR196648 UYM196648:UYN196648 VII196648:VIJ196648 VSE196648:VSF196648 WCA196648:WCB196648 WLW196648:WLX196648 WVS196648:WVT196648 K262184:L262184 JG262184:JH262184 TC262184:TD262184 ACY262184:ACZ262184 AMU262184:AMV262184 AWQ262184:AWR262184 BGM262184:BGN262184 BQI262184:BQJ262184 CAE262184:CAF262184 CKA262184:CKB262184 CTW262184:CTX262184 DDS262184:DDT262184 DNO262184:DNP262184 DXK262184:DXL262184 EHG262184:EHH262184 ERC262184:ERD262184 FAY262184:FAZ262184 FKU262184:FKV262184 FUQ262184:FUR262184 GEM262184:GEN262184 GOI262184:GOJ262184 GYE262184:GYF262184 HIA262184:HIB262184 HRW262184:HRX262184 IBS262184:IBT262184 ILO262184:ILP262184 IVK262184:IVL262184 JFG262184:JFH262184 JPC262184:JPD262184 JYY262184:JYZ262184 KIU262184:KIV262184 KSQ262184:KSR262184 LCM262184:LCN262184 LMI262184:LMJ262184 LWE262184:LWF262184 MGA262184:MGB262184 MPW262184:MPX262184 MZS262184:MZT262184 NJO262184:NJP262184 NTK262184:NTL262184 ODG262184:ODH262184 ONC262184:OND262184 OWY262184:OWZ262184 PGU262184:PGV262184 PQQ262184:PQR262184 QAM262184:QAN262184 QKI262184:QKJ262184 QUE262184:QUF262184 REA262184:REB262184 RNW262184:RNX262184 RXS262184:RXT262184 SHO262184:SHP262184 SRK262184:SRL262184 TBG262184:TBH262184 TLC262184:TLD262184 TUY262184:TUZ262184 UEU262184:UEV262184 UOQ262184:UOR262184 UYM262184:UYN262184 VII262184:VIJ262184 VSE262184:VSF262184 WCA262184:WCB262184 WLW262184:WLX262184 WVS262184:WVT262184 K327720:L327720 JG327720:JH327720 TC327720:TD327720 ACY327720:ACZ327720 AMU327720:AMV327720 AWQ327720:AWR327720 BGM327720:BGN327720 BQI327720:BQJ327720 CAE327720:CAF327720 CKA327720:CKB327720 CTW327720:CTX327720 DDS327720:DDT327720 DNO327720:DNP327720 DXK327720:DXL327720 EHG327720:EHH327720 ERC327720:ERD327720 FAY327720:FAZ327720 FKU327720:FKV327720 FUQ327720:FUR327720 GEM327720:GEN327720 GOI327720:GOJ327720 GYE327720:GYF327720 HIA327720:HIB327720 HRW327720:HRX327720 IBS327720:IBT327720 ILO327720:ILP327720 IVK327720:IVL327720 JFG327720:JFH327720 JPC327720:JPD327720 JYY327720:JYZ327720 KIU327720:KIV327720 KSQ327720:KSR327720 LCM327720:LCN327720 LMI327720:LMJ327720 LWE327720:LWF327720 MGA327720:MGB327720 MPW327720:MPX327720 MZS327720:MZT327720 NJO327720:NJP327720 NTK327720:NTL327720 ODG327720:ODH327720 ONC327720:OND327720 OWY327720:OWZ327720 PGU327720:PGV327720 PQQ327720:PQR327720 QAM327720:QAN327720 QKI327720:QKJ327720 QUE327720:QUF327720 REA327720:REB327720 RNW327720:RNX327720 RXS327720:RXT327720 SHO327720:SHP327720 SRK327720:SRL327720 TBG327720:TBH327720 TLC327720:TLD327720 TUY327720:TUZ327720 UEU327720:UEV327720 UOQ327720:UOR327720 UYM327720:UYN327720 VII327720:VIJ327720 VSE327720:VSF327720 WCA327720:WCB327720 WLW327720:WLX327720 WVS327720:WVT327720 K393256:L393256 JG393256:JH393256 TC393256:TD393256 ACY393256:ACZ393256 AMU393256:AMV393256 AWQ393256:AWR393256 BGM393256:BGN393256 BQI393256:BQJ393256 CAE393256:CAF393256 CKA393256:CKB393256 CTW393256:CTX393256 DDS393256:DDT393256 DNO393256:DNP393256 DXK393256:DXL393256 EHG393256:EHH393256 ERC393256:ERD393256 FAY393256:FAZ393256 FKU393256:FKV393256 FUQ393256:FUR393256 GEM393256:GEN393256 GOI393256:GOJ393256 GYE393256:GYF393256 HIA393256:HIB393256 HRW393256:HRX393256 IBS393256:IBT393256 ILO393256:ILP393256 IVK393256:IVL393256 JFG393256:JFH393256 JPC393256:JPD393256 JYY393256:JYZ393256 KIU393256:KIV393256 KSQ393256:KSR393256 LCM393256:LCN393256 LMI393256:LMJ393256 LWE393256:LWF393256 MGA393256:MGB393256 MPW393256:MPX393256 MZS393256:MZT393256 NJO393256:NJP393256 NTK393256:NTL393256 ODG393256:ODH393256 ONC393256:OND393256 OWY393256:OWZ393256 PGU393256:PGV393256 PQQ393256:PQR393256 QAM393256:QAN393256 QKI393256:QKJ393256 QUE393256:QUF393256 REA393256:REB393256 RNW393256:RNX393256 RXS393256:RXT393256 SHO393256:SHP393256 SRK393256:SRL393256 TBG393256:TBH393256 TLC393256:TLD393256 TUY393256:TUZ393256 UEU393256:UEV393256 UOQ393256:UOR393256 UYM393256:UYN393256 VII393256:VIJ393256 VSE393256:VSF393256 WCA393256:WCB393256 WLW393256:WLX393256 WVS393256:WVT393256 K458792:L458792 JG458792:JH458792 TC458792:TD458792 ACY458792:ACZ458792 AMU458792:AMV458792 AWQ458792:AWR458792 BGM458792:BGN458792 BQI458792:BQJ458792 CAE458792:CAF458792 CKA458792:CKB458792 CTW458792:CTX458792 DDS458792:DDT458792 DNO458792:DNP458792 DXK458792:DXL458792 EHG458792:EHH458792 ERC458792:ERD458792 FAY458792:FAZ458792 FKU458792:FKV458792 FUQ458792:FUR458792 GEM458792:GEN458792 GOI458792:GOJ458792 GYE458792:GYF458792 HIA458792:HIB458792 HRW458792:HRX458792 IBS458792:IBT458792 ILO458792:ILP458792 IVK458792:IVL458792 JFG458792:JFH458792 JPC458792:JPD458792 JYY458792:JYZ458792 KIU458792:KIV458792 KSQ458792:KSR458792 LCM458792:LCN458792 LMI458792:LMJ458792 LWE458792:LWF458792 MGA458792:MGB458792 MPW458792:MPX458792 MZS458792:MZT458792 NJO458792:NJP458792 NTK458792:NTL458792 ODG458792:ODH458792 ONC458792:OND458792 OWY458792:OWZ458792 PGU458792:PGV458792 PQQ458792:PQR458792 QAM458792:QAN458792 QKI458792:QKJ458792 QUE458792:QUF458792 REA458792:REB458792 RNW458792:RNX458792 RXS458792:RXT458792 SHO458792:SHP458792 SRK458792:SRL458792 TBG458792:TBH458792 TLC458792:TLD458792 TUY458792:TUZ458792 UEU458792:UEV458792 UOQ458792:UOR458792 UYM458792:UYN458792 VII458792:VIJ458792 VSE458792:VSF458792 WCA458792:WCB458792 WLW458792:WLX458792 WVS458792:WVT458792 K524328:L524328 JG524328:JH524328 TC524328:TD524328 ACY524328:ACZ524328 AMU524328:AMV524328 AWQ524328:AWR524328 BGM524328:BGN524328 BQI524328:BQJ524328 CAE524328:CAF524328 CKA524328:CKB524328 CTW524328:CTX524328 DDS524328:DDT524328 DNO524328:DNP524328 DXK524328:DXL524328 EHG524328:EHH524328 ERC524328:ERD524328 FAY524328:FAZ524328 FKU524328:FKV524328 FUQ524328:FUR524328 GEM524328:GEN524328 GOI524328:GOJ524328 GYE524328:GYF524328 HIA524328:HIB524328 HRW524328:HRX524328 IBS524328:IBT524328 ILO524328:ILP524328 IVK524328:IVL524328 JFG524328:JFH524328 JPC524328:JPD524328 JYY524328:JYZ524328 KIU524328:KIV524328 KSQ524328:KSR524328 LCM524328:LCN524328 LMI524328:LMJ524328 LWE524328:LWF524328 MGA524328:MGB524328 MPW524328:MPX524328 MZS524328:MZT524328 NJO524328:NJP524328 NTK524328:NTL524328 ODG524328:ODH524328 ONC524328:OND524328 OWY524328:OWZ524328 PGU524328:PGV524328 PQQ524328:PQR524328 QAM524328:QAN524328 QKI524328:QKJ524328 QUE524328:QUF524328 REA524328:REB524328 RNW524328:RNX524328 RXS524328:RXT524328 SHO524328:SHP524328 SRK524328:SRL524328 TBG524328:TBH524328 TLC524328:TLD524328 TUY524328:TUZ524328 UEU524328:UEV524328 UOQ524328:UOR524328 UYM524328:UYN524328 VII524328:VIJ524328 VSE524328:VSF524328 WCA524328:WCB524328 WLW524328:WLX524328 WVS524328:WVT524328 K589864:L589864 JG589864:JH589864 TC589864:TD589864 ACY589864:ACZ589864 AMU589864:AMV589864 AWQ589864:AWR589864 BGM589864:BGN589864 BQI589864:BQJ589864 CAE589864:CAF589864 CKA589864:CKB589864 CTW589864:CTX589864 DDS589864:DDT589864 DNO589864:DNP589864 DXK589864:DXL589864 EHG589864:EHH589864 ERC589864:ERD589864 FAY589864:FAZ589864 FKU589864:FKV589864 FUQ589864:FUR589864 GEM589864:GEN589864 GOI589864:GOJ589864 GYE589864:GYF589864 HIA589864:HIB589864 HRW589864:HRX589864 IBS589864:IBT589864 ILO589864:ILP589864 IVK589864:IVL589864 JFG589864:JFH589864 JPC589864:JPD589864 JYY589864:JYZ589864 KIU589864:KIV589864 KSQ589864:KSR589864 LCM589864:LCN589864 LMI589864:LMJ589864 LWE589864:LWF589864 MGA589864:MGB589864 MPW589864:MPX589864 MZS589864:MZT589864 NJO589864:NJP589864 NTK589864:NTL589864 ODG589864:ODH589864 ONC589864:OND589864 OWY589864:OWZ589864 PGU589864:PGV589864 PQQ589864:PQR589864 QAM589864:QAN589864 QKI589864:QKJ589864 QUE589864:QUF589864 REA589864:REB589864 RNW589864:RNX589864 RXS589864:RXT589864 SHO589864:SHP589864 SRK589864:SRL589864 TBG589864:TBH589864 TLC589864:TLD589864 TUY589864:TUZ589864 UEU589864:UEV589864 UOQ589864:UOR589864 UYM589864:UYN589864 VII589864:VIJ589864 VSE589864:VSF589864 WCA589864:WCB589864 WLW589864:WLX589864 WVS589864:WVT589864 K655400:L655400 JG655400:JH655400 TC655400:TD655400 ACY655400:ACZ655400 AMU655400:AMV655400 AWQ655400:AWR655400 BGM655400:BGN655400 BQI655400:BQJ655400 CAE655400:CAF655400 CKA655400:CKB655400 CTW655400:CTX655400 DDS655400:DDT655400 DNO655400:DNP655400 DXK655400:DXL655400 EHG655400:EHH655400 ERC655400:ERD655400 FAY655400:FAZ655400 FKU655400:FKV655400 FUQ655400:FUR655400 GEM655400:GEN655400 GOI655400:GOJ655400 GYE655400:GYF655400 HIA655400:HIB655400 HRW655400:HRX655400 IBS655400:IBT655400 ILO655400:ILP655400 IVK655400:IVL655400 JFG655400:JFH655400 JPC655400:JPD655400 JYY655400:JYZ655400 KIU655400:KIV655400 KSQ655400:KSR655400 LCM655400:LCN655400 LMI655400:LMJ655400 LWE655400:LWF655400 MGA655400:MGB655400 MPW655400:MPX655400 MZS655400:MZT655400 NJO655400:NJP655400 NTK655400:NTL655400 ODG655400:ODH655400 ONC655400:OND655400 OWY655400:OWZ655400 PGU655400:PGV655400 PQQ655400:PQR655400 QAM655400:QAN655400 QKI655400:QKJ655400 QUE655400:QUF655400 REA655400:REB655400 RNW655400:RNX655400 RXS655400:RXT655400 SHO655400:SHP655400 SRK655400:SRL655400 TBG655400:TBH655400 TLC655400:TLD655400 TUY655400:TUZ655400 UEU655400:UEV655400 UOQ655400:UOR655400 UYM655400:UYN655400 VII655400:VIJ655400 VSE655400:VSF655400 WCA655400:WCB655400 WLW655400:WLX655400 WVS655400:WVT655400 K720936:L720936 JG720936:JH720936 TC720936:TD720936 ACY720936:ACZ720936 AMU720936:AMV720936 AWQ720936:AWR720936 BGM720936:BGN720936 BQI720936:BQJ720936 CAE720936:CAF720936 CKA720936:CKB720936 CTW720936:CTX720936 DDS720936:DDT720936 DNO720936:DNP720936 DXK720936:DXL720936 EHG720936:EHH720936 ERC720936:ERD720936 FAY720936:FAZ720936 FKU720936:FKV720936 FUQ720936:FUR720936 GEM720936:GEN720936 GOI720936:GOJ720936 GYE720936:GYF720936 HIA720936:HIB720936 HRW720936:HRX720936 IBS720936:IBT720936 ILO720936:ILP720936 IVK720936:IVL720936 JFG720936:JFH720936 JPC720936:JPD720936 JYY720936:JYZ720936 KIU720936:KIV720936 KSQ720936:KSR720936 LCM720936:LCN720936 LMI720936:LMJ720936 LWE720936:LWF720936 MGA720936:MGB720936 MPW720936:MPX720936 MZS720936:MZT720936 NJO720936:NJP720936 NTK720936:NTL720936 ODG720936:ODH720936 ONC720936:OND720936 OWY720936:OWZ720936 PGU720936:PGV720936 PQQ720936:PQR720936 QAM720936:QAN720936 QKI720936:QKJ720936 QUE720936:QUF720936 REA720936:REB720936 RNW720936:RNX720936 RXS720936:RXT720936 SHO720936:SHP720936 SRK720936:SRL720936 TBG720936:TBH720936 TLC720936:TLD720936 TUY720936:TUZ720936 UEU720936:UEV720936 UOQ720936:UOR720936 UYM720936:UYN720936 VII720936:VIJ720936 VSE720936:VSF720936 WCA720936:WCB720936 WLW720936:WLX720936 WVS720936:WVT720936 K786472:L786472 JG786472:JH786472 TC786472:TD786472 ACY786472:ACZ786472 AMU786472:AMV786472 AWQ786472:AWR786472 BGM786472:BGN786472 BQI786472:BQJ786472 CAE786472:CAF786472 CKA786472:CKB786472 CTW786472:CTX786472 DDS786472:DDT786472 DNO786472:DNP786472 DXK786472:DXL786472 EHG786472:EHH786472 ERC786472:ERD786472 FAY786472:FAZ786472 FKU786472:FKV786472 FUQ786472:FUR786472 GEM786472:GEN786472 GOI786472:GOJ786472 GYE786472:GYF786472 HIA786472:HIB786472 HRW786472:HRX786472 IBS786472:IBT786472 ILO786472:ILP786472 IVK786472:IVL786472 JFG786472:JFH786472 JPC786472:JPD786472 JYY786472:JYZ786472 KIU786472:KIV786472 KSQ786472:KSR786472 LCM786472:LCN786472 LMI786472:LMJ786472 LWE786472:LWF786472 MGA786472:MGB786472 MPW786472:MPX786472 MZS786472:MZT786472 NJO786472:NJP786472 NTK786472:NTL786472 ODG786472:ODH786472 ONC786472:OND786472 OWY786472:OWZ786472 PGU786472:PGV786472 PQQ786472:PQR786472 QAM786472:QAN786472 QKI786472:QKJ786472 QUE786472:QUF786472 REA786472:REB786472 RNW786472:RNX786472 RXS786472:RXT786472 SHO786472:SHP786472 SRK786472:SRL786472 TBG786472:TBH786472 TLC786472:TLD786472 TUY786472:TUZ786472 UEU786472:UEV786472 UOQ786472:UOR786472 UYM786472:UYN786472 VII786472:VIJ786472 VSE786472:VSF786472 WCA786472:WCB786472 WLW786472:WLX786472 WVS786472:WVT786472 K852008:L852008 JG852008:JH852008 TC852008:TD852008 ACY852008:ACZ852008 AMU852008:AMV852008 AWQ852008:AWR852008 BGM852008:BGN852008 BQI852008:BQJ852008 CAE852008:CAF852008 CKA852008:CKB852008 CTW852008:CTX852008 DDS852008:DDT852008 DNO852008:DNP852008 DXK852008:DXL852008 EHG852008:EHH852008 ERC852008:ERD852008 FAY852008:FAZ852008 FKU852008:FKV852008 FUQ852008:FUR852008 GEM852008:GEN852008 GOI852008:GOJ852008 GYE852008:GYF852008 HIA852008:HIB852008 HRW852008:HRX852008 IBS852008:IBT852008 ILO852008:ILP852008 IVK852008:IVL852008 JFG852008:JFH852008 JPC852008:JPD852008 JYY852008:JYZ852008 KIU852008:KIV852008 KSQ852008:KSR852008 LCM852008:LCN852008 LMI852008:LMJ852008 LWE852008:LWF852008 MGA852008:MGB852008 MPW852008:MPX852008 MZS852008:MZT852008 NJO852008:NJP852008 NTK852008:NTL852008 ODG852008:ODH852008 ONC852008:OND852008 OWY852008:OWZ852008 PGU852008:PGV852008 PQQ852008:PQR852008 QAM852008:QAN852008 QKI852008:QKJ852008 QUE852008:QUF852008 REA852008:REB852008 RNW852008:RNX852008 RXS852008:RXT852008 SHO852008:SHP852008 SRK852008:SRL852008 TBG852008:TBH852008 TLC852008:TLD852008 TUY852008:TUZ852008 UEU852008:UEV852008 UOQ852008:UOR852008 UYM852008:UYN852008 VII852008:VIJ852008 VSE852008:VSF852008 WCA852008:WCB852008 WLW852008:WLX852008 WVS852008:WVT852008 K917544:L917544 JG917544:JH917544 TC917544:TD917544 ACY917544:ACZ917544 AMU917544:AMV917544 AWQ917544:AWR917544 BGM917544:BGN917544 BQI917544:BQJ917544 CAE917544:CAF917544 CKA917544:CKB917544 CTW917544:CTX917544 DDS917544:DDT917544 DNO917544:DNP917544 DXK917544:DXL917544 EHG917544:EHH917544 ERC917544:ERD917544 FAY917544:FAZ917544 FKU917544:FKV917544 FUQ917544:FUR917544 GEM917544:GEN917544 GOI917544:GOJ917544 GYE917544:GYF917544 HIA917544:HIB917544 HRW917544:HRX917544 IBS917544:IBT917544 ILO917544:ILP917544 IVK917544:IVL917544 JFG917544:JFH917544 JPC917544:JPD917544 JYY917544:JYZ917544 KIU917544:KIV917544 KSQ917544:KSR917544 LCM917544:LCN917544 LMI917544:LMJ917544 LWE917544:LWF917544 MGA917544:MGB917544 MPW917544:MPX917544 MZS917544:MZT917544 NJO917544:NJP917544 NTK917544:NTL917544 ODG917544:ODH917544 ONC917544:OND917544 OWY917544:OWZ917544 PGU917544:PGV917544 PQQ917544:PQR917544 QAM917544:QAN917544 QKI917544:QKJ917544 QUE917544:QUF917544 REA917544:REB917544 RNW917544:RNX917544 RXS917544:RXT917544 SHO917544:SHP917544 SRK917544:SRL917544 TBG917544:TBH917544 TLC917544:TLD917544 TUY917544:TUZ917544 UEU917544:UEV917544 UOQ917544:UOR917544 UYM917544:UYN917544 VII917544:VIJ917544 VSE917544:VSF917544 WCA917544:WCB917544 WLW917544:WLX917544 WVS917544:WVT917544 K983080:L983080 JG983080:JH983080 TC983080:TD983080 ACY983080:ACZ983080 AMU983080:AMV983080 AWQ983080:AWR983080 BGM983080:BGN983080 BQI983080:BQJ983080 CAE983080:CAF983080 CKA983080:CKB983080 CTW983080:CTX983080 DDS983080:DDT983080 DNO983080:DNP983080 DXK983080:DXL983080 EHG983080:EHH983080 ERC983080:ERD983080 FAY983080:FAZ983080 FKU983080:FKV983080 FUQ983080:FUR983080 GEM983080:GEN983080 GOI983080:GOJ983080 GYE983080:GYF983080 HIA983080:HIB983080 HRW983080:HRX983080 IBS983080:IBT983080 ILO983080:ILP983080 IVK983080:IVL983080 JFG983080:JFH983080 JPC983080:JPD983080 JYY983080:JYZ983080 KIU983080:KIV983080 KSQ983080:KSR983080 LCM983080:LCN983080 LMI983080:LMJ983080 LWE983080:LWF983080 MGA983080:MGB983080 MPW983080:MPX983080 MZS983080:MZT983080 NJO983080:NJP983080 NTK983080:NTL983080 ODG983080:ODH983080 ONC983080:OND983080 OWY983080:OWZ983080 PGU983080:PGV983080 PQQ983080:PQR983080 QAM983080:QAN983080 QKI983080:QKJ983080 QUE983080:QUF983080 REA983080:REB983080 RNW983080:RNX983080 RXS983080:RXT983080 SHO983080:SHP983080 SRK983080:SRL983080 TBG983080:TBH983080 TLC983080:TLD983080 TUY983080:TUZ983080 UEU983080:UEV983080 UOQ983080:UOR983080 UYM983080:UYN983080 VII983080:VIJ983080 VSE983080:VSF983080 WCA983080:WCB983080 WLW983080:WLX983080 WVS983080:WVT983080 K81 JG81 TC81 ACY81 AMU81 AWQ81 BGM81 BQI81 CAE81 CKA81 CTW81 DDS81 DNO81 DXK81 EHG81 ERC81 FAY81 FKU81 FUQ81 GEM81 GOI81 GYE81 HIA81 HRW81 IBS81 ILO81 IVK81 JFG81 JPC81 JYY81 KIU81 KSQ81 LCM81 LMI81 LWE81 MGA81 MPW81 MZS81 NJO81 NTK81 ODG81 ONC81 OWY81 PGU81 PQQ81 QAM81 QKI81 QUE81 REA81 RNW81 RXS81 SHO81 SRK81 TBG81 TLC81 TUY81 UEU81 UOQ81 UYM81 VII81 VSE81 WCA81 WLW81 WVS81 K65617 JG65617 TC65617 ACY65617 AMU65617 AWQ65617 BGM65617 BQI65617 CAE65617 CKA65617 CTW65617 DDS65617 DNO65617 DXK65617 EHG65617 ERC65617 FAY65617 FKU65617 FUQ65617 GEM65617 GOI65617 GYE65617 HIA65617 HRW65617 IBS65617 ILO65617 IVK65617 JFG65617 JPC65617 JYY65617 KIU65617 KSQ65617 LCM65617 LMI65617 LWE65617 MGA65617 MPW65617 MZS65617 NJO65617 NTK65617 ODG65617 ONC65617 OWY65617 PGU65617 PQQ65617 QAM65617 QKI65617 QUE65617 REA65617 RNW65617 RXS65617 SHO65617 SRK65617 TBG65617 TLC65617 TUY65617 UEU65617 UOQ65617 UYM65617 VII65617 VSE65617 WCA65617 WLW65617 WVS65617 K131153 JG131153 TC131153 ACY131153 AMU131153 AWQ131153 BGM131153 BQI131153 CAE131153 CKA131153 CTW131153 DDS131153 DNO131153 DXK131153 EHG131153 ERC131153 FAY131153 FKU131153 FUQ131153 GEM131153 GOI131153 GYE131153 HIA131153 HRW131153 IBS131153 ILO131153 IVK131153 JFG131153 JPC131153 JYY131153 KIU131153 KSQ131153 LCM131153 LMI131153 LWE131153 MGA131153 MPW131153 MZS131153 NJO131153 NTK131153 ODG131153 ONC131153 OWY131153 PGU131153 PQQ131153 QAM131153 QKI131153 QUE131153 REA131153 RNW131153 RXS131153 SHO131153 SRK131153 TBG131153 TLC131153 TUY131153 UEU131153 UOQ131153 UYM131153 VII131153 VSE131153 WCA131153 WLW131153 WVS131153 K196689 JG196689 TC196689 ACY196689 AMU196689 AWQ196689 BGM196689 BQI196689 CAE196689 CKA196689 CTW196689 DDS196689 DNO196689 DXK196689 EHG196689 ERC196689 FAY196689 FKU196689 FUQ196689 GEM196689 GOI196689 GYE196689 HIA196689 HRW196689 IBS196689 ILO196689 IVK196689 JFG196689 JPC196689 JYY196689 KIU196689 KSQ196689 LCM196689 LMI196689 LWE196689 MGA196689 MPW196689 MZS196689 NJO196689 NTK196689 ODG196689 ONC196689 OWY196689 PGU196689 PQQ196689 QAM196689 QKI196689 QUE196689 REA196689 RNW196689 RXS196689 SHO196689 SRK196689 TBG196689 TLC196689 TUY196689 UEU196689 UOQ196689 UYM196689 VII196689 VSE196689 WCA196689 WLW196689 WVS196689 K262225 JG262225 TC262225 ACY262225 AMU262225 AWQ262225 BGM262225 BQI262225 CAE262225 CKA262225 CTW262225 DDS262225 DNO262225 DXK262225 EHG262225 ERC262225 FAY262225 FKU262225 FUQ262225 GEM262225 GOI262225 GYE262225 HIA262225 HRW262225 IBS262225 ILO262225 IVK262225 JFG262225 JPC262225 JYY262225 KIU262225 KSQ262225 LCM262225 LMI262225 LWE262225 MGA262225 MPW262225 MZS262225 NJO262225 NTK262225 ODG262225 ONC262225 OWY262225 PGU262225 PQQ262225 QAM262225 QKI262225 QUE262225 REA262225 RNW262225 RXS262225 SHO262225 SRK262225 TBG262225 TLC262225 TUY262225 UEU262225 UOQ262225 UYM262225 VII262225 VSE262225 WCA262225 WLW262225 WVS262225 K327761 JG327761 TC327761 ACY327761 AMU327761 AWQ327761 BGM327761 BQI327761 CAE327761 CKA327761 CTW327761 DDS327761 DNO327761 DXK327761 EHG327761 ERC327761 FAY327761 FKU327761 FUQ327761 GEM327761 GOI327761 GYE327761 HIA327761 HRW327761 IBS327761 ILO327761 IVK327761 JFG327761 JPC327761 JYY327761 KIU327761 KSQ327761 LCM327761 LMI327761 LWE327761 MGA327761 MPW327761 MZS327761 NJO327761 NTK327761 ODG327761 ONC327761 OWY327761 PGU327761 PQQ327761 QAM327761 QKI327761 QUE327761 REA327761 RNW327761 RXS327761 SHO327761 SRK327761 TBG327761 TLC327761 TUY327761 UEU327761 UOQ327761 UYM327761 VII327761 VSE327761 WCA327761 WLW327761 WVS327761 K393297 JG393297 TC393297 ACY393297 AMU393297 AWQ393297 BGM393297 BQI393297 CAE393297 CKA393297 CTW393297 DDS393297 DNO393297 DXK393297 EHG393297 ERC393297 FAY393297 FKU393297 FUQ393297 GEM393297 GOI393297 GYE393297 HIA393297 HRW393297 IBS393297 ILO393297 IVK393297 JFG393297 JPC393297 JYY393297 KIU393297 KSQ393297 LCM393297 LMI393297 LWE393297 MGA393297 MPW393297 MZS393297 NJO393297 NTK393297 ODG393297 ONC393297 OWY393297 PGU393297 PQQ393297 QAM393297 QKI393297 QUE393297 REA393297 RNW393297 RXS393297 SHO393297 SRK393297 TBG393297 TLC393297 TUY393297 UEU393297 UOQ393297 UYM393297 VII393297 VSE393297 WCA393297 WLW393297 WVS393297 K458833 JG458833 TC458833 ACY458833 AMU458833 AWQ458833 BGM458833 BQI458833 CAE458833 CKA458833 CTW458833 DDS458833 DNO458833 DXK458833 EHG458833 ERC458833 FAY458833 FKU458833 FUQ458833 GEM458833 GOI458833 GYE458833 HIA458833 HRW458833 IBS458833 ILO458833 IVK458833 JFG458833 JPC458833 JYY458833 KIU458833 KSQ458833 LCM458833 LMI458833 LWE458833 MGA458833 MPW458833 MZS458833 NJO458833 NTK458833 ODG458833 ONC458833 OWY458833 PGU458833 PQQ458833 QAM458833 QKI458833 QUE458833 REA458833 RNW458833 RXS458833 SHO458833 SRK458833 TBG458833 TLC458833 TUY458833 UEU458833 UOQ458833 UYM458833 VII458833 VSE458833 WCA458833 WLW458833 WVS458833 K524369 JG524369 TC524369 ACY524369 AMU524369 AWQ524369 BGM524369 BQI524369 CAE524369 CKA524369 CTW524369 DDS524369 DNO524369 DXK524369 EHG524369 ERC524369 FAY524369 FKU524369 FUQ524369 GEM524369 GOI524369 GYE524369 HIA524369 HRW524369 IBS524369 ILO524369 IVK524369 JFG524369 JPC524369 JYY524369 KIU524369 KSQ524369 LCM524369 LMI524369 LWE524369 MGA524369 MPW524369 MZS524369 NJO524369 NTK524369 ODG524369 ONC524369 OWY524369 PGU524369 PQQ524369 QAM524369 QKI524369 QUE524369 REA524369 RNW524369 RXS524369 SHO524369 SRK524369 TBG524369 TLC524369 TUY524369 UEU524369 UOQ524369 UYM524369 VII524369 VSE524369 WCA524369 WLW524369 WVS524369 K589905 JG589905 TC589905 ACY589905 AMU589905 AWQ589905 BGM589905 BQI589905 CAE589905 CKA589905 CTW589905 DDS589905 DNO589905 DXK589905 EHG589905 ERC589905 FAY589905 FKU589905 FUQ589905 GEM589905 GOI589905 GYE589905 HIA589905 HRW589905 IBS589905 ILO589905 IVK589905 JFG589905 JPC589905 JYY589905 KIU589905 KSQ589905 LCM589905 LMI589905 LWE589905 MGA589905 MPW589905 MZS589905 NJO589905 NTK589905 ODG589905 ONC589905 OWY589905 PGU589905 PQQ589905 QAM589905 QKI589905 QUE589905 REA589905 RNW589905 RXS589905 SHO589905 SRK589905 TBG589905 TLC589905 TUY589905 UEU589905 UOQ589905 UYM589905 VII589905 VSE589905 WCA589905 WLW589905 WVS589905 K655441 JG655441 TC655441 ACY655441 AMU655441 AWQ655441 BGM655441 BQI655441 CAE655441 CKA655441 CTW655441 DDS655441 DNO655441 DXK655441 EHG655441 ERC655441 FAY655441 FKU655441 FUQ655441 GEM655441 GOI655441 GYE655441 HIA655441 HRW655441 IBS655441 ILO655441 IVK655441 JFG655441 JPC655441 JYY655441 KIU655441 KSQ655441 LCM655441 LMI655441 LWE655441 MGA655441 MPW655441 MZS655441 NJO655441 NTK655441 ODG655441 ONC655441 OWY655441 PGU655441 PQQ655441 QAM655441 QKI655441 QUE655441 REA655441 RNW655441 RXS655441 SHO655441 SRK655441 TBG655441 TLC655441 TUY655441 UEU655441 UOQ655441 UYM655441 VII655441 VSE655441 WCA655441 WLW655441 WVS655441 K720977 JG720977 TC720977 ACY720977 AMU720977 AWQ720977 BGM720977 BQI720977 CAE720977 CKA720977 CTW720977 DDS720977 DNO720977 DXK720977 EHG720977 ERC720977 FAY720977 FKU720977 FUQ720977 GEM720977 GOI720977 GYE720977 HIA720977 HRW720977 IBS720977 ILO720977 IVK720977 JFG720977 JPC720977 JYY720977 KIU720977 KSQ720977 LCM720977 LMI720977 LWE720977 MGA720977 MPW720977 MZS720977 NJO720977 NTK720977 ODG720977 ONC720977 OWY720977 PGU720977 PQQ720977 QAM720977 QKI720977 QUE720977 REA720977 RNW720977 RXS720977 SHO720977 SRK720977 TBG720977 TLC720977 TUY720977 UEU720977 UOQ720977 UYM720977 VII720977 VSE720977 WCA720977 WLW720977 WVS720977 K786513 JG786513 TC786513 ACY786513 AMU786513 AWQ786513 BGM786513 BQI786513 CAE786513 CKA786513 CTW786513 DDS786513 DNO786513 DXK786513 EHG786513 ERC786513 FAY786513 FKU786513 FUQ786513 GEM786513 GOI786513 GYE786513 HIA786513 HRW786513 IBS786513 ILO786513 IVK786513 JFG786513 JPC786513 JYY786513 KIU786513 KSQ786513 LCM786513 LMI786513 LWE786513 MGA786513 MPW786513 MZS786513 NJO786513 NTK786513 ODG786513 ONC786513 OWY786513 PGU786513 PQQ786513 QAM786513 QKI786513 QUE786513 REA786513 RNW786513 RXS786513 SHO786513 SRK786513 TBG786513 TLC786513 TUY786513 UEU786513 UOQ786513 UYM786513 VII786513 VSE786513 WCA786513 WLW786513 WVS786513 K852049 JG852049 TC852049 ACY852049 AMU852049 AWQ852049 BGM852049 BQI852049 CAE852049 CKA852049 CTW852049 DDS852049 DNO852049 DXK852049 EHG852049 ERC852049 FAY852049 FKU852049 FUQ852049 GEM852049 GOI852049 GYE852049 HIA852049 HRW852049 IBS852049 ILO852049 IVK852049 JFG852049 JPC852049 JYY852049 KIU852049 KSQ852049 LCM852049 LMI852049 LWE852049 MGA852049 MPW852049 MZS852049 NJO852049 NTK852049 ODG852049 ONC852049 OWY852049 PGU852049 PQQ852049 QAM852049 QKI852049 QUE852049 REA852049 RNW852049 RXS852049 SHO852049 SRK852049 TBG852049 TLC852049 TUY852049 UEU852049 UOQ852049 UYM852049 VII852049 VSE852049 WCA852049 WLW852049 WVS852049 K917585 JG917585 TC917585 ACY917585 AMU917585 AWQ917585 BGM917585 BQI917585 CAE917585 CKA917585 CTW917585 DDS917585 DNO917585 DXK917585 EHG917585 ERC917585 FAY917585 FKU917585 FUQ917585 GEM917585 GOI917585 GYE917585 HIA917585 HRW917585 IBS917585 ILO917585 IVK917585 JFG917585 JPC917585 JYY917585 KIU917585 KSQ917585 LCM917585 LMI917585 LWE917585 MGA917585 MPW917585 MZS917585 NJO917585 NTK917585 ODG917585 ONC917585 OWY917585 PGU917585 PQQ917585 QAM917585 QKI917585 QUE917585 REA917585 RNW917585 RXS917585 SHO917585 SRK917585 TBG917585 TLC917585 TUY917585 UEU917585 UOQ917585 UYM917585 VII917585 VSE917585 WCA917585 WLW917585 WVS917585 K983121 JG983121 TC983121 ACY983121 AMU983121 AWQ983121 BGM983121 BQI983121 CAE983121 CKA983121 CTW983121 DDS983121 DNO983121 DXK983121 EHG983121 ERC983121 FAY983121 FKU983121 FUQ983121 GEM983121 GOI983121 GYE983121 HIA983121 HRW983121 IBS983121 ILO983121 IVK983121 JFG983121 JPC983121 JYY983121 KIU983121 KSQ983121 LCM983121 LMI983121 LWE983121 MGA983121 MPW983121 MZS983121 NJO983121 NTK983121 ODG983121 ONC983121 OWY983121 PGU983121 PQQ983121 QAM983121 QKI983121 QUE983121 REA983121 RNW983121 RXS983121 SHO983121 SRK983121 TBG983121 TLC983121 TUY983121 UEU983121 UOQ983121 UYM983121 VII983121 VSE983121 WCA983121 WLW983121 WVS983121 L41:L44 JH41:JH44 TD41:TD44 ACZ41:ACZ44 AMV41:AMV44 AWR41:AWR44 BGN41:BGN44 BQJ41:BQJ44 CAF41:CAF44 CKB41:CKB44 CTX41:CTX44 DDT41:DDT44 DNP41:DNP44 DXL41:DXL44 EHH41:EHH44 ERD41:ERD44 FAZ41:FAZ44 FKV41:FKV44 FUR41:FUR44 GEN41:GEN44 GOJ41:GOJ44 GYF41:GYF44 HIB41:HIB44 HRX41:HRX44 IBT41:IBT44 ILP41:ILP44 IVL41:IVL44 JFH41:JFH44 JPD41:JPD44 JYZ41:JYZ44 KIV41:KIV44 KSR41:KSR44 LCN41:LCN44 LMJ41:LMJ44 LWF41:LWF44 MGB41:MGB44 MPX41:MPX44 MZT41:MZT44 NJP41:NJP44 NTL41:NTL44 ODH41:ODH44 OND41:OND44 OWZ41:OWZ44 PGV41:PGV44 PQR41:PQR44 QAN41:QAN44 QKJ41:QKJ44 QUF41:QUF44 REB41:REB44 RNX41:RNX44 RXT41:RXT44 SHP41:SHP44 SRL41:SRL44 TBH41:TBH44 TLD41:TLD44 TUZ41:TUZ44 UEV41:UEV44 UOR41:UOR44 UYN41:UYN44 VIJ41:VIJ44 VSF41:VSF44 WCB41:WCB44 WLX41:WLX44 WVT41:WVT44 L65577:L65580 JH65577:JH65580 TD65577:TD65580 ACZ65577:ACZ65580 AMV65577:AMV65580 AWR65577:AWR65580 BGN65577:BGN65580 BQJ65577:BQJ65580 CAF65577:CAF65580 CKB65577:CKB65580 CTX65577:CTX65580 DDT65577:DDT65580 DNP65577:DNP65580 DXL65577:DXL65580 EHH65577:EHH65580 ERD65577:ERD65580 FAZ65577:FAZ65580 FKV65577:FKV65580 FUR65577:FUR65580 GEN65577:GEN65580 GOJ65577:GOJ65580 GYF65577:GYF65580 HIB65577:HIB65580 HRX65577:HRX65580 IBT65577:IBT65580 ILP65577:ILP65580 IVL65577:IVL65580 JFH65577:JFH65580 JPD65577:JPD65580 JYZ65577:JYZ65580 KIV65577:KIV65580 KSR65577:KSR65580 LCN65577:LCN65580 LMJ65577:LMJ65580 LWF65577:LWF65580 MGB65577:MGB65580 MPX65577:MPX65580 MZT65577:MZT65580 NJP65577:NJP65580 NTL65577:NTL65580 ODH65577:ODH65580 OND65577:OND65580 OWZ65577:OWZ65580 PGV65577:PGV65580 PQR65577:PQR65580 QAN65577:QAN65580 QKJ65577:QKJ65580 QUF65577:QUF65580 REB65577:REB65580 RNX65577:RNX65580 RXT65577:RXT65580 SHP65577:SHP65580 SRL65577:SRL65580 TBH65577:TBH65580 TLD65577:TLD65580 TUZ65577:TUZ65580 UEV65577:UEV65580 UOR65577:UOR65580 UYN65577:UYN65580 VIJ65577:VIJ65580 VSF65577:VSF65580 WCB65577:WCB65580 WLX65577:WLX65580 WVT65577:WVT65580 L131113:L131116 JH131113:JH131116 TD131113:TD131116 ACZ131113:ACZ131116 AMV131113:AMV131116 AWR131113:AWR131116 BGN131113:BGN131116 BQJ131113:BQJ131116 CAF131113:CAF131116 CKB131113:CKB131116 CTX131113:CTX131116 DDT131113:DDT131116 DNP131113:DNP131116 DXL131113:DXL131116 EHH131113:EHH131116 ERD131113:ERD131116 FAZ131113:FAZ131116 FKV131113:FKV131116 FUR131113:FUR131116 GEN131113:GEN131116 GOJ131113:GOJ131116 GYF131113:GYF131116 HIB131113:HIB131116 HRX131113:HRX131116 IBT131113:IBT131116 ILP131113:ILP131116 IVL131113:IVL131116 JFH131113:JFH131116 JPD131113:JPD131116 JYZ131113:JYZ131116 KIV131113:KIV131116 KSR131113:KSR131116 LCN131113:LCN131116 LMJ131113:LMJ131116 LWF131113:LWF131116 MGB131113:MGB131116 MPX131113:MPX131116 MZT131113:MZT131116 NJP131113:NJP131116 NTL131113:NTL131116 ODH131113:ODH131116 OND131113:OND131116 OWZ131113:OWZ131116 PGV131113:PGV131116 PQR131113:PQR131116 QAN131113:QAN131116 QKJ131113:QKJ131116 QUF131113:QUF131116 REB131113:REB131116 RNX131113:RNX131116 RXT131113:RXT131116 SHP131113:SHP131116 SRL131113:SRL131116 TBH131113:TBH131116 TLD131113:TLD131116 TUZ131113:TUZ131116 UEV131113:UEV131116 UOR131113:UOR131116 UYN131113:UYN131116 VIJ131113:VIJ131116 VSF131113:VSF131116 WCB131113:WCB131116 WLX131113:WLX131116 WVT131113:WVT131116 L196649:L196652 JH196649:JH196652 TD196649:TD196652 ACZ196649:ACZ196652 AMV196649:AMV196652 AWR196649:AWR196652 BGN196649:BGN196652 BQJ196649:BQJ196652 CAF196649:CAF196652 CKB196649:CKB196652 CTX196649:CTX196652 DDT196649:DDT196652 DNP196649:DNP196652 DXL196649:DXL196652 EHH196649:EHH196652 ERD196649:ERD196652 FAZ196649:FAZ196652 FKV196649:FKV196652 FUR196649:FUR196652 GEN196649:GEN196652 GOJ196649:GOJ196652 GYF196649:GYF196652 HIB196649:HIB196652 HRX196649:HRX196652 IBT196649:IBT196652 ILP196649:ILP196652 IVL196649:IVL196652 JFH196649:JFH196652 JPD196649:JPD196652 JYZ196649:JYZ196652 KIV196649:KIV196652 KSR196649:KSR196652 LCN196649:LCN196652 LMJ196649:LMJ196652 LWF196649:LWF196652 MGB196649:MGB196652 MPX196649:MPX196652 MZT196649:MZT196652 NJP196649:NJP196652 NTL196649:NTL196652 ODH196649:ODH196652 OND196649:OND196652 OWZ196649:OWZ196652 PGV196649:PGV196652 PQR196649:PQR196652 QAN196649:QAN196652 QKJ196649:QKJ196652 QUF196649:QUF196652 REB196649:REB196652 RNX196649:RNX196652 RXT196649:RXT196652 SHP196649:SHP196652 SRL196649:SRL196652 TBH196649:TBH196652 TLD196649:TLD196652 TUZ196649:TUZ196652 UEV196649:UEV196652 UOR196649:UOR196652 UYN196649:UYN196652 VIJ196649:VIJ196652 VSF196649:VSF196652 WCB196649:WCB196652 WLX196649:WLX196652 WVT196649:WVT196652 L262185:L262188 JH262185:JH262188 TD262185:TD262188 ACZ262185:ACZ262188 AMV262185:AMV262188 AWR262185:AWR262188 BGN262185:BGN262188 BQJ262185:BQJ262188 CAF262185:CAF262188 CKB262185:CKB262188 CTX262185:CTX262188 DDT262185:DDT262188 DNP262185:DNP262188 DXL262185:DXL262188 EHH262185:EHH262188 ERD262185:ERD262188 FAZ262185:FAZ262188 FKV262185:FKV262188 FUR262185:FUR262188 GEN262185:GEN262188 GOJ262185:GOJ262188 GYF262185:GYF262188 HIB262185:HIB262188 HRX262185:HRX262188 IBT262185:IBT262188 ILP262185:ILP262188 IVL262185:IVL262188 JFH262185:JFH262188 JPD262185:JPD262188 JYZ262185:JYZ262188 KIV262185:KIV262188 KSR262185:KSR262188 LCN262185:LCN262188 LMJ262185:LMJ262188 LWF262185:LWF262188 MGB262185:MGB262188 MPX262185:MPX262188 MZT262185:MZT262188 NJP262185:NJP262188 NTL262185:NTL262188 ODH262185:ODH262188 OND262185:OND262188 OWZ262185:OWZ262188 PGV262185:PGV262188 PQR262185:PQR262188 QAN262185:QAN262188 QKJ262185:QKJ262188 QUF262185:QUF262188 REB262185:REB262188 RNX262185:RNX262188 RXT262185:RXT262188 SHP262185:SHP262188 SRL262185:SRL262188 TBH262185:TBH262188 TLD262185:TLD262188 TUZ262185:TUZ262188 UEV262185:UEV262188 UOR262185:UOR262188 UYN262185:UYN262188 VIJ262185:VIJ262188 VSF262185:VSF262188 WCB262185:WCB262188 WLX262185:WLX262188 WVT262185:WVT262188 L327721:L327724 JH327721:JH327724 TD327721:TD327724 ACZ327721:ACZ327724 AMV327721:AMV327724 AWR327721:AWR327724 BGN327721:BGN327724 BQJ327721:BQJ327724 CAF327721:CAF327724 CKB327721:CKB327724 CTX327721:CTX327724 DDT327721:DDT327724 DNP327721:DNP327724 DXL327721:DXL327724 EHH327721:EHH327724 ERD327721:ERD327724 FAZ327721:FAZ327724 FKV327721:FKV327724 FUR327721:FUR327724 GEN327721:GEN327724 GOJ327721:GOJ327724 GYF327721:GYF327724 HIB327721:HIB327724 HRX327721:HRX327724 IBT327721:IBT327724 ILP327721:ILP327724 IVL327721:IVL327724 JFH327721:JFH327724 JPD327721:JPD327724 JYZ327721:JYZ327724 KIV327721:KIV327724 KSR327721:KSR327724 LCN327721:LCN327724 LMJ327721:LMJ327724 LWF327721:LWF327724 MGB327721:MGB327724 MPX327721:MPX327724 MZT327721:MZT327724 NJP327721:NJP327724 NTL327721:NTL327724 ODH327721:ODH327724 OND327721:OND327724 OWZ327721:OWZ327724 PGV327721:PGV327724 PQR327721:PQR327724 QAN327721:QAN327724 QKJ327721:QKJ327724 QUF327721:QUF327724 REB327721:REB327724 RNX327721:RNX327724 RXT327721:RXT327724 SHP327721:SHP327724 SRL327721:SRL327724 TBH327721:TBH327724 TLD327721:TLD327724 TUZ327721:TUZ327724 UEV327721:UEV327724 UOR327721:UOR327724 UYN327721:UYN327724 VIJ327721:VIJ327724 VSF327721:VSF327724 WCB327721:WCB327724 WLX327721:WLX327724 WVT327721:WVT327724 L393257:L393260 JH393257:JH393260 TD393257:TD393260 ACZ393257:ACZ393260 AMV393257:AMV393260 AWR393257:AWR393260 BGN393257:BGN393260 BQJ393257:BQJ393260 CAF393257:CAF393260 CKB393257:CKB393260 CTX393257:CTX393260 DDT393257:DDT393260 DNP393257:DNP393260 DXL393257:DXL393260 EHH393257:EHH393260 ERD393257:ERD393260 FAZ393257:FAZ393260 FKV393257:FKV393260 FUR393257:FUR393260 GEN393257:GEN393260 GOJ393257:GOJ393260 GYF393257:GYF393260 HIB393257:HIB393260 HRX393257:HRX393260 IBT393257:IBT393260 ILP393257:ILP393260 IVL393257:IVL393260 JFH393257:JFH393260 JPD393257:JPD393260 JYZ393257:JYZ393260 KIV393257:KIV393260 KSR393257:KSR393260 LCN393257:LCN393260 LMJ393257:LMJ393260 LWF393257:LWF393260 MGB393257:MGB393260 MPX393257:MPX393260 MZT393257:MZT393260 NJP393257:NJP393260 NTL393257:NTL393260 ODH393257:ODH393260 OND393257:OND393260 OWZ393257:OWZ393260 PGV393257:PGV393260 PQR393257:PQR393260 QAN393257:QAN393260 QKJ393257:QKJ393260 QUF393257:QUF393260 REB393257:REB393260 RNX393257:RNX393260 RXT393257:RXT393260 SHP393257:SHP393260 SRL393257:SRL393260 TBH393257:TBH393260 TLD393257:TLD393260 TUZ393257:TUZ393260 UEV393257:UEV393260 UOR393257:UOR393260 UYN393257:UYN393260 VIJ393257:VIJ393260 VSF393257:VSF393260 WCB393257:WCB393260 WLX393257:WLX393260 WVT393257:WVT393260 L458793:L458796 JH458793:JH458796 TD458793:TD458796 ACZ458793:ACZ458796 AMV458793:AMV458796 AWR458793:AWR458796 BGN458793:BGN458796 BQJ458793:BQJ458796 CAF458793:CAF458796 CKB458793:CKB458796 CTX458793:CTX458796 DDT458793:DDT458796 DNP458793:DNP458796 DXL458793:DXL458796 EHH458793:EHH458796 ERD458793:ERD458796 FAZ458793:FAZ458796 FKV458793:FKV458796 FUR458793:FUR458796 GEN458793:GEN458796 GOJ458793:GOJ458796 GYF458793:GYF458796 HIB458793:HIB458796 HRX458793:HRX458796 IBT458793:IBT458796 ILP458793:ILP458796 IVL458793:IVL458796 JFH458793:JFH458796 JPD458793:JPD458796 JYZ458793:JYZ458796 KIV458793:KIV458796 KSR458793:KSR458796 LCN458793:LCN458796 LMJ458793:LMJ458796 LWF458793:LWF458796 MGB458793:MGB458796 MPX458793:MPX458796 MZT458793:MZT458796 NJP458793:NJP458796 NTL458793:NTL458796 ODH458793:ODH458796 OND458793:OND458796 OWZ458793:OWZ458796 PGV458793:PGV458796 PQR458793:PQR458796 QAN458793:QAN458796 QKJ458793:QKJ458796 QUF458793:QUF458796 REB458793:REB458796 RNX458793:RNX458796 RXT458793:RXT458796 SHP458793:SHP458796 SRL458793:SRL458796 TBH458793:TBH458796 TLD458793:TLD458796 TUZ458793:TUZ458796 UEV458793:UEV458796 UOR458793:UOR458796 UYN458793:UYN458796 VIJ458793:VIJ458796 VSF458793:VSF458796 WCB458793:WCB458796 WLX458793:WLX458796 WVT458793:WVT458796 L524329:L524332 JH524329:JH524332 TD524329:TD524332 ACZ524329:ACZ524332 AMV524329:AMV524332 AWR524329:AWR524332 BGN524329:BGN524332 BQJ524329:BQJ524332 CAF524329:CAF524332 CKB524329:CKB524332 CTX524329:CTX524332 DDT524329:DDT524332 DNP524329:DNP524332 DXL524329:DXL524332 EHH524329:EHH524332 ERD524329:ERD524332 FAZ524329:FAZ524332 FKV524329:FKV524332 FUR524329:FUR524332 GEN524329:GEN524332 GOJ524329:GOJ524332 GYF524329:GYF524332 HIB524329:HIB524332 HRX524329:HRX524332 IBT524329:IBT524332 ILP524329:ILP524332 IVL524329:IVL524332 JFH524329:JFH524332 JPD524329:JPD524332 JYZ524329:JYZ524332 KIV524329:KIV524332 KSR524329:KSR524332 LCN524329:LCN524332 LMJ524329:LMJ524332 LWF524329:LWF524332 MGB524329:MGB524332 MPX524329:MPX524332 MZT524329:MZT524332 NJP524329:NJP524332 NTL524329:NTL524332 ODH524329:ODH524332 OND524329:OND524332 OWZ524329:OWZ524332 PGV524329:PGV524332 PQR524329:PQR524332 QAN524329:QAN524332 QKJ524329:QKJ524332 QUF524329:QUF524332 REB524329:REB524332 RNX524329:RNX524332 RXT524329:RXT524332 SHP524329:SHP524332 SRL524329:SRL524332 TBH524329:TBH524332 TLD524329:TLD524332 TUZ524329:TUZ524332 UEV524329:UEV524332 UOR524329:UOR524332 UYN524329:UYN524332 VIJ524329:VIJ524332 VSF524329:VSF524332 WCB524329:WCB524332 WLX524329:WLX524332 WVT524329:WVT524332 L589865:L589868 JH589865:JH589868 TD589865:TD589868 ACZ589865:ACZ589868 AMV589865:AMV589868 AWR589865:AWR589868 BGN589865:BGN589868 BQJ589865:BQJ589868 CAF589865:CAF589868 CKB589865:CKB589868 CTX589865:CTX589868 DDT589865:DDT589868 DNP589865:DNP589868 DXL589865:DXL589868 EHH589865:EHH589868 ERD589865:ERD589868 FAZ589865:FAZ589868 FKV589865:FKV589868 FUR589865:FUR589868 GEN589865:GEN589868 GOJ589865:GOJ589868 GYF589865:GYF589868 HIB589865:HIB589868 HRX589865:HRX589868 IBT589865:IBT589868 ILP589865:ILP589868 IVL589865:IVL589868 JFH589865:JFH589868 JPD589865:JPD589868 JYZ589865:JYZ589868 KIV589865:KIV589868 KSR589865:KSR589868 LCN589865:LCN589868 LMJ589865:LMJ589868 LWF589865:LWF589868 MGB589865:MGB589868 MPX589865:MPX589868 MZT589865:MZT589868 NJP589865:NJP589868 NTL589865:NTL589868 ODH589865:ODH589868 OND589865:OND589868 OWZ589865:OWZ589868 PGV589865:PGV589868 PQR589865:PQR589868 QAN589865:QAN589868 QKJ589865:QKJ589868 QUF589865:QUF589868 REB589865:REB589868 RNX589865:RNX589868 RXT589865:RXT589868 SHP589865:SHP589868 SRL589865:SRL589868 TBH589865:TBH589868 TLD589865:TLD589868 TUZ589865:TUZ589868 UEV589865:UEV589868 UOR589865:UOR589868 UYN589865:UYN589868 VIJ589865:VIJ589868 VSF589865:VSF589868 WCB589865:WCB589868 WLX589865:WLX589868 WVT589865:WVT589868 L655401:L655404 JH655401:JH655404 TD655401:TD655404 ACZ655401:ACZ655404 AMV655401:AMV655404 AWR655401:AWR655404 BGN655401:BGN655404 BQJ655401:BQJ655404 CAF655401:CAF655404 CKB655401:CKB655404 CTX655401:CTX655404 DDT655401:DDT655404 DNP655401:DNP655404 DXL655401:DXL655404 EHH655401:EHH655404 ERD655401:ERD655404 FAZ655401:FAZ655404 FKV655401:FKV655404 FUR655401:FUR655404 GEN655401:GEN655404 GOJ655401:GOJ655404 GYF655401:GYF655404 HIB655401:HIB655404 HRX655401:HRX655404 IBT655401:IBT655404 ILP655401:ILP655404 IVL655401:IVL655404 JFH655401:JFH655404 JPD655401:JPD655404 JYZ655401:JYZ655404 KIV655401:KIV655404 KSR655401:KSR655404 LCN655401:LCN655404 LMJ655401:LMJ655404 LWF655401:LWF655404 MGB655401:MGB655404 MPX655401:MPX655404 MZT655401:MZT655404 NJP655401:NJP655404 NTL655401:NTL655404 ODH655401:ODH655404 OND655401:OND655404 OWZ655401:OWZ655404 PGV655401:PGV655404 PQR655401:PQR655404 QAN655401:QAN655404 QKJ655401:QKJ655404 QUF655401:QUF655404 REB655401:REB655404 RNX655401:RNX655404 RXT655401:RXT655404 SHP655401:SHP655404 SRL655401:SRL655404 TBH655401:TBH655404 TLD655401:TLD655404 TUZ655401:TUZ655404 UEV655401:UEV655404 UOR655401:UOR655404 UYN655401:UYN655404 VIJ655401:VIJ655404 VSF655401:VSF655404 WCB655401:WCB655404 WLX655401:WLX655404 WVT655401:WVT655404 L720937:L720940 JH720937:JH720940 TD720937:TD720940 ACZ720937:ACZ720940 AMV720937:AMV720940 AWR720937:AWR720940 BGN720937:BGN720940 BQJ720937:BQJ720940 CAF720937:CAF720940 CKB720937:CKB720940 CTX720937:CTX720940 DDT720937:DDT720940 DNP720937:DNP720940 DXL720937:DXL720940 EHH720937:EHH720940 ERD720937:ERD720940 FAZ720937:FAZ720940 FKV720937:FKV720940 FUR720937:FUR720940 GEN720937:GEN720940 GOJ720937:GOJ720940 GYF720937:GYF720940 HIB720937:HIB720940 HRX720937:HRX720940 IBT720937:IBT720940 ILP720937:ILP720940 IVL720937:IVL720940 JFH720937:JFH720940 JPD720937:JPD720940 JYZ720937:JYZ720940 KIV720937:KIV720940 KSR720937:KSR720940 LCN720937:LCN720940 LMJ720937:LMJ720940 LWF720937:LWF720940 MGB720937:MGB720940 MPX720937:MPX720940 MZT720937:MZT720940 NJP720937:NJP720940 NTL720937:NTL720940 ODH720937:ODH720940 OND720937:OND720940 OWZ720937:OWZ720940 PGV720937:PGV720940 PQR720937:PQR720940 QAN720937:QAN720940 QKJ720937:QKJ720940 QUF720937:QUF720940 REB720937:REB720940 RNX720937:RNX720940 RXT720937:RXT720940 SHP720937:SHP720940 SRL720937:SRL720940 TBH720937:TBH720940 TLD720937:TLD720940 TUZ720937:TUZ720940 UEV720937:UEV720940 UOR720937:UOR720940 UYN720937:UYN720940 VIJ720937:VIJ720940 VSF720937:VSF720940 WCB720937:WCB720940 WLX720937:WLX720940 WVT720937:WVT720940 L786473:L786476 JH786473:JH786476 TD786473:TD786476 ACZ786473:ACZ786476 AMV786473:AMV786476 AWR786473:AWR786476 BGN786473:BGN786476 BQJ786473:BQJ786476 CAF786473:CAF786476 CKB786473:CKB786476 CTX786473:CTX786476 DDT786473:DDT786476 DNP786473:DNP786476 DXL786473:DXL786476 EHH786473:EHH786476 ERD786473:ERD786476 FAZ786473:FAZ786476 FKV786473:FKV786476 FUR786473:FUR786476 GEN786473:GEN786476 GOJ786473:GOJ786476 GYF786473:GYF786476 HIB786473:HIB786476 HRX786473:HRX786476 IBT786473:IBT786476 ILP786473:ILP786476 IVL786473:IVL786476 JFH786473:JFH786476 JPD786473:JPD786476 JYZ786473:JYZ786476 KIV786473:KIV786476 KSR786473:KSR786476 LCN786473:LCN786476 LMJ786473:LMJ786476 LWF786473:LWF786476 MGB786473:MGB786476 MPX786473:MPX786476 MZT786473:MZT786476 NJP786473:NJP786476 NTL786473:NTL786476 ODH786473:ODH786476 OND786473:OND786476 OWZ786473:OWZ786476 PGV786473:PGV786476 PQR786473:PQR786476 QAN786473:QAN786476 QKJ786473:QKJ786476 QUF786473:QUF786476 REB786473:REB786476 RNX786473:RNX786476 RXT786473:RXT786476 SHP786473:SHP786476 SRL786473:SRL786476 TBH786473:TBH786476 TLD786473:TLD786476 TUZ786473:TUZ786476 UEV786473:UEV786476 UOR786473:UOR786476 UYN786473:UYN786476 VIJ786473:VIJ786476 VSF786473:VSF786476 WCB786473:WCB786476 WLX786473:WLX786476 WVT786473:WVT786476 L852009:L852012 JH852009:JH852012 TD852009:TD852012 ACZ852009:ACZ852012 AMV852009:AMV852012 AWR852009:AWR852012 BGN852009:BGN852012 BQJ852009:BQJ852012 CAF852009:CAF852012 CKB852009:CKB852012 CTX852009:CTX852012 DDT852009:DDT852012 DNP852009:DNP852012 DXL852009:DXL852012 EHH852009:EHH852012 ERD852009:ERD852012 FAZ852009:FAZ852012 FKV852009:FKV852012 FUR852009:FUR852012 GEN852009:GEN852012 GOJ852009:GOJ852012 GYF852009:GYF852012 HIB852009:HIB852012 HRX852009:HRX852012 IBT852009:IBT852012 ILP852009:ILP852012 IVL852009:IVL852012 JFH852009:JFH852012 JPD852009:JPD852012 JYZ852009:JYZ852012 KIV852009:KIV852012 KSR852009:KSR852012 LCN852009:LCN852012 LMJ852009:LMJ852012 LWF852009:LWF852012 MGB852009:MGB852012 MPX852009:MPX852012 MZT852009:MZT852012 NJP852009:NJP852012 NTL852009:NTL852012 ODH852009:ODH852012 OND852009:OND852012 OWZ852009:OWZ852012 PGV852009:PGV852012 PQR852009:PQR852012 QAN852009:QAN852012 QKJ852009:QKJ852012 QUF852009:QUF852012 REB852009:REB852012 RNX852009:RNX852012 RXT852009:RXT852012 SHP852009:SHP852012 SRL852009:SRL852012 TBH852009:TBH852012 TLD852009:TLD852012 TUZ852009:TUZ852012 UEV852009:UEV852012 UOR852009:UOR852012 UYN852009:UYN852012 VIJ852009:VIJ852012 VSF852009:VSF852012 WCB852009:WCB852012 WLX852009:WLX852012 WVT852009:WVT852012 L917545:L917548 JH917545:JH917548 TD917545:TD917548 ACZ917545:ACZ917548 AMV917545:AMV917548 AWR917545:AWR917548 BGN917545:BGN917548 BQJ917545:BQJ917548 CAF917545:CAF917548 CKB917545:CKB917548 CTX917545:CTX917548 DDT917545:DDT917548 DNP917545:DNP917548 DXL917545:DXL917548 EHH917545:EHH917548 ERD917545:ERD917548 FAZ917545:FAZ917548 FKV917545:FKV917548 FUR917545:FUR917548 GEN917545:GEN917548 GOJ917545:GOJ917548 GYF917545:GYF917548 HIB917545:HIB917548 HRX917545:HRX917548 IBT917545:IBT917548 ILP917545:ILP917548 IVL917545:IVL917548 JFH917545:JFH917548 JPD917545:JPD917548 JYZ917545:JYZ917548 KIV917545:KIV917548 KSR917545:KSR917548 LCN917545:LCN917548 LMJ917545:LMJ917548 LWF917545:LWF917548 MGB917545:MGB917548 MPX917545:MPX917548 MZT917545:MZT917548 NJP917545:NJP917548 NTL917545:NTL917548 ODH917545:ODH917548 OND917545:OND917548 OWZ917545:OWZ917548 PGV917545:PGV917548 PQR917545:PQR917548 QAN917545:QAN917548 QKJ917545:QKJ917548 QUF917545:QUF917548 REB917545:REB917548 RNX917545:RNX917548 RXT917545:RXT917548 SHP917545:SHP917548 SRL917545:SRL917548 TBH917545:TBH917548 TLD917545:TLD917548 TUZ917545:TUZ917548 UEV917545:UEV917548 UOR917545:UOR917548 UYN917545:UYN917548 VIJ917545:VIJ917548 VSF917545:VSF917548 WCB917545:WCB917548 WLX917545:WLX917548 WVT917545:WVT917548 L983081:L983084 JH983081:JH983084 TD983081:TD983084 ACZ983081:ACZ983084 AMV983081:AMV983084 AWR983081:AWR983084 BGN983081:BGN983084 BQJ983081:BQJ983084 CAF983081:CAF983084 CKB983081:CKB983084 CTX983081:CTX983084 DDT983081:DDT983084 DNP983081:DNP983084 DXL983081:DXL983084 EHH983081:EHH983084 ERD983081:ERD983084 FAZ983081:FAZ983084 FKV983081:FKV983084 FUR983081:FUR983084 GEN983081:GEN983084 GOJ983081:GOJ983084 GYF983081:GYF983084 HIB983081:HIB983084 HRX983081:HRX983084 IBT983081:IBT983084 ILP983081:ILP983084 IVL983081:IVL983084 JFH983081:JFH983084 JPD983081:JPD983084 JYZ983081:JYZ983084 KIV983081:KIV983084 KSR983081:KSR983084 LCN983081:LCN983084 LMJ983081:LMJ983084 LWF983081:LWF983084 MGB983081:MGB983084 MPX983081:MPX983084 MZT983081:MZT983084 NJP983081:NJP983084 NTL983081:NTL983084 ODH983081:ODH983084 OND983081:OND983084 OWZ983081:OWZ983084 PGV983081:PGV983084 PQR983081:PQR983084 QAN983081:QAN983084 QKJ983081:QKJ983084 QUF983081:QUF983084 REB983081:REB983084 RNX983081:RNX983084 RXT983081:RXT983084 SHP983081:SHP983084 SRL983081:SRL983084 TBH983081:TBH983084 TLD983081:TLD983084 TUZ983081:TUZ983084 UEV983081:UEV983084 UOR983081:UOR983084 UYN983081:UYN983084 VIJ983081:VIJ983084 VSF983081:VSF983084 WCB983081:WCB983084 WLX983081:WLX983084 WVT983081:WVT983084 L11:L17 JH11:JH17 TD11:TD17 ACZ11:ACZ17 AMV11:AMV17 AWR11:AWR17 BGN11:BGN17 BQJ11:BQJ17 CAF11:CAF17 CKB11:CKB17 CTX11:CTX17 DDT11:DDT17 DNP11:DNP17 DXL11:DXL17 EHH11:EHH17 ERD11:ERD17 FAZ11:FAZ17 FKV11:FKV17 FUR11:FUR17 GEN11:GEN17 GOJ11:GOJ17 GYF11:GYF17 HIB11:HIB17 HRX11:HRX17 IBT11:IBT17 ILP11:ILP17 IVL11:IVL17 JFH11:JFH17 JPD11:JPD17 JYZ11:JYZ17 KIV11:KIV17 KSR11:KSR17 LCN11:LCN17 LMJ11:LMJ17 LWF11:LWF17 MGB11:MGB17 MPX11:MPX17 MZT11:MZT17 NJP11:NJP17 NTL11:NTL17 ODH11:ODH17 OND11:OND17 OWZ11:OWZ17 PGV11:PGV17 PQR11:PQR17 QAN11:QAN17 QKJ11:QKJ17 QUF11:QUF17 REB11:REB17 RNX11:RNX17 RXT11:RXT17 SHP11:SHP17 SRL11:SRL17 TBH11:TBH17 TLD11:TLD17 TUZ11:TUZ17 UEV11:UEV17 UOR11:UOR17 UYN11:UYN17 VIJ11:VIJ17 VSF11:VSF17 WCB11:WCB17 WLX11:WLX17 WVT11:WVT17 L65547:L65553 JH65547:JH65553 TD65547:TD65553 ACZ65547:ACZ65553 AMV65547:AMV65553 AWR65547:AWR65553 BGN65547:BGN65553 BQJ65547:BQJ65553 CAF65547:CAF65553 CKB65547:CKB65553 CTX65547:CTX65553 DDT65547:DDT65553 DNP65547:DNP65553 DXL65547:DXL65553 EHH65547:EHH65553 ERD65547:ERD65553 FAZ65547:FAZ65553 FKV65547:FKV65553 FUR65547:FUR65553 GEN65547:GEN65553 GOJ65547:GOJ65553 GYF65547:GYF65553 HIB65547:HIB65553 HRX65547:HRX65553 IBT65547:IBT65553 ILP65547:ILP65553 IVL65547:IVL65553 JFH65547:JFH65553 JPD65547:JPD65553 JYZ65547:JYZ65553 KIV65547:KIV65553 KSR65547:KSR65553 LCN65547:LCN65553 LMJ65547:LMJ65553 LWF65547:LWF65553 MGB65547:MGB65553 MPX65547:MPX65553 MZT65547:MZT65553 NJP65547:NJP65553 NTL65547:NTL65553 ODH65547:ODH65553 OND65547:OND65553 OWZ65547:OWZ65553 PGV65547:PGV65553 PQR65547:PQR65553 QAN65547:QAN65553 QKJ65547:QKJ65553 QUF65547:QUF65553 REB65547:REB65553 RNX65547:RNX65553 RXT65547:RXT65553 SHP65547:SHP65553 SRL65547:SRL65553 TBH65547:TBH65553 TLD65547:TLD65553 TUZ65547:TUZ65553 UEV65547:UEV65553 UOR65547:UOR65553 UYN65547:UYN65553 VIJ65547:VIJ65553 VSF65547:VSF65553 WCB65547:WCB65553 WLX65547:WLX65553 WVT65547:WVT65553 L131083:L131089 JH131083:JH131089 TD131083:TD131089 ACZ131083:ACZ131089 AMV131083:AMV131089 AWR131083:AWR131089 BGN131083:BGN131089 BQJ131083:BQJ131089 CAF131083:CAF131089 CKB131083:CKB131089 CTX131083:CTX131089 DDT131083:DDT131089 DNP131083:DNP131089 DXL131083:DXL131089 EHH131083:EHH131089 ERD131083:ERD131089 FAZ131083:FAZ131089 FKV131083:FKV131089 FUR131083:FUR131089 GEN131083:GEN131089 GOJ131083:GOJ131089 GYF131083:GYF131089 HIB131083:HIB131089 HRX131083:HRX131089 IBT131083:IBT131089 ILP131083:ILP131089 IVL131083:IVL131089 JFH131083:JFH131089 JPD131083:JPD131089 JYZ131083:JYZ131089 KIV131083:KIV131089 KSR131083:KSR131089 LCN131083:LCN131089 LMJ131083:LMJ131089 LWF131083:LWF131089 MGB131083:MGB131089 MPX131083:MPX131089 MZT131083:MZT131089 NJP131083:NJP131089 NTL131083:NTL131089 ODH131083:ODH131089 OND131083:OND131089 OWZ131083:OWZ131089 PGV131083:PGV131089 PQR131083:PQR131089 QAN131083:QAN131089 QKJ131083:QKJ131089 QUF131083:QUF131089 REB131083:REB131089 RNX131083:RNX131089 RXT131083:RXT131089 SHP131083:SHP131089 SRL131083:SRL131089 TBH131083:TBH131089 TLD131083:TLD131089 TUZ131083:TUZ131089 UEV131083:UEV131089 UOR131083:UOR131089 UYN131083:UYN131089 VIJ131083:VIJ131089 VSF131083:VSF131089 WCB131083:WCB131089 WLX131083:WLX131089 WVT131083:WVT131089 L196619:L196625 JH196619:JH196625 TD196619:TD196625 ACZ196619:ACZ196625 AMV196619:AMV196625 AWR196619:AWR196625 BGN196619:BGN196625 BQJ196619:BQJ196625 CAF196619:CAF196625 CKB196619:CKB196625 CTX196619:CTX196625 DDT196619:DDT196625 DNP196619:DNP196625 DXL196619:DXL196625 EHH196619:EHH196625 ERD196619:ERD196625 FAZ196619:FAZ196625 FKV196619:FKV196625 FUR196619:FUR196625 GEN196619:GEN196625 GOJ196619:GOJ196625 GYF196619:GYF196625 HIB196619:HIB196625 HRX196619:HRX196625 IBT196619:IBT196625 ILP196619:ILP196625 IVL196619:IVL196625 JFH196619:JFH196625 JPD196619:JPD196625 JYZ196619:JYZ196625 KIV196619:KIV196625 KSR196619:KSR196625 LCN196619:LCN196625 LMJ196619:LMJ196625 LWF196619:LWF196625 MGB196619:MGB196625 MPX196619:MPX196625 MZT196619:MZT196625 NJP196619:NJP196625 NTL196619:NTL196625 ODH196619:ODH196625 OND196619:OND196625 OWZ196619:OWZ196625 PGV196619:PGV196625 PQR196619:PQR196625 QAN196619:QAN196625 QKJ196619:QKJ196625 QUF196619:QUF196625 REB196619:REB196625 RNX196619:RNX196625 RXT196619:RXT196625 SHP196619:SHP196625 SRL196619:SRL196625 TBH196619:TBH196625 TLD196619:TLD196625 TUZ196619:TUZ196625 UEV196619:UEV196625 UOR196619:UOR196625 UYN196619:UYN196625 VIJ196619:VIJ196625 VSF196619:VSF196625 WCB196619:WCB196625 WLX196619:WLX196625 WVT196619:WVT196625 L262155:L262161 JH262155:JH262161 TD262155:TD262161 ACZ262155:ACZ262161 AMV262155:AMV262161 AWR262155:AWR262161 BGN262155:BGN262161 BQJ262155:BQJ262161 CAF262155:CAF262161 CKB262155:CKB262161 CTX262155:CTX262161 DDT262155:DDT262161 DNP262155:DNP262161 DXL262155:DXL262161 EHH262155:EHH262161 ERD262155:ERD262161 FAZ262155:FAZ262161 FKV262155:FKV262161 FUR262155:FUR262161 GEN262155:GEN262161 GOJ262155:GOJ262161 GYF262155:GYF262161 HIB262155:HIB262161 HRX262155:HRX262161 IBT262155:IBT262161 ILP262155:ILP262161 IVL262155:IVL262161 JFH262155:JFH262161 JPD262155:JPD262161 JYZ262155:JYZ262161 KIV262155:KIV262161 KSR262155:KSR262161 LCN262155:LCN262161 LMJ262155:LMJ262161 LWF262155:LWF262161 MGB262155:MGB262161 MPX262155:MPX262161 MZT262155:MZT262161 NJP262155:NJP262161 NTL262155:NTL262161 ODH262155:ODH262161 OND262155:OND262161 OWZ262155:OWZ262161 PGV262155:PGV262161 PQR262155:PQR262161 QAN262155:QAN262161 QKJ262155:QKJ262161 QUF262155:QUF262161 REB262155:REB262161 RNX262155:RNX262161 RXT262155:RXT262161 SHP262155:SHP262161 SRL262155:SRL262161 TBH262155:TBH262161 TLD262155:TLD262161 TUZ262155:TUZ262161 UEV262155:UEV262161 UOR262155:UOR262161 UYN262155:UYN262161 VIJ262155:VIJ262161 VSF262155:VSF262161 WCB262155:WCB262161 WLX262155:WLX262161 WVT262155:WVT262161 L327691:L327697 JH327691:JH327697 TD327691:TD327697 ACZ327691:ACZ327697 AMV327691:AMV327697 AWR327691:AWR327697 BGN327691:BGN327697 BQJ327691:BQJ327697 CAF327691:CAF327697 CKB327691:CKB327697 CTX327691:CTX327697 DDT327691:DDT327697 DNP327691:DNP327697 DXL327691:DXL327697 EHH327691:EHH327697 ERD327691:ERD327697 FAZ327691:FAZ327697 FKV327691:FKV327697 FUR327691:FUR327697 GEN327691:GEN327697 GOJ327691:GOJ327697 GYF327691:GYF327697 HIB327691:HIB327697 HRX327691:HRX327697 IBT327691:IBT327697 ILP327691:ILP327697 IVL327691:IVL327697 JFH327691:JFH327697 JPD327691:JPD327697 JYZ327691:JYZ327697 KIV327691:KIV327697 KSR327691:KSR327697 LCN327691:LCN327697 LMJ327691:LMJ327697 LWF327691:LWF327697 MGB327691:MGB327697 MPX327691:MPX327697 MZT327691:MZT327697 NJP327691:NJP327697 NTL327691:NTL327697 ODH327691:ODH327697 OND327691:OND327697 OWZ327691:OWZ327697 PGV327691:PGV327697 PQR327691:PQR327697 QAN327691:QAN327697 QKJ327691:QKJ327697 QUF327691:QUF327697 REB327691:REB327697 RNX327691:RNX327697 RXT327691:RXT327697 SHP327691:SHP327697 SRL327691:SRL327697 TBH327691:TBH327697 TLD327691:TLD327697 TUZ327691:TUZ327697 UEV327691:UEV327697 UOR327691:UOR327697 UYN327691:UYN327697 VIJ327691:VIJ327697 VSF327691:VSF327697 WCB327691:WCB327697 WLX327691:WLX327697 WVT327691:WVT327697 L393227:L393233 JH393227:JH393233 TD393227:TD393233 ACZ393227:ACZ393233 AMV393227:AMV393233 AWR393227:AWR393233 BGN393227:BGN393233 BQJ393227:BQJ393233 CAF393227:CAF393233 CKB393227:CKB393233 CTX393227:CTX393233 DDT393227:DDT393233 DNP393227:DNP393233 DXL393227:DXL393233 EHH393227:EHH393233 ERD393227:ERD393233 FAZ393227:FAZ393233 FKV393227:FKV393233 FUR393227:FUR393233 GEN393227:GEN393233 GOJ393227:GOJ393233 GYF393227:GYF393233 HIB393227:HIB393233 HRX393227:HRX393233 IBT393227:IBT393233 ILP393227:ILP393233 IVL393227:IVL393233 JFH393227:JFH393233 JPD393227:JPD393233 JYZ393227:JYZ393233 KIV393227:KIV393233 KSR393227:KSR393233 LCN393227:LCN393233 LMJ393227:LMJ393233 LWF393227:LWF393233 MGB393227:MGB393233 MPX393227:MPX393233 MZT393227:MZT393233 NJP393227:NJP393233 NTL393227:NTL393233 ODH393227:ODH393233 OND393227:OND393233 OWZ393227:OWZ393233 PGV393227:PGV393233 PQR393227:PQR393233 QAN393227:QAN393233 QKJ393227:QKJ393233 QUF393227:QUF393233 REB393227:REB393233 RNX393227:RNX393233 RXT393227:RXT393233 SHP393227:SHP393233 SRL393227:SRL393233 TBH393227:TBH393233 TLD393227:TLD393233 TUZ393227:TUZ393233 UEV393227:UEV393233 UOR393227:UOR393233 UYN393227:UYN393233 VIJ393227:VIJ393233 VSF393227:VSF393233 WCB393227:WCB393233 WLX393227:WLX393233 WVT393227:WVT393233 L458763:L458769 JH458763:JH458769 TD458763:TD458769 ACZ458763:ACZ458769 AMV458763:AMV458769 AWR458763:AWR458769 BGN458763:BGN458769 BQJ458763:BQJ458769 CAF458763:CAF458769 CKB458763:CKB458769 CTX458763:CTX458769 DDT458763:DDT458769 DNP458763:DNP458769 DXL458763:DXL458769 EHH458763:EHH458769 ERD458763:ERD458769 FAZ458763:FAZ458769 FKV458763:FKV458769 FUR458763:FUR458769 GEN458763:GEN458769 GOJ458763:GOJ458769 GYF458763:GYF458769 HIB458763:HIB458769 HRX458763:HRX458769 IBT458763:IBT458769 ILP458763:ILP458769 IVL458763:IVL458769 JFH458763:JFH458769 JPD458763:JPD458769 JYZ458763:JYZ458769 KIV458763:KIV458769 KSR458763:KSR458769 LCN458763:LCN458769 LMJ458763:LMJ458769 LWF458763:LWF458769 MGB458763:MGB458769 MPX458763:MPX458769 MZT458763:MZT458769 NJP458763:NJP458769 NTL458763:NTL458769 ODH458763:ODH458769 OND458763:OND458769 OWZ458763:OWZ458769 PGV458763:PGV458769 PQR458763:PQR458769 QAN458763:QAN458769 QKJ458763:QKJ458769 QUF458763:QUF458769 REB458763:REB458769 RNX458763:RNX458769 RXT458763:RXT458769 SHP458763:SHP458769 SRL458763:SRL458769 TBH458763:TBH458769 TLD458763:TLD458769 TUZ458763:TUZ458769 UEV458763:UEV458769 UOR458763:UOR458769 UYN458763:UYN458769 VIJ458763:VIJ458769 VSF458763:VSF458769 WCB458763:WCB458769 WLX458763:WLX458769 WVT458763:WVT458769 L524299:L524305 JH524299:JH524305 TD524299:TD524305 ACZ524299:ACZ524305 AMV524299:AMV524305 AWR524299:AWR524305 BGN524299:BGN524305 BQJ524299:BQJ524305 CAF524299:CAF524305 CKB524299:CKB524305 CTX524299:CTX524305 DDT524299:DDT524305 DNP524299:DNP524305 DXL524299:DXL524305 EHH524299:EHH524305 ERD524299:ERD524305 FAZ524299:FAZ524305 FKV524299:FKV524305 FUR524299:FUR524305 GEN524299:GEN524305 GOJ524299:GOJ524305 GYF524299:GYF524305 HIB524299:HIB524305 HRX524299:HRX524305 IBT524299:IBT524305 ILP524299:ILP524305 IVL524299:IVL524305 JFH524299:JFH524305 JPD524299:JPD524305 JYZ524299:JYZ524305 KIV524299:KIV524305 KSR524299:KSR524305 LCN524299:LCN524305 LMJ524299:LMJ524305 LWF524299:LWF524305 MGB524299:MGB524305 MPX524299:MPX524305 MZT524299:MZT524305 NJP524299:NJP524305 NTL524299:NTL524305 ODH524299:ODH524305 OND524299:OND524305 OWZ524299:OWZ524305 PGV524299:PGV524305 PQR524299:PQR524305 QAN524299:QAN524305 QKJ524299:QKJ524305 QUF524299:QUF524305 REB524299:REB524305 RNX524299:RNX524305 RXT524299:RXT524305 SHP524299:SHP524305 SRL524299:SRL524305 TBH524299:TBH524305 TLD524299:TLD524305 TUZ524299:TUZ524305 UEV524299:UEV524305 UOR524299:UOR524305 UYN524299:UYN524305 VIJ524299:VIJ524305 VSF524299:VSF524305 WCB524299:WCB524305 WLX524299:WLX524305 WVT524299:WVT524305 L589835:L589841 JH589835:JH589841 TD589835:TD589841 ACZ589835:ACZ589841 AMV589835:AMV589841 AWR589835:AWR589841 BGN589835:BGN589841 BQJ589835:BQJ589841 CAF589835:CAF589841 CKB589835:CKB589841 CTX589835:CTX589841 DDT589835:DDT589841 DNP589835:DNP589841 DXL589835:DXL589841 EHH589835:EHH589841 ERD589835:ERD589841 FAZ589835:FAZ589841 FKV589835:FKV589841 FUR589835:FUR589841 GEN589835:GEN589841 GOJ589835:GOJ589841 GYF589835:GYF589841 HIB589835:HIB589841 HRX589835:HRX589841 IBT589835:IBT589841 ILP589835:ILP589841 IVL589835:IVL589841 JFH589835:JFH589841 JPD589835:JPD589841 JYZ589835:JYZ589841 KIV589835:KIV589841 KSR589835:KSR589841 LCN589835:LCN589841 LMJ589835:LMJ589841 LWF589835:LWF589841 MGB589835:MGB589841 MPX589835:MPX589841 MZT589835:MZT589841 NJP589835:NJP589841 NTL589835:NTL589841 ODH589835:ODH589841 OND589835:OND589841 OWZ589835:OWZ589841 PGV589835:PGV589841 PQR589835:PQR589841 QAN589835:QAN589841 QKJ589835:QKJ589841 QUF589835:QUF589841 REB589835:REB589841 RNX589835:RNX589841 RXT589835:RXT589841 SHP589835:SHP589841 SRL589835:SRL589841 TBH589835:TBH589841 TLD589835:TLD589841 TUZ589835:TUZ589841 UEV589835:UEV589841 UOR589835:UOR589841 UYN589835:UYN589841 VIJ589835:VIJ589841 VSF589835:VSF589841 WCB589835:WCB589841 WLX589835:WLX589841 WVT589835:WVT589841 L655371:L655377 JH655371:JH655377 TD655371:TD655377 ACZ655371:ACZ655377 AMV655371:AMV655377 AWR655371:AWR655377 BGN655371:BGN655377 BQJ655371:BQJ655377 CAF655371:CAF655377 CKB655371:CKB655377 CTX655371:CTX655377 DDT655371:DDT655377 DNP655371:DNP655377 DXL655371:DXL655377 EHH655371:EHH655377 ERD655371:ERD655377 FAZ655371:FAZ655377 FKV655371:FKV655377 FUR655371:FUR655377 GEN655371:GEN655377 GOJ655371:GOJ655377 GYF655371:GYF655377 HIB655371:HIB655377 HRX655371:HRX655377 IBT655371:IBT655377 ILP655371:ILP655377 IVL655371:IVL655377 JFH655371:JFH655377 JPD655371:JPD655377 JYZ655371:JYZ655377 KIV655371:KIV655377 KSR655371:KSR655377 LCN655371:LCN655377 LMJ655371:LMJ655377 LWF655371:LWF655377 MGB655371:MGB655377 MPX655371:MPX655377 MZT655371:MZT655377 NJP655371:NJP655377 NTL655371:NTL655377 ODH655371:ODH655377 OND655371:OND655377 OWZ655371:OWZ655377 PGV655371:PGV655377 PQR655371:PQR655377 QAN655371:QAN655377 QKJ655371:QKJ655377 QUF655371:QUF655377 REB655371:REB655377 RNX655371:RNX655377 RXT655371:RXT655377 SHP655371:SHP655377 SRL655371:SRL655377 TBH655371:TBH655377 TLD655371:TLD655377 TUZ655371:TUZ655377 UEV655371:UEV655377 UOR655371:UOR655377 UYN655371:UYN655377 VIJ655371:VIJ655377 VSF655371:VSF655377 WCB655371:WCB655377 WLX655371:WLX655377 WVT655371:WVT655377 L720907:L720913 JH720907:JH720913 TD720907:TD720913 ACZ720907:ACZ720913 AMV720907:AMV720913 AWR720907:AWR720913 BGN720907:BGN720913 BQJ720907:BQJ720913 CAF720907:CAF720913 CKB720907:CKB720913 CTX720907:CTX720913 DDT720907:DDT720913 DNP720907:DNP720913 DXL720907:DXL720913 EHH720907:EHH720913 ERD720907:ERD720913 FAZ720907:FAZ720913 FKV720907:FKV720913 FUR720907:FUR720913 GEN720907:GEN720913 GOJ720907:GOJ720913 GYF720907:GYF720913 HIB720907:HIB720913 HRX720907:HRX720913 IBT720907:IBT720913 ILP720907:ILP720913 IVL720907:IVL720913 JFH720907:JFH720913 JPD720907:JPD720913 JYZ720907:JYZ720913 KIV720907:KIV720913 KSR720907:KSR720913 LCN720907:LCN720913 LMJ720907:LMJ720913 LWF720907:LWF720913 MGB720907:MGB720913 MPX720907:MPX720913 MZT720907:MZT720913 NJP720907:NJP720913 NTL720907:NTL720913 ODH720907:ODH720913 OND720907:OND720913 OWZ720907:OWZ720913 PGV720907:PGV720913 PQR720907:PQR720913 QAN720907:QAN720913 QKJ720907:QKJ720913 QUF720907:QUF720913 REB720907:REB720913 RNX720907:RNX720913 RXT720907:RXT720913 SHP720907:SHP720913 SRL720907:SRL720913 TBH720907:TBH720913 TLD720907:TLD720913 TUZ720907:TUZ720913 UEV720907:UEV720913 UOR720907:UOR720913 UYN720907:UYN720913 VIJ720907:VIJ720913 VSF720907:VSF720913 WCB720907:WCB720913 WLX720907:WLX720913 WVT720907:WVT720913 L786443:L786449 JH786443:JH786449 TD786443:TD786449 ACZ786443:ACZ786449 AMV786443:AMV786449 AWR786443:AWR786449 BGN786443:BGN786449 BQJ786443:BQJ786449 CAF786443:CAF786449 CKB786443:CKB786449 CTX786443:CTX786449 DDT786443:DDT786449 DNP786443:DNP786449 DXL786443:DXL786449 EHH786443:EHH786449 ERD786443:ERD786449 FAZ786443:FAZ786449 FKV786443:FKV786449 FUR786443:FUR786449 GEN786443:GEN786449 GOJ786443:GOJ786449 GYF786443:GYF786449 HIB786443:HIB786449 HRX786443:HRX786449 IBT786443:IBT786449 ILP786443:ILP786449 IVL786443:IVL786449 JFH786443:JFH786449 JPD786443:JPD786449 JYZ786443:JYZ786449 KIV786443:KIV786449 KSR786443:KSR786449 LCN786443:LCN786449 LMJ786443:LMJ786449 LWF786443:LWF786449 MGB786443:MGB786449 MPX786443:MPX786449 MZT786443:MZT786449 NJP786443:NJP786449 NTL786443:NTL786449 ODH786443:ODH786449 OND786443:OND786449 OWZ786443:OWZ786449 PGV786443:PGV786449 PQR786443:PQR786449 QAN786443:QAN786449 QKJ786443:QKJ786449 QUF786443:QUF786449 REB786443:REB786449 RNX786443:RNX786449 RXT786443:RXT786449 SHP786443:SHP786449 SRL786443:SRL786449 TBH786443:TBH786449 TLD786443:TLD786449 TUZ786443:TUZ786449 UEV786443:UEV786449 UOR786443:UOR786449 UYN786443:UYN786449 VIJ786443:VIJ786449 VSF786443:VSF786449 WCB786443:WCB786449 WLX786443:WLX786449 WVT786443:WVT786449 L851979:L851985 JH851979:JH851985 TD851979:TD851985 ACZ851979:ACZ851985 AMV851979:AMV851985 AWR851979:AWR851985 BGN851979:BGN851985 BQJ851979:BQJ851985 CAF851979:CAF851985 CKB851979:CKB851985 CTX851979:CTX851985 DDT851979:DDT851985 DNP851979:DNP851985 DXL851979:DXL851985 EHH851979:EHH851985 ERD851979:ERD851985 FAZ851979:FAZ851985 FKV851979:FKV851985 FUR851979:FUR851985 GEN851979:GEN851985 GOJ851979:GOJ851985 GYF851979:GYF851985 HIB851979:HIB851985 HRX851979:HRX851985 IBT851979:IBT851985 ILP851979:ILP851985 IVL851979:IVL851985 JFH851979:JFH851985 JPD851979:JPD851985 JYZ851979:JYZ851985 KIV851979:KIV851985 KSR851979:KSR851985 LCN851979:LCN851985 LMJ851979:LMJ851985 LWF851979:LWF851985 MGB851979:MGB851985 MPX851979:MPX851985 MZT851979:MZT851985 NJP851979:NJP851985 NTL851979:NTL851985 ODH851979:ODH851985 OND851979:OND851985 OWZ851979:OWZ851985 PGV851979:PGV851985 PQR851979:PQR851985 QAN851979:QAN851985 QKJ851979:QKJ851985 QUF851979:QUF851985 REB851979:REB851985 RNX851979:RNX851985 RXT851979:RXT851985 SHP851979:SHP851985 SRL851979:SRL851985 TBH851979:TBH851985 TLD851979:TLD851985 TUZ851979:TUZ851985 UEV851979:UEV851985 UOR851979:UOR851985 UYN851979:UYN851985 VIJ851979:VIJ851985 VSF851979:VSF851985 WCB851979:WCB851985 WLX851979:WLX851985 WVT851979:WVT851985 L917515:L917521 JH917515:JH917521 TD917515:TD917521 ACZ917515:ACZ917521 AMV917515:AMV917521 AWR917515:AWR917521 BGN917515:BGN917521 BQJ917515:BQJ917521 CAF917515:CAF917521 CKB917515:CKB917521 CTX917515:CTX917521 DDT917515:DDT917521 DNP917515:DNP917521 DXL917515:DXL917521 EHH917515:EHH917521 ERD917515:ERD917521 FAZ917515:FAZ917521 FKV917515:FKV917521 FUR917515:FUR917521 GEN917515:GEN917521 GOJ917515:GOJ917521 GYF917515:GYF917521 HIB917515:HIB917521 HRX917515:HRX917521 IBT917515:IBT917521 ILP917515:ILP917521 IVL917515:IVL917521 JFH917515:JFH917521 JPD917515:JPD917521 JYZ917515:JYZ917521 KIV917515:KIV917521 KSR917515:KSR917521 LCN917515:LCN917521 LMJ917515:LMJ917521 LWF917515:LWF917521 MGB917515:MGB917521 MPX917515:MPX917521 MZT917515:MZT917521 NJP917515:NJP917521 NTL917515:NTL917521 ODH917515:ODH917521 OND917515:OND917521 OWZ917515:OWZ917521 PGV917515:PGV917521 PQR917515:PQR917521 QAN917515:QAN917521 QKJ917515:QKJ917521 QUF917515:QUF917521 REB917515:REB917521 RNX917515:RNX917521 RXT917515:RXT917521 SHP917515:SHP917521 SRL917515:SRL917521 TBH917515:TBH917521 TLD917515:TLD917521 TUZ917515:TUZ917521 UEV917515:UEV917521 UOR917515:UOR917521 UYN917515:UYN917521 VIJ917515:VIJ917521 VSF917515:VSF917521 WCB917515:WCB917521 WLX917515:WLX917521 WVT917515:WVT917521 L983051:L983057 JH983051:JH983057 TD983051:TD983057 ACZ983051:ACZ983057 AMV983051:AMV983057 AWR983051:AWR983057 BGN983051:BGN983057 BQJ983051:BQJ983057 CAF983051:CAF983057 CKB983051:CKB983057 CTX983051:CTX983057 DDT983051:DDT983057 DNP983051:DNP983057 DXL983051:DXL983057 EHH983051:EHH983057 ERD983051:ERD983057 FAZ983051:FAZ983057 FKV983051:FKV983057 FUR983051:FUR983057 GEN983051:GEN983057 GOJ983051:GOJ983057 GYF983051:GYF983057 HIB983051:HIB983057 HRX983051:HRX983057 IBT983051:IBT983057 ILP983051:ILP983057 IVL983051:IVL983057 JFH983051:JFH983057 JPD983051:JPD983057 JYZ983051:JYZ983057 KIV983051:KIV983057 KSR983051:KSR983057 LCN983051:LCN983057 LMJ983051:LMJ983057 LWF983051:LWF983057 MGB983051:MGB983057 MPX983051:MPX983057 MZT983051:MZT983057 NJP983051:NJP983057 NTL983051:NTL983057 ODH983051:ODH983057 OND983051:OND983057 OWZ983051:OWZ983057 PGV983051:PGV983057 PQR983051:PQR983057 QAN983051:QAN983057 QKJ983051:QKJ983057 QUF983051:QUF983057 REB983051:REB983057 RNX983051:RNX983057 RXT983051:RXT983057 SHP983051:SHP983057 SRL983051:SRL983057 TBH983051:TBH983057 TLD983051:TLD983057 TUZ983051:TUZ983057 UEV983051:UEV983057 UOR983051:UOR983057 UYN983051:UYN983057 VIJ983051:VIJ983057 VSF983051:VSF983057 WCB983051:WCB983057 WLX983051:WLX983057 WVT983051:WVT983057 L35:L39 JH35:JH39 TD35:TD39 ACZ35:ACZ39 AMV35:AMV39 AWR35:AWR39 BGN35:BGN39 BQJ35:BQJ39 CAF35:CAF39 CKB35:CKB39 CTX35:CTX39 DDT35:DDT39 DNP35:DNP39 DXL35:DXL39 EHH35:EHH39 ERD35:ERD39 FAZ35:FAZ39 FKV35:FKV39 FUR35:FUR39 GEN35:GEN39 GOJ35:GOJ39 GYF35:GYF39 HIB35:HIB39 HRX35:HRX39 IBT35:IBT39 ILP35:ILP39 IVL35:IVL39 JFH35:JFH39 JPD35:JPD39 JYZ35:JYZ39 KIV35:KIV39 KSR35:KSR39 LCN35:LCN39 LMJ35:LMJ39 LWF35:LWF39 MGB35:MGB39 MPX35:MPX39 MZT35:MZT39 NJP35:NJP39 NTL35:NTL39 ODH35:ODH39 OND35:OND39 OWZ35:OWZ39 PGV35:PGV39 PQR35:PQR39 QAN35:QAN39 QKJ35:QKJ39 QUF35:QUF39 REB35:REB39 RNX35:RNX39 RXT35:RXT39 SHP35:SHP39 SRL35:SRL39 TBH35:TBH39 TLD35:TLD39 TUZ35:TUZ39 UEV35:UEV39 UOR35:UOR39 UYN35:UYN39 VIJ35:VIJ39 VSF35:VSF39 WCB35:WCB39 WLX35:WLX39 WVT35:WVT39 L65571:L65575 JH65571:JH65575 TD65571:TD65575 ACZ65571:ACZ65575 AMV65571:AMV65575 AWR65571:AWR65575 BGN65571:BGN65575 BQJ65571:BQJ65575 CAF65571:CAF65575 CKB65571:CKB65575 CTX65571:CTX65575 DDT65571:DDT65575 DNP65571:DNP65575 DXL65571:DXL65575 EHH65571:EHH65575 ERD65571:ERD65575 FAZ65571:FAZ65575 FKV65571:FKV65575 FUR65571:FUR65575 GEN65571:GEN65575 GOJ65571:GOJ65575 GYF65571:GYF65575 HIB65571:HIB65575 HRX65571:HRX65575 IBT65571:IBT65575 ILP65571:ILP65575 IVL65571:IVL65575 JFH65571:JFH65575 JPD65571:JPD65575 JYZ65571:JYZ65575 KIV65571:KIV65575 KSR65571:KSR65575 LCN65571:LCN65575 LMJ65571:LMJ65575 LWF65571:LWF65575 MGB65571:MGB65575 MPX65571:MPX65575 MZT65571:MZT65575 NJP65571:NJP65575 NTL65571:NTL65575 ODH65571:ODH65575 OND65571:OND65575 OWZ65571:OWZ65575 PGV65571:PGV65575 PQR65571:PQR65575 QAN65571:QAN65575 QKJ65571:QKJ65575 QUF65571:QUF65575 REB65571:REB65575 RNX65571:RNX65575 RXT65571:RXT65575 SHP65571:SHP65575 SRL65571:SRL65575 TBH65571:TBH65575 TLD65571:TLD65575 TUZ65571:TUZ65575 UEV65571:UEV65575 UOR65571:UOR65575 UYN65571:UYN65575 VIJ65571:VIJ65575 VSF65571:VSF65575 WCB65571:WCB65575 WLX65571:WLX65575 WVT65571:WVT65575 L131107:L131111 JH131107:JH131111 TD131107:TD131111 ACZ131107:ACZ131111 AMV131107:AMV131111 AWR131107:AWR131111 BGN131107:BGN131111 BQJ131107:BQJ131111 CAF131107:CAF131111 CKB131107:CKB131111 CTX131107:CTX131111 DDT131107:DDT131111 DNP131107:DNP131111 DXL131107:DXL131111 EHH131107:EHH131111 ERD131107:ERD131111 FAZ131107:FAZ131111 FKV131107:FKV131111 FUR131107:FUR131111 GEN131107:GEN131111 GOJ131107:GOJ131111 GYF131107:GYF131111 HIB131107:HIB131111 HRX131107:HRX131111 IBT131107:IBT131111 ILP131107:ILP131111 IVL131107:IVL131111 JFH131107:JFH131111 JPD131107:JPD131111 JYZ131107:JYZ131111 KIV131107:KIV131111 KSR131107:KSR131111 LCN131107:LCN131111 LMJ131107:LMJ131111 LWF131107:LWF131111 MGB131107:MGB131111 MPX131107:MPX131111 MZT131107:MZT131111 NJP131107:NJP131111 NTL131107:NTL131111 ODH131107:ODH131111 OND131107:OND131111 OWZ131107:OWZ131111 PGV131107:PGV131111 PQR131107:PQR131111 QAN131107:QAN131111 QKJ131107:QKJ131111 QUF131107:QUF131111 REB131107:REB131111 RNX131107:RNX131111 RXT131107:RXT131111 SHP131107:SHP131111 SRL131107:SRL131111 TBH131107:TBH131111 TLD131107:TLD131111 TUZ131107:TUZ131111 UEV131107:UEV131111 UOR131107:UOR131111 UYN131107:UYN131111 VIJ131107:VIJ131111 VSF131107:VSF131111 WCB131107:WCB131111 WLX131107:WLX131111 WVT131107:WVT131111 L196643:L196647 JH196643:JH196647 TD196643:TD196647 ACZ196643:ACZ196647 AMV196643:AMV196647 AWR196643:AWR196647 BGN196643:BGN196647 BQJ196643:BQJ196647 CAF196643:CAF196647 CKB196643:CKB196647 CTX196643:CTX196647 DDT196643:DDT196647 DNP196643:DNP196647 DXL196643:DXL196647 EHH196643:EHH196647 ERD196643:ERD196647 FAZ196643:FAZ196647 FKV196643:FKV196647 FUR196643:FUR196647 GEN196643:GEN196647 GOJ196643:GOJ196647 GYF196643:GYF196647 HIB196643:HIB196647 HRX196643:HRX196647 IBT196643:IBT196647 ILP196643:ILP196647 IVL196643:IVL196647 JFH196643:JFH196647 JPD196643:JPD196647 JYZ196643:JYZ196647 KIV196643:KIV196647 KSR196643:KSR196647 LCN196643:LCN196647 LMJ196643:LMJ196647 LWF196643:LWF196647 MGB196643:MGB196647 MPX196643:MPX196647 MZT196643:MZT196647 NJP196643:NJP196647 NTL196643:NTL196647 ODH196643:ODH196647 OND196643:OND196647 OWZ196643:OWZ196647 PGV196643:PGV196647 PQR196643:PQR196647 QAN196643:QAN196647 QKJ196643:QKJ196647 QUF196643:QUF196647 REB196643:REB196647 RNX196643:RNX196647 RXT196643:RXT196647 SHP196643:SHP196647 SRL196643:SRL196647 TBH196643:TBH196647 TLD196643:TLD196647 TUZ196643:TUZ196647 UEV196643:UEV196647 UOR196643:UOR196647 UYN196643:UYN196647 VIJ196643:VIJ196647 VSF196643:VSF196647 WCB196643:WCB196647 WLX196643:WLX196647 WVT196643:WVT196647 L262179:L262183 JH262179:JH262183 TD262179:TD262183 ACZ262179:ACZ262183 AMV262179:AMV262183 AWR262179:AWR262183 BGN262179:BGN262183 BQJ262179:BQJ262183 CAF262179:CAF262183 CKB262179:CKB262183 CTX262179:CTX262183 DDT262179:DDT262183 DNP262179:DNP262183 DXL262179:DXL262183 EHH262179:EHH262183 ERD262179:ERD262183 FAZ262179:FAZ262183 FKV262179:FKV262183 FUR262179:FUR262183 GEN262179:GEN262183 GOJ262179:GOJ262183 GYF262179:GYF262183 HIB262179:HIB262183 HRX262179:HRX262183 IBT262179:IBT262183 ILP262179:ILP262183 IVL262179:IVL262183 JFH262179:JFH262183 JPD262179:JPD262183 JYZ262179:JYZ262183 KIV262179:KIV262183 KSR262179:KSR262183 LCN262179:LCN262183 LMJ262179:LMJ262183 LWF262179:LWF262183 MGB262179:MGB262183 MPX262179:MPX262183 MZT262179:MZT262183 NJP262179:NJP262183 NTL262179:NTL262183 ODH262179:ODH262183 OND262179:OND262183 OWZ262179:OWZ262183 PGV262179:PGV262183 PQR262179:PQR262183 QAN262179:QAN262183 QKJ262179:QKJ262183 QUF262179:QUF262183 REB262179:REB262183 RNX262179:RNX262183 RXT262179:RXT262183 SHP262179:SHP262183 SRL262179:SRL262183 TBH262179:TBH262183 TLD262179:TLD262183 TUZ262179:TUZ262183 UEV262179:UEV262183 UOR262179:UOR262183 UYN262179:UYN262183 VIJ262179:VIJ262183 VSF262179:VSF262183 WCB262179:WCB262183 WLX262179:WLX262183 WVT262179:WVT262183 L327715:L327719 JH327715:JH327719 TD327715:TD327719 ACZ327715:ACZ327719 AMV327715:AMV327719 AWR327715:AWR327719 BGN327715:BGN327719 BQJ327715:BQJ327719 CAF327715:CAF327719 CKB327715:CKB327719 CTX327715:CTX327719 DDT327715:DDT327719 DNP327715:DNP327719 DXL327715:DXL327719 EHH327715:EHH327719 ERD327715:ERD327719 FAZ327715:FAZ327719 FKV327715:FKV327719 FUR327715:FUR327719 GEN327715:GEN327719 GOJ327715:GOJ327719 GYF327715:GYF327719 HIB327715:HIB327719 HRX327715:HRX327719 IBT327715:IBT327719 ILP327715:ILP327719 IVL327715:IVL327719 JFH327715:JFH327719 JPD327715:JPD327719 JYZ327715:JYZ327719 KIV327715:KIV327719 KSR327715:KSR327719 LCN327715:LCN327719 LMJ327715:LMJ327719 LWF327715:LWF327719 MGB327715:MGB327719 MPX327715:MPX327719 MZT327715:MZT327719 NJP327715:NJP327719 NTL327715:NTL327719 ODH327715:ODH327719 OND327715:OND327719 OWZ327715:OWZ327719 PGV327715:PGV327719 PQR327715:PQR327719 QAN327715:QAN327719 QKJ327715:QKJ327719 QUF327715:QUF327719 REB327715:REB327719 RNX327715:RNX327719 RXT327715:RXT327719 SHP327715:SHP327719 SRL327715:SRL327719 TBH327715:TBH327719 TLD327715:TLD327719 TUZ327715:TUZ327719 UEV327715:UEV327719 UOR327715:UOR327719 UYN327715:UYN327719 VIJ327715:VIJ327719 VSF327715:VSF327719 WCB327715:WCB327719 WLX327715:WLX327719 WVT327715:WVT327719 L393251:L393255 JH393251:JH393255 TD393251:TD393255 ACZ393251:ACZ393255 AMV393251:AMV393255 AWR393251:AWR393255 BGN393251:BGN393255 BQJ393251:BQJ393255 CAF393251:CAF393255 CKB393251:CKB393255 CTX393251:CTX393255 DDT393251:DDT393255 DNP393251:DNP393255 DXL393251:DXL393255 EHH393251:EHH393255 ERD393251:ERD393255 FAZ393251:FAZ393255 FKV393251:FKV393255 FUR393251:FUR393255 GEN393251:GEN393255 GOJ393251:GOJ393255 GYF393251:GYF393255 HIB393251:HIB393255 HRX393251:HRX393255 IBT393251:IBT393255 ILP393251:ILP393255 IVL393251:IVL393255 JFH393251:JFH393255 JPD393251:JPD393255 JYZ393251:JYZ393255 KIV393251:KIV393255 KSR393251:KSR393255 LCN393251:LCN393255 LMJ393251:LMJ393255 LWF393251:LWF393255 MGB393251:MGB393255 MPX393251:MPX393255 MZT393251:MZT393255 NJP393251:NJP393255 NTL393251:NTL393255 ODH393251:ODH393255 OND393251:OND393255 OWZ393251:OWZ393255 PGV393251:PGV393255 PQR393251:PQR393255 QAN393251:QAN393255 QKJ393251:QKJ393255 QUF393251:QUF393255 REB393251:REB393255 RNX393251:RNX393255 RXT393251:RXT393255 SHP393251:SHP393255 SRL393251:SRL393255 TBH393251:TBH393255 TLD393251:TLD393255 TUZ393251:TUZ393255 UEV393251:UEV393255 UOR393251:UOR393255 UYN393251:UYN393255 VIJ393251:VIJ393255 VSF393251:VSF393255 WCB393251:WCB393255 WLX393251:WLX393255 WVT393251:WVT393255 L458787:L458791 JH458787:JH458791 TD458787:TD458791 ACZ458787:ACZ458791 AMV458787:AMV458791 AWR458787:AWR458791 BGN458787:BGN458791 BQJ458787:BQJ458791 CAF458787:CAF458791 CKB458787:CKB458791 CTX458787:CTX458791 DDT458787:DDT458791 DNP458787:DNP458791 DXL458787:DXL458791 EHH458787:EHH458791 ERD458787:ERD458791 FAZ458787:FAZ458791 FKV458787:FKV458791 FUR458787:FUR458791 GEN458787:GEN458791 GOJ458787:GOJ458791 GYF458787:GYF458791 HIB458787:HIB458791 HRX458787:HRX458791 IBT458787:IBT458791 ILP458787:ILP458791 IVL458787:IVL458791 JFH458787:JFH458791 JPD458787:JPD458791 JYZ458787:JYZ458791 KIV458787:KIV458791 KSR458787:KSR458791 LCN458787:LCN458791 LMJ458787:LMJ458791 LWF458787:LWF458791 MGB458787:MGB458791 MPX458787:MPX458791 MZT458787:MZT458791 NJP458787:NJP458791 NTL458787:NTL458791 ODH458787:ODH458791 OND458787:OND458791 OWZ458787:OWZ458791 PGV458787:PGV458791 PQR458787:PQR458791 QAN458787:QAN458791 QKJ458787:QKJ458791 QUF458787:QUF458791 REB458787:REB458791 RNX458787:RNX458791 RXT458787:RXT458791 SHP458787:SHP458791 SRL458787:SRL458791 TBH458787:TBH458791 TLD458787:TLD458791 TUZ458787:TUZ458791 UEV458787:UEV458791 UOR458787:UOR458791 UYN458787:UYN458791 VIJ458787:VIJ458791 VSF458787:VSF458791 WCB458787:WCB458791 WLX458787:WLX458791 WVT458787:WVT458791 L524323:L524327 JH524323:JH524327 TD524323:TD524327 ACZ524323:ACZ524327 AMV524323:AMV524327 AWR524323:AWR524327 BGN524323:BGN524327 BQJ524323:BQJ524327 CAF524323:CAF524327 CKB524323:CKB524327 CTX524323:CTX524327 DDT524323:DDT524327 DNP524323:DNP524327 DXL524323:DXL524327 EHH524323:EHH524327 ERD524323:ERD524327 FAZ524323:FAZ524327 FKV524323:FKV524327 FUR524323:FUR524327 GEN524323:GEN524327 GOJ524323:GOJ524327 GYF524323:GYF524327 HIB524323:HIB524327 HRX524323:HRX524327 IBT524323:IBT524327 ILP524323:ILP524327 IVL524323:IVL524327 JFH524323:JFH524327 JPD524323:JPD524327 JYZ524323:JYZ524327 KIV524323:KIV524327 KSR524323:KSR524327 LCN524323:LCN524327 LMJ524323:LMJ524327 LWF524323:LWF524327 MGB524323:MGB524327 MPX524323:MPX524327 MZT524323:MZT524327 NJP524323:NJP524327 NTL524323:NTL524327 ODH524323:ODH524327 OND524323:OND524327 OWZ524323:OWZ524327 PGV524323:PGV524327 PQR524323:PQR524327 QAN524323:QAN524327 QKJ524323:QKJ524327 QUF524323:QUF524327 REB524323:REB524327 RNX524323:RNX524327 RXT524323:RXT524327 SHP524323:SHP524327 SRL524323:SRL524327 TBH524323:TBH524327 TLD524323:TLD524327 TUZ524323:TUZ524327 UEV524323:UEV524327 UOR524323:UOR524327 UYN524323:UYN524327 VIJ524323:VIJ524327 VSF524323:VSF524327 WCB524323:WCB524327 WLX524323:WLX524327 WVT524323:WVT524327 L589859:L589863 JH589859:JH589863 TD589859:TD589863 ACZ589859:ACZ589863 AMV589859:AMV589863 AWR589859:AWR589863 BGN589859:BGN589863 BQJ589859:BQJ589863 CAF589859:CAF589863 CKB589859:CKB589863 CTX589859:CTX589863 DDT589859:DDT589863 DNP589859:DNP589863 DXL589859:DXL589863 EHH589859:EHH589863 ERD589859:ERD589863 FAZ589859:FAZ589863 FKV589859:FKV589863 FUR589859:FUR589863 GEN589859:GEN589863 GOJ589859:GOJ589863 GYF589859:GYF589863 HIB589859:HIB589863 HRX589859:HRX589863 IBT589859:IBT589863 ILP589859:ILP589863 IVL589859:IVL589863 JFH589859:JFH589863 JPD589859:JPD589863 JYZ589859:JYZ589863 KIV589859:KIV589863 KSR589859:KSR589863 LCN589859:LCN589863 LMJ589859:LMJ589863 LWF589859:LWF589863 MGB589859:MGB589863 MPX589859:MPX589863 MZT589859:MZT589863 NJP589859:NJP589863 NTL589859:NTL589863 ODH589859:ODH589863 OND589859:OND589863 OWZ589859:OWZ589863 PGV589859:PGV589863 PQR589859:PQR589863 QAN589859:QAN589863 QKJ589859:QKJ589863 QUF589859:QUF589863 REB589859:REB589863 RNX589859:RNX589863 RXT589859:RXT589863 SHP589859:SHP589863 SRL589859:SRL589863 TBH589859:TBH589863 TLD589859:TLD589863 TUZ589859:TUZ589863 UEV589859:UEV589863 UOR589859:UOR589863 UYN589859:UYN589863 VIJ589859:VIJ589863 VSF589859:VSF589863 WCB589859:WCB589863 WLX589859:WLX589863 WVT589859:WVT589863 L655395:L655399 JH655395:JH655399 TD655395:TD655399 ACZ655395:ACZ655399 AMV655395:AMV655399 AWR655395:AWR655399 BGN655395:BGN655399 BQJ655395:BQJ655399 CAF655395:CAF655399 CKB655395:CKB655399 CTX655395:CTX655399 DDT655395:DDT655399 DNP655395:DNP655399 DXL655395:DXL655399 EHH655395:EHH655399 ERD655395:ERD655399 FAZ655395:FAZ655399 FKV655395:FKV655399 FUR655395:FUR655399 GEN655395:GEN655399 GOJ655395:GOJ655399 GYF655395:GYF655399 HIB655395:HIB655399 HRX655395:HRX655399 IBT655395:IBT655399 ILP655395:ILP655399 IVL655395:IVL655399 JFH655395:JFH655399 JPD655395:JPD655399 JYZ655395:JYZ655399 KIV655395:KIV655399 KSR655395:KSR655399 LCN655395:LCN655399 LMJ655395:LMJ655399 LWF655395:LWF655399 MGB655395:MGB655399 MPX655395:MPX655399 MZT655395:MZT655399 NJP655395:NJP655399 NTL655395:NTL655399 ODH655395:ODH655399 OND655395:OND655399 OWZ655395:OWZ655399 PGV655395:PGV655399 PQR655395:PQR655399 QAN655395:QAN655399 QKJ655395:QKJ655399 QUF655395:QUF655399 REB655395:REB655399 RNX655395:RNX655399 RXT655395:RXT655399 SHP655395:SHP655399 SRL655395:SRL655399 TBH655395:TBH655399 TLD655395:TLD655399 TUZ655395:TUZ655399 UEV655395:UEV655399 UOR655395:UOR655399 UYN655395:UYN655399 VIJ655395:VIJ655399 VSF655395:VSF655399 WCB655395:WCB655399 WLX655395:WLX655399 WVT655395:WVT655399 L720931:L720935 JH720931:JH720935 TD720931:TD720935 ACZ720931:ACZ720935 AMV720931:AMV720935 AWR720931:AWR720935 BGN720931:BGN720935 BQJ720931:BQJ720935 CAF720931:CAF720935 CKB720931:CKB720935 CTX720931:CTX720935 DDT720931:DDT720935 DNP720931:DNP720935 DXL720931:DXL720935 EHH720931:EHH720935 ERD720931:ERD720935 FAZ720931:FAZ720935 FKV720931:FKV720935 FUR720931:FUR720935 GEN720931:GEN720935 GOJ720931:GOJ720935 GYF720931:GYF720935 HIB720931:HIB720935 HRX720931:HRX720935 IBT720931:IBT720935 ILP720931:ILP720935 IVL720931:IVL720935 JFH720931:JFH720935 JPD720931:JPD720935 JYZ720931:JYZ720935 KIV720931:KIV720935 KSR720931:KSR720935 LCN720931:LCN720935 LMJ720931:LMJ720935 LWF720931:LWF720935 MGB720931:MGB720935 MPX720931:MPX720935 MZT720931:MZT720935 NJP720931:NJP720935 NTL720931:NTL720935 ODH720931:ODH720935 OND720931:OND720935 OWZ720931:OWZ720935 PGV720931:PGV720935 PQR720931:PQR720935 QAN720931:QAN720935 QKJ720931:QKJ720935 QUF720931:QUF720935 REB720931:REB720935 RNX720931:RNX720935 RXT720931:RXT720935 SHP720931:SHP720935 SRL720931:SRL720935 TBH720931:TBH720935 TLD720931:TLD720935 TUZ720931:TUZ720935 UEV720931:UEV720935 UOR720931:UOR720935 UYN720931:UYN720935 VIJ720931:VIJ720935 VSF720931:VSF720935 WCB720931:WCB720935 WLX720931:WLX720935 WVT720931:WVT720935 L786467:L786471 JH786467:JH786471 TD786467:TD786471 ACZ786467:ACZ786471 AMV786467:AMV786471 AWR786467:AWR786471 BGN786467:BGN786471 BQJ786467:BQJ786471 CAF786467:CAF786471 CKB786467:CKB786471 CTX786467:CTX786471 DDT786467:DDT786471 DNP786467:DNP786471 DXL786467:DXL786471 EHH786467:EHH786471 ERD786467:ERD786471 FAZ786467:FAZ786471 FKV786467:FKV786471 FUR786467:FUR786471 GEN786467:GEN786471 GOJ786467:GOJ786471 GYF786467:GYF786471 HIB786467:HIB786471 HRX786467:HRX786471 IBT786467:IBT786471 ILP786467:ILP786471 IVL786467:IVL786471 JFH786467:JFH786471 JPD786467:JPD786471 JYZ786467:JYZ786471 KIV786467:KIV786471 KSR786467:KSR786471 LCN786467:LCN786471 LMJ786467:LMJ786471 LWF786467:LWF786471 MGB786467:MGB786471 MPX786467:MPX786471 MZT786467:MZT786471 NJP786467:NJP786471 NTL786467:NTL786471 ODH786467:ODH786471 OND786467:OND786471 OWZ786467:OWZ786471 PGV786467:PGV786471 PQR786467:PQR786471 QAN786467:QAN786471 QKJ786467:QKJ786471 QUF786467:QUF786471 REB786467:REB786471 RNX786467:RNX786471 RXT786467:RXT786471 SHP786467:SHP786471 SRL786467:SRL786471 TBH786467:TBH786471 TLD786467:TLD786471 TUZ786467:TUZ786471 UEV786467:UEV786471 UOR786467:UOR786471 UYN786467:UYN786471 VIJ786467:VIJ786471 VSF786467:VSF786471 WCB786467:WCB786471 WLX786467:WLX786471 WVT786467:WVT786471 L852003:L852007 JH852003:JH852007 TD852003:TD852007 ACZ852003:ACZ852007 AMV852003:AMV852007 AWR852003:AWR852007 BGN852003:BGN852007 BQJ852003:BQJ852007 CAF852003:CAF852007 CKB852003:CKB852007 CTX852003:CTX852007 DDT852003:DDT852007 DNP852003:DNP852007 DXL852003:DXL852007 EHH852003:EHH852007 ERD852003:ERD852007 FAZ852003:FAZ852007 FKV852003:FKV852007 FUR852003:FUR852007 GEN852003:GEN852007 GOJ852003:GOJ852007 GYF852003:GYF852007 HIB852003:HIB852007 HRX852003:HRX852007 IBT852003:IBT852007 ILP852003:ILP852007 IVL852003:IVL852007 JFH852003:JFH852007 JPD852003:JPD852007 JYZ852003:JYZ852007 KIV852003:KIV852007 KSR852003:KSR852007 LCN852003:LCN852007 LMJ852003:LMJ852007 LWF852003:LWF852007 MGB852003:MGB852007 MPX852003:MPX852007 MZT852003:MZT852007 NJP852003:NJP852007 NTL852003:NTL852007 ODH852003:ODH852007 OND852003:OND852007 OWZ852003:OWZ852007 PGV852003:PGV852007 PQR852003:PQR852007 QAN852003:QAN852007 QKJ852003:QKJ852007 QUF852003:QUF852007 REB852003:REB852007 RNX852003:RNX852007 RXT852003:RXT852007 SHP852003:SHP852007 SRL852003:SRL852007 TBH852003:TBH852007 TLD852003:TLD852007 TUZ852003:TUZ852007 UEV852003:UEV852007 UOR852003:UOR852007 UYN852003:UYN852007 VIJ852003:VIJ852007 VSF852003:VSF852007 WCB852003:WCB852007 WLX852003:WLX852007 WVT852003:WVT852007 L917539:L917543 JH917539:JH917543 TD917539:TD917543 ACZ917539:ACZ917543 AMV917539:AMV917543 AWR917539:AWR917543 BGN917539:BGN917543 BQJ917539:BQJ917543 CAF917539:CAF917543 CKB917539:CKB917543 CTX917539:CTX917543 DDT917539:DDT917543 DNP917539:DNP917543 DXL917539:DXL917543 EHH917539:EHH917543 ERD917539:ERD917543 FAZ917539:FAZ917543 FKV917539:FKV917543 FUR917539:FUR917543 GEN917539:GEN917543 GOJ917539:GOJ917543 GYF917539:GYF917543 HIB917539:HIB917543 HRX917539:HRX917543 IBT917539:IBT917543 ILP917539:ILP917543 IVL917539:IVL917543 JFH917539:JFH917543 JPD917539:JPD917543 JYZ917539:JYZ917543 KIV917539:KIV917543 KSR917539:KSR917543 LCN917539:LCN917543 LMJ917539:LMJ917543 LWF917539:LWF917543 MGB917539:MGB917543 MPX917539:MPX917543 MZT917539:MZT917543 NJP917539:NJP917543 NTL917539:NTL917543 ODH917539:ODH917543 OND917539:OND917543 OWZ917539:OWZ917543 PGV917539:PGV917543 PQR917539:PQR917543 QAN917539:QAN917543 QKJ917539:QKJ917543 QUF917539:QUF917543 REB917539:REB917543 RNX917539:RNX917543 RXT917539:RXT917543 SHP917539:SHP917543 SRL917539:SRL917543 TBH917539:TBH917543 TLD917539:TLD917543 TUZ917539:TUZ917543 UEV917539:UEV917543 UOR917539:UOR917543 UYN917539:UYN917543 VIJ917539:VIJ917543 VSF917539:VSF917543 WCB917539:WCB917543 WLX917539:WLX917543 WVT917539:WVT917543 L983075:L983079 JH983075:JH983079 TD983075:TD983079 ACZ983075:ACZ983079 AMV983075:AMV983079 AWR983075:AWR983079 BGN983075:BGN983079 BQJ983075:BQJ983079 CAF983075:CAF983079 CKB983075:CKB983079 CTX983075:CTX983079 DDT983075:DDT983079 DNP983075:DNP983079 DXL983075:DXL983079 EHH983075:EHH983079 ERD983075:ERD983079 FAZ983075:FAZ983079 FKV983075:FKV983079 FUR983075:FUR983079 GEN983075:GEN983079 GOJ983075:GOJ983079 GYF983075:GYF983079 HIB983075:HIB983079 HRX983075:HRX983079 IBT983075:IBT983079 ILP983075:ILP983079 IVL983075:IVL983079 JFH983075:JFH983079 JPD983075:JPD983079 JYZ983075:JYZ983079 KIV983075:KIV983079 KSR983075:KSR983079 LCN983075:LCN983079 LMJ983075:LMJ983079 LWF983075:LWF983079 MGB983075:MGB983079 MPX983075:MPX983079 MZT983075:MZT983079 NJP983075:NJP983079 NTL983075:NTL983079 ODH983075:ODH983079 OND983075:OND983079 OWZ983075:OWZ983079 PGV983075:PGV983079 PQR983075:PQR983079 QAN983075:QAN983079 QKJ983075:QKJ983079 QUF983075:QUF983079 REB983075:REB983079 RNX983075:RNX983079 RXT983075:RXT983079 SHP983075:SHP983079 SRL983075:SRL983079 TBH983075:TBH983079 TLD983075:TLD983079 TUZ983075:TUZ983079 UEV983075:UEV983079 UOR983075:UOR983079 UYN983075:UYN983079 VIJ983075:VIJ983079 VSF983075:VSF983079 WCB983075:WCB983079 WLX983075:WLX983079 WVT983075:WVT983079 K83:K97 JG83:JG97 TC83:TC97 ACY83:ACY97 AMU83:AMU97 AWQ83:AWQ97 BGM83:BGM97 BQI83:BQI97 CAE83:CAE97 CKA83:CKA97 CTW83:CTW97 DDS83:DDS97 DNO83:DNO97 DXK83:DXK97 EHG83:EHG97 ERC83:ERC97 FAY83:FAY97 FKU83:FKU97 FUQ83:FUQ97 GEM83:GEM97 GOI83:GOI97 GYE83:GYE97 HIA83:HIA97 HRW83:HRW97 IBS83:IBS97 ILO83:ILO97 IVK83:IVK97 JFG83:JFG97 JPC83:JPC97 JYY83:JYY97 KIU83:KIU97 KSQ83:KSQ97 LCM83:LCM97 LMI83:LMI97 LWE83:LWE97 MGA83:MGA97 MPW83:MPW97 MZS83:MZS97 NJO83:NJO97 NTK83:NTK97 ODG83:ODG97 ONC83:ONC97 OWY83:OWY97 PGU83:PGU97 PQQ83:PQQ97 QAM83:QAM97 QKI83:QKI97 QUE83:QUE97 REA83:REA97 RNW83:RNW97 RXS83:RXS97 SHO83:SHO97 SRK83:SRK97 TBG83:TBG97 TLC83:TLC97 TUY83:TUY97 UEU83:UEU97 UOQ83:UOQ97 UYM83:UYM97 VII83:VII97 VSE83:VSE97 WCA83:WCA97 WLW83:WLW97 WVS83:WVS97 K65619:K65633 JG65619:JG65633 TC65619:TC65633 ACY65619:ACY65633 AMU65619:AMU65633 AWQ65619:AWQ65633 BGM65619:BGM65633 BQI65619:BQI65633 CAE65619:CAE65633 CKA65619:CKA65633 CTW65619:CTW65633 DDS65619:DDS65633 DNO65619:DNO65633 DXK65619:DXK65633 EHG65619:EHG65633 ERC65619:ERC65633 FAY65619:FAY65633 FKU65619:FKU65633 FUQ65619:FUQ65633 GEM65619:GEM65633 GOI65619:GOI65633 GYE65619:GYE65633 HIA65619:HIA65633 HRW65619:HRW65633 IBS65619:IBS65633 ILO65619:ILO65633 IVK65619:IVK65633 JFG65619:JFG65633 JPC65619:JPC65633 JYY65619:JYY65633 KIU65619:KIU65633 KSQ65619:KSQ65633 LCM65619:LCM65633 LMI65619:LMI65633 LWE65619:LWE65633 MGA65619:MGA65633 MPW65619:MPW65633 MZS65619:MZS65633 NJO65619:NJO65633 NTK65619:NTK65633 ODG65619:ODG65633 ONC65619:ONC65633 OWY65619:OWY65633 PGU65619:PGU65633 PQQ65619:PQQ65633 QAM65619:QAM65633 QKI65619:QKI65633 QUE65619:QUE65633 REA65619:REA65633 RNW65619:RNW65633 RXS65619:RXS65633 SHO65619:SHO65633 SRK65619:SRK65633 TBG65619:TBG65633 TLC65619:TLC65633 TUY65619:TUY65633 UEU65619:UEU65633 UOQ65619:UOQ65633 UYM65619:UYM65633 VII65619:VII65633 VSE65619:VSE65633 WCA65619:WCA65633 WLW65619:WLW65633 WVS65619:WVS65633 K131155:K131169 JG131155:JG131169 TC131155:TC131169 ACY131155:ACY131169 AMU131155:AMU131169 AWQ131155:AWQ131169 BGM131155:BGM131169 BQI131155:BQI131169 CAE131155:CAE131169 CKA131155:CKA131169 CTW131155:CTW131169 DDS131155:DDS131169 DNO131155:DNO131169 DXK131155:DXK131169 EHG131155:EHG131169 ERC131155:ERC131169 FAY131155:FAY131169 FKU131155:FKU131169 FUQ131155:FUQ131169 GEM131155:GEM131169 GOI131155:GOI131169 GYE131155:GYE131169 HIA131155:HIA131169 HRW131155:HRW131169 IBS131155:IBS131169 ILO131155:ILO131169 IVK131155:IVK131169 JFG131155:JFG131169 JPC131155:JPC131169 JYY131155:JYY131169 KIU131155:KIU131169 KSQ131155:KSQ131169 LCM131155:LCM131169 LMI131155:LMI131169 LWE131155:LWE131169 MGA131155:MGA131169 MPW131155:MPW131169 MZS131155:MZS131169 NJO131155:NJO131169 NTK131155:NTK131169 ODG131155:ODG131169 ONC131155:ONC131169 OWY131155:OWY131169 PGU131155:PGU131169 PQQ131155:PQQ131169 QAM131155:QAM131169 QKI131155:QKI131169 QUE131155:QUE131169 REA131155:REA131169 RNW131155:RNW131169 RXS131155:RXS131169 SHO131155:SHO131169 SRK131155:SRK131169 TBG131155:TBG131169 TLC131155:TLC131169 TUY131155:TUY131169 UEU131155:UEU131169 UOQ131155:UOQ131169 UYM131155:UYM131169 VII131155:VII131169 VSE131155:VSE131169 WCA131155:WCA131169 WLW131155:WLW131169 WVS131155:WVS131169 K196691:K196705 JG196691:JG196705 TC196691:TC196705 ACY196691:ACY196705 AMU196691:AMU196705 AWQ196691:AWQ196705 BGM196691:BGM196705 BQI196691:BQI196705 CAE196691:CAE196705 CKA196691:CKA196705 CTW196691:CTW196705 DDS196691:DDS196705 DNO196691:DNO196705 DXK196691:DXK196705 EHG196691:EHG196705 ERC196691:ERC196705 FAY196691:FAY196705 FKU196691:FKU196705 FUQ196691:FUQ196705 GEM196691:GEM196705 GOI196691:GOI196705 GYE196691:GYE196705 HIA196691:HIA196705 HRW196691:HRW196705 IBS196691:IBS196705 ILO196691:ILO196705 IVK196691:IVK196705 JFG196691:JFG196705 JPC196691:JPC196705 JYY196691:JYY196705 KIU196691:KIU196705 KSQ196691:KSQ196705 LCM196691:LCM196705 LMI196691:LMI196705 LWE196691:LWE196705 MGA196691:MGA196705 MPW196691:MPW196705 MZS196691:MZS196705 NJO196691:NJO196705 NTK196691:NTK196705 ODG196691:ODG196705 ONC196691:ONC196705 OWY196691:OWY196705 PGU196691:PGU196705 PQQ196691:PQQ196705 QAM196691:QAM196705 QKI196691:QKI196705 QUE196691:QUE196705 REA196691:REA196705 RNW196691:RNW196705 RXS196691:RXS196705 SHO196691:SHO196705 SRK196691:SRK196705 TBG196691:TBG196705 TLC196691:TLC196705 TUY196691:TUY196705 UEU196691:UEU196705 UOQ196691:UOQ196705 UYM196691:UYM196705 VII196691:VII196705 VSE196691:VSE196705 WCA196691:WCA196705 WLW196691:WLW196705 WVS196691:WVS196705 K262227:K262241 JG262227:JG262241 TC262227:TC262241 ACY262227:ACY262241 AMU262227:AMU262241 AWQ262227:AWQ262241 BGM262227:BGM262241 BQI262227:BQI262241 CAE262227:CAE262241 CKA262227:CKA262241 CTW262227:CTW262241 DDS262227:DDS262241 DNO262227:DNO262241 DXK262227:DXK262241 EHG262227:EHG262241 ERC262227:ERC262241 FAY262227:FAY262241 FKU262227:FKU262241 FUQ262227:FUQ262241 GEM262227:GEM262241 GOI262227:GOI262241 GYE262227:GYE262241 HIA262227:HIA262241 HRW262227:HRW262241 IBS262227:IBS262241 ILO262227:ILO262241 IVK262227:IVK262241 JFG262227:JFG262241 JPC262227:JPC262241 JYY262227:JYY262241 KIU262227:KIU262241 KSQ262227:KSQ262241 LCM262227:LCM262241 LMI262227:LMI262241 LWE262227:LWE262241 MGA262227:MGA262241 MPW262227:MPW262241 MZS262227:MZS262241 NJO262227:NJO262241 NTK262227:NTK262241 ODG262227:ODG262241 ONC262227:ONC262241 OWY262227:OWY262241 PGU262227:PGU262241 PQQ262227:PQQ262241 QAM262227:QAM262241 QKI262227:QKI262241 QUE262227:QUE262241 REA262227:REA262241 RNW262227:RNW262241 RXS262227:RXS262241 SHO262227:SHO262241 SRK262227:SRK262241 TBG262227:TBG262241 TLC262227:TLC262241 TUY262227:TUY262241 UEU262227:UEU262241 UOQ262227:UOQ262241 UYM262227:UYM262241 VII262227:VII262241 VSE262227:VSE262241 WCA262227:WCA262241 WLW262227:WLW262241 WVS262227:WVS262241 K327763:K327777 JG327763:JG327777 TC327763:TC327777 ACY327763:ACY327777 AMU327763:AMU327777 AWQ327763:AWQ327777 BGM327763:BGM327777 BQI327763:BQI327777 CAE327763:CAE327777 CKA327763:CKA327777 CTW327763:CTW327777 DDS327763:DDS327777 DNO327763:DNO327777 DXK327763:DXK327777 EHG327763:EHG327777 ERC327763:ERC327777 FAY327763:FAY327777 FKU327763:FKU327777 FUQ327763:FUQ327777 GEM327763:GEM327777 GOI327763:GOI327777 GYE327763:GYE327777 HIA327763:HIA327777 HRW327763:HRW327777 IBS327763:IBS327777 ILO327763:ILO327777 IVK327763:IVK327777 JFG327763:JFG327777 JPC327763:JPC327777 JYY327763:JYY327777 KIU327763:KIU327777 KSQ327763:KSQ327777 LCM327763:LCM327777 LMI327763:LMI327777 LWE327763:LWE327777 MGA327763:MGA327777 MPW327763:MPW327777 MZS327763:MZS327777 NJO327763:NJO327777 NTK327763:NTK327777 ODG327763:ODG327777 ONC327763:ONC327777 OWY327763:OWY327777 PGU327763:PGU327777 PQQ327763:PQQ327777 QAM327763:QAM327777 QKI327763:QKI327777 QUE327763:QUE327777 REA327763:REA327777 RNW327763:RNW327777 RXS327763:RXS327777 SHO327763:SHO327777 SRK327763:SRK327777 TBG327763:TBG327777 TLC327763:TLC327777 TUY327763:TUY327777 UEU327763:UEU327777 UOQ327763:UOQ327777 UYM327763:UYM327777 VII327763:VII327777 VSE327763:VSE327777 WCA327763:WCA327777 WLW327763:WLW327777 WVS327763:WVS327777 K393299:K393313 JG393299:JG393313 TC393299:TC393313 ACY393299:ACY393313 AMU393299:AMU393313 AWQ393299:AWQ393313 BGM393299:BGM393313 BQI393299:BQI393313 CAE393299:CAE393313 CKA393299:CKA393313 CTW393299:CTW393313 DDS393299:DDS393313 DNO393299:DNO393313 DXK393299:DXK393313 EHG393299:EHG393313 ERC393299:ERC393313 FAY393299:FAY393313 FKU393299:FKU393313 FUQ393299:FUQ393313 GEM393299:GEM393313 GOI393299:GOI393313 GYE393299:GYE393313 HIA393299:HIA393313 HRW393299:HRW393313 IBS393299:IBS393313 ILO393299:ILO393313 IVK393299:IVK393313 JFG393299:JFG393313 JPC393299:JPC393313 JYY393299:JYY393313 KIU393299:KIU393313 KSQ393299:KSQ393313 LCM393299:LCM393313 LMI393299:LMI393313 LWE393299:LWE393313 MGA393299:MGA393313 MPW393299:MPW393313 MZS393299:MZS393313 NJO393299:NJO393313 NTK393299:NTK393313 ODG393299:ODG393313 ONC393299:ONC393313 OWY393299:OWY393313 PGU393299:PGU393313 PQQ393299:PQQ393313 QAM393299:QAM393313 QKI393299:QKI393313 QUE393299:QUE393313 REA393299:REA393313 RNW393299:RNW393313 RXS393299:RXS393313 SHO393299:SHO393313 SRK393299:SRK393313 TBG393299:TBG393313 TLC393299:TLC393313 TUY393299:TUY393313 UEU393299:UEU393313 UOQ393299:UOQ393313 UYM393299:UYM393313 VII393299:VII393313 VSE393299:VSE393313 WCA393299:WCA393313 WLW393299:WLW393313 WVS393299:WVS393313 K458835:K458849 JG458835:JG458849 TC458835:TC458849 ACY458835:ACY458849 AMU458835:AMU458849 AWQ458835:AWQ458849 BGM458835:BGM458849 BQI458835:BQI458849 CAE458835:CAE458849 CKA458835:CKA458849 CTW458835:CTW458849 DDS458835:DDS458849 DNO458835:DNO458849 DXK458835:DXK458849 EHG458835:EHG458849 ERC458835:ERC458849 FAY458835:FAY458849 FKU458835:FKU458849 FUQ458835:FUQ458849 GEM458835:GEM458849 GOI458835:GOI458849 GYE458835:GYE458849 HIA458835:HIA458849 HRW458835:HRW458849 IBS458835:IBS458849 ILO458835:ILO458849 IVK458835:IVK458849 JFG458835:JFG458849 JPC458835:JPC458849 JYY458835:JYY458849 KIU458835:KIU458849 KSQ458835:KSQ458849 LCM458835:LCM458849 LMI458835:LMI458849 LWE458835:LWE458849 MGA458835:MGA458849 MPW458835:MPW458849 MZS458835:MZS458849 NJO458835:NJO458849 NTK458835:NTK458849 ODG458835:ODG458849 ONC458835:ONC458849 OWY458835:OWY458849 PGU458835:PGU458849 PQQ458835:PQQ458849 QAM458835:QAM458849 QKI458835:QKI458849 QUE458835:QUE458849 REA458835:REA458849 RNW458835:RNW458849 RXS458835:RXS458849 SHO458835:SHO458849 SRK458835:SRK458849 TBG458835:TBG458849 TLC458835:TLC458849 TUY458835:TUY458849 UEU458835:UEU458849 UOQ458835:UOQ458849 UYM458835:UYM458849 VII458835:VII458849 VSE458835:VSE458849 WCA458835:WCA458849 WLW458835:WLW458849 WVS458835:WVS458849 K524371:K524385 JG524371:JG524385 TC524371:TC524385 ACY524371:ACY524385 AMU524371:AMU524385 AWQ524371:AWQ524385 BGM524371:BGM524385 BQI524371:BQI524385 CAE524371:CAE524385 CKA524371:CKA524385 CTW524371:CTW524385 DDS524371:DDS524385 DNO524371:DNO524385 DXK524371:DXK524385 EHG524371:EHG524385 ERC524371:ERC524385 FAY524371:FAY524385 FKU524371:FKU524385 FUQ524371:FUQ524385 GEM524371:GEM524385 GOI524371:GOI524385 GYE524371:GYE524385 HIA524371:HIA524385 HRW524371:HRW524385 IBS524371:IBS524385 ILO524371:ILO524385 IVK524371:IVK524385 JFG524371:JFG524385 JPC524371:JPC524385 JYY524371:JYY524385 KIU524371:KIU524385 KSQ524371:KSQ524385 LCM524371:LCM524385 LMI524371:LMI524385 LWE524371:LWE524385 MGA524371:MGA524385 MPW524371:MPW524385 MZS524371:MZS524385 NJO524371:NJO524385 NTK524371:NTK524385 ODG524371:ODG524385 ONC524371:ONC524385 OWY524371:OWY524385 PGU524371:PGU524385 PQQ524371:PQQ524385 QAM524371:QAM524385 QKI524371:QKI524385 QUE524371:QUE524385 REA524371:REA524385 RNW524371:RNW524385 RXS524371:RXS524385 SHO524371:SHO524385 SRK524371:SRK524385 TBG524371:TBG524385 TLC524371:TLC524385 TUY524371:TUY524385 UEU524371:UEU524385 UOQ524371:UOQ524385 UYM524371:UYM524385 VII524371:VII524385 VSE524371:VSE524385 WCA524371:WCA524385 WLW524371:WLW524385 WVS524371:WVS524385 K589907:K589921 JG589907:JG589921 TC589907:TC589921 ACY589907:ACY589921 AMU589907:AMU589921 AWQ589907:AWQ589921 BGM589907:BGM589921 BQI589907:BQI589921 CAE589907:CAE589921 CKA589907:CKA589921 CTW589907:CTW589921 DDS589907:DDS589921 DNO589907:DNO589921 DXK589907:DXK589921 EHG589907:EHG589921 ERC589907:ERC589921 FAY589907:FAY589921 FKU589907:FKU589921 FUQ589907:FUQ589921 GEM589907:GEM589921 GOI589907:GOI589921 GYE589907:GYE589921 HIA589907:HIA589921 HRW589907:HRW589921 IBS589907:IBS589921 ILO589907:ILO589921 IVK589907:IVK589921 JFG589907:JFG589921 JPC589907:JPC589921 JYY589907:JYY589921 KIU589907:KIU589921 KSQ589907:KSQ589921 LCM589907:LCM589921 LMI589907:LMI589921 LWE589907:LWE589921 MGA589907:MGA589921 MPW589907:MPW589921 MZS589907:MZS589921 NJO589907:NJO589921 NTK589907:NTK589921 ODG589907:ODG589921 ONC589907:ONC589921 OWY589907:OWY589921 PGU589907:PGU589921 PQQ589907:PQQ589921 QAM589907:QAM589921 QKI589907:QKI589921 QUE589907:QUE589921 REA589907:REA589921 RNW589907:RNW589921 RXS589907:RXS589921 SHO589907:SHO589921 SRK589907:SRK589921 TBG589907:TBG589921 TLC589907:TLC589921 TUY589907:TUY589921 UEU589907:UEU589921 UOQ589907:UOQ589921 UYM589907:UYM589921 VII589907:VII589921 VSE589907:VSE589921 WCA589907:WCA589921 WLW589907:WLW589921 WVS589907:WVS589921 K655443:K655457 JG655443:JG655457 TC655443:TC655457 ACY655443:ACY655457 AMU655443:AMU655457 AWQ655443:AWQ655457 BGM655443:BGM655457 BQI655443:BQI655457 CAE655443:CAE655457 CKA655443:CKA655457 CTW655443:CTW655457 DDS655443:DDS655457 DNO655443:DNO655457 DXK655443:DXK655457 EHG655443:EHG655457 ERC655443:ERC655457 FAY655443:FAY655457 FKU655443:FKU655457 FUQ655443:FUQ655457 GEM655443:GEM655457 GOI655443:GOI655457 GYE655443:GYE655457 HIA655443:HIA655457 HRW655443:HRW655457 IBS655443:IBS655457 ILO655443:ILO655457 IVK655443:IVK655457 JFG655443:JFG655457 JPC655443:JPC655457 JYY655443:JYY655457 KIU655443:KIU655457 KSQ655443:KSQ655457 LCM655443:LCM655457 LMI655443:LMI655457 LWE655443:LWE655457 MGA655443:MGA655457 MPW655443:MPW655457 MZS655443:MZS655457 NJO655443:NJO655457 NTK655443:NTK655457 ODG655443:ODG655457 ONC655443:ONC655457 OWY655443:OWY655457 PGU655443:PGU655457 PQQ655443:PQQ655457 QAM655443:QAM655457 QKI655443:QKI655457 QUE655443:QUE655457 REA655443:REA655457 RNW655443:RNW655457 RXS655443:RXS655457 SHO655443:SHO655457 SRK655443:SRK655457 TBG655443:TBG655457 TLC655443:TLC655457 TUY655443:TUY655457 UEU655443:UEU655457 UOQ655443:UOQ655457 UYM655443:UYM655457 VII655443:VII655457 VSE655443:VSE655457 WCA655443:WCA655457 WLW655443:WLW655457 WVS655443:WVS655457 K720979:K720993 JG720979:JG720993 TC720979:TC720993 ACY720979:ACY720993 AMU720979:AMU720993 AWQ720979:AWQ720993 BGM720979:BGM720993 BQI720979:BQI720993 CAE720979:CAE720993 CKA720979:CKA720993 CTW720979:CTW720993 DDS720979:DDS720993 DNO720979:DNO720993 DXK720979:DXK720993 EHG720979:EHG720993 ERC720979:ERC720993 FAY720979:FAY720993 FKU720979:FKU720993 FUQ720979:FUQ720993 GEM720979:GEM720993 GOI720979:GOI720993 GYE720979:GYE720993 HIA720979:HIA720993 HRW720979:HRW720993 IBS720979:IBS720993 ILO720979:ILO720993 IVK720979:IVK720993 JFG720979:JFG720993 JPC720979:JPC720993 JYY720979:JYY720993 KIU720979:KIU720993 KSQ720979:KSQ720993 LCM720979:LCM720993 LMI720979:LMI720993 LWE720979:LWE720993 MGA720979:MGA720993 MPW720979:MPW720993 MZS720979:MZS720993 NJO720979:NJO720993 NTK720979:NTK720993 ODG720979:ODG720993 ONC720979:ONC720993 OWY720979:OWY720993 PGU720979:PGU720993 PQQ720979:PQQ720993 QAM720979:QAM720993 QKI720979:QKI720993 QUE720979:QUE720993 REA720979:REA720993 RNW720979:RNW720993 RXS720979:RXS720993 SHO720979:SHO720993 SRK720979:SRK720993 TBG720979:TBG720993 TLC720979:TLC720993 TUY720979:TUY720993 UEU720979:UEU720993 UOQ720979:UOQ720993 UYM720979:UYM720993 VII720979:VII720993 VSE720979:VSE720993 WCA720979:WCA720993 WLW720979:WLW720993 WVS720979:WVS720993 K786515:K786529 JG786515:JG786529 TC786515:TC786529 ACY786515:ACY786529 AMU786515:AMU786529 AWQ786515:AWQ786529 BGM786515:BGM786529 BQI786515:BQI786529 CAE786515:CAE786529 CKA786515:CKA786529 CTW786515:CTW786529 DDS786515:DDS786529 DNO786515:DNO786529 DXK786515:DXK786529 EHG786515:EHG786529 ERC786515:ERC786529 FAY786515:FAY786529 FKU786515:FKU786529 FUQ786515:FUQ786529 GEM786515:GEM786529 GOI786515:GOI786529 GYE786515:GYE786529 HIA786515:HIA786529 HRW786515:HRW786529 IBS786515:IBS786529 ILO786515:ILO786529 IVK786515:IVK786529 JFG786515:JFG786529 JPC786515:JPC786529 JYY786515:JYY786529 KIU786515:KIU786529 KSQ786515:KSQ786529 LCM786515:LCM786529 LMI786515:LMI786529 LWE786515:LWE786529 MGA786515:MGA786529 MPW786515:MPW786529 MZS786515:MZS786529 NJO786515:NJO786529 NTK786515:NTK786529 ODG786515:ODG786529 ONC786515:ONC786529 OWY786515:OWY786529 PGU786515:PGU786529 PQQ786515:PQQ786529 QAM786515:QAM786529 QKI786515:QKI786529 QUE786515:QUE786529 REA786515:REA786529 RNW786515:RNW786529 RXS786515:RXS786529 SHO786515:SHO786529 SRK786515:SRK786529 TBG786515:TBG786529 TLC786515:TLC786529 TUY786515:TUY786529 UEU786515:UEU786529 UOQ786515:UOQ786529 UYM786515:UYM786529 VII786515:VII786529 VSE786515:VSE786529 WCA786515:WCA786529 WLW786515:WLW786529 WVS786515:WVS786529 K852051:K852065 JG852051:JG852065 TC852051:TC852065 ACY852051:ACY852065 AMU852051:AMU852065 AWQ852051:AWQ852065 BGM852051:BGM852065 BQI852051:BQI852065 CAE852051:CAE852065 CKA852051:CKA852065 CTW852051:CTW852065 DDS852051:DDS852065 DNO852051:DNO852065 DXK852051:DXK852065 EHG852051:EHG852065 ERC852051:ERC852065 FAY852051:FAY852065 FKU852051:FKU852065 FUQ852051:FUQ852065 GEM852051:GEM852065 GOI852051:GOI852065 GYE852051:GYE852065 HIA852051:HIA852065 HRW852051:HRW852065 IBS852051:IBS852065 ILO852051:ILO852065 IVK852051:IVK852065 JFG852051:JFG852065 JPC852051:JPC852065 JYY852051:JYY852065 KIU852051:KIU852065 KSQ852051:KSQ852065 LCM852051:LCM852065 LMI852051:LMI852065 LWE852051:LWE852065 MGA852051:MGA852065 MPW852051:MPW852065 MZS852051:MZS852065 NJO852051:NJO852065 NTK852051:NTK852065 ODG852051:ODG852065 ONC852051:ONC852065 OWY852051:OWY852065 PGU852051:PGU852065 PQQ852051:PQQ852065 QAM852051:QAM852065 QKI852051:QKI852065 QUE852051:QUE852065 REA852051:REA852065 RNW852051:RNW852065 RXS852051:RXS852065 SHO852051:SHO852065 SRK852051:SRK852065 TBG852051:TBG852065 TLC852051:TLC852065 TUY852051:TUY852065 UEU852051:UEU852065 UOQ852051:UOQ852065 UYM852051:UYM852065 VII852051:VII852065 VSE852051:VSE852065 WCA852051:WCA852065 WLW852051:WLW852065 WVS852051:WVS852065 K917587:K917601 JG917587:JG917601 TC917587:TC917601 ACY917587:ACY917601 AMU917587:AMU917601 AWQ917587:AWQ917601 BGM917587:BGM917601 BQI917587:BQI917601 CAE917587:CAE917601 CKA917587:CKA917601 CTW917587:CTW917601 DDS917587:DDS917601 DNO917587:DNO917601 DXK917587:DXK917601 EHG917587:EHG917601 ERC917587:ERC917601 FAY917587:FAY917601 FKU917587:FKU917601 FUQ917587:FUQ917601 GEM917587:GEM917601 GOI917587:GOI917601 GYE917587:GYE917601 HIA917587:HIA917601 HRW917587:HRW917601 IBS917587:IBS917601 ILO917587:ILO917601 IVK917587:IVK917601 JFG917587:JFG917601 JPC917587:JPC917601 JYY917587:JYY917601 KIU917587:KIU917601 KSQ917587:KSQ917601 LCM917587:LCM917601 LMI917587:LMI917601 LWE917587:LWE917601 MGA917587:MGA917601 MPW917587:MPW917601 MZS917587:MZS917601 NJO917587:NJO917601 NTK917587:NTK917601 ODG917587:ODG917601 ONC917587:ONC917601 OWY917587:OWY917601 PGU917587:PGU917601 PQQ917587:PQQ917601 QAM917587:QAM917601 QKI917587:QKI917601 QUE917587:QUE917601 REA917587:REA917601 RNW917587:RNW917601 RXS917587:RXS917601 SHO917587:SHO917601 SRK917587:SRK917601 TBG917587:TBG917601 TLC917587:TLC917601 TUY917587:TUY917601 UEU917587:UEU917601 UOQ917587:UOQ917601 UYM917587:UYM917601 VII917587:VII917601 VSE917587:VSE917601 WCA917587:WCA917601 WLW917587:WLW917601 WVS917587:WVS917601 K983123:K983137 JG983123:JG983137 TC983123:TC983137 ACY983123:ACY983137 AMU983123:AMU983137 AWQ983123:AWQ983137 BGM983123:BGM983137 BQI983123:BQI983137 CAE983123:CAE983137 CKA983123:CKA983137 CTW983123:CTW983137 DDS983123:DDS983137 DNO983123:DNO983137 DXK983123:DXK983137 EHG983123:EHG983137 ERC983123:ERC983137 FAY983123:FAY983137 FKU983123:FKU983137 FUQ983123:FUQ983137 GEM983123:GEM983137 GOI983123:GOI983137 GYE983123:GYE983137 HIA983123:HIA983137 HRW983123:HRW983137 IBS983123:IBS983137 ILO983123:ILO983137 IVK983123:IVK983137 JFG983123:JFG983137 JPC983123:JPC983137 JYY983123:JYY983137 KIU983123:KIU983137 KSQ983123:KSQ983137 LCM983123:LCM983137 LMI983123:LMI983137 LWE983123:LWE983137 MGA983123:MGA983137 MPW983123:MPW983137 MZS983123:MZS983137 NJO983123:NJO983137 NTK983123:NTK983137 ODG983123:ODG983137 ONC983123:ONC983137 OWY983123:OWY983137 PGU983123:PGU983137 PQQ983123:PQQ983137 QAM983123:QAM983137 QKI983123:QKI983137 QUE983123:QUE983137 REA983123:REA983137 RNW983123:RNW983137 RXS983123:RXS983137 SHO983123:SHO983137 SRK983123:SRK983137 TBG983123:TBG983137 TLC983123:TLC983137 TUY983123:TUY983137 UEU983123:UEU983137 UOQ983123:UOQ983137 UYM983123:UYM983137 VII983123:VII983137 VSE983123:VSE983137 WCA983123:WCA983137 WLW983123:WLW983137 WVS983123:WVS983137</xm:sqref>
        </x14:dataValidation>
      </x14:dataValidations>
    </ext>
  </extLst>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F1F5-2003-4DFD-88B9-8A71F25782B8}">
  <sheetPr>
    <tabColor theme="5" tint="0.59999389629810485"/>
  </sheetPr>
  <dimension ref="A2:R139"/>
  <sheetViews>
    <sheetView topLeftCell="I1" zoomScale="85" zoomScaleNormal="85" workbookViewId="0">
      <selection activeCell="K16" sqref="K16"/>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770700</v>
      </c>
    </row>
    <row r="3" spans="1:18" ht="20.100000000000001" customHeight="1">
      <c r="C3" s="2" t="s">
        <v>3</v>
      </c>
      <c r="D3" s="2"/>
      <c r="E3" s="2"/>
      <c r="F3" s="13" t="s">
        <v>2638</v>
      </c>
      <c r="I3" s="1304" t="s">
        <v>5123</v>
      </c>
      <c r="J3" s="1304"/>
      <c r="K3" s="1304"/>
      <c r="L3" s="1304"/>
    </row>
    <row r="4" spans="1:18" ht="20.100000000000001" customHeight="1">
      <c r="C4" s="2" t="s">
        <v>1516</v>
      </c>
      <c r="D4" s="2"/>
      <c r="E4" s="2"/>
      <c r="F4" s="13" t="s">
        <v>5124</v>
      </c>
      <c r="I4" s="1304"/>
      <c r="J4" s="1304"/>
      <c r="K4" s="1304"/>
      <c r="L4" s="1304"/>
    </row>
    <row r="5" spans="1:18" ht="20.100000000000001" customHeight="1">
      <c r="C5" s="2" t="s">
        <v>8</v>
      </c>
      <c r="D5" s="2"/>
      <c r="E5" s="2"/>
      <c r="F5" s="18">
        <v>45873</v>
      </c>
      <c r="H5" s="932" t="s">
        <v>9</v>
      </c>
      <c r="I5" s="1306"/>
      <c r="J5" s="1490"/>
      <c r="K5" s="2061" t="s">
        <v>5125</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5126</v>
      </c>
      <c r="G11" s="398">
        <v>1</v>
      </c>
      <c r="H11" s="28">
        <v>643000</v>
      </c>
      <c r="I11" s="636">
        <f t="shared" ref="I11:I16" si="0">G11*H11</f>
        <v>643000</v>
      </c>
      <c r="J11" s="31"/>
      <c r="K11" s="73" t="s">
        <v>5127</v>
      </c>
      <c r="L11" s="73" t="s">
        <v>4982</v>
      </c>
      <c r="M11" s="27"/>
      <c r="N11" s="32">
        <v>45818</v>
      </c>
      <c r="O11" s="28"/>
      <c r="P11" s="40" t="s">
        <v>4983</v>
      </c>
      <c r="Q11" s="32"/>
      <c r="R11" s="33"/>
    </row>
    <row r="12" spans="1:18" s="4" customFormat="1" ht="19.7" customHeight="1">
      <c r="A12" s="398" t="s">
        <v>3207</v>
      </c>
      <c r="B12" s="112">
        <v>3</v>
      </c>
      <c r="C12" s="1078">
        <f>+C11+1</f>
        <v>2</v>
      </c>
      <c r="D12" s="396" t="s">
        <v>309</v>
      </c>
      <c r="E12" s="28" t="s">
        <v>309</v>
      </c>
      <c r="F12" s="73" t="s">
        <v>3212</v>
      </c>
      <c r="G12" s="398">
        <v>1</v>
      </c>
      <c r="H12" s="28">
        <v>62000</v>
      </c>
      <c r="I12" s="636">
        <f t="shared" si="0"/>
        <v>62000</v>
      </c>
      <c r="J12" s="31"/>
      <c r="K12" s="73" t="s">
        <v>3213</v>
      </c>
      <c r="L12" s="27"/>
      <c r="M12" s="27"/>
      <c r="N12" s="32">
        <v>45818</v>
      </c>
      <c r="O12" s="28"/>
      <c r="P12" s="40" t="s">
        <v>4983</v>
      </c>
      <c r="Q12" s="32"/>
      <c r="R12" s="33"/>
    </row>
    <row r="13" spans="1:18" s="4" customFormat="1" ht="19.7" customHeight="1">
      <c r="A13" s="398" t="s">
        <v>3207</v>
      </c>
      <c r="B13" s="1412">
        <v>1</v>
      </c>
      <c r="C13" s="1078">
        <f>+C12+1</f>
        <v>3</v>
      </c>
      <c r="D13" s="396" t="s">
        <v>309</v>
      </c>
      <c r="E13" s="28" t="s">
        <v>309</v>
      </c>
      <c r="F13" s="73" t="s">
        <v>4984</v>
      </c>
      <c r="G13" s="398">
        <v>2</v>
      </c>
      <c r="H13" s="28">
        <v>700</v>
      </c>
      <c r="I13" s="636">
        <f t="shared" si="0"/>
        <v>1400</v>
      </c>
      <c r="J13" s="31"/>
      <c r="K13" s="73" t="s">
        <v>4984</v>
      </c>
      <c r="L13" s="27"/>
      <c r="M13" s="27"/>
      <c r="N13" s="32">
        <v>45818</v>
      </c>
      <c r="O13" s="28"/>
      <c r="P13" s="40" t="s">
        <v>4983</v>
      </c>
      <c r="Q13" s="32"/>
      <c r="R13" s="33"/>
    </row>
    <row r="14" spans="1:18" s="4" customFormat="1" ht="19.7" customHeight="1">
      <c r="A14" s="398" t="s">
        <v>3207</v>
      </c>
      <c r="B14" s="1494">
        <v>2</v>
      </c>
      <c r="C14" s="1078">
        <f>+C13+1</f>
        <v>4</v>
      </c>
      <c r="D14" s="396" t="s">
        <v>309</v>
      </c>
      <c r="E14" s="28" t="s">
        <v>309</v>
      </c>
      <c r="F14" s="1495" t="s">
        <v>3214</v>
      </c>
      <c r="G14" s="398">
        <v>1</v>
      </c>
      <c r="H14" s="28">
        <v>50000</v>
      </c>
      <c r="I14" s="636">
        <f t="shared" si="0"/>
        <v>50000</v>
      </c>
      <c r="J14" s="31"/>
      <c r="K14" s="73" t="s">
        <v>1528</v>
      </c>
      <c r="L14" s="358"/>
      <c r="M14" s="27"/>
      <c r="N14" s="32">
        <v>45818</v>
      </c>
      <c r="O14" s="28"/>
      <c r="P14" s="40" t="s">
        <v>4983</v>
      </c>
      <c r="Q14" s="32"/>
      <c r="R14" s="33"/>
    </row>
    <row r="15" spans="1:18" s="4" customFormat="1" ht="19.7" customHeight="1">
      <c r="A15" s="398" t="s">
        <v>3207</v>
      </c>
      <c r="B15" s="313">
        <v>7</v>
      </c>
      <c r="C15" s="1078">
        <f>+C14+1</f>
        <v>5</v>
      </c>
      <c r="D15" s="396" t="s">
        <v>309</v>
      </c>
      <c r="E15" s="28" t="s">
        <v>309</v>
      </c>
      <c r="F15" s="320" t="s">
        <v>3215</v>
      </c>
      <c r="G15" s="405">
        <v>1</v>
      </c>
      <c r="H15" s="1496">
        <v>2300</v>
      </c>
      <c r="I15" s="636">
        <f t="shared" si="0"/>
        <v>2300</v>
      </c>
      <c r="J15" s="317"/>
      <c r="K15" s="1" t="s">
        <v>3216</v>
      </c>
      <c r="L15" s="358"/>
      <c r="M15" s="27"/>
      <c r="N15" s="32">
        <v>45818</v>
      </c>
      <c r="O15" s="28"/>
      <c r="P15" s="40" t="s">
        <v>4983</v>
      </c>
      <c r="Q15" s="32"/>
      <c r="R15" s="33"/>
    </row>
    <row r="16" spans="1:18" s="4" customFormat="1" ht="19.7" customHeight="1">
      <c r="A16" s="398" t="s">
        <v>3207</v>
      </c>
      <c r="B16" s="398">
        <v>1</v>
      </c>
      <c r="C16" s="1078">
        <f>+C15+1</f>
        <v>6</v>
      </c>
      <c r="D16" s="396" t="s">
        <v>309</v>
      </c>
      <c r="E16" s="28" t="s">
        <v>309</v>
      </c>
      <c r="F16" s="304" t="s">
        <v>1529</v>
      </c>
      <c r="G16" s="422">
        <v>1</v>
      </c>
      <c r="H16" s="256">
        <v>12000</v>
      </c>
      <c r="I16" s="636">
        <f t="shared" si="0"/>
        <v>12000</v>
      </c>
      <c r="J16" s="31"/>
      <c r="K16" s="2114" t="s">
        <v>4985</v>
      </c>
      <c r="L16" s="27"/>
      <c r="M16" s="27"/>
      <c r="N16" s="32"/>
      <c r="O16" s="28"/>
      <c r="P16" s="40"/>
      <c r="Q16" s="32"/>
      <c r="R16" s="33"/>
    </row>
    <row r="17" spans="1:18" s="4" customFormat="1" ht="19.7" customHeight="1">
      <c r="A17" s="27"/>
      <c r="B17" s="27"/>
      <c r="C17" s="28"/>
      <c r="D17" s="299"/>
      <c r="E17" s="299"/>
      <c r="F17" s="78"/>
      <c r="G17" s="1497"/>
      <c r="H17" s="256"/>
      <c r="I17" s="950"/>
      <c r="J17" s="217"/>
      <c r="K17" s="935"/>
      <c r="L17" s="27"/>
      <c r="M17" s="27"/>
      <c r="N17" s="32"/>
      <c r="O17" s="28"/>
      <c r="P17" s="40"/>
      <c r="Q17" s="32"/>
      <c r="R17" s="33"/>
    </row>
    <row r="18" spans="1:18" s="4" customFormat="1" ht="19.7" customHeight="1">
      <c r="A18" s="27"/>
      <c r="B18" s="27"/>
      <c r="C18" s="28"/>
      <c r="D18" s="299"/>
      <c r="E18" s="1498"/>
      <c r="F18" s="306">
        <f>SUM(I11:I17)</f>
        <v>770700</v>
      </c>
      <c r="G18" s="256"/>
      <c r="H18" s="256"/>
      <c r="I18" s="305"/>
      <c r="J18" s="217"/>
      <c r="K18" s="73"/>
      <c r="L18" s="1499" t="s">
        <v>4986</v>
      </c>
      <c r="M18" s="27"/>
      <c r="N18" s="32"/>
      <c r="O18" s="28"/>
      <c r="P18" s="40"/>
      <c r="Q18" s="32"/>
      <c r="R18" s="33"/>
    </row>
    <row r="19" spans="1:18" s="4" customFormat="1" ht="19.7" customHeight="1">
      <c r="A19" s="27"/>
      <c r="B19" s="27"/>
      <c r="C19" s="28"/>
      <c r="D19" s="636"/>
      <c r="E19" s="637"/>
      <c r="F19" s="393"/>
      <c r="G19" s="27"/>
      <c r="H19" s="27"/>
      <c r="I19" s="31"/>
      <c r="J19" s="217"/>
      <c r="K19" s="27"/>
      <c r="L19" s="1500"/>
      <c r="M19" s="27"/>
      <c r="N19" s="32"/>
      <c r="O19" s="28"/>
      <c r="P19" s="27"/>
      <c r="Q19" s="32"/>
      <c r="R19" s="33"/>
    </row>
    <row r="20" spans="1:18" s="4" customFormat="1" ht="19.7" customHeight="1">
      <c r="A20" s="27"/>
      <c r="B20" s="27"/>
      <c r="C20" s="28"/>
      <c r="D20" s="636"/>
      <c r="E20" s="637"/>
      <c r="F20" s="393"/>
      <c r="G20" s="27"/>
      <c r="H20" s="27"/>
      <c r="I20" s="31"/>
      <c r="J20" s="217"/>
      <c r="K20" s="27"/>
      <c r="L20" s="1500"/>
      <c r="M20" s="27"/>
      <c r="N20" s="32"/>
      <c r="O20" s="28"/>
      <c r="P20" s="27"/>
      <c r="Q20" s="32"/>
      <c r="R20" s="33"/>
    </row>
    <row r="21" spans="1:18" s="4" customFormat="1" ht="19.7" customHeight="1">
      <c r="A21" s="27"/>
      <c r="B21" s="27"/>
      <c r="C21" s="28"/>
      <c r="D21" s="28"/>
      <c r="E21" s="28"/>
      <c r="F21" s="27"/>
      <c r="G21" s="27"/>
      <c r="H21" s="27"/>
      <c r="I21" s="31"/>
      <c r="J21" s="217"/>
      <c r="K21" s="27"/>
      <c r="L21" s="1500"/>
      <c r="M21" s="27"/>
      <c r="N21" s="32"/>
      <c r="O21" s="28"/>
      <c r="P21" s="27"/>
      <c r="Q21" s="32"/>
      <c r="R21" s="33"/>
    </row>
    <row r="22" spans="1:18" s="4" customFormat="1" ht="19.7" customHeight="1">
      <c r="A22" s="27"/>
      <c r="B22" s="27"/>
      <c r="C22" s="28"/>
      <c r="D22" s="28"/>
      <c r="E22" s="28"/>
      <c r="F22" s="27"/>
      <c r="G22" s="27"/>
      <c r="H22" s="27"/>
      <c r="I22" s="31"/>
      <c r="J22" s="217"/>
      <c r="K22" s="27"/>
      <c r="L22" s="1501"/>
      <c r="M22" s="27"/>
      <c r="N22" s="32"/>
      <c r="O22" s="28"/>
      <c r="P22" s="27"/>
      <c r="Q22" s="32"/>
      <c r="R22" s="33"/>
    </row>
    <row r="23" spans="1:18" s="4" customFormat="1" ht="19.7" customHeight="1">
      <c r="A23" s="27"/>
      <c r="B23" s="27"/>
      <c r="C23" s="28"/>
      <c r="D23" s="1318"/>
      <c r="E23" s="1318"/>
      <c r="F23" s="1319" t="s">
        <v>2653</v>
      </c>
      <c r="G23" s="1320"/>
      <c r="H23" s="1321">
        <v>70000</v>
      </c>
      <c r="I23" s="1322">
        <f>G23*H23</f>
        <v>0</v>
      </c>
      <c r="J23" s="217"/>
      <c r="K23" s="27"/>
      <c r="L23" s="27"/>
      <c r="M23" s="27"/>
      <c r="N23" s="32"/>
      <c r="O23" s="28"/>
      <c r="P23" s="27"/>
      <c r="Q23" s="32"/>
      <c r="R23" s="33"/>
    </row>
    <row r="24" spans="1:18" s="4" customFormat="1" ht="19.7" customHeight="1">
      <c r="A24" s="27"/>
      <c r="B24" s="27"/>
      <c r="C24" s="28"/>
      <c r="D24" s="28"/>
      <c r="E24" s="28"/>
      <c r="F24" s="73" t="s">
        <v>808</v>
      </c>
      <c r="G24" s="27"/>
      <c r="H24" s="27"/>
      <c r="I24" s="31"/>
      <c r="J24" s="217"/>
      <c r="K24" s="27"/>
      <c r="L24" s="27"/>
      <c r="M24" s="27"/>
      <c r="N24" s="32"/>
      <c r="O24" s="28"/>
      <c r="P24" s="27"/>
      <c r="Q24" s="32"/>
      <c r="R24" s="33"/>
    </row>
    <row r="25" spans="1:18" s="4" customFormat="1" ht="19.7" customHeight="1">
      <c r="A25" s="27"/>
      <c r="B25" s="27"/>
      <c r="C25" s="28"/>
      <c r="D25" s="28"/>
      <c r="E25" s="28"/>
      <c r="F25" s="27"/>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131"/>
      <c r="E84" s="131"/>
      <c r="F84" s="73"/>
      <c r="G84" s="199"/>
      <c r="H84" s="27"/>
      <c r="I84" s="77"/>
      <c r="J84" s="217"/>
      <c r="K84" s="166"/>
      <c r="L84" s="27"/>
      <c r="M84" s="73"/>
      <c r="N84" s="32"/>
      <c r="O84" s="28"/>
      <c r="P84" s="27"/>
      <c r="Q84" s="32"/>
      <c r="R84" s="33"/>
    </row>
    <row r="85" spans="3:18" s="4" customFormat="1" ht="19.7" customHeight="1">
      <c r="C85" s="28"/>
      <c r="D85" s="28"/>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350000000000001" customHeight="1">
      <c r="C90" s="28"/>
      <c r="D90" s="131"/>
      <c r="E90" s="131"/>
      <c r="F90" s="73"/>
      <c r="G90" s="199"/>
      <c r="H90" s="27"/>
      <c r="I90" s="77"/>
      <c r="J90" s="217"/>
      <c r="K90" s="166"/>
      <c r="L90" s="27"/>
      <c r="M90" s="73"/>
      <c r="N90" s="32"/>
      <c r="O90" s="28"/>
      <c r="P90" s="27"/>
      <c r="Q90" s="32"/>
      <c r="R90" s="33"/>
    </row>
    <row r="91" spans="3:18" s="4" customFormat="1" ht="19.350000000000001" customHeight="1">
      <c r="C91" s="28"/>
      <c r="D91" s="131"/>
      <c r="E91" s="131"/>
      <c r="F91" s="156"/>
      <c r="G91" s="199"/>
      <c r="H91" s="27"/>
      <c r="I91" s="77"/>
      <c r="J91" s="217"/>
      <c r="K91" s="166"/>
      <c r="L91" s="27"/>
      <c r="M91" s="73"/>
      <c r="N91" s="32"/>
      <c r="O91" s="28"/>
      <c r="P91" s="27"/>
      <c r="Q91" s="32"/>
      <c r="R91" s="33"/>
    </row>
    <row r="92" spans="3:18" s="4" customFormat="1" ht="19.350000000000001" customHeight="1">
      <c r="C92" s="28"/>
      <c r="D92" s="131"/>
      <c r="E92" s="131"/>
      <c r="F92" s="264"/>
      <c r="G92" s="199"/>
      <c r="H92" s="27"/>
      <c r="I92" s="77"/>
      <c r="J92" s="217"/>
      <c r="K92" s="166"/>
      <c r="L92" s="27"/>
      <c r="M92" s="73"/>
      <c r="N92" s="32"/>
      <c r="O92" s="28"/>
      <c r="P92" s="27"/>
      <c r="Q92" s="32"/>
      <c r="R92" s="33"/>
    </row>
    <row r="93" spans="3:18" s="4" customFormat="1" ht="19.7"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28"/>
      <c r="E98" s="28"/>
      <c r="F98" s="73"/>
      <c r="G98" s="27"/>
      <c r="H98" s="77"/>
      <c r="I98" s="44"/>
      <c r="J98" s="377"/>
      <c r="K98" s="682"/>
      <c r="L98" s="27"/>
      <c r="M98" s="73"/>
      <c r="N98" s="32"/>
      <c r="O98" s="28"/>
      <c r="P98" s="27"/>
      <c r="Q98" s="32"/>
      <c r="R98" s="33"/>
    </row>
    <row r="99" spans="3:18" s="4" customFormat="1" ht="19.7" customHeight="1">
      <c r="C99" s="28"/>
      <c r="D99" s="28"/>
      <c r="E99" s="28"/>
      <c r="F99" s="73"/>
      <c r="G99" s="27"/>
      <c r="H99" s="77"/>
      <c r="I99" s="1323"/>
      <c r="J99" s="517"/>
      <c r="K99" s="682"/>
      <c r="L99" s="27"/>
      <c r="M99" s="73"/>
      <c r="N99" s="32"/>
      <c r="O99" s="28"/>
      <c r="P99" s="27"/>
      <c r="Q99" s="32"/>
      <c r="R99" s="33"/>
    </row>
    <row r="100" spans="3:18" s="4" customFormat="1" ht="19.7" customHeight="1">
      <c r="C100" s="28"/>
      <c r="D100" s="131"/>
      <c r="E100" s="131"/>
      <c r="F100" s="132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325"/>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325"/>
      <c r="L128" s="27"/>
      <c r="M128" s="73"/>
      <c r="N128" s="32"/>
      <c r="O128" s="28"/>
      <c r="P128" s="27"/>
      <c r="Q128" s="32"/>
      <c r="R128" s="33"/>
    </row>
    <row r="129" spans="1:18" s="4" customFormat="1" ht="19.7" customHeight="1">
      <c r="C129" s="28"/>
      <c r="D129" s="28"/>
      <c r="E129" s="28"/>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28"/>
      <c r="E132" s="28"/>
      <c r="F132" s="264"/>
      <c r="G132" s="199"/>
      <c r="H132" s="27"/>
      <c r="I132" s="77"/>
      <c r="J132" s="217"/>
      <c r="K132" s="166"/>
      <c r="L132" s="27"/>
      <c r="M132" s="73"/>
      <c r="N132" s="32"/>
      <c r="O132" s="28"/>
      <c r="P132" s="27"/>
      <c r="Q132" s="32"/>
      <c r="R132" s="33"/>
    </row>
    <row r="133" spans="1:18" s="4" customFormat="1" ht="19.350000000000001" customHeight="1">
      <c r="C133" s="28"/>
      <c r="D133" s="131"/>
      <c r="E133" s="131"/>
      <c r="F133" s="264"/>
      <c r="G133" s="199"/>
      <c r="H133" s="27"/>
      <c r="I133" s="77"/>
      <c r="J133" s="217"/>
      <c r="K133" s="166"/>
      <c r="L133" s="27"/>
      <c r="M133" s="73"/>
      <c r="N133" s="32"/>
      <c r="O133" s="28"/>
      <c r="P133" s="27"/>
      <c r="Q133" s="32"/>
      <c r="R133" s="33"/>
    </row>
    <row r="134" spans="1:18" s="4" customFormat="1" ht="19.7" customHeight="1">
      <c r="C134" s="28"/>
      <c r="D134" s="28"/>
      <c r="E134" s="28"/>
      <c r="F134" s="201"/>
      <c r="G134" s="826"/>
      <c r="H134" s="27"/>
      <c r="I134" s="77"/>
      <c r="J134" s="217"/>
      <c r="K134" s="134"/>
      <c r="L134" s="27"/>
      <c r="M134" s="27"/>
      <c r="N134" s="32"/>
      <c r="O134" s="28"/>
      <c r="P134" s="27"/>
      <c r="Q134" s="32"/>
      <c r="R134" s="33"/>
    </row>
    <row r="135" spans="1:18" s="4" customFormat="1" ht="19.7" customHeight="1">
      <c r="C135" s="28"/>
      <c r="D135" s="28"/>
      <c r="E135" s="28"/>
      <c r="F135" s="1326">
        <f>SUM(I84:I134)</f>
        <v>0</v>
      </c>
      <c r="G135" s="826"/>
      <c r="H135" s="27"/>
      <c r="I135" s="77"/>
      <c r="J135" s="217"/>
      <c r="K135" s="73"/>
      <c r="L135" s="27"/>
      <c r="M135" s="27"/>
      <c r="N135" s="32"/>
      <c r="O135" s="28"/>
      <c r="P135" s="27"/>
      <c r="Q135" s="32"/>
      <c r="R135" s="33"/>
    </row>
    <row r="136" spans="1:18" s="4" customFormat="1" ht="19.7" customHeight="1">
      <c r="C136" s="28"/>
      <c r="D136" s="28"/>
      <c r="E136" s="28"/>
      <c r="F136" s="73"/>
      <c r="G136" s="826"/>
      <c r="H136" s="27"/>
      <c r="I136" s="77"/>
      <c r="J136" s="217"/>
      <c r="K136" s="73"/>
      <c r="L136" s="27"/>
      <c r="M136" s="27"/>
      <c r="N136" s="32"/>
      <c r="O136" s="28"/>
      <c r="P136" s="27"/>
      <c r="Q136" s="32"/>
      <c r="R136" s="33"/>
    </row>
    <row r="137" spans="1:18" s="4" customFormat="1" ht="19.7" customHeight="1">
      <c r="C137" s="28"/>
      <c r="D137" s="28"/>
      <c r="E137" s="28"/>
      <c r="F137" s="73"/>
      <c r="G137" s="826"/>
      <c r="H137" s="27"/>
      <c r="I137" s="77"/>
      <c r="J137" s="217"/>
      <c r="K137" s="73"/>
      <c r="L137" s="73"/>
      <c r="M137" s="27"/>
      <c r="N137" s="32"/>
      <c r="O137" s="28"/>
      <c r="P137" s="27"/>
      <c r="Q137" s="32"/>
      <c r="R137" s="33"/>
    </row>
    <row r="138" spans="1:18">
      <c r="A138" s="4"/>
      <c r="B138" s="4"/>
      <c r="C138" s="28"/>
      <c r="D138" s="28"/>
      <c r="E138" s="28"/>
      <c r="F138" s="73"/>
      <c r="G138" s="826"/>
      <c r="H138" s="27"/>
      <c r="I138" s="77"/>
      <c r="J138" s="217"/>
      <c r="K138" s="73"/>
      <c r="L138" s="27"/>
      <c r="M138" s="27"/>
      <c r="N138" s="32"/>
      <c r="O138" s="28"/>
      <c r="P138" s="27"/>
      <c r="Q138" s="32"/>
      <c r="R138" s="33"/>
    </row>
    <row r="139" spans="1:18">
      <c r="I139" s="1327"/>
    </row>
  </sheetData>
  <autoFilter ref="A8:R8" xr:uid="{DFD36E7B-8A57-4939-AE57-B8F39F4D6E05}"/>
  <mergeCells count="11">
    <mergeCell ref="L18:L22"/>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CE678-CEAC-4786-84C6-59F1E9028D86}">
  <sheetPr>
    <tabColor rgb="FFFFC000"/>
  </sheetPr>
  <dimension ref="A2:R239"/>
  <sheetViews>
    <sheetView zoomScale="70" zoomScaleNormal="70" workbookViewId="0">
      <pane xSplit="9" ySplit="8" topLeftCell="J29" activePane="bottomRight" state="frozen"/>
      <selection pane="topRight" activeCell="J1" sqref="J1"/>
      <selection pane="bottomLeft" activeCell="A19" sqref="A19"/>
      <selection pane="bottomRight" activeCell="F43" sqref="F43"/>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255564</v>
      </c>
    </row>
    <row r="3" spans="1:18" ht="20.100000000000001" customHeight="1">
      <c r="B3" s="2115" t="s">
        <v>5128</v>
      </c>
      <c r="C3" s="2" t="s">
        <v>3</v>
      </c>
      <c r="D3" s="2"/>
      <c r="E3" s="2"/>
      <c r="F3" s="13" t="s">
        <v>2638</v>
      </c>
      <c r="I3" s="2116" t="s">
        <v>5129</v>
      </c>
      <c r="J3" s="2116"/>
      <c r="K3" s="2116"/>
      <c r="L3" s="2116"/>
    </row>
    <row r="4" spans="1:18" ht="20.100000000000001" customHeight="1">
      <c r="B4" s="2117"/>
      <c r="C4" s="2" t="s">
        <v>1516</v>
      </c>
      <c r="D4" s="2"/>
      <c r="E4" s="2"/>
      <c r="F4" s="13" t="s">
        <v>5124</v>
      </c>
      <c r="I4" s="2116"/>
      <c r="J4" s="2116"/>
      <c r="K4" s="2116"/>
      <c r="L4" s="2116"/>
    </row>
    <row r="5" spans="1:18" ht="20.100000000000001" customHeight="1">
      <c r="C5" s="2" t="s">
        <v>8</v>
      </c>
      <c r="D5" s="2"/>
      <c r="E5" s="2"/>
      <c r="F5" s="18">
        <v>45876</v>
      </c>
      <c r="H5" s="1305" t="s">
        <v>34</v>
      </c>
      <c r="I5" s="1306"/>
      <c r="J5" s="1307"/>
      <c r="K5" s="38" t="s">
        <v>2641</v>
      </c>
    </row>
    <row r="6" spans="1:18" ht="20.100000000000001" customHeight="1">
      <c r="C6" s="2" t="s">
        <v>10</v>
      </c>
      <c r="D6" s="2"/>
      <c r="E6" s="2"/>
      <c r="F6" s="18">
        <v>45877</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431" t="s">
        <v>54</v>
      </c>
      <c r="B11" s="2065">
        <v>10</v>
      </c>
      <c r="C11" s="1078">
        <v>1</v>
      </c>
      <c r="D11" s="592" t="s">
        <v>61</v>
      </c>
      <c r="E11" s="592" t="s">
        <v>55</v>
      </c>
      <c r="F11" s="1531" t="s">
        <v>3239</v>
      </c>
      <c r="G11" s="112">
        <v>1</v>
      </c>
      <c r="H11" s="112">
        <v>7458</v>
      </c>
      <c r="I11" s="2067">
        <f t="shared" ref="I11:I77" si="0">G11*H11</f>
        <v>7458</v>
      </c>
      <c r="J11" s="73"/>
      <c r="K11" s="73" t="s">
        <v>3240</v>
      </c>
      <c r="L11" s="27"/>
      <c r="M11" s="2097" t="s">
        <v>5130</v>
      </c>
      <c r="N11" s="32">
        <v>45864</v>
      </c>
      <c r="O11" s="28"/>
      <c r="P11" s="40">
        <v>45876</v>
      </c>
      <c r="Q11" s="32">
        <v>45877</v>
      </c>
      <c r="R11" s="33"/>
    </row>
    <row r="12" spans="1:18" s="4" customFormat="1" ht="19.7" customHeight="1">
      <c r="A12" s="431" t="s">
        <v>42</v>
      </c>
      <c r="B12" s="2065">
        <v>10</v>
      </c>
      <c r="C12" s="1078">
        <f t="shared" ref="C12:C59" si="1">+C11+1</f>
        <v>2</v>
      </c>
      <c r="D12" s="131" t="s">
        <v>3242</v>
      </c>
      <c r="E12" s="131" t="s">
        <v>55</v>
      </c>
      <c r="F12" s="2098" t="s">
        <v>3243</v>
      </c>
      <c r="G12" s="753">
        <v>1</v>
      </c>
      <c r="H12" s="259">
        <v>367</v>
      </c>
      <c r="I12" s="259">
        <f t="shared" si="0"/>
        <v>367</v>
      </c>
      <c r="J12" s="1525"/>
      <c r="K12" s="217" t="s">
        <v>3244</v>
      </c>
      <c r="L12" s="227"/>
      <c r="M12" s="2097" t="s">
        <v>5130</v>
      </c>
      <c r="N12" s="32">
        <v>45864</v>
      </c>
      <c r="O12" s="28"/>
      <c r="P12" s="40">
        <v>45876</v>
      </c>
      <c r="Q12" s="32">
        <v>45877</v>
      </c>
      <c r="R12" s="33"/>
    </row>
    <row r="13" spans="1:18" s="4" customFormat="1" ht="19.7" customHeight="1">
      <c r="A13" s="1527" t="s">
        <v>77</v>
      </c>
      <c r="B13" s="2065">
        <v>10</v>
      </c>
      <c r="C13" s="1078">
        <f t="shared" si="1"/>
        <v>3</v>
      </c>
      <c r="D13" s="28" t="s">
        <v>55</v>
      </c>
      <c r="E13" s="592" t="s">
        <v>55</v>
      </c>
      <c r="F13" s="1531" t="s">
        <v>2939</v>
      </c>
      <c r="G13" s="952">
        <v>1</v>
      </c>
      <c r="H13" s="952">
        <v>4524</v>
      </c>
      <c r="I13" s="2067">
        <f t="shared" si="0"/>
        <v>4524</v>
      </c>
      <c r="J13" s="1528"/>
      <c r="K13" s="1528" t="s">
        <v>3245</v>
      </c>
      <c r="L13" s="227"/>
      <c r="M13" s="2097" t="s">
        <v>5130</v>
      </c>
      <c r="N13" s="32">
        <v>45864</v>
      </c>
      <c r="O13" s="28"/>
      <c r="P13" s="40">
        <v>45876</v>
      </c>
      <c r="Q13" s="32">
        <v>45877</v>
      </c>
      <c r="R13" s="33"/>
    </row>
    <row r="14" spans="1:18" s="4" customFormat="1" ht="19.7" customHeight="1">
      <c r="A14" s="431" t="s">
        <v>42</v>
      </c>
      <c r="B14" s="2065">
        <v>10</v>
      </c>
      <c r="C14" s="1078">
        <f t="shared" si="1"/>
        <v>4</v>
      </c>
      <c r="D14" s="28" t="s">
        <v>55</v>
      </c>
      <c r="E14" s="592" t="s">
        <v>55</v>
      </c>
      <c r="F14" s="2098" t="s">
        <v>3246</v>
      </c>
      <c r="G14" s="753">
        <v>10</v>
      </c>
      <c r="H14" s="259">
        <v>15</v>
      </c>
      <c r="I14" s="158">
        <f t="shared" si="0"/>
        <v>150</v>
      </c>
      <c r="J14" s="464"/>
      <c r="K14" s="464" t="s">
        <v>3247</v>
      </c>
      <c r="L14" s="227"/>
      <c r="M14" s="2097" t="s">
        <v>5130</v>
      </c>
      <c r="N14" s="32">
        <v>45864</v>
      </c>
      <c r="O14" s="28"/>
      <c r="P14" s="40">
        <v>45876</v>
      </c>
      <c r="Q14" s="32">
        <v>45877</v>
      </c>
      <c r="R14" s="33"/>
    </row>
    <row r="15" spans="1:18" s="4" customFormat="1" ht="19.7" customHeight="1">
      <c r="A15" s="1527" t="s">
        <v>54</v>
      </c>
      <c r="B15" s="2065">
        <v>10</v>
      </c>
      <c r="C15" s="1078">
        <f t="shared" si="1"/>
        <v>5</v>
      </c>
      <c r="D15" s="592" t="s">
        <v>61</v>
      </c>
      <c r="E15" s="592" t="s">
        <v>55</v>
      </c>
      <c r="F15" s="1531" t="s">
        <v>5057</v>
      </c>
      <c r="G15" s="952">
        <v>1</v>
      </c>
      <c r="H15" s="952">
        <v>14079</v>
      </c>
      <c r="I15" s="2067">
        <f t="shared" si="0"/>
        <v>14079</v>
      </c>
      <c r="J15" s="1528"/>
      <c r="K15" s="1528" t="s">
        <v>5131</v>
      </c>
      <c r="L15" s="227"/>
      <c r="M15" s="2097" t="s">
        <v>5130</v>
      </c>
      <c r="N15" s="32">
        <v>45864</v>
      </c>
      <c r="O15" s="28"/>
      <c r="P15" s="40">
        <v>45876</v>
      </c>
      <c r="Q15" s="32">
        <v>45877</v>
      </c>
      <c r="R15" s="33"/>
    </row>
    <row r="16" spans="1:18" s="4" customFormat="1" ht="19.7" customHeight="1">
      <c r="A16" s="431" t="s">
        <v>42</v>
      </c>
      <c r="B16" s="2065">
        <v>10</v>
      </c>
      <c r="C16" s="1078">
        <f t="shared" si="1"/>
        <v>6</v>
      </c>
      <c r="D16" s="28" t="s">
        <v>55</v>
      </c>
      <c r="E16" s="592" t="s">
        <v>55</v>
      </c>
      <c r="F16" s="1531" t="s">
        <v>3250</v>
      </c>
      <c r="G16" s="952">
        <v>1</v>
      </c>
      <c r="H16" s="952">
        <v>287</v>
      </c>
      <c r="I16" s="2067">
        <f>G16*H16</f>
        <v>287</v>
      </c>
      <c r="J16" s="1528"/>
      <c r="K16" s="1528" t="s">
        <v>3251</v>
      </c>
      <c r="L16" s="227"/>
      <c r="M16" s="2097" t="s">
        <v>5130</v>
      </c>
      <c r="N16" s="32">
        <v>45864</v>
      </c>
      <c r="O16" s="28"/>
      <c r="P16" s="40">
        <v>45876</v>
      </c>
      <c r="Q16" s="32">
        <v>45877</v>
      </c>
      <c r="R16" s="33"/>
    </row>
    <row r="17" spans="1:18" s="4" customFormat="1" ht="19.7" customHeight="1">
      <c r="A17" s="431" t="s">
        <v>42</v>
      </c>
      <c r="B17" s="2065">
        <v>10</v>
      </c>
      <c r="C17" s="1078">
        <f t="shared" si="1"/>
        <v>7</v>
      </c>
      <c r="D17" s="28" t="s">
        <v>55</v>
      </c>
      <c r="E17" s="592" t="s">
        <v>55</v>
      </c>
      <c r="F17" s="1531" t="s">
        <v>3252</v>
      </c>
      <c r="G17" s="952">
        <v>1</v>
      </c>
      <c r="H17" s="952">
        <v>316</v>
      </c>
      <c r="I17" s="2067">
        <f t="shared" si="0"/>
        <v>316</v>
      </c>
      <c r="J17" s="1528"/>
      <c r="K17" s="1528" t="s">
        <v>3251</v>
      </c>
      <c r="L17" s="227"/>
      <c r="M17" s="2097" t="s">
        <v>5130</v>
      </c>
      <c r="N17" s="32">
        <v>45864</v>
      </c>
      <c r="O17" s="28"/>
      <c r="P17" s="40">
        <v>45876</v>
      </c>
      <c r="Q17" s="32">
        <v>45877</v>
      </c>
      <c r="R17" s="33"/>
    </row>
    <row r="18" spans="1:18" s="4" customFormat="1" ht="19.7" customHeight="1">
      <c r="A18" s="431" t="s">
        <v>54</v>
      </c>
      <c r="B18" s="2065">
        <v>10</v>
      </c>
      <c r="C18" s="1078">
        <f t="shared" si="1"/>
        <v>8</v>
      </c>
      <c r="D18" s="2099" t="s">
        <v>61</v>
      </c>
      <c r="E18" s="2099" t="s">
        <v>55</v>
      </c>
      <c r="F18" s="1531" t="s">
        <v>5132</v>
      </c>
      <c r="G18" s="952">
        <v>1</v>
      </c>
      <c r="H18" s="952">
        <v>16468</v>
      </c>
      <c r="I18" s="2067">
        <f t="shared" si="0"/>
        <v>16468</v>
      </c>
      <c r="J18" s="1528"/>
      <c r="K18" s="1528" t="s">
        <v>5133</v>
      </c>
      <c r="L18" s="227"/>
      <c r="M18" s="2097" t="s">
        <v>5130</v>
      </c>
      <c r="N18" s="32">
        <v>45864</v>
      </c>
      <c r="O18" s="28"/>
      <c r="P18" s="40">
        <v>45876</v>
      </c>
      <c r="Q18" s="32">
        <v>45877</v>
      </c>
      <c r="R18" s="2069"/>
    </row>
    <row r="19" spans="1:18" s="4" customFormat="1" ht="19.7" customHeight="1">
      <c r="A19" s="431" t="s">
        <v>42</v>
      </c>
      <c r="B19" s="2065">
        <v>10</v>
      </c>
      <c r="C19" s="1078">
        <f t="shared" si="1"/>
        <v>9</v>
      </c>
      <c r="D19" s="131" t="s">
        <v>55</v>
      </c>
      <c r="E19" s="131" t="s">
        <v>55</v>
      </c>
      <c r="F19" s="1126" t="s">
        <v>240</v>
      </c>
      <c r="G19" s="112">
        <v>4</v>
      </c>
      <c r="H19" s="112">
        <v>77</v>
      </c>
      <c r="I19" s="158">
        <f>G19*H19</f>
        <v>308</v>
      </c>
      <c r="J19" s="217"/>
      <c r="K19" s="217" t="s">
        <v>5062</v>
      </c>
      <c r="L19" s="227"/>
      <c r="M19" s="2097" t="s">
        <v>5130</v>
      </c>
      <c r="N19" s="32">
        <v>45864</v>
      </c>
      <c r="O19" s="28"/>
      <c r="P19" s="40">
        <v>45876</v>
      </c>
      <c r="Q19" s="32">
        <v>45877</v>
      </c>
      <c r="R19" s="2069"/>
    </row>
    <row r="20" spans="1:18" s="4" customFormat="1" ht="19.7" customHeight="1">
      <c r="A20" s="431" t="s">
        <v>42</v>
      </c>
      <c r="B20" s="2065">
        <v>10</v>
      </c>
      <c r="C20" s="1078">
        <f>+C19+1</f>
        <v>10</v>
      </c>
      <c r="D20" s="131" t="s">
        <v>5064</v>
      </c>
      <c r="E20" s="131" t="s">
        <v>55</v>
      </c>
      <c r="F20" s="2098" t="s">
        <v>3049</v>
      </c>
      <c r="G20" s="753">
        <v>2</v>
      </c>
      <c r="H20" s="259">
        <v>113</v>
      </c>
      <c r="I20" s="158">
        <f>G20*H20</f>
        <v>226</v>
      </c>
      <c r="J20" s="464"/>
      <c r="K20" s="464" t="s">
        <v>5106</v>
      </c>
      <c r="L20" s="227"/>
      <c r="M20" s="2097" t="s">
        <v>5130</v>
      </c>
      <c r="N20" s="32">
        <v>45864</v>
      </c>
      <c r="O20" s="28"/>
      <c r="P20" s="40">
        <v>45876</v>
      </c>
      <c r="Q20" s="32">
        <v>45877</v>
      </c>
      <c r="R20" s="2069"/>
    </row>
    <row r="21" spans="1:18" s="4" customFormat="1" ht="19.7" customHeight="1">
      <c r="A21" s="398" t="s">
        <v>54</v>
      </c>
      <c r="B21" s="2065">
        <v>17</v>
      </c>
      <c r="C21" s="1078">
        <f>+C20+1</f>
        <v>11</v>
      </c>
      <c r="D21" s="1521" t="s">
        <v>61</v>
      </c>
      <c r="E21" s="28" t="s">
        <v>55</v>
      </c>
      <c r="F21" s="1126" t="s">
        <v>3234</v>
      </c>
      <c r="G21" s="112">
        <v>1</v>
      </c>
      <c r="H21" s="112">
        <v>5666</v>
      </c>
      <c r="I21" s="158">
        <f>G21*H21</f>
        <v>5666</v>
      </c>
      <c r="J21" s="217"/>
      <c r="K21" s="73" t="s">
        <v>3235</v>
      </c>
      <c r="L21" s="73"/>
      <c r="M21" s="2097" t="s">
        <v>5130</v>
      </c>
      <c r="N21" s="32">
        <v>45864</v>
      </c>
      <c r="O21" s="28"/>
      <c r="P21" s="40">
        <v>45876</v>
      </c>
      <c r="Q21" s="32">
        <v>45877</v>
      </c>
      <c r="R21" s="33"/>
    </row>
    <row r="22" spans="1:18" s="4" customFormat="1" ht="19.7" customHeight="1">
      <c r="A22" s="398" t="s">
        <v>54</v>
      </c>
      <c r="B22" s="2065">
        <v>17</v>
      </c>
      <c r="C22" s="1078">
        <f>+C21+1</f>
        <v>12</v>
      </c>
      <c r="D22" s="1521" t="s">
        <v>61</v>
      </c>
      <c r="E22" s="28" t="s">
        <v>55</v>
      </c>
      <c r="F22" s="1126" t="s">
        <v>3237</v>
      </c>
      <c r="G22" s="112">
        <v>1</v>
      </c>
      <c r="H22" s="112">
        <v>7241</v>
      </c>
      <c r="I22" s="158">
        <f>G22*H22</f>
        <v>7241</v>
      </c>
      <c r="J22" s="217"/>
      <c r="K22" s="73" t="s">
        <v>3238</v>
      </c>
      <c r="L22" s="73"/>
      <c r="M22" s="2097" t="s">
        <v>5130</v>
      </c>
      <c r="N22" s="32">
        <v>45864</v>
      </c>
      <c r="O22" s="28"/>
      <c r="P22" s="40">
        <v>45876</v>
      </c>
      <c r="Q22" s="32">
        <v>45877</v>
      </c>
      <c r="R22" s="33"/>
    </row>
    <row r="23" spans="1:18" s="4" customFormat="1" ht="19.7" customHeight="1">
      <c r="A23" s="431" t="s">
        <v>54</v>
      </c>
      <c r="B23" s="2065">
        <v>10</v>
      </c>
      <c r="C23" s="1078">
        <f>+C22+1</f>
        <v>13</v>
      </c>
      <c r="D23" s="28" t="s">
        <v>61</v>
      </c>
      <c r="E23" s="28" t="s">
        <v>55</v>
      </c>
      <c r="F23" s="1531" t="s">
        <v>5081</v>
      </c>
      <c r="G23" s="2118">
        <v>1</v>
      </c>
      <c r="H23" s="259">
        <v>11435</v>
      </c>
      <c r="I23" s="259">
        <f t="shared" si="0"/>
        <v>11435</v>
      </c>
      <c r="J23" s="1525"/>
      <c r="K23" s="217" t="s">
        <v>5134</v>
      </c>
      <c r="L23" s="358"/>
      <c r="M23" s="2097" t="s">
        <v>5130</v>
      </c>
      <c r="N23" s="32">
        <v>45864</v>
      </c>
      <c r="O23" s="28"/>
      <c r="P23" s="40">
        <v>45876</v>
      </c>
      <c r="Q23" s="32">
        <v>45877</v>
      </c>
      <c r="R23" s="33"/>
    </row>
    <row r="24" spans="1:18" s="4" customFormat="1" ht="19.7" customHeight="1">
      <c r="A24" s="431" t="s">
        <v>54</v>
      </c>
      <c r="B24" s="2065">
        <v>10</v>
      </c>
      <c r="C24" s="1078">
        <f t="shared" si="1"/>
        <v>14</v>
      </c>
      <c r="D24" s="28" t="s">
        <v>61</v>
      </c>
      <c r="E24" s="28" t="s">
        <v>55</v>
      </c>
      <c r="F24" s="2098" t="s">
        <v>3256</v>
      </c>
      <c r="G24" s="753">
        <v>1</v>
      </c>
      <c r="H24" s="259">
        <v>10359</v>
      </c>
      <c r="I24" s="259">
        <f t="shared" si="0"/>
        <v>10359</v>
      </c>
      <c r="J24" s="1525"/>
      <c r="K24" s="217" t="s">
        <v>3257</v>
      </c>
      <c r="L24" s="358"/>
      <c r="M24" s="2097" t="s">
        <v>5130</v>
      </c>
      <c r="N24" s="32">
        <v>45864</v>
      </c>
      <c r="O24" s="28"/>
      <c r="P24" s="40">
        <v>45876</v>
      </c>
      <c r="Q24" s="32">
        <v>45877</v>
      </c>
      <c r="R24" s="33"/>
    </row>
    <row r="25" spans="1:18" s="4" customFormat="1" ht="19.7" customHeight="1">
      <c r="A25" s="431" t="s">
        <v>42</v>
      </c>
      <c r="B25" s="2065">
        <v>10</v>
      </c>
      <c r="C25" s="1078">
        <f t="shared" si="1"/>
        <v>15</v>
      </c>
      <c r="D25" s="131" t="s">
        <v>3242</v>
      </c>
      <c r="E25" s="28" t="s">
        <v>55</v>
      </c>
      <c r="F25" s="2098" t="s">
        <v>3243</v>
      </c>
      <c r="G25" s="753">
        <v>1</v>
      </c>
      <c r="H25" s="259">
        <v>367</v>
      </c>
      <c r="I25" s="259">
        <f t="shared" si="0"/>
        <v>367</v>
      </c>
      <c r="J25" s="1525"/>
      <c r="K25" s="217" t="s">
        <v>3244</v>
      </c>
      <c r="L25" s="358"/>
      <c r="M25" s="2097" t="s">
        <v>5130</v>
      </c>
      <c r="N25" s="32">
        <v>45864</v>
      </c>
      <c r="O25" s="28"/>
      <c r="P25" s="40">
        <v>45876</v>
      </c>
      <c r="Q25" s="32">
        <v>45877</v>
      </c>
      <c r="R25" s="33"/>
    </row>
    <row r="26" spans="1:18" s="4" customFormat="1" ht="19.7" customHeight="1">
      <c r="A26" s="431" t="s">
        <v>42</v>
      </c>
      <c r="B26" s="2065">
        <v>10</v>
      </c>
      <c r="C26" s="1078">
        <f t="shared" si="1"/>
        <v>16</v>
      </c>
      <c r="D26" s="28" t="s">
        <v>55</v>
      </c>
      <c r="E26" s="28" t="s">
        <v>55</v>
      </c>
      <c r="F26" s="2098" t="s">
        <v>1655</v>
      </c>
      <c r="G26" s="753">
        <v>1</v>
      </c>
      <c r="H26" s="259">
        <v>495</v>
      </c>
      <c r="I26" s="259">
        <f t="shared" si="0"/>
        <v>495</v>
      </c>
      <c r="J26" s="1525"/>
      <c r="K26" s="217" t="s">
        <v>3258</v>
      </c>
      <c r="L26" s="358"/>
      <c r="M26" s="2097" t="s">
        <v>5130</v>
      </c>
      <c r="N26" s="32">
        <v>45864</v>
      </c>
      <c r="O26" s="28"/>
      <c r="P26" s="40">
        <v>45876</v>
      </c>
      <c r="Q26" s="32">
        <v>45877</v>
      </c>
      <c r="R26" s="33"/>
    </row>
    <row r="27" spans="1:18" s="4" customFormat="1" ht="19.7" customHeight="1">
      <c r="A27" s="431" t="s">
        <v>64</v>
      </c>
      <c r="B27" s="2065">
        <v>10</v>
      </c>
      <c r="C27" s="1078">
        <f t="shared" si="1"/>
        <v>17</v>
      </c>
      <c r="D27" s="131" t="s">
        <v>55</v>
      </c>
      <c r="E27" s="131" t="s">
        <v>55</v>
      </c>
      <c r="F27" s="2098" t="s">
        <v>3259</v>
      </c>
      <c r="G27" s="753">
        <v>2</v>
      </c>
      <c r="H27" s="259">
        <v>576</v>
      </c>
      <c r="I27" s="259">
        <f t="shared" si="0"/>
        <v>1152</v>
      </c>
      <c r="J27" s="1525"/>
      <c r="K27" s="217" t="s">
        <v>3260</v>
      </c>
      <c r="L27" s="358"/>
      <c r="M27" s="2097" t="s">
        <v>5130</v>
      </c>
      <c r="N27" s="32">
        <v>45864</v>
      </c>
      <c r="O27" s="28"/>
      <c r="P27" s="40">
        <v>45876</v>
      </c>
      <c r="Q27" s="32">
        <v>45877</v>
      </c>
      <c r="R27" s="33"/>
    </row>
    <row r="28" spans="1:18" s="4" customFormat="1" ht="19.7" customHeight="1">
      <c r="A28" s="431" t="s">
        <v>42</v>
      </c>
      <c r="B28" s="2065">
        <v>10</v>
      </c>
      <c r="C28" s="1078">
        <f t="shared" si="1"/>
        <v>18</v>
      </c>
      <c r="D28" s="27" t="s">
        <v>55</v>
      </c>
      <c r="E28" s="27" t="s">
        <v>55</v>
      </c>
      <c r="F28" s="2105" t="s">
        <v>569</v>
      </c>
      <c r="G28" s="463">
        <v>1</v>
      </c>
      <c r="H28" s="757">
        <v>77</v>
      </c>
      <c r="I28" s="750">
        <f t="shared" si="0"/>
        <v>77</v>
      </c>
      <c r="J28" s="31"/>
      <c r="K28" s="187" t="s">
        <v>168</v>
      </c>
      <c r="L28" s="358"/>
      <c r="M28" s="2097" t="s">
        <v>5130</v>
      </c>
      <c r="N28" s="32">
        <v>45864</v>
      </c>
      <c r="O28" s="28"/>
      <c r="P28" s="40">
        <v>45876</v>
      </c>
      <c r="Q28" s="32">
        <v>45877</v>
      </c>
      <c r="R28" s="33"/>
    </row>
    <row r="29" spans="1:18" s="4" customFormat="1" ht="19.7" customHeight="1">
      <c r="A29" s="431" t="s">
        <v>54</v>
      </c>
      <c r="B29" s="2065">
        <v>10</v>
      </c>
      <c r="C29" s="1078">
        <f t="shared" si="1"/>
        <v>19</v>
      </c>
      <c r="D29" s="28" t="s">
        <v>61</v>
      </c>
      <c r="E29" s="28" t="s">
        <v>55</v>
      </c>
      <c r="F29" s="2105" t="s">
        <v>5135</v>
      </c>
      <c r="G29" s="463">
        <v>1</v>
      </c>
      <c r="H29" s="757">
        <v>17510</v>
      </c>
      <c r="I29" s="750">
        <f t="shared" si="0"/>
        <v>17510</v>
      </c>
      <c r="J29" s="31"/>
      <c r="K29" s="2119" t="s">
        <v>5136</v>
      </c>
      <c r="L29" s="358"/>
      <c r="M29" s="2097" t="s">
        <v>5130</v>
      </c>
      <c r="N29" s="32">
        <v>45864</v>
      </c>
      <c r="O29" s="28"/>
      <c r="P29" s="40">
        <v>45876</v>
      </c>
      <c r="Q29" s="32">
        <v>45877</v>
      </c>
      <c r="R29" s="33"/>
    </row>
    <row r="30" spans="1:18" s="4" customFormat="1" ht="19.7" customHeight="1">
      <c r="A30" s="431" t="s">
        <v>77</v>
      </c>
      <c r="B30" s="2065">
        <v>10</v>
      </c>
      <c r="C30" s="1078">
        <f t="shared" si="1"/>
        <v>20</v>
      </c>
      <c r="D30" s="28" t="s">
        <v>55</v>
      </c>
      <c r="E30" s="28" t="s">
        <v>55</v>
      </c>
      <c r="F30" s="1126" t="s">
        <v>3264</v>
      </c>
      <c r="G30" s="112">
        <v>2</v>
      </c>
      <c r="H30" s="112">
        <v>792</v>
      </c>
      <c r="I30" s="969">
        <f t="shared" si="0"/>
        <v>1584</v>
      </c>
      <c r="J30" s="217"/>
      <c r="K30" s="217" t="s">
        <v>3265</v>
      </c>
      <c r="L30" s="358"/>
      <c r="M30" s="2097" t="s">
        <v>5130</v>
      </c>
      <c r="N30" s="32">
        <v>45864</v>
      </c>
      <c r="O30" s="28"/>
      <c r="P30" s="40">
        <v>45876</v>
      </c>
      <c r="Q30" s="32">
        <v>45877</v>
      </c>
      <c r="R30" s="33"/>
    </row>
    <row r="31" spans="1:18" s="4" customFormat="1" ht="19.7" customHeight="1">
      <c r="A31" s="431" t="s">
        <v>42</v>
      </c>
      <c r="B31" s="2065">
        <v>10</v>
      </c>
      <c r="C31" s="1078">
        <f t="shared" si="1"/>
        <v>21</v>
      </c>
      <c r="D31" s="28" t="s">
        <v>55</v>
      </c>
      <c r="E31" s="28" t="s">
        <v>55</v>
      </c>
      <c r="F31" s="1126" t="s">
        <v>3266</v>
      </c>
      <c r="G31" s="112">
        <v>4</v>
      </c>
      <c r="H31" s="112">
        <v>38</v>
      </c>
      <c r="I31" s="969">
        <f t="shared" si="0"/>
        <v>152</v>
      </c>
      <c r="J31" s="217"/>
      <c r="K31" s="217" t="s">
        <v>427</v>
      </c>
      <c r="L31" s="358"/>
      <c r="M31" s="2097" t="s">
        <v>5130</v>
      </c>
      <c r="N31" s="32">
        <v>45864</v>
      </c>
      <c r="O31" s="28"/>
      <c r="P31" s="40">
        <v>45876</v>
      </c>
      <c r="Q31" s="32">
        <v>45877</v>
      </c>
      <c r="R31" s="33"/>
    </row>
    <row r="32" spans="1:18" s="4" customFormat="1" ht="19.7" customHeight="1">
      <c r="A32" s="431" t="s">
        <v>42</v>
      </c>
      <c r="B32" s="2065">
        <v>10</v>
      </c>
      <c r="C32" s="1078">
        <f t="shared" si="1"/>
        <v>22</v>
      </c>
      <c r="D32" s="131" t="s">
        <v>55</v>
      </c>
      <c r="E32" s="131" t="s">
        <v>55</v>
      </c>
      <c r="F32" s="1126" t="s">
        <v>240</v>
      </c>
      <c r="G32" s="112">
        <v>10</v>
      </c>
      <c r="H32" s="112">
        <v>41</v>
      </c>
      <c r="I32" s="158">
        <f t="shared" si="0"/>
        <v>410</v>
      </c>
      <c r="J32" s="217"/>
      <c r="K32" s="217" t="s">
        <v>5137</v>
      </c>
      <c r="L32" s="358"/>
      <c r="M32" s="2097" t="s">
        <v>5130</v>
      </c>
      <c r="N32" s="32">
        <v>45864</v>
      </c>
      <c r="O32" s="28"/>
      <c r="P32" s="40">
        <v>45876</v>
      </c>
      <c r="Q32" s="32">
        <v>45877</v>
      </c>
      <c r="R32" s="33"/>
    </row>
    <row r="33" spans="1:18" s="4" customFormat="1" ht="19.7" customHeight="1">
      <c r="A33" s="431" t="s">
        <v>54</v>
      </c>
      <c r="B33" s="2065">
        <v>10</v>
      </c>
      <c r="C33" s="1078">
        <f t="shared" si="1"/>
        <v>23</v>
      </c>
      <c r="D33" s="28" t="s">
        <v>61</v>
      </c>
      <c r="E33" s="28" t="s">
        <v>55</v>
      </c>
      <c r="F33" s="2071" t="s">
        <v>5138</v>
      </c>
      <c r="G33" s="463">
        <v>1</v>
      </c>
      <c r="H33" s="757">
        <v>12875</v>
      </c>
      <c r="I33" s="158">
        <f t="shared" si="0"/>
        <v>12875</v>
      </c>
      <c r="J33" s="31"/>
      <c r="K33" s="2119" t="s">
        <v>5139</v>
      </c>
      <c r="L33" s="358"/>
      <c r="M33" s="2097" t="s">
        <v>5130</v>
      </c>
      <c r="N33" s="32">
        <v>45864</v>
      </c>
      <c r="O33" s="28"/>
      <c r="P33" s="40">
        <v>45876</v>
      </c>
      <c r="Q33" s="32">
        <v>45877</v>
      </c>
      <c r="R33" s="33"/>
    </row>
    <row r="34" spans="1:18" s="4" customFormat="1" ht="19.7" customHeight="1">
      <c r="A34" s="431" t="s">
        <v>42</v>
      </c>
      <c r="B34" s="2065"/>
      <c r="C34" s="1078">
        <f t="shared" si="1"/>
        <v>24</v>
      </c>
      <c r="D34" s="131" t="s">
        <v>55</v>
      </c>
      <c r="E34" s="131" t="s">
        <v>55</v>
      </c>
      <c r="F34" s="2101" t="s">
        <v>430</v>
      </c>
      <c r="G34" s="355">
        <v>4</v>
      </c>
      <c r="H34" s="355">
        <v>120</v>
      </c>
      <c r="I34" s="969">
        <f>G34*H34</f>
        <v>480</v>
      </c>
      <c r="J34" s="271"/>
      <c r="K34" s="963" t="s">
        <v>4230</v>
      </c>
      <c r="L34" s="358"/>
      <c r="M34" s="2097" t="s">
        <v>5130</v>
      </c>
      <c r="N34" s="32">
        <v>45864</v>
      </c>
      <c r="O34" s="28"/>
      <c r="P34" s="40">
        <v>45876</v>
      </c>
      <c r="Q34" s="32">
        <v>45877</v>
      </c>
      <c r="R34" s="33"/>
    </row>
    <row r="35" spans="1:18" s="4" customFormat="1" ht="19.7" customHeight="1">
      <c r="A35" s="431" t="s">
        <v>109</v>
      </c>
      <c r="B35" s="2065">
        <v>10</v>
      </c>
      <c r="C35" s="1078">
        <f>+C34+1</f>
        <v>25</v>
      </c>
      <c r="D35" s="28" t="s">
        <v>61</v>
      </c>
      <c r="E35" s="28" t="s">
        <v>55</v>
      </c>
      <c r="F35" s="2098" t="s">
        <v>5083</v>
      </c>
      <c r="G35" s="753">
        <v>1</v>
      </c>
      <c r="H35" s="259">
        <v>3080</v>
      </c>
      <c r="I35" s="750">
        <f t="shared" si="0"/>
        <v>3080</v>
      </c>
      <c r="J35" s="1525"/>
      <c r="K35" s="217" t="s">
        <v>5084</v>
      </c>
      <c r="L35" s="358"/>
      <c r="M35" s="2097" t="s">
        <v>5130</v>
      </c>
      <c r="N35" s="32">
        <v>45864</v>
      </c>
      <c r="O35" s="28"/>
      <c r="P35" s="40">
        <v>45876</v>
      </c>
      <c r="Q35" s="32">
        <v>45877</v>
      </c>
      <c r="R35" s="33"/>
    </row>
    <row r="36" spans="1:18" s="4" customFormat="1" ht="19.7" customHeight="1">
      <c r="A36" s="431" t="s">
        <v>42</v>
      </c>
      <c r="B36" s="2065">
        <v>10</v>
      </c>
      <c r="C36" s="1078">
        <f t="shared" si="1"/>
        <v>26</v>
      </c>
      <c r="D36" s="131" t="s">
        <v>55</v>
      </c>
      <c r="E36" s="131" t="s">
        <v>55</v>
      </c>
      <c r="F36" s="1126" t="s">
        <v>1828</v>
      </c>
      <c r="G36" s="112">
        <v>4</v>
      </c>
      <c r="H36" s="112">
        <v>77</v>
      </c>
      <c r="I36" s="158">
        <f t="shared" si="0"/>
        <v>308</v>
      </c>
      <c r="J36" s="217"/>
      <c r="K36" s="217" t="s">
        <v>3040</v>
      </c>
      <c r="L36" s="358"/>
      <c r="M36" s="2097" t="s">
        <v>5130</v>
      </c>
      <c r="N36" s="32">
        <v>45864</v>
      </c>
      <c r="O36" s="28"/>
      <c r="P36" s="40">
        <v>45876</v>
      </c>
      <c r="Q36" s="32">
        <v>45877</v>
      </c>
      <c r="R36" s="33"/>
    </row>
    <row r="37" spans="1:18" s="4" customFormat="1" ht="19.7" customHeight="1">
      <c r="A37" s="431" t="s">
        <v>42</v>
      </c>
      <c r="B37" s="2065">
        <v>10</v>
      </c>
      <c r="C37" s="1078">
        <f t="shared" si="1"/>
        <v>27</v>
      </c>
      <c r="D37" s="131" t="s">
        <v>55</v>
      </c>
      <c r="E37" s="131" t="s">
        <v>55</v>
      </c>
      <c r="F37" s="1126" t="s">
        <v>240</v>
      </c>
      <c r="G37" s="112">
        <v>4</v>
      </c>
      <c r="H37" s="112">
        <v>77</v>
      </c>
      <c r="I37" s="158">
        <f t="shared" si="0"/>
        <v>308</v>
      </c>
      <c r="J37" s="217"/>
      <c r="K37" s="217" t="s">
        <v>5062</v>
      </c>
      <c r="L37" s="358"/>
      <c r="M37" s="2097" t="s">
        <v>5130</v>
      </c>
      <c r="N37" s="32">
        <v>45864</v>
      </c>
      <c r="O37" s="28"/>
      <c r="P37" s="40">
        <v>45876</v>
      </c>
      <c r="Q37" s="32">
        <v>45877</v>
      </c>
      <c r="R37" s="33"/>
    </row>
    <row r="38" spans="1:18" s="4" customFormat="1" ht="19.7" customHeight="1">
      <c r="A38" s="431" t="s">
        <v>42</v>
      </c>
      <c r="B38" s="2065">
        <v>10</v>
      </c>
      <c r="C38" s="1078">
        <f t="shared" si="1"/>
        <v>28</v>
      </c>
      <c r="D38" s="131" t="s">
        <v>55</v>
      </c>
      <c r="E38" s="131" t="s">
        <v>55</v>
      </c>
      <c r="F38" s="2098" t="s">
        <v>448</v>
      </c>
      <c r="G38" s="753">
        <v>4</v>
      </c>
      <c r="H38" s="259">
        <v>93</v>
      </c>
      <c r="I38" s="158">
        <f t="shared" si="0"/>
        <v>372</v>
      </c>
      <c r="J38" s="1525"/>
      <c r="K38" s="217" t="s">
        <v>447</v>
      </c>
      <c r="L38" s="358"/>
      <c r="M38" s="2097" t="s">
        <v>5130</v>
      </c>
      <c r="N38" s="32">
        <v>45864</v>
      </c>
      <c r="O38" s="28"/>
      <c r="P38" s="40">
        <v>45876</v>
      </c>
      <c r="Q38" s="32">
        <v>45877</v>
      </c>
      <c r="R38" s="33"/>
    </row>
    <row r="39" spans="1:18" s="4" customFormat="1" ht="19.7" customHeight="1">
      <c r="A39" s="431" t="s">
        <v>42</v>
      </c>
      <c r="B39" s="2065">
        <v>22</v>
      </c>
      <c r="C39" s="1078">
        <f t="shared" si="1"/>
        <v>29</v>
      </c>
      <c r="D39" s="482" t="s">
        <v>55</v>
      </c>
      <c r="E39" s="482" t="s">
        <v>55</v>
      </c>
      <c r="F39" s="2101" t="s">
        <v>5140</v>
      </c>
      <c r="G39" s="355">
        <v>1</v>
      </c>
      <c r="H39" s="355">
        <v>2108</v>
      </c>
      <c r="I39" s="158">
        <f t="shared" si="0"/>
        <v>2108</v>
      </c>
      <c r="J39" s="271"/>
      <c r="K39" s="156" t="s">
        <v>1551</v>
      </c>
      <c r="L39" s="73" t="s">
        <v>5086</v>
      </c>
      <c r="M39" s="2097" t="s">
        <v>5130</v>
      </c>
      <c r="N39" s="32">
        <v>45864</v>
      </c>
      <c r="O39" s="28"/>
      <c r="P39" s="40">
        <v>45876</v>
      </c>
      <c r="Q39" s="32">
        <v>45877</v>
      </c>
      <c r="R39" s="33"/>
    </row>
    <row r="40" spans="1:18" s="4" customFormat="1" ht="19.7" customHeight="1">
      <c r="A40" s="431" t="s">
        <v>42</v>
      </c>
      <c r="B40" s="27"/>
      <c r="C40" s="1078">
        <f t="shared" si="1"/>
        <v>30</v>
      </c>
      <c r="D40" s="482" t="s">
        <v>55</v>
      </c>
      <c r="E40" s="482" t="s">
        <v>55</v>
      </c>
      <c r="F40" s="2120" t="s">
        <v>5141</v>
      </c>
      <c r="G40" s="355">
        <v>1</v>
      </c>
      <c r="H40" s="355">
        <v>1830</v>
      </c>
      <c r="I40" s="158">
        <f t="shared" si="0"/>
        <v>1830</v>
      </c>
      <c r="J40" s="271"/>
      <c r="K40" s="156" t="s">
        <v>1551</v>
      </c>
      <c r="L40" s="73" t="s">
        <v>5086</v>
      </c>
      <c r="M40" s="2121" t="s">
        <v>5142</v>
      </c>
      <c r="N40" s="32">
        <v>45888</v>
      </c>
      <c r="O40" s="28"/>
      <c r="P40" s="40">
        <v>45889</v>
      </c>
      <c r="Q40" s="32">
        <v>45890</v>
      </c>
      <c r="R40" s="33"/>
    </row>
    <row r="41" spans="1:18" s="4" customFormat="1" ht="19.7" customHeight="1">
      <c r="A41" s="431" t="s">
        <v>42</v>
      </c>
      <c r="B41" s="2065">
        <v>22</v>
      </c>
      <c r="C41" s="1078">
        <f t="shared" si="1"/>
        <v>31</v>
      </c>
      <c r="D41" s="482" t="s">
        <v>55</v>
      </c>
      <c r="E41" s="482" t="s">
        <v>55</v>
      </c>
      <c r="F41" s="2101" t="s">
        <v>5087</v>
      </c>
      <c r="G41" s="355">
        <v>1</v>
      </c>
      <c r="H41" s="355">
        <v>1544</v>
      </c>
      <c r="I41" s="158">
        <f t="shared" si="0"/>
        <v>1544</v>
      </c>
      <c r="J41" s="271"/>
      <c r="K41" s="156" t="s">
        <v>1551</v>
      </c>
      <c r="L41" s="73" t="s">
        <v>5086</v>
      </c>
      <c r="M41" s="2097" t="s">
        <v>5130</v>
      </c>
      <c r="N41" s="32">
        <v>45864</v>
      </c>
      <c r="O41" s="28"/>
      <c r="P41" s="40">
        <v>45876</v>
      </c>
      <c r="Q41" s="32">
        <v>45877</v>
      </c>
      <c r="R41" s="33"/>
    </row>
    <row r="42" spans="1:18" s="4" customFormat="1" ht="19.7" customHeight="1">
      <c r="A42" s="431" t="s">
        <v>42</v>
      </c>
      <c r="B42" s="2065">
        <v>23</v>
      </c>
      <c r="C42" s="1078">
        <f t="shared" si="1"/>
        <v>32</v>
      </c>
      <c r="D42" s="482" t="s">
        <v>55</v>
      </c>
      <c r="E42" s="482" t="s">
        <v>55</v>
      </c>
      <c r="F42" s="2101" t="s">
        <v>3232</v>
      </c>
      <c r="G42" s="355">
        <v>1</v>
      </c>
      <c r="H42" s="355">
        <v>603</v>
      </c>
      <c r="I42" s="158">
        <f t="shared" si="0"/>
        <v>603</v>
      </c>
      <c r="J42" s="271"/>
      <c r="K42" s="156" t="s">
        <v>3233</v>
      </c>
      <c r="L42" s="73" t="s">
        <v>5086</v>
      </c>
      <c r="M42" s="2097" t="s">
        <v>5130</v>
      </c>
      <c r="N42" s="32">
        <v>45864</v>
      </c>
      <c r="O42" s="28"/>
      <c r="P42" s="40">
        <v>45876</v>
      </c>
      <c r="Q42" s="32">
        <v>45877</v>
      </c>
      <c r="R42" s="33"/>
    </row>
    <row r="43" spans="1:18" s="4" customFormat="1" ht="19.7" customHeight="1">
      <c r="A43" s="431" t="s">
        <v>42</v>
      </c>
      <c r="B43" s="2065">
        <v>23</v>
      </c>
      <c r="C43" s="1078">
        <f t="shared" si="1"/>
        <v>33</v>
      </c>
      <c r="D43" s="482" t="s">
        <v>55</v>
      </c>
      <c r="E43" s="482" t="s">
        <v>55</v>
      </c>
      <c r="F43" s="2122" t="s">
        <v>2901</v>
      </c>
      <c r="G43" s="355">
        <v>1</v>
      </c>
      <c r="H43" s="355">
        <v>1524</v>
      </c>
      <c r="I43" s="158">
        <f t="shared" si="0"/>
        <v>1524</v>
      </c>
      <c r="J43" s="271"/>
      <c r="K43" s="156" t="s">
        <v>1551</v>
      </c>
      <c r="L43" s="73" t="s">
        <v>5143</v>
      </c>
      <c r="M43" s="2097" t="s">
        <v>5130</v>
      </c>
      <c r="N43" s="32">
        <v>45864</v>
      </c>
      <c r="O43" s="28"/>
      <c r="P43" s="40">
        <v>45876</v>
      </c>
      <c r="Q43" s="32">
        <v>45877</v>
      </c>
      <c r="R43" s="33"/>
    </row>
    <row r="44" spans="1:18" s="4" customFormat="1" ht="19.7" customHeight="1">
      <c r="A44" s="431" t="s">
        <v>42</v>
      </c>
      <c r="B44" s="2065">
        <v>23</v>
      </c>
      <c r="C44" s="1078">
        <f t="shared" si="1"/>
        <v>34</v>
      </c>
      <c r="D44" s="482" t="s">
        <v>55</v>
      </c>
      <c r="E44" s="482" t="s">
        <v>55</v>
      </c>
      <c r="F44" s="2101" t="s">
        <v>5085</v>
      </c>
      <c r="G44" s="355">
        <v>1</v>
      </c>
      <c r="H44" s="355">
        <v>2108</v>
      </c>
      <c r="I44" s="158">
        <f t="shared" si="0"/>
        <v>2108</v>
      </c>
      <c r="J44" s="271"/>
      <c r="K44" s="156" t="s">
        <v>1551</v>
      </c>
      <c r="L44" s="73" t="s">
        <v>5143</v>
      </c>
      <c r="M44" s="2097" t="s">
        <v>5130</v>
      </c>
      <c r="N44" s="32">
        <v>45864</v>
      </c>
      <c r="O44" s="28"/>
      <c r="P44" s="40">
        <v>45876</v>
      </c>
      <c r="Q44" s="32">
        <v>45877</v>
      </c>
      <c r="R44" s="33"/>
    </row>
    <row r="45" spans="1:18" s="4" customFormat="1" ht="19.7" customHeight="1">
      <c r="A45" s="431" t="s">
        <v>42</v>
      </c>
      <c r="B45" s="2065">
        <v>23</v>
      </c>
      <c r="C45" s="1078">
        <f t="shared" si="1"/>
        <v>35</v>
      </c>
      <c r="D45" s="482" t="s">
        <v>55</v>
      </c>
      <c r="E45" s="482" t="s">
        <v>55</v>
      </c>
      <c r="F45" s="2101" t="s">
        <v>5107</v>
      </c>
      <c r="G45" s="355">
        <v>1</v>
      </c>
      <c r="H45" s="355">
        <v>2019</v>
      </c>
      <c r="I45" s="158">
        <f t="shared" si="0"/>
        <v>2019</v>
      </c>
      <c r="J45" s="271"/>
      <c r="K45" s="156" t="s">
        <v>1551</v>
      </c>
      <c r="L45" s="73" t="s">
        <v>5143</v>
      </c>
      <c r="M45" s="2097" t="s">
        <v>5130</v>
      </c>
      <c r="N45" s="32">
        <v>45864</v>
      </c>
      <c r="O45" s="28"/>
      <c r="P45" s="40">
        <v>45876</v>
      </c>
      <c r="Q45" s="32">
        <v>45877</v>
      </c>
      <c r="R45" s="33"/>
    </row>
    <row r="46" spans="1:18" s="4" customFormat="1" ht="19.7" customHeight="1">
      <c r="A46" s="431" t="s">
        <v>42</v>
      </c>
      <c r="B46" s="2065"/>
      <c r="C46" s="1078">
        <f t="shared" si="1"/>
        <v>36</v>
      </c>
      <c r="D46" s="28" t="s">
        <v>2282</v>
      </c>
      <c r="E46" s="131" t="s">
        <v>55</v>
      </c>
      <c r="F46" s="2101" t="s">
        <v>5112</v>
      </c>
      <c r="G46" s="355">
        <v>1</v>
      </c>
      <c r="H46" s="355">
        <v>3297</v>
      </c>
      <c r="I46" s="158">
        <f>G46*H46</f>
        <v>3297</v>
      </c>
      <c r="J46" s="271"/>
      <c r="K46" s="963" t="s">
        <v>5113</v>
      </c>
      <c r="L46" s="73" t="s">
        <v>5143</v>
      </c>
      <c r="M46" s="2097" t="s">
        <v>5130</v>
      </c>
      <c r="N46" s="32">
        <v>45864</v>
      </c>
      <c r="O46" s="28"/>
      <c r="P46" s="40">
        <v>45876</v>
      </c>
      <c r="Q46" s="32">
        <v>45877</v>
      </c>
      <c r="R46" s="33"/>
    </row>
    <row r="47" spans="1:18" s="4" customFormat="1" ht="19.7" customHeight="1">
      <c r="A47" s="431" t="s">
        <v>42</v>
      </c>
      <c r="B47" s="2065">
        <v>23</v>
      </c>
      <c r="C47" s="1078">
        <f t="shared" si="1"/>
        <v>37</v>
      </c>
      <c r="D47" s="482" t="s">
        <v>55</v>
      </c>
      <c r="E47" s="482" t="s">
        <v>55</v>
      </c>
      <c r="F47" s="2101" t="s">
        <v>5144</v>
      </c>
      <c r="G47" s="355">
        <v>1</v>
      </c>
      <c r="H47" s="355">
        <v>5841</v>
      </c>
      <c r="I47" s="158">
        <f>G47*H47</f>
        <v>5841</v>
      </c>
      <c r="J47" s="271"/>
      <c r="K47" s="963" t="s">
        <v>5145</v>
      </c>
      <c r="L47" s="73"/>
      <c r="M47" s="2097" t="s">
        <v>5130</v>
      </c>
      <c r="N47" s="32">
        <v>45864</v>
      </c>
      <c r="O47" s="28"/>
      <c r="P47" s="40">
        <v>45876</v>
      </c>
      <c r="Q47" s="32">
        <v>45877</v>
      </c>
      <c r="R47" s="33"/>
    </row>
    <row r="48" spans="1:18" s="4" customFormat="1" ht="19.7" customHeight="1">
      <c r="A48" s="431" t="s">
        <v>42</v>
      </c>
      <c r="B48" s="27"/>
      <c r="C48" s="1078">
        <f t="shared" si="1"/>
        <v>38</v>
      </c>
      <c r="D48" s="131" t="s">
        <v>55</v>
      </c>
      <c r="E48" s="131" t="s">
        <v>55</v>
      </c>
      <c r="F48" s="507" t="s">
        <v>5146</v>
      </c>
      <c r="G48" s="355">
        <v>1</v>
      </c>
      <c r="H48" s="355">
        <v>5900</v>
      </c>
      <c r="I48" s="158">
        <f>G48*H48</f>
        <v>5900</v>
      </c>
      <c r="J48" s="271"/>
      <c r="K48" s="963" t="s">
        <v>5145</v>
      </c>
      <c r="L48" s="73"/>
      <c r="M48" s="2123" t="s">
        <v>5147</v>
      </c>
      <c r="N48" s="32">
        <v>45891</v>
      </c>
      <c r="O48" s="28"/>
      <c r="P48" s="40">
        <v>45896</v>
      </c>
      <c r="Q48" s="32">
        <v>45897</v>
      </c>
      <c r="R48" s="33"/>
    </row>
    <row r="49" spans="1:18" s="4" customFormat="1" ht="19.7" customHeight="1">
      <c r="A49" s="431" t="s">
        <v>42</v>
      </c>
      <c r="B49" s="2065"/>
      <c r="C49" s="1078">
        <f t="shared" si="1"/>
        <v>39</v>
      </c>
      <c r="D49" s="131" t="s">
        <v>55</v>
      </c>
      <c r="E49" s="131" t="s">
        <v>55</v>
      </c>
      <c r="F49" s="2101" t="s">
        <v>5114</v>
      </c>
      <c r="G49" s="355">
        <v>1</v>
      </c>
      <c r="H49" s="355">
        <v>1138</v>
      </c>
      <c r="I49" s="158">
        <f>G49*H49</f>
        <v>1138</v>
      </c>
      <c r="J49" s="271"/>
      <c r="K49" s="963" t="s">
        <v>5115</v>
      </c>
      <c r="L49" s="73" t="s">
        <v>5143</v>
      </c>
      <c r="M49" s="2097" t="s">
        <v>5130</v>
      </c>
      <c r="N49" s="32">
        <v>45864</v>
      </c>
      <c r="O49" s="28"/>
      <c r="P49" s="40">
        <v>45876</v>
      </c>
      <c r="Q49" s="32">
        <v>45877</v>
      </c>
      <c r="R49" s="33"/>
    </row>
    <row r="50" spans="1:18" s="4" customFormat="1" ht="19.7" customHeight="1">
      <c r="A50" s="431" t="s">
        <v>42</v>
      </c>
      <c r="B50" s="2065"/>
      <c r="C50" s="1078">
        <f t="shared" si="1"/>
        <v>40</v>
      </c>
      <c r="D50" s="131" t="s">
        <v>55</v>
      </c>
      <c r="E50" s="131" t="s">
        <v>55</v>
      </c>
      <c r="F50" s="2101" t="s">
        <v>1455</v>
      </c>
      <c r="G50" s="355">
        <v>1</v>
      </c>
      <c r="H50" s="355">
        <v>96</v>
      </c>
      <c r="I50" s="969">
        <f t="shared" si="0"/>
        <v>96</v>
      </c>
      <c r="J50" s="271"/>
      <c r="K50" s="963" t="s">
        <v>3019</v>
      </c>
      <c r="L50" s="73"/>
      <c r="M50" s="2097" t="s">
        <v>5130</v>
      </c>
      <c r="N50" s="32">
        <v>45864</v>
      </c>
      <c r="O50" s="28"/>
      <c r="P50" s="40">
        <v>45876</v>
      </c>
      <c r="Q50" s="32">
        <v>45877</v>
      </c>
      <c r="R50" s="33"/>
    </row>
    <row r="51" spans="1:18" s="4" customFormat="1" ht="19.7" customHeight="1">
      <c r="A51" s="431" t="s">
        <v>42</v>
      </c>
      <c r="B51" s="2065"/>
      <c r="C51" s="1078">
        <f t="shared" si="1"/>
        <v>41</v>
      </c>
      <c r="D51" s="131" t="s">
        <v>55</v>
      </c>
      <c r="E51" s="131" t="s">
        <v>55</v>
      </c>
      <c r="F51" s="2101" t="s">
        <v>4168</v>
      </c>
      <c r="G51" s="355">
        <v>2</v>
      </c>
      <c r="H51" s="355">
        <v>46</v>
      </c>
      <c r="I51" s="969">
        <f t="shared" si="0"/>
        <v>92</v>
      </c>
      <c r="J51" s="271"/>
      <c r="K51" s="963" t="s">
        <v>4783</v>
      </c>
      <c r="L51" s="73"/>
      <c r="M51" s="2097" t="s">
        <v>5130</v>
      </c>
      <c r="N51" s="32">
        <v>45864</v>
      </c>
      <c r="O51" s="28"/>
      <c r="P51" s="40">
        <v>45876</v>
      </c>
      <c r="Q51" s="32">
        <v>45877</v>
      </c>
      <c r="R51" s="33"/>
    </row>
    <row r="52" spans="1:18" s="4" customFormat="1" ht="19.7" customHeight="1">
      <c r="A52" s="431" t="s">
        <v>42</v>
      </c>
      <c r="B52" s="2065"/>
      <c r="C52" s="1078">
        <f t="shared" si="1"/>
        <v>42</v>
      </c>
      <c r="D52" s="131" t="s">
        <v>55</v>
      </c>
      <c r="E52" s="131" t="s">
        <v>55</v>
      </c>
      <c r="F52" s="2101" t="s">
        <v>5148</v>
      </c>
      <c r="G52" s="355">
        <v>1</v>
      </c>
      <c r="H52" s="355">
        <v>256</v>
      </c>
      <c r="I52" s="969">
        <f t="shared" si="0"/>
        <v>256</v>
      </c>
      <c r="J52" s="271"/>
      <c r="K52" s="963" t="s">
        <v>1760</v>
      </c>
      <c r="L52" s="73"/>
      <c r="M52" s="2097" t="s">
        <v>5130</v>
      </c>
      <c r="N52" s="32">
        <v>45864</v>
      </c>
      <c r="O52" s="28"/>
      <c r="P52" s="40">
        <v>45876</v>
      </c>
      <c r="Q52" s="32">
        <v>45877</v>
      </c>
      <c r="R52" s="33"/>
    </row>
    <row r="53" spans="1:18" s="4" customFormat="1" ht="19.7" customHeight="1">
      <c r="A53" s="431" t="s">
        <v>77</v>
      </c>
      <c r="B53" s="2065"/>
      <c r="C53" s="1078">
        <f t="shared" si="1"/>
        <v>43</v>
      </c>
      <c r="D53" s="131" t="s">
        <v>55</v>
      </c>
      <c r="E53" s="131" t="s">
        <v>55</v>
      </c>
      <c r="F53" s="2101" t="s">
        <v>2939</v>
      </c>
      <c r="G53" s="355">
        <v>1</v>
      </c>
      <c r="H53" s="355">
        <v>4524</v>
      </c>
      <c r="I53" s="969">
        <f t="shared" si="0"/>
        <v>4524</v>
      </c>
      <c r="J53" s="271"/>
      <c r="K53" s="963" t="s">
        <v>2940</v>
      </c>
      <c r="L53" s="73"/>
      <c r="M53" s="2097" t="s">
        <v>5130</v>
      </c>
      <c r="N53" s="32">
        <v>45864</v>
      </c>
      <c r="O53" s="28"/>
      <c r="P53" s="40">
        <v>45876</v>
      </c>
      <c r="Q53" s="32">
        <v>45877</v>
      </c>
      <c r="R53" s="33"/>
    </row>
    <row r="54" spans="1:18" s="4" customFormat="1" ht="19.7" customHeight="1">
      <c r="A54" s="431" t="s">
        <v>42</v>
      </c>
      <c r="B54" s="2065"/>
      <c r="C54" s="1078">
        <f t="shared" si="1"/>
        <v>44</v>
      </c>
      <c r="D54" s="131" t="s">
        <v>55</v>
      </c>
      <c r="E54" s="131" t="s">
        <v>55</v>
      </c>
      <c r="F54" s="2101" t="s">
        <v>1457</v>
      </c>
      <c r="G54" s="355">
        <v>1</v>
      </c>
      <c r="H54" s="355">
        <v>527</v>
      </c>
      <c r="I54" s="969">
        <f t="shared" si="0"/>
        <v>527</v>
      </c>
      <c r="J54" s="271"/>
      <c r="K54" s="963" t="s">
        <v>2941</v>
      </c>
      <c r="L54" s="73"/>
      <c r="M54" s="2097" t="s">
        <v>5130</v>
      </c>
      <c r="N54" s="32">
        <v>45864</v>
      </c>
      <c r="O54" s="28"/>
      <c r="P54" s="40">
        <v>45876</v>
      </c>
      <c r="Q54" s="32">
        <v>45877</v>
      </c>
      <c r="R54" s="33"/>
    </row>
    <row r="55" spans="1:18" s="4" customFormat="1" ht="19.7" customHeight="1">
      <c r="A55" s="431" t="s">
        <v>42</v>
      </c>
      <c r="B55" s="2065">
        <v>10</v>
      </c>
      <c r="C55" s="1078">
        <f t="shared" si="1"/>
        <v>45</v>
      </c>
      <c r="D55" s="131" t="s">
        <v>55</v>
      </c>
      <c r="E55" s="131" t="s">
        <v>55</v>
      </c>
      <c r="F55" s="2101" t="s">
        <v>240</v>
      </c>
      <c r="G55" s="112">
        <v>12</v>
      </c>
      <c r="H55" s="112">
        <v>41</v>
      </c>
      <c r="I55" s="158">
        <f t="shared" si="0"/>
        <v>492</v>
      </c>
      <c r="J55" s="217"/>
      <c r="K55" s="217" t="s">
        <v>5149</v>
      </c>
      <c r="L55" s="73"/>
      <c r="M55" s="2097" t="s">
        <v>5130</v>
      </c>
      <c r="N55" s="32">
        <v>45864</v>
      </c>
      <c r="O55" s="28"/>
      <c r="P55" s="40">
        <v>45876</v>
      </c>
      <c r="Q55" s="32">
        <v>45877</v>
      </c>
      <c r="R55" s="33"/>
    </row>
    <row r="56" spans="1:18" s="4" customFormat="1" ht="19.7" customHeight="1">
      <c r="A56" s="431" t="s">
        <v>42</v>
      </c>
      <c r="B56" s="2065"/>
      <c r="C56" s="1078">
        <f t="shared" si="1"/>
        <v>46</v>
      </c>
      <c r="D56" s="131" t="s">
        <v>55</v>
      </c>
      <c r="E56" s="131" t="s">
        <v>55</v>
      </c>
      <c r="F56" s="2101" t="s">
        <v>3287</v>
      </c>
      <c r="G56" s="355">
        <v>7</v>
      </c>
      <c r="H56" s="355">
        <v>15</v>
      </c>
      <c r="I56" s="969">
        <f t="shared" si="0"/>
        <v>105</v>
      </c>
      <c r="J56" s="271"/>
      <c r="K56" s="963" t="s">
        <v>5150</v>
      </c>
      <c r="L56" s="73"/>
      <c r="M56" s="2097" t="s">
        <v>5130</v>
      </c>
      <c r="N56" s="32">
        <v>45864</v>
      </c>
      <c r="O56" s="28"/>
      <c r="P56" s="40">
        <v>45876</v>
      </c>
      <c r="Q56" s="32">
        <v>45877</v>
      </c>
      <c r="R56" s="33"/>
    </row>
    <row r="57" spans="1:18" s="4" customFormat="1" ht="19.7" customHeight="1">
      <c r="A57" s="431" t="s">
        <v>42</v>
      </c>
      <c r="B57" s="2065"/>
      <c r="C57" s="1078">
        <f t="shared" si="1"/>
        <v>47</v>
      </c>
      <c r="D57" s="131" t="s">
        <v>55</v>
      </c>
      <c r="E57" s="131" t="s">
        <v>55</v>
      </c>
      <c r="F57" s="2101" t="s">
        <v>3291</v>
      </c>
      <c r="G57" s="355">
        <v>5</v>
      </c>
      <c r="H57" s="355">
        <v>118</v>
      </c>
      <c r="I57" s="969">
        <f t="shared" si="0"/>
        <v>590</v>
      </c>
      <c r="J57" s="271"/>
      <c r="K57" s="963" t="s">
        <v>4230</v>
      </c>
      <c r="L57" s="73"/>
      <c r="M57" s="2097" t="s">
        <v>5130</v>
      </c>
      <c r="N57" s="32">
        <v>45864</v>
      </c>
      <c r="O57" s="28"/>
      <c r="P57" s="40">
        <v>45876</v>
      </c>
      <c r="Q57" s="32">
        <v>45877</v>
      </c>
      <c r="R57" s="33"/>
    </row>
    <row r="58" spans="1:18" s="4" customFormat="1" ht="19.7" customHeight="1">
      <c r="A58" s="431" t="s">
        <v>42</v>
      </c>
      <c r="B58" s="2065"/>
      <c r="C58" s="1078">
        <f t="shared" si="1"/>
        <v>48</v>
      </c>
      <c r="D58" s="131" t="s">
        <v>55</v>
      </c>
      <c r="E58" s="131" t="s">
        <v>55</v>
      </c>
      <c r="F58" s="2101" t="s">
        <v>1167</v>
      </c>
      <c r="G58" s="355">
        <v>2</v>
      </c>
      <c r="H58" s="355">
        <v>113</v>
      </c>
      <c r="I58" s="969">
        <f t="shared" si="0"/>
        <v>226</v>
      </c>
      <c r="J58" s="271"/>
      <c r="K58" s="963" t="s">
        <v>4230</v>
      </c>
      <c r="L58" s="73"/>
      <c r="M58" s="2097" t="s">
        <v>5130</v>
      </c>
      <c r="N58" s="32">
        <v>45864</v>
      </c>
      <c r="O58" s="28"/>
      <c r="P58" s="40">
        <v>45876</v>
      </c>
      <c r="Q58" s="32">
        <v>45877</v>
      </c>
      <c r="R58" s="33"/>
    </row>
    <row r="59" spans="1:18" s="4" customFormat="1" ht="19.7" customHeight="1">
      <c r="A59" s="431" t="s">
        <v>64</v>
      </c>
      <c r="B59" s="2065"/>
      <c r="C59" s="1078">
        <f t="shared" si="1"/>
        <v>49</v>
      </c>
      <c r="D59" s="131" t="s">
        <v>55</v>
      </c>
      <c r="E59" s="131" t="s">
        <v>55</v>
      </c>
      <c r="F59" s="2101" t="s">
        <v>4173</v>
      </c>
      <c r="G59" s="355">
        <v>1</v>
      </c>
      <c r="H59" s="355">
        <v>469</v>
      </c>
      <c r="I59" s="969">
        <f t="shared" si="0"/>
        <v>469</v>
      </c>
      <c r="J59" s="271"/>
      <c r="K59" s="963" t="s">
        <v>5151</v>
      </c>
      <c r="L59" s="73"/>
      <c r="M59" s="2097" t="s">
        <v>5130</v>
      </c>
      <c r="N59" s="32">
        <v>45864</v>
      </c>
      <c r="O59" s="28"/>
      <c r="P59" s="40">
        <v>45876</v>
      </c>
      <c r="Q59" s="32">
        <v>45877</v>
      </c>
      <c r="R59" s="33"/>
    </row>
    <row r="60" spans="1:18" s="4" customFormat="1" ht="19.7" customHeight="1">
      <c r="A60" s="431" t="s">
        <v>54</v>
      </c>
      <c r="B60" s="2065"/>
      <c r="C60" s="1078">
        <f>+C59+1</f>
        <v>50</v>
      </c>
      <c r="D60" s="28" t="s">
        <v>61</v>
      </c>
      <c r="E60" s="28" t="s">
        <v>55</v>
      </c>
      <c r="F60" s="2101" t="s">
        <v>2942</v>
      </c>
      <c r="G60" s="355">
        <v>1</v>
      </c>
      <c r="H60" s="355">
        <v>15411</v>
      </c>
      <c r="I60" s="969">
        <f t="shared" si="0"/>
        <v>15411</v>
      </c>
      <c r="J60" s="271"/>
      <c r="K60" s="963" t="s">
        <v>2943</v>
      </c>
      <c r="L60" s="73"/>
      <c r="M60" s="2097" t="s">
        <v>5130</v>
      </c>
      <c r="N60" s="32">
        <v>45864</v>
      </c>
      <c r="O60" s="28"/>
      <c r="P60" s="40">
        <v>45876</v>
      </c>
      <c r="Q60" s="32">
        <v>45877</v>
      </c>
      <c r="R60" s="33"/>
    </row>
    <row r="61" spans="1:18" s="4" customFormat="1" ht="19.7" customHeight="1">
      <c r="A61" s="431" t="s">
        <v>54</v>
      </c>
      <c r="B61" s="2065"/>
      <c r="C61" s="1078">
        <f t="shared" ref="C61:C77" si="2">+C60+1</f>
        <v>51</v>
      </c>
      <c r="D61" s="28" t="s">
        <v>61</v>
      </c>
      <c r="E61" s="28" t="s">
        <v>55</v>
      </c>
      <c r="F61" s="2101" t="s">
        <v>3020</v>
      </c>
      <c r="G61" s="355">
        <v>1</v>
      </c>
      <c r="H61" s="355">
        <v>13439</v>
      </c>
      <c r="I61" s="969">
        <f t="shared" si="0"/>
        <v>13439</v>
      </c>
      <c r="J61" s="271"/>
      <c r="K61" s="963" t="s">
        <v>2945</v>
      </c>
      <c r="L61" s="73"/>
      <c r="M61" s="2097" t="s">
        <v>5130</v>
      </c>
      <c r="N61" s="32">
        <v>45864</v>
      </c>
      <c r="O61" s="28"/>
      <c r="P61" s="40">
        <v>45876</v>
      </c>
      <c r="Q61" s="32">
        <v>45877</v>
      </c>
      <c r="R61" s="33"/>
    </row>
    <row r="62" spans="1:18" s="4" customFormat="1" ht="19.7" customHeight="1">
      <c r="A62" s="431" t="s">
        <v>109</v>
      </c>
      <c r="B62" s="2065"/>
      <c r="C62" s="1078">
        <f t="shared" si="2"/>
        <v>52</v>
      </c>
      <c r="D62" s="28" t="s">
        <v>61</v>
      </c>
      <c r="E62" s="28" t="s">
        <v>55</v>
      </c>
      <c r="F62" s="2066" t="s">
        <v>5152</v>
      </c>
      <c r="G62" s="355">
        <v>1</v>
      </c>
      <c r="H62" s="355">
        <v>3280</v>
      </c>
      <c r="I62" s="969">
        <f t="shared" si="0"/>
        <v>3280</v>
      </c>
      <c r="J62" s="271"/>
      <c r="K62" s="963" t="s">
        <v>5153</v>
      </c>
      <c r="L62" s="73"/>
      <c r="M62" s="2097" t="s">
        <v>5130</v>
      </c>
      <c r="N62" s="32">
        <v>45864</v>
      </c>
      <c r="O62" s="28"/>
      <c r="P62" s="40">
        <v>45876</v>
      </c>
      <c r="Q62" s="32">
        <v>45877</v>
      </c>
      <c r="R62" s="33"/>
    </row>
    <row r="63" spans="1:18" s="4" customFormat="1" ht="19.7" customHeight="1">
      <c r="A63" s="431" t="s">
        <v>42</v>
      </c>
      <c r="B63" s="2065"/>
      <c r="C63" s="1078">
        <f t="shared" si="2"/>
        <v>53</v>
      </c>
      <c r="D63" s="131" t="s">
        <v>55</v>
      </c>
      <c r="E63" s="131" t="s">
        <v>55</v>
      </c>
      <c r="F63" s="2101" t="s">
        <v>413</v>
      </c>
      <c r="G63" s="355">
        <v>2</v>
      </c>
      <c r="H63" s="355">
        <v>112</v>
      </c>
      <c r="I63" s="969">
        <f t="shared" si="0"/>
        <v>224</v>
      </c>
      <c r="J63" s="271"/>
      <c r="K63" s="963" t="s">
        <v>4230</v>
      </c>
      <c r="L63" s="73"/>
      <c r="M63" s="2097" t="s">
        <v>5130</v>
      </c>
      <c r="N63" s="32">
        <v>45864</v>
      </c>
      <c r="O63" s="28"/>
      <c r="P63" s="40">
        <v>45876</v>
      </c>
      <c r="Q63" s="32">
        <v>45877</v>
      </c>
      <c r="R63" s="33"/>
    </row>
    <row r="64" spans="1:18" s="4" customFormat="1" ht="19.7" customHeight="1">
      <c r="A64" s="431" t="s">
        <v>109</v>
      </c>
      <c r="B64" s="2065"/>
      <c r="C64" s="1078">
        <f t="shared" si="2"/>
        <v>54</v>
      </c>
      <c r="D64" s="28" t="s">
        <v>61</v>
      </c>
      <c r="E64" s="28" t="s">
        <v>55</v>
      </c>
      <c r="F64" s="2066" t="s">
        <v>5154</v>
      </c>
      <c r="G64" s="355">
        <v>1</v>
      </c>
      <c r="H64" s="355">
        <v>2991</v>
      </c>
      <c r="I64" s="969">
        <f t="shared" si="0"/>
        <v>2991</v>
      </c>
      <c r="J64" s="271"/>
      <c r="K64" s="963" t="s">
        <v>5155</v>
      </c>
      <c r="L64" s="73"/>
      <c r="M64" s="2097" t="s">
        <v>5130</v>
      </c>
      <c r="N64" s="32">
        <v>45864</v>
      </c>
      <c r="O64" s="28"/>
      <c r="P64" s="40">
        <v>45876</v>
      </c>
      <c r="Q64" s="32">
        <v>45877</v>
      </c>
      <c r="R64" s="33"/>
    </row>
    <row r="65" spans="1:18" s="4" customFormat="1" ht="19.7" customHeight="1">
      <c r="A65" s="431" t="s">
        <v>42</v>
      </c>
      <c r="B65" s="2065"/>
      <c r="C65" s="1078">
        <f t="shared" si="2"/>
        <v>55</v>
      </c>
      <c r="D65" s="28" t="s">
        <v>55</v>
      </c>
      <c r="E65" s="28" t="s">
        <v>55</v>
      </c>
      <c r="F65" s="2124" t="s">
        <v>570</v>
      </c>
      <c r="G65" s="954">
        <v>2</v>
      </c>
      <c r="H65" s="143">
        <v>187</v>
      </c>
      <c r="I65" s="955">
        <f t="shared" si="0"/>
        <v>374</v>
      </c>
      <c r="J65" s="457"/>
      <c r="K65" s="88" t="s">
        <v>571</v>
      </c>
      <c r="L65" s="73"/>
      <c r="M65" s="2097" t="s">
        <v>5130</v>
      </c>
      <c r="N65" s="32">
        <v>45864</v>
      </c>
      <c r="O65" s="28"/>
      <c r="P65" s="40">
        <v>45876</v>
      </c>
      <c r="Q65" s="32">
        <v>45877</v>
      </c>
      <c r="R65" s="33"/>
    </row>
    <row r="66" spans="1:18" s="4" customFormat="1" ht="19.7" customHeight="1">
      <c r="A66" s="431" t="s">
        <v>42</v>
      </c>
      <c r="B66" s="2065"/>
      <c r="C66" s="1078">
        <f t="shared" si="2"/>
        <v>56</v>
      </c>
      <c r="D66" s="131" t="s">
        <v>55</v>
      </c>
      <c r="E66" s="131" t="s">
        <v>55</v>
      </c>
      <c r="F66" s="2101" t="s">
        <v>3049</v>
      </c>
      <c r="G66" s="355">
        <v>2</v>
      </c>
      <c r="H66" s="355">
        <v>113</v>
      </c>
      <c r="I66" s="969">
        <f t="shared" si="0"/>
        <v>226</v>
      </c>
      <c r="J66" s="271"/>
      <c r="K66" s="963" t="s">
        <v>4230</v>
      </c>
      <c r="L66" s="73"/>
      <c r="M66" s="2097" t="s">
        <v>5130</v>
      </c>
      <c r="N66" s="32">
        <v>45864</v>
      </c>
      <c r="O66" s="28"/>
      <c r="P66" s="40">
        <v>45876</v>
      </c>
      <c r="Q66" s="32">
        <v>45877</v>
      </c>
      <c r="R66" s="33"/>
    </row>
    <row r="67" spans="1:18" s="4" customFormat="1" ht="19.7" customHeight="1">
      <c r="A67" s="431" t="s">
        <v>109</v>
      </c>
      <c r="B67" s="2065"/>
      <c r="C67" s="1078">
        <f t="shared" si="2"/>
        <v>57</v>
      </c>
      <c r="D67" s="28" t="s">
        <v>61</v>
      </c>
      <c r="E67" s="28" t="s">
        <v>55</v>
      </c>
      <c r="F67" s="2066" t="s">
        <v>5156</v>
      </c>
      <c r="G67" s="355">
        <v>1</v>
      </c>
      <c r="H67" s="355">
        <v>2791</v>
      </c>
      <c r="I67" s="969">
        <f t="shared" si="0"/>
        <v>2791</v>
      </c>
      <c r="J67" s="271"/>
      <c r="K67" s="963" t="s">
        <v>5157</v>
      </c>
      <c r="L67" s="73"/>
      <c r="M67" s="2097" t="s">
        <v>5130</v>
      </c>
      <c r="N67" s="32">
        <v>45864</v>
      </c>
      <c r="O67" s="28"/>
      <c r="P67" s="40">
        <v>45876</v>
      </c>
      <c r="Q67" s="32">
        <v>45877</v>
      </c>
      <c r="R67" s="33"/>
    </row>
    <row r="68" spans="1:18" s="4" customFormat="1" ht="19.7" customHeight="1">
      <c r="A68" s="431" t="s">
        <v>42</v>
      </c>
      <c r="B68" s="2065"/>
      <c r="C68" s="1078">
        <f t="shared" si="2"/>
        <v>58</v>
      </c>
      <c r="D68" s="28" t="s">
        <v>55</v>
      </c>
      <c r="E68" s="28" t="s">
        <v>55</v>
      </c>
      <c r="F68" s="2124" t="s">
        <v>5158</v>
      </c>
      <c r="G68" s="954">
        <v>2</v>
      </c>
      <c r="H68" s="143">
        <v>187</v>
      </c>
      <c r="I68" s="955">
        <f t="shared" si="0"/>
        <v>374</v>
      </c>
      <c r="J68" s="457"/>
      <c r="K68" s="88" t="s">
        <v>5159</v>
      </c>
      <c r="L68" s="73"/>
      <c r="M68" s="2097" t="s">
        <v>5130</v>
      </c>
      <c r="N68" s="32">
        <v>45864</v>
      </c>
      <c r="O68" s="28"/>
      <c r="P68" s="40">
        <v>45876</v>
      </c>
      <c r="Q68" s="32">
        <v>45877</v>
      </c>
      <c r="R68" s="33"/>
    </row>
    <row r="69" spans="1:18" s="4" customFormat="1" ht="19.7" customHeight="1">
      <c r="A69" s="431" t="s">
        <v>109</v>
      </c>
      <c r="B69" s="2065"/>
      <c r="C69" s="1078">
        <f t="shared" si="2"/>
        <v>59</v>
      </c>
      <c r="D69" s="28" t="s">
        <v>61</v>
      </c>
      <c r="E69" s="28" t="s">
        <v>55</v>
      </c>
      <c r="F69" s="2066" t="s">
        <v>5160</v>
      </c>
      <c r="G69" s="355">
        <v>1</v>
      </c>
      <c r="H69" s="355">
        <v>5648</v>
      </c>
      <c r="I69" s="955">
        <f t="shared" si="0"/>
        <v>5648</v>
      </c>
      <c r="J69" s="271"/>
      <c r="K69" s="963" t="s">
        <v>5161</v>
      </c>
      <c r="L69" s="73"/>
      <c r="M69" s="2097" t="s">
        <v>5130</v>
      </c>
      <c r="N69" s="32">
        <v>45864</v>
      </c>
      <c r="O69" s="28"/>
      <c r="P69" s="40">
        <v>45876</v>
      </c>
      <c r="Q69" s="32">
        <v>45877</v>
      </c>
      <c r="R69" s="33"/>
    </row>
    <row r="70" spans="1:18" s="4" customFormat="1" ht="19.7" customHeight="1">
      <c r="A70" s="431" t="s">
        <v>42</v>
      </c>
      <c r="B70" s="2065"/>
      <c r="C70" s="1078">
        <f t="shared" si="2"/>
        <v>60</v>
      </c>
      <c r="D70" s="28" t="s">
        <v>55</v>
      </c>
      <c r="E70" s="28" t="s">
        <v>55</v>
      </c>
      <c r="F70" s="2124" t="s">
        <v>570</v>
      </c>
      <c r="G70" s="954">
        <v>2</v>
      </c>
      <c r="H70" s="143">
        <v>187</v>
      </c>
      <c r="I70" s="955">
        <f t="shared" si="0"/>
        <v>374</v>
      </c>
      <c r="J70" s="457"/>
      <c r="K70" s="88" t="s">
        <v>571</v>
      </c>
      <c r="L70" s="73"/>
      <c r="M70" s="2097" t="s">
        <v>5130</v>
      </c>
      <c r="N70" s="32">
        <v>45864</v>
      </c>
      <c r="O70" s="28"/>
      <c r="P70" s="40">
        <v>45876</v>
      </c>
      <c r="Q70" s="32">
        <v>45877</v>
      </c>
      <c r="R70" s="33"/>
    </row>
    <row r="71" spans="1:18" s="4" customFormat="1" ht="19.7" customHeight="1">
      <c r="A71" s="431" t="s">
        <v>42</v>
      </c>
      <c r="B71" s="2065"/>
      <c r="C71" s="1078">
        <f t="shared" si="2"/>
        <v>61</v>
      </c>
      <c r="D71" s="28" t="s">
        <v>55</v>
      </c>
      <c r="E71" s="28" t="s">
        <v>55</v>
      </c>
      <c r="F71" s="2124" t="s">
        <v>5162</v>
      </c>
      <c r="G71" s="954">
        <v>3</v>
      </c>
      <c r="H71" s="143">
        <v>187</v>
      </c>
      <c r="I71" s="955">
        <f t="shared" si="0"/>
        <v>561</v>
      </c>
      <c r="J71" s="457"/>
      <c r="K71" s="88" t="s">
        <v>5163</v>
      </c>
      <c r="L71" s="73"/>
      <c r="M71" s="2097" t="s">
        <v>5130</v>
      </c>
      <c r="N71" s="32">
        <v>45864</v>
      </c>
      <c r="O71" s="28"/>
      <c r="P71" s="40">
        <v>45876</v>
      </c>
      <c r="Q71" s="32">
        <v>45877</v>
      </c>
      <c r="R71" s="33"/>
    </row>
    <row r="72" spans="1:18" s="4" customFormat="1" ht="19.7" customHeight="1">
      <c r="A72" s="431" t="s">
        <v>42</v>
      </c>
      <c r="B72" s="2065"/>
      <c r="C72" s="1078">
        <f t="shared" si="2"/>
        <v>62</v>
      </c>
      <c r="D72" s="131" t="s">
        <v>55</v>
      </c>
      <c r="E72" s="131" t="s">
        <v>55</v>
      </c>
      <c r="F72" s="2101" t="s">
        <v>614</v>
      </c>
      <c r="G72" s="355">
        <v>4</v>
      </c>
      <c r="H72" s="355">
        <v>112</v>
      </c>
      <c r="I72" s="969">
        <f t="shared" si="0"/>
        <v>448</v>
      </c>
      <c r="J72" s="271"/>
      <c r="K72" s="963" t="s">
        <v>4230</v>
      </c>
      <c r="L72" s="73"/>
      <c r="M72" s="2097" t="s">
        <v>5130</v>
      </c>
      <c r="N72" s="32">
        <v>45864</v>
      </c>
      <c r="O72" s="28"/>
      <c r="P72" s="40">
        <v>45876</v>
      </c>
      <c r="Q72" s="32">
        <v>45877</v>
      </c>
      <c r="R72" s="33"/>
    </row>
    <row r="73" spans="1:18" s="4" customFormat="1" ht="19.7" customHeight="1">
      <c r="A73" s="431" t="s">
        <v>109</v>
      </c>
      <c r="B73" s="2065"/>
      <c r="C73" s="1078">
        <f t="shared" si="2"/>
        <v>63</v>
      </c>
      <c r="D73" s="28" t="s">
        <v>61</v>
      </c>
      <c r="E73" s="28" t="s">
        <v>55</v>
      </c>
      <c r="F73" s="2066" t="s">
        <v>5164</v>
      </c>
      <c r="G73" s="355">
        <v>1</v>
      </c>
      <c r="H73" s="355">
        <v>2902</v>
      </c>
      <c r="I73" s="969">
        <f t="shared" si="0"/>
        <v>2902</v>
      </c>
      <c r="J73" s="271"/>
      <c r="K73" s="963" t="s">
        <v>5165</v>
      </c>
      <c r="L73" s="73"/>
      <c r="M73" s="2097" t="s">
        <v>5130</v>
      </c>
      <c r="N73" s="32">
        <v>45864</v>
      </c>
      <c r="O73" s="28"/>
      <c r="P73" s="40">
        <v>45876</v>
      </c>
      <c r="Q73" s="32">
        <v>45877</v>
      </c>
      <c r="R73" s="33"/>
    </row>
    <row r="74" spans="1:18" s="4" customFormat="1" ht="19.7" customHeight="1">
      <c r="A74" s="431" t="s">
        <v>42</v>
      </c>
      <c r="B74" s="2065"/>
      <c r="C74" s="1078">
        <f>+C73+1</f>
        <v>64</v>
      </c>
      <c r="D74" s="131" t="s">
        <v>55</v>
      </c>
      <c r="E74" s="131" t="s">
        <v>55</v>
      </c>
      <c r="F74" s="2101" t="s">
        <v>1454</v>
      </c>
      <c r="G74" s="355">
        <v>1</v>
      </c>
      <c r="H74" s="355">
        <v>316</v>
      </c>
      <c r="I74" s="969">
        <f t="shared" si="0"/>
        <v>316</v>
      </c>
      <c r="J74" s="271"/>
      <c r="K74" s="963" t="s">
        <v>3021</v>
      </c>
      <c r="L74" s="73"/>
      <c r="M74" s="2097" t="s">
        <v>5130</v>
      </c>
      <c r="N74" s="32">
        <v>45864</v>
      </c>
      <c r="O74" s="28"/>
      <c r="P74" s="40">
        <v>45876</v>
      </c>
      <c r="Q74" s="32">
        <v>45877</v>
      </c>
      <c r="R74" s="33"/>
    </row>
    <row r="75" spans="1:18" s="4" customFormat="1" ht="19.7" customHeight="1">
      <c r="A75" s="431" t="s">
        <v>42</v>
      </c>
      <c r="B75" s="2065"/>
      <c r="C75" s="1078">
        <f t="shared" si="2"/>
        <v>65</v>
      </c>
      <c r="D75" s="131" t="s">
        <v>399</v>
      </c>
      <c r="E75" s="131" t="s">
        <v>55</v>
      </c>
      <c r="F75" s="2101" t="s">
        <v>4183</v>
      </c>
      <c r="G75" s="355">
        <v>1</v>
      </c>
      <c r="H75" s="355">
        <v>6889</v>
      </c>
      <c r="I75" s="969">
        <f t="shared" si="0"/>
        <v>6889</v>
      </c>
      <c r="J75" s="271"/>
      <c r="K75" s="963" t="s">
        <v>5166</v>
      </c>
      <c r="L75" s="73"/>
      <c r="M75" s="2097" t="s">
        <v>5130</v>
      </c>
      <c r="N75" s="32">
        <v>45864</v>
      </c>
      <c r="O75" s="28"/>
      <c r="P75" s="40">
        <v>45876</v>
      </c>
      <c r="Q75" s="32">
        <v>45877</v>
      </c>
      <c r="R75" s="33"/>
    </row>
    <row r="76" spans="1:18" s="4" customFormat="1" ht="19.7" customHeight="1">
      <c r="A76" s="431" t="s">
        <v>42</v>
      </c>
      <c r="B76" s="2065"/>
      <c r="C76" s="1078">
        <f t="shared" si="2"/>
        <v>66</v>
      </c>
      <c r="D76" s="131" t="s">
        <v>55</v>
      </c>
      <c r="E76" s="131" t="s">
        <v>55</v>
      </c>
      <c r="F76" s="2101" t="s">
        <v>3710</v>
      </c>
      <c r="G76" s="355">
        <v>10</v>
      </c>
      <c r="H76" s="355">
        <v>15</v>
      </c>
      <c r="I76" s="969">
        <f t="shared" si="0"/>
        <v>150</v>
      </c>
      <c r="J76" s="271"/>
      <c r="K76" s="963" t="s">
        <v>5167</v>
      </c>
      <c r="L76" s="73"/>
      <c r="M76" s="2097" t="s">
        <v>5130</v>
      </c>
      <c r="N76" s="32">
        <v>45864</v>
      </c>
      <c r="O76" s="28"/>
      <c r="P76" s="40">
        <v>45876</v>
      </c>
      <c r="Q76" s="32">
        <v>45877</v>
      </c>
      <c r="R76" s="33"/>
    </row>
    <row r="77" spans="1:18" s="4" customFormat="1" ht="19.7" customHeight="1">
      <c r="A77" s="431" t="s">
        <v>42</v>
      </c>
      <c r="B77" s="2065"/>
      <c r="C77" s="1078">
        <f t="shared" si="2"/>
        <v>67</v>
      </c>
      <c r="D77" s="131" t="s">
        <v>55</v>
      </c>
      <c r="E77" s="131" t="s">
        <v>55</v>
      </c>
      <c r="F77" s="2101" t="s">
        <v>4186</v>
      </c>
      <c r="G77" s="355">
        <v>2</v>
      </c>
      <c r="H77" s="355">
        <v>75</v>
      </c>
      <c r="I77" s="969">
        <f t="shared" si="0"/>
        <v>150</v>
      </c>
      <c r="J77" s="271"/>
      <c r="K77" s="963" t="s">
        <v>483</v>
      </c>
      <c r="L77" s="73"/>
      <c r="M77" s="2097" t="s">
        <v>5130</v>
      </c>
      <c r="N77" s="32">
        <v>45864</v>
      </c>
      <c r="O77" s="28"/>
      <c r="P77" s="40">
        <v>45876</v>
      </c>
      <c r="Q77" s="32">
        <v>45877</v>
      </c>
      <c r="R77" s="33"/>
    </row>
    <row r="78" spans="1:18" s="4" customFormat="1" ht="19.7" customHeight="1">
      <c r="A78" s="27"/>
      <c r="B78" s="27"/>
      <c r="C78" s="28"/>
      <c r="D78" s="28"/>
      <c r="E78" s="28"/>
      <c r="F78" s="73"/>
      <c r="G78" s="27"/>
      <c r="H78" s="27"/>
      <c r="I78" s="31"/>
      <c r="J78" s="217"/>
      <c r="K78" s="27"/>
      <c r="L78" s="27"/>
      <c r="M78" s="27"/>
      <c r="N78" s="32"/>
      <c r="O78" s="28"/>
      <c r="P78" s="27"/>
      <c r="Q78" s="32"/>
      <c r="R78" s="33"/>
    </row>
    <row r="79" spans="1:18" s="4" customFormat="1" ht="19.7" customHeight="1">
      <c r="A79" s="27"/>
      <c r="B79" s="27"/>
      <c r="C79" s="28"/>
      <c r="D79" s="299"/>
      <c r="E79" s="299"/>
      <c r="F79" s="304"/>
      <c r="G79" s="256"/>
      <c r="H79" s="256"/>
      <c r="I79" s="305"/>
      <c r="J79" s="260"/>
      <c r="K79" s="464"/>
      <c r="L79" s="709"/>
      <c r="M79" s="27"/>
      <c r="N79" s="32"/>
      <c r="O79" s="28"/>
      <c r="P79" s="27"/>
      <c r="Q79" s="32"/>
      <c r="R79" s="33"/>
    </row>
    <row r="80" spans="1:18" s="4" customFormat="1" ht="19.7" customHeight="1">
      <c r="A80" s="27"/>
      <c r="B80" s="27"/>
      <c r="C80" s="28"/>
      <c r="D80" s="28"/>
      <c r="E80" s="28"/>
      <c r="F80" s="306">
        <f>SUM(I11:I79)</f>
        <v>209891</v>
      </c>
      <c r="G80" s="27"/>
      <c r="H80" s="27"/>
      <c r="I80" s="31"/>
      <c r="J80" s="217"/>
      <c r="K80" s="27"/>
      <c r="L80" s="27"/>
      <c r="M80" s="27"/>
      <c r="N80" s="32"/>
      <c r="O80" s="28"/>
      <c r="P80" s="27"/>
      <c r="Q80" s="32"/>
      <c r="R80" s="33"/>
    </row>
    <row r="81" spans="1:18" s="4" customFormat="1" ht="19.7" customHeight="1">
      <c r="A81" s="27"/>
      <c r="B81" s="27"/>
      <c r="C81" s="28"/>
      <c r="D81" s="28"/>
      <c r="E81" s="28"/>
      <c r="F81" s="173"/>
      <c r="G81" s="27"/>
      <c r="H81" s="27"/>
      <c r="I81" s="31"/>
      <c r="J81" s="217"/>
      <c r="K81" s="27"/>
      <c r="L81" s="27"/>
      <c r="M81" s="27"/>
      <c r="N81" s="32"/>
      <c r="O81" s="28"/>
      <c r="P81" s="27"/>
      <c r="Q81" s="32"/>
      <c r="R81" s="33"/>
    </row>
    <row r="82" spans="1:18" s="4" customFormat="1" ht="19.7" customHeight="1">
      <c r="A82" s="27"/>
      <c r="B82" s="27"/>
      <c r="C82" s="28"/>
      <c r="D82" s="28"/>
      <c r="E82" s="28"/>
      <c r="F82" s="27"/>
      <c r="G82" s="27"/>
      <c r="H82" s="27"/>
      <c r="I82" s="31"/>
      <c r="J82" s="217"/>
      <c r="K82" s="27"/>
      <c r="L82" s="27"/>
      <c r="M82" s="27"/>
      <c r="N82" s="32"/>
      <c r="O82" s="28"/>
      <c r="P82" s="27"/>
      <c r="Q82" s="32"/>
      <c r="R82" s="33"/>
    </row>
    <row r="83" spans="1:18" s="4" customFormat="1" ht="19.7" customHeight="1">
      <c r="A83" s="27"/>
      <c r="B83" s="27"/>
      <c r="C83" s="28"/>
      <c r="D83" s="28"/>
      <c r="E83" s="28"/>
      <c r="F83" s="27"/>
      <c r="G83" s="27"/>
      <c r="H83" s="27"/>
      <c r="I83" s="31"/>
      <c r="J83" s="217"/>
      <c r="K83" s="27"/>
      <c r="L83" s="27"/>
      <c r="M83" s="27"/>
      <c r="N83" s="32"/>
      <c r="O83" s="28"/>
      <c r="P83" s="27"/>
      <c r="Q83" s="32"/>
      <c r="R83" s="33"/>
    </row>
    <row r="84" spans="1:18" s="4" customFormat="1" ht="19.7" customHeight="1">
      <c r="A84" s="27"/>
      <c r="B84" s="27"/>
      <c r="C84" s="28"/>
      <c r="D84" s="161" t="s">
        <v>162</v>
      </c>
      <c r="E84" s="162"/>
      <c r="F84" s="163"/>
      <c r="G84" s="27"/>
      <c r="H84" s="27"/>
      <c r="I84" s="31"/>
      <c r="J84" s="31"/>
      <c r="K84" s="27"/>
      <c r="L84" s="27"/>
      <c r="M84" s="27"/>
      <c r="N84" s="32"/>
      <c r="O84" s="28"/>
      <c r="P84" s="27"/>
      <c r="Q84" s="32"/>
      <c r="R84" s="33"/>
    </row>
    <row r="85" spans="1:18" s="4" customFormat="1" ht="19.7" customHeight="1">
      <c r="A85" s="394" t="s">
        <v>109</v>
      </c>
      <c r="B85" s="2065"/>
      <c r="C85" s="146">
        <f>+C77+1</f>
        <v>68</v>
      </c>
      <c r="D85" s="398" t="s">
        <v>61</v>
      </c>
      <c r="E85" s="396" t="s">
        <v>55</v>
      </c>
      <c r="F85" s="1001" t="s">
        <v>5168</v>
      </c>
      <c r="G85" s="954">
        <v>1</v>
      </c>
      <c r="H85" s="230">
        <v>2740</v>
      </c>
      <c r="I85" s="2125">
        <f>G85*H85</f>
        <v>2740</v>
      </c>
      <c r="J85" s="457"/>
      <c r="K85" s="88" t="s">
        <v>5169</v>
      </c>
      <c r="L85" s="27"/>
      <c r="M85" s="2097" t="s">
        <v>5130</v>
      </c>
      <c r="N85" s="32">
        <v>45864</v>
      </c>
      <c r="O85" s="28"/>
      <c r="P85" s="40">
        <v>45876</v>
      </c>
      <c r="Q85" s="32">
        <v>45877</v>
      </c>
      <c r="R85" s="33"/>
    </row>
    <row r="86" spans="1:18" s="4" customFormat="1" ht="19.7" customHeight="1">
      <c r="A86" s="394" t="s">
        <v>109</v>
      </c>
      <c r="B86" s="2065"/>
      <c r="C86" s="146">
        <f t="shared" ref="C86:C93" si="3">+C85+1</f>
        <v>69</v>
      </c>
      <c r="D86" s="398" t="s">
        <v>61</v>
      </c>
      <c r="E86" s="396" t="s">
        <v>55</v>
      </c>
      <c r="F86" s="1001" t="s">
        <v>5170</v>
      </c>
      <c r="G86" s="954">
        <v>1</v>
      </c>
      <c r="H86" s="230">
        <v>3413</v>
      </c>
      <c r="I86" s="2125">
        <f>G86*H86</f>
        <v>3413</v>
      </c>
      <c r="J86" s="457"/>
      <c r="K86" s="88" t="s">
        <v>5171</v>
      </c>
      <c r="L86" s="27"/>
      <c r="M86" s="2097" t="s">
        <v>5130</v>
      </c>
      <c r="N86" s="32">
        <v>45864</v>
      </c>
      <c r="O86" s="28"/>
      <c r="P86" s="40">
        <v>45876</v>
      </c>
      <c r="Q86" s="32">
        <v>45877</v>
      </c>
      <c r="R86" s="33"/>
    </row>
    <row r="87" spans="1:18" s="4" customFormat="1" ht="19.7" customHeight="1">
      <c r="A87" s="394" t="s">
        <v>1559</v>
      </c>
      <c r="B87" s="2065"/>
      <c r="C87" s="146">
        <f t="shared" si="3"/>
        <v>70</v>
      </c>
      <c r="D87" s="396" t="s">
        <v>61</v>
      </c>
      <c r="E87" s="396" t="s">
        <v>55</v>
      </c>
      <c r="F87" s="2111" t="s">
        <v>5172</v>
      </c>
      <c r="G87" s="757">
        <v>1</v>
      </c>
      <c r="H87" s="143">
        <v>3035</v>
      </c>
      <c r="I87" s="143">
        <f>G87*H87</f>
        <v>3035</v>
      </c>
      <c r="J87" s="87"/>
      <c r="K87" s="136" t="s">
        <v>5173</v>
      </c>
      <c r="L87" s="27"/>
      <c r="M87" s="2097" t="s">
        <v>5130</v>
      </c>
      <c r="N87" s="32">
        <v>45864</v>
      </c>
      <c r="O87" s="28"/>
      <c r="P87" s="40">
        <v>45876</v>
      </c>
      <c r="Q87" s="32">
        <v>45877</v>
      </c>
      <c r="R87" s="33"/>
    </row>
    <row r="88" spans="1:18" s="4" customFormat="1" ht="19.7" customHeight="1">
      <c r="A88" s="431" t="s">
        <v>42</v>
      </c>
      <c r="B88" s="2065"/>
      <c r="C88" s="146">
        <f t="shared" si="3"/>
        <v>71</v>
      </c>
      <c r="D88" s="27" t="s">
        <v>55</v>
      </c>
      <c r="E88" s="27" t="s">
        <v>55</v>
      </c>
      <c r="F88" s="2071" t="s">
        <v>167</v>
      </c>
      <c r="G88" s="782">
        <v>2</v>
      </c>
      <c r="H88" s="783">
        <v>69</v>
      </c>
      <c r="I88" s="189">
        <f t="shared" ref="I88:I94" si="4">G88*H88</f>
        <v>138</v>
      </c>
      <c r="J88" s="31"/>
      <c r="K88" s="187" t="s">
        <v>168</v>
      </c>
      <c r="L88" s="27"/>
      <c r="M88" s="2097" t="s">
        <v>5130</v>
      </c>
      <c r="N88" s="32">
        <v>45864</v>
      </c>
      <c r="O88" s="28"/>
      <c r="P88" s="40">
        <v>45876</v>
      </c>
      <c r="Q88" s="32">
        <v>45877</v>
      </c>
      <c r="R88" s="33"/>
    </row>
    <row r="89" spans="1:18" s="4" customFormat="1" ht="19.7" customHeight="1">
      <c r="A89" s="431" t="s">
        <v>42</v>
      </c>
      <c r="B89" s="2065"/>
      <c r="C89" s="146">
        <f t="shared" si="3"/>
        <v>72</v>
      </c>
      <c r="D89" s="27" t="s">
        <v>55</v>
      </c>
      <c r="E89" s="27" t="s">
        <v>55</v>
      </c>
      <c r="F89" s="2071" t="s">
        <v>569</v>
      </c>
      <c r="G89" s="782">
        <v>2</v>
      </c>
      <c r="H89" s="783">
        <v>77</v>
      </c>
      <c r="I89" s="189">
        <f t="shared" si="4"/>
        <v>154</v>
      </c>
      <c r="J89" s="31"/>
      <c r="K89" s="187" t="s">
        <v>168</v>
      </c>
      <c r="L89" s="27"/>
      <c r="M89" s="2097" t="s">
        <v>5130</v>
      </c>
      <c r="N89" s="32">
        <v>45864</v>
      </c>
      <c r="O89" s="28"/>
      <c r="P89" s="40">
        <v>45876</v>
      </c>
      <c r="Q89" s="32">
        <v>45877</v>
      </c>
      <c r="R89" s="33"/>
    </row>
    <row r="90" spans="1:18" s="4" customFormat="1" ht="19.7" customHeight="1">
      <c r="A90" s="431" t="s">
        <v>42</v>
      </c>
      <c r="B90" s="2065"/>
      <c r="C90" s="146">
        <f t="shared" si="3"/>
        <v>73</v>
      </c>
      <c r="D90" s="28" t="s">
        <v>55</v>
      </c>
      <c r="E90" s="28" t="s">
        <v>55</v>
      </c>
      <c r="F90" s="1001" t="s">
        <v>570</v>
      </c>
      <c r="G90" s="954">
        <v>4</v>
      </c>
      <c r="H90" s="143">
        <v>77</v>
      </c>
      <c r="I90" s="955">
        <f t="shared" si="4"/>
        <v>308</v>
      </c>
      <c r="J90" s="457"/>
      <c r="K90" s="88" t="s">
        <v>571</v>
      </c>
      <c r="L90" s="27"/>
      <c r="M90" s="2097" t="s">
        <v>5130</v>
      </c>
      <c r="N90" s="32">
        <v>45864</v>
      </c>
      <c r="O90" s="28"/>
      <c r="P90" s="40">
        <v>45876</v>
      </c>
      <c r="Q90" s="32">
        <v>45877</v>
      </c>
      <c r="R90" s="33"/>
    </row>
    <row r="91" spans="1:18" s="4" customFormat="1" ht="19.7" customHeight="1">
      <c r="A91" s="431" t="s">
        <v>42</v>
      </c>
      <c r="B91" s="2065"/>
      <c r="C91" s="146">
        <f t="shared" si="3"/>
        <v>74</v>
      </c>
      <c r="D91" s="28" t="s">
        <v>55</v>
      </c>
      <c r="E91" s="28" t="s">
        <v>55</v>
      </c>
      <c r="F91" s="736" t="s">
        <v>165</v>
      </c>
      <c r="G91" s="112">
        <v>2</v>
      </c>
      <c r="H91" s="781">
        <v>71</v>
      </c>
      <c r="I91" s="155">
        <f t="shared" si="4"/>
        <v>142</v>
      </c>
      <c r="J91" s="31"/>
      <c r="K91" s="38" t="s">
        <v>531</v>
      </c>
      <c r="L91" s="27"/>
      <c r="M91" s="2097" t="s">
        <v>5130</v>
      </c>
      <c r="N91" s="32">
        <v>45864</v>
      </c>
      <c r="O91" s="28"/>
      <c r="P91" s="40">
        <v>45876</v>
      </c>
      <c r="Q91" s="32">
        <v>45877</v>
      </c>
      <c r="R91" s="33"/>
    </row>
    <row r="92" spans="1:18" s="4" customFormat="1" ht="19.7" customHeight="1">
      <c r="A92" s="431" t="s">
        <v>42</v>
      </c>
      <c r="B92" s="2065"/>
      <c r="C92" s="146">
        <f t="shared" si="3"/>
        <v>75</v>
      </c>
      <c r="D92" s="28" t="s">
        <v>55</v>
      </c>
      <c r="E92" s="28" t="s">
        <v>55</v>
      </c>
      <c r="F92" s="736" t="s">
        <v>177</v>
      </c>
      <c r="G92" s="112">
        <v>2</v>
      </c>
      <c r="H92" s="781">
        <v>30</v>
      </c>
      <c r="I92" s="155">
        <f t="shared" si="4"/>
        <v>60</v>
      </c>
      <c r="J92" s="31"/>
      <c r="K92" s="38" t="s">
        <v>532</v>
      </c>
      <c r="L92" s="27"/>
      <c r="M92" s="2097" t="s">
        <v>5130</v>
      </c>
      <c r="N92" s="32">
        <v>45864</v>
      </c>
      <c r="O92" s="28"/>
      <c r="P92" s="40">
        <v>45876</v>
      </c>
      <c r="Q92" s="32">
        <v>45877</v>
      </c>
      <c r="R92" s="33"/>
    </row>
    <row r="93" spans="1:18" s="4" customFormat="1" ht="19.7" customHeight="1">
      <c r="A93" s="431"/>
      <c r="B93" s="2065"/>
      <c r="C93" s="146">
        <f t="shared" si="3"/>
        <v>76</v>
      </c>
      <c r="D93" s="28" t="s">
        <v>369</v>
      </c>
      <c r="E93" s="28" t="s">
        <v>55</v>
      </c>
      <c r="F93" s="1610" t="s">
        <v>5174</v>
      </c>
      <c r="G93" s="730"/>
      <c r="H93" s="1666">
        <v>3000</v>
      </c>
      <c r="I93" s="168">
        <f t="shared" si="4"/>
        <v>0</v>
      </c>
      <c r="J93" s="159"/>
      <c r="K93" s="35" t="s">
        <v>5051</v>
      </c>
      <c r="L93" s="27"/>
      <c r="M93" s="27"/>
      <c r="N93" s="32"/>
      <c r="O93" s="28"/>
      <c r="P93" s="27"/>
      <c r="Q93" s="32"/>
      <c r="R93" s="33"/>
    </row>
    <row r="94" spans="1:18" s="4" customFormat="1" ht="19.7" customHeight="1">
      <c r="A94" s="394" t="s">
        <v>109</v>
      </c>
      <c r="B94" s="2070">
        <v>4</v>
      </c>
      <c r="C94" s="146">
        <f>+C93+1</f>
        <v>77</v>
      </c>
      <c r="D94" s="27" t="s">
        <v>61</v>
      </c>
      <c r="E94" s="28" t="s">
        <v>55</v>
      </c>
      <c r="F94" s="736" t="s">
        <v>163</v>
      </c>
      <c r="G94" s="1071">
        <v>1</v>
      </c>
      <c r="H94" s="1072">
        <v>3897</v>
      </c>
      <c r="I94" s="1048">
        <f t="shared" si="4"/>
        <v>3897</v>
      </c>
      <c r="J94" s="159"/>
      <c r="K94" s="35" t="s">
        <v>4995</v>
      </c>
      <c r="L94" s="27"/>
      <c r="M94" s="2097" t="s">
        <v>5130</v>
      </c>
      <c r="N94" s="32">
        <v>45864</v>
      </c>
      <c r="O94" s="28"/>
      <c r="P94" s="40">
        <v>45876</v>
      </c>
      <c r="Q94" s="32">
        <v>45877</v>
      </c>
      <c r="R94" s="33"/>
    </row>
    <row r="95" spans="1:18" s="4" customFormat="1" ht="19.7" customHeight="1">
      <c r="A95" s="27"/>
      <c r="B95" s="27"/>
      <c r="C95" s="619"/>
      <c r="D95" s="28"/>
      <c r="E95" s="28"/>
      <c r="F95" s="73"/>
      <c r="G95" s="27"/>
      <c r="H95" s="27"/>
      <c r="I95" s="31"/>
      <c r="J95" s="205"/>
      <c r="K95" s="206"/>
      <c r="L95" s="27"/>
      <c r="M95" s="27"/>
      <c r="N95" s="32"/>
      <c r="O95" s="28"/>
      <c r="P95" s="27"/>
      <c r="Q95" s="32"/>
      <c r="R95" s="33"/>
    </row>
    <row r="96" spans="1:18" s="4" customFormat="1" ht="19.7" customHeight="1">
      <c r="A96" s="27"/>
      <c r="B96" s="27"/>
      <c r="C96" s="28"/>
      <c r="D96" s="200"/>
      <c r="E96" s="200"/>
      <c r="F96" s="2086"/>
      <c r="G96" s="27"/>
      <c r="H96" s="77"/>
      <c r="I96" s="77"/>
      <c r="J96" s="31"/>
      <c r="K96" s="195"/>
      <c r="L96" s="27"/>
      <c r="M96" s="27"/>
      <c r="N96" s="32"/>
      <c r="O96" s="28"/>
      <c r="P96" s="27"/>
      <c r="Q96" s="32"/>
      <c r="R96" s="33"/>
    </row>
    <row r="97" spans="1:18" s="4" customFormat="1" ht="19.7" customHeight="1">
      <c r="A97" s="27"/>
      <c r="B97" s="27"/>
      <c r="C97" s="28"/>
      <c r="D97" s="220"/>
      <c r="E97" s="220"/>
      <c r="F97" s="306">
        <f>SUM(I85:I96)</f>
        <v>13887</v>
      </c>
      <c r="G97" s="365"/>
      <c r="H97" s="221"/>
      <c r="I97" s="77"/>
      <c r="J97" s="215"/>
      <c r="K97" s="216"/>
      <c r="L97" s="27"/>
      <c r="M97" s="27"/>
      <c r="N97" s="32"/>
      <c r="O97" s="28"/>
      <c r="P97" s="27"/>
      <c r="Q97" s="32"/>
      <c r="R97" s="33"/>
    </row>
    <row r="98" spans="1:18" s="4" customFormat="1" ht="19.7" customHeight="1">
      <c r="A98" s="27"/>
      <c r="B98" s="27"/>
      <c r="C98" s="28"/>
      <c r="D98" s="28"/>
      <c r="E98" s="28"/>
      <c r="F98" s="27"/>
      <c r="G98" s="27"/>
      <c r="H98" s="27"/>
      <c r="I98" s="31"/>
      <c r="J98" s="217"/>
      <c r="K98" s="27"/>
      <c r="L98" s="27"/>
      <c r="M98" s="27"/>
      <c r="N98" s="32"/>
      <c r="O98" s="28"/>
      <c r="P98" s="27"/>
      <c r="Q98" s="32"/>
      <c r="R98" s="33"/>
    </row>
    <row r="99" spans="1:18" s="4" customFormat="1" ht="19.7" customHeight="1">
      <c r="A99" s="27"/>
      <c r="B99" s="27"/>
      <c r="C99" s="28"/>
      <c r="D99" s="28"/>
      <c r="E99" s="28"/>
      <c r="F99" s="27"/>
      <c r="G99" s="27"/>
      <c r="H99" s="27"/>
      <c r="I99" s="31"/>
      <c r="J99" s="217"/>
      <c r="K99" s="27"/>
      <c r="L99" s="27"/>
      <c r="M99" s="27"/>
      <c r="N99" s="32"/>
      <c r="O99" s="28"/>
      <c r="P99" s="27"/>
      <c r="Q99" s="32"/>
      <c r="R99" s="33"/>
    </row>
    <row r="100" spans="1:18" s="4" customFormat="1" ht="19.7" customHeight="1">
      <c r="A100" s="27"/>
      <c r="B100" s="27"/>
      <c r="C100" s="28"/>
      <c r="D100" s="28"/>
      <c r="E100" s="28"/>
      <c r="F100" s="27"/>
      <c r="G100" s="27"/>
      <c r="H100" s="27"/>
      <c r="I100" s="31"/>
      <c r="J100" s="217"/>
      <c r="K100" s="27"/>
      <c r="L100" s="27"/>
      <c r="M100" s="27"/>
      <c r="N100" s="32"/>
      <c r="O100" s="28"/>
      <c r="P100" s="27"/>
      <c r="Q100" s="32"/>
      <c r="R100" s="33"/>
    </row>
    <row r="101" spans="1:18" s="4" customFormat="1" ht="19.7" customHeight="1">
      <c r="A101" s="27"/>
      <c r="B101" s="27"/>
      <c r="C101" s="28"/>
      <c r="D101" s="2087"/>
      <c r="E101" s="2088"/>
      <c r="F101" s="2089" t="s">
        <v>5175</v>
      </c>
      <c r="G101" s="256"/>
      <c r="H101" s="256"/>
      <c r="I101" s="77"/>
      <c r="J101" s="217"/>
      <c r="K101" s="78"/>
      <c r="L101" s="27"/>
      <c r="M101" s="27"/>
      <c r="N101" s="32"/>
      <c r="O101" s="28"/>
      <c r="P101" s="27"/>
      <c r="Q101" s="32"/>
      <c r="R101" s="33"/>
    </row>
    <row r="102" spans="1:18" s="4" customFormat="1" ht="19.7" customHeight="1">
      <c r="A102" s="431" t="s">
        <v>109</v>
      </c>
      <c r="B102" s="2090"/>
      <c r="C102" s="1078">
        <f>+C94+1</f>
        <v>78</v>
      </c>
      <c r="D102" s="28" t="s">
        <v>55</v>
      </c>
      <c r="E102" s="28" t="s">
        <v>55</v>
      </c>
      <c r="F102" s="738" t="s">
        <v>3309</v>
      </c>
      <c r="G102" s="969">
        <v>2</v>
      </c>
      <c r="H102" s="1052">
        <v>75</v>
      </c>
      <c r="I102" s="102">
        <f t="shared" ref="I102:I107" si="5">G102*H102</f>
        <v>150</v>
      </c>
      <c r="J102" s="31"/>
      <c r="K102" s="38" t="s">
        <v>3310</v>
      </c>
      <c r="L102" s="27"/>
      <c r="M102" s="2097" t="s">
        <v>5130</v>
      </c>
      <c r="N102" s="32">
        <v>45864</v>
      </c>
      <c r="O102" s="28"/>
      <c r="P102" s="40">
        <v>45876</v>
      </c>
      <c r="Q102" s="32">
        <v>45877</v>
      </c>
      <c r="R102" s="33"/>
    </row>
    <row r="103" spans="1:18" s="4" customFormat="1" ht="19.7" customHeight="1">
      <c r="A103" s="431" t="s">
        <v>109</v>
      </c>
      <c r="B103" s="2090"/>
      <c r="C103" s="1078">
        <f>+C102+1</f>
        <v>79</v>
      </c>
      <c r="D103" s="131" t="s">
        <v>55</v>
      </c>
      <c r="E103" s="131" t="s">
        <v>55</v>
      </c>
      <c r="F103" s="729" t="s">
        <v>2425</v>
      </c>
      <c r="G103" s="753">
        <v>2</v>
      </c>
      <c r="H103" s="237">
        <v>120</v>
      </c>
      <c r="I103" s="237">
        <f t="shared" si="5"/>
        <v>240</v>
      </c>
      <c r="J103" s="413"/>
      <c r="K103" s="156" t="s">
        <v>5176</v>
      </c>
      <c r="L103" s="27"/>
      <c r="M103" s="2097" t="s">
        <v>5130</v>
      </c>
      <c r="N103" s="32">
        <v>45864</v>
      </c>
      <c r="O103" s="28"/>
      <c r="P103" s="40">
        <v>45876</v>
      </c>
      <c r="Q103" s="32">
        <v>45877</v>
      </c>
      <c r="R103" s="33"/>
    </row>
    <row r="104" spans="1:18" s="4" customFormat="1" ht="19.7" customHeight="1">
      <c r="A104" s="431" t="s">
        <v>109</v>
      </c>
      <c r="B104" s="2090"/>
      <c r="C104" s="1078">
        <f>+C103+1</f>
        <v>80</v>
      </c>
      <c r="D104" s="146" t="s">
        <v>61</v>
      </c>
      <c r="E104" s="28" t="s">
        <v>55</v>
      </c>
      <c r="F104" s="1001" t="s">
        <v>5177</v>
      </c>
      <c r="G104" s="112">
        <v>1</v>
      </c>
      <c r="H104" s="102">
        <v>2400</v>
      </c>
      <c r="I104" s="102">
        <f t="shared" si="5"/>
        <v>2400</v>
      </c>
      <c r="J104" s="29"/>
      <c r="K104" s="38" t="s">
        <v>5178</v>
      </c>
      <c r="L104" s="27"/>
      <c r="M104" s="2097" t="s">
        <v>5130</v>
      </c>
      <c r="N104" s="32">
        <v>45864</v>
      </c>
      <c r="O104" s="28"/>
      <c r="P104" s="40">
        <v>45876</v>
      </c>
      <c r="Q104" s="32">
        <v>45877</v>
      </c>
      <c r="R104" s="33"/>
    </row>
    <row r="105" spans="1:18" s="4" customFormat="1" ht="19.7" customHeight="1">
      <c r="A105" s="431" t="s">
        <v>109</v>
      </c>
      <c r="B105" s="2090"/>
      <c r="C105" s="1078">
        <f>+C104+1</f>
        <v>81</v>
      </c>
      <c r="D105" s="146" t="s">
        <v>61</v>
      </c>
      <c r="E105" s="28" t="s">
        <v>55</v>
      </c>
      <c r="F105" s="1001" t="s">
        <v>5179</v>
      </c>
      <c r="G105" s="112">
        <v>1</v>
      </c>
      <c r="H105" s="102">
        <v>8642</v>
      </c>
      <c r="I105" s="102">
        <f t="shared" si="5"/>
        <v>8642</v>
      </c>
      <c r="J105" s="29"/>
      <c r="K105" s="38" t="s">
        <v>5180</v>
      </c>
      <c r="L105" s="27"/>
      <c r="M105" s="2097" t="s">
        <v>5130</v>
      </c>
      <c r="N105" s="32">
        <v>45864</v>
      </c>
      <c r="O105" s="28"/>
      <c r="P105" s="40">
        <v>45876</v>
      </c>
      <c r="Q105" s="32">
        <v>45877</v>
      </c>
      <c r="R105" s="33"/>
    </row>
    <row r="106" spans="1:18" s="4" customFormat="1" ht="19.7" customHeight="1">
      <c r="A106" s="431" t="s">
        <v>42</v>
      </c>
      <c r="B106" s="2090"/>
      <c r="C106" s="1078">
        <f>+C105+1</f>
        <v>82</v>
      </c>
      <c r="D106" s="131" t="s">
        <v>55</v>
      </c>
      <c r="E106" s="131" t="s">
        <v>55</v>
      </c>
      <c r="F106" s="2075" t="s">
        <v>589</v>
      </c>
      <c r="G106" s="2091">
        <v>4</v>
      </c>
      <c r="H106" s="1069">
        <v>95</v>
      </c>
      <c r="I106" s="155">
        <f t="shared" si="5"/>
        <v>380</v>
      </c>
      <c r="J106" s="27"/>
      <c r="K106" s="477" t="s">
        <v>590</v>
      </c>
      <c r="L106" s="27"/>
      <c r="M106" s="2097" t="s">
        <v>5130</v>
      </c>
      <c r="N106" s="32">
        <v>45864</v>
      </c>
      <c r="O106" s="28"/>
      <c r="P106" s="40">
        <v>45876</v>
      </c>
      <c r="Q106" s="32">
        <v>45877</v>
      </c>
      <c r="R106" s="33"/>
    </row>
    <row r="107" spans="1:18" s="4" customFormat="1" ht="19.7" customHeight="1">
      <c r="A107" s="431" t="s">
        <v>42</v>
      </c>
      <c r="B107" s="2090"/>
      <c r="C107" s="1078">
        <f>+C106+1</f>
        <v>83</v>
      </c>
      <c r="D107" s="131" t="s">
        <v>55</v>
      </c>
      <c r="E107" s="131" t="s">
        <v>55</v>
      </c>
      <c r="F107" s="2075" t="s">
        <v>592</v>
      </c>
      <c r="G107" s="2091">
        <v>1</v>
      </c>
      <c r="H107" s="1069">
        <v>5870</v>
      </c>
      <c r="I107" s="155">
        <f t="shared" si="5"/>
        <v>5870</v>
      </c>
      <c r="J107" s="27"/>
      <c r="K107" s="166" t="s">
        <v>572</v>
      </c>
      <c r="L107" s="27"/>
      <c r="M107" s="2097" t="s">
        <v>5130</v>
      </c>
      <c r="N107" s="32">
        <v>45864</v>
      </c>
      <c r="O107" s="28"/>
      <c r="P107" s="40">
        <v>45876</v>
      </c>
      <c r="Q107" s="32">
        <v>45877</v>
      </c>
      <c r="R107" s="33"/>
    </row>
    <row r="108" spans="1:18" s="4" customFormat="1" ht="19.7" customHeight="1">
      <c r="A108" s="27"/>
      <c r="B108" s="27"/>
      <c r="C108" s="28"/>
      <c r="D108" s="28"/>
      <c r="E108" s="28"/>
      <c r="F108" s="73"/>
      <c r="G108" s="826"/>
      <c r="H108" s="77"/>
      <c r="I108" s="77"/>
      <c r="J108" s="517"/>
      <c r="K108" s="73"/>
      <c r="L108" s="27"/>
      <c r="M108" s="27"/>
      <c r="N108" s="32"/>
      <c r="O108" s="28"/>
      <c r="P108" s="27"/>
      <c r="Q108" s="32"/>
      <c r="R108" s="33"/>
    </row>
    <row r="109" spans="1:18" s="4" customFormat="1" ht="19.7" customHeight="1">
      <c r="A109" s="27"/>
      <c r="B109" s="27"/>
      <c r="C109" s="28"/>
      <c r="D109" s="28"/>
      <c r="E109" s="28"/>
      <c r="F109" s="306">
        <f>SUM(I102:I107)</f>
        <v>17682</v>
      </c>
      <c r="G109" s="27"/>
      <c r="H109" s="77"/>
      <c r="I109" s="77"/>
      <c r="J109" s="517"/>
      <c r="K109" s="38"/>
      <c r="L109" s="27"/>
      <c r="M109" s="27"/>
      <c r="N109" s="32"/>
      <c r="O109" s="28"/>
      <c r="P109" s="27"/>
      <c r="Q109" s="32"/>
      <c r="R109" s="33"/>
    </row>
    <row r="110" spans="1:18" s="4" customFormat="1" ht="19.7" customHeight="1">
      <c r="A110" s="27"/>
      <c r="B110" s="27"/>
      <c r="C110" s="28"/>
      <c r="D110" s="28"/>
      <c r="E110" s="28"/>
      <c r="F110" s="85"/>
      <c r="G110" s="27"/>
      <c r="H110" s="77"/>
      <c r="I110" s="77"/>
      <c r="J110" s="517"/>
      <c r="K110" s="38"/>
      <c r="L110" s="27"/>
      <c r="M110" s="27"/>
      <c r="N110" s="32"/>
      <c r="O110" s="28"/>
      <c r="P110" s="27"/>
      <c r="Q110" s="32"/>
      <c r="R110" s="33"/>
    </row>
    <row r="111" spans="1:18" s="4" customFormat="1" ht="19.7" customHeight="1">
      <c r="A111" s="27"/>
      <c r="B111" s="27"/>
      <c r="C111" s="28"/>
      <c r="D111" s="28"/>
      <c r="E111" s="28"/>
      <c r="F111" s="27"/>
      <c r="G111" s="27"/>
      <c r="H111" s="27"/>
      <c r="I111" s="31"/>
      <c r="J111" s="217"/>
      <c r="K111" s="27"/>
      <c r="L111" s="27"/>
      <c r="M111" s="27"/>
      <c r="N111" s="32"/>
      <c r="O111" s="28"/>
      <c r="P111" s="27"/>
      <c r="Q111" s="32"/>
      <c r="R111" s="33"/>
    </row>
    <row r="112" spans="1:18" s="4" customFormat="1" ht="19.7" customHeight="1">
      <c r="A112" s="27"/>
      <c r="B112" s="27"/>
      <c r="C112" s="28"/>
      <c r="D112" s="28"/>
      <c r="E112" s="28"/>
      <c r="F112" s="27"/>
      <c r="G112" s="27"/>
      <c r="H112" s="27"/>
      <c r="I112" s="31"/>
      <c r="J112" s="217"/>
      <c r="K112" s="27"/>
      <c r="L112" s="27"/>
      <c r="M112" s="27"/>
      <c r="N112" s="32"/>
      <c r="O112" s="28"/>
      <c r="P112" s="27"/>
      <c r="Q112" s="32"/>
      <c r="R112" s="33"/>
    </row>
    <row r="113" spans="1:18" s="4" customFormat="1" ht="19.7" customHeight="1">
      <c r="A113" s="27"/>
      <c r="B113" s="27"/>
      <c r="C113" s="28"/>
      <c r="D113" s="1312"/>
      <c r="E113" s="1313"/>
      <c r="F113" s="1314" t="s">
        <v>1582</v>
      </c>
      <c r="G113" s="365"/>
      <c r="H113" s="221"/>
      <c r="I113" s="77"/>
      <c r="J113" s="909"/>
      <c r="K113" s="216"/>
      <c r="L113" s="27"/>
      <c r="M113" s="27"/>
      <c r="N113" s="32"/>
      <c r="O113" s="28"/>
      <c r="P113" s="27"/>
      <c r="Q113" s="32"/>
      <c r="R113" s="33"/>
    </row>
    <row r="114" spans="1:18" s="4" customFormat="1" ht="19.7" customHeight="1">
      <c r="A114" s="431" t="s">
        <v>255</v>
      </c>
      <c r="B114" s="2065">
        <v>11</v>
      </c>
      <c r="C114" s="1078">
        <f>+C107+1</f>
        <v>84</v>
      </c>
      <c r="D114" s="28" t="s">
        <v>55</v>
      </c>
      <c r="E114" s="28" t="s">
        <v>55</v>
      </c>
      <c r="F114" s="774" t="s">
        <v>5030</v>
      </c>
      <c r="G114" s="2092">
        <v>1</v>
      </c>
      <c r="H114" s="143">
        <v>3106</v>
      </c>
      <c r="I114" s="143">
        <f>G114*H114</f>
        <v>3106</v>
      </c>
      <c r="J114" s="217"/>
      <c r="K114" s="73" t="s">
        <v>5031</v>
      </c>
      <c r="L114" s="218"/>
      <c r="M114" s="2097" t="s">
        <v>5130</v>
      </c>
      <c r="N114" s="32">
        <v>45864</v>
      </c>
      <c r="O114" s="28"/>
      <c r="P114" s="40">
        <v>45876</v>
      </c>
      <c r="Q114" s="32">
        <v>45877</v>
      </c>
      <c r="R114" s="33"/>
    </row>
    <row r="115" spans="1:18" s="4" customFormat="1" ht="19.7" customHeight="1">
      <c r="A115" s="431" t="s">
        <v>255</v>
      </c>
      <c r="B115" s="2065">
        <v>11</v>
      </c>
      <c r="C115" s="1078">
        <f>+C114+1</f>
        <v>85</v>
      </c>
      <c r="D115" s="28" t="s">
        <v>55</v>
      </c>
      <c r="E115" s="28" t="s">
        <v>55</v>
      </c>
      <c r="F115" s="774" t="s">
        <v>5032</v>
      </c>
      <c r="G115" s="2092">
        <v>1</v>
      </c>
      <c r="H115" s="143">
        <v>3873</v>
      </c>
      <c r="I115" s="143">
        <f>G115*H115</f>
        <v>3873</v>
      </c>
      <c r="J115" s="217"/>
      <c r="K115" s="73" t="s">
        <v>5033</v>
      </c>
      <c r="L115" s="218"/>
      <c r="M115" s="2097" t="s">
        <v>5130</v>
      </c>
      <c r="N115" s="32">
        <v>45864</v>
      </c>
      <c r="O115" s="28"/>
      <c r="P115" s="40">
        <v>45876</v>
      </c>
      <c r="Q115" s="32">
        <v>45877</v>
      </c>
      <c r="R115" s="33"/>
    </row>
    <row r="116" spans="1:18" s="4" customFormat="1" ht="19.7" customHeight="1">
      <c r="A116" s="1412" t="s">
        <v>255</v>
      </c>
      <c r="B116" s="2065">
        <v>11</v>
      </c>
      <c r="C116" s="1078">
        <f>+C115+1</f>
        <v>86</v>
      </c>
      <c r="D116" s="28" t="s">
        <v>55</v>
      </c>
      <c r="E116" s="28" t="s">
        <v>55</v>
      </c>
      <c r="F116" s="2113" t="s">
        <v>5122</v>
      </c>
      <c r="G116" s="112">
        <v>1</v>
      </c>
      <c r="H116" s="143">
        <v>7125</v>
      </c>
      <c r="I116" s="143">
        <f>G116*H116</f>
        <v>7125</v>
      </c>
      <c r="J116" s="217"/>
      <c r="K116" s="73" t="s">
        <v>2393</v>
      </c>
      <c r="L116" s="27"/>
      <c r="M116" s="2097" t="s">
        <v>5130</v>
      </c>
      <c r="N116" s="32">
        <v>45864</v>
      </c>
      <c r="O116" s="28"/>
      <c r="P116" s="40">
        <v>45876</v>
      </c>
      <c r="Q116" s="32">
        <v>45877</v>
      </c>
      <c r="R116" s="33"/>
    </row>
    <row r="117" spans="1:18" s="4" customFormat="1" ht="19.7" customHeight="1">
      <c r="A117" s="27"/>
      <c r="B117" s="27"/>
      <c r="C117" s="28"/>
      <c r="D117" s="28"/>
      <c r="E117" s="28"/>
      <c r="F117" s="156"/>
      <c r="G117" s="199"/>
      <c r="H117" s="168"/>
      <c r="I117" s="636"/>
      <c r="J117" s="217"/>
      <c r="K117" s="73"/>
      <c r="L117" s="27"/>
      <c r="M117" s="27"/>
      <c r="N117" s="32"/>
      <c r="O117" s="28"/>
      <c r="P117" s="27"/>
      <c r="Q117" s="32"/>
      <c r="R117" s="33"/>
    </row>
    <row r="118" spans="1:18" s="4" customFormat="1" ht="19.7" customHeight="1">
      <c r="A118" s="27"/>
      <c r="B118" s="27"/>
      <c r="C118" s="28"/>
      <c r="D118" s="220"/>
      <c r="E118" s="220"/>
      <c r="F118" s="306">
        <f>SUM(I114:I117)</f>
        <v>14104</v>
      </c>
      <c r="G118" s="365"/>
      <c r="H118" s="221"/>
      <c r="I118" s="77"/>
      <c r="J118" s="909"/>
      <c r="K118" s="216"/>
      <c r="L118" s="27"/>
      <c r="M118" s="27"/>
      <c r="N118" s="32"/>
      <c r="O118" s="28"/>
      <c r="P118" s="27"/>
      <c r="Q118" s="32"/>
      <c r="R118" s="33"/>
    </row>
    <row r="119" spans="1:18" s="4" customFormat="1" ht="19.7" customHeight="1">
      <c r="A119" s="27"/>
      <c r="B119" s="27"/>
      <c r="C119" s="28"/>
      <c r="D119" s="28"/>
      <c r="E119" s="28"/>
      <c r="F119" s="27"/>
      <c r="G119" s="27"/>
      <c r="H119" s="27"/>
      <c r="I119" s="31"/>
      <c r="J119" s="217"/>
      <c r="K119" s="27"/>
      <c r="L119" s="27"/>
      <c r="M119" s="27"/>
      <c r="N119" s="32"/>
      <c r="O119" s="28"/>
      <c r="P119" s="27"/>
      <c r="Q119" s="32"/>
      <c r="R119" s="33"/>
    </row>
    <row r="120" spans="1:18" s="4" customFormat="1" ht="19.7" customHeight="1">
      <c r="A120" s="27"/>
      <c r="B120" s="27"/>
      <c r="C120" s="28"/>
      <c r="D120" s="28"/>
      <c r="E120" s="28"/>
      <c r="F120" s="27"/>
      <c r="G120" s="27"/>
      <c r="H120" s="27"/>
      <c r="I120" s="31"/>
      <c r="J120" s="217"/>
      <c r="K120" s="27"/>
      <c r="L120" s="27"/>
      <c r="M120" s="27"/>
      <c r="N120" s="32"/>
      <c r="O120" s="28"/>
      <c r="P120" s="27"/>
      <c r="Q120" s="32"/>
      <c r="R120" s="33"/>
    </row>
    <row r="121" spans="1:18" s="4" customFormat="1" ht="19.7" customHeight="1">
      <c r="A121" s="27"/>
      <c r="B121" s="27"/>
      <c r="C121" s="28"/>
      <c r="D121" s="28"/>
      <c r="E121" s="28"/>
      <c r="F121" s="27"/>
      <c r="G121" s="27"/>
      <c r="H121" s="27"/>
      <c r="I121" s="31"/>
      <c r="J121" s="217"/>
      <c r="K121" s="27"/>
      <c r="L121" s="27"/>
      <c r="M121" s="27"/>
      <c r="N121" s="32"/>
      <c r="O121" s="28"/>
      <c r="P121" s="27"/>
      <c r="Q121" s="32"/>
      <c r="R121" s="33"/>
    </row>
    <row r="122" spans="1:18" s="4" customFormat="1" ht="19.7" customHeight="1">
      <c r="A122" s="27"/>
      <c r="B122" s="27"/>
      <c r="C122" s="28"/>
      <c r="D122" s="28"/>
      <c r="E122" s="28"/>
      <c r="F122" s="27"/>
      <c r="G122" s="27"/>
      <c r="H122" s="27"/>
      <c r="I122" s="31"/>
      <c r="J122" s="217"/>
      <c r="K122" s="27"/>
      <c r="L122" s="27"/>
      <c r="M122" s="27"/>
      <c r="N122" s="32"/>
      <c r="O122" s="28"/>
      <c r="P122" s="27"/>
      <c r="Q122" s="32"/>
      <c r="R122" s="33"/>
    </row>
    <row r="123" spans="1:18" s="4" customFormat="1" ht="19.7" customHeight="1">
      <c r="A123" s="27"/>
      <c r="B123" s="27"/>
      <c r="C123" s="28"/>
      <c r="D123" s="1318"/>
      <c r="E123" s="1318"/>
      <c r="F123" s="1319" t="s">
        <v>2653</v>
      </c>
      <c r="G123" s="1320"/>
      <c r="H123" s="1321">
        <v>70000</v>
      </c>
      <c r="I123" s="1322">
        <f>G123*H123</f>
        <v>0</v>
      </c>
      <c r="J123" s="217"/>
      <c r="K123" s="27"/>
      <c r="L123" s="27"/>
      <c r="M123" s="27"/>
      <c r="N123" s="32"/>
      <c r="O123" s="28"/>
      <c r="P123" s="27"/>
      <c r="Q123" s="32"/>
      <c r="R123" s="33"/>
    </row>
    <row r="124" spans="1:18" s="4" customFormat="1" ht="19.7" customHeight="1">
      <c r="A124" s="27"/>
      <c r="B124" s="27"/>
      <c r="C124" s="28"/>
      <c r="D124" s="28"/>
      <c r="E124" s="28"/>
      <c r="F124" s="73" t="s">
        <v>808</v>
      </c>
      <c r="G124" s="27"/>
      <c r="H124" s="27"/>
      <c r="I124" s="31"/>
      <c r="J124" s="217"/>
      <c r="K124" s="27"/>
      <c r="L124" s="27"/>
      <c r="M124" s="27"/>
      <c r="N124" s="32"/>
      <c r="O124" s="28"/>
      <c r="P124" s="27"/>
      <c r="Q124" s="32"/>
      <c r="R124" s="33"/>
    </row>
    <row r="125" spans="1:18" s="4" customFormat="1" ht="19.7" customHeight="1">
      <c r="A125" s="27"/>
      <c r="B125" s="27"/>
      <c r="C125" s="28"/>
      <c r="D125" s="28"/>
      <c r="E125" s="28"/>
      <c r="F125" s="27"/>
      <c r="G125" s="27"/>
      <c r="H125" s="27"/>
      <c r="I125" s="31"/>
      <c r="J125" s="217"/>
      <c r="K125" s="27"/>
      <c r="L125" s="27"/>
      <c r="M125" s="27"/>
      <c r="N125" s="32"/>
      <c r="O125" s="28"/>
      <c r="P125" s="27"/>
      <c r="Q125" s="32"/>
      <c r="R125" s="33"/>
    </row>
    <row r="126" spans="1:18" s="4" customFormat="1" ht="19.7" customHeight="1">
      <c r="A126" s="27"/>
      <c r="B126" s="27"/>
      <c r="C126" s="28"/>
      <c r="D126" s="28"/>
      <c r="E126" s="28"/>
      <c r="F126" s="27"/>
      <c r="G126" s="27"/>
      <c r="H126" s="27"/>
      <c r="I126" s="31"/>
      <c r="J126" s="217"/>
      <c r="K126" s="27"/>
      <c r="L126" s="27"/>
      <c r="M126" s="27"/>
      <c r="N126" s="32"/>
      <c r="O126" s="28"/>
      <c r="P126" s="27"/>
      <c r="Q126" s="32"/>
      <c r="R126" s="33"/>
    </row>
    <row r="127" spans="1:18" s="4" customFormat="1" ht="19.7" customHeight="1">
      <c r="A127" s="27"/>
      <c r="B127" s="27"/>
      <c r="C127" s="28"/>
      <c r="D127" s="28"/>
      <c r="E127" s="28"/>
      <c r="F127" s="27"/>
      <c r="G127" s="27"/>
      <c r="H127" s="27"/>
      <c r="I127" s="31"/>
      <c r="J127" s="217"/>
      <c r="K127" s="27"/>
      <c r="L127" s="27"/>
      <c r="M127" s="27"/>
      <c r="N127" s="32"/>
      <c r="O127" s="28"/>
      <c r="P127" s="27"/>
      <c r="Q127" s="32"/>
      <c r="R127" s="33"/>
    </row>
    <row r="128" spans="1:18" s="4" customFormat="1" ht="19.7" customHeight="1">
      <c r="A128" s="27"/>
      <c r="B128" s="27"/>
      <c r="C128" s="28"/>
      <c r="D128" s="28"/>
      <c r="E128" s="28"/>
      <c r="F128" s="27"/>
      <c r="G128" s="27"/>
      <c r="H128" s="27"/>
      <c r="I128" s="31"/>
      <c r="J128" s="217"/>
      <c r="K128" s="27"/>
      <c r="L128" s="27"/>
      <c r="M128" s="27"/>
      <c r="N128" s="32"/>
      <c r="O128" s="28"/>
      <c r="P128" s="27"/>
      <c r="Q128" s="32"/>
      <c r="R128" s="33"/>
    </row>
    <row r="129" spans="1:18" s="4" customFormat="1" ht="19.7" customHeight="1">
      <c r="A129" s="27"/>
      <c r="B129" s="27"/>
      <c r="C129" s="28"/>
      <c r="D129" s="28"/>
      <c r="E129" s="28"/>
      <c r="F129" s="27"/>
      <c r="G129" s="27"/>
      <c r="H129" s="27"/>
      <c r="I129" s="31"/>
      <c r="J129" s="217"/>
      <c r="K129" s="27"/>
      <c r="L129" s="27"/>
      <c r="M129" s="27"/>
      <c r="N129" s="32"/>
      <c r="O129" s="28"/>
      <c r="P129" s="27"/>
      <c r="Q129" s="32"/>
      <c r="R129" s="33"/>
    </row>
    <row r="130" spans="1:18" s="4" customFormat="1" ht="19.7" customHeight="1">
      <c r="A130" s="27"/>
      <c r="B130" s="27"/>
      <c r="C130" s="28"/>
      <c r="D130" s="28"/>
      <c r="E130" s="28"/>
      <c r="F130" s="27"/>
      <c r="G130" s="27"/>
      <c r="H130" s="27"/>
      <c r="I130" s="31"/>
      <c r="J130" s="217"/>
      <c r="K130" s="27"/>
      <c r="L130" s="27"/>
      <c r="M130" s="27"/>
      <c r="N130" s="32"/>
      <c r="O130" s="28"/>
      <c r="P130" s="27"/>
      <c r="Q130" s="32"/>
      <c r="R130" s="33"/>
    </row>
    <row r="131" spans="1:18" s="4" customFormat="1" ht="19.7" customHeight="1">
      <c r="A131" s="27"/>
      <c r="B131" s="27"/>
      <c r="C131" s="28"/>
      <c r="D131" s="28"/>
      <c r="E131" s="28"/>
      <c r="F131" s="27"/>
      <c r="G131" s="27"/>
      <c r="H131" s="27"/>
      <c r="I131" s="31"/>
      <c r="J131" s="217"/>
      <c r="K131" s="27"/>
      <c r="L131" s="27"/>
      <c r="M131" s="27"/>
      <c r="N131" s="32"/>
      <c r="O131" s="28"/>
      <c r="P131" s="27"/>
      <c r="Q131" s="32"/>
      <c r="R131" s="33"/>
    </row>
    <row r="132" spans="1:18" s="4" customFormat="1" ht="19.7" customHeight="1">
      <c r="A132" s="27"/>
      <c r="B132" s="27"/>
      <c r="C132" s="28"/>
      <c r="D132" s="28"/>
      <c r="E132" s="28"/>
      <c r="F132" s="27"/>
      <c r="G132" s="27"/>
      <c r="H132" s="27"/>
      <c r="I132" s="31"/>
      <c r="J132" s="217"/>
      <c r="K132" s="27"/>
      <c r="L132" s="27"/>
      <c r="M132" s="27"/>
      <c r="N132" s="32"/>
      <c r="O132" s="28"/>
      <c r="P132" s="27"/>
      <c r="Q132" s="32"/>
      <c r="R132" s="33"/>
    </row>
    <row r="133" spans="1:18" s="4" customFormat="1" ht="19.7" customHeight="1">
      <c r="A133" s="27"/>
      <c r="B133" s="27"/>
      <c r="C133" s="28"/>
      <c r="D133" s="28"/>
      <c r="E133" s="28"/>
      <c r="F133" s="27"/>
      <c r="G133" s="27"/>
      <c r="H133" s="27"/>
      <c r="I133" s="31"/>
      <c r="J133" s="217"/>
      <c r="K133" s="27"/>
      <c r="L133" s="27"/>
      <c r="M133" s="27"/>
      <c r="N133" s="32"/>
      <c r="O133" s="28"/>
      <c r="P133" s="27"/>
      <c r="Q133" s="32"/>
      <c r="R133" s="33"/>
    </row>
    <row r="134" spans="1:18" s="4" customFormat="1" ht="19.7" customHeight="1">
      <c r="A134" s="27"/>
      <c r="B134" s="27"/>
      <c r="C134" s="28"/>
      <c r="D134" s="28"/>
      <c r="E134" s="28"/>
      <c r="F134" s="27"/>
      <c r="G134" s="27"/>
      <c r="H134" s="27"/>
      <c r="I134" s="31"/>
      <c r="J134" s="217"/>
      <c r="K134" s="27"/>
      <c r="L134" s="27"/>
      <c r="M134" s="27"/>
      <c r="N134" s="32"/>
      <c r="O134" s="28"/>
      <c r="P134" s="27"/>
      <c r="Q134" s="32"/>
      <c r="R134" s="33"/>
    </row>
    <row r="135" spans="1:18" s="4" customFormat="1" ht="19.7" customHeight="1">
      <c r="A135" s="27"/>
      <c r="B135" s="27"/>
      <c r="C135" s="28"/>
      <c r="D135" s="28"/>
      <c r="E135" s="28"/>
      <c r="F135" s="27"/>
      <c r="G135" s="27"/>
      <c r="H135" s="27"/>
      <c r="I135" s="31"/>
      <c r="J135" s="217"/>
      <c r="K135" s="27"/>
      <c r="L135" s="27"/>
      <c r="M135" s="27"/>
      <c r="N135" s="32"/>
      <c r="O135" s="28"/>
      <c r="P135" s="27"/>
      <c r="Q135" s="32"/>
      <c r="R135" s="33"/>
    </row>
    <row r="136" spans="1:18" s="4" customFormat="1" ht="19.7" customHeight="1">
      <c r="A136" s="27"/>
      <c r="B136" s="27"/>
      <c r="C136" s="28"/>
      <c r="D136" s="28"/>
      <c r="E136" s="28"/>
      <c r="F136" s="27"/>
      <c r="G136" s="27"/>
      <c r="H136" s="27"/>
      <c r="I136" s="31"/>
      <c r="J136" s="217"/>
      <c r="K136" s="27"/>
      <c r="L136" s="27"/>
      <c r="M136" s="27"/>
      <c r="N136" s="32"/>
      <c r="O136" s="28"/>
      <c r="P136" s="27"/>
      <c r="Q136" s="32"/>
      <c r="R136" s="33"/>
    </row>
    <row r="137" spans="1:18" s="4" customFormat="1" ht="19.7" customHeight="1">
      <c r="A137" s="27"/>
      <c r="B137" s="27"/>
      <c r="C137" s="28"/>
      <c r="D137" s="28"/>
      <c r="E137" s="28"/>
      <c r="F137" s="27"/>
      <c r="G137" s="27"/>
      <c r="H137" s="27"/>
      <c r="I137" s="31"/>
      <c r="J137" s="217"/>
      <c r="K137" s="27"/>
      <c r="L137" s="27"/>
      <c r="M137" s="27"/>
      <c r="N137" s="32"/>
      <c r="O137" s="28"/>
      <c r="P137" s="27"/>
      <c r="Q137" s="32"/>
      <c r="R137" s="33"/>
    </row>
    <row r="138" spans="1:18" s="4" customFormat="1" ht="19.7" customHeight="1">
      <c r="A138" s="27"/>
      <c r="B138" s="27"/>
      <c r="C138" s="28"/>
      <c r="D138" s="28"/>
      <c r="E138" s="28"/>
      <c r="F138" s="27"/>
      <c r="G138" s="27"/>
      <c r="H138" s="27"/>
      <c r="I138" s="31"/>
      <c r="J138" s="217"/>
      <c r="K138" s="27"/>
      <c r="L138" s="27"/>
      <c r="M138" s="27"/>
      <c r="N138" s="32"/>
      <c r="O138" s="28"/>
      <c r="P138" s="27"/>
      <c r="Q138" s="32"/>
      <c r="R138" s="33"/>
    </row>
    <row r="139" spans="1:18" s="4" customFormat="1" ht="19.7" customHeight="1">
      <c r="A139" s="27"/>
      <c r="B139" s="27"/>
      <c r="C139" s="28"/>
      <c r="D139" s="28"/>
      <c r="E139" s="28"/>
      <c r="F139" s="27"/>
      <c r="G139" s="27"/>
      <c r="H139" s="27"/>
      <c r="I139" s="31"/>
      <c r="J139" s="217"/>
      <c r="K139" s="27"/>
      <c r="L139" s="27"/>
      <c r="M139" s="27"/>
      <c r="N139" s="32"/>
      <c r="O139" s="28"/>
      <c r="P139" s="27"/>
      <c r="Q139" s="32"/>
      <c r="R139" s="33"/>
    </row>
    <row r="140" spans="1:18" s="4" customFormat="1" ht="19.7" customHeight="1">
      <c r="A140" s="27"/>
      <c r="B140" s="27"/>
      <c r="C140" s="28"/>
      <c r="D140" s="28"/>
      <c r="E140" s="28"/>
      <c r="F140" s="27"/>
      <c r="G140" s="27"/>
      <c r="H140" s="27"/>
      <c r="I140" s="31"/>
      <c r="J140" s="217"/>
      <c r="K140" s="27"/>
      <c r="L140" s="27"/>
      <c r="M140" s="27"/>
      <c r="N140" s="32"/>
      <c r="O140" s="28"/>
      <c r="P140" s="27"/>
      <c r="Q140" s="32"/>
      <c r="R140" s="33"/>
    </row>
    <row r="141" spans="1:18" s="4" customFormat="1" ht="19.7" customHeight="1">
      <c r="A141" s="27"/>
      <c r="B141" s="27"/>
      <c r="C141" s="28"/>
      <c r="D141" s="28"/>
      <c r="E141" s="28"/>
      <c r="F141" s="27"/>
      <c r="G141" s="27"/>
      <c r="H141" s="27"/>
      <c r="I141" s="31"/>
      <c r="J141" s="217"/>
      <c r="K141" s="27"/>
      <c r="L141" s="27"/>
      <c r="M141" s="27"/>
      <c r="N141" s="32"/>
      <c r="O141" s="28"/>
      <c r="P141" s="27"/>
      <c r="Q141" s="32"/>
      <c r="R141" s="33"/>
    </row>
    <row r="142" spans="1:18" s="4" customFormat="1" ht="19.7" customHeight="1">
      <c r="A142" s="27"/>
      <c r="B142" s="27"/>
      <c r="C142" s="28"/>
      <c r="D142" s="28"/>
      <c r="E142" s="28"/>
      <c r="F142" s="27"/>
      <c r="G142" s="27"/>
      <c r="H142" s="27"/>
      <c r="I142" s="31"/>
      <c r="J142" s="217"/>
      <c r="K142" s="27"/>
      <c r="L142" s="27"/>
      <c r="M142" s="27"/>
      <c r="N142" s="32"/>
      <c r="O142" s="28"/>
      <c r="P142" s="27"/>
      <c r="Q142" s="32"/>
      <c r="R142" s="33"/>
    </row>
    <row r="143" spans="1:18" s="4" customFormat="1" ht="19.7" customHeight="1">
      <c r="C143" s="28"/>
      <c r="D143" s="28"/>
      <c r="E143" s="28"/>
      <c r="F143" s="27"/>
      <c r="G143" s="27"/>
      <c r="H143" s="27"/>
      <c r="I143" s="31"/>
      <c r="J143" s="217"/>
      <c r="K143" s="27"/>
      <c r="L143" s="27"/>
      <c r="M143" s="27"/>
      <c r="N143" s="32"/>
      <c r="O143" s="28"/>
      <c r="P143" s="27"/>
      <c r="Q143" s="32"/>
      <c r="R143" s="33"/>
    </row>
    <row r="144" spans="1:18" s="4" customFormat="1" ht="19.7" customHeight="1">
      <c r="C144" s="28"/>
      <c r="D144" s="28"/>
      <c r="E144" s="28"/>
      <c r="F144" s="27"/>
      <c r="G144" s="27"/>
      <c r="H144" s="27"/>
      <c r="I144" s="31"/>
      <c r="J144" s="217"/>
      <c r="K144" s="27"/>
      <c r="L144" s="27"/>
      <c r="M144" s="27"/>
      <c r="N144" s="32"/>
      <c r="O144" s="28"/>
      <c r="P144" s="27"/>
      <c r="Q144" s="32"/>
      <c r="R144" s="33"/>
    </row>
    <row r="145" spans="3:18" s="4" customFormat="1" ht="19.7" customHeight="1">
      <c r="C145" s="28"/>
      <c r="D145" s="28"/>
      <c r="E145" s="28"/>
      <c r="F145" s="27"/>
      <c r="G145" s="27"/>
      <c r="H145" s="27"/>
      <c r="I145" s="31"/>
      <c r="J145" s="217"/>
      <c r="K145" s="27"/>
      <c r="L145" s="27"/>
      <c r="M145" s="27"/>
      <c r="N145" s="32"/>
      <c r="O145" s="28"/>
      <c r="P145" s="27"/>
      <c r="Q145" s="32"/>
      <c r="R145" s="33"/>
    </row>
    <row r="146" spans="3:18" s="4" customFormat="1" ht="19.7" customHeight="1">
      <c r="C146" s="28"/>
      <c r="D146" s="28"/>
      <c r="E146" s="28"/>
      <c r="F146" s="27"/>
      <c r="G146" s="27"/>
      <c r="H146" s="27"/>
      <c r="I146" s="31"/>
      <c r="J146" s="217"/>
      <c r="K146" s="27"/>
      <c r="L146" s="27"/>
      <c r="M146" s="27"/>
      <c r="N146" s="32"/>
      <c r="O146" s="28"/>
      <c r="P146" s="27"/>
      <c r="Q146" s="32"/>
      <c r="R146" s="33"/>
    </row>
    <row r="147" spans="3:18" s="4" customFormat="1" ht="19.7" customHeight="1">
      <c r="C147" s="28"/>
      <c r="D147" s="28"/>
      <c r="E147" s="28"/>
      <c r="F147" s="27"/>
      <c r="G147" s="27"/>
      <c r="H147" s="27"/>
      <c r="I147" s="31"/>
      <c r="J147" s="217"/>
      <c r="K147" s="27"/>
      <c r="L147" s="27"/>
      <c r="M147" s="27"/>
      <c r="N147" s="32"/>
      <c r="O147" s="28"/>
      <c r="P147" s="27"/>
      <c r="Q147" s="32"/>
      <c r="R147" s="33"/>
    </row>
    <row r="148" spans="3:18" s="4" customFormat="1" ht="19.7" customHeight="1">
      <c r="C148" s="28"/>
      <c r="D148" s="28"/>
      <c r="E148" s="28"/>
      <c r="F148" s="27"/>
      <c r="G148" s="27"/>
      <c r="H148" s="27"/>
      <c r="I148" s="31"/>
      <c r="J148" s="217"/>
      <c r="K148" s="27"/>
      <c r="L148" s="27"/>
      <c r="M148" s="27"/>
      <c r="N148" s="32"/>
      <c r="O148" s="28"/>
      <c r="P148" s="27"/>
      <c r="Q148" s="32"/>
      <c r="R148" s="33"/>
    </row>
    <row r="149" spans="3:18" s="4" customFormat="1" ht="19.7" customHeight="1">
      <c r="C149" s="28"/>
      <c r="D149" s="28"/>
      <c r="E149" s="28"/>
      <c r="F149" s="27"/>
      <c r="G149" s="27"/>
      <c r="H149" s="27"/>
      <c r="I149" s="31"/>
      <c r="J149" s="217"/>
      <c r="K149" s="27"/>
      <c r="L149" s="27"/>
      <c r="M149" s="27"/>
      <c r="N149" s="32"/>
      <c r="O149" s="28"/>
      <c r="P149" s="27"/>
      <c r="Q149" s="32"/>
      <c r="R149" s="33"/>
    </row>
    <row r="150" spans="3:18" s="4" customFormat="1" ht="19.7" customHeight="1">
      <c r="C150" s="28"/>
      <c r="D150" s="28"/>
      <c r="E150" s="28"/>
      <c r="F150" s="27"/>
      <c r="G150" s="27"/>
      <c r="H150" s="27"/>
      <c r="I150" s="31"/>
      <c r="J150" s="217"/>
      <c r="K150" s="27"/>
      <c r="L150" s="27"/>
      <c r="M150" s="27"/>
      <c r="N150" s="32"/>
      <c r="O150" s="28"/>
      <c r="P150" s="27"/>
      <c r="Q150" s="32"/>
      <c r="R150" s="33"/>
    </row>
    <row r="151" spans="3:18" s="4" customFormat="1" ht="19.7" customHeight="1">
      <c r="C151" s="28"/>
      <c r="D151" s="28"/>
      <c r="E151" s="28"/>
      <c r="F151" s="27"/>
      <c r="G151" s="27"/>
      <c r="H151" s="27"/>
      <c r="I151" s="31"/>
      <c r="J151" s="217"/>
      <c r="K151" s="27"/>
      <c r="L151" s="27"/>
      <c r="M151" s="27"/>
      <c r="N151" s="32"/>
      <c r="O151" s="28"/>
      <c r="P151" s="27"/>
      <c r="Q151" s="32"/>
      <c r="R151" s="33"/>
    </row>
    <row r="152" spans="3:18" s="4" customFormat="1" ht="19.7" customHeight="1">
      <c r="C152" s="28"/>
      <c r="D152" s="28"/>
      <c r="E152" s="28"/>
      <c r="F152" s="27"/>
      <c r="G152" s="27"/>
      <c r="H152" s="27"/>
      <c r="I152" s="31"/>
      <c r="J152" s="217"/>
      <c r="K152" s="27"/>
      <c r="L152" s="27"/>
      <c r="M152" s="27"/>
      <c r="N152" s="32"/>
      <c r="O152" s="28"/>
      <c r="P152" s="27"/>
      <c r="Q152" s="32"/>
      <c r="R152" s="33"/>
    </row>
    <row r="153" spans="3:18" s="4" customFormat="1" ht="19.7" customHeight="1">
      <c r="C153" s="28"/>
      <c r="D153" s="28"/>
      <c r="E153" s="28"/>
      <c r="F153" s="27"/>
      <c r="G153" s="27"/>
      <c r="H153" s="27"/>
      <c r="I153" s="31"/>
      <c r="J153" s="217"/>
      <c r="K153" s="27"/>
      <c r="L153" s="27"/>
      <c r="M153" s="27"/>
      <c r="N153" s="32"/>
      <c r="O153" s="28"/>
      <c r="P153" s="27"/>
      <c r="Q153" s="32"/>
      <c r="R153" s="33"/>
    </row>
    <row r="154" spans="3:18" s="4" customFormat="1" ht="19.7" customHeight="1">
      <c r="C154" s="28"/>
      <c r="D154" s="28"/>
      <c r="E154" s="28"/>
      <c r="F154" s="27"/>
      <c r="G154" s="27"/>
      <c r="H154" s="27"/>
      <c r="I154" s="31"/>
      <c r="J154" s="217"/>
      <c r="K154" s="27"/>
      <c r="L154" s="27"/>
      <c r="M154" s="27"/>
      <c r="N154" s="32"/>
      <c r="O154" s="28"/>
      <c r="P154" s="27"/>
      <c r="Q154" s="32"/>
      <c r="R154" s="33"/>
    </row>
    <row r="155" spans="3:18" s="4" customFormat="1" ht="19.7" customHeight="1">
      <c r="C155" s="28"/>
      <c r="D155" s="28"/>
      <c r="E155" s="28"/>
      <c r="F155" s="27"/>
      <c r="G155" s="27"/>
      <c r="H155" s="27"/>
      <c r="I155" s="31"/>
      <c r="J155" s="217"/>
      <c r="K155" s="27"/>
      <c r="L155" s="27"/>
      <c r="M155" s="27"/>
      <c r="N155" s="32"/>
      <c r="O155" s="28"/>
      <c r="P155" s="27"/>
      <c r="Q155" s="32"/>
      <c r="R155" s="33"/>
    </row>
    <row r="156" spans="3:18" s="4" customFormat="1" ht="19.7" customHeight="1">
      <c r="C156" s="28"/>
      <c r="D156" s="28"/>
      <c r="E156" s="28"/>
      <c r="F156" s="27"/>
      <c r="G156" s="27"/>
      <c r="H156" s="27"/>
      <c r="I156" s="31"/>
      <c r="J156" s="217"/>
      <c r="K156" s="27"/>
      <c r="L156" s="27"/>
      <c r="M156" s="27"/>
      <c r="N156" s="32"/>
      <c r="O156" s="28"/>
      <c r="P156" s="27"/>
      <c r="Q156" s="32"/>
      <c r="R156" s="33"/>
    </row>
    <row r="157" spans="3:18" s="4" customFormat="1" ht="19.7" customHeight="1">
      <c r="C157" s="28"/>
      <c r="D157" s="28"/>
      <c r="E157" s="28"/>
      <c r="F157" s="27"/>
      <c r="G157" s="27"/>
      <c r="H157" s="27"/>
      <c r="I157" s="31"/>
      <c r="J157" s="217"/>
      <c r="K157" s="27"/>
      <c r="L157" s="27"/>
      <c r="M157" s="27"/>
      <c r="N157" s="32"/>
      <c r="O157" s="28"/>
      <c r="P157" s="27"/>
      <c r="Q157" s="32"/>
      <c r="R157" s="33"/>
    </row>
    <row r="158" spans="3:18" s="4" customFormat="1" ht="19.7" customHeight="1">
      <c r="C158" s="28"/>
      <c r="D158" s="28"/>
      <c r="E158" s="28"/>
      <c r="F158" s="27"/>
      <c r="G158" s="27"/>
      <c r="H158" s="27"/>
      <c r="I158" s="31"/>
      <c r="J158" s="217"/>
      <c r="K158" s="27"/>
      <c r="L158" s="27"/>
      <c r="M158" s="27"/>
      <c r="N158" s="32"/>
      <c r="O158" s="28"/>
      <c r="P158" s="27"/>
      <c r="Q158" s="32"/>
      <c r="R158" s="33"/>
    </row>
    <row r="159" spans="3:18" s="4" customFormat="1" ht="19.7" customHeight="1">
      <c r="C159" s="28"/>
      <c r="D159" s="28"/>
      <c r="E159" s="28"/>
      <c r="F159" s="27"/>
      <c r="G159" s="27"/>
      <c r="H159" s="27"/>
      <c r="I159" s="31"/>
      <c r="J159" s="217"/>
      <c r="K159" s="27"/>
      <c r="L159" s="27"/>
      <c r="M159" s="27"/>
      <c r="N159" s="32"/>
      <c r="O159" s="28"/>
      <c r="P159" s="27"/>
      <c r="Q159" s="32"/>
      <c r="R159" s="33"/>
    </row>
    <row r="160" spans="3:18" s="4" customFormat="1" ht="19.7" customHeight="1">
      <c r="C160" s="28"/>
      <c r="D160" s="28"/>
      <c r="E160" s="28"/>
      <c r="F160" s="27"/>
      <c r="G160" s="27"/>
      <c r="H160" s="27"/>
      <c r="I160" s="31"/>
      <c r="J160" s="217"/>
      <c r="K160" s="27"/>
      <c r="L160" s="27"/>
      <c r="M160" s="27"/>
      <c r="N160" s="32"/>
      <c r="O160" s="28"/>
      <c r="P160" s="27"/>
      <c r="Q160" s="32"/>
      <c r="R160" s="33"/>
    </row>
    <row r="161" spans="3:18" s="4" customFormat="1" ht="19.7" customHeight="1">
      <c r="C161" s="28"/>
      <c r="D161" s="28"/>
      <c r="E161" s="28"/>
      <c r="F161" s="27"/>
      <c r="G161" s="27"/>
      <c r="H161" s="27"/>
      <c r="I161" s="31"/>
      <c r="J161" s="217"/>
      <c r="K161" s="27"/>
      <c r="L161" s="27"/>
      <c r="M161" s="27"/>
      <c r="N161" s="32"/>
      <c r="O161" s="28"/>
      <c r="P161" s="27"/>
      <c r="Q161" s="32"/>
      <c r="R161" s="33"/>
    </row>
    <row r="162" spans="3:18" s="4" customFormat="1" ht="19.7" customHeight="1">
      <c r="C162" s="28"/>
      <c r="D162" s="28"/>
      <c r="E162" s="28"/>
      <c r="F162" s="27"/>
      <c r="G162" s="27"/>
      <c r="H162" s="27"/>
      <c r="I162" s="31"/>
      <c r="J162" s="217"/>
      <c r="K162" s="27"/>
      <c r="L162" s="27"/>
      <c r="M162" s="27"/>
      <c r="N162" s="32"/>
      <c r="O162" s="28"/>
      <c r="P162" s="27"/>
      <c r="Q162" s="32"/>
      <c r="R162" s="33"/>
    </row>
    <row r="163" spans="3:18" s="4" customFormat="1" ht="19.7" customHeight="1">
      <c r="C163" s="28"/>
      <c r="D163" s="28"/>
      <c r="E163" s="28"/>
      <c r="F163" s="27"/>
      <c r="G163" s="27"/>
      <c r="H163" s="27"/>
      <c r="I163" s="31"/>
      <c r="J163" s="217"/>
      <c r="K163" s="27"/>
      <c r="L163" s="27"/>
      <c r="M163" s="27"/>
      <c r="N163" s="32"/>
      <c r="O163" s="28"/>
      <c r="P163" s="27"/>
      <c r="Q163" s="32"/>
      <c r="R163" s="33"/>
    </row>
    <row r="164" spans="3:18" s="4" customFormat="1" ht="19.7" customHeight="1">
      <c r="C164" s="28"/>
      <c r="D164" s="28"/>
      <c r="E164" s="28"/>
      <c r="F164" s="27"/>
      <c r="G164" s="27"/>
      <c r="H164" s="27"/>
      <c r="I164" s="31"/>
      <c r="J164" s="217"/>
      <c r="K164" s="27"/>
      <c r="L164" s="27"/>
      <c r="M164" s="27"/>
      <c r="N164" s="32"/>
      <c r="O164" s="28"/>
      <c r="P164" s="27"/>
      <c r="Q164" s="32"/>
      <c r="R164" s="33"/>
    </row>
    <row r="165" spans="3:18" s="4" customFormat="1" ht="19.7" customHeight="1">
      <c r="C165" s="28"/>
      <c r="D165" s="28"/>
      <c r="E165" s="28"/>
      <c r="F165" s="27"/>
      <c r="G165" s="27"/>
      <c r="H165" s="27"/>
      <c r="I165" s="31"/>
      <c r="J165" s="217"/>
      <c r="K165" s="27"/>
      <c r="L165" s="27"/>
      <c r="M165" s="27"/>
      <c r="N165" s="32"/>
      <c r="O165" s="28"/>
      <c r="P165" s="27"/>
      <c r="Q165" s="32"/>
      <c r="R165" s="33"/>
    </row>
    <row r="166" spans="3:18" s="4" customFormat="1" ht="19.7" customHeight="1">
      <c r="C166" s="28"/>
      <c r="D166" s="28"/>
      <c r="E166" s="28"/>
      <c r="F166" s="27"/>
      <c r="G166" s="27"/>
      <c r="H166" s="27"/>
      <c r="I166" s="31"/>
      <c r="J166" s="217"/>
      <c r="K166" s="27"/>
      <c r="L166" s="27"/>
      <c r="M166" s="27"/>
      <c r="N166" s="32"/>
      <c r="O166" s="28"/>
      <c r="P166" s="27"/>
      <c r="Q166" s="32"/>
      <c r="R166" s="33"/>
    </row>
    <row r="167" spans="3:18" s="4" customFormat="1" ht="19.7" customHeight="1">
      <c r="C167" s="28"/>
      <c r="D167" s="28"/>
      <c r="E167" s="28"/>
      <c r="F167" s="27"/>
      <c r="G167" s="27"/>
      <c r="H167" s="27"/>
      <c r="I167" s="31"/>
      <c r="J167" s="217"/>
      <c r="K167" s="27"/>
      <c r="L167" s="27"/>
      <c r="M167" s="27"/>
      <c r="N167" s="32"/>
      <c r="O167" s="28"/>
      <c r="P167" s="27"/>
      <c r="Q167" s="32"/>
      <c r="R167" s="33"/>
    </row>
    <row r="168" spans="3:18" s="4" customFormat="1" ht="19.7" customHeight="1">
      <c r="C168" s="28"/>
      <c r="D168" s="28"/>
      <c r="E168" s="28"/>
      <c r="F168" s="27"/>
      <c r="G168" s="27"/>
      <c r="H168" s="27"/>
      <c r="I168" s="31"/>
      <c r="J168" s="217"/>
      <c r="K168" s="27"/>
      <c r="L168" s="27"/>
      <c r="M168" s="27"/>
      <c r="N168" s="32"/>
      <c r="O168" s="28"/>
      <c r="P168" s="27"/>
      <c r="Q168" s="32"/>
      <c r="R168" s="33"/>
    </row>
    <row r="169" spans="3:18" s="4" customFormat="1" ht="19.7" customHeight="1">
      <c r="C169" s="28"/>
      <c r="D169" s="28"/>
      <c r="E169" s="28"/>
      <c r="F169" s="27"/>
      <c r="G169" s="27"/>
      <c r="H169" s="27"/>
      <c r="I169" s="31"/>
      <c r="J169" s="217"/>
      <c r="K169" s="27"/>
      <c r="L169" s="27"/>
      <c r="M169" s="27"/>
      <c r="N169" s="32"/>
      <c r="O169" s="28"/>
      <c r="P169" s="27"/>
      <c r="Q169" s="32"/>
      <c r="R169" s="33"/>
    </row>
    <row r="170" spans="3:18" s="4" customFormat="1" ht="19.7" customHeight="1">
      <c r="C170" s="28"/>
      <c r="D170" s="28"/>
      <c r="E170" s="28"/>
      <c r="F170" s="27"/>
      <c r="G170" s="27"/>
      <c r="H170" s="27"/>
      <c r="I170" s="31"/>
      <c r="J170" s="217"/>
      <c r="K170" s="27"/>
      <c r="L170" s="27"/>
      <c r="M170" s="27"/>
      <c r="N170" s="32"/>
      <c r="O170" s="28"/>
      <c r="P170" s="27"/>
      <c r="Q170" s="32"/>
      <c r="R170" s="33"/>
    </row>
    <row r="171" spans="3:18" s="4" customFormat="1" ht="19.7" customHeight="1">
      <c r="C171" s="28"/>
      <c r="D171" s="28"/>
      <c r="E171" s="28"/>
      <c r="F171" s="27"/>
      <c r="G171" s="27"/>
      <c r="H171" s="27"/>
      <c r="I171" s="31"/>
      <c r="J171" s="217"/>
      <c r="K171" s="27"/>
      <c r="L171" s="27"/>
      <c r="M171" s="27"/>
      <c r="N171" s="32"/>
      <c r="O171" s="28"/>
      <c r="P171" s="27"/>
      <c r="Q171" s="32"/>
      <c r="R171" s="33"/>
    </row>
    <row r="172" spans="3:18" s="4" customFormat="1" ht="19.7" customHeight="1">
      <c r="C172" s="28"/>
      <c r="D172" s="28"/>
      <c r="E172" s="28"/>
      <c r="F172" s="27"/>
      <c r="G172" s="27"/>
      <c r="H172" s="27"/>
      <c r="I172" s="31"/>
      <c r="J172" s="217"/>
      <c r="K172" s="27"/>
      <c r="L172" s="27"/>
      <c r="M172" s="27"/>
      <c r="N172" s="32"/>
      <c r="O172" s="28"/>
      <c r="P172" s="27"/>
      <c r="Q172" s="32"/>
      <c r="R172" s="33"/>
    </row>
    <row r="173" spans="3:18" s="4" customFormat="1" ht="19.7" customHeight="1">
      <c r="C173" s="28"/>
      <c r="D173" s="28"/>
      <c r="E173" s="28"/>
      <c r="F173" s="27"/>
      <c r="G173" s="27"/>
      <c r="H173" s="27"/>
      <c r="I173" s="31"/>
      <c r="J173" s="217"/>
      <c r="K173" s="27"/>
      <c r="L173" s="27"/>
      <c r="M173" s="27"/>
      <c r="N173" s="32"/>
      <c r="O173" s="28"/>
      <c r="P173" s="27"/>
      <c r="Q173" s="32"/>
      <c r="R173" s="33"/>
    </row>
    <row r="174" spans="3:18" s="4" customFormat="1" ht="19.7" customHeight="1">
      <c r="C174" s="28"/>
      <c r="D174" s="28"/>
      <c r="E174" s="28"/>
      <c r="F174" s="27"/>
      <c r="G174" s="27"/>
      <c r="H174" s="27"/>
      <c r="I174" s="31"/>
      <c r="J174" s="217"/>
      <c r="K174" s="27"/>
      <c r="L174" s="27"/>
      <c r="M174" s="27"/>
      <c r="N174" s="32"/>
      <c r="O174" s="28"/>
      <c r="P174" s="27"/>
      <c r="Q174" s="32"/>
      <c r="R174" s="33"/>
    </row>
    <row r="175" spans="3:18" s="4" customFormat="1" ht="19.7" customHeight="1">
      <c r="C175" s="28"/>
      <c r="D175" s="28"/>
      <c r="E175" s="28"/>
      <c r="F175" s="27"/>
      <c r="G175" s="27"/>
      <c r="H175" s="27"/>
      <c r="I175" s="31"/>
      <c r="J175" s="217"/>
      <c r="K175" s="27"/>
      <c r="L175" s="27"/>
      <c r="M175" s="27"/>
      <c r="N175" s="32"/>
      <c r="O175" s="28"/>
      <c r="P175" s="27"/>
      <c r="Q175" s="32"/>
      <c r="R175" s="33"/>
    </row>
    <row r="176" spans="3:18" s="4" customFormat="1" ht="19.7" customHeight="1">
      <c r="C176" s="28"/>
      <c r="D176" s="28"/>
      <c r="E176" s="28"/>
      <c r="F176" s="27"/>
      <c r="G176" s="27"/>
      <c r="H176" s="27"/>
      <c r="I176" s="31"/>
      <c r="J176" s="217"/>
      <c r="K176" s="27"/>
      <c r="L176" s="27"/>
      <c r="M176" s="27"/>
      <c r="N176" s="32"/>
      <c r="O176" s="28"/>
      <c r="P176" s="27"/>
      <c r="Q176" s="32"/>
      <c r="R176" s="33"/>
    </row>
    <row r="177" spans="3:18" s="4" customFormat="1" ht="19.7" customHeight="1">
      <c r="C177" s="28"/>
      <c r="D177" s="28"/>
      <c r="E177" s="28"/>
      <c r="F177" s="27"/>
      <c r="G177" s="27"/>
      <c r="H177" s="27"/>
      <c r="I177" s="31"/>
      <c r="J177" s="217"/>
      <c r="K177" s="27"/>
      <c r="L177" s="27"/>
      <c r="M177" s="27"/>
      <c r="N177" s="32"/>
      <c r="O177" s="28"/>
      <c r="P177" s="27"/>
      <c r="Q177" s="32"/>
      <c r="R177" s="33"/>
    </row>
    <row r="178" spans="3:18" s="4" customFormat="1" ht="19.7" customHeight="1">
      <c r="C178" s="28"/>
      <c r="D178" s="28"/>
      <c r="E178" s="28"/>
      <c r="F178" s="27"/>
      <c r="G178" s="27"/>
      <c r="H178" s="27"/>
      <c r="I178" s="31"/>
      <c r="J178" s="217"/>
      <c r="K178" s="27"/>
      <c r="L178" s="27"/>
      <c r="M178" s="27"/>
      <c r="N178" s="32"/>
      <c r="O178" s="28"/>
      <c r="P178" s="27"/>
      <c r="Q178" s="32"/>
      <c r="R178" s="33"/>
    </row>
    <row r="179" spans="3:18" s="4" customFormat="1" ht="19.7" customHeight="1">
      <c r="C179" s="28"/>
      <c r="D179" s="28"/>
      <c r="E179" s="28"/>
      <c r="F179" s="27"/>
      <c r="G179" s="27"/>
      <c r="H179" s="27"/>
      <c r="I179" s="31"/>
      <c r="J179" s="217"/>
      <c r="K179" s="27"/>
      <c r="L179" s="27"/>
      <c r="M179" s="27"/>
      <c r="N179" s="32"/>
      <c r="O179" s="28"/>
      <c r="P179" s="27"/>
      <c r="Q179" s="32"/>
      <c r="R179" s="33"/>
    </row>
    <row r="180" spans="3:18" s="4" customFormat="1" ht="19.7" customHeight="1">
      <c r="C180" s="28"/>
      <c r="D180" s="28"/>
      <c r="E180" s="28"/>
      <c r="F180" s="27"/>
      <c r="G180" s="27"/>
      <c r="H180" s="27"/>
      <c r="I180" s="31"/>
      <c r="J180" s="217"/>
      <c r="K180" s="27"/>
      <c r="L180" s="27"/>
      <c r="M180" s="27"/>
      <c r="N180" s="32"/>
      <c r="O180" s="28"/>
      <c r="P180" s="27"/>
      <c r="Q180" s="32"/>
      <c r="R180" s="33"/>
    </row>
    <row r="181" spans="3:18" s="4" customFormat="1" ht="19.7" customHeight="1">
      <c r="C181" s="28"/>
      <c r="D181" s="28"/>
      <c r="E181" s="28"/>
      <c r="F181" s="27"/>
      <c r="G181" s="27"/>
      <c r="H181" s="27"/>
      <c r="I181" s="31"/>
      <c r="J181" s="217"/>
      <c r="K181" s="27"/>
      <c r="L181" s="27"/>
      <c r="M181" s="27"/>
      <c r="N181" s="32"/>
      <c r="O181" s="28"/>
      <c r="P181" s="27"/>
      <c r="Q181" s="32"/>
      <c r="R181" s="33"/>
    </row>
    <row r="182" spans="3:18" s="4" customFormat="1" ht="19.7" customHeight="1">
      <c r="C182" s="28"/>
      <c r="D182" s="28"/>
      <c r="E182" s="28"/>
      <c r="F182" s="27"/>
      <c r="G182" s="27"/>
      <c r="H182" s="27"/>
      <c r="I182" s="31"/>
      <c r="J182" s="217"/>
      <c r="K182" s="27"/>
      <c r="L182" s="27"/>
      <c r="M182" s="27"/>
      <c r="N182" s="32"/>
      <c r="O182" s="28"/>
      <c r="P182" s="27"/>
      <c r="Q182" s="32"/>
      <c r="R182" s="33"/>
    </row>
    <row r="183" spans="3:18" s="4" customFormat="1" ht="19.7" customHeight="1">
      <c r="C183" s="28"/>
      <c r="D183" s="28"/>
      <c r="E183" s="28"/>
      <c r="F183" s="27"/>
      <c r="G183" s="27"/>
      <c r="H183" s="27"/>
      <c r="I183" s="31"/>
      <c r="J183" s="217"/>
      <c r="K183" s="27"/>
      <c r="L183" s="27"/>
      <c r="M183" s="27"/>
      <c r="N183" s="32"/>
      <c r="O183" s="28"/>
      <c r="P183" s="27"/>
      <c r="Q183" s="32"/>
      <c r="R183" s="33"/>
    </row>
    <row r="184" spans="3:18" s="4" customFormat="1" ht="19.7" customHeight="1">
      <c r="C184" s="28"/>
      <c r="D184" s="131"/>
      <c r="E184" s="131"/>
      <c r="F184" s="73"/>
      <c r="G184" s="199"/>
      <c r="H184" s="27"/>
      <c r="I184" s="77"/>
      <c r="J184" s="217"/>
      <c r="K184" s="166"/>
      <c r="L184" s="27"/>
      <c r="M184" s="73"/>
      <c r="N184" s="32"/>
      <c r="O184" s="28"/>
      <c r="P184" s="27"/>
      <c r="Q184" s="32"/>
      <c r="R184" s="33"/>
    </row>
    <row r="185" spans="3:18" s="4" customFormat="1" ht="19.7" customHeight="1">
      <c r="C185" s="28"/>
      <c r="D185" s="28"/>
      <c r="E185" s="131"/>
      <c r="F185" s="73"/>
      <c r="G185" s="199"/>
      <c r="H185" s="27"/>
      <c r="I185" s="77"/>
      <c r="J185" s="217"/>
      <c r="K185" s="166"/>
      <c r="L185" s="27"/>
      <c r="M185" s="73"/>
      <c r="N185" s="32"/>
      <c r="O185" s="28"/>
      <c r="P185" s="27"/>
      <c r="Q185" s="32"/>
      <c r="R185" s="33"/>
    </row>
    <row r="186" spans="3:18" s="4" customFormat="1" ht="19.7" customHeight="1">
      <c r="C186" s="28"/>
      <c r="D186" s="28"/>
      <c r="E186" s="131"/>
      <c r="F186" s="73"/>
      <c r="G186" s="199"/>
      <c r="H186" s="27"/>
      <c r="I186" s="77"/>
      <c r="J186" s="217"/>
      <c r="K186" s="166"/>
      <c r="L186" s="27"/>
      <c r="M186" s="73"/>
      <c r="N186" s="32"/>
      <c r="O186" s="28"/>
      <c r="P186" s="27"/>
      <c r="Q186" s="32"/>
      <c r="R186" s="33"/>
    </row>
    <row r="187" spans="3:18" s="4" customFormat="1" ht="19.7" customHeight="1">
      <c r="C187" s="28"/>
      <c r="D187" s="28"/>
      <c r="E187" s="131"/>
      <c r="F187" s="73"/>
      <c r="G187" s="199"/>
      <c r="H187" s="27"/>
      <c r="I187" s="77"/>
      <c r="J187" s="217"/>
      <c r="K187" s="166"/>
      <c r="L187" s="27"/>
      <c r="M187" s="73"/>
      <c r="N187" s="32"/>
      <c r="O187" s="28"/>
      <c r="P187" s="27"/>
      <c r="Q187" s="32"/>
      <c r="R187" s="33"/>
    </row>
    <row r="188" spans="3:18" s="4" customFormat="1" ht="19.7" customHeight="1">
      <c r="C188" s="28"/>
      <c r="D188" s="28"/>
      <c r="E188" s="131"/>
      <c r="F188" s="73"/>
      <c r="G188" s="199"/>
      <c r="H188" s="27"/>
      <c r="I188" s="77"/>
      <c r="J188" s="217"/>
      <c r="K188" s="166"/>
      <c r="L188" s="27"/>
      <c r="M188" s="73"/>
      <c r="N188" s="32"/>
      <c r="O188" s="28"/>
      <c r="P188" s="27"/>
      <c r="Q188" s="32"/>
      <c r="R188" s="33"/>
    </row>
    <row r="189" spans="3:18" s="4" customFormat="1" ht="19.7" customHeight="1">
      <c r="C189" s="28"/>
      <c r="D189" s="28"/>
      <c r="E189" s="131"/>
      <c r="F189" s="73"/>
      <c r="G189" s="199"/>
      <c r="H189" s="27"/>
      <c r="I189" s="77"/>
      <c r="J189" s="217"/>
      <c r="K189" s="166"/>
      <c r="L189" s="27"/>
      <c r="M189" s="73"/>
      <c r="N189" s="32"/>
      <c r="O189" s="28"/>
      <c r="P189" s="27"/>
      <c r="Q189" s="32"/>
      <c r="R189" s="33"/>
    </row>
    <row r="190" spans="3:18" s="4" customFormat="1" ht="19.350000000000001" customHeight="1">
      <c r="C190" s="28"/>
      <c r="D190" s="131"/>
      <c r="E190" s="131"/>
      <c r="F190" s="73"/>
      <c r="G190" s="199"/>
      <c r="H190" s="27"/>
      <c r="I190" s="77"/>
      <c r="J190" s="217"/>
      <c r="K190" s="166"/>
      <c r="L190" s="27"/>
      <c r="M190" s="73"/>
      <c r="N190" s="32"/>
      <c r="O190" s="28"/>
      <c r="P190" s="27"/>
      <c r="Q190" s="32"/>
      <c r="R190" s="33"/>
    </row>
    <row r="191" spans="3:18" s="4" customFormat="1" ht="19.350000000000001" customHeight="1">
      <c r="C191" s="28"/>
      <c r="D191" s="131"/>
      <c r="E191" s="131"/>
      <c r="F191" s="156"/>
      <c r="G191" s="199"/>
      <c r="H191" s="27"/>
      <c r="I191" s="77"/>
      <c r="J191" s="217"/>
      <c r="K191" s="166"/>
      <c r="L191" s="27"/>
      <c r="M191" s="73"/>
      <c r="N191" s="32"/>
      <c r="O191" s="28"/>
      <c r="P191" s="27"/>
      <c r="Q191" s="32"/>
      <c r="R191" s="33"/>
    </row>
    <row r="192" spans="3:18" s="4" customFormat="1" ht="19.350000000000001" customHeight="1">
      <c r="C192" s="28"/>
      <c r="D192" s="131"/>
      <c r="E192" s="131"/>
      <c r="F192" s="264"/>
      <c r="G192" s="199"/>
      <c r="H192" s="27"/>
      <c r="I192" s="77"/>
      <c r="J192" s="217"/>
      <c r="K192" s="166"/>
      <c r="L192" s="27"/>
      <c r="M192" s="73"/>
      <c r="N192" s="32"/>
      <c r="O192" s="28"/>
      <c r="P192" s="27"/>
      <c r="Q192" s="32"/>
      <c r="R192" s="33"/>
    </row>
    <row r="193" spans="3:18" s="4" customFormat="1" ht="19.7" customHeight="1">
      <c r="C193" s="28"/>
      <c r="D193" s="131"/>
      <c r="E193" s="131"/>
      <c r="F193" s="264"/>
      <c r="G193" s="199"/>
      <c r="H193" s="27"/>
      <c r="I193" s="77"/>
      <c r="J193" s="217"/>
      <c r="K193" s="166"/>
      <c r="L193" s="27"/>
      <c r="M193" s="73"/>
      <c r="N193" s="32"/>
      <c r="O193" s="28"/>
      <c r="P193" s="27"/>
      <c r="Q193" s="32"/>
      <c r="R193" s="33"/>
    </row>
    <row r="194" spans="3:18" s="4" customFormat="1" ht="19.7" customHeight="1">
      <c r="C194" s="28"/>
      <c r="D194" s="131"/>
      <c r="E194" s="131"/>
      <c r="F194" s="264"/>
      <c r="G194" s="199"/>
      <c r="H194" s="27"/>
      <c r="I194" s="77"/>
      <c r="J194" s="217"/>
      <c r="K194" s="166"/>
      <c r="L194" s="27"/>
      <c r="M194" s="73"/>
      <c r="N194" s="32"/>
      <c r="O194" s="28"/>
      <c r="P194" s="27"/>
      <c r="Q194" s="32"/>
      <c r="R194" s="33"/>
    </row>
    <row r="195" spans="3:18" s="4" customFormat="1" ht="19.7" customHeight="1">
      <c r="C195" s="28"/>
      <c r="D195" s="131"/>
      <c r="E195" s="131"/>
      <c r="F195" s="264"/>
      <c r="G195" s="199"/>
      <c r="H195" s="27"/>
      <c r="I195" s="77"/>
      <c r="J195" s="217"/>
      <c r="K195" s="166"/>
      <c r="L195" s="27"/>
      <c r="M195" s="73"/>
      <c r="N195" s="32"/>
      <c r="O195" s="28"/>
      <c r="P195" s="27"/>
      <c r="Q195" s="32"/>
      <c r="R195" s="33"/>
    </row>
    <row r="196" spans="3:18" s="4" customFormat="1" ht="19.7" customHeight="1">
      <c r="C196" s="28"/>
      <c r="D196" s="131"/>
      <c r="E196" s="131"/>
      <c r="F196" s="264"/>
      <c r="G196" s="199"/>
      <c r="H196" s="27"/>
      <c r="I196" s="77"/>
      <c r="J196" s="217"/>
      <c r="K196" s="166"/>
      <c r="L196" s="27"/>
      <c r="M196" s="73"/>
      <c r="N196" s="32"/>
      <c r="O196" s="28"/>
      <c r="P196" s="27"/>
      <c r="Q196" s="32"/>
      <c r="R196" s="33"/>
    </row>
    <row r="197" spans="3:18" s="4" customFormat="1" ht="19.7" customHeight="1">
      <c r="C197" s="28"/>
      <c r="D197" s="131"/>
      <c r="E197" s="131"/>
      <c r="F197" s="264"/>
      <c r="G197" s="199"/>
      <c r="H197" s="27"/>
      <c r="I197" s="77"/>
      <c r="J197" s="217"/>
      <c r="K197" s="166"/>
      <c r="L197" s="27"/>
      <c r="M197" s="73"/>
      <c r="N197" s="32"/>
      <c r="O197" s="28"/>
      <c r="P197" s="27"/>
      <c r="Q197" s="32"/>
      <c r="R197" s="33"/>
    </row>
    <row r="198" spans="3:18" s="4" customFormat="1" ht="19.7" customHeight="1">
      <c r="C198" s="28"/>
      <c r="D198" s="28"/>
      <c r="E198" s="28"/>
      <c r="F198" s="73"/>
      <c r="G198" s="27"/>
      <c r="H198" s="77"/>
      <c r="I198" s="44"/>
      <c r="J198" s="377"/>
      <c r="K198" s="682"/>
      <c r="L198" s="27"/>
      <c r="M198" s="73"/>
      <c r="N198" s="32"/>
      <c r="O198" s="28"/>
      <c r="P198" s="27"/>
      <c r="Q198" s="32"/>
      <c r="R198" s="33"/>
    </row>
    <row r="199" spans="3:18" s="4" customFormat="1" ht="19.7" customHeight="1">
      <c r="C199" s="28"/>
      <c r="D199" s="28"/>
      <c r="E199" s="28"/>
      <c r="F199" s="73"/>
      <c r="G199" s="27"/>
      <c r="H199" s="77"/>
      <c r="I199" s="1323"/>
      <c r="J199" s="517"/>
      <c r="K199" s="682"/>
      <c r="L199" s="27"/>
      <c r="M199" s="73"/>
      <c r="N199" s="32"/>
      <c r="O199" s="28"/>
      <c r="P199" s="27"/>
      <c r="Q199" s="32"/>
      <c r="R199" s="33"/>
    </row>
    <row r="200" spans="3:18" s="4" customFormat="1" ht="19.7" customHeight="1">
      <c r="C200" s="28"/>
      <c r="D200" s="131"/>
      <c r="E200" s="131"/>
      <c r="F200" s="1324"/>
      <c r="G200" s="199"/>
      <c r="H200" s="27"/>
      <c r="I200" s="77"/>
      <c r="J200" s="217"/>
      <c r="K200" s="166"/>
      <c r="L200" s="27"/>
      <c r="M200" s="73"/>
      <c r="N200" s="32"/>
      <c r="O200" s="28"/>
      <c r="P200" s="27"/>
      <c r="Q200" s="32"/>
      <c r="R200" s="33"/>
    </row>
    <row r="201" spans="3:18" s="4" customFormat="1" ht="19.7" customHeight="1">
      <c r="C201" s="28"/>
      <c r="D201" s="131"/>
      <c r="E201" s="131"/>
      <c r="F201" s="264"/>
      <c r="G201" s="199"/>
      <c r="H201" s="27"/>
      <c r="I201" s="77"/>
      <c r="J201" s="217"/>
      <c r="K201" s="166"/>
      <c r="L201" s="27"/>
      <c r="M201" s="73"/>
      <c r="N201" s="32"/>
      <c r="O201" s="28"/>
      <c r="P201" s="27"/>
      <c r="Q201" s="32"/>
      <c r="R201" s="33"/>
    </row>
    <row r="202" spans="3:18" s="4" customFormat="1" ht="19.7" customHeight="1">
      <c r="C202" s="28"/>
      <c r="D202" s="131"/>
      <c r="E202" s="131"/>
      <c r="F202" s="264"/>
      <c r="G202" s="199"/>
      <c r="H202" s="27"/>
      <c r="I202" s="77"/>
      <c r="J202" s="217"/>
      <c r="K202" s="166"/>
      <c r="L202" s="27"/>
      <c r="M202" s="73"/>
      <c r="N202" s="32"/>
      <c r="O202" s="28"/>
      <c r="P202" s="27"/>
      <c r="Q202" s="32"/>
      <c r="R202" s="33"/>
    </row>
    <row r="203" spans="3:18" s="4" customFormat="1" ht="19.7" customHeight="1">
      <c r="C203" s="28"/>
      <c r="D203" s="131"/>
      <c r="E203" s="131"/>
      <c r="F203" s="264"/>
      <c r="G203" s="199"/>
      <c r="H203" s="27"/>
      <c r="I203" s="77"/>
      <c r="J203" s="217"/>
      <c r="K203" s="166"/>
      <c r="L203" s="27"/>
      <c r="M203" s="73"/>
      <c r="N203" s="32"/>
      <c r="O203" s="28"/>
      <c r="P203" s="27"/>
      <c r="Q203" s="32"/>
      <c r="R203" s="33"/>
    </row>
    <row r="204" spans="3:18" s="4" customFormat="1" ht="19.7" customHeight="1">
      <c r="C204" s="28"/>
      <c r="D204" s="131"/>
      <c r="E204" s="131"/>
      <c r="F204" s="264"/>
      <c r="G204" s="199"/>
      <c r="H204" s="27"/>
      <c r="I204" s="77"/>
      <c r="J204" s="217"/>
      <c r="K204" s="166"/>
      <c r="L204" s="27"/>
      <c r="M204" s="73"/>
      <c r="N204" s="32"/>
      <c r="O204" s="28"/>
      <c r="P204" s="27"/>
      <c r="Q204" s="32"/>
      <c r="R204" s="33"/>
    </row>
    <row r="205" spans="3:18" s="4" customFormat="1" ht="19.7" customHeight="1">
      <c r="C205" s="28"/>
      <c r="D205" s="131"/>
      <c r="E205" s="131"/>
      <c r="F205" s="264"/>
      <c r="G205" s="199"/>
      <c r="H205" s="27"/>
      <c r="I205" s="77"/>
      <c r="J205" s="217"/>
      <c r="K205" s="166"/>
      <c r="L205" s="27"/>
      <c r="M205" s="73"/>
      <c r="N205" s="32"/>
      <c r="O205" s="28"/>
      <c r="P205" s="27"/>
      <c r="Q205" s="32"/>
      <c r="R205" s="33"/>
    </row>
    <row r="206" spans="3:18" s="4" customFormat="1" ht="19.7" customHeight="1">
      <c r="C206" s="28"/>
      <c r="D206" s="131"/>
      <c r="E206" s="131"/>
      <c r="F206" s="264"/>
      <c r="G206" s="199"/>
      <c r="H206" s="27"/>
      <c r="I206" s="77"/>
      <c r="J206" s="217"/>
      <c r="K206" s="166"/>
      <c r="L206" s="27"/>
      <c r="M206" s="73"/>
      <c r="N206" s="32"/>
      <c r="O206" s="28"/>
      <c r="P206" s="27"/>
      <c r="Q206" s="32"/>
      <c r="R206" s="33"/>
    </row>
    <row r="207" spans="3:18" s="4" customFormat="1" ht="19.7" customHeight="1">
      <c r="C207" s="28"/>
      <c r="D207" s="131"/>
      <c r="E207" s="131"/>
      <c r="F207" s="264"/>
      <c r="G207" s="199"/>
      <c r="H207" s="27"/>
      <c r="I207" s="77"/>
      <c r="J207" s="217"/>
      <c r="K207" s="166"/>
      <c r="L207" s="27"/>
      <c r="M207" s="73"/>
      <c r="N207" s="32"/>
      <c r="O207" s="28"/>
      <c r="P207" s="27"/>
      <c r="Q207" s="32"/>
      <c r="R207" s="33"/>
    </row>
    <row r="208" spans="3:18" s="4" customFormat="1" ht="19.7" customHeight="1">
      <c r="C208" s="28"/>
      <c r="D208" s="131"/>
      <c r="E208" s="131"/>
      <c r="F208" s="264"/>
      <c r="G208" s="199"/>
      <c r="H208" s="27"/>
      <c r="I208" s="77"/>
      <c r="J208" s="217"/>
      <c r="K208" s="166"/>
      <c r="L208" s="27"/>
      <c r="M208" s="73"/>
      <c r="N208" s="32"/>
      <c r="O208" s="28"/>
      <c r="P208" s="27"/>
      <c r="Q208" s="32"/>
      <c r="R208" s="33"/>
    </row>
    <row r="209" spans="3:18" s="4" customFormat="1" ht="19.7" customHeight="1">
      <c r="C209" s="28"/>
      <c r="D209" s="131"/>
      <c r="E209" s="131"/>
      <c r="F209" s="264"/>
      <c r="G209" s="199"/>
      <c r="H209" s="27"/>
      <c r="I209" s="77"/>
      <c r="J209" s="217"/>
      <c r="K209" s="166"/>
      <c r="L209" s="27"/>
      <c r="M209" s="73"/>
      <c r="N209" s="32"/>
      <c r="O209" s="28"/>
      <c r="P209" s="27"/>
      <c r="Q209" s="32"/>
      <c r="R209" s="33"/>
    </row>
    <row r="210" spans="3:18" s="4" customFormat="1" ht="19.7" customHeight="1">
      <c r="C210" s="28"/>
      <c r="D210" s="131"/>
      <c r="E210" s="131"/>
      <c r="F210" s="264"/>
      <c r="G210" s="199"/>
      <c r="H210" s="27"/>
      <c r="I210" s="77"/>
      <c r="J210" s="217"/>
      <c r="K210" s="166"/>
      <c r="L210" s="27"/>
      <c r="M210" s="73"/>
      <c r="N210" s="32"/>
      <c r="O210" s="28"/>
      <c r="P210" s="27"/>
      <c r="Q210" s="32"/>
      <c r="R210" s="33"/>
    </row>
    <row r="211" spans="3:18" s="4" customFormat="1" ht="19.7" customHeight="1">
      <c r="C211" s="28"/>
      <c r="D211" s="131"/>
      <c r="E211" s="131"/>
      <c r="F211" s="264"/>
      <c r="G211" s="199"/>
      <c r="H211" s="27"/>
      <c r="I211" s="77"/>
      <c r="J211" s="217"/>
      <c r="K211" s="166"/>
      <c r="L211" s="27"/>
      <c r="M211" s="73"/>
      <c r="N211" s="32"/>
      <c r="O211" s="28"/>
      <c r="P211" s="27"/>
      <c r="Q211" s="32"/>
      <c r="R211" s="33"/>
    </row>
    <row r="212" spans="3:18" s="4" customFormat="1" ht="19.7" customHeight="1">
      <c r="C212" s="28"/>
      <c r="D212" s="131"/>
      <c r="E212" s="131"/>
      <c r="F212" s="264"/>
      <c r="G212" s="199"/>
      <c r="H212" s="27"/>
      <c r="I212" s="77"/>
      <c r="J212" s="217"/>
      <c r="K212" s="166"/>
      <c r="L212" s="27"/>
      <c r="M212" s="73"/>
      <c r="N212" s="32"/>
      <c r="O212" s="28"/>
      <c r="P212" s="27"/>
      <c r="Q212" s="32"/>
      <c r="R212" s="33"/>
    </row>
    <row r="213" spans="3:18" s="4" customFormat="1" ht="19.7" customHeight="1">
      <c r="C213" s="28"/>
      <c r="D213" s="131"/>
      <c r="E213" s="131"/>
      <c r="F213" s="264"/>
      <c r="G213" s="199"/>
      <c r="H213" s="27"/>
      <c r="I213" s="77"/>
      <c r="J213" s="217"/>
      <c r="K213" s="166"/>
      <c r="L213" s="27"/>
      <c r="M213" s="73"/>
      <c r="N213" s="32"/>
      <c r="O213" s="28"/>
      <c r="P213" s="27"/>
      <c r="Q213" s="32"/>
      <c r="R213" s="33"/>
    </row>
    <row r="214" spans="3:18" s="4" customFormat="1" ht="19.7" customHeight="1">
      <c r="C214" s="28"/>
      <c r="D214" s="131"/>
      <c r="E214" s="131"/>
      <c r="F214" s="264"/>
      <c r="G214" s="199"/>
      <c r="H214" s="27"/>
      <c r="I214" s="77"/>
      <c r="J214" s="217"/>
      <c r="K214" s="166"/>
      <c r="L214" s="27"/>
      <c r="M214" s="73"/>
      <c r="N214" s="32"/>
      <c r="O214" s="28"/>
      <c r="P214" s="27"/>
      <c r="Q214" s="32"/>
      <c r="R214" s="33"/>
    </row>
    <row r="215" spans="3:18" s="4" customFormat="1" ht="19.7" customHeight="1">
      <c r="C215" s="28"/>
      <c r="D215" s="131"/>
      <c r="E215" s="131"/>
      <c r="F215" s="264"/>
      <c r="G215" s="199"/>
      <c r="H215" s="27"/>
      <c r="I215" s="77"/>
      <c r="J215" s="217"/>
      <c r="K215" s="166"/>
      <c r="L215" s="27"/>
      <c r="M215" s="73"/>
      <c r="N215" s="32"/>
      <c r="O215" s="28"/>
      <c r="P215" s="27"/>
      <c r="Q215" s="32"/>
      <c r="R215" s="33"/>
    </row>
    <row r="216" spans="3:18" s="4" customFormat="1" ht="19.7" customHeight="1">
      <c r="C216" s="28"/>
      <c r="D216" s="131"/>
      <c r="E216" s="131"/>
      <c r="F216" s="264"/>
      <c r="G216" s="199"/>
      <c r="H216" s="27"/>
      <c r="I216" s="77"/>
      <c r="J216" s="217"/>
      <c r="K216" s="166"/>
      <c r="L216" s="27"/>
      <c r="M216" s="73"/>
      <c r="N216" s="32"/>
      <c r="O216" s="28"/>
      <c r="P216" s="27"/>
      <c r="Q216" s="32"/>
      <c r="R216" s="33"/>
    </row>
    <row r="217" spans="3:18" s="4" customFormat="1" ht="19.7" customHeight="1">
      <c r="C217" s="28"/>
      <c r="D217" s="131"/>
      <c r="E217" s="131"/>
      <c r="F217" s="264"/>
      <c r="G217" s="199"/>
      <c r="H217" s="27"/>
      <c r="I217" s="77"/>
      <c r="J217" s="217"/>
      <c r="K217" s="166"/>
      <c r="L217" s="27"/>
      <c r="M217" s="73"/>
      <c r="N217" s="32"/>
      <c r="O217" s="28"/>
      <c r="P217" s="27"/>
      <c r="Q217" s="32"/>
      <c r="R217" s="33"/>
    </row>
    <row r="218" spans="3:18" s="4" customFormat="1" ht="19.7" customHeight="1">
      <c r="C218" s="28"/>
      <c r="D218" s="131"/>
      <c r="E218" s="131"/>
      <c r="F218" s="264"/>
      <c r="G218" s="199"/>
      <c r="H218" s="27"/>
      <c r="I218" s="77"/>
      <c r="J218" s="217"/>
      <c r="K218" s="166"/>
      <c r="L218" s="27"/>
      <c r="M218" s="73"/>
      <c r="N218" s="32"/>
      <c r="O218" s="28"/>
      <c r="P218" s="27"/>
      <c r="Q218" s="32"/>
      <c r="R218" s="33"/>
    </row>
    <row r="219" spans="3:18" s="4" customFormat="1" ht="19.7" customHeight="1">
      <c r="C219" s="28"/>
      <c r="D219" s="131"/>
      <c r="E219" s="131"/>
      <c r="F219" s="264"/>
      <c r="G219" s="199"/>
      <c r="H219" s="27"/>
      <c r="I219" s="77"/>
      <c r="J219" s="217"/>
      <c r="K219" s="166"/>
      <c r="L219" s="27"/>
      <c r="M219" s="73"/>
      <c r="N219" s="32"/>
      <c r="O219" s="28"/>
      <c r="P219" s="27"/>
      <c r="Q219" s="32"/>
      <c r="R219" s="33"/>
    </row>
    <row r="220" spans="3:18" s="4" customFormat="1" ht="19.7" customHeight="1">
      <c r="C220" s="28"/>
      <c r="D220" s="131"/>
      <c r="E220" s="131"/>
      <c r="F220" s="264"/>
      <c r="G220" s="199"/>
      <c r="H220" s="27"/>
      <c r="I220" s="77"/>
      <c r="J220" s="217"/>
      <c r="K220" s="166"/>
      <c r="L220" s="27"/>
      <c r="M220" s="73"/>
      <c r="N220" s="32"/>
      <c r="O220" s="28"/>
      <c r="P220" s="27"/>
      <c r="Q220" s="32"/>
      <c r="R220" s="33"/>
    </row>
    <row r="221" spans="3:18" s="4" customFormat="1" ht="19.7" customHeight="1">
      <c r="C221" s="28"/>
      <c r="D221" s="131"/>
      <c r="E221" s="131"/>
      <c r="F221" s="264"/>
      <c r="G221" s="199"/>
      <c r="H221" s="27"/>
      <c r="I221" s="77"/>
      <c r="J221" s="217"/>
      <c r="K221" s="1325"/>
      <c r="L221" s="27"/>
      <c r="M221" s="73"/>
      <c r="N221" s="32"/>
      <c r="O221" s="28"/>
      <c r="P221" s="27"/>
      <c r="Q221" s="32"/>
      <c r="R221" s="33"/>
    </row>
    <row r="222" spans="3:18" s="4" customFormat="1" ht="19.7" customHeight="1">
      <c r="C222" s="28"/>
      <c r="D222" s="131"/>
      <c r="E222" s="131"/>
      <c r="F222" s="264"/>
      <c r="G222" s="199"/>
      <c r="H222" s="27"/>
      <c r="I222" s="77"/>
      <c r="J222" s="217"/>
      <c r="K222" s="166"/>
      <c r="L222" s="27"/>
      <c r="M222" s="73"/>
      <c r="N222" s="32"/>
      <c r="O222" s="28"/>
      <c r="P222" s="27"/>
      <c r="Q222" s="32"/>
      <c r="R222" s="33"/>
    </row>
    <row r="223" spans="3:18" s="4" customFormat="1" ht="19.7" customHeight="1">
      <c r="C223" s="28"/>
      <c r="D223" s="131"/>
      <c r="E223" s="131"/>
      <c r="F223" s="264"/>
      <c r="G223" s="199"/>
      <c r="H223" s="27"/>
      <c r="I223" s="77"/>
      <c r="J223" s="217"/>
      <c r="K223" s="166"/>
      <c r="L223" s="27"/>
      <c r="M223" s="73"/>
      <c r="N223" s="32"/>
      <c r="O223" s="28"/>
      <c r="P223" s="27"/>
      <c r="Q223" s="32"/>
      <c r="R223" s="33"/>
    </row>
    <row r="224" spans="3:18" s="4" customFormat="1" ht="19.7" customHeight="1">
      <c r="C224" s="28"/>
      <c r="D224" s="131"/>
      <c r="E224" s="131"/>
      <c r="F224" s="264"/>
      <c r="G224" s="199"/>
      <c r="H224" s="27"/>
      <c r="I224" s="77"/>
      <c r="J224" s="217"/>
      <c r="K224" s="166"/>
      <c r="L224" s="27"/>
      <c r="M224" s="73"/>
      <c r="N224" s="32"/>
      <c r="O224" s="28"/>
      <c r="P224" s="27"/>
      <c r="Q224" s="32"/>
      <c r="R224" s="33"/>
    </row>
    <row r="225" spans="1:18" s="4" customFormat="1" ht="19.7" customHeight="1">
      <c r="C225" s="28"/>
      <c r="D225" s="131"/>
      <c r="E225" s="131"/>
      <c r="F225" s="264"/>
      <c r="G225" s="199"/>
      <c r="H225" s="27"/>
      <c r="I225" s="77"/>
      <c r="J225" s="217"/>
      <c r="K225" s="166"/>
      <c r="L225" s="27"/>
      <c r="M225" s="73"/>
      <c r="N225" s="32"/>
      <c r="O225" s="28"/>
      <c r="P225" s="27"/>
      <c r="Q225" s="32"/>
      <c r="R225" s="33"/>
    </row>
    <row r="226" spans="1:18" s="4" customFormat="1" ht="19.7" customHeight="1">
      <c r="C226" s="28"/>
      <c r="D226" s="131"/>
      <c r="E226" s="131"/>
      <c r="F226" s="264"/>
      <c r="G226" s="199"/>
      <c r="H226" s="27"/>
      <c r="I226" s="77"/>
      <c r="J226" s="217"/>
      <c r="K226" s="166"/>
      <c r="L226" s="27"/>
      <c r="M226" s="73"/>
      <c r="N226" s="32"/>
      <c r="O226" s="28"/>
      <c r="P226" s="27"/>
      <c r="Q226" s="32"/>
      <c r="R226" s="33"/>
    </row>
    <row r="227" spans="1:18" s="4" customFormat="1" ht="19.7" customHeight="1">
      <c r="C227" s="28"/>
      <c r="D227" s="131"/>
      <c r="E227" s="131"/>
      <c r="F227" s="264"/>
      <c r="G227" s="199"/>
      <c r="H227" s="27"/>
      <c r="I227" s="77"/>
      <c r="J227" s="217"/>
      <c r="K227" s="166"/>
      <c r="L227" s="27"/>
      <c r="M227" s="73"/>
      <c r="N227" s="32"/>
      <c r="O227" s="28"/>
      <c r="P227" s="27"/>
      <c r="Q227" s="32"/>
      <c r="R227" s="33"/>
    </row>
    <row r="228" spans="1:18" s="4" customFormat="1" ht="19.7" customHeight="1">
      <c r="C228" s="28"/>
      <c r="D228" s="131"/>
      <c r="E228" s="131"/>
      <c r="F228" s="264"/>
      <c r="G228" s="199"/>
      <c r="H228" s="27"/>
      <c r="I228" s="77"/>
      <c r="J228" s="217"/>
      <c r="K228" s="1325"/>
      <c r="L228" s="27"/>
      <c r="M228" s="73"/>
      <c r="N228" s="32"/>
      <c r="O228" s="28"/>
      <c r="P228" s="27"/>
      <c r="Q228" s="32"/>
      <c r="R228" s="33"/>
    </row>
    <row r="229" spans="1:18" s="4" customFormat="1" ht="19.7" customHeight="1">
      <c r="C229" s="28"/>
      <c r="D229" s="28"/>
      <c r="E229" s="28"/>
      <c r="F229" s="264"/>
      <c r="G229" s="199"/>
      <c r="H229" s="27"/>
      <c r="I229" s="77"/>
      <c r="J229" s="217"/>
      <c r="K229" s="166"/>
      <c r="L229" s="27"/>
      <c r="M229" s="73"/>
      <c r="N229" s="32"/>
      <c r="O229" s="28"/>
      <c r="P229" s="27"/>
      <c r="Q229" s="32"/>
      <c r="R229" s="33"/>
    </row>
    <row r="230" spans="1:18" s="4" customFormat="1" ht="19.7" customHeight="1">
      <c r="C230" s="28"/>
      <c r="D230" s="131"/>
      <c r="E230" s="131"/>
      <c r="F230" s="264"/>
      <c r="G230" s="199"/>
      <c r="H230" s="27"/>
      <c r="I230" s="77"/>
      <c r="J230" s="217"/>
      <c r="K230" s="166"/>
      <c r="L230" s="27"/>
      <c r="M230" s="73"/>
      <c r="N230" s="32"/>
      <c r="O230" s="28"/>
      <c r="P230" s="27"/>
      <c r="Q230" s="32"/>
      <c r="R230" s="33"/>
    </row>
    <row r="231" spans="1:18" s="4" customFormat="1" ht="19.7" customHeight="1">
      <c r="C231" s="28"/>
      <c r="D231" s="131"/>
      <c r="E231" s="131"/>
      <c r="F231" s="264"/>
      <c r="G231" s="199"/>
      <c r="H231" s="27"/>
      <c r="I231" s="77"/>
      <c r="J231" s="217"/>
      <c r="K231" s="166"/>
      <c r="L231" s="27"/>
      <c r="M231" s="73"/>
      <c r="N231" s="32"/>
      <c r="O231" s="28"/>
      <c r="P231" s="27"/>
      <c r="Q231" s="32"/>
      <c r="R231" s="33"/>
    </row>
    <row r="232" spans="1:18" s="4" customFormat="1" ht="19.7" customHeight="1">
      <c r="C232" s="28"/>
      <c r="D232" s="28"/>
      <c r="E232" s="28"/>
      <c r="F232" s="264"/>
      <c r="G232" s="199"/>
      <c r="H232" s="27"/>
      <c r="I232" s="77"/>
      <c r="J232" s="217"/>
      <c r="K232" s="166"/>
      <c r="L232" s="27"/>
      <c r="M232" s="73"/>
      <c r="N232" s="32"/>
      <c r="O232" s="28"/>
      <c r="P232" s="27"/>
      <c r="Q232" s="32"/>
      <c r="R232" s="33"/>
    </row>
    <row r="233" spans="1:18" s="4" customFormat="1" ht="19.350000000000001" customHeight="1">
      <c r="C233" s="28"/>
      <c r="D233" s="131"/>
      <c r="E233" s="131"/>
      <c r="F233" s="264"/>
      <c r="G233" s="199"/>
      <c r="H233" s="27"/>
      <c r="I233" s="77"/>
      <c r="J233" s="217"/>
      <c r="K233" s="166"/>
      <c r="L233" s="27"/>
      <c r="M233" s="73"/>
      <c r="N233" s="32"/>
      <c r="O233" s="28"/>
      <c r="P233" s="27"/>
      <c r="Q233" s="32"/>
      <c r="R233" s="33"/>
    </row>
    <row r="234" spans="1:18" s="4" customFormat="1" ht="19.7" customHeight="1">
      <c r="C234" s="28"/>
      <c r="D234" s="28"/>
      <c r="E234" s="28"/>
      <c r="F234" s="201"/>
      <c r="G234" s="826"/>
      <c r="H234" s="27"/>
      <c r="I234" s="77"/>
      <c r="J234" s="217"/>
      <c r="K234" s="134"/>
      <c r="L234" s="27"/>
      <c r="M234" s="27"/>
      <c r="N234" s="32"/>
      <c r="O234" s="28"/>
      <c r="P234" s="27"/>
      <c r="Q234" s="32"/>
      <c r="R234" s="33"/>
    </row>
    <row r="235" spans="1:18" s="4" customFormat="1" ht="19.7" customHeight="1">
      <c r="C235" s="28"/>
      <c r="D235" s="28"/>
      <c r="E235" s="28"/>
      <c r="F235" s="1326">
        <f>SUM(I184:I234)</f>
        <v>0</v>
      </c>
      <c r="G235" s="826"/>
      <c r="H235" s="27"/>
      <c r="I235" s="77"/>
      <c r="J235" s="217"/>
      <c r="K235" s="73"/>
      <c r="L235" s="27"/>
      <c r="M235" s="27"/>
      <c r="N235" s="32"/>
      <c r="O235" s="28"/>
      <c r="P235" s="27"/>
      <c r="Q235" s="32"/>
      <c r="R235" s="33"/>
    </row>
    <row r="236" spans="1:18" s="4" customFormat="1" ht="19.7" customHeight="1">
      <c r="C236" s="28"/>
      <c r="D236" s="28"/>
      <c r="E236" s="28"/>
      <c r="F236" s="73"/>
      <c r="G236" s="826"/>
      <c r="H236" s="27"/>
      <c r="I236" s="77"/>
      <c r="J236" s="217"/>
      <c r="K236" s="73"/>
      <c r="L236" s="27"/>
      <c r="M236" s="27"/>
      <c r="N236" s="32"/>
      <c r="O236" s="28"/>
      <c r="P236" s="27"/>
      <c r="Q236" s="32"/>
      <c r="R236" s="33"/>
    </row>
    <row r="237" spans="1:18" s="4" customFormat="1" ht="19.7" customHeight="1">
      <c r="C237" s="28"/>
      <c r="D237" s="28"/>
      <c r="E237" s="28"/>
      <c r="F237" s="73"/>
      <c r="G237" s="826"/>
      <c r="H237" s="27"/>
      <c r="I237" s="77"/>
      <c r="J237" s="217"/>
      <c r="K237" s="73"/>
      <c r="L237" s="73"/>
      <c r="M237" s="27"/>
      <c r="N237" s="32"/>
      <c r="O237" s="28"/>
      <c r="P237" s="27"/>
      <c r="Q237" s="32"/>
      <c r="R237" s="33"/>
    </row>
    <row r="238" spans="1:18">
      <c r="A238" s="4"/>
      <c r="B238" s="4"/>
      <c r="C238" s="28"/>
      <c r="D238" s="28"/>
      <c r="E238" s="28"/>
      <c r="F238" s="73"/>
      <c r="G238" s="826"/>
      <c r="H238" s="27"/>
      <c r="I238" s="77"/>
      <c r="J238" s="217"/>
      <c r="K238" s="73"/>
      <c r="L238" s="27"/>
      <c r="M238" s="27"/>
      <c r="N238" s="32"/>
      <c r="O238" s="28"/>
      <c r="P238" s="27"/>
      <c r="Q238" s="32"/>
      <c r="R238" s="33"/>
    </row>
    <row r="239" spans="1:18">
      <c r="I239" s="1327"/>
    </row>
  </sheetData>
  <autoFilter ref="A8:R123" xr:uid="{CB762693-5633-4B6E-A8E5-8B45DAE93153}"/>
  <mergeCells count="11">
    <mergeCell ref="C5:E5"/>
    <mergeCell ref="H5:H6"/>
    <mergeCell ref="I5:I6"/>
    <mergeCell ref="C6:E6"/>
    <mergeCell ref="D84:F84"/>
    <mergeCell ref="C2:E2"/>
    <mergeCell ref="H2:J2"/>
    <mergeCell ref="B3:B4"/>
    <mergeCell ref="C3:E3"/>
    <mergeCell ref="I3:L4"/>
    <mergeCell ref="C4:E4"/>
  </mergeCells>
  <phoneticPr fontId="2"/>
  <dataValidations count="1">
    <dataValidation imeMode="hiragana" allowBlank="1" showInputMessage="1" showErrorMessage="1" sqref="K88:K89 JG88:JG89 TC88:TC89 ACY88:ACY89 AMU88:AMU89 AWQ88:AWQ89 BGM88:BGM89 BQI88:BQI89 CAE88:CAE89 CKA88:CKA89 CTW88:CTW89 DDS88:DDS89 DNO88:DNO89 DXK88:DXK89 EHG88:EHG89 ERC88:ERC89 FAY88:FAY89 FKU88:FKU89 FUQ88:FUQ89 GEM88:GEM89 GOI88:GOI89 GYE88:GYE89 HIA88:HIA89 HRW88:HRW89 IBS88:IBS89 ILO88:ILO89 IVK88:IVK89 JFG88:JFG89 JPC88:JPC89 JYY88:JYY89 KIU88:KIU89 KSQ88:KSQ89 LCM88:LCM89 LMI88:LMI89 LWE88:LWE89 MGA88:MGA89 MPW88:MPW89 MZS88:MZS89 NJO88:NJO89 NTK88:NTK89 ODG88:ODG89 ONC88:ONC89 OWY88:OWY89 PGU88:PGU89 PQQ88:PQQ89 QAM88:QAM89 QKI88:QKI89 QUE88:QUE89 REA88:REA89 RNW88:RNW89 RXS88:RXS89 SHO88:SHO89 SRK88:SRK89 TBG88:TBG89 TLC88:TLC89 TUY88:TUY89 UEU88:UEU89 UOQ88:UOQ89 UYM88:UYM89 VII88:VII89 VSE88:VSE89 WCA88:WCA89 WLW88:WLW89 WVS88:WVS89 K65624:K65625 JG65624:JG65625 TC65624:TC65625 ACY65624:ACY65625 AMU65624:AMU65625 AWQ65624:AWQ65625 BGM65624:BGM65625 BQI65624:BQI65625 CAE65624:CAE65625 CKA65624:CKA65625 CTW65624:CTW65625 DDS65624:DDS65625 DNO65624:DNO65625 DXK65624:DXK65625 EHG65624:EHG65625 ERC65624:ERC65625 FAY65624:FAY65625 FKU65624:FKU65625 FUQ65624:FUQ65625 GEM65624:GEM65625 GOI65624:GOI65625 GYE65624:GYE65625 HIA65624:HIA65625 HRW65624:HRW65625 IBS65624:IBS65625 ILO65624:ILO65625 IVK65624:IVK65625 JFG65624:JFG65625 JPC65624:JPC65625 JYY65624:JYY65625 KIU65624:KIU65625 KSQ65624:KSQ65625 LCM65624:LCM65625 LMI65624:LMI65625 LWE65624:LWE65625 MGA65624:MGA65625 MPW65624:MPW65625 MZS65624:MZS65625 NJO65624:NJO65625 NTK65624:NTK65625 ODG65624:ODG65625 ONC65624:ONC65625 OWY65624:OWY65625 PGU65624:PGU65625 PQQ65624:PQQ65625 QAM65624:QAM65625 QKI65624:QKI65625 QUE65624:QUE65625 REA65624:REA65625 RNW65624:RNW65625 RXS65624:RXS65625 SHO65624:SHO65625 SRK65624:SRK65625 TBG65624:TBG65625 TLC65624:TLC65625 TUY65624:TUY65625 UEU65624:UEU65625 UOQ65624:UOQ65625 UYM65624:UYM65625 VII65624:VII65625 VSE65624:VSE65625 WCA65624:WCA65625 WLW65624:WLW65625 WVS65624:WVS65625 K131160:K131161 JG131160:JG131161 TC131160:TC131161 ACY131160:ACY131161 AMU131160:AMU131161 AWQ131160:AWQ131161 BGM131160:BGM131161 BQI131160:BQI131161 CAE131160:CAE131161 CKA131160:CKA131161 CTW131160:CTW131161 DDS131160:DDS131161 DNO131160:DNO131161 DXK131160:DXK131161 EHG131160:EHG131161 ERC131160:ERC131161 FAY131160:FAY131161 FKU131160:FKU131161 FUQ131160:FUQ131161 GEM131160:GEM131161 GOI131160:GOI131161 GYE131160:GYE131161 HIA131160:HIA131161 HRW131160:HRW131161 IBS131160:IBS131161 ILO131160:ILO131161 IVK131160:IVK131161 JFG131160:JFG131161 JPC131160:JPC131161 JYY131160:JYY131161 KIU131160:KIU131161 KSQ131160:KSQ131161 LCM131160:LCM131161 LMI131160:LMI131161 LWE131160:LWE131161 MGA131160:MGA131161 MPW131160:MPW131161 MZS131160:MZS131161 NJO131160:NJO131161 NTK131160:NTK131161 ODG131160:ODG131161 ONC131160:ONC131161 OWY131160:OWY131161 PGU131160:PGU131161 PQQ131160:PQQ131161 QAM131160:QAM131161 QKI131160:QKI131161 QUE131160:QUE131161 REA131160:REA131161 RNW131160:RNW131161 RXS131160:RXS131161 SHO131160:SHO131161 SRK131160:SRK131161 TBG131160:TBG131161 TLC131160:TLC131161 TUY131160:TUY131161 UEU131160:UEU131161 UOQ131160:UOQ131161 UYM131160:UYM131161 VII131160:VII131161 VSE131160:VSE131161 WCA131160:WCA131161 WLW131160:WLW131161 WVS131160:WVS131161 K196696:K196697 JG196696:JG196697 TC196696:TC196697 ACY196696:ACY196697 AMU196696:AMU196697 AWQ196696:AWQ196697 BGM196696:BGM196697 BQI196696:BQI196697 CAE196696:CAE196697 CKA196696:CKA196697 CTW196696:CTW196697 DDS196696:DDS196697 DNO196696:DNO196697 DXK196696:DXK196697 EHG196696:EHG196697 ERC196696:ERC196697 FAY196696:FAY196697 FKU196696:FKU196697 FUQ196696:FUQ196697 GEM196696:GEM196697 GOI196696:GOI196697 GYE196696:GYE196697 HIA196696:HIA196697 HRW196696:HRW196697 IBS196696:IBS196697 ILO196696:ILO196697 IVK196696:IVK196697 JFG196696:JFG196697 JPC196696:JPC196697 JYY196696:JYY196697 KIU196696:KIU196697 KSQ196696:KSQ196697 LCM196696:LCM196697 LMI196696:LMI196697 LWE196696:LWE196697 MGA196696:MGA196697 MPW196696:MPW196697 MZS196696:MZS196697 NJO196696:NJO196697 NTK196696:NTK196697 ODG196696:ODG196697 ONC196696:ONC196697 OWY196696:OWY196697 PGU196696:PGU196697 PQQ196696:PQQ196697 QAM196696:QAM196697 QKI196696:QKI196697 QUE196696:QUE196697 REA196696:REA196697 RNW196696:RNW196697 RXS196696:RXS196697 SHO196696:SHO196697 SRK196696:SRK196697 TBG196696:TBG196697 TLC196696:TLC196697 TUY196696:TUY196697 UEU196696:UEU196697 UOQ196696:UOQ196697 UYM196696:UYM196697 VII196696:VII196697 VSE196696:VSE196697 WCA196696:WCA196697 WLW196696:WLW196697 WVS196696:WVS196697 K262232:K262233 JG262232:JG262233 TC262232:TC262233 ACY262232:ACY262233 AMU262232:AMU262233 AWQ262232:AWQ262233 BGM262232:BGM262233 BQI262232:BQI262233 CAE262232:CAE262233 CKA262232:CKA262233 CTW262232:CTW262233 DDS262232:DDS262233 DNO262232:DNO262233 DXK262232:DXK262233 EHG262232:EHG262233 ERC262232:ERC262233 FAY262232:FAY262233 FKU262232:FKU262233 FUQ262232:FUQ262233 GEM262232:GEM262233 GOI262232:GOI262233 GYE262232:GYE262233 HIA262232:HIA262233 HRW262232:HRW262233 IBS262232:IBS262233 ILO262232:ILO262233 IVK262232:IVK262233 JFG262232:JFG262233 JPC262232:JPC262233 JYY262232:JYY262233 KIU262232:KIU262233 KSQ262232:KSQ262233 LCM262232:LCM262233 LMI262232:LMI262233 LWE262232:LWE262233 MGA262232:MGA262233 MPW262232:MPW262233 MZS262232:MZS262233 NJO262232:NJO262233 NTK262232:NTK262233 ODG262232:ODG262233 ONC262232:ONC262233 OWY262232:OWY262233 PGU262232:PGU262233 PQQ262232:PQQ262233 QAM262232:QAM262233 QKI262232:QKI262233 QUE262232:QUE262233 REA262232:REA262233 RNW262232:RNW262233 RXS262232:RXS262233 SHO262232:SHO262233 SRK262232:SRK262233 TBG262232:TBG262233 TLC262232:TLC262233 TUY262232:TUY262233 UEU262232:UEU262233 UOQ262232:UOQ262233 UYM262232:UYM262233 VII262232:VII262233 VSE262232:VSE262233 WCA262232:WCA262233 WLW262232:WLW262233 WVS262232:WVS262233 K327768:K327769 JG327768:JG327769 TC327768:TC327769 ACY327768:ACY327769 AMU327768:AMU327769 AWQ327768:AWQ327769 BGM327768:BGM327769 BQI327768:BQI327769 CAE327768:CAE327769 CKA327768:CKA327769 CTW327768:CTW327769 DDS327768:DDS327769 DNO327768:DNO327769 DXK327768:DXK327769 EHG327768:EHG327769 ERC327768:ERC327769 FAY327768:FAY327769 FKU327768:FKU327769 FUQ327768:FUQ327769 GEM327768:GEM327769 GOI327768:GOI327769 GYE327768:GYE327769 HIA327768:HIA327769 HRW327768:HRW327769 IBS327768:IBS327769 ILO327768:ILO327769 IVK327768:IVK327769 JFG327768:JFG327769 JPC327768:JPC327769 JYY327768:JYY327769 KIU327768:KIU327769 KSQ327768:KSQ327769 LCM327768:LCM327769 LMI327768:LMI327769 LWE327768:LWE327769 MGA327768:MGA327769 MPW327768:MPW327769 MZS327768:MZS327769 NJO327768:NJO327769 NTK327768:NTK327769 ODG327768:ODG327769 ONC327768:ONC327769 OWY327768:OWY327769 PGU327768:PGU327769 PQQ327768:PQQ327769 QAM327768:QAM327769 QKI327768:QKI327769 QUE327768:QUE327769 REA327768:REA327769 RNW327768:RNW327769 RXS327768:RXS327769 SHO327768:SHO327769 SRK327768:SRK327769 TBG327768:TBG327769 TLC327768:TLC327769 TUY327768:TUY327769 UEU327768:UEU327769 UOQ327768:UOQ327769 UYM327768:UYM327769 VII327768:VII327769 VSE327768:VSE327769 WCA327768:WCA327769 WLW327768:WLW327769 WVS327768:WVS327769 K393304:K393305 JG393304:JG393305 TC393304:TC393305 ACY393304:ACY393305 AMU393304:AMU393305 AWQ393304:AWQ393305 BGM393304:BGM393305 BQI393304:BQI393305 CAE393304:CAE393305 CKA393304:CKA393305 CTW393304:CTW393305 DDS393304:DDS393305 DNO393304:DNO393305 DXK393304:DXK393305 EHG393304:EHG393305 ERC393304:ERC393305 FAY393304:FAY393305 FKU393304:FKU393305 FUQ393304:FUQ393305 GEM393304:GEM393305 GOI393304:GOI393305 GYE393304:GYE393305 HIA393304:HIA393305 HRW393304:HRW393305 IBS393304:IBS393305 ILO393304:ILO393305 IVK393304:IVK393305 JFG393304:JFG393305 JPC393304:JPC393305 JYY393304:JYY393305 KIU393304:KIU393305 KSQ393304:KSQ393305 LCM393304:LCM393305 LMI393304:LMI393305 LWE393304:LWE393305 MGA393304:MGA393305 MPW393304:MPW393305 MZS393304:MZS393305 NJO393304:NJO393305 NTK393304:NTK393305 ODG393304:ODG393305 ONC393304:ONC393305 OWY393304:OWY393305 PGU393304:PGU393305 PQQ393304:PQQ393305 QAM393304:QAM393305 QKI393304:QKI393305 QUE393304:QUE393305 REA393304:REA393305 RNW393304:RNW393305 RXS393304:RXS393305 SHO393304:SHO393305 SRK393304:SRK393305 TBG393304:TBG393305 TLC393304:TLC393305 TUY393304:TUY393305 UEU393304:UEU393305 UOQ393304:UOQ393305 UYM393304:UYM393305 VII393304:VII393305 VSE393304:VSE393305 WCA393304:WCA393305 WLW393304:WLW393305 WVS393304:WVS393305 K458840:K458841 JG458840:JG458841 TC458840:TC458841 ACY458840:ACY458841 AMU458840:AMU458841 AWQ458840:AWQ458841 BGM458840:BGM458841 BQI458840:BQI458841 CAE458840:CAE458841 CKA458840:CKA458841 CTW458840:CTW458841 DDS458840:DDS458841 DNO458840:DNO458841 DXK458840:DXK458841 EHG458840:EHG458841 ERC458840:ERC458841 FAY458840:FAY458841 FKU458840:FKU458841 FUQ458840:FUQ458841 GEM458840:GEM458841 GOI458840:GOI458841 GYE458840:GYE458841 HIA458840:HIA458841 HRW458840:HRW458841 IBS458840:IBS458841 ILO458840:ILO458841 IVK458840:IVK458841 JFG458840:JFG458841 JPC458840:JPC458841 JYY458840:JYY458841 KIU458840:KIU458841 KSQ458840:KSQ458841 LCM458840:LCM458841 LMI458840:LMI458841 LWE458840:LWE458841 MGA458840:MGA458841 MPW458840:MPW458841 MZS458840:MZS458841 NJO458840:NJO458841 NTK458840:NTK458841 ODG458840:ODG458841 ONC458840:ONC458841 OWY458840:OWY458841 PGU458840:PGU458841 PQQ458840:PQQ458841 QAM458840:QAM458841 QKI458840:QKI458841 QUE458840:QUE458841 REA458840:REA458841 RNW458840:RNW458841 RXS458840:RXS458841 SHO458840:SHO458841 SRK458840:SRK458841 TBG458840:TBG458841 TLC458840:TLC458841 TUY458840:TUY458841 UEU458840:UEU458841 UOQ458840:UOQ458841 UYM458840:UYM458841 VII458840:VII458841 VSE458840:VSE458841 WCA458840:WCA458841 WLW458840:WLW458841 WVS458840:WVS458841 K524376:K524377 JG524376:JG524377 TC524376:TC524377 ACY524376:ACY524377 AMU524376:AMU524377 AWQ524376:AWQ524377 BGM524376:BGM524377 BQI524376:BQI524377 CAE524376:CAE524377 CKA524376:CKA524377 CTW524376:CTW524377 DDS524376:DDS524377 DNO524376:DNO524377 DXK524376:DXK524377 EHG524376:EHG524377 ERC524376:ERC524377 FAY524376:FAY524377 FKU524376:FKU524377 FUQ524376:FUQ524377 GEM524376:GEM524377 GOI524376:GOI524377 GYE524376:GYE524377 HIA524376:HIA524377 HRW524376:HRW524377 IBS524376:IBS524377 ILO524376:ILO524377 IVK524376:IVK524377 JFG524376:JFG524377 JPC524376:JPC524377 JYY524376:JYY524377 KIU524376:KIU524377 KSQ524376:KSQ524377 LCM524376:LCM524377 LMI524376:LMI524377 LWE524376:LWE524377 MGA524376:MGA524377 MPW524376:MPW524377 MZS524376:MZS524377 NJO524376:NJO524377 NTK524376:NTK524377 ODG524376:ODG524377 ONC524376:ONC524377 OWY524376:OWY524377 PGU524376:PGU524377 PQQ524376:PQQ524377 QAM524376:QAM524377 QKI524376:QKI524377 QUE524376:QUE524377 REA524376:REA524377 RNW524376:RNW524377 RXS524376:RXS524377 SHO524376:SHO524377 SRK524376:SRK524377 TBG524376:TBG524377 TLC524376:TLC524377 TUY524376:TUY524377 UEU524376:UEU524377 UOQ524376:UOQ524377 UYM524376:UYM524377 VII524376:VII524377 VSE524376:VSE524377 WCA524376:WCA524377 WLW524376:WLW524377 WVS524376:WVS524377 K589912:K589913 JG589912:JG589913 TC589912:TC589913 ACY589912:ACY589913 AMU589912:AMU589913 AWQ589912:AWQ589913 BGM589912:BGM589913 BQI589912:BQI589913 CAE589912:CAE589913 CKA589912:CKA589913 CTW589912:CTW589913 DDS589912:DDS589913 DNO589912:DNO589913 DXK589912:DXK589913 EHG589912:EHG589913 ERC589912:ERC589913 FAY589912:FAY589913 FKU589912:FKU589913 FUQ589912:FUQ589913 GEM589912:GEM589913 GOI589912:GOI589913 GYE589912:GYE589913 HIA589912:HIA589913 HRW589912:HRW589913 IBS589912:IBS589913 ILO589912:ILO589913 IVK589912:IVK589913 JFG589912:JFG589913 JPC589912:JPC589913 JYY589912:JYY589913 KIU589912:KIU589913 KSQ589912:KSQ589913 LCM589912:LCM589913 LMI589912:LMI589913 LWE589912:LWE589913 MGA589912:MGA589913 MPW589912:MPW589913 MZS589912:MZS589913 NJO589912:NJO589913 NTK589912:NTK589913 ODG589912:ODG589913 ONC589912:ONC589913 OWY589912:OWY589913 PGU589912:PGU589913 PQQ589912:PQQ589913 QAM589912:QAM589913 QKI589912:QKI589913 QUE589912:QUE589913 REA589912:REA589913 RNW589912:RNW589913 RXS589912:RXS589913 SHO589912:SHO589913 SRK589912:SRK589913 TBG589912:TBG589913 TLC589912:TLC589913 TUY589912:TUY589913 UEU589912:UEU589913 UOQ589912:UOQ589913 UYM589912:UYM589913 VII589912:VII589913 VSE589912:VSE589913 WCA589912:WCA589913 WLW589912:WLW589913 WVS589912:WVS589913 K655448:K655449 JG655448:JG655449 TC655448:TC655449 ACY655448:ACY655449 AMU655448:AMU655449 AWQ655448:AWQ655449 BGM655448:BGM655449 BQI655448:BQI655449 CAE655448:CAE655449 CKA655448:CKA655449 CTW655448:CTW655449 DDS655448:DDS655449 DNO655448:DNO655449 DXK655448:DXK655449 EHG655448:EHG655449 ERC655448:ERC655449 FAY655448:FAY655449 FKU655448:FKU655449 FUQ655448:FUQ655449 GEM655448:GEM655449 GOI655448:GOI655449 GYE655448:GYE655449 HIA655448:HIA655449 HRW655448:HRW655449 IBS655448:IBS655449 ILO655448:ILO655449 IVK655448:IVK655449 JFG655448:JFG655449 JPC655448:JPC655449 JYY655448:JYY655449 KIU655448:KIU655449 KSQ655448:KSQ655449 LCM655448:LCM655449 LMI655448:LMI655449 LWE655448:LWE655449 MGA655448:MGA655449 MPW655448:MPW655449 MZS655448:MZS655449 NJO655448:NJO655449 NTK655448:NTK655449 ODG655448:ODG655449 ONC655448:ONC655449 OWY655448:OWY655449 PGU655448:PGU655449 PQQ655448:PQQ655449 QAM655448:QAM655449 QKI655448:QKI655449 QUE655448:QUE655449 REA655448:REA655449 RNW655448:RNW655449 RXS655448:RXS655449 SHO655448:SHO655449 SRK655448:SRK655449 TBG655448:TBG655449 TLC655448:TLC655449 TUY655448:TUY655449 UEU655448:UEU655449 UOQ655448:UOQ655449 UYM655448:UYM655449 VII655448:VII655449 VSE655448:VSE655449 WCA655448:WCA655449 WLW655448:WLW655449 WVS655448:WVS655449 K720984:K720985 JG720984:JG720985 TC720984:TC720985 ACY720984:ACY720985 AMU720984:AMU720985 AWQ720984:AWQ720985 BGM720984:BGM720985 BQI720984:BQI720985 CAE720984:CAE720985 CKA720984:CKA720985 CTW720984:CTW720985 DDS720984:DDS720985 DNO720984:DNO720985 DXK720984:DXK720985 EHG720984:EHG720985 ERC720984:ERC720985 FAY720984:FAY720985 FKU720984:FKU720985 FUQ720984:FUQ720985 GEM720984:GEM720985 GOI720984:GOI720985 GYE720984:GYE720985 HIA720984:HIA720985 HRW720984:HRW720985 IBS720984:IBS720985 ILO720984:ILO720985 IVK720984:IVK720985 JFG720984:JFG720985 JPC720984:JPC720985 JYY720984:JYY720985 KIU720984:KIU720985 KSQ720984:KSQ720985 LCM720984:LCM720985 LMI720984:LMI720985 LWE720984:LWE720985 MGA720984:MGA720985 MPW720984:MPW720985 MZS720984:MZS720985 NJO720984:NJO720985 NTK720984:NTK720985 ODG720984:ODG720985 ONC720984:ONC720985 OWY720984:OWY720985 PGU720984:PGU720985 PQQ720984:PQQ720985 QAM720984:QAM720985 QKI720984:QKI720985 QUE720984:QUE720985 REA720984:REA720985 RNW720984:RNW720985 RXS720984:RXS720985 SHO720984:SHO720985 SRK720984:SRK720985 TBG720984:TBG720985 TLC720984:TLC720985 TUY720984:TUY720985 UEU720984:UEU720985 UOQ720984:UOQ720985 UYM720984:UYM720985 VII720984:VII720985 VSE720984:VSE720985 WCA720984:WCA720985 WLW720984:WLW720985 WVS720984:WVS720985 K786520:K786521 JG786520:JG786521 TC786520:TC786521 ACY786520:ACY786521 AMU786520:AMU786521 AWQ786520:AWQ786521 BGM786520:BGM786521 BQI786520:BQI786521 CAE786520:CAE786521 CKA786520:CKA786521 CTW786520:CTW786521 DDS786520:DDS786521 DNO786520:DNO786521 DXK786520:DXK786521 EHG786520:EHG786521 ERC786520:ERC786521 FAY786520:FAY786521 FKU786520:FKU786521 FUQ786520:FUQ786521 GEM786520:GEM786521 GOI786520:GOI786521 GYE786520:GYE786521 HIA786520:HIA786521 HRW786520:HRW786521 IBS786520:IBS786521 ILO786520:ILO786521 IVK786520:IVK786521 JFG786520:JFG786521 JPC786520:JPC786521 JYY786520:JYY786521 KIU786520:KIU786521 KSQ786520:KSQ786521 LCM786520:LCM786521 LMI786520:LMI786521 LWE786520:LWE786521 MGA786520:MGA786521 MPW786520:MPW786521 MZS786520:MZS786521 NJO786520:NJO786521 NTK786520:NTK786521 ODG786520:ODG786521 ONC786520:ONC786521 OWY786520:OWY786521 PGU786520:PGU786521 PQQ786520:PQQ786521 QAM786520:QAM786521 QKI786520:QKI786521 QUE786520:QUE786521 REA786520:REA786521 RNW786520:RNW786521 RXS786520:RXS786521 SHO786520:SHO786521 SRK786520:SRK786521 TBG786520:TBG786521 TLC786520:TLC786521 TUY786520:TUY786521 UEU786520:UEU786521 UOQ786520:UOQ786521 UYM786520:UYM786521 VII786520:VII786521 VSE786520:VSE786521 WCA786520:WCA786521 WLW786520:WLW786521 WVS786520:WVS786521 K852056:K852057 JG852056:JG852057 TC852056:TC852057 ACY852056:ACY852057 AMU852056:AMU852057 AWQ852056:AWQ852057 BGM852056:BGM852057 BQI852056:BQI852057 CAE852056:CAE852057 CKA852056:CKA852057 CTW852056:CTW852057 DDS852056:DDS852057 DNO852056:DNO852057 DXK852056:DXK852057 EHG852056:EHG852057 ERC852056:ERC852057 FAY852056:FAY852057 FKU852056:FKU852057 FUQ852056:FUQ852057 GEM852056:GEM852057 GOI852056:GOI852057 GYE852056:GYE852057 HIA852056:HIA852057 HRW852056:HRW852057 IBS852056:IBS852057 ILO852056:ILO852057 IVK852056:IVK852057 JFG852056:JFG852057 JPC852056:JPC852057 JYY852056:JYY852057 KIU852056:KIU852057 KSQ852056:KSQ852057 LCM852056:LCM852057 LMI852056:LMI852057 LWE852056:LWE852057 MGA852056:MGA852057 MPW852056:MPW852057 MZS852056:MZS852057 NJO852056:NJO852057 NTK852056:NTK852057 ODG852056:ODG852057 ONC852056:ONC852057 OWY852056:OWY852057 PGU852056:PGU852057 PQQ852056:PQQ852057 QAM852056:QAM852057 QKI852056:QKI852057 QUE852056:QUE852057 REA852056:REA852057 RNW852056:RNW852057 RXS852056:RXS852057 SHO852056:SHO852057 SRK852056:SRK852057 TBG852056:TBG852057 TLC852056:TLC852057 TUY852056:TUY852057 UEU852056:UEU852057 UOQ852056:UOQ852057 UYM852056:UYM852057 VII852056:VII852057 VSE852056:VSE852057 WCA852056:WCA852057 WLW852056:WLW852057 WVS852056:WVS852057 K917592:K917593 JG917592:JG917593 TC917592:TC917593 ACY917592:ACY917593 AMU917592:AMU917593 AWQ917592:AWQ917593 BGM917592:BGM917593 BQI917592:BQI917593 CAE917592:CAE917593 CKA917592:CKA917593 CTW917592:CTW917593 DDS917592:DDS917593 DNO917592:DNO917593 DXK917592:DXK917593 EHG917592:EHG917593 ERC917592:ERC917593 FAY917592:FAY917593 FKU917592:FKU917593 FUQ917592:FUQ917593 GEM917592:GEM917593 GOI917592:GOI917593 GYE917592:GYE917593 HIA917592:HIA917593 HRW917592:HRW917593 IBS917592:IBS917593 ILO917592:ILO917593 IVK917592:IVK917593 JFG917592:JFG917593 JPC917592:JPC917593 JYY917592:JYY917593 KIU917592:KIU917593 KSQ917592:KSQ917593 LCM917592:LCM917593 LMI917592:LMI917593 LWE917592:LWE917593 MGA917592:MGA917593 MPW917592:MPW917593 MZS917592:MZS917593 NJO917592:NJO917593 NTK917592:NTK917593 ODG917592:ODG917593 ONC917592:ONC917593 OWY917592:OWY917593 PGU917592:PGU917593 PQQ917592:PQQ917593 QAM917592:QAM917593 QKI917592:QKI917593 QUE917592:QUE917593 REA917592:REA917593 RNW917592:RNW917593 RXS917592:RXS917593 SHO917592:SHO917593 SRK917592:SRK917593 TBG917592:TBG917593 TLC917592:TLC917593 TUY917592:TUY917593 UEU917592:UEU917593 UOQ917592:UOQ917593 UYM917592:UYM917593 VII917592:VII917593 VSE917592:VSE917593 WCA917592:WCA917593 WLW917592:WLW917593 WVS917592:WVS917593 K983128:K983129 JG983128:JG983129 TC983128:TC983129 ACY983128:ACY983129 AMU983128:AMU983129 AWQ983128:AWQ983129 BGM983128:BGM983129 BQI983128:BQI983129 CAE983128:CAE983129 CKA983128:CKA983129 CTW983128:CTW983129 DDS983128:DDS983129 DNO983128:DNO983129 DXK983128:DXK983129 EHG983128:EHG983129 ERC983128:ERC983129 FAY983128:FAY983129 FKU983128:FKU983129 FUQ983128:FUQ983129 GEM983128:GEM983129 GOI983128:GOI983129 GYE983128:GYE983129 HIA983128:HIA983129 HRW983128:HRW983129 IBS983128:IBS983129 ILO983128:ILO983129 IVK983128:IVK983129 JFG983128:JFG983129 JPC983128:JPC983129 JYY983128:JYY983129 KIU983128:KIU983129 KSQ983128:KSQ983129 LCM983128:LCM983129 LMI983128:LMI983129 LWE983128:LWE983129 MGA983128:MGA983129 MPW983128:MPW983129 MZS983128:MZS983129 NJO983128:NJO983129 NTK983128:NTK983129 ODG983128:ODG983129 ONC983128:ONC983129 OWY983128:OWY983129 PGU983128:PGU983129 PQQ983128:PQQ983129 QAM983128:QAM983129 QKI983128:QKI983129 QUE983128:QUE983129 REA983128:REA983129 RNW983128:RNW983129 RXS983128:RXS983129 SHO983128:SHO983129 SRK983128:SRK983129 TBG983128:TBG983129 TLC983128:TLC983129 TUY983128:TUY983129 UEU983128:UEU983129 UOQ983128:UOQ983129 UYM983128:UYM983129 VII983128:VII983129 VSE983128:VSE983129 WCA983128:WCA983129 WLW983128:WLW983129 WVS983128:WVS983129 L79 JH79 TD79 ACZ79 AMV79 AWR79 BGN79 BQJ79 CAF79 CKB79 CTX79 DDT79 DNP79 DXL79 EHH79 ERD79 FAZ79 FKV79 FUR79 GEN79 GOJ79 GYF79 HIB79 HRX79 IBT79 ILP79 IVL79 JFH79 JPD79 JYZ79 KIV79 KSR79 LCN79 LMJ79 LWF79 MGB79 MPX79 MZT79 NJP79 NTL79 ODH79 OND79 OWZ79 PGV79 PQR79 QAN79 QKJ79 QUF79 REB79 RNX79 RXT79 SHP79 SRL79 TBH79 TLD79 TUZ79 UEV79 UOR79 UYN79 VIJ79 VSF79 WCB79 WLX79 WVT79 L65615 JH65615 TD65615 ACZ65615 AMV65615 AWR65615 BGN65615 BQJ65615 CAF65615 CKB65615 CTX65615 DDT65615 DNP65615 DXL65615 EHH65615 ERD65615 FAZ65615 FKV65615 FUR65615 GEN65615 GOJ65615 GYF65615 HIB65615 HRX65615 IBT65615 ILP65615 IVL65615 JFH65615 JPD65615 JYZ65615 KIV65615 KSR65615 LCN65615 LMJ65615 LWF65615 MGB65615 MPX65615 MZT65615 NJP65615 NTL65615 ODH65615 OND65615 OWZ65615 PGV65615 PQR65615 QAN65615 QKJ65615 QUF65615 REB65615 RNX65615 RXT65615 SHP65615 SRL65615 TBH65615 TLD65615 TUZ65615 UEV65615 UOR65615 UYN65615 VIJ65615 VSF65615 WCB65615 WLX65615 WVT65615 L131151 JH131151 TD131151 ACZ131151 AMV131151 AWR131151 BGN131151 BQJ131151 CAF131151 CKB131151 CTX131151 DDT131151 DNP131151 DXL131151 EHH131151 ERD131151 FAZ131151 FKV131151 FUR131151 GEN131151 GOJ131151 GYF131151 HIB131151 HRX131151 IBT131151 ILP131151 IVL131151 JFH131151 JPD131151 JYZ131151 KIV131151 KSR131151 LCN131151 LMJ131151 LWF131151 MGB131151 MPX131151 MZT131151 NJP131151 NTL131151 ODH131151 OND131151 OWZ131151 PGV131151 PQR131151 QAN131151 QKJ131151 QUF131151 REB131151 RNX131151 RXT131151 SHP131151 SRL131151 TBH131151 TLD131151 TUZ131151 UEV131151 UOR131151 UYN131151 VIJ131151 VSF131151 WCB131151 WLX131151 WVT131151 L196687 JH196687 TD196687 ACZ196687 AMV196687 AWR196687 BGN196687 BQJ196687 CAF196687 CKB196687 CTX196687 DDT196687 DNP196687 DXL196687 EHH196687 ERD196687 FAZ196687 FKV196687 FUR196687 GEN196687 GOJ196687 GYF196687 HIB196687 HRX196687 IBT196687 ILP196687 IVL196687 JFH196687 JPD196687 JYZ196687 KIV196687 KSR196687 LCN196687 LMJ196687 LWF196687 MGB196687 MPX196687 MZT196687 NJP196687 NTL196687 ODH196687 OND196687 OWZ196687 PGV196687 PQR196687 QAN196687 QKJ196687 QUF196687 REB196687 RNX196687 RXT196687 SHP196687 SRL196687 TBH196687 TLD196687 TUZ196687 UEV196687 UOR196687 UYN196687 VIJ196687 VSF196687 WCB196687 WLX196687 WVT196687 L262223 JH262223 TD262223 ACZ262223 AMV262223 AWR262223 BGN262223 BQJ262223 CAF262223 CKB262223 CTX262223 DDT262223 DNP262223 DXL262223 EHH262223 ERD262223 FAZ262223 FKV262223 FUR262223 GEN262223 GOJ262223 GYF262223 HIB262223 HRX262223 IBT262223 ILP262223 IVL262223 JFH262223 JPD262223 JYZ262223 KIV262223 KSR262223 LCN262223 LMJ262223 LWF262223 MGB262223 MPX262223 MZT262223 NJP262223 NTL262223 ODH262223 OND262223 OWZ262223 PGV262223 PQR262223 QAN262223 QKJ262223 QUF262223 REB262223 RNX262223 RXT262223 SHP262223 SRL262223 TBH262223 TLD262223 TUZ262223 UEV262223 UOR262223 UYN262223 VIJ262223 VSF262223 WCB262223 WLX262223 WVT262223 L327759 JH327759 TD327759 ACZ327759 AMV327759 AWR327759 BGN327759 BQJ327759 CAF327759 CKB327759 CTX327759 DDT327759 DNP327759 DXL327759 EHH327759 ERD327759 FAZ327759 FKV327759 FUR327759 GEN327759 GOJ327759 GYF327759 HIB327759 HRX327759 IBT327759 ILP327759 IVL327759 JFH327759 JPD327759 JYZ327759 KIV327759 KSR327759 LCN327759 LMJ327759 LWF327759 MGB327759 MPX327759 MZT327759 NJP327759 NTL327759 ODH327759 OND327759 OWZ327759 PGV327759 PQR327759 QAN327759 QKJ327759 QUF327759 REB327759 RNX327759 RXT327759 SHP327759 SRL327759 TBH327759 TLD327759 TUZ327759 UEV327759 UOR327759 UYN327759 VIJ327759 VSF327759 WCB327759 WLX327759 WVT327759 L393295 JH393295 TD393295 ACZ393295 AMV393295 AWR393295 BGN393295 BQJ393295 CAF393295 CKB393295 CTX393295 DDT393295 DNP393295 DXL393295 EHH393295 ERD393295 FAZ393295 FKV393295 FUR393295 GEN393295 GOJ393295 GYF393295 HIB393295 HRX393295 IBT393295 ILP393295 IVL393295 JFH393295 JPD393295 JYZ393295 KIV393295 KSR393295 LCN393295 LMJ393295 LWF393295 MGB393295 MPX393295 MZT393295 NJP393295 NTL393295 ODH393295 OND393295 OWZ393295 PGV393295 PQR393295 QAN393295 QKJ393295 QUF393295 REB393295 RNX393295 RXT393295 SHP393295 SRL393295 TBH393295 TLD393295 TUZ393295 UEV393295 UOR393295 UYN393295 VIJ393295 VSF393295 WCB393295 WLX393295 WVT393295 L458831 JH458831 TD458831 ACZ458831 AMV458831 AWR458831 BGN458831 BQJ458831 CAF458831 CKB458831 CTX458831 DDT458831 DNP458831 DXL458831 EHH458831 ERD458831 FAZ458831 FKV458831 FUR458831 GEN458831 GOJ458831 GYF458831 HIB458831 HRX458831 IBT458831 ILP458831 IVL458831 JFH458831 JPD458831 JYZ458831 KIV458831 KSR458831 LCN458831 LMJ458831 LWF458831 MGB458831 MPX458831 MZT458831 NJP458831 NTL458831 ODH458831 OND458831 OWZ458831 PGV458831 PQR458831 QAN458831 QKJ458831 QUF458831 REB458831 RNX458831 RXT458831 SHP458831 SRL458831 TBH458831 TLD458831 TUZ458831 UEV458831 UOR458831 UYN458831 VIJ458831 VSF458831 WCB458831 WLX458831 WVT458831 L524367 JH524367 TD524367 ACZ524367 AMV524367 AWR524367 BGN524367 BQJ524367 CAF524367 CKB524367 CTX524367 DDT524367 DNP524367 DXL524367 EHH524367 ERD524367 FAZ524367 FKV524367 FUR524367 GEN524367 GOJ524367 GYF524367 HIB524367 HRX524367 IBT524367 ILP524367 IVL524367 JFH524367 JPD524367 JYZ524367 KIV524367 KSR524367 LCN524367 LMJ524367 LWF524367 MGB524367 MPX524367 MZT524367 NJP524367 NTL524367 ODH524367 OND524367 OWZ524367 PGV524367 PQR524367 QAN524367 QKJ524367 QUF524367 REB524367 RNX524367 RXT524367 SHP524367 SRL524367 TBH524367 TLD524367 TUZ524367 UEV524367 UOR524367 UYN524367 VIJ524367 VSF524367 WCB524367 WLX524367 WVT524367 L589903 JH589903 TD589903 ACZ589903 AMV589903 AWR589903 BGN589903 BQJ589903 CAF589903 CKB589903 CTX589903 DDT589903 DNP589903 DXL589903 EHH589903 ERD589903 FAZ589903 FKV589903 FUR589903 GEN589903 GOJ589903 GYF589903 HIB589903 HRX589903 IBT589903 ILP589903 IVL589903 JFH589903 JPD589903 JYZ589903 KIV589903 KSR589903 LCN589903 LMJ589903 LWF589903 MGB589903 MPX589903 MZT589903 NJP589903 NTL589903 ODH589903 OND589903 OWZ589903 PGV589903 PQR589903 QAN589903 QKJ589903 QUF589903 REB589903 RNX589903 RXT589903 SHP589903 SRL589903 TBH589903 TLD589903 TUZ589903 UEV589903 UOR589903 UYN589903 VIJ589903 VSF589903 WCB589903 WLX589903 WVT589903 L655439 JH655439 TD655439 ACZ655439 AMV655439 AWR655439 BGN655439 BQJ655439 CAF655439 CKB655439 CTX655439 DDT655439 DNP655439 DXL655439 EHH655439 ERD655439 FAZ655439 FKV655439 FUR655439 GEN655439 GOJ655439 GYF655439 HIB655439 HRX655439 IBT655439 ILP655439 IVL655439 JFH655439 JPD655439 JYZ655439 KIV655439 KSR655439 LCN655439 LMJ655439 LWF655439 MGB655439 MPX655439 MZT655439 NJP655439 NTL655439 ODH655439 OND655439 OWZ655439 PGV655439 PQR655439 QAN655439 QKJ655439 QUF655439 REB655439 RNX655439 RXT655439 SHP655439 SRL655439 TBH655439 TLD655439 TUZ655439 UEV655439 UOR655439 UYN655439 VIJ655439 VSF655439 WCB655439 WLX655439 WVT655439 L720975 JH720975 TD720975 ACZ720975 AMV720975 AWR720975 BGN720975 BQJ720975 CAF720975 CKB720975 CTX720975 DDT720975 DNP720975 DXL720975 EHH720975 ERD720975 FAZ720975 FKV720975 FUR720975 GEN720975 GOJ720975 GYF720975 HIB720975 HRX720975 IBT720975 ILP720975 IVL720975 JFH720975 JPD720975 JYZ720975 KIV720975 KSR720975 LCN720975 LMJ720975 LWF720975 MGB720975 MPX720975 MZT720975 NJP720975 NTL720975 ODH720975 OND720975 OWZ720975 PGV720975 PQR720975 QAN720975 QKJ720975 QUF720975 REB720975 RNX720975 RXT720975 SHP720975 SRL720975 TBH720975 TLD720975 TUZ720975 UEV720975 UOR720975 UYN720975 VIJ720975 VSF720975 WCB720975 WLX720975 WVT720975 L786511 JH786511 TD786511 ACZ786511 AMV786511 AWR786511 BGN786511 BQJ786511 CAF786511 CKB786511 CTX786511 DDT786511 DNP786511 DXL786511 EHH786511 ERD786511 FAZ786511 FKV786511 FUR786511 GEN786511 GOJ786511 GYF786511 HIB786511 HRX786511 IBT786511 ILP786511 IVL786511 JFH786511 JPD786511 JYZ786511 KIV786511 KSR786511 LCN786511 LMJ786511 LWF786511 MGB786511 MPX786511 MZT786511 NJP786511 NTL786511 ODH786511 OND786511 OWZ786511 PGV786511 PQR786511 QAN786511 QKJ786511 QUF786511 REB786511 RNX786511 RXT786511 SHP786511 SRL786511 TBH786511 TLD786511 TUZ786511 UEV786511 UOR786511 UYN786511 VIJ786511 VSF786511 WCB786511 WLX786511 WVT786511 L852047 JH852047 TD852047 ACZ852047 AMV852047 AWR852047 BGN852047 BQJ852047 CAF852047 CKB852047 CTX852047 DDT852047 DNP852047 DXL852047 EHH852047 ERD852047 FAZ852047 FKV852047 FUR852047 GEN852047 GOJ852047 GYF852047 HIB852047 HRX852047 IBT852047 ILP852047 IVL852047 JFH852047 JPD852047 JYZ852047 KIV852047 KSR852047 LCN852047 LMJ852047 LWF852047 MGB852047 MPX852047 MZT852047 NJP852047 NTL852047 ODH852047 OND852047 OWZ852047 PGV852047 PQR852047 QAN852047 QKJ852047 QUF852047 REB852047 RNX852047 RXT852047 SHP852047 SRL852047 TBH852047 TLD852047 TUZ852047 UEV852047 UOR852047 UYN852047 VIJ852047 VSF852047 WCB852047 WLX852047 WVT852047 L917583 JH917583 TD917583 ACZ917583 AMV917583 AWR917583 BGN917583 BQJ917583 CAF917583 CKB917583 CTX917583 DDT917583 DNP917583 DXL917583 EHH917583 ERD917583 FAZ917583 FKV917583 FUR917583 GEN917583 GOJ917583 GYF917583 HIB917583 HRX917583 IBT917583 ILP917583 IVL917583 JFH917583 JPD917583 JYZ917583 KIV917583 KSR917583 LCN917583 LMJ917583 LWF917583 MGB917583 MPX917583 MZT917583 NJP917583 NTL917583 ODH917583 OND917583 OWZ917583 PGV917583 PQR917583 QAN917583 QKJ917583 QUF917583 REB917583 RNX917583 RXT917583 SHP917583 SRL917583 TBH917583 TLD917583 TUZ917583 UEV917583 UOR917583 UYN917583 VIJ917583 VSF917583 WCB917583 WLX917583 WVT917583 L983119 JH983119 TD983119 ACZ983119 AMV983119 AWR983119 BGN983119 BQJ983119 CAF983119 CKB983119 CTX983119 DDT983119 DNP983119 DXL983119 EHH983119 ERD983119 FAZ983119 FKV983119 FUR983119 GEN983119 GOJ983119 GYF983119 HIB983119 HRX983119 IBT983119 ILP983119 IVL983119 JFH983119 JPD983119 JYZ983119 KIV983119 KSR983119 LCN983119 LMJ983119 LWF983119 MGB983119 MPX983119 MZT983119 NJP983119 NTL983119 ODH983119 OND983119 OWZ983119 PGV983119 PQR983119 QAN983119 QKJ983119 QUF983119 REB983119 RNX983119 RXT983119 SHP983119 SRL983119 TBH983119 TLD983119 TUZ983119 UEV983119 UOR983119 UYN983119 VIJ983119 VSF983119 WCB983119 WLX983119 WVT983119 K103 JG103 TC103 ACY103 AMU103 AWQ103 BGM103 BQI103 CAE103 CKA103 CTW103 DDS103 DNO103 DXK103 EHG103 ERC103 FAY103 FKU103 FUQ103 GEM103 GOI103 GYE103 HIA103 HRW103 IBS103 ILO103 IVK103 JFG103 JPC103 JYY103 KIU103 KSQ103 LCM103 LMI103 LWE103 MGA103 MPW103 MZS103 NJO103 NTK103 ODG103 ONC103 OWY103 PGU103 PQQ103 QAM103 QKI103 QUE103 REA103 RNW103 RXS103 SHO103 SRK103 TBG103 TLC103 TUY103 UEU103 UOQ103 UYM103 VII103 VSE103 WCA103 WLW103 WVS103 K65639 JG65639 TC65639 ACY65639 AMU65639 AWQ65639 BGM65639 BQI65639 CAE65639 CKA65639 CTW65639 DDS65639 DNO65639 DXK65639 EHG65639 ERC65639 FAY65639 FKU65639 FUQ65639 GEM65639 GOI65639 GYE65639 HIA65639 HRW65639 IBS65639 ILO65639 IVK65639 JFG65639 JPC65639 JYY65639 KIU65639 KSQ65639 LCM65639 LMI65639 LWE65639 MGA65639 MPW65639 MZS65639 NJO65639 NTK65639 ODG65639 ONC65639 OWY65639 PGU65639 PQQ65639 QAM65639 QKI65639 QUE65639 REA65639 RNW65639 RXS65639 SHO65639 SRK65639 TBG65639 TLC65639 TUY65639 UEU65639 UOQ65639 UYM65639 VII65639 VSE65639 WCA65639 WLW65639 WVS65639 K131175 JG131175 TC131175 ACY131175 AMU131175 AWQ131175 BGM131175 BQI131175 CAE131175 CKA131175 CTW131175 DDS131175 DNO131175 DXK131175 EHG131175 ERC131175 FAY131175 FKU131175 FUQ131175 GEM131175 GOI131175 GYE131175 HIA131175 HRW131175 IBS131175 ILO131175 IVK131175 JFG131175 JPC131175 JYY131175 KIU131175 KSQ131175 LCM131175 LMI131175 LWE131175 MGA131175 MPW131175 MZS131175 NJO131175 NTK131175 ODG131175 ONC131175 OWY131175 PGU131175 PQQ131175 QAM131175 QKI131175 QUE131175 REA131175 RNW131175 RXS131175 SHO131175 SRK131175 TBG131175 TLC131175 TUY131175 UEU131175 UOQ131175 UYM131175 VII131175 VSE131175 WCA131175 WLW131175 WVS131175 K196711 JG196711 TC196711 ACY196711 AMU196711 AWQ196711 BGM196711 BQI196711 CAE196711 CKA196711 CTW196711 DDS196711 DNO196711 DXK196711 EHG196711 ERC196711 FAY196711 FKU196711 FUQ196711 GEM196711 GOI196711 GYE196711 HIA196711 HRW196711 IBS196711 ILO196711 IVK196711 JFG196711 JPC196711 JYY196711 KIU196711 KSQ196711 LCM196711 LMI196711 LWE196711 MGA196711 MPW196711 MZS196711 NJO196711 NTK196711 ODG196711 ONC196711 OWY196711 PGU196711 PQQ196711 QAM196711 QKI196711 QUE196711 REA196711 RNW196711 RXS196711 SHO196711 SRK196711 TBG196711 TLC196711 TUY196711 UEU196711 UOQ196711 UYM196711 VII196711 VSE196711 WCA196711 WLW196711 WVS196711 K262247 JG262247 TC262247 ACY262247 AMU262247 AWQ262247 BGM262247 BQI262247 CAE262247 CKA262247 CTW262247 DDS262247 DNO262247 DXK262247 EHG262247 ERC262247 FAY262247 FKU262247 FUQ262247 GEM262247 GOI262247 GYE262247 HIA262247 HRW262247 IBS262247 ILO262247 IVK262247 JFG262247 JPC262247 JYY262247 KIU262247 KSQ262247 LCM262247 LMI262247 LWE262247 MGA262247 MPW262247 MZS262247 NJO262247 NTK262247 ODG262247 ONC262247 OWY262247 PGU262247 PQQ262247 QAM262247 QKI262247 QUE262247 REA262247 RNW262247 RXS262247 SHO262247 SRK262247 TBG262247 TLC262247 TUY262247 UEU262247 UOQ262247 UYM262247 VII262247 VSE262247 WCA262247 WLW262247 WVS262247 K327783 JG327783 TC327783 ACY327783 AMU327783 AWQ327783 BGM327783 BQI327783 CAE327783 CKA327783 CTW327783 DDS327783 DNO327783 DXK327783 EHG327783 ERC327783 FAY327783 FKU327783 FUQ327783 GEM327783 GOI327783 GYE327783 HIA327783 HRW327783 IBS327783 ILO327783 IVK327783 JFG327783 JPC327783 JYY327783 KIU327783 KSQ327783 LCM327783 LMI327783 LWE327783 MGA327783 MPW327783 MZS327783 NJO327783 NTK327783 ODG327783 ONC327783 OWY327783 PGU327783 PQQ327783 QAM327783 QKI327783 QUE327783 REA327783 RNW327783 RXS327783 SHO327783 SRK327783 TBG327783 TLC327783 TUY327783 UEU327783 UOQ327783 UYM327783 VII327783 VSE327783 WCA327783 WLW327783 WVS327783 K393319 JG393319 TC393319 ACY393319 AMU393319 AWQ393319 BGM393319 BQI393319 CAE393319 CKA393319 CTW393319 DDS393319 DNO393319 DXK393319 EHG393319 ERC393319 FAY393319 FKU393319 FUQ393319 GEM393319 GOI393319 GYE393319 HIA393319 HRW393319 IBS393319 ILO393319 IVK393319 JFG393319 JPC393319 JYY393319 KIU393319 KSQ393319 LCM393319 LMI393319 LWE393319 MGA393319 MPW393319 MZS393319 NJO393319 NTK393319 ODG393319 ONC393319 OWY393319 PGU393319 PQQ393319 QAM393319 QKI393319 QUE393319 REA393319 RNW393319 RXS393319 SHO393319 SRK393319 TBG393319 TLC393319 TUY393319 UEU393319 UOQ393319 UYM393319 VII393319 VSE393319 WCA393319 WLW393319 WVS393319 K458855 JG458855 TC458855 ACY458855 AMU458855 AWQ458855 BGM458855 BQI458855 CAE458855 CKA458855 CTW458855 DDS458855 DNO458855 DXK458855 EHG458855 ERC458855 FAY458855 FKU458855 FUQ458855 GEM458855 GOI458855 GYE458855 HIA458855 HRW458855 IBS458855 ILO458855 IVK458855 JFG458855 JPC458855 JYY458855 KIU458855 KSQ458855 LCM458855 LMI458855 LWE458855 MGA458855 MPW458855 MZS458855 NJO458855 NTK458855 ODG458855 ONC458855 OWY458855 PGU458855 PQQ458855 QAM458855 QKI458855 QUE458855 REA458855 RNW458855 RXS458855 SHO458855 SRK458855 TBG458855 TLC458855 TUY458855 UEU458855 UOQ458855 UYM458855 VII458855 VSE458855 WCA458855 WLW458855 WVS458855 K524391 JG524391 TC524391 ACY524391 AMU524391 AWQ524391 BGM524391 BQI524391 CAE524391 CKA524391 CTW524391 DDS524391 DNO524391 DXK524391 EHG524391 ERC524391 FAY524391 FKU524391 FUQ524391 GEM524391 GOI524391 GYE524391 HIA524391 HRW524391 IBS524391 ILO524391 IVK524391 JFG524391 JPC524391 JYY524391 KIU524391 KSQ524391 LCM524391 LMI524391 LWE524391 MGA524391 MPW524391 MZS524391 NJO524391 NTK524391 ODG524391 ONC524391 OWY524391 PGU524391 PQQ524391 QAM524391 QKI524391 QUE524391 REA524391 RNW524391 RXS524391 SHO524391 SRK524391 TBG524391 TLC524391 TUY524391 UEU524391 UOQ524391 UYM524391 VII524391 VSE524391 WCA524391 WLW524391 WVS524391 K589927 JG589927 TC589927 ACY589927 AMU589927 AWQ589927 BGM589927 BQI589927 CAE589927 CKA589927 CTW589927 DDS589927 DNO589927 DXK589927 EHG589927 ERC589927 FAY589927 FKU589927 FUQ589927 GEM589927 GOI589927 GYE589927 HIA589927 HRW589927 IBS589927 ILO589927 IVK589927 JFG589927 JPC589927 JYY589927 KIU589927 KSQ589927 LCM589927 LMI589927 LWE589927 MGA589927 MPW589927 MZS589927 NJO589927 NTK589927 ODG589927 ONC589927 OWY589927 PGU589927 PQQ589927 QAM589927 QKI589927 QUE589927 REA589927 RNW589927 RXS589927 SHO589927 SRK589927 TBG589927 TLC589927 TUY589927 UEU589927 UOQ589927 UYM589927 VII589927 VSE589927 WCA589927 WLW589927 WVS589927 K655463 JG655463 TC655463 ACY655463 AMU655463 AWQ655463 BGM655463 BQI655463 CAE655463 CKA655463 CTW655463 DDS655463 DNO655463 DXK655463 EHG655463 ERC655463 FAY655463 FKU655463 FUQ655463 GEM655463 GOI655463 GYE655463 HIA655463 HRW655463 IBS655463 ILO655463 IVK655463 JFG655463 JPC655463 JYY655463 KIU655463 KSQ655463 LCM655463 LMI655463 LWE655463 MGA655463 MPW655463 MZS655463 NJO655463 NTK655463 ODG655463 ONC655463 OWY655463 PGU655463 PQQ655463 QAM655463 QKI655463 QUE655463 REA655463 RNW655463 RXS655463 SHO655463 SRK655463 TBG655463 TLC655463 TUY655463 UEU655463 UOQ655463 UYM655463 VII655463 VSE655463 WCA655463 WLW655463 WVS655463 K720999 JG720999 TC720999 ACY720999 AMU720999 AWQ720999 BGM720999 BQI720999 CAE720999 CKA720999 CTW720999 DDS720999 DNO720999 DXK720999 EHG720999 ERC720999 FAY720999 FKU720999 FUQ720999 GEM720999 GOI720999 GYE720999 HIA720999 HRW720999 IBS720999 ILO720999 IVK720999 JFG720999 JPC720999 JYY720999 KIU720999 KSQ720999 LCM720999 LMI720999 LWE720999 MGA720999 MPW720999 MZS720999 NJO720999 NTK720999 ODG720999 ONC720999 OWY720999 PGU720999 PQQ720999 QAM720999 QKI720999 QUE720999 REA720999 RNW720999 RXS720999 SHO720999 SRK720999 TBG720999 TLC720999 TUY720999 UEU720999 UOQ720999 UYM720999 VII720999 VSE720999 WCA720999 WLW720999 WVS720999 K786535 JG786535 TC786535 ACY786535 AMU786535 AWQ786535 BGM786535 BQI786535 CAE786535 CKA786535 CTW786535 DDS786535 DNO786535 DXK786535 EHG786535 ERC786535 FAY786535 FKU786535 FUQ786535 GEM786535 GOI786535 GYE786535 HIA786535 HRW786535 IBS786535 ILO786535 IVK786535 JFG786535 JPC786535 JYY786535 KIU786535 KSQ786535 LCM786535 LMI786535 LWE786535 MGA786535 MPW786535 MZS786535 NJO786535 NTK786535 ODG786535 ONC786535 OWY786535 PGU786535 PQQ786535 QAM786535 QKI786535 QUE786535 REA786535 RNW786535 RXS786535 SHO786535 SRK786535 TBG786535 TLC786535 TUY786535 UEU786535 UOQ786535 UYM786535 VII786535 VSE786535 WCA786535 WLW786535 WVS786535 K852071 JG852071 TC852071 ACY852071 AMU852071 AWQ852071 BGM852071 BQI852071 CAE852071 CKA852071 CTW852071 DDS852071 DNO852071 DXK852071 EHG852071 ERC852071 FAY852071 FKU852071 FUQ852071 GEM852071 GOI852071 GYE852071 HIA852071 HRW852071 IBS852071 ILO852071 IVK852071 JFG852071 JPC852071 JYY852071 KIU852071 KSQ852071 LCM852071 LMI852071 LWE852071 MGA852071 MPW852071 MZS852071 NJO852071 NTK852071 ODG852071 ONC852071 OWY852071 PGU852071 PQQ852071 QAM852071 QKI852071 QUE852071 REA852071 RNW852071 RXS852071 SHO852071 SRK852071 TBG852071 TLC852071 TUY852071 UEU852071 UOQ852071 UYM852071 VII852071 VSE852071 WCA852071 WLW852071 WVS852071 K917607 JG917607 TC917607 ACY917607 AMU917607 AWQ917607 BGM917607 BQI917607 CAE917607 CKA917607 CTW917607 DDS917607 DNO917607 DXK917607 EHG917607 ERC917607 FAY917607 FKU917607 FUQ917607 GEM917607 GOI917607 GYE917607 HIA917607 HRW917607 IBS917607 ILO917607 IVK917607 JFG917607 JPC917607 JYY917607 KIU917607 KSQ917607 LCM917607 LMI917607 LWE917607 MGA917607 MPW917607 MZS917607 NJO917607 NTK917607 ODG917607 ONC917607 OWY917607 PGU917607 PQQ917607 QAM917607 QKI917607 QUE917607 REA917607 RNW917607 RXS917607 SHO917607 SRK917607 TBG917607 TLC917607 TUY917607 UEU917607 UOQ917607 UYM917607 VII917607 VSE917607 WCA917607 WLW917607 WVS917607 K983143 JG983143 TC983143 ACY983143 AMU983143 AWQ983143 BGM983143 BQI983143 CAE983143 CKA983143 CTW983143 DDS983143 DNO983143 DXK983143 EHG983143 ERC983143 FAY983143 FKU983143 FUQ983143 GEM983143 GOI983143 GYE983143 HIA983143 HRW983143 IBS983143 ILO983143 IVK983143 JFG983143 JPC983143 JYY983143 KIU983143 KSQ983143 LCM983143 LMI983143 LWE983143 MGA983143 MPW983143 MZS983143 NJO983143 NTK983143 ODG983143 ONC983143 OWY983143 PGU983143 PQQ983143 QAM983143 QKI983143 QUE983143 REA983143 RNW983143 RXS983143 SHO983143 SRK983143 TBG983143 TLC983143 TUY983143 UEU983143 UOQ983143 UYM983143 VII983143 VSE983143 WCA983143 WLW983143 WVS983143 K28:K29 JG28:JG29 TC28:TC29 ACY28:ACY29 AMU28:AMU29 AWQ28:AWQ29 BGM28:BGM29 BQI28:BQI29 CAE28:CAE29 CKA28:CKA29 CTW28:CTW29 DDS28:DDS29 DNO28:DNO29 DXK28:DXK29 EHG28:EHG29 ERC28:ERC29 FAY28:FAY29 FKU28:FKU29 FUQ28:FUQ29 GEM28:GEM29 GOI28:GOI29 GYE28:GYE29 HIA28:HIA29 HRW28:HRW29 IBS28:IBS29 ILO28:ILO29 IVK28:IVK29 JFG28:JFG29 JPC28:JPC29 JYY28:JYY29 KIU28:KIU29 KSQ28:KSQ29 LCM28:LCM29 LMI28:LMI29 LWE28:LWE29 MGA28:MGA29 MPW28:MPW29 MZS28:MZS29 NJO28:NJO29 NTK28:NTK29 ODG28:ODG29 ONC28:ONC29 OWY28:OWY29 PGU28:PGU29 PQQ28:PQQ29 QAM28:QAM29 QKI28:QKI29 QUE28:QUE29 REA28:REA29 RNW28:RNW29 RXS28:RXS29 SHO28:SHO29 SRK28:SRK29 TBG28:TBG29 TLC28:TLC29 TUY28:TUY29 UEU28:UEU29 UOQ28:UOQ29 UYM28:UYM29 VII28:VII29 VSE28:VSE29 WCA28:WCA29 WLW28:WLW29 WVS28:WVS29 K65564:K65565 JG65564:JG65565 TC65564:TC65565 ACY65564:ACY65565 AMU65564:AMU65565 AWQ65564:AWQ65565 BGM65564:BGM65565 BQI65564:BQI65565 CAE65564:CAE65565 CKA65564:CKA65565 CTW65564:CTW65565 DDS65564:DDS65565 DNO65564:DNO65565 DXK65564:DXK65565 EHG65564:EHG65565 ERC65564:ERC65565 FAY65564:FAY65565 FKU65564:FKU65565 FUQ65564:FUQ65565 GEM65564:GEM65565 GOI65564:GOI65565 GYE65564:GYE65565 HIA65564:HIA65565 HRW65564:HRW65565 IBS65564:IBS65565 ILO65564:ILO65565 IVK65564:IVK65565 JFG65564:JFG65565 JPC65564:JPC65565 JYY65564:JYY65565 KIU65564:KIU65565 KSQ65564:KSQ65565 LCM65564:LCM65565 LMI65564:LMI65565 LWE65564:LWE65565 MGA65564:MGA65565 MPW65564:MPW65565 MZS65564:MZS65565 NJO65564:NJO65565 NTK65564:NTK65565 ODG65564:ODG65565 ONC65564:ONC65565 OWY65564:OWY65565 PGU65564:PGU65565 PQQ65564:PQQ65565 QAM65564:QAM65565 QKI65564:QKI65565 QUE65564:QUE65565 REA65564:REA65565 RNW65564:RNW65565 RXS65564:RXS65565 SHO65564:SHO65565 SRK65564:SRK65565 TBG65564:TBG65565 TLC65564:TLC65565 TUY65564:TUY65565 UEU65564:UEU65565 UOQ65564:UOQ65565 UYM65564:UYM65565 VII65564:VII65565 VSE65564:VSE65565 WCA65564:WCA65565 WLW65564:WLW65565 WVS65564:WVS65565 K131100:K131101 JG131100:JG131101 TC131100:TC131101 ACY131100:ACY131101 AMU131100:AMU131101 AWQ131100:AWQ131101 BGM131100:BGM131101 BQI131100:BQI131101 CAE131100:CAE131101 CKA131100:CKA131101 CTW131100:CTW131101 DDS131100:DDS131101 DNO131100:DNO131101 DXK131100:DXK131101 EHG131100:EHG131101 ERC131100:ERC131101 FAY131100:FAY131101 FKU131100:FKU131101 FUQ131100:FUQ131101 GEM131100:GEM131101 GOI131100:GOI131101 GYE131100:GYE131101 HIA131100:HIA131101 HRW131100:HRW131101 IBS131100:IBS131101 ILO131100:ILO131101 IVK131100:IVK131101 JFG131100:JFG131101 JPC131100:JPC131101 JYY131100:JYY131101 KIU131100:KIU131101 KSQ131100:KSQ131101 LCM131100:LCM131101 LMI131100:LMI131101 LWE131100:LWE131101 MGA131100:MGA131101 MPW131100:MPW131101 MZS131100:MZS131101 NJO131100:NJO131101 NTK131100:NTK131101 ODG131100:ODG131101 ONC131100:ONC131101 OWY131100:OWY131101 PGU131100:PGU131101 PQQ131100:PQQ131101 QAM131100:QAM131101 QKI131100:QKI131101 QUE131100:QUE131101 REA131100:REA131101 RNW131100:RNW131101 RXS131100:RXS131101 SHO131100:SHO131101 SRK131100:SRK131101 TBG131100:TBG131101 TLC131100:TLC131101 TUY131100:TUY131101 UEU131100:UEU131101 UOQ131100:UOQ131101 UYM131100:UYM131101 VII131100:VII131101 VSE131100:VSE131101 WCA131100:WCA131101 WLW131100:WLW131101 WVS131100:WVS131101 K196636:K196637 JG196636:JG196637 TC196636:TC196637 ACY196636:ACY196637 AMU196636:AMU196637 AWQ196636:AWQ196637 BGM196636:BGM196637 BQI196636:BQI196637 CAE196636:CAE196637 CKA196636:CKA196637 CTW196636:CTW196637 DDS196636:DDS196637 DNO196636:DNO196637 DXK196636:DXK196637 EHG196636:EHG196637 ERC196636:ERC196637 FAY196636:FAY196637 FKU196636:FKU196637 FUQ196636:FUQ196637 GEM196636:GEM196637 GOI196636:GOI196637 GYE196636:GYE196637 HIA196636:HIA196637 HRW196636:HRW196637 IBS196636:IBS196637 ILO196636:ILO196637 IVK196636:IVK196637 JFG196636:JFG196637 JPC196636:JPC196637 JYY196636:JYY196637 KIU196636:KIU196637 KSQ196636:KSQ196637 LCM196636:LCM196637 LMI196636:LMI196637 LWE196636:LWE196637 MGA196636:MGA196637 MPW196636:MPW196637 MZS196636:MZS196637 NJO196636:NJO196637 NTK196636:NTK196637 ODG196636:ODG196637 ONC196636:ONC196637 OWY196636:OWY196637 PGU196636:PGU196637 PQQ196636:PQQ196637 QAM196636:QAM196637 QKI196636:QKI196637 QUE196636:QUE196637 REA196636:REA196637 RNW196636:RNW196637 RXS196636:RXS196637 SHO196636:SHO196637 SRK196636:SRK196637 TBG196636:TBG196637 TLC196636:TLC196637 TUY196636:TUY196637 UEU196636:UEU196637 UOQ196636:UOQ196637 UYM196636:UYM196637 VII196636:VII196637 VSE196636:VSE196637 WCA196636:WCA196637 WLW196636:WLW196637 WVS196636:WVS196637 K262172:K262173 JG262172:JG262173 TC262172:TC262173 ACY262172:ACY262173 AMU262172:AMU262173 AWQ262172:AWQ262173 BGM262172:BGM262173 BQI262172:BQI262173 CAE262172:CAE262173 CKA262172:CKA262173 CTW262172:CTW262173 DDS262172:DDS262173 DNO262172:DNO262173 DXK262172:DXK262173 EHG262172:EHG262173 ERC262172:ERC262173 FAY262172:FAY262173 FKU262172:FKU262173 FUQ262172:FUQ262173 GEM262172:GEM262173 GOI262172:GOI262173 GYE262172:GYE262173 HIA262172:HIA262173 HRW262172:HRW262173 IBS262172:IBS262173 ILO262172:ILO262173 IVK262172:IVK262173 JFG262172:JFG262173 JPC262172:JPC262173 JYY262172:JYY262173 KIU262172:KIU262173 KSQ262172:KSQ262173 LCM262172:LCM262173 LMI262172:LMI262173 LWE262172:LWE262173 MGA262172:MGA262173 MPW262172:MPW262173 MZS262172:MZS262173 NJO262172:NJO262173 NTK262172:NTK262173 ODG262172:ODG262173 ONC262172:ONC262173 OWY262172:OWY262173 PGU262172:PGU262173 PQQ262172:PQQ262173 QAM262172:QAM262173 QKI262172:QKI262173 QUE262172:QUE262173 REA262172:REA262173 RNW262172:RNW262173 RXS262172:RXS262173 SHO262172:SHO262173 SRK262172:SRK262173 TBG262172:TBG262173 TLC262172:TLC262173 TUY262172:TUY262173 UEU262172:UEU262173 UOQ262172:UOQ262173 UYM262172:UYM262173 VII262172:VII262173 VSE262172:VSE262173 WCA262172:WCA262173 WLW262172:WLW262173 WVS262172:WVS262173 K327708:K327709 JG327708:JG327709 TC327708:TC327709 ACY327708:ACY327709 AMU327708:AMU327709 AWQ327708:AWQ327709 BGM327708:BGM327709 BQI327708:BQI327709 CAE327708:CAE327709 CKA327708:CKA327709 CTW327708:CTW327709 DDS327708:DDS327709 DNO327708:DNO327709 DXK327708:DXK327709 EHG327708:EHG327709 ERC327708:ERC327709 FAY327708:FAY327709 FKU327708:FKU327709 FUQ327708:FUQ327709 GEM327708:GEM327709 GOI327708:GOI327709 GYE327708:GYE327709 HIA327708:HIA327709 HRW327708:HRW327709 IBS327708:IBS327709 ILO327708:ILO327709 IVK327708:IVK327709 JFG327708:JFG327709 JPC327708:JPC327709 JYY327708:JYY327709 KIU327708:KIU327709 KSQ327708:KSQ327709 LCM327708:LCM327709 LMI327708:LMI327709 LWE327708:LWE327709 MGA327708:MGA327709 MPW327708:MPW327709 MZS327708:MZS327709 NJO327708:NJO327709 NTK327708:NTK327709 ODG327708:ODG327709 ONC327708:ONC327709 OWY327708:OWY327709 PGU327708:PGU327709 PQQ327708:PQQ327709 QAM327708:QAM327709 QKI327708:QKI327709 QUE327708:QUE327709 REA327708:REA327709 RNW327708:RNW327709 RXS327708:RXS327709 SHO327708:SHO327709 SRK327708:SRK327709 TBG327708:TBG327709 TLC327708:TLC327709 TUY327708:TUY327709 UEU327708:UEU327709 UOQ327708:UOQ327709 UYM327708:UYM327709 VII327708:VII327709 VSE327708:VSE327709 WCA327708:WCA327709 WLW327708:WLW327709 WVS327708:WVS327709 K393244:K393245 JG393244:JG393245 TC393244:TC393245 ACY393244:ACY393245 AMU393244:AMU393245 AWQ393244:AWQ393245 BGM393244:BGM393245 BQI393244:BQI393245 CAE393244:CAE393245 CKA393244:CKA393245 CTW393244:CTW393245 DDS393244:DDS393245 DNO393244:DNO393245 DXK393244:DXK393245 EHG393244:EHG393245 ERC393244:ERC393245 FAY393244:FAY393245 FKU393244:FKU393245 FUQ393244:FUQ393245 GEM393244:GEM393245 GOI393244:GOI393245 GYE393244:GYE393245 HIA393244:HIA393245 HRW393244:HRW393245 IBS393244:IBS393245 ILO393244:ILO393245 IVK393244:IVK393245 JFG393244:JFG393245 JPC393244:JPC393245 JYY393244:JYY393245 KIU393244:KIU393245 KSQ393244:KSQ393245 LCM393244:LCM393245 LMI393244:LMI393245 LWE393244:LWE393245 MGA393244:MGA393245 MPW393244:MPW393245 MZS393244:MZS393245 NJO393244:NJO393245 NTK393244:NTK393245 ODG393244:ODG393245 ONC393244:ONC393245 OWY393244:OWY393245 PGU393244:PGU393245 PQQ393244:PQQ393245 QAM393244:QAM393245 QKI393244:QKI393245 QUE393244:QUE393245 REA393244:REA393245 RNW393244:RNW393245 RXS393244:RXS393245 SHO393244:SHO393245 SRK393244:SRK393245 TBG393244:TBG393245 TLC393244:TLC393245 TUY393244:TUY393245 UEU393244:UEU393245 UOQ393244:UOQ393245 UYM393244:UYM393245 VII393244:VII393245 VSE393244:VSE393245 WCA393244:WCA393245 WLW393244:WLW393245 WVS393244:WVS393245 K458780:K458781 JG458780:JG458781 TC458780:TC458781 ACY458780:ACY458781 AMU458780:AMU458781 AWQ458780:AWQ458781 BGM458780:BGM458781 BQI458780:BQI458781 CAE458780:CAE458781 CKA458780:CKA458781 CTW458780:CTW458781 DDS458780:DDS458781 DNO458780:DNO458781 DXK458780:DXK458781 EHG458780:EHG458781 ERC458780:ERC458781 FAY458780:FAY458781 FKU458780:FKU458781 FUQ458780:FUQ458781 GEM458780:GEM458781 GOI458780:GOI458781 GYE458780:GYE458781 HIA458780:HIA458781 HRW458780:HRW458781 IBS458780:IBS458781 ILO458780:ILO458781 IVK458780:IVK458781 JFG458780:JFG458781 JPC458780:JPC458781 JYY458780:JYY458781 KIU458780:KIU458781 KSQ458780:KSQ458781 LCM458780:LCM458781 LMI458780:LMI458781 LWE458780:LWE458781 MGA458780:MGA458781 MPW458780:MPW458781 MZS458780:MZS458781 NJO458780:NJO458781 NTK458780:NTK458781 ODG458780:ODG458781 ONC458780:ONC458781 OWY458780:OWY458781 PGU458780:PGU458781 PQQ458780:PQQ458781 QAM458780:QAM458781 QKI458780:QKI458781 QUE458780:QUE458781 REA458780:REA458781 RNW458780:RNW458781 RXS458780:RXS458781 SHO458780:SHO458781 SRK458780:SRK458781 TBG458780:TBG458781 TLC458780:TLC458781 TUY458780:TUY458781 UEU458780:UEU458781 UOQ458780:UOQ458781 UYM458780:UYM458781 VII458780:VII458781 VSE458780:VSE458781 WCA458780:WCA458781 WLW458780:WLW458781 WVS458780:WVS458781 K524316:K524317 JG524316:JG524317 TC524316:TC524317 ACY524316:ACY524317 AMU524316:AMU524317 AWQ524316:AWQ524317 BGM524316:BGM524317 BQI524316:BQI524317 CAE524316:CAE524317 CKA524316:CKA524317 CTW524316:CTW524317 DDS524316:DDS524317 DNO524316:DNO524317 DXK524316:DXK524317 EHG524316:EHG524317 ERC524316:ERC524317 FAY524316:FAY524317 FKU524316:FKU524317 FUQ524316:FUQ524317 GEM524316:GEM524317 GOI524316:GOI524317 GYE524316:GYE524317 HIA524316:HIA524317 HRW524316:HRW524317 IBS524316:IBS524317 ILO524316:ILO524317 IVK524316:IVK524317 JFG524316:JFG524317 JPC524316:JPC524317 JYY524316:JYY524317 KIU524316:KIU524317 KSQ524316:KSQ524317 LCM524316:LCM524317 LMI524316:LMI524317 LWE524316:LWE524317 MGA524316:MGA524317 MPW524316:MPW524317 MZS524316:MZS524317 NJO524316:NJO524317 NTK524316:NTK524317 ODG524316:ODG524317 ONC524316:ONC524317 OWY524316:OWY524317 PGU524316:PGU524317 PQQ524316:PQQ524317 QAM524316:QAM524317 QKI524316:QKI524317 QUE524316:QUE524317 REA524316:REA524317 RNW524316:RNW524317 RXS524316:RXS524317 SHO524316:SHO524317 SRK524316:SRK524317 TBG524316:TBG524317 TLC524316:TLC524317 TUY524316:TUY524317 UEU524316:UEU524317 UOQ524316:UOQ524317 UYM524316:UYM524317 VII524316:VII524317 VSE524316:VSE524317 WCA524316:WCA524317 WLW524316:WLW524317 WVS524316:WVS524317 K589852:K589853 JG589852:JG589853 TC589852:TC589853 ACY589852:ACY589853 AMU589852:AMU589853 AWQ589852:AWQ589853 BGM589852:BGM589853 BQI589852:BQI589853 CAE589852:CAE589853 CKA589852:CKA589853 CTW589852:CTW589853 DDS589852:DDS589853 DNO589852:DNO589853 DXK589852:DXK589853 EHG589852:EHG589853 ERC589852:ERC589853 FAY589852:FAY589853 FKU589852:FKU589853 FUQ589852:FUQ589853 GEM589852:GEM589853 GOI589852:GOI589853 GYE589852:GYE589853 HIA589852:HIA589853 HRW589852:HRW589853 IBS589852:IBS589853 ILO589852:ILO589853 IVK589852:IVK589853 JFG589852:JFG589853 JPC589852:JPC589853 JYY589852:JYY589853 KIU589852:KIU589853 KSQ589852:KSQ589853 LCM589852:LCM589853 LMI589852:LMI589853 LWE589852:LWE589853 MGA589852:MGA589853 MPW589852:MPW589853 MZS589852:MZS589853 NJO589852:NJO589853 NTK589852:NTK589853 ODG589852:ODG589853 ONC589852:ONC589853 OWY589852:OWY589853 PGU589852:PGU589853 PQQ589852:PQQ589853 QAM589852:QAM589853 QKI589852:QKI589853 QUE589852:QUE589853 REA589852:REA589853 RNW589852:RNW589853 RXS589852:RXS589853 SHO589852:SHO589853 SRK589852:SRK589853 TBG589852:TBG589853 TLC589852:TLC589853 TUY589852:TUY589853 UEU589852:UEU589853 UOQ589852:UOQ589853 UYM589852:UYM589853 VII589852:VII589853 VSE589852:VSE589853 WCA589852:WCA589853 WLW589852:WLW589853 WVS589852:WVS589853 K655388:K655389 JG655388:JG655389 TC655388:TC655389 ACY655388:ACY655389 AMU655388:AMU655389 AWQ655388:AWQ655389 BGM655388:BGM655389 BQI655388:BQI655389 CAE655388:CAE655389 CKA655388:CKA655389 CTW655388:CTW655389 DDS655388:DDS655389 DNO655388:DNO655389 DXK655388:DXK655389 EHG655388:EHG655389 ERC655388:ERC655389 FAY655388:FAY655389 FKU655388:FKU655389 FUQ655388:FUQ655389 GEM655388:GEM655389 GOI655388:GOI655389 GYE655388:GYE655389 HIA655388:HIA655389 HRW655388:HRW655389 IBS655388:IBS655389 ILO655388:ILO655389 IVK655388:IVK655389 JFG655388:JFG655389 JPC655388:JPC655389 JYY655388:JYY655389 KIU655388:KIU655389 KSQ655388:KSQ655389 LCM655388:LCM655389 LMI655388:LMI655389 LWE655388:LWE655389 MGA655388:MGA655389 MPW655388:MPW655389 MZS655388:MZS655389 NJO655388:NJO655389 NTK655388:NTK655389 ODG655388:ODG655389 ONC655388:ONC655389 OWY655388:OWY655389 PGU655388:PGU655389 PQQ655388:PQQ655389 QAM655388:QAM655389 QKI655388:QKI655389 QUE655388:QUE655389 REA655388:REA655389 RNW655388:RNW655389 RXS655388:RXS655389 SHO655388:SHO655389 SRK655388:SRK655389 TBG655388:TBG655389 TLC655388:TLC655389 TUY655388:TUY655389 UEU655388:UEU655389 UOQ655388:UOQ655389 UYM655388:UYM655389 VII655388:VII655389 VSE655388:VSE655389 WCA655388:WCA655389 WLW655388:WLW655389 WVS655388:WVS655389 K720924:K720925 JG720924:JG720925 TC720924:TC720925 ACY720924:ACY720925 AMU720924:AMU720925 AWQ720924:AWQ720925 BGM720924:BGM720925 BQI720924:BQI720925 CAE720924:CAE720925 CKA720924:CKA720925 CTW720924:CTW720925 DDS720924:DDS720925 DNO720924:DNO720925 DXK720924:DXK720925 EHG720924:EHG720925 ERC720924:ERC720925 FAY720924:FAY720925 FKU720924:FKU720925 FUQ720924:FUQ720925 GEM720924:GEM720925 GOI720924:GOI720925 GYE720924:GYE720925 HIA720924:HIA720925 HRW720924:HRW720925 IBS720924:IBS720925 ILO720924:ILO720925 IVK720924:IVK720925 JFG720924:JFG720925 JPC720924:JPC720925 JYY720924:JYY720925 KIU720924:KIU720925 KSQ720924:KSQ720925 LCM720924:LCM720925 LMI720924:LMI720925 LWE720924:LWE720925 MGA720924:MGA720925 MPW720924:MPW720925 MZS720924:MZS720925 NJO720924:NJO720925 NTK720924:NTK720925 ODG720924:ODG720925 ONC720924:ONC720925 OWY720924:OWY720925 PGU720924:PGU720925 PQQ720924:PQQ720925 QAM720924:QAM720925 QKI720924:QKI720925 QUE720924:QUE720925 REA720924:REA720925 RNW720924:RNW720925 RXS720924:RXS720925 SHO720924:SHO720925 SRK720924:SRK720925 TBG720924:TBG720925 TLC720924:TLC720925 TUY720924:TUY720925 UEU720924:UEU720925 UOQ720924:UOQ720925 UYM720924:UYM720925 VII720924:VII720925 VSE720924:VSE720925 WCA720924:WCA720925 WLW720924:WLW720925 WVS720924:WVS720925 K786460:K786461 JG786460:JG786461 TC786460:TC786461 ACY786460:ACY786461 AMU786460:AMU786461 AWQ786460:AWQ786461 BGM786460:BGM786461 BQI786460:BQI786461 CAE786460:CAE786461 CKA786460:CKA786461 CTW786460:CTW786461 DDS786460:DDS786461 DNO786460:DNO786461 DXK786460:DXK786461 EHG786460:EHG786461 ERC786460:ERC786461 FAY786460:FAY786461 FKU786460:FKU786461 FUQ786460:FUQ786461 GEM786460:GEM786461 GOI786460:GOI786461 GYE786460:GYE786461 HIA786460:HIA786461 HRW786460:HRW786461 IBS786460:IBS786461 ILO786460:ILO786461 IVK786460:IVK786461 JFG786460:JFG786461 JPC786460:JPC786461 JYY786460:JYY786461 KIU786460:KIU786461 KSQ786460:KSQ786461 LCM786460:LCM786461 LMI786460:LMI786461 LWE786460:LWE786461 MGA786460:MGA786461 MPW786460:MPW786461 MZS786460:MZS786461 NJO786460:NJO786461 NTK786460:NTK786461 ODG786460:ODG786461 ONC786460:ONC786461 OWY786460:OWY786461 PGU786460:PGU786461 PQQ786460:PQQ786461 QAM786460:QAM786461 QKI786460:QKI786461 QUE786460:QUE786461 REA786460:REA786461 RNW786460:RNW786461 RXS786460:RXS786461 SHO786460:SHO786461 SRK786460:SRK786461 TBG786460:TBG786461 TLC786460:TLC786461 TUY786460:TUY786461 UEU786460:UEU786461 UOQ786460:UOQ786461 UYM786460:UYM786461 VII786460:VII786461 VSE786460:VSE786461 WCA786460:WCA786461 WLW786460:WLW786461 WVS786460:WVS786461 K851996:K851997 JG851996:JG851997 TC851996:TC851997 ACY851996:ACY851997 AMU851996:AMU851997 AWQ851996:AWQ851997 BGM851996:BGM851997 BQI851996:BQI851997 CAE851996:CAE851997 CKA851996:CKA851997 CTW851996:CTW851997 DDS851996:DDS851997 DNO851996:DNO851997 DXK851996:DXK851997 EHG851996:EHG851997 ERC851996:ERC851997 FAY851996:FAY851997 FKU851996:FKU851997 FUQ851996:FUQ851997 GEM851996:GEM851997 GOI851996:GOI851997 GYE851996:GYE851997 HIA851996:HIA851997 HRW851996:HRW851997 IBS851996:IBS851997 ILO851996:ILO851997 IVK851996:IVK851997 JFG851996:JFG851997 JPC851996:JPC851997 JYY851996:JYY851997 KIU851996:KIU851997 KSQ851996:KSQ851997 LCM851996:LCM851997 LMI851996:LMI851997 LWE851996:LWE851997 MGA851996:MGA851997 MPW851996:MPW851997 MZS851996:MZS851997 NJO851996:NJO851997 NTK851996:NTK851997 ODG851996:ODG851997 ONC851996:ONC851997 OWY851996:OWY851997 PGU851996:PGU851997 PQQ851996:PQQ851997 QAM851996:QAM851997 QKI851996:QKI851997 QUE851996:QUE851997 REA851996:REA851997 RNW851996:RNW851997 RXS851996:RXS851997 SHO851996:SHO851997 SRK851996:SRK851997 TBG851996:TBG851997 TLC851996:TLC851997 TUY851996:TUY851997 UEU851996:UEU851997 UOQ851996:UOQ851997 UYM851996:UYM851997 VII851996:VII851997 VSE851996:VSE851997 WCA851996:WCA851997 WLW851996:WLW851997 WVS851996:WVS851997 K917532:K917533 JG917532:JG917533 TC917532:TC917533 ACY917532:ACY917533 AMU917532:AMU917533 AWQ917532:AWQ917533 BGM917532:BGM917533 BQI917532:BQI917533 CAE917532:CAE917533 CKA917532:CKA917533 CTW917532:CTW917533 DDS917532:DDS917533 DNO917532:DNO917533 DXK917532:DXK917533 EHG917532:EHG917533 ERC917532:ERC917533 FAY917532:FAY917533 FKU917532:FKU917533 FUQ917532:FUQ917533 GEM917532:GEM917533 GOI917532:GOI917533 GYE917532:GYE917533 HIA917532:HIA917533 HRW917532:HRW917533 IBS917532:IBS917533 ILO917532:ILO917533 IVK917532:IVK917533 JFG917532:JFG917533 JPC917532:JPC917533 JYY917532:JYY917533 KIU917532:KIU917533 KSQ917532:KSQ917533 LCM917532:LCM917533 LMI917532:LMI917533 LWE917532:LWE917533 MGA917532:MGA917533 MPW917532:MPW917533 MZS917532:MZS917533 NJO917532:NJO917533 NTK917532:NTK917533 ODG917532:ODG917533 ONC917532:ONC917533 OWY917532:OWY917533 PGU917532:PGU917533 PQQ917532:PQQ917533 QAM917532:QAM917533 QKI917532:QKI917533 QUE917532:QUE917533 REA917532:REA917533 RNW917532:RNW917533 RXS917532:RXS917533 SHO917532:SHO917533 SRK917532:SRK917533 TBG917532:TBG917533 TLC917532:TLC917533 TUY917532:TUY917533 UEU917532:UEU917533 UOQ917532:UOQ917533 UYM917532:UYM917533 VII917532:VII917533 VSE917532:VSE917533 WCA917532:WCA917533 WLW917532:WLW917533 WVS917532:WVS917533 K983068:K983069 JG983068:JG983069 TC983068:TC983069 ACY983068:ACY983069 AMU983068:AMU983069 AWQ983068:AWQ983069 BGM983068:BGM983069 BQI983068:BQI983069 CAE983068:CAE983069 CKA983068:CKA983069 CTW983068:CTW983069 DDS983068:DDS983069 DNO983068:DNO983069 DXK983068:DXK983069 EHG983068:EHG983069 ERC983068:ERC983069 FAY983068:FAY983069 FKU983068:FKU983069 FUQ983068:FUQ983069 GEM983068:GEM983069 GOI983068:GOI983069 GYE983068:GYE983069 HIA983068:HIA983069 HRW983068:HRW983069 IBS983068:IBS983069 ILO983068:ILO983069 IVK983068:IVK983069 JFG983068:JFG983069 JPC983068:JPC983069 JYY983068:JYY983069 KIU983068:KIU983069 KSQ983068:KSQ983069 LCM983068:LCM983069 LMI983068:LMI983069 LWE983068:LWE983069 MGA983068:MGA983069 MPW983068:MPW983069 MZS983068:MZS983069 NJO983068:NJO983069 NTK983068:NTK983069 ODG983068:ODG983069 ONC983068:ONC983069 OWY983068:OWY983069 PGU983068:PGU983069 PQQ983068:PQQ983069 QAM983068:QAM983069 QKI983068:QKI983069 QUE983068:QUE983069 REA983068:REA983069 RNW983068:RNW983069 RXS983068:RXS983069 SHO983068:SHO983069 SRK983068:SRK983069 TBG983068:TBG983069 TLC983068:TLC983069 TUY983068:TUY983069 UEU983068:UEU983069 UOQ983068:UOQ983069 UYM983068:UYM983069 VII983068:VII983069 VSE983068:VSE983069 WCA983068:WCA983069 WLW983068:WLW983069 WVS983068:WVS983069 K33 JG33 TC33 ACY33 AMU33 AWQ33 BGM33 BQI33 CAE33 CKA33 CTW33 DDS33 DNO33 DXK33 EHG33 ERC33 FAY33 FKU33 FUQ33 GEM33 GOI33 GYE33 HIA33 HRW33 IBS33 ILO33 IVK33 JFG33 JPC33 JYY33 KIU33 KSQ33 LCM33 LMI33 LWE33 MGA33 MPW33 MZS33 NJO33 NTK33 ODG33 ONC33 OWY33 PGU33 PQQ33 QAM33 QKI33 QUE33 REA33 RNW33 RXS33 SHO33 SRK33 TBG33 TLC33 TUY33 UEU33 UOQ33 UYM33 VII33 VSE33 WCA33 WLW33 WVS33 K65569 JG65569 TC65569 ACY65569 AMU65569 AWQ65569 BGM65569 BQI65569 CAE65569 CKA65569 CTW65569 DDS65569 DNO65569 DXK65569 EHG65569 ERC65569 FAY65569 FKU65569 FUQ65569 GEM65569 GOI65569 GYE65569 HIA65569 HRW65569 IBS65569 ILO65569 IVK65569 JFG65569 JPC65569 JYY65569 KIU65569 KSQ65569 LCM65569 LMI65569 LWE65569 MGA65569 MPW65569 MZS65569 NJO65569 NTK65569 ODG65569 ONC65569 OWY65569 PGU65569 PQQ65569 QAM65569 QKI65569 QUE65569 REA65569 RNW65569 RXS65569 SHO65569 SRK65569 TBG65569 TLC65569 TUY65569 UEU65569 UOQ65569 UYM65569 VII65569 VSE65569 WCA65569 WLW65569 WVS65569 K131105 JG131105 TC131105 ACY131105 AMU131105 AWQ131105 BGM131105 BQI131105 CAE131105 CKA131105 CTW131105 DDS131105 DNO131105 DXK131105 EHG131105 ERC131105 FAY131105 FKU131105 FUQ131105 GEM131105 GOI131105 GYE131105 HIA131105 HRW131105 IBS131105 ILO131105 IVK131105 JFG131105 JPC131105 JYY131105 KIU131105 KSQ131105 LCM131105 LMI131105 LWE131105 MGA131105 MPW131105 MZS131105 NJO131105 NTK131105 ODG131105 ONC131105 OWY131105 PGU131105 PQQ131105 QAM131105 QKI131105 QUE131105 REA131105 RNW131105 RXS131105 SHO131105 SRK131105 TBG131105 TLC131105 TUY131105 UEU131105 UOQ131105 UYM131105 VII131105 VSE131105 WCA131105 WLW131105 WVS131105 K196641 JG196641 TC196641 ACY196641 AMU196641 AWQ196641 BGM196641 BQI196641 CAE196641 CKA196641 CTW196641 DDS196641 DNO196641 DXK196641 EHG196641 ERC196641 FAY196641 FKU196641 FUQ196641 GEM196641 GOI196641 GYE196641 HIA196641 HRW196641 IBS196641 ILO196641 IVK196641 JFG196641 JPC196641 JYY196641 KIU196641 KSQ196641 LCM196641 LMI196641 LWE196641 MGA196641 MPW196641 MZS196641 NJO196641 NTK196641 ODG196641 ONC196641 OWY196641 PGU196641 PQQ196641 QAM196641 QKI196641 QUE196641 REA196641 RNW196641 RXS196641 SHO196641 SRK196641 TBG196641 TLC196641 TUY196641 UEU196641 UOQ196641 UYM196641 VII196641 VSE196641 WCA196641 WLW196641 WVS196641 K262177 JG262177 TC262177 ACY262177 AMU262177 AWQ262177 BGM262177 BQI262177 CAE262177 CKA262177 CTW262177 DDS262177 DNO262177 DXK262177 EHG262177 ERC262177 FAY262177 FKU262177 FUQ262177 GEM262177 GOI262177 GYE262177 HIA262177 HRW262177 IBS262177 ILO262177 IVK262177 JFG262177 JPC262177 JYY262177 KIU262177 KSQ262177 LCM262177 LMI262177 LWE262177 MGA262177 MPW262177 MZS262177 NJO262177 NTK262177 ODG262177 ONC262177 OWY262177 PGU262177 PQQ262177 QAM262177 QKI262177 QUE262177 REA262177 RNW262177 RXS262177 SHO262177 SRK262177 TBG262177 TLC262177 TUY262177 UEU262177 UOQ262177 UYM262177 VII262177 VSE262177 WCA262177 WLW262177 WVS262177 K327713 JG327713 TC327713 ACY327713 AMU327713 AWQ327713 BGM327713 BQI327713 CAE327713 CKA327713 CTW327713 DDS327713 DNO327713 DXK327713 EHG327713 ERC327713 FAY327713 FKU327713 FUQ327713 GEM327713 GOI327713 GYE327713 HIA327713 HRW327713 IBS327713 ILO327713 IVK327713 JFG327713 JPC327713 JYY327713 KIU327713 KSQ327713 LCM327713 LMI327713 LWE327713 MGA327713 MPW327713 MZS327713 NJO327713 NTK327713 ODG327713 ONC327713 OWY327713 PGU327713 PQQ327713 QAM327713 QKI327713 QUE327713 REA327713 RNW327713 RXS327713 SHO327713 SRK327713 TBG327713 TLC327713 TUY327713 UEU327713 UOQ327713 UYM327713 VII327713 VSE327713 WCA327713 WLW327713 WVS327713 K393249 JG393249 TC393249 ACY393249 AMU393249 AWQ393249 BGM393249 BQI393249 CAE393249 CKA393249 CTW393249 DDS393249 DNO393249 DXK393249 EHG393249 ERC393249 FAY393249 FKU393249 FUQ393249 GEM393249 GOI393249 GYE393249 HIA393249 HRW393249 IBS393249 ILO393249 IVK393249 JFG393249 JPC393249 JYY393249 KIU393249 KSQ393249 LCM393249 LMI393249 LWE393249 MGA393249 MPW393249 MZS393249 NJO393249 NTK393249 ODG393249 ONC393249 OWY393249 PGU393249 PQQ393249 QAM393249 QKI393249 QUE393249 REA393249 RNW393249 RXS393249 SHO393249 SRK393249 TBG393249 TLC393249 TUY393249 UEU393249 UOQ393249 UYM393249 VII393249 VSE393249 WCA393249 WLW393249 WVS393249 K458785 JG458785 TC458785 ACY458785 AMU458785 AWQ458785 BGM458785 BQI458785 CAE458785 CKA458785 CTW458785 DDS458785 DNO458785 DXK458785 EHG458785 ERC458785 FAY458785 FKU458785 FUQ458785 GEM458785 GOI458785 GYE458785 HIA458785 HRW458785 IBS458785 ILO458785 IVK458785 JFG458785 JPC458785 JYY458785 KIU458785 KSQ458785 LCM458785 LMI458785 LWE458785 MGA458785 MPW458785 MZS458785 NJO458785 NTK458785 ODG458785 ONC458785 OWY458785 PGU458785 PQQ458785 QAM458785 QKI458785 QUE458785 REA458785 RNW458785 RXS458785 SHO458785 SRK458785 TBG458785 TLC458785 TUY458785 UEU458785 UOQ458785 UYM458785 VII458785 VSE458785 WCA458785 WLW458785 WVS458785 K524321 JG524321 TC524321 ACY524321 AMU524321 AWQ524321 BGM524321 BQI524321 CAE524321 CKA524321 CTW524321 DDS524321 DNO524321 DXK524321 EHG524321 ERC524321 FAY524321 FKU524321 FUQ524321 GEM524321 GOI524321 GYE524321 HIA524321 HRW524321 IBS524321 ILO524321 IVK524321 JFG524321 JPC524321 JYY524321 KIU524321 KSQ524321 LCM524321 LMI524321 LWE524321 MGA524321 MPW524321 MZS524321 NJO524321 NTK524321 ODG524321 ONC524321 OWY524321 PGU524321 PQQ524321 QAM524321 QKI524321 QUE524321 REA524321 RNW524321 RXS524321 SHO524321 SRK524321 TBG524321 TLC524321 TUY524321 UEU524321 UOQ524321 UYM524321 VII524321 VSE524321 WCA524321 WLW524321 WVS524321 K589857 JG589857 TC589857 ACY589857 AMU589857 AWQ589857 BGM589857 BQI589857 CAE589857 CKA589857 CTW589857 DDS589857 DNO589857 DXK589857 EHG589857 ERC589857 FAY589857 FKU589857 FUQ589857 GEM589857 GOI589857 GYE589857 HIA589857 HRW589857 IBS589857 ILO589857 IVK589857 JFG589857 JPC589857 JYY589857 KIU589857 KSQ589857 LCM589857 LMI589857 LWE589857 MGA589857 MPW589857 MZS589857 NJO589857 NTK589857 ODG589857 ONC589857 OWY589857 PGU589857 PQQ589857 QAM589857 QKI589857 QUE589857 REA589857 RNW589857 RXS589857 SHO589857 SRK589857 TBG589857 TLC589857 TUY589857 UEU589857 UOQ589857 UYM589857 VII589857 VSE589857 WCA589857 WLW589857 WVS589857 K655393 JG655393 TC655393 ACY655393 AMU655393 AWQ655393 BGM655393 BQI655393 CAE655393 CKA655393 CTW655393 DDS655393 DNO655393 DXK655393 EHG655393 ERC655393 FAY655393 FKU655393 FUQ655393 GEM655393 GOI655393 GYE655393 HIA655393 HRW655393 IBS655393 ILO655393 IVK655393 JFG655393 JPC655393 JYY655393 KIU655393 KSQ655393 LCM655393 LMI655393 LWE655393 MGA655393 MPW655393 MZS655393 NJO655393 NTK655393 ODG655393 ONC655393 OWY655393 PGU655393 PQQ655393 QAM655393 QKI655393 QUE655393 REA655393 RNW655393 RXS655393 SHO655393 SRK655393 TBG655393 TLC655393 TUY655393 UEU655393 UOQ655393 UYM655393 VII655393 VSE655393 WCA655393 WLW655393 WVS655393 K720929 JG720929 TC720929 ACY720929 AMU720929 AWQ720929 BGM720929 BQI720929 CAE720929 CKA720929 CTW720929 DDS720929 DNO720929 DXK720929 EHG720929 ERC720929 FAY720929 FKU720929 FUQ720929 GEM720929 GOI720929 GYE720929 HIA720929 HRW720929 IBS720929 ILO720929 IVK720929 JFG720929 JPC720929 JYY720929 KIU720929 KSQ720929 LCM720929 LMI720929 LWE720929 MGA720929 MPW720929 MZS720929 NJO720929 NTK720929 ODG720929 ONC720929 OWY720929 PGU720929 PQQ720929 QAM720929 QKI720929 QUE720929 REA720929 RNW720929 RXS720929 SHO720929 SRK720929 TBG720929 TLC720929 TUY720929 UEU720929 UOQ720929 UYM720929 VII720929 VSE720929 WCA720929 WLW720929 WVS720929 K786465 JG786465 TC786465 ACY786465 AMU786465 AWQ786465 BGM786465 BQI786465 CAE786465 CKA786465 CTW786465 DDS786465 DNO786465 DXK786465 EHG786465 ERC786465 FAY786465 FKU786465 FUQ786465 GEM786465 GOI786465 GYE786465 HIA786465 HRW786465 IBS786465 ILO786465 IVK786465 JFG786465 JPC786465 JYY786465 KIU786465 KSQ786465 LCM786465 LMI786465 LWE786465 MGA786465 MPW786465 MZS786465 NJO786465 NTK786465 ODG786465 ONC786465 OWY786465 PGU786465 PQQ786465 QAM786465 QKI786465 QUE786465 REA786465 RNW786465 RXS786465 SHO786465 SRK786465 TBG786465 TLC786465 TUY786465 UEU786465 UOQ786465 UYM786465 VII786465 VSE786465 WCA786465 WLW786465 WVS786465 K852001 JG852001 TC852001 ACY852001 AMU852001 AWQ852001 BGM852001 BQI852001 CAE852001 CKA852001 CTW852001 DDS852001 DNO852001 DXK852001 EHG852001 ERC852001 FAY852001 FKU852001 FUQ852001 GEM852001 GOI852001 GYE852001 HIA852001 HRW852001 IBS852001 ILO852001 IVK852001 JFG852001 JPC852001 JYY852001 KIU852001 KSQ852001 LCM852001 LMI852001 LWE852001 MGA852001 MPW852001 MZS852001 NJO852001 NTK852001 ODG852001 ONC852001 OWY852001 PGU852001 PQQ852001 QAM852001 QKI852001 QUE852001 REA852001 RNW852001 RXS852001 SHO852001 SRK852001 TBG852001 TLC852001 TUY852001 UEU852001 UOQ852001 UYM852001 VII852001 VSE852001 WCA852001 WLW852001 WVS852001 K917537 JG917537 TC917537 ACY917537 AMU917537 AWQ917537 BGM917537 BQI917537 CAE917537 CKA917537 CTW917537 DDS917537 DNO917537 DXK917537 EHG917537 ERC917537 FAY917537 FKU917537 FUQ917537 GEM917537 GOI917537 GYE917537 HIA917537 HRW917537 IBS917537 ILO917537 IVK917537 JFG917537 JPC917537 JYY917537 KIU917537 KSQ917537 LCM917537 LMI917537 LWE917537 MGA917537 MPW917537 MZS917537 NJO917537 NTK917537 ODG917537 ONC917537 OWY917537 PGU917537 PQQ917537 QAM917537 QKI917537 QUE917537 REA917537 RNW917537 RXS917537 SHO917537 SRK917537 TBG917537 TLC917537 TUY917537 UEU917537 UOQ917537 UYM917537 VII917537 VSE917537 WCA917537 WLW917537 WVS917537 K983073 JG983073 TC983073 ACY983073 AMU983073 AWQ983073 BGM983073 BQI983073 CAE983073 CKA983073 CTW983073 DDS983073 DNO983073 DXK983073 EHG983073 ERC983073 FAY983073 FKU983073 FUQ983073 GEM983073 GOI983073 GYE983073 HIA983073 HRW983073 IBS983073 ILO983073 IVK983073 JFG983073 JPC983073 JYY983073 KIU983073 KSQ983073 LCM983073 LMI983073 LWE983073 MGA983073 MPW983073 MZS983073 NJO983073 NTK983073 ODG983073 ONC983073 OWY983073 PGU983073 PQQ983073 QAM983073 QKI983073 QUE983073 REA983073 RNW983073 RXS983073 SHO983073 SRK983073 TBG983073 TLC983073 TUY983073 UEU983073 UOQ983073 UYM983073 VII983073 VSE983073 WCA983073 WLW983073 WVS983073 L23:L38 JH23:JH38 TD23:TD38 ACZ23:ACZ38 AMV23:AMV38 AWR23:AWR38 BGN23:BGN38 BQJ23:BQJ38 CAF23:CAF38 CKB23:CKB38 CTX23:CTX38 DDT23:DDT38 DNP23:DNP38 DXL23:DXL38 EHH23:EHH38 ERD23:ERD38 FAZ23:FAZ38 FKV23:FKV38 FUR23:FUR38 GEN23:GEN38 GOJ23:GOJ38 GYF23:GYF38 HIB23:HIB38 HRX23:HRX38 IBT23:IBT38 ILP23:ILP38 IVL23:IVL38 JFH23:JFH38 JPD23:JPD38 JYZ23:JYZ38 KIV23:KIV38 KSR23:KSR38 LCN23:LCN38 LMJ23:LMJ38 LWF23:LWF38 MGB23:MGB38 MPX23:MPX38 MZT23:MZT38 NJP23:NJP38 NTL23:NTL38 ODH23:ODH38 OND23:OND38 OWZ23:OWZ38 PGV23:PGV38 PQR23:PQR38 QAN23:QAN38 QKJ23:QKJ38 QUF23:QUF38 REB23:REB38 RNX23:RNX38 RXT23:RXT38 SHP23:SHP38 SRL23:SRL38 TBH23:TBH38 TLD23:TLD38 TUZ23:TUZ38 UEV23:UEV38 UOR23:UOR38 UYN23:UYN38 VIJ23:VIJ38 VSF23:VSF38 WCB23:WCB38 WLX23:WLX38 WVT23:WVT38 L65559:L65574 JH65559:JH65574 TD65559:TD65574 ACZ65559:ACZ65574 AMV65559:AMV65574 AWR65559:AWR65574 BGN65559:BGN65574 BQJ65559:BQJ65574 CAF65559:CAF65574 CKB65559:CKB65574 CTX65559:CTX65574 DDT65559:DDT65574 DNP65559:DNP65574 DXL65559:DXL65574 EHH65559:EHH65574 ERD65559:ERD65574 FAZ65559:FAZ65574 FKV65559:FKV65574 FUR65559:FUR65574 GEN65559:GEN65574 GOJ65559:GOJ65574 GYF65559:GYF65574 HIB65559:HIB65574 HRX65559:HRX65574 IBT65559:IBT65574 ILP65559:ILP65574 IVL65559:IVL65574 JFH65559:JFH65574 JPD65559:JPD65574 JYZ65559:JYZ65574 KIV65559:KIV65574 KSR65559:KSR65574 LCN65559:LCN65574 LMJ65559:LMJ65574 LWF65559:LWF65574 MGB65559:MGB65574 MPX65559:MPX65574 MZT65559:MZT65574 NJP65559:NJP65574 NTL65559:NTL65574 ODH65559:ODH65574 OND65559:OND65574 OWZ65559:OWZ65574 PGV65559:PGV65574 PQR65559:PQR65574 QAN65559:QAN65574 QKJ65559:QKJ65574 QUF65559:QUF65574 REB65559:REB65574 RNX65559:RNX65574 RXT65559:RXT65574 SHP65559:SHP65574 SRL65559:SRL65574 TBH65559:TBH65574 TLD65559:TLD65574 TUZ65559:TUZ65574 UEV65559:UEV65574 UOR65559:UOR65574 UYN65559:UYN65574 VIJ65559:VIJ65574 VSF65559:VSF65574 WCB65559:WCB65574 WLX65559:WLX65574 WVT65559:WVT65574 L131095:L131110 JH131095:JH131110 TD131095:TD131110 ACZ131095:ACZ131110 AMV131095:AMV131110 AWR131095:AWR131110 BGN131095:BGN131110 BQJ131095:BQJ131110 CAF131095:CAF131110 CKB131095:CKB131110 CTX131095:CTX131110 DDT131095:DDT131110 DNP131095:DNP131110 DXL131095:DXL131110 EHH131095:EHH131110 ERD131095:ERD131110 FAZ131095:FAZ131110 FKV131095:FKV131110 FUR131095:FUR131110 GEN131095:GEN131110 GOJ131095:GOJ131110 GYF131095:GYF131110 HIB131095:HIB131110 HRX131095:HRX131110 IBT131095:IBT131110 ILP131095:ILP131110 IVL131095:IVL131110 JFH131095:JFH131110 JPD131095:JPD131110 JYZ131095:JYZ131110 KIV131095:KIV131110 KSR131095:KSR131110 LCN131095:LCN131110 LMJ131095:LMJ131110 LWF131095:LWF131110 MGB131095:MGB131110 MPX131095:MPX131110 MZT131095:MZT131110 NJP131095:NJP131110 NTL131095:NTL131110 ODH131095:ODH131110 OND131095:OND131110 OWZ131095:OWZ131110 PGV131095:PGV131110 PQR131095:PQR131110 QAN131095:QAN131110 QKJ131095:QKJ131110 QUF131095:QUF131110 REB131095:REB131110 RNX131095:RNX131110 RXT131095:RXT131110 SHP131095:SHP131110 SRL131095:SRL131110 TBH131095:TBH131110 TLD131095:TLD131110 TUZ131095:TUZ131110 UEV131095:UEV131110 UOR131095:UOR131110 UYN131095:UYN131110 VIJ131095:VIJ131110 VSF131095:VSF131110 WCB131095:WCB131110 WLX131095:WLX131110 WVT131095:WVT131110 L196631:L196646 JH196631:JH196646 TD196631:TD196646 ACZ196631:ACZ196646 AMV196631:AMV196646 AWR196631:AWR196646 BGN196631:BGN196646 BQJ196631:BQJ196646 CAF196631:CAF196646 CKB196631:CKB196646 CTX196631:CTX196646 DDT196631:DDT196646 DNP196631:DNP196646 DXL196631:DXL196646 EHH196631:EHH196646 ERD196631:ERD196646 FAZ196631:FAZ196646 FKV196631:FKV196646 FUR196631:FUR196646 GEN196631:GEN196646 GOJ196631:GOJ196646 GYF196631:GYF196646 HIB196631:HIB196646 HRX196631:HRX196646 IBT196631:IBT196646 ILP196631:ILP196646 IVL196631:IVL196646 JFH196631:JFH196646 JPD196631:JPD196646 JYZ196631:JYZ196646 KIV196631:KIV196646 KSR196631:KSR196646 LCN196631:LCN196646 LMJ196631:LMJ196646 LWF196631:LWF196646 MGB196631:MGB196646 MPX196631:MPX196646 MZT196631:MZT196646 NJP196631:NJP196646 NTL196631:NTL196646 ODH196631:ODH196646 OND196631:OND196646 OWZ196631:OWZ196646 PGV196631:PGV196646 PQR196631:PQR196646 QAN196631:QAN196646 QKJ196631:QKJ196646 QUF196631:QUF196646 REB196631:REB196646 RNX196631:RNX196646 RXT196631:RXT196646 SHP196631:SHP196646 SRL196631:SRL196646 TBH196631:TBH196646 TLD196631:TLD196646 TUZ196631:TUZ196646 UEV196631:UEV196646 UOR196631:UOR196646 UYN196631:UYN196646 VIJ196631:VIJ196646 VSF196631:VSF196646 WCB196631:WCB196646 WLX196631:WLX196646 WVT196631:WVT196646 L262167:L262182 JH262167:JH262182 TD262167:TD262182 ACZ262167:ACZ262182 AMV262167:AMV262182 AWR262167:AWR262182 BGN262167:BGN262182 BQJ262167:BQJ262182 CAF262167:CAF262182 CKB262167:CKB262182 CTX262167:CTX262182 DDT262167:DDT262182 DNP262167:DNP262182 DXL262167:DXL262182 EHH262167:EHH262182 ERD262167:ERD262182 FAZ262167:FAZ262182 FKV262167:FKV262182 FUR262167:FUR262182 GEN262167:GEN262182 GOJ262167:GOJ262182 GYF262167:GYF262182 HIB262167:HIB262182 HRX262167:HRX262182 IBT262167:IBT262182 ILP262167:ILP262182 IVL262167:IVL262182 JFH262167:JFH262182 JPD262167:JPD262182 JYZ262167:JYZ262182 KIV262167:KIV262182 KSR262167:KSR262182 LCN262167:LCN262182 LMJ262167:LMJ262182 LWF262167:LWF262182 MGB262167:MGB262182 MPX262167:MPX262182 MZT262167:MZT262182 NJP262167:NJP262182 NTL262167:NTL262182 ODH262167:ODH262182 OND262167:OND262182 OWZ262167:OWZ262182 PGV262167:PGV262182 PQR262167:PQR262182 QAN262167:QAN262182 QKJ262167:QKJ262182 QUF262167:QUF262182 REB262167:REB262182 RNX262167:RNX262182 RXT262167:RXT262182 SHP262167:SHP262182 SRL262167:SRL262182 TBH262167:TBH262182 TLD262167:TLD262182 TUZ262167:TUZ262182 UEV262167:UEV262182 UOR262167:UOR262182 UYN262167:UYN262182 VIJ262167:VIJ262182 VSF262167:VSF262182 WCB262167:WCB262182 WLX262167:WLX262182 WVT262167:WVT262182 L327703:L327718 JH327703:JH327718 TD327703:TD327718 ACZ327703:ACZ327718 AMV327703:AMV327718 AWR327703:AWR327718 BGN327703:BGN327718 BQJ327703:BQJ327718 CAF327703:CAF327718 CKB327703:CKB327718 CTX327703:CTX327718 DDT327703:DDT327718 DNP327703:DNP327718 DXL327703:DXL327718 EHH327703:EHH327718 ERD327703:ERD327718 FAZ327703:FAZ327718 FKV327703:FKV327718 FUR327703:FUR327718 GEN327703:GEN327718 GOJ327703:GOJ327718 GYF327703:GYF327718 HIB327703:HIB327718 HRX327703:HRX327718 IBT327703:IBT327718 ILP327703:ILP327718 IVL327703:IVL327718 JFH327703:JFH327718 JPD327703:JPD327718 JYZ327703:JYZ327718 KIV327703:KIV327718 KSR327703:KSR327718 LCN327703:LCN327718 LMJ327703:LMJ327718 LWF327703:LWF327718 MGB327703:MGB327718 MPX327703:MPX327718 MZT327703:MZT327718 NJP327703:NJP327718 NTL327703:NTL327718 ODH327703:ODH327718 OND327703:OND327718 OWZ327703:OWZ327718 PGV327703:PGV327718 PQR327703:PQR327718 QAN327703:QAN327718 QKJ327703:QKJ327718 QUF327703:QUF327718 REB327703:REB327718 RNX327703:RNX327718 RXT327703:RXT327718 SHP327703:SHP327718 SRL327703:SRL327718 TBH327703:TBH327718 TLD327703:TLD327718 TUZ327703:TUZ327718 UEV327703:UEV327718 UOR327703:UOR327718 UYN327703:UYN327718 VIJ327703:VIJ327718 VSF327703:VSF327718 WCB327703:WCB327718 WLX327703:WLX327718 WVT327703:WVT327718 L393239:L393254 JH393239:JH393254 TD393239:TD393254 ACZ393239:ACZ393254 AMV393239:AMV393254 AWR393239:AWR393254 BGN393239:BGN393254 BQJ393239:BQJ393254 CAF393239:CAF393254 CKB393239:CKB393254 CTX393239:CTX393254 DDT393239:DDT393254 DNP393239:DNP393254 DXL393239:DXL393254 EHH393239:EHH393254 ERD393239:ERD393254 FAZ393239:FAZ393254 FKV393239:FKV393254 FUR393239:FUR393254 GEN393239:GEN393254 GOJ393239:GOJ393254 GYF393239:GYF393254 HIB393239:HIB393254 HRX393239:HRX393254 IBT393239:IBT393254 ILP393239:ILP393254 IVL393239:IVL393254 JFH393239:JFH393254 JPD393239:JPD393254 JYZ393239:JYZ393254 KIV393239:KIV393254 KSR393239:KSR393254 LCN393239:LCN393254 LMJ393239:LMJ393254 LWF393239:LWF393254 MGB393239:MGB393254 MPX393239:MPX393254 MZT393239:MZT393254 NJP393239:NJP393254 NTL393239:NTL393254 ODH393239:ODH393254 OND393239:OND393254 OWZ393239:OWZ393254 PGV393239:PGV393254 PQR393239:PQR393254 QAN393239:QAN393254 QKJ393239:QKJ393254 QUF393239:QUF393254 REB393239:REB393254 RNX393239:RNX393254 RXT393239:RXT393254 SHP393239:SHP393254 SRL393239:SRL393254 TBH393239:TBH393254 TLD393239:TLD393254 TUZ393239:TUZ393254 UEV393239:UEV393254 UOR393239:UOR393254 UYN393239:UYN393254 VIJ393239:VIJ393254 VSF393239:VSF393254 WCB393239:WCB393254 WLX393239:WLX393254 WVT393239:WVT393254 L458775:L458790 JH458775:JH458790 TD458775:TD458790 ACZ458775:ACZ458790 AMV458775:AMV458790 AWR458775:AWR458790 BGN458775:BGN458790 BQJ458775:BQJ458790 CAF458775:CAF458790 CKB458775:CKB458790 CTX458775:CTX458790 DDT458775:DDT458790 DNP458775:DNP458790 DXL458775:DXL458790 EHH458775:EHH458790 ERD458775:ERD458790 FAZ458775:FAZ458790 FKV458775:FKV458790 FUR458775:FUR458790 GEN458775:GEN458790 GOJ458775:GOJ458790 GYF458775:GYF458790 HIB458775:HIB458790 HRX458775:HRX458790 IBT458775:IBT458790 ILP458775:ILP458790 IVL458775:IVL458790 JFH458775:JFH458790 JPD458775:JPD458790 JYZ458775:JYZ458790 KIV458775:KIV458790 KSR458775:KSR458790 LCN458775:LCN458790 LMJ458775:LMJ458790 LWF458775:LWF458790 MGB458775:MGB458790 MPX458775:MPX458790 MZT458775:MZT458790 NJP458775:NJP458790 NTL458775:NTL458790 ODH458775:ODH458790 OND458775:OND458790 OWZ458775:OWZ458790 PGV458775:PGV458790 PQR458775:PQR458790 QAN458775:QAN458790 QKJ458775:QKJ458790 QUF458775:QUF458790 REB458775:REB458790 RNX458775:RNX458790 RXT458775:RXT458790 SHP458775:SHP458790 SRL458775:SRL458790 TBH458775:TBH458790 TLD458775:TLD458790 TUZ458775:TUZ458790 UEV458775:UEV458790 UOR458775:UOR458790 UYN458775:UYN458790 VIJ458775:VIJ458790 VSF458775:VSF458790 WCB458775:WCB458790 WLX458775:WLX458790 WVT458775:WVT458790 L524311:L524326 JH524311:JH524326 TD524311:TD524326 ACZ524311:ACZ524326 AMV524311:AMV524326 AWR524311:AWR524326 BGN524311:BGN524326 BQJ524311:BQJ524326 CAF524311:CAF524326 CKB524311:CKB524326 CTX524311:CTX524326 DDT524311:DDT524326 DNP524311:DNP524326 DXL524311:DXL524326 EHH524311:EHH524326 ERD524311:ERD524326 FAZ524311:FAZ524326 FKV524311:FKV524326 FUR524311:FUR524326 GEN524311:GEN524326 GOJ524311:GOJ524326 GYF524311:GYF524326 HIB524311:HIB524326 HRX524311:HRX524326 IBT524311:IBT524326 ILP524311:ILP524326 IVL524311:IVL524326 JFH524311:JFH524326 JPD524311:JPD524326 JYZ524311:JYZ524326 KIV524311:KIV524326 KSR524311:KSR524326 LCN524311:LCN524326 LMJ524311:LMJ524326 LWF524311:LWF524326 MGB524311:MGB524326 MPX524311:MPX524326 MZT524311:MZT524326 NJP524311:NJP524326 NTL524311:NTL524326 ODH524311:ODH524326 OND524311:OND524326 OWZ524311:OWZ524326 PGV524311:PGV524326 PQR524311:PQR524326 QAN524311:QAN524326 QKJ524311:QKJ524326 QUF524311:QUF524326 REB524311:REB524326 RNX524311:RNX524326 RXT524311:RXT524326 SHP524311:SHP524326 SRL524311:SRL524326 TBH524311:TBH524326 TLD524311:TLD524326 TUZ524311:TUZ524326 UEV524311:UEV524326 UOR524311:UOR524326 UYN524311:UYN524326 VIJ524311:VIJ524326 VSF524311:VSF524326 WCB524311:WCB524326 WLX524311:WLX524326 WVT524311:WVT524326 L589847:L589862 JH589847:JH589862 TD589847:TD589862 ACZ589847:ACZ589862 AMV589847:AMV589862 AWR589847:AWR589862 BGN589847:BGN589862 BQJ589847:BQJ589862 CAF589847:CAF589862 CKB589847:CKB589862 CTX589847:CTX589862 DDT589847:DDT589862 DNP589847:DNP589862 DXL589847:DXL589862 EHH589847:EHH589862 ERD589847:ERD589862 FAZ589847:FAZ589862 FKV589847:FKV589862 FUR589847:FUR589862 GEN589847:GEN589862 GOJ589847:GOJ589862 GYF589847:GYF589862 HIB589847:HIB589862 HRX589847:HRX589862 IBT589847:IBT589862 ILP589847:ILP589862 IVL589847:IVL589862 JFH589847:JFH589862 JPD589847:JPD589862 JYZ589847:JYZ589862 KIV589847:KIV589862 KSR589847:KSR589862 LCN589847:LCN589862 LMJ589847:LMJ589862 LWF589847:LWF589862 MGB589847:MGB589862 MPX589847:MPX589862 MZT589847:MZT589862 NJP589847:NJP589862 NTL589847:NTL589862 ODH589847:ODH589862 OND589847:OND589862 OWZ589847:OWZ589862 PGV589847:PGV589862 PQR589847:PQR589862 QAN589847:QAN589862 QKJ589847:QKJ589862 QUF589847:QUF589862 REB589847:REB589862 RNX589847:RNX589862 RXT589847:RXT589862 SHP589847:SHP589862 SRL589847:SRL589862 TBH589847:TBH589862 TLD589847:TLD589862 TUZ589847:TUZ589862 UEV589847:UEV589862 UOR589847:UOR589862 UYN589847:UYN589862 VIJ589847:VIJ589862 VSF589847:VSF589862 WCB589847:WCB589862 WLX589847:WLX589862 WVT589847:WVT589862 L655383:L655398 JH655383:JH655398 TD655383:TD655398 ACZ655383:ACZ655398 AMV655383:AMV655398 AWR655383:AWR655398 BGN655383:BGN655398 BQJ655383:BQJ655398 CAF655383:CAF655398 CKB655383:CKB655398 CTX655383:CTX655398 DDT655383:DDT655398 DNP655383:DNP655398 DXL655383:DXL655398 EHH655383:EHH655398 ERD655383:ERD655398 FAZ655383:FAZ655398 FKV655383:FKV655398 FUR655383:FUR655398 GEN655383:GEN655398 GOJ655383:GOJ655398 GYF655383:GYF655398 HIB655383:HIB655398 HRX655383:HRX655398 IBT655383:IBT655398 ILP655383:ILP655398 IVL655383:IVL655398 JFH655383:JFH655398 JPD655383:JPD655398 JYZ655383:JYZ655398 KIV655383:KIV655398 KSR655383:KSR655398 LCN655383:LCN655398 LMJ655383:LMJ655398 LWF655383:LWF655398 MGB655383:MGB655398 MPX655383:MPX655398 MZT655383:MZT655398 NJP655383:NJP655398 NTL655383:NTL655398 ODH655383:ODH655398 OND655383:OND655398 OWZ655383:OWZ655398 PGV655383:PGV655398 PQR655383:PQR655398 QAN655383:QAN655398 QKJ655383:QKJ655398 QUF655383:QUF655398 REB655383:REB655398 RNX655383:RNX655398 RXT655383:RXT655398 SHP655383:SHP655398 SRL655383:SRL655398 TBH655383:TBH655398 TLD655383:TLD655398 TUZ655383:TUZ655398 UEV655383:UEV655398 UOR655383:UOR655398 UYN655383:UYN655398 VIJ655383:VIJ655398 VSF655383:VSF655398 WCB655383:WCB655398 WLX655383:WLX655398 WVT655383:WVT655398 L720919:L720934 JH720919:JH720934 TD720919:TD720934 ACZ720919:ACZ720934 AMV720919:AMV720934 AWR720919:AWR720934 BGN720919:BGN720934 BQJ720919:BQJ720934 CAF720919:CAF720934 CKB720919:CKB720934 CTX720919:CTX720934 DDT720919:DDT720934 DNP720919:DNP720934 DXL720919:DXL720934 EHH720919:EHH720934 ERD720919:ERD720934 FAZ720919:FAZ720934 FKV720919:FKV720934 FUR720919:FUR720934 GEN720919:GEN720934 GOJ720919:GOJ720934 GYF720919:GYF720934 HIB720919:HIB720934 HRX720919:HRX720934 IBT720919:IBT720934 ILP720919:ILP720934 IVL720919:IVL720934 JFH720919:JFH720934 JPD720919:JPD720934 JYZ720919:JYZ720934 KIV720919:KIV720934 KSR720919:KSR720934 LCN720919:LCN720934 LMJ720919:LMJ720934 LWF720919:LWF720934 MGB720919:MGB720934 MPX720919:MPX720934 MZT720919:MZT720934 NJP720919:NJP720934 NTL720919:NTL720934 ODH720919:ODH720934 OND720919:OND720934 OWZ720919:OWZ720934 PGV720919:PGV720934 PQR720919:PQR720934 QAN720919:QAN720934 QKJ720919:QKJ720934 QUF720919:QUF720934 REB720919:REB720934 RNX720919:RNX720934 RXT720919:RXT720934 SHP720919:SHP720934 SRL720919:SRL720934 TBH720919:TBH720934 TLD720919:TLD720934 TUZ720919:TUZ720934 UEV720919:UEV720934 UOR720919:UOR720934 UYN720919:UYN720934 VIJ720919:VIJ720934 VSF720919:VSF720934 WCB720919:WCB720934 WLX720919:WLX720934 WVT720919:WVT720934 L786455:L786470 JH786455:JH786470 TD786455:TD786470 ACZ786455:ACZ786470 AMV786455:AMV786470 AWR786455:AWR786470 BGN786455:BGN786470 BQJ786455:BQJ786470 CAF786455:CAF786470 CKB786455:CKB786470 CTX786455:CTX786470 DDT786455:DDT786470 DNP786455:DNP786470 DXL786455:DXL786470 EHH786455:EHH786470 ERD786455:ERD786470 FAZ786455:FAZ786470 FKV786455:FKV786470 FUR786455:FUR786470 GEN786455:GEN786470 GOJ786455:GOJ786470 GYF786455:GYF786470 HIB786455:HIB786470 HRX786455:HRX786470 IBT786455:IBT786470 ILP786455:ILP786470 IVL786455:IVL786470 JFH786455:JFH786470 JPD786455:JPD786470 JYZ786455:JYZ786470 KIV786455:KIV786470 KSR786455:KSR786470 LCN786455:LCN786470 LMJ786455:LMJ786470 LWF786455:LWF786470 MGB786455:MGB786470 MPX786455:MPX786470 MZT786455:MZT786470 NJP786455:NJP786470 NTL786455:NTL786470 ODH786455:ODH786470 OND786455:OND786470 OWZ786455:OWZ786470 PGV786455:PGV786470 PQR786455:PQR786470 QAN786455:QAN786470 QKJ786455:QKJ786470 QUF786455:QUF786470 REB786455:REB786470 RNX786455:RNX786470 RXT786455:RXT786470 SHP786455:SHP786470 SRL786455:SRL786470 TBH786455:TBH786470 TLD786455:TLD786470 TUZ786455:TUZ786470 UEV786455:UEV786470 UOR786455:UOR786470 UYN786455:UYN786470 VIJ786455:VIJ786470 VSF786455:VSF786470 WCB786455:WCB786470 WLX786455:WLX786470 WVT786455:WVT786470 L851991:L852006 JH851991:JH852006 TD851991:TD852006 ACZ851991:ACZ852006 AMV851991:AMV852006 AWR851991:AWR852006 BGN851991:BGN852006 BQJ851991:BQJ852006 CAF851991:CAF852006 CKB851991:CKB852006 CTX851991:CTX852006 DDT851991:DDT852006 DNP851991:DNP852006 DXL851991:DXL852006 EHH851991:EHH852006 ERD851991:ERD852006 FAZ851991:FAZ852006 FKV851991:FKV852006 FUR851991:FUR852006 GEN851991:GEN852006 GOJ851991:GOJ852006 GYF851991:GYF852006 HIB851991:HIB852006 HRX851991:HRX852006 IBT851991:IBT852006 ILP851991:ILP852006 IVL851991:IVL852006 JFH851991:JFH852006 JPD851991:JPD852006 JYZ851991:JYZ852006 KIV851991:KIV852006 KSR851991:KSR852006 LCN851991:LCN852006 LMJ851991:LMJ852006 LWF851991:LWF852006 MGB851991:MGB852006 MPX851991:MPX852006 MZT851991:MZT852006 NJP851991:NJP852006 NTL851991:NTL852006 ODH851991:ODH852006 OND851991:OND852006 OWZ851991:OWZ852006 PGV851991:PGV852006 PQR851991:PQR852006 QAN851991:QAN852006 QKJ851991:QKJ852006 QUF851991:QUF852006 REB851991:REB852006 RNX851991:RNX852006 RXT851991:RXT852006 SHP851991:SHP852006 SRL851991:SRL852006 TBH851991:TBH852006 TLD851991:TLD852006 TUZ851991:TUZ852006 UEV851991:UEV852006 UOR851991:UOR852006 UYN851991:UYN852006 VIJ851991:VIJ852006 VSF851991:VSF852006 WCB851991:WCB852006 WLX851991:WLX852006 WVT851991:WVT852006 L917527:L917542 JH917527:JH917542 TD917527:TD917542 ACZ917527:ACZ917542 AMV917527:AMV917542 AWR917527:AWR917542 BGN917527:BGN917542 BQJ917527:BQJ917542 CAF917527:CAF917542 CKB917527:CKB917542 CTX917527:CTX917542 DDT917527:DDT917542 DNP917527:DNP917542 DXL917527:DXL917542 EHH917527:EHH917542 ERD917527:ERD917542 FAZ917527:FAZ917542 FKV917527:FKV917542 FUR917527:FUR917542 GEN917527:GEN917542 GOJ917527:GOJ917542 GYF917527:GYF917542 HIB917527:HIB917542 HRX917527:HRX917542 IBT917527:IBT917542 ILP917527:ILP917542 IVL917527:IVL917542 JFH917527:JFH917542 JPD917527:JPD917542 JYZ917527:JYZ917542 KIV917527:KIV917542 KSR917527:KSR917542 LCN917527:LCN917542 LMJ917527:LMJ917542 LWF917527:LWF917542 MGB917527:MGB917542 MPX917527:MPX917542 MZT917527:MZT917542 NJP917527:NJP917542 NTL917527:NTL917542 ODH917527:ODH917542 OND917527:OND917542 OWZ917527:OWZ917542 PGV917527:PGV917542 PQR917527:PQR917542 QAN917527:QAN917542 QKJ917527:QKJ917542 QUF917527:QUF917542 REB917527:REB917542 RNX917527:RNX917542 RXT917527:RXT917542 SHP917527:SHP917542 SRL917527:SRL917542 TBH917527:TBH917542 TLD917527:TLD917542 TUZ917527:TUZ917542 UEV917527:UEV917542 UOR917527:UOR917542 UYN917527:UYN917542 VIJ917527:VIJ917542 VSF917527:VSF917542 WCB917527:WCB917542 WLX917527:WLX917542 WVT917527:WVT917542 L983063:L983078 JH983063:JH983078 TD983063:TD983078 ACZ983063:ACZ983078 AMV983063:AMV983078 AWR983063:AWR983078 BGN983063:BGN983078 BQJ983063:BQJ983078 CAF983063:CAF983078 CKB983063:CKB983078 CTX983063:CTX983078 DDT983063:DDT983078 DNP983063:DNP983078 DXL983063:DXL983078 EHH983063:EHH983078 ERD983063:ERD983078 FAZ983063:FAZ983078 FKV983063:FKV983078 FUR983063:FUR983078 GEN983063:GEN983078 GOJ983063:GOJ983078 GYF983063:GYF983078 HIB983063:HIB983078 HRX983063:HRX983078 IBT983063:IBT983078 ILP983063:ILP983078 IVL983063:IVL983078 JFH983063:JFH983078 JPD983063:JPD983078 JYZ983063:JYZ983078 KIV983063:KIV983078 KSR983063:KSR983078 LCN983063:LCN983078 LMJ983063:LMJ983078 LWF983063:LWF983078 MGB983063:MGB983078 MPX983063:MPX983078 MZT983063:MZT983078 NJP983063:NJP983078 NTL983063:NTL983078 ODH983063:ODH983078 OND983063:OND983078 OWZ983063:OWZ983078 PGV983063:PGV983078 PQR983063:PQR983078 QAN983063:QAN983078 QKJ983063:QKJ983078 QUF983063:QUF983078 REB983063:REB983078 RNX983063:RNX983078 RXT983063:RXT983078 SHP983063:SHP983078 SRL983063:SRL983078 TBH983063:TBH983078 TLD983063:TLD983078 TUZ983063:TUZ983078 UEV983063:UEV983078 UOR983063:UOR983078 UYN983063:UYN983078 VIJ983063:VIJ983078 VSF983063:VSF983078 WCB983063:WCB983078 WLX983063:WLX983078 WVT983063:WVT983078" xr:uid="{7817933D-E8FF-4106-8896-E5E93DA5E158}"/>
  </dataValidations>
  <pageMargins left="0" right="0" top="0" bottom="0" header="0" footer="0"/>
  <pageSetup paperSize="8" scale="65"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3B0D-A676-451F-AD81-11DA9AEF742E}">
  <sheetPr>
    <tabColor theme="6" tint="0.59999389629810485"/>
  </sheetPr>
  <dimension ref="A2:R141"/>
  <sheetViews>
    <sheetView topLeftCell="G5" zoomScale="85" zoomScaleNormal="85" workbookViewId="0">
      <selection activeCell="K18" sqref="K18"/>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5.37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5.37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5.37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5.37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5.37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5.37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5.37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5.37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5.37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5.37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5.37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5.37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5.37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5.37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5.37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5.37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5.37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5.37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5.37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5.37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5.37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5.37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5.37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5.37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5.37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5.37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5.37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5.37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5.37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5.37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5.37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5.37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5.37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5.37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5.37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5.37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5.37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5.37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5.37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5.37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5.37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5.37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5.37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5.37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5.37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5.37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5.37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5.37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5.37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5.37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5.37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5.37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5.37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5.37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5.37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5.37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5.37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5.37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5.37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5.37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5.37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5.37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5.37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5.37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1023700</v>
      </c>
    </row>
    <row r="3" spans="1:18" ht="20.100000000000001" customHeight="1">
      <c r="C3" s="2" t="s">
        <v>3</v>
      </c>
      <c r="D3" s="2"/>
      <c r="E3" s="2"/>
      <c r="F3" s="13" t="s">
        <v>2638</v>
      </c>
      <c r="I3" s="1304" t="s">
        <v>5181</v>
      </c>
      <c r="J3" s="1304"/>
      <c r="K3" s="1304"/>
      <c r="L3" s="1304"/>
    </row>
    <row r="4" spans="1:18" ht="20.100000000000001" customHeight="1">
      <c r="C4" s="2" t="s">
        <v>1516</v>
      </c>
      <c r="D4" s="2"/>
      <c r="E4" s="2"/>
      <c r="F4" s="13" t="s">
        <v>5182</v>
      </c>
      <c r="I4" s="1304"/>
      <c r="J4" s="1304"/>
      <c r="K4" s="1304"/>
      <c r="L4" s="1304"/>
    </row>
    <row r="5" spans="1:18" ht="20.100000000000001" customHeight="1">
      <c r="C5" s="2" t="s">
        <v>8</v>
      </c>
      <c r="D5" s="2"/>
      <c r="E5" s="2"/>
      <c r="F5" s="18">
        <v>45873</v>
      </c>
      <c r="H5" s="932" t="s">
        <v>9</v>
      </c>
      <c r="I5" s="1306"/>
      <c r="J5" s="1490"/>
      <c r="K5" s="2061" t="s">
        <v>5183</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5039</v>
      </c>
      <c r="G11" s="398">
        <v>1</v>
      </c>
      <c r="H11" s="28">
        <v>840000</v>
      </c>
      <c r="I11" s="636">
        <f t="shared" ref="I11:I18" si="0">G11*H11</f>
        <v>840000</v>
      </c>
      <c r="J11" s="31"/>
      <c r="K11" s="73" t="s">
        <v>3209</v>
      </c>
      <c r="L11" s="73" t="s">
        <v>4982</v>
      </c>
      <c r="M11" s="27"/>
      <c r="N11" s="32">
        <v>45818</v>
      </c>
      <c r="O11" s="28"/>
      <c r="P11" s="40" t="s">
        <v>4983</v>
      </c>
      <c r="Q11" s="32"/>
      <c r="R11" s="33"/>
    </row>
    <row r="12" spans="1:18" s="4" customFormat="1" ht="19.7" customHeight="1">
      <c r="A12" s="398"/>
      <c r="B12" s="1278">
        <v>2</v>
      </c>
      <c r="C12" s="1078">
        <f t="shared" ref="C12:C18" si="1">+C11+1</f>
        <v>2</v>
      </c>
      <c r="D12" s="396" t="s">
        <v>309</v>
      </c>
      <c r="E12" s="28" t="s">
        <v>309</v>
      </c>
      <c r="F12" s="73" t="s">
        <v>5184</v>
      </c>
      <c r="G12" s="398">
        <v>1</v>
      </c>
      <c r="H12" s="28">
        <v>31000</v>
      </c>
      <c r="I12" s="636">
        <f t="shared" si="0"/>
        <v>31000</v>
      </c>
      <c r="J12" s="31"/>
      <c r="K12" s="73" t="s">
        <v>5184</v>
      </c>
      <c r="L12" s="73"/>
      <c r="M12" s="27"/>
      <c r="N12" s="32">
        <v>45818</v>
      </c>
      <c r="O12" s="28"/>
      <c r="P12" s="40" t="s">
        <v>4983</v>
      </c>
      <c r="Q12" s="32"/>
      <c r="R12" s="33"/>
    </row>
    <row r="13" spans="1:18" s="4" customFormat="1" ht="19.7" customHeight="1">
      <c r="A13" s="398" t="s">
        <v>3207</v>
      </c>
      <c r="B13" s="112">
        <v>4</v>
      </c>
      <c r="C13" s="1078">
        <f t="shared" si="1"/>
        <v>3</v>
      </c>
      <c r="D13" s="396" t="s">
        <v>309</v>
      </c>
      <c r="E13" s="28" t="s">
        <v>309</v>
      </c>
      <c r="F13" s="73" t="s">
        <v>3212</v>
      </c>
      <c r="G13" s="398">
        <v>1</v>
      </c>
      <c r="H13" s="28">
        <v>62000</v>
      </c>
      <c r="I13" s="636">
        <f t="shared" si="0"/>
        <v>62000</v>
      </c>
      <c r="J13" s="31"/>
      <c r="K13" s="73" t="s">
        <v>3213</v>
      </c>
      <c r="L13" s="27"/>
      <c r="M13" s="27"/>
      <c r="N13" s="32">
        <v>45818</v>
      </c>
      <c r="O13" s="28"/>
      <c r="P13" s="40" t="s">
        <v>4983</v>
      </c>
      <c r="Q13" s="32"/>
      <c r="R13" s="33"/>
    </row>
    <row r="14" spans="1:18" s="4" customFormat="1" ht="19.7" customHeight="1">
      <c r="A14" s="398" t="s">
        <v>3207</v>
      </c>
      <c r="B14" s="1121">
        <v>10</v>
      </c>
      <c r="C14" s="1078">
        <f t="shared" si="1"/>
        <v>4</v>
      </c>
      <c r="D14" s="396" t="s">
        <v>309</v>
      </c>
      <c r="E14" s="28" t="s">
        <v>309</v>
      </c>
      <c r="F14" s="73" t="s">
        <v>5040</v>
      </c>
      <c r="G14" s="398">
        <v>1</v>
      </c>
      <c r="H14" s="28">
        <v>25000</v>
      </c>
      <c r="I14" s="636">
        <f t="shared" si="0"/>
        <v>25000</v>
      </c>
      <c r="J14" s="31"/>
      <c r="K14" s="73" t="s">
        <v>5040</v>
      </c>
      <c r="L14" s="27"/>
      <c r="M14" s="27"/>
      <c r="N14" s="32">
        <v>45818</v>
      </c>
      <c r="O14" s="28"/>
      <c r="P14" s="40" t="s">
        <v>4983</v>
      </c>
      <c r="Q14" s="32"/>
      <c r="R14" s="33"/>
    </row>
    <row r="15" spans="1:18" s="4" customFormat="1" ht="19.7" customHeight="1">
      <c r="A15" s="398" t="s">
        <v>3207</v>
      </c>
      <c r="B15" s="1412">
        <v>1</v>
      </c>
      <c r="C15" s="1078">
        <f t="shared" si="1"/>
        <v>5</v>
      </c>
      <c r="D15" s="396" t="s">
        <v>309</v>
      </c>
      <c r="E15" s="28" t="s">
        <v>309</v>
      </c>
      <c r="F15" s="73" t="s">
        <v>4984</v>
      </c>
      <c r="G15" s="398">
        <v>2</v>
      </c>
      <c r="H15" s="28">
        <v>700</v>
      </c>
      <c r="I15" s="636">
        <f t="shared" si="0"/>
        <v>1400</v>
      </c>
      <c r="J15" s="31"/>
      <c r="K15" s="73" t="s">
        <v>4984</v>
      </c>
      <c r="L15" s="27"/>
      <c r="M15" s="27"/>
      <c r="N15" s="32">
        <v>45818</v>
      </c>
      <c r="O15" s="28"/>
      <c r="P15" s="40" t="s">
        <v>4983</v>
      </c>
      <c r="Q15" s="32"/>
      <c r="R15" s="33"/>
    </row>
    <row r="16" spans="1:18" s="4" customFormat="1" ht="19.7" customHeight="1">
      <c r="A16" s="398" t="s">
        <v>3207</v>
      </c>
      <c r="B16" s="1494">
        <v>3</v>
      </c>
      <c r="C16" s="1078">
        <f t="shared" si="1"/>
        <v>6</v>
      </c>
      <c r="D16" s="396" t="s">
        <v>309</v>
      </c>
      <c r="E16" s="28" t="s">
        <v>309</v>
      </c>
      <c r="F16" s="1495" t="s">
        <v>3214</v>
      </c>
      <c r="G16" s="398">
        <v>1</v>
      </c>
      <c r="H16" s="28">
        <v>50000</v>
      </c>
      <c r="I16" s="636">
        <f t="shared" si="0"/>
        <v>50000</v>
      </c>
      <c r="J16" s="31"/>
      <c r="K16" s="73" t="s">
        <v>1528</v>
      </c>
      <c r="L16" s="358"/>
      <c r="M16" s="27"/>
      <c r="N16" s="32">
        <v>45818</v>
      </c>
      <c r="O16" s="28"/>
      <c r="P16" s="40" t="s">
        <v>4983</v>
      </c>
      <c r="Q16" s="32"/>
      <c r="R16" s="33"/>
    </row>
    <row r="17" spans="1:18" s="4" customFormat="1" ht="19.7" customHeight="1">
      <c r="A17" s="398" t="s">
        <v>3207</v>
      </c>
      <c r="B17" s="313">
        <v>9</v>
      </c>
      <c r="C17" s="1078">
        <f t="shared" si="1"/>
        <v>7</v>
      </c>
      <c r="D17" s="396" t="s">
        <v>309</v>
      </c>
      <c r="E17" s="28" t="s">
        <v>309</v>
      </c>
      <c r="F17" s="320" t="s">
        <v>3215</v>
      </c>
      <c r="G17" s="405">
        <v>1</v>
      </c>
      <c r="H17" s="1496">
        <v>2300</v>
      </c>
      <c r="I17" s="636">
        <f t="shared" si="0"/>
        <v>2300</v>
      </c>
      <c r="J17" s="317"/>
      <c r="K17" s="1" t="s">
        <v>3216</v>
      </c>
      <c r="L17" s="358"/>
      <c r="M17" s="27"/>
      <c r="N17" s="32">
        <v>45818</v>
      </c>
      <c r="O17" s="28"/>
      <c r="P17" s="40" t="s">
        <v>4983</v>
      </c>
      <c r="Q17" s="32"/>
      <c r="R17" s="33"/>
    </row>
    <row r="18" spans="1:18" s="4" customFormat="1" ht="19.7" customHeight="1">
      <c r="A18" s="398" t="s">
        <v>3207</v>
      </c>
      <c r="B18" s="398">
        <v>1</v>
      </c>
      <c r="C18" s="1078">
        <f t="shared" si="1"/>
        <v>8</v>
      </c>
      <c r="D18" s="396" t="s">
        <v>309</v>
      </c>
      <c r="E18" s="28" t="s">
        <v>309</v>
      </c>
      <c r="F18" s="304" t="s">
        <v>1529</v>
      </c>
      <c r="G18" s="422">
        <v>1</v>
      </c>
      <c r="H18" s="256">
        <v>12000</v>
      </c>
      <c r="I18" s="636">
        <f t="shared" si="0"/>
        <v>12000</v>
      </c>
      <c r="J18" s="31"/>
      <c r="K18" s="2114" t="s">
        <v>4985</v>
      </c>
      <c r="L18" s="27"/>
      <c r="M18" s="27"/>
      <c r="N18" s="32"/>
      <c r="O18" s="28"/>
      <c r="P18" s="40"/>
      <c r="Q18" s="32"/>
      <c r="R18" s="33"/>
    </row>
    <row r="19" spans="1:18" s="4" customFormat="1" ht="19.7" customHeight="1">
      <c r="A19" s="27"/>
      <c r="B19" s="27"/>
      <c r="C19" s="28"/>
      <c r="D19" s="299"/>
      <c r="E19" s="299"/>
      <c r="F19" s="78"/>
      <c r="G19" s="1497"/>
      <c r="H19" s="256"/>
      <c r="I19" s="950"/>
      <c r="J19" s="217"/>
      <c r="K19" s="935"/>
      <c r="L19" s="27"/>
      <c r="M19" s="27"/>
      <c r="N19" s="32"/>
      <c r="O19" s="28"/>
      <c r="P19" s="40"/>
      <c r="Q19" s="32"/>
      <c r="R19" s="33"/>
    </row>
    <row r="20" spans="1:18" s="4" customFormat="1" ht="19.7" customHeight="1">
      <c r="A20" s="27"/>
      <c r="B20" s="27"/>
      <c r="C20" s="28"/>
      <c r="D20" s="299"/>
      <c r="E20" s="1498"/>
      <c r="F20" s="306">
        <f>SUM(I11:I19)</f>
        <v>1023700</v>
      </c>
      <c r="G20" s="256"/>
      <c r="H20" s="256"/>
      <c r="I20" s="305"/>
      <c r="J20" s="217"/>
      <c r="K20" s="73"/>
      <c r="L20" s="1499" t="s">
        <v>4986</v>
      </c>
      <c r="M20" s="27"/>
      <c r="N20" s="32"/>
      <c r="O20" s="28"/>
      <c r="P20" s="40"/>
      <c r="Q20" s="32"/>
      <c r="R20" s="33"/>
    </row>
    <row r="21" spans="1:18" s="4" customFormat="1" ht="19.7" customHeight="1">
      <c r="A21" s="27"/>
      <c r="B21" s="27"/>
      <c r="C21" s="28"/>
      <c r="D21" s="636"/>
      <c r="E21" s="637"/>
      <c r="F21" s="393"/>
      <c r="G21" s="27"/>
      <c r="H21" s="27"/>
      <c r="I21" s="31"/>
      <c r="J21" s="217"/>
      <c r="K21" s="27"/>
      <c r="L21" s="1500"/>
      <c r="M21" s="27"/>
      <c r="N21" s="32"/>
      <c r="O21" s="28"/>
      <c r="P21" s="27"/>
      <c r="Q21" s="32"/>
      <c r="R21" s="33"/>
    </row>
    <row r="22" spans="1:18" s="4" customFormat="1" ht="19.7" customHeight="1">
      <c r="A22" s="27"/>
      <c r="B22" s="27"/>
      <c r="C22" s="28"/>
      <c r="D22" s="636"/>
      <c r="E22" s="637"/>
      <c r="F22" s="393"/>
      <c r="G22" s="27"/>
      <c r="H22" s="27"/>
      <c r="I22" s="31"/>
      <c r="J22" s="217"/>
      <c r="K22" s="27"/>
      <c r="L22" s="1500"/>
      <c r="M22" s="27"/>
      <c r="N22" s="32"/>
      <c r="O22" s="28"/>
      <c r="P22" s="27"/>
      <c r="Q22" s="32"/>
      <c r="R22" s="33"/>
    </row>
    <row r="23" spans="1:18" s="4" customFormat="1" ht="19.7" customHeight="1">
      <c r="A23" s="27"/>
      <c r="B23" s="27"/>
      <c r="C23" s="28"/>
      <c r="D23" s="28"/>
      <c r="E23" s="28"/>
      <c r="F23" s="27"/>
      <c r="G23" s="27"/>
      <c r="H23" s="27"/>
      <c r="I23" s="31"/>
      <c r="J23" s="217"/>
      <c r="K23" s="27"/>
      <c r="L23" s="1500"/>
      <c r="M23" s="27"/>
      <c r="N23" s="32"/>
      <c r="O23" s="28"/>
      <c r="P23" s="27"/>
      <c r="Q23" s="32"/>
      <c r="R23" s="33"/>
    </row>
    <row r="24" spans="1:18" s="4" customFormat="1" ht="19.7" customHeight="1">
      <c r="A24" s="27"/>
      <c r="B24" s="27"/>
      <c r="C24" s="28"/>
      <c r="D24" s="28"/>
      <c r="E24" s="28"/>
      <c r="F24" s="27"/>
      <c r="G24" s="27"/>
      <c r="H24" s="27"/>
      <c r="I24" s="31"/>
      <c r="J24" s="217"/>
      <c r="K24" s="27"/>
      <c r="L24" s="1501"/>
      <c r="M24" s="27"/>
      <c r="N24" s="32"/>
      <c r="O24" s="28"/>
      <c r="P24" s="27"/>
      <c r="Q24" s="32"/>
      <c r="R24" s="33"/>
    </row>
    <row r="25" spans="1:18" s="4" customFormat="1" ht="19.7" customHeight="1">
      <c r="A25" s="27"/>
      <c r="B25" s="27"/>
      <c r="C25" s="28"/>
      <c r="D25" s="1318"/>
      <c r="E25" s="1318"/>
      <c r="F25" s="1319" t="s">
        <v>2653</v>
      </c>
      <c r="G25" s="1320"/>
      <c r="H25" s="1321">
        <v>70000</v>
      </c>
      <c r="I25" s="1322">
        <f>G25*H25</f>
        <v>0</v>
      </c>
      <c r="J25" s="217"/>
      <c r="K25" s="27"/>
      <c r="L25" s="27"/>
      <c r="M25" s="27"/>
      <c r="N25" s="32"/>
      <c r="O25" s="28"/>
      <c r="P25" s="27"/>
      <c r="Q25" s="32"/>
      <c r="R25" s="33"/>
    </row>
    <row r="26" spans="1:18" s="4" customFormat="1" ht="19.7" customHeight="1">
      <c r="A26" s="27"/>
      <c r="B26" s="27"/>
      <c r="C26" s="28"/>
      <c r="D26" s="28"/>
      <c r="E26" s="28"/>
      <c r="F26" s="73" t="s">
        <v>808</v>
      </c>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131"/>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7" customHeight="1">
      <c r="C90" s="28"/>
      <c r="D90" s="28"/>
      <c r="E90" s="131"/>
      <c r="F90" s="73"/>
      <c r="G90" s="199"/>
      <c r="H90" s="27"/>
      <c r="I90" s="77"/>
      <c r="J90" s="217"/>
      <c r="K90" s="166"/>
      <c r="L90" s="27"/>
      <c r="M90" s="73"/>
      <c r="N90" s="32"/>
      <c r="O90" s="28"/>
      <c r="P90" s="27"/>
      <c r="Q90" s="32"/>
      <c r="R90" s="33"/>
    </row>
    <row r="91" spans="3:18" s="4" customFormat="1" ht="19.7" customHeight="1">
      <c r="C91" s="28"/>
      <c r="D91" s="28"/>
      <c r="E91" s="131"/>
      <c r="F91" s="73"/>
      <c r="G91" s="199"/>
      <c r="H91" s="27"/>
      <c r="I91" s="77"/>
      <c r="J91" s="217"/>
      <c r="K91" s="166"/>
      <c r="L91" s="27"/>
      <c r="M91" s="73"/>
      <c r="N91" s="32"/>
      <c r="O91" s="28"/>
      <c r="P91" s="27"/>
      <c r="Q91" s="32"/>
      <c r="R91" s="33"/>
    </row>
    <row r="92" spans="3:18" s="4" customFormat="1" ht="19.350000000000001" customHeight="1">
      <c r="C92" s="28"/>
      <c r="D92" s="131"/>
      <c r="E92" s="131"/>
      <c r="F92" s="73"/>
      <c r="G92" s="199"/>
      <c r="H92" s="27"/>
      <c r="I92" s="77"/>
      <c r="J92" s="217"/>
      <c r="K92" s="166"/>
      <c r="L92" s="27"/>
      <c r="M92" s="73"/>
      <c r="N92" s="32"/>
      <c r="O92" s="28"/>
      <c r="P92" s="27"/>
      <c r="Q92" s="32"/>
      <c r="R92" s="33"/>
    </row>
    <row r="93" spans="3:18" s="4" customFormat="1" ht="19.350000000000001" customHeight="1">
      <c r="C93" s="28"/>
      <c r="D93" s="131"/>
      <c r="E93" s="131"/>
      <c r="F93" s="156"/>
      <c r="G93" s="199"/>
      <c r="H93" s="27"/>
      <c r="I93" s="77"/>
      <c r="J93" s="217"/>
      <c r="K93" s="166"/>
      <c r="L93" s="27"/>
      <c r="M93" s="73"/>
      <c r="N93" s="32"/>
      <c r="O93" s="28"/>
      <c r="P93" s="27"/>
      <c r="Q93" s="32"/>
      <c r="R93" s="33"/>
    </row>
    <row r="94" spans="3:18" s="4" customFormat="1" ht="19.350000000000001"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131"/>
      <c r="E98" s="131"/>
      <c r="F98" s="264"/>
      <c r="G98" s="199"/>
      <c r="H98" s="27"/>
      <c r="I98" s="77"/>
      <c r="J98" s="217"/>
      <c r="K98" s="166"/>
      <c r="L98" s="27"/>
      <c r="M98" s="73"/>
      <c r="N98" s="32"/>
      <c r="O98" s="28"/>
      <c r="P98" s="27"/>
      <c r="Q98" s="32"/>
      <c r="R98" s="33"/>
    </row>
    <row r="99" spans="3:18" s="4" customFormat="1" ht="19.7" customHeight="1">
      <c r="C99" s="28"/>
      <c r="D99" s="131"/>
      <c r="E99" s="131"/>
      <c r="F99" s="264"/>
      <c r="G99" s="199"/>
      <c r="H99" s="27"/>
      <c r="I99" s="77"/>
      <c r="J99" s="217"/>
      <c r="K99" s="166"/>
      <c r="L99" s="27"/>
      <c r="M99" s="73"/>
      <c r="N99" s="32"/>
      <c r="O99" s="28"/>
      <c r="P99" s="27"/>
      <c r="Q99" s="32"/>
      <c r="R99" s="33"/>
    </row>
    <row r="100" spans="3:18" s="4" customFormat="1" ht="19.7" customHeight="1">
      <c r="C100" s="28"/>
      <c r="D100" s="28"/>
      <c r="E100" s="28"/>
      <c r="F100" s="73"/>
      <c r="G100" s="27"/>
      <c r="H100" s="77"/>
      <c r="I100" s="44"/>
      <c r="J100" s="377"/>
      <c r="K100" s="682"/>
      <c r="L100" s="27"/>
      <c r="M100" s="73"/>
      <c r="N100" s="32"/>
      <c r="O100" s="28"/>
      <c r="P100" s="27"/>
      <c r="Q100" s="32"/>
      <c r="R100" s="33"/>
    </row>
    <row r="101" spans="3:18" s="4" customFormat="1" ht="19.7" customHeight="1">
      <c r="C101" s="28"/>
      <c r="D101" s="28"/>
      <c r="E101" s="28"/>
      <c r="F101" s="73"/>
      <c r="G101" s="27"/>
      <c r="H101" s="77"/>
      <c r="I101" s="1323"/>
      <c r="J101" s="517"/>
      <c r="K101" s="682"/>
      <c r="L101" s="27"/>
      <c r="M101" s="73"/>
      <c r="N101" s="32"/>
      <c r="O101" s="28"/>
      <c r="P101" s="27"/>
      <c r="Q101" s="32"/>
      <c r="R101" s="33"/>
    </row>
    <row r="102" spans="3:18" s="4" customFormat="1" ht="19.7" customHeight="1">
      <c r="C102" s="28"/>
      <c r="D102" s="131"/>
      <c r="E102" s="131"/>
      <c r="F102" s="132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325"/>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325"/>
      <c r="L130" s="27"/>
      <c r="M130" s="73"/>
      <c r="N130" s="32"/>
      <c r="O130" s="28"/>
      <c r="P130" s="27"/>
      <c r="Q130" s="32"/>
      <c r="R130" s="33"/>
    </row>
    <row r="131" spans="1:18" s="4" customFormat="1" ht="19.7" customHeight="1">
      <c r="C131" s="28"/>
      <c r="D131" s="28"/>
      <c r="E131" s="28"/>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131"/>
      <c r="E133" s="131"/>
      <c r="F133" s="264"/>
      <c r="G133" s="199"/>
      <c r="H133" s="27"/>
      <c r="I133" s="77"/>
      <c r="J133" s="217"/>
      <c r="K133" s="166"/>
      <c r="L133" s="27"/>
      <c r="M133" s="73"/>
      <c r="N133" s="32"/>
      <c r="O133" s="28"/>
      <c r="P133" s="27"/>
      <c r="Q133" s="32"/>
      <c r="R133" s="33"/>
    </row>
    <row r="134" spans="1:18" s="4" customFormat="1" ht="19.7" customHeight="1">
      <c r="C134" s="28"/>
      <c r="D134" s="28"/>
      <c r="E134" s="28"/>
      <c r="F134" s="264"/>
      <c r="G134" s="199"/>
      <c r="H134" s="27"/>
      <c r="I134" s="77"/>
      <c r="J134" s="217"/>
      <c r="K134" s="166"/>
      <c r="L134" s="27"/>
      <c r="M134" s="73"/>
      <c r="N134" s="32"/>
      <c r="O134" s="28"/>
      <c r="P134" s="27"/>
      <c r="Q134" s="32"/>
      <c r="R134" s="33"/>
    </row>
    <row r="135" spans="1:18" s="4" customFormat="1" ht="19.350000000000001" customHeight="1">
      <c r="C135" s="28"/>
      <c r="D135" s="131"/>
      <c r="E135" s="131"/>
      <c r="F135" s="264"/>
      <c r="G135" s="199"/>
      <c r="H135" s="27"/>
      <c r="I135" s="77"/>
      <c r="J135" s="217"/>
      <c r="K135" s="166"/>
      <c r="L135" s="27"/>
      <c r="M135" s="73"/>
      <c r="N135" s="32"/>
      <c r="O135" s="28"/>
      <c r="P135" s="27"/>
      <c r="Q135" s="32"/>
      <c r="R135" s="33"/>
    </row>
    <row r="136" spans="1:18" s="4" customFormat="1" ht="19.7" customHeight="1">
      <c r="C136" s="28"/>
      <c r="D136" s="28"/>
      <c r="E136" s="28"/>
      <c r="F136" s="201"/>
      <c r="G136" s="826"/>
      <c r="H136" s="27"/>
      <c r="I136" s="77"/>
      <c r="J136" s="217"/>
      <c r="K136" s="134"/>
      <c r="L136" s="27"/>
      <c r="M136" s="27"/>
      <c r="N136" s="32"/>
      <c r="O136" s="28"/>
      <c r="P136" s="27"/>
      <c r="Q136" s="32"/>
      <c r="R136" s="33"/>
    </row>
    <row r="137" spans="1:18" s="4" customFormat="1" ht="19.7" customHeight="1">
      <c r="C137" s="28"/>
      <c r="D137" s="28"/>
      <c r="E137" s="28"/>
      <c r="F137" s="1326">
        <f>SUM(I86:I136)</f>
        <v>0</v>
      </c>
      <c r="G137" s="826"/>
      <c r="H137" s="27"/>
      <c r="I137" s="77"/>
      <c r="J137" s="217"/>
      <c r="K137" s="73"/>
      <c r="L137" s="27"/>
      <c r="M137" s="27"/>
      <c r="N137" s="32"/>
      <c r="O137" s="28"/>
      <c r="P137" s="27"/>
      <c r="Q137" s="32"/>
      <c r="R137" s="33"/>
    </row>
    <row r="138" spans="1:18" s="4" customFormat="1" ht="19.7" customHeight="1">
      <c r="C138" s="28"/>
      <c r="D138" s="28"/>
      <c r="E138" s="28"/>
      <c r="F138" s="73"/>
      <c r="G138" s="826"/>
      <c r="H138" s="27"/>
      <c r="I138" s="77"/>
      <c r="J138" s="217"/>
      <c r="K138" s="73"/>
      <c r="L138" s="27"/>
      <c r="M138" s="27"/>
      <c r="N138" s="32"/>
      <c r="O138" s="28"/>
      <c r="P138" s="27"/>
      <c r="Q138" s="32"/>
      <c r="R138" s="33"/>
    </row>
    <row r="139" spans="1:18" s="4" customFormat="1" ht="19.7" customHeight="1">
      <c r="C139" s="28"/>
      <c r="D139" s="28"/>
      <c r="E139" s="28"/>
      <c r="F139" s="73"/>
      <c r="G139" s="826"/>
      <c r="H139" s="27"/>
      <c r="I139" s="77"/>
      <c r="J139" s="217"/>
      <c r="K139" s="73"/>
      <c r="L139" s="73"/>
      <c r="M139" s="27"/>
      <c r="N139" s="32"/>
      <c r="O139" s="28"/>
      <c r="P139" s="27"/>
      <c r="Q139" s="32"/>
      <c r="R139" s="33"/>
    </row>
    <row r="140" spans="1:18">
      <c r="A140" s="4"/>
      <c r="B140" s="4"/>
      <c r="C140" s="28"/>
      <c r="D140" s="28"/>
      <c r="E140" s="28"/>
      <c r="F140" s="73"/>
      <c r="G140" s="826"/>
      <c r="H140" s="27"/>
      <c r="I140" s="77"/>
      <c r="J140" s="217"/>
      <c r="K140" s="73"/>
      <c r="L140" s="27"/>
      <c r="M140" s="27"/>
      <c r="N140" s="32"/>
      <c r="O140" s="28"/>
      <c r="P140" s="27"/>
      <c r="Q140" s="32"/>
      <c r="R140" s="33"/>
    </row>
    <row r="141" spans="1:18">
      <c r="I141" s="1327"/>
    </row>
  </sheetData>
  <autoFilter ref="A8:R8" xr:uid="{E5E5C3AA-88B3-450F-AF73-410CD895ED1A}"/>
  <mergeCells count="11">
    <mergeCell ref="L20:L24"/>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62A0-C276-45C7-BA01-80918F589B71}">
  <sheetPr>
    <tabColor rgb="FFFFFF00"/>
  </sheetPr>
  <dimension ref="A2:R157"/>
  <sheetViews>
    <sheetView zoomScale="85" zoomScaleNormal="85" workbookViewId="0">
      <pane xSplit="9" ySplit="8" topLeftCell="J9" activePane="bottomRight" state="frozen"/>
      <selection activeCell="F14" sqref="F14"/>
      <selection pane="topRight" activeCell="F14" sqref="F14"/>
      <selection pane="bottomLeft" activeCell="F14" sqref="F14"/>
      <selection pane="bottomRight" activeCell="N32" sqref="N32:Q34"/>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257170</v>
      </c>
    </row>
    <row r="3" spans="1:18" ht="20.100000000000001" customHeight="1">
      <c r="B3" s="2093" t="s">
        <v>5185</v>
      </c>
      <c r="C3" s="2" t="s">
        <v>3</v>
      </c>
      <c r="D3" s="2"/>
      <c r="E3" s="2"/>
      <c r="F3" s="13" t="s">
        <v>2638</v>
      </c>
      <c r="I3" s="2094" t="s">
        <v>5186</v>
      </c>
      <c r="J3" s="2094"/>
      <c r="K3" s="2094"/>
      <c r="L3" s="2094"/>
    </row>
    <row r="4" spans="1:18" ht="20.100000000000001" customHeight="1">
      <c r="B4" s="2095"/>
      <c r="C4" s="2" t="s">
        <v>1516</v>
      </c>
      <c r="D4" s="2"/>
      <c r="E4" s="2"/>
      <c r="F4" s="13" t="s">
        <v>5182</v>
      </c>
      <c r="I4" s="2094"/>
      <c r="J4" s="2094"/>
      <c r="K4" s="2094"/>
      <c r="L4" s="2094"/>
    </row>
    <row r="5" spans="1:18" ht="20.100000000000001" customHeight="1">
      <c r="C5" s="2" t="s">
        <v>8</v>
      </c>
      <c r="D5" s="2"/>
      <c r="E5" s="2"/>
      <c r="F5" s="18">
        <v>45887</v>
      </c>
      <c r="H5" s="1305" t="s">
        <v>34</v>
      </c>
      <c r="I5" s="1306"/>
      <c r="J5" s="1307"/>
      <c r="K5" s="38" t="s">
        <v>2641</v>
      </c>
    </row>
    <row r="6" spans="1:18" ht="20.100000000000001" customHeight="1">
      <c r="C6" s="2" t="s">
        <v>10</v>
      </c>
      <c r="D6" s="2"/>
      <c r="E6" s="2"/>
      <c r="F6" s="18">
        <v>45888</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28"/>
      <c r="D10" s="28"/>
      <c r="E10" s="28"/>
      <c r="F10" s="27"/>
      <c r="G10" s="27"/>
      <c r="H10" s="27"/>
      <c r="I10" s="31"/>
      <c r="J10" s="217"/>
      <c r="K10" s="27"/>
      <c r="L10" s="27"/>
      <c r="M10" s="27"/>
      <c r="N10" s="32"/>
      <c r="O10" s="28"/>
      <c r="P10" s="27"/>
      <c r="Q10" s="32"/>
      <c r="R10" s="33"/>
    </row>
    <row r="11" spans="1:18" s="4" customFormat="1" ht="19.7" customHeight="1">
      <c r="A11" s="27"/>
      <c r="B11" s="27"/>
      <c r="C11" s="616" t="s">
        <v>1032</v>
      </c>
      <c r="D11" s="617"/>
      <c r="E11" s="617"/>
      <c r="F11" s="618"/>
      <c r="G11" s="257"/>
      <c r="H11" s="257"/>
      <c r="I11" s="257"/>
      <c r="J11" s="135"/>
      <c r="K11" s="312"/>
      <c r="L11" s="27"/>
      <c r="M11" s="27"/>
      <c r="N11" s="32"/>
      <c r="O11" s="28"/>
      <c r="P11" s="27"/>
      <c r="Q11" s="32"/>
      <c r="R11" s="33"/>
    </row>
    <row r="12" spans="1:18" s="4" customFormat="1" ht="19.7" customHeight="1">
      <c r="A12" s="398" t="s">
        <v>109</v>
      </c>
      <c r="B12" s="114"/>
      <c r="C12" s="619">
        <v>1</v>
      </c>
      <c r="D12" s="620" t="s">
        <v>376</v>
      </c>
      <c r="E12" s="621" t="s">
        <v>391</v>
      </c>
      <c r="F12" s="622" t="s">
        <v>1033</v>
      </c>
      <c r="G12" s="114">
        <v>1</v>
      </c>
      <c r="H12" s="339">
        <v>5260</v>
      </c>
      <c r="I12" s="339">
        <f t="shared" ref="I12:I25" si="0">G12*H12</f>
        <v>5260</v>
      </c>
      <c r="J12" s="87"/>
      <c r="K12" s="78" t="s">
        <v>896</v>
      </c>
      <c r="L12" s="623" t="s">
        <v>1034</v>
      </c>
      <c r="M12" s="27"/>
      <c r="N12" s="32">
        <v>45868</v>
      </c>
      <c r="O12" s="28"/>
      <c r="P12" s="40">
        <v>45876</v>
      </c>
      <c r="Q12" s="32">
        <v>45874</v>
      </c>
      <c r="R12" s="33"/>
    </row>
    <row r="13" spans="1:18" s="4" customFormat="1" ht="19.7" customHeight="1">
      <c r="A13" s="27"/>
      <c r="B13" s="27"/>
      <c r="C13" s="28"/>
      <c r="D13" s="27"/>
      <c r="E13" s="27"/>
      <c r="F13" s="201"/>
      <c r="G13" s="27"/>
      <c r="H13" s="257"/>
      <c r="I13" s="257"/>
      <c r="J13" s="87"/>
      <c r="K13" s="73"/>
      <c r="L13" s="630"/>
      <c r="M13" s="27"/>
      <c r="N13" s="32"/>
      <c r="O13" s="28"/>
      <c r="P13" s="27"/>
      <c r="Q13" s="32"/>
      <c r="R13" s="33"/>
    </row>
    <row r="14" spans="1:18" s="4" customFormat="1" ht="19.7" customHeight="1">
      <c r="A14" s="27"/>
      <c r="B14" s="27"/>
      <c r="C14" s="28"/>
      <c r="D14" s="27"/>
      <c r="E14" s="27"/>
      <c r="F14" s="73"/>
      <c r="G14" s="1375"/>
      <c r="H14" s="257"/>
      <c r="I14" s="257"/>
      <c r="J14" s="257"/>
      <c r="K14" s="136"/>
      <c r="L14" s="630"/>
      <c r="M14" s="27"/>
      <c r="N14" s="32"/>
      <c r="O14" s="28"/>
      <c r="P14" s="27"/>
      <c r="Q14" s="32"/>
      <c r="R14" s="33"/>
    </row>
    <row r="15" spans="1:18" s="4" customFormat="1" ht="19.7" customHeight="1">
      <c r="A15" s="27"/>
      <c r="B15" s="27"/>
      <c r="C15" s="28"/>
      <c r="D15" s="27"/>
      <c r="E15" s="27"/>
      <c r="F15" s="73"/>
      <c r="G15" s="1375"/>
      <c r="H15" s="584"/>
      <c r="I15" s="257"/>
      <c r="J15" s="257"/>
      <c r="K15" s="1036"/>
      <c r="L15" s="630"/>
      <c r="M15" s="27"/>
      <c r="N15" s="32"/>
      <c r="O15" s="28"/>
      <c r="P15" s="27"/>
      <c r="Q15" s="32"/>
      <c r="R15" s="33"/>
    </row>
    <row r="16" spans="1:18" s="4" customFormat="1" ht="19.7" customHeight="1">
      <c r="A16" s="27"/>
      <c r="B16" s="27"/>
      <c r="C16" s="28"/>
      <c r="D16" s="27"/>
      <c r="E16" s="27"/>
      <c r="F16" s="73"/>
      <c r="G16" s="2126"/>
      <c r="H16" s="257"/>
      <c r="I16" s="577"/>
      <c r="J16" s="135"/>
      <c r="K16" s="136"/>
      <c r="L16" s="630"/>
      <c r="M16" s="27"/>
      <c r="N16" s="32"/>
      <c r="O16" s="28"/>
      <c r="P16" s="27"/>
      <c r="Q16" s="32"/>
      <c r="R16" s="33"/>
    </row>
    <row r="17" spans="1:18" s="4" customFormat="1" ht="19.7" customHeight="1">
      <c r="A17" s="27"/>
      <c r="B17" s="27"/>
      <c r="C17" s="28"/>
      <c r="D17" s="27"/>
      <c r="E17" s="27"/>
      <c r="F17" s="73"/>
      <c r="G17" s="1375"/>
      <c r="H17" s="257"/>
      <c r="I17" s="577"/>
      <c r="J17" s="31"/>
      <c r="K17" s="136"/>
      <c r="L17" s="630"/>
      <c r="M17" s="27"/>
      <c r="N17" s="32"/>
      <c r="O17" s="28"/>
      <c r="P17" s="27"/>
      <c r="Q17" s="32"/>
      <c r="R17" s="33"/>
    </row>
    <row r="18" spans="1:18" s="4" customFormat="1" ht="19.7" customHeight="1">
      <c r="A18" s="398" t="s">
        <v>325</v>
      </c>
      <c r="B18" s="112"/>
      <c r="C18" s="619">
        <f>+C12+1</f>
        <v>2</v>
      </c>
      <c r="D18" s="625" t="s">
        <v>1038</v>
      </c>
      <c r="E18" s="625" t="s">
        <v>1038</v>
      </c>
      <c r="F18" s="626" t="s">
        <v>911</v>
      </c>
      <c r="G18" s="627">
        <v>1</v>
      </c>
      <c r="H18" s="628">
        <v>7500</v>
      </c>
      <c r="I18" s="629">
        <f t="shared" si="0"/>
        <v>7500</v>
      </c>
      <c r="J18" s="591"/>
      <c r="K18" s="136" t="s">
        <v>912</v>
      </c>
      <c r="L18" s="630"/>
      <c r="M18" s="27"/>
      <c r="N18" s="32">
        <v>45868</v>
      </c>
      <c r="O18" s="28"/>
      <c r="P18" s="40">
        <v>45910</v>
      </c>
      <c r="Q18" s="32" t="s">
        <v>5045</v>
      </c>
      <c r="R18" s="33"/>
    </row>
    <row r="19" spans="1:18" s="4" customFormat="1" ht="19.7" customHeight="1">
      <c r="A19" s="398" t="s">
        <v>1037</v>
      </c>
      <c r="B19" s="112"/>
      <c r="C19" s="619">
        <f t="shared" ref="C19:C25" si="1">+C18+1</f>
        <v>3</v>
      </c>
      <c r="D19" s="625" t="s">
        <v>1038</v>
      </c>
      <c r="E19" s="625" t="s">
        <v>1038</v>
      </c>
      <c r="F19" s="631" t="s">
        <v>1040</v>
      </c>
      <c r="G19" s="487">
        <v>1</v>
      </c>
      <c r="H19" s="632">
        <v>9000</v>
      </c>
      <c r="I19" s="632">
        <f t="shared" si="0"/>
        <v>9000</v>
      </c>
      <c r="J19" s="87"/>
      <c r="K19" s="73" t="s">
        <v>1041</v>
      </c>
      <c r="L19" s="630" t="s">
        <v>1042</v>
      </c>
      <c r="M19" s="27"/>
      <c r="N19" s="32">
        <v>45868</v>
      </c>
      <c r="O19" s="28"/>
      <c r="P19" s="40">
        <v>45910</v>
      </c>
      <c r="Q19" s="32" t="s">
        <v>5045</v>
      </c>
      <c r="R19" s="33"/>
    </row>
    <row r="20" spans="1:18" s="4" customFormat="1" ht="19.7" customHeight="1">
      <c r="A20" s="398" t="s">
        <v>1037</v>
      </c>
      <c r="B20" s="112"/>
      <c r="C20" s="619">
        <f t="shared" si="1"/>
        <v>4</v>
      </c>
      <c r="D20" s="625" t="s">
        <v>1038</v>
      </c>
      <c r="E20" s="625" t="s">
        <v>1038</v>
      </c>
      <c r="F20" s="631" t="s">
        <v>5046</v>
      </c>
      <c r="G20" s="487">
        <v>1</v>
      </c>
      <c r="H20" s="632">
        <v>18500</v>
      </c>
      <c r="I20" s="632">
        <f t="shared" si="0"/>
        <v>18500</v>
      </c>
      <c r="J20" s="87"/>
      <c r="K20" s="73" t="s">
        <v>5047</v>
      </c>
      <c r="L20" s="633" t="s">
        <v>1045</v>
      </c>
      <c r="M20" s="27"/>
      <c r="N20" s="32">
        <v>45868</v>
      </c>
      <c r="O20" s="28"/>
      <c r="P20" s="40">
        <v>45910</v>
      </c>
      <c r="Q20" s="32" t="s">
        <v>5045</v>
      </c>
      <c r="R20" s="33"/>
    </row>
    <row r="21" spans="1:18" s="4" customFormat="1" ht="19.7" customHeight="1">
      <c r="A21" s="398" t="s">
        <v>1037</v>
      </c>
      <c r="B21" s="112"/>
      <c r="C21" s="619">
        <f t="shared" si="1"/>
        <v>5</v>
      </c>
      <c r="D21" s="625" t="s">
        <v>1038</v>
      </c>
      <c r="E21" s="625" t="s">
        <v>1038</v>
      </c>
      <c r="F21" s="631" t="s">
        <v>1046</v>
      </c>
      <c r="G21" s="487">
        <v>1</v>
      </c>
      <c r="H21" s="632">
        <v>13500</v>
      </c>
      <c r="I21" s="632">
        <f t="shared" si="0"/>
        <v>13500</v>
      </c>
      <c r="J21" s="87"/>
      <c r="K21" s="73" t="s">
        <v>1047</v>
      </c>
      <c r="L21" s="634" t="s">
        <v>1048</v>
      </c>
      <c r="M21" s="27"/>
      <c r="N21" s="32">
        <v>45868</v>
      </c>
      <c r="O21" s="28"/>
      <c r="P21" s="40">
        <v>45910</v>
      </c>
      <c r="Q21" s="32" t="s">
        <v>5045</v>
      </c>
      <c r="R21" s="33"/>
    </row>
    <row r="22" spans="1:18" s="4" customFormat="1" ht="19.7" customHeight="1">
      <c r="A22" s="398" t="s">
        <v>1037</v>
      </c>
      <c r="B22" s="112"/>
      <c r="C22" s="619">
        <f t="shared" si="1"/>
        <v>6</v>
      </c>
      <c r="D22" s="625" t="s">
        <v>1038</v>
      </c>
      <c r="E22" s="625" t="s">
        <v>1038</v>
      </c>
      <c r="F22" s="631" t="s">
        <v>1049</v>
      </c>
      <c r="G22" s="487">
        <v>1</v>
      </c>
      <c r="H22" s="632">
        <v>23000</v>
      </c>
      <c r="I22" s="632">
        <f t="shared" si="0"/>
        <v>23000</v>
      </c>
      <c r="J22" s="87"/>
      <c r="K22" s="73" t="s">
        <v>1050</v>
      </c>
      <c r="L22" s="635" t="s">
        <v>1051</v>
      </c>
      <c r="M22" s="27"/>
      <c r="N22" s="32">
        <v>45868</v>
      </c>
      <c r="O22" s="28"/>
      <c r="P22" s="40">
        <v>45910</v>
      </c>
      <c r="Q22" s="32" t="s">
        <v>5045</v>
      </c>
      <c r="R22" s="33"/>
    </row>
    <row r="23" spans="1:18" s="4" customFormat="1" ht="19.7" customHeight="1">
      <c r="A23" s="398" t="s">
        <v>1037</v>
      </c>
      <c r="B23" s="112"/>
      <c r="C23" s="619">
        <f t="shared" si="1"/>
        <v>7</v>
      </c>
      <c r="D23" s="625" t="s">
        <v>1038</v>
      </c>
      <c r="E23" s="625" t="s">
        <v>1038</v>
      </c>
      <c r="F23" s="631" t="s">
        <v>1052</v>
      </c>
      <c r="G23" s="487">
        <v>1</v>
      </c>
      <c r="H23" s="632">
        <v>23000</v>
      </c>
      <c r="I23" s="632">
        <f t="shared" si="0"/>
        <v>23000</v>
      </c>
      <c r="J23" s="87"/>
      <c r="K23" s="73" t="s">
        <v>1053</v>
      </c>
      <c r="L23" s="635" t="s">
        <v>1051</v>
      </c>
      <c r="M23" s="27"/>
      <c r="N23" s="32">
        <v>45868</v>
      </c>
      <c r="O23" s="28"/>
      <c r="P23" s="40">
        <v>45910</v>
      </c>
      <c r="Q23" s="32" t="s">
        <v>5045</v>
      </c>
      <c r="R23" s="33"/>
    </row>
    <row r="24" spans="1:18" s="4" customFormat="1" ht="19.7" customHeight="1">
      <c r="A24" s="398" t="s">
        <v>1037</v>
      </c>
      <c r="B24" s="112"/>
      <c r="C24" s="619">
        <f t="shared" si="1"/>
        <v>8</v>
      </c>
      <c r="D24" s="625" t="s">
        <v>1038</v>
      </c>
      <c r="E24" s="625" t="s">
        <v>1038</v>
      </c>
      <c r="F24" s="631" t="s">
        <v>1054</v>
      </c>
      <c r="G24" s="487">
        <v>1</v>
      </c>
      <c r="H24" s="632">
        <v>22000</v>
      </c>
      <c r="I24" s="632">
        <f t="shared" si="0"/>
        <v>22000</v>
      </c>
      <c r="J24" s="87"/>
      <c r="K24" s="73" t="s">
        <v>1055</v>
      </c>
      <c r="L24" s="634" t="s">
        <v>1048</v>
      </c>
      <c r="M24" s="27"/>
      <c r="N24" s="32">
        <v>45868</v>
      </c>
      <c r="O24" s="28"/>
      <c r="P24" s="40">
        <v>45910</v>
      </c>
      <c r="Q24" s="32" t="s">
        <v>5045</v>
      </c>
      <c r="R24" s="33"/>
    </row>
    <row r="25" spans="1:18" s="4" customFormat="1" ht="19.7" customHeight="1">
      <c r="A25" s="398"/>
      <c r="B25" s="112"/>
      <c r="C25" s="619">
        <f t="shared" si="1"/>
        <v>9</v>
      </c>
      <c r="D25" s="625" t="s">
        <v>1038</v>
      </c>
      <c r="E25" s="625" t="s">
        <v>1038</v>
      </c>
      <c r="F25" s="631" t="s">
        <v>5048</v>
      </c>
      <c r="G25" s="2096">
        <v>1</v>
      </c>
      <c r="H25" s="632">
        <v>10500</v>
      </c>
      <c r="I25" s="632">
        <f t="shared" si="0"/>
        <v>10500</v>
      </c>
      <c r="J25" s="87"/>
      <c r="K25" s="73" t="s">
        <v>5049</v>
      </c>
      <c r="L25" s="1003"/>
      <c r="M25" s="27"/>
      <c r="N25" s="32">
        <v>45868</v>
      </c>
      <c r="O25" s="28"/>
      <c r="P25" s="40">
        <v>45910</v>
      </c>
      <c r="Q25" s="32" t="s">
        <v>5045</v>
      </c>
      <c r="R25" s="33"/>
    </row>
    <row r="26" spans="1:18" s="4" customFormat="1" ht="19.7" customHeight="1">
      <c r="A26" s="27"/>
      <c r="B26" s="27"/>
      <c r="C26" s="28"/>
      <c r="D26" s="72"/>
      <c r="E26" s="72"/>
      <c r="F26" s="320"/>
      <c r="G26" s="72"/>
      <c r="H26" s="341"/>
      <c r="I26" s="445"/>
      <c r="J26" s="342"/>
      <c r="K26" s="320"/>
      <c r="L26" s="27"/>
      <c r="M26" s="27"/>
      <c r="N26" s="32"/>
      <c r="O26" s="28"/>
      <c r="P26" s="27"/>
      <c r="Q26" s="32"/>
      <c r="R26" s="33"/>
    </row>
    <row r="27" spans="1:18" s="4" customFormat="1" ht="19.7" customHeight="1">
      <c r="A27" s="27"/>
      <c r="B27" s="27"/>
      <c r="C27" s="343"/>
      <c r="D27" s="28"/>
      <c r="E27" s="28"/>
      <c r="F27" s="306">
        <f>SUM(I12:I26)</f>
        <v>132260</v>
      </c>
      <c r="G27" s="27"/>
      <c r="H27" s="257"/>
      <c r="I27" s="257"/>
      <c r="J27" s="31"/>
      <c r="K27" s="73"/>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1312"/>
      <c r="E31" s="1313"/>
      <c r="F31" s="1314" t="s">
        <v>2642</v>
      </c>
      <c r="G31" s="27"/>
      <c r="H31" s="27"/>
      <c r="I31" s="31"/>
      <c r="J31" s="217"/>
      <c r="K31" s="27"/>
      <c r="L31" s="27"/>
      <c r="M31" s="27"/>
      <c r="N31" s="32"/>
      <c r="O31" s="28"/>
      <c r="P31" s="27"/>
      <c r="Q31" s="32"/>
      <c r="R31" s="33"/>
    </row>
    <row r="32" spans="1:18" s="4" customFormat="1" ht="19.7" customHeight="1">
      <c r="A32" s="398" t="s">
        <v>2643</v>
      </c>
      <c r="B32" s="114">
        <v>10</v>
      </c>
      <c r="C32" s="1078">
        <f>+C25+1</f>
        <v>10</v>
      </c>
      <c r="D32" s="105" t="s">
        <v>946</v>
      </c>
      <c r="E32" s="105" t="s">
        <v>947</v>
      </c>
      <c r="F32" s="1315" t="s">
        <v>948</v>
      </c>
      <c r="G32" s="114">
        <v>1</v>
      </c>
      <c r="H32" s="115">
        <v>37400</v>
      </c>
      <c r="I32" s="154">
        <f>G32*H32</f>
        <v>37400</v>
      </c>
      <c r="J32" s="31"/>
      <c r="K32" s="38" t="s">
        <v>2644</v>
      </c>
      <c r="L32" s="27"/>
      <c r="M32" s="27"/>
      <c r="N32" s="32">
        <v>45868</v>
      </c>
      <c r="O32" s="28"/>
      <c r="P32" s="40">
        <v>45890</v>
      </c>
      <c r="Q32" s="32">
        <v>45890</v>
      </c>
      <c r="R32" s="33"/>
    </row>
    <row r="33" spans="1:18" s="4" customFormat="1" ht="19.7" customHeight="1">
      <c r="A33" s="398" t="s">
        <v>2645</v>
      </c>
      <c r="B33" s="114">
        <v>10</v>
      </c>
      <c r="C33" s="1078">
        <f>+C32+1</f>
        <v>11</v>
      </c>
      <c r="D33" s="105" t="s">
        <v>946</v>
      </c>
      <c r="E33" s="105" t="s">
        <v>947</v>
      </c>
      <c r="F33" s="1316" t="s">
        <v>5052</v>
      </c>
      <c r="G33" s="114">
        <v>1</v>
      </c>
      <c r="H33" s="115">
        <v>15000</v>
      </c>
      <c r="I33" s="154">
        <f>G33*H33</f>
        <v>15000</v>
      </c>
      <c r="J33" s="31"/>
      <c r="K33" s="38" t="s">
        <v>5053</v>
      </c>
      <c r="L33" s="27"/>
      <c r="M33" s="27"/>
      <c r="N33" s="32">
        <v>45868</v>
      </c>
      <c r="O33" s="28"/>
      <c r="P33" s="40">
        <v>45890</v>
      </c>
      <c r="Q33" s="32">
        <v>45890</v>
      </c>
      <c r="R33" s="33"/>
    </row>
    <row r="34" spans="1:18" s="4" customFormat="1" ht="19.7" customHeight="1">
      <c r="A34" s="398" t="s">
        <v>2643</v>
      </c>
      <c r="B34" s="114">
        <v>10</v>
      </c>
      <c r="C34" s="1078">
        <f>+C33+1</f>
        <v>12</v>
      </c>
      <c r="D34" s="105" t="s">
        <v>946</v>
      </c>
      <c r="E34" s="105" t="s">
        <v>947</v>
      </c>
      <c r="F34" s="1315" t="s">
        <v>5054</v>
      </c>
      <c r="G34" s="114">
        <v>1</v>
      </c>
      <c r="H34" s="115">
        <v>72200</v>
      </c>
      <c r="I34" s="154">
        <f>G34*H34</f>
        <v>72200</v>
      </c>
      <c r="J34" s="31"/>
      <c r="K34" s="38" t="s">
        <v>2649</v>
      </c>
      <c r="L34" s="27"/>
      <c r="M34" s="27"/>
      <c r="N34" s="32">
        <v>45868</v>
      </c>
      <c r="O34" s="28"/>
      <c r="P34" s="40">
        <v>45890</v>
      </c>
      <c r="Q34" s="32">
        <v>45890</v>
      </c>
      <c r="R34" s="33"/>
    </row>
    <row r="35" spans="1:18" s="4" customFormat="1" ht="19.7" customHeight="1">
      <c r="A35" s="398" t="s">
        <v>42</v>
      </c>
      <c r="B35" s="114">
        <v>10</v>
      </c>
      <c r="C35" s="1078">
        <f>+C34+1</f>
        <v>13</v>
      </c>
      <c r="D35" s="1130" t="s">
        <v>956</v>
      </c>
      <c r="E35" s="1130" t="s">
        <v>956</v>
      </c>
      <c r="F35" s="1315" t="s">
        <v>2650</v>
      </c>
      <c r="G35" s="1111">
        <v>1</v>
      </c>
      <c r="H35" s="1836">
        <v>310</v>
      </c>
      <c r="I35" s="168">
        <f>G35*H35</f>
        <v>310</v>
      </c>
      <c r="J35" s="159"/>
      <c r="K35" s="166" t="s">
        <v>2651</v>
      </c>
      <c r="L35" s="110" t="s">
        <v>2652</v>
      </c>
      <c r="M35" s="27"/>
      <c r="N35" s="32"/>
      <c r="O35" s="28"/>
      <c r="P35" s="40"/>
      <c r="Q35" s="32"/>
      <c r="R35" s="33"/>
    </row>
    <row r="36" spans="1:18" s="4" customFormat="1" ht="19.7" customHeight="1">
      <c r="A36" s="27"/>
      <c r="B36" s="27"/>
      <c r="C36" s="28"/>
      <c r="D36" s="28"/>
      <c r="E36" s="28"/>
      <c r="F36" s="35"/>
      <c r="G36" s="27"/>
      <c r="H36" s="154"/>
      <c r="I36" s="1317"/>
      <c r="J36" s="31"/>
      <c r="K36" s="38"/>
      <c r="L36" s="27"/>
      <c r="M36" s="27"/>
      <c r="N36" s="32"/>
      <c r="O36" s="28"/>
      <c r="P36" s="27"/>
      <c r="Q36" s="32"/>
      <c r="R36" s="33"/>
    </row>
    <row r="37" spans="1:18" s="4" customFormat="1" ht="19.7" customHeight="1">
      <c r="A37" s="27"/>
      <c r="B37" s="27"/>
      <c r="C37" s="28"/>
      <c r="D37" s="28"/>
      <c r="E37" s="28"/>
      <c r="F37" s="306">
        <f>SUM(I32:I35)</f>
        <v>124910</v>
      </c>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1318"/>
      <c r="E41" s="1318"/>
      <c r="F41" s="1319" t="s">
        <v>2653</v>
      </c>
      <c r="G41" s="1320"/>
      <c r="H41" s="1321">
        <v>70000</v>
      </c>
      <c r="I41" s="1322">
        <f>G41*H41</f>
        <v>0</v>
      </c>
      <c r="J41" s="217"/>
      <c r="K41" s="27"/>
      <c r="L41" s="27"/>
      <c r="M41" s="27"/>
      <c r="N41" s="32"/>
      <c r="O41" s="28"/>
      <c r="P41" s="27"/>
      <c r="Q41" s="32"/>
      <c r="R41" s="33"/>
    </row>
    <row r="42" spans="1:18" s="4" customFormat="1" ht="19.7" customHeight="1">
      <c r="A42" s="27"/>
      <c r="B42" s="27"/>
      <c r="C42" s="28"/>
      <c r="D42" s="28"/>
      <c r="E42" s="28"/>
      <c r="F42" s="73" t="s">
        <v>808</v>
      </c>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28"/>
      <c r="E46" s="28"/>
      <c r="F46" s="27"/>
      <c r="G46" s="27"/>
      <c r="H46" s="27"/>
      <c r="I46" s="31"/>
      <c r="J46" s="217"/>
      <c r="K46" s="27"/>
      <c r="L46" s="27"/>
      <c r="M46" s="27"/>
      <c r="N46" s="32"/>
      <c r="O46" s="28"/>
      <c r="P46" s="27"/>
      <c r="Q46" s="32"/>
      <c r="R46" s="33"/>
    </row>
    <row r="47" spans="1:18" s="4" customFormat="1" ht="19.7" customHeight="1">
      <c r="A47" s="27"/>
      <c r="B47" s="27"/>
      <c r="C47" s="28"/>
      <c r="D47" s="28"/>
      <c r="E47" s="28"/>
      <c r="F47" s="27"/>
      <c r="G47" s="27"/>
      <c r="H47" s="27"/>
      <c r="I47" s="31"/>
      <c r="J47" s="217"/>
      <c r="K47" s="27"/>
      <c r="L47" s="27"/>
      <c r="M47" s="27"/>
      <c r="N47" s="32"/>
      <c r="O47" s="28"/>
      <c r="P47" s="27"/>
      <c r="Q47" s="32"/>
      <c r="R47" s="33"/>
    </row>
    <row r="48" spans="1:18" s="4" customFormat="1" ht="19.7" customHeight="1">
      <c r="A48" s="27"/>
      <c r="B48" s="27"/>
      <c r="C48" s="28"/>
      <c r="D48" s="28"/>
      <c r="E48" s="28"/>
      <c r="F48" s="27"/>
      <c r="G48" s="27"/>
      <c r="H48" s="27"/>
      <c r="I48" s="31"/>
      <c r="J48" s="217"/>
      <c r="K48" s="27"/>
      <c r="L48" s="27"/>
      <c r="M48" s="27"/>
      <c r="N48" s="32"/>
      <c r="O48" s="28"/>
      <c r="P48" s="27"/>
      <c r="Q48" s="32"/>
      <c r="R48" s="33"/>
    </row>
    <row r="49" spans="1:18" s="4" customFormat="1" ht="19.7" customHeight="1">
      <c r="A49" s="27"/>
      <c r="B49" s="27"/>
      <c r="C49" s="28"/>
      <c r="D49" s="28"/>
      <c r="E49" s="28"/>
      <c r="F49" s="27"/>
      <c r="G49" s="27"/>
      <c r="H49" s="27"/>
      <c r="I49" s="31"/>
      <c r="J49" s="217"/>
      <c r="K49" s="27"/>
      <c r="L49" s="27"/>
      <c r="M49" s="27"/>
      <c r="N49" s="32"/>
      <c r="O49" s="28"/>
      <c r="P49" s="27"/>
      <c r="Q49" s="32"/>
      <c r="R49" s="33"/>
    </row>
    <row r="50" spans="1:18" s="4" customFormat="1" ht="19.7" customHeight="1">
      <c r="A50" s="27"/>
      <c r="B50" s="27"/>
      <c r="C50" s="28"/>
      <c r="D50" s="28"/>
      <c r="E50" s="28"/>
      <c r="F50" s="27"/>
      <c r="G50" s="27"/>
      <c r="H50" s="27"/>
      <c r="I50" s="31"/>
      <c r="J50" s="217"/>
      <c r="K50" s="27"/>
      <c r="L50" s="27"/>
      <c r="M50" s="27"/>
      <c r="N50" s="32"/>
      <c r="O50" s="28"/>
      <c r="P50" s="27"/>
      <c r="Q50" s="32"/>
      <c r="R50" s="33"/>
    </row>
    <row r="51" spans="1:18" s="4" customFormat="1" ht="19.7" customHeight="1">
      <c r="A51" s="27"/>
      <c r="B51" s="27"/>
      <c r="C51" s="28"/>
      <c r="D51" s="28"/>
      <c r="E51" s="28"/>
      <c r="F51" s="27"/>
      <c r="G51" s="27"/>
      <c r="H51" s="27"/>
      <c r="I51" s="31"/>
      <c r="J51" s="217"/>
      <c r="K51" s="27"/>
      <c r="L51" s="27"/>
      <c r="M51" s="27"/>
      <c r="N51" s="32"/>
      <c r="O51" s="28"/>
      <c r="P51" s="27"/>
      <c r="Q51" s="32"/>
      <c r="R51" s="33"/>
    </row>
    <row r="52" spans="1:18" s="4" customFormat="1" ht="19.7" customHeight="1">
      <c r="A52" s="27"/>
      <c r="B52" s="27"/>
      <c r="C52" s="28"/>
      <c r="D52" s="28"/>
      <c r="E52" s="28"/>
      <c r="F52" s="27"/>
      <c r="G52" s="27"/>
      <c r="H52" s="27"/>
      <c r="I52" s="31"/>
      <c r="J52" s="217"/>
      <c r="K52" s="27"/>
      <c r="L52" s="27"/>
      <c r="M52" s="27"/>
      <c r="N52" s="32"/>
      <c r="O52" s="28"/>
      <c r="P52" s="27"/>
      <c r="Q52" s="32"/>
      <c r="R52" s="33"/>
    </row>
    <row r="53" spans="1:18" s="4" customFormat="1" ht="19.7" customHeight="1">
      <c r="A53" s="27"/>
      <c r="B53" s="27"/>
      <c r="C53" s="28"/>
      <c r="D53" s="28"/>
      <c r="E53" s="28"/>
      <c r="F53" s="27"/>
      <c r="G53" s="27"/>
      <c r="H53" s="27"/>
      <c r="I53" s="31"/>
      <c r="J53" s="217"/>
      <c r="K53" s="27"/>
      <c r="L53" s="27"/>
      <c r="M53" s="27"/>
      <c r="N53" s="32"/>
      <c r="O53" s="28"/>
      <c r="P53" s="27"/>
      <c r="Q53" s="32"/>
      <c r="R53" s="33"/>
    </row>
    <row r="54" spans="1:18" s="4" customFormat="1" ht="19.7" customHeight="1">
      <c r="A54" s="27"/>
      <c r="B54" s="27"/>
      <c r="C54" s="28"/>
      <c r="D54" s="28"/>
      <c r="E54" s="28"/>
      <c r="F54" s="27"/>
      <c r="G54" s="27"/>
      <c r="H54" s="27"/>
      <c r="I54" s="31"/>
      <c r="J54" s="217"/>
      <c r="K54" s="27"/>
      <c r="L54" s="27"/>
      <c r="M54" s="27"/>
      <c r="N54" s="32"/>
      <c r="O54" s="28"/>
      <c r="P54" s="27"/>
      <c r="Q54" s="32"/>
      <c r="R54" s="33"/>
    </row>
    <row r="55" spans="1:18" s="4" customFormat="1" ht="19.7" customHeight="1">
      <c r="A55" s="27"/>
      <c r="B55" s="27"/>
      <c r="C55" s="28"/>
      <c r="D55" s="28"/>
      <c r="E55" s="28"/>
      <c r="F55" s="27"/>
      <c r="G55" s="27"/>
      <c r="H55" s="27"/>
      <c r="I55" s="31"/>
      <c r="J55" s="217"/>
      <c r="K55" s="27"/>
      <c r="L55" s="27"/>
      <c r="M55" s="27"/>
      <c r="N55" s="32"/>
      <c r="O55" s="28"/>
      <c r="P55" s="27"/>
      <c r="Q55" s="32"/>
      <c r="R55" s="33"/>
    </row>
    <row r="56" spans="1:18" s="4" customFormat="1" ht="19.7" customHeight="1">
      <c r="A56" s="27"/>
      <c r="B56" s="27"/>
      <c r="C56" s="28"/>
      <c r="D56" s="28"/>
      <c r="E56" s="28"/>
      <c r="F56" s="27"/>
      <c r="G56" s="27"/>
      <c r="H56" s="27"/>
      <c r="I56" s="31"/>
      <c r="J56" s="217"/>
      <c r="K56" s="27"/>
      <c r="L56" s="27"/>
      <c r="M56" s="27"/>
      <c r="N56" s="32"/>
      <c r="O56" s="28"/>
      <c r="P56" s="27"/>
      <c r="Q56" s="32"/>
      <c r="R56" s="33"/>
    </row>
    <row r="57" spans="1:18" s="4" customFormat="1" ht="19.7" customHeight="1">
      <c r="A57" s="27"/>
      <c r="B57" s="27"/>
      <c r="C57" s="28"/>
      <c r="D57" s="28"/>
      <c r="E57" s="28"/>
      <c r="F57" s="27"/>
      <c r="G57" s="27"/>
      <c r="H57" s="27"/>
      <c r="I57" s="31"/>
      <c r="J57" s="217"/>
      <c r="K57" s="27"/>
      <c r="L57" s="27"/>
      <c r="M57" s="27"/>
      <c r="N57" s="32"/>
      <c r="O57" s="28"/>
      <c r="P57" s="27"/>
      <c r="Q57" s="32"/>
      <c r="R57" s="33"/>
    </row>
    <row r="58" spans="1:18" s="4" customFormat="1" ht="19.7" customHeight="1">
      <c r="A58" s="27"/>
      <c r="B58" s="27"/>
      <c r="C58" s="28"/>
      <c r="D58" s="28"/>
      <c r="E58" s="28"/>
      <c r="F58" s="27"/>
      <c r="G58" s="27"/>
      <c r="H58" s="27"/>
      <c r="I58" s="31"/>
      <c r="J58" s="217"/>
      <c r="K58" s="27"/>
      <c r="L58" s="27"/>
      <c r="M58" s="27"/>
      <c r="N58" s="32"/>
      <c r="O58" s="28"/>
      <c r="P58" s="27"/>
      <c r="Q58" s="32"/>
      <c r="R58" s="33"/>
    </row>
    <row r="59" spans="1:18" s="4" customFormat="1" ht="19.7" customHeight="1">
      <c r="A59" s="27"/>
      <c r="B59" s="27"/>
      <c r="C59" s="28"/>
      <c r="D59" s="28"/>
      <c r="E59" s="28"/>
      <c r="F59" s="27"/>
      <c r="G59" s="27"/>
      <c r="H59" s="27"/>
      <c r="I59" s="31"/>
      <c r="J59" s="217"/>
      <c r="K59" s="27"/>
      <c r="L59" s="27"/>
      <c r="M59" s="27"/>
      <c r="N59" s="32"/>
      <c r="O59" s="28"/>
      <c r="P59" s="27"/>
      <c r="Q59" s="32"/>
      <c r="R59" s="33"/>
    </row>
    <row r="60" spans="1:18" s="4" customFormat="1" ht="19.7" customHeight="1">
      <c r="A60" s="27"/>
      <c r="B60" s="27"/>
      <c r="C60" s="28"/>
      <c r="D60" s="28"/>
      <c r="E60" s="28"/>
      <c r="F60" s="27"/>
      <c r="G60" s="27"/>
      <c r="H60" s="27"/>
      <c r="I60" s="31"/>
      <c r="J60" s="217"/>
      <c r="K60" s="27"/>
      <c r="L60" s="27"/>
      <c r="M60" s="27"/>
      <c r="N60" s="32"/>
      <c r="O60" s="28"/>
      <c r="P60" s="27"/>
      <c r="Q60" s="32"/>
      <c r="R60" s="33"/>
    </row>
    <row r="61" spans="1:18" s="4" customFormat="1" ht="19.7" customHeight="1">
      <c r="C61" s="28"/>
      <c r="D61" s="28"/>
      <c r="E61" s="28"/>
      <c r="F61" s="27"/>
      <c r="G61" s="27"/>
      <c r="H61" s="27"/>
      <c r="I61" s="31"/>
      <c r="J61" s="217"/>
      <c r="K61" s="27"/>
      <c r="L61" s="27"/>
      <c r="M61" s="27"/>
      <c r="N61" s="32"/>
      <c r="O61" s="28"/>
      <c r="P61" s="27"/>
      <c r="Q61" s="32"/>
      <c r="R61" s="33"/>
    </row>
    <row r="62" spans="1:18" s="4" customFormat="1" ht="19.7" customHeight="1">
      <c r="C62" s="28"/>
      <c r="D62" s="28"/>
      <c r="E62" s="28"/>
      <c r="F62" s="27"/>
      <c r="G62" s="27"/>
      <c r="H62" s="27"/>
      <c r="I62" s="31"/>
      <c r="J62" s="217"/>
      <c r="K62" s="27"/>
      <c r="L62" s="27"/>
      <c r="M62" s="27"/>
      <c r="N62" s="32"/>
      <c r="O62" s="28"/>
      <c r="P62" s="27"/>
      <c r="Q62" s="32"/>
      <c r="R62" s="33"/>
    </row>
    <row r="63" spans="1:18" s="4" customFormat="1" ht="19.7" customHeight="1">
      <c r="C63" s="28"/>
      <c r="D63" s="28"/>
      <c r="E63" s="28"/>
      <c r="F63" s="27"/>
      <c r="G63" s="27"/>
      <c r="H63" s="27"/>
      <c r="I63" s="31"/>
      <c r="J63" s="217"/>
      <c r="K63" s="27"/>
      <c r="L63" s="27"/>
      <c r="M63" s="27"/>
      <c r="N63" s="32"/>
      <c r="O63" s="28"/>
      <c r="P63" s="27"/>
      <c r="Q63" s="32"/>
      <c r="R63" s="33"/>
    </row>
    <row r="64" spans="1: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28"/>
      <c r="E90" s="28"/>
      <c r="F90" s="27"/>
      <c r="G90" s="27"/>
      <c r="H90" s="27"/>
      <c r="I90" s="31"/>
      <c r="J90" s="217"/>
      <c r="K90" s="27"/>
      <c r="L90" s="27"/>
      <c r="M90" s="27"/>
      <c r="N90" s="32"/>
      <c r="O90" s="28"/>
      <c r="P90" s="27"/>
      <c r="Q90" s="32"/>
      <c r="R90" s="33"/>
    </row>
    <row r="91" spans="3:18" s="4" customFormat="1" ht="19.7" customHeight="1">
      <c r="C91" s="28"/>
      <c r="D91" s="28"/>
      <c r="E91" s="28"/>
      <c r="F91" s="27"/>
      <c r="G91" s="27"/>
      <c r="H91" s="27"/>
      <c r="I91" s="31"/>
      <c r="J91" s="217"/>
      <c r="K91" s="27"/>
      <c r="L91" s="27"/>
      <c r="M91" s="27"/>
      <c r="N91" s="32"/>
      <c r="O91" s="28"/>
      <c r="P91" s="27"/>
      <c r="Q91" s="32"/>
      <c r="R91" s="33"/>
    </row>
    <row r="92" spans="3:18" s="4" customFormat="1" ht="19.7" customHeight="1">
      <c r="C92" s="28"/>
      <c r="D92" s="28"/>
      <c r="E92" s="28"/>
      <c r="F92" s="27"/>
      <c r="G92" s="27"/>
      <c r="H92" s="27"/>
      <c r="I92" s="31"/>
      <c r="J92" s="217"/>
      <c r="K92" s="27"/>
      <c r="L92" s="27"/>
      <c r="M92" s="27"/>
      <c r="N92" s="32"/>
      <c r="O92" s="28"/>
      <c r="P92" s="27"/>
      <c r="Q92" s="32"/>
      <c r="R92" s="33"/>
    </row>
    <row r="93" spans="3:18" s="4" customFormat="1" ht="19.7" customHeight="1">
      <c r="C93" s="28"/>
      <c r="D93" s="28"/>
      <c r="E93" s="28"/>
      <c r="F93" s="27"/>
      <c r="G93" s="27"/>
      <c r="H93" s="27"/>
      <c r="I93" s="31"/>
      <c r="J93" s="217"/>
      <c r="K93" s="27"/>
      <c r="L93" s="27"/>
      <c r="M93" s="27"/>
      <c r="N93" s="32"/>
      <c r="O93" s="28"/>
      <c r="P93" s="27"/>
      <c r="Q93" s="32"/>
      <c r="R93" s="33"/>
    </row>
    <row r="94" spans="3:18" s="4" customFormat="1" ht="19.7" customHeight="1">
      <c r="C94" s="28"/>
      <c r="D94" s="28"/>
      <c r="E94" s="28"/>
      <c r="F94" s="27"/>
      <c r="G94" s="27"/>
      <c r="H94" s="27"/>
      <c r="I94" s="31"/>
      <c r="J94" s="217"/>
      <c r="K94" s="27"/>
      <c r="L94" s="27"/>
      <c r="M94" s="27"/>
      <c r="N94" s="32"/>
      <c r="O94" s="28"/>
      <c r="P94" s="27"/>
      <c r="Q94" s="32"/>
      <c r="R94" s="33"/>
    </row>
    <row r="95" spans="3:18" s="4" customFormat="1" ht="19.7" customHeight="1">
      <c r="C95" s="28"/>
      <c r="D95" s="28"/>
      <c r="E95" s="28"/>
      <c r="F95" s="27"/>
      <c r="G95" s="27"/>
      <c r="H95" s="27"/>
      <c r="I95" s="31"/>
      <c r="J95" s="217"/>
      <c r="K95" s="27"/>
      <c r="L95" s="27"/>
      <c r="M95" s="27"/>
      <c r="N95" s="32"/>
      <c r="O95" s="28"/>
      <c r="P95" s="27"/>
      <c r="Q95" s="32"/>
      <c r="R95" s="33"/>
    </row>
    <row r="96" spans="3:18" s="4" customFormat="1" ht="19.7" customHeight="1">
      <c r="C96" s="28"/>
      <c r="D96" s="28"/>
      <c r="E96" s="28"/>
      <c r="F96" s="27"/>
      <c r="G96" s="27"/>
      <c r="H96" s="27"/>
      <c r="I96" s="31"/>
      <c r="J96" s="217"/>
      <c r="K96" s="27"/>
      <c r="L96" s="27"/>
      <c r="M96" s="27"/>
      <c r="N96" s="32"/>
      <c r="O96" s="28"/>
      <c r="P96" s="27"/>
      <c r="Q96" s="32"/>
      <c r="R96" s="33"/>
    </row>
    <row r="97" spans="3:18" s="4" customFormat="1" ht="19.7" customHeight="1">
      <c r="C97" s="28"/>
      <c r="D97" s="28"/>
      <c r="E97" s="28"/>
      <c r="F97" s="27"/>
      <c r="G97" s="27"/>
      <c r="H97" s="27"/>
      <c r="I97" s="31"/>
      <c r="J97" s="217"/>
      <c r="K97" s="27"/>
      <c r="L97" s="27"/>
      <c r="M97" s="27"/>
      <c r="N97" s="32"/>
      <c r="O97" s="28"/>
      <c r="P97" s="27"/>
      <c r="Q97" s="32"/>
      <c r="R97" s="33"/>
    </row>
    <row r="98" spans="3:18" s="4" customFormat="1" ht="19.7" customHeight="1">
      <c r="C98" s="28"/>
      <c r="D98" s="28"/>
      <c r="E98" s="28"/>
      <c r="F98" s="27"/>
      <c r="G98" s="27"/>
      <c r="H98" s="27"/>
      <c r="I98" s="31"/>
      <c r="J98" s="217"/>
      <c r="K98" s="27"/>
      <c r="L98" s="27"/>
      <c r="M98" s="27"/>
      <c r="N98" s="32"/>
      <c r="O98" s="28"/>
      <c r="P98" s="27"/>
      <c r="Q98" s="32"/>
      <c r="R98" s="33"/>
    </row>
    <row r="99" spans="3:18" s="4" customFormat="1" ht="19.7" customHeight="1">
      <c r="C99" s="28"/>
      <c r="D99" s="28"/>
      <c r="E99" s="28"/>
      <c r="F99" s="27"/>
      <c r="G99" s="27"/>
      <c r="H99" s="27"/>
      <c r="I99" s="31"/>
      <c r="J99" s="217"/>
      <c r="K99" s="27"/>
      <c r="L99" s="27"/>
      <c r="M99" s="27"/>
      <c r="N99" s="32"/>
      <c r="O99" s="28"/>
      <c r="P99" s="27"/>
      <c r="Q99" s="32"/>
      <c r="R99" s="33"/>
    </row>
    <row r="100" spans="3:18" s="4" customFormat="1" ht="19.7" customHeight="1">
      <c r="C100" s="28"/>
      <c r="D100" s="28"/>
      <c r="E100" s="28"/>
      <c r="F100" s="27"/>
      <c r="G100" s="27"/>
      <c r="H100" s="27"/>
      <c r="I100" s="31"/>
      <c r="J100" s="217"/>
      <c r="K100" s="27"/>
      <c r="L100" s="27"/>
      <c r="M100" s="27"/>
      <c r="N100" s="32"/>
      <c r="O100" s="28"/>
      <c r="P100" s="27"/>
      <c r="Q100" s="32"/>
      <c r="R100" s="33"/>
    </row>
    <row r="101" spans="3:18" s="4" customFormat="1" ht="19.7" customHeight="1">
      <c r="C101" s="28"/>
      <c r="D101" s="28"/>
      <c r="E101" s="28"/>
      <c r="F101" s="27"/>
      <c r="G101" s="27"/>
      <c r="H101" s="27"/>
      <c r="I101" s="31"/>
      <c r="J101" s="217"/>
      <c r="K101" s="27"/>
      <c r="L101" s="27"/>
      <c r="M101" s="27"/>
      <c r="N101" s="32"/>
      <c r="O101" s="28"/>
      <c r="P101" s="27"/>
      <c r="Q101" s="32"/>
      <c r="R101" s="33"/>
    </row>
    <row r="102" spans="3:18" s="4" customFormat="1" ht="19.7" customHeight="1">
      <c r="C102" s="28"/>
      <c r="D102" s="131"/>
      <c r="E102" s="131"/>
      <c r="F102" s="73"/>
      <c r="G102" s="199"/>
      <c r="H102" s="27"/>
      <c r="I102" s="77"/>
      <c r="J102" s="217"/>
      <c r="K102" s="166"/>
      <c r="L102" s="27"/>
      <c r="M102" s="73"/>
      <c r="N102" s="32"/>
      <c r="O102" s="28"/>
      <c r="P102" s="27"/>
      <c r="Q102" s="32"/>
      <c r="R102" s="33"/>
    </row>
    <row r="103" spans="3:18" s="4" customFormat="1" ht="19.7" customHeight="1">
      <c r="C103" s="28"/>
      <c r="D103" s="28"/>
      <c r="E103" s="131"/>
      <c r="F103" s="73"/>
      <c r="G103" s="199"/>
      <c r="H103" s="27"/>
      <c r="I103" s="77"/>
      <c r="J103" s="217"/>
      <c r="K103" s="166"/>
      <c r="L103" s="27"/>
      <c r="M103" s="73"/>
      <c r="N103" s="32"/>
      <c r="O103" s="28"/>
      <c r="P103" s="27"/>
      <c r="Q103" s="32"/>
      <c r="R103" s="33"/>
    </row>
    <row r="104" spans="3:18" s="4" customFormat="1" ht="19.7" customHeight="1">
      <c r="C104" s="28"/>
      <c r="D104" s="28"/>
      <c r="E104" s="131"/>
      <c r="F104" s="73"/>
      <c r="G104" s="199"/>
      <c r="H104" s="27"/>
      <c r="I104" s="77"/>
      <c r="J104" s="217"/>
      <c r="K104" s="166"/>
      <c r="L104" s="27"/>
      <c r="M104" s="73"/>
      <c r="N104" s="32"/>
      <c r="O104" s="28"/>
      <c r="P104" s="27"/>
      <c r="Q104" s="32"/>
      <c r="R104" s="33"/>
    </row>
    <row r="105" spans="3:18" s="4" customFormat="1" ht="19.7" customHeight="1">
      <c r="C105" s="28"/>
      <c r="D105" s="28"/>
      <c r="E105" s="131"/>
      <c r="F105" s="73"/>
      <c r="G105" s="199"/>
      <c r="H105" s="27"/>
      <c r="I105" s="77"/>
      <c r="J105" s="217"/>
      <c r="K105" s="166"/>
      <c r="L105" s="27"/>
      <c r="M105" s="73"/>
      <c r="N105" s="32"/>
      <c r="O105" s="28"/>
      <c r="P105" s="27"/>
      <c r="Q105" s="32"/>
      <c r="R105" s="33"/>
    </row>
    <row r="106" spans="3:18" s="4" customFormat="1" ht="19.7" customHeight="1">
      <c r="C106" s="28"/>
      <c r="D106" s="28"/>
      <c r="E106" s="131"/>
      <c r="F106" s="73"/>
      <c r="G106" s="199"/>
      <c r="H106" s="27"/>
      <c r="I106" s="77"/>
      <c r="J106" s="217"/>
      <c r="K106" s="166"/>
      <c r="L106" s="27"/>
      <c r="M106" s="73"/>
      <c r="N106" s="32"/>
      <c r="O106" s="28"/>
      <c r="P106" s="27"/>
      <c r="Q106" s="32"/>
      <c r="R106" s="33"/>
    </row>
    <row r="107" spans="3:18" s="4" customFormat="1" ht="19.7" customHeight="1">
      <c r="C107" s="28"/>
      <c r="D107" s="28"/>
      <c r="E107" s="131"/>
      <c r="F107" s="73"/>
      <c r="G107" s="199"/>
      <c r="H107" s="27"/>
      <c r="I107" s="77"/>
      <c r="J107" s="217"/>
      <c r="K107" s="166"/>
      <c r="L107" s="27"/>
      <c r="M107" s="73"/>
      <c r="N107" s="32"/>
      <c r="O107" s="28"/>
      <c r="P107" s="27"/>
      <c r="Q107" s="32"/>
      <c r="R107" s="33"/>
    </row>
    <row r="108" spans="3:18" s="4" customFormat="1" ht="19.350000000000001" customHeight="1">
      <c r="C108" s="28"/>
      <c r="D108" s="131"/>
      <c r="E108" s="131"/>
      <c r="F108" s="73"/>
      <c r="G108" s="199"/>
      <c r="H108" s="27"/>
      <c r="I108" s="77"/>
      <c r="J108" s="217"/>
      <c r="K108" s="166"/>
      <c r="L108" s="27"/>
      <c r="M108" s="73"/>
      <c r="N108" s="32"/>
      <c r="O108" s="28"/>
      <c r="P108" s="27"/>
      <c r="Q108" s="32"/>
      <c r="R108" s="33"/>
    </row>
    <row r="109" spans="3:18" s="4" customFormat="1" ht="19.350000000000001" customHeight="1">
      <c r="C109" s="28"/>
      <c r="D109" s="131"/>
      <c r="E109" s="131"/>
      <c r="F109" s="156"/>
      <c r="G109" s="199"/>
      <c r="H109" s="27"/>
      <c r="I109" s="77"/>
      <c r="J109" s="217"/>
      <c r="K109" s="166"/>
      <c r="L109" s="27"/>
      <c r="M109" s="73"/>
      <c r="N109" s="32"/>
      <c r="O109" s="28"/>
      <c r="P109" s="27"/>
      <c r="Q109" s="32"/>
      <c r="R109" s="33"/>
    </row>
    <row r="110" spans="3:18" s="4" customFormat="1" ht="19.350000000000001"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28"/>
      <c r="E116" s="28"/>
      <c r="F116" s="73"/>
      <c r="G116" s="27"/>
      <c r="H116" s="77"/>
      <c r="I116" s="44"/>
      <c r="J116" s="377"/>
      <c r="K116" s="682"/>
      <c r="L116" s="27"/>
      <c r="M116" s="73"/>
      <c r="N116" s="32"/>
      <c r="O116" s="28"/>
      <c r="P116" s="27"/>
      <c r="Q116" s="32"/>
      <c r="R116" s="33"/>
    </row>
    <row r="117" spans="3:18" s="4" customFormat="1" ht="19.7" customHeight="1">
      <c r="C117" s="28"/>
      <c r="D117" s="28"/>
      <c r="E117" s="28"/>
      <c r="F117" s="73"/>
      <c r="G117" s="27"/>
      <c r="H117" s="77"/>
      <c r="I117" s="1323"/>
      <c r="J117" s="517"/>
      <c r="K117" s="682"/>
      <c r="L117" s="27"/>
      <c r="M117" s="73"/>
      <c r="N117" s="32"/>
      <c r="O117" s="28"/>
      <c r="P117" s="27"/>
      <c r="Q117" s="32"/>
      <c r="R117" s="33"/>
    </row>
    <row r="118" spans="3:18" s="4" customFormat="1" ht="19.7" customHeight="1">
      <c r="C118" s="28"/>
      <c r="D118" s="131"/>
      <c r="E118" s="131"/>
      <c r="F118" s="132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3:18" s="4" customFormat="1" ht="19.7" customHeight="1">
      <c r="C129" s="28"/>
      <c r="D129" s="131"/>
      <c r="E129" s="131"/>
      <c r="F129" s="264"/>
      <c r="G129" s="199"/>
      <c r="H129" s="27"/>
      <c r="I129" s="77"/>
      <c r="J129" s="217"/>
      <c r="K129" s="166"/>
      <c r="L129" s="27"/>
      <c r="M129" s="73"/>
      <c r="N129" s="32"/>
      <c r="O129" s="28"/>
      <c r="P129" s="27"/>
      <c r="Q129" s="32"/>
      <c r="R129" s="33"/>
    </row>
    <row r="130" spans="3:18" s="4" customFormat="1" ht="19.7" customHeight="1">
      <c r="C130" s="28"/>
      <c r="D130" s="131"/>
      <c r="E130" s="131"/>
      <c r="F130" s="264"/>
      <c r="G130" s="199"/>
      <c r="H130" s="27"/>
      <c r="I130" s="77"/>
      <c r="J130" s="217"/>
      <c r="K130" s="166"/>
      <c r="L130" s="27"/>
      <c r="M130" s="73"/>
      <c r="N130" s="32"/>
      <c r="O130" s="28"/>
      <c r="P130" s="27"/>
      <c r="Q130" s="32"/>
      <c r="R130" s="33"/>
    </row>
    <row r="131" spans="3:18" s="4" customFormat="1" ht="19.7" customHeight="1">
      <c r="C131" s="28"/>
      <c r="D131" s="131"/>
      <c r="E131" s="131"/>
      <c r="F131" s="264"/>
      <c r="G131" s="199"/>
      <c r="H131" s="27"/>
      <c r="I131" s="77"/>
      <c r="J131" s="217"/>
      <c r="K131" s="166"/>
      <c r="L131" s="27"/>
      <c r="M131" s="73"/>
      <c r="N131" s="32"/>
      <c r="O131" s="28"/>
      <c r="P131" s="27"/>
      <c r="Q131" s="32"/>
      <c r="R131" s="33"/>
    </row>
    <row r="132" spans="3:18" s="4" customFormat="1" ht="19.7" customHeight="1">
      <c r="C132" s="28"/>
      <c r="D132" s="131"/>
      <c r="E132" s="131"/>
      <c r="F132" s="264"/>
      <c r="G132" s="199"/>
      <c r="H132" s="27"/>
      <c r="I132" s="77"/>
      <c r="J132" s="217"/>
      <c r="K132" s="166"/>
      <c r="L132" s="27"/>
      <c r="M132" s="73"/>
      <c r="N132" s="32"/>
      <c r="O132" s="28"/>
      <c r="P132" s="27"/>
      <c r="Q132" s="32"/>
      <c r="R132" s="33"/>
    </row>
    <row r="133" spans="3:18" s="4" customFormat="1" ht="19.7" customHeight="1">
      <c r="C133" s="28"/>
      <c r="D133" s="131"/>
      <c r="E133" s="131"/>
      <c r="F133" s="264"/>
      <c r="G133" s="199"/>
      <c r="H133" s="27"/>
      <c r="I133" s="77"/>
      <c r="J133" s="217"/>
      <c r="K133" s="166"/>
      <c r="L133" s="27"/>
      <c r="M133" s="73"/>
      <c r="N133" s="32"/>
      <c r="O133" s="28"/>
      <c r="P133" s="27"/>
      <c r="Q133" s="32"/>
      <c r="R133" s="33"/>
    </row>
    <row r="134" spans="3:18" s="4" customFormat="1" ht="19.7" customHeight="1">
      <c r="C134" s="28"/>
      <c r="D134" s="131"/>
      <c r="E134" s="131"/>
      <c r="F134" s="264"/>
      <c r="G134" s="199"/>
      <c r="H134" s="27"/>
      <c r="I134" s="77"/>
      <c r="J134" s="217"/>
      <c r="K134" s="166"/>
      <c r="L134" s="27"/>
      <c r="M134" s="73"/>
      <c r="N134" s="32"/>
      <c r="O134" s="28"/>
      <c r="P134" s="27"/>
      <c r="Q134" s="32"/>
      <c r="R134" s="33"/>
    </row>
    <row r="135" spans="3:18" s="4" customFormat="1" ht="19.7" customHeight="1">
      <c r="C135" s="28"/>
      <c r="D135" s="131"/>
      <c r="E135" s="131"/>
      <c r="F135" s="264"/>
      <c r="G135" s="199"/>
      <c r="H135" s="27"/>
      <c r="I135" s="77"/>
      <c r="J135" s="217"/>
      <c r="K135" s="166"/>
      <c r="L135" s="27"/>
      <c r="M135" s="73"/>
      <c r="N135" s="32"/>
      <c r="O135" s="28"/>
      <c r="P135" s="27"/>
      <c r="Q135" s="32"/>
      <c r="R135" s="33"/>
    </row>
    <row r="136" spans="3:18" s="4" customFormat="1" ht="19.7" customHeight="1">
      <c r="C136" s="28"/>
      <c r="D136" s="131"/>
      <c r="E136" s="131"/>
      <c r="F136" s="264"/>
      <c r="G136" s="199"/>
      <c r="H136" s="27"/>
      <c r="I136" s="77"/>
      <c r="J136" s="217"/>
      <c r="K136" s="166"/>
      <c r="L136" s="27"/>
      <c r="M136" s="73"/>
      <c r="N136" s="32"/>
      <c r="O136" s="28"/>
      <c r="P136" s="27"/>
      <c r="Q136" s="32"/>
      <c r="R136" s="33"/>
    </row>
    <row r="137" spans="3:18" s="4" customFormat="1" ht="19.7" customHeight="1">
      <c r="C137" s="28"/>
      <c r="D137" s="131"/>
      <c r="E137" s="131"/>
      <c r="F137" s="264"/>
      <c r="G137" s="199"/>
      <c r="H137" s="27"/>
      <c r="I137" s="77"/>
      <c r="J137" s="217"/>
      <c r="K137" s="166"/>
      <c r="L137" s="27"/>
      <c r="M137" s="73"/>
      <c r="N137" s="32"/>
      <c r="O137" s="28"/>
      <c r="P137" s="27"/>
      <c r="Q137" s="32"/>
      <c r="R137" s="33"/>
    </row>
    <row r="138" spans="3:18" s="4" customFormat="1" ht="19.7" customHeight="1">
      <c r="C138" s="28"/>
      <c r="D138" s="131"/>
      <c r="E138" s="131"/>
      <c r="F138" s="264"/>
      <c r="G138" s="199"/>
      <c r="H138" s="27"/>
      <c r="I138" s="77"/>
      <c r="J138" s="217"/>
      <c r="K138" s="166"/>
      <c r="L138" s="27"/>
      <c r="M138" s="73"/>
      <c r="N138" s="32"/>
      <c r="O138" s="28"/>
      <c r="P138" s="27"/>
      <c r="Q138" s="32"/>
      <c r="R138" s="33"/>
    </row>
    <row r="139" spans="3:18" s="4" customFormat="1" ht="19.7" customHeight="1">
      <c r="C139" s="28"/>
      <c r="D139" s="131"/>
      <c r="E139" s="131"/>
      <c r="F139" s="264"/>
      <c r="G139" s="199"/>
      <c r="H139" s="27"/>
      <c r="I139" s="77"/>
      <c r="J139" s="217"/>
      <c r="K139" s="1325"/>
      <c r="L139" s="27"/>
      <c r="M139" s="73"/>
      <c r="N139" s="32"/>
      <c r="O139" s="28"/>
      <c r="P139" s="27"/>
      <c r="Q139" s="32"/>
      <c r="R139" s="33"/>
    </row>
    <row r="140" spans="3:18" s="4" customFormat="1" ht="19.7" customHeight="1">
      <c r="C140" s="28"/>
      <c r="D140" s="131"/>
      <c r="E140" s="131"/>
      <c r="F140" s="264"/>
      <c r="G140" s="199"/>
      <c r="H140" s="27"/>
      <c r="I140" s="77"/>
      <c r="J140" s="217"/>
      <c r="K140" s="166"/>
      <c r="L140" s="27"/>
      <c r="M140" s="73"/>
      <c r="N140" s="32"/>
      <c r="O140" s="28"/>
      <c r="P140" s="27"/>
      <c r="Q140" s="32"/>
      <c r="R140" s="33"/>
    </row>
    <row r="141" spans="3:18" s="4" customFormat="1" ht="19.7" customHeight="1">
      <c r="C141" s="28"/>
      <c r="D141" s="131"/>
      <c r="E141" s="131"/>
      <c r="F141" s="264"/>
      <c r="G141" s="199"/>
      <c r="H141" s="27"/>
      <c r="I141" s="77"/>
      <c r="J141" s="217"/>
      <c r="K141" s="166"/>
      <c r="L141" s="27"/>
      <c r="M141" s="73"/>
      <c r="N141" s="32"/>
      <c r="O141" s="28"/>
      <c r="P141" s="27"/>
      <c r="Q141" s="32"/>
      <c r="R141" s="33"/>
    </row>
    <row r="142" spans="3:18" s="4" customFormat="1" ht="19.7" customHeight="1">
      <c r="C142" s="28"/>
      <c r="D142" s="131"/>
      <c r="E142" s="131"/>
      <c r="F142" s="264"/>
      <c r="G142" s="199"/>
      <c r="H142" s="27"/>
      <c r="I142" s="77"/>
      <c r="J142" s="217"/>
      <c r="K142" s="166"/>
      <c r="L142" s="27"/>
      <c r="M142" s="73"/>
      <c r="N142" s="32"/>
      <c r="O142" s="28"/>
      <c r="P142" s="27"/>
      <c r="Q142" s="32"/>
      <c r="R142" s="33"/>
    </row>
    <row r="143" spans="3:18" s="4" customFormat="1" ht="19.7" customHeight="1">
      <c r="C143" s="28"/>
      <c r="D143" s="131"/>
      <c r="E143" s="131"/>
      <c r="F143" s="264"/>
      <c r="G143" s="199"/>
      <c r="H143" s="27"/>
      <c r="I143" s="77"/>
      <c r="J143" s="217"/>
      <c r="K143" s="166"/>
      <c r="L143" s="27"/>
      <c r="M143" s="73"/>
      <c r="N143" s="32"/>
      <c r="O143" s="28"/>
      <c r="P143" s="27"/>
      <c r="Q143" s="32"/>
      <c r="R143" s="33"/>
    </row>
    <row r="144" spans="3:18" s="4" customFormat="1" ht="19.7" customHeight="1">
      <c r="C144" s="28"/>
      <c r="D144" s="131"/>
      <c r="E144" s="131"/>
      <c r="F144" s="264"/>
      <c r="G144" s="199"/>
      <c r="H144" s="27"/>
      <c r="I144" s="77"/>
      <c r="J144" s="217"/>
      <c r="K144" s="166"/>
      <c r="L144" s="27"/>
      <c r="M144" s="73"/>
      <c r="N144" s="32"/>
      <c r="O144" s="28"/>
      <c r="P144" s="27"/>
      <c r="Q144" s="32"/>
      <c r="R144" s="33"/>
    </row>
    <row r="145" spans="1:18" s="4" customFormat="1" ht="19.7" customHeight="1">
      <c r="C145" s="28"/>
      <c r="D145" s="131"/>
      <c r="E145" s="131"/>
      <c r="F145" s="264"/>
      <c r="G145" s="199"/>
      <c r="H145" s="27"/>
      <c r="I145" s="77"/>
      <c r="J145" s="217"/>
      <c r="K145" s="166"/>
      <c r="L145" s="27"/>
      <c r="M145" s="73"/>
      <c r="N145" s="32"/>
      <c r="O145" s="28"/>
      <c r="P145" s="27"/>
      <c r="Q145" s="32"/>
      <c r="R145" s="33"/>
    </row>
    <row r="146" spans="1:18" s="4" customFormat="1" ht="19.7" customHeight="1">
      <c r="C146" s="28"/>
      <c r="D146" s="131"/>
      <c r="E146" s="131"/>
      <c r="F146" s="264"/>
      <c r="G146" s="199"/>
      <c r="H146" s="27"/>
      <c r="I146" s="77"/>
      <c r="J146" s="217"/>
      <c r="K146" s="1325"/>
      <c r="L146" s="27"/>
      <c r="M146" s="73"/>
      <c r="N146" s="32"/>
      <c r="O146" s="28"/>
      <c r="P146" s="27"/>
      <c r="Q146" s="32"/>
      <c r="R146" s="33"/>
    </row>
    <row r="147" spans="1:18" s="4" customFormat="1" ht="19.7" customHeight="1">
      <c r="C147" s="28"/>
      <c r="D147" s="28"/>
      <c r="E147" s="28"/>
      <c r="F147" s="264"/>
      <c r="G147" s="199"/>
      <c r="H147" s="27"/>
      <c r="I147" s="77"/>
      <c r="J147" s="217"/>
      <c r="K147" s="166"/>
      <c r="L147" s="27"/>
      <c r="M147" s="73"/>
      <c r="N147" s="32"/>
      <c r="O147" s="28"/>
      <c r="P147" s="27"/>
      <c r="Q147" s="32"/>
      <c r="R147" s="33"/>
    </row>
    <row r="148" spans="1:18" s="4" customFormat="1" ht="19.7" customHeight="1">
      <c r="C148" s="28"/>
      <c r="D148" s="131"/>
      <c r="E148" s="131"/>
      <c r="F148" s="264"/>
      <c r="G148" s="199"/>
      <c r="H148" s="27"/>
      <c r="I148" s="77"/>
      <c r="J148" s="217"/>
      <c r="K148" s="166"/>
      <c r="L148" s="27"/>
      <c r="M148" s="73"/>
      <c r="N148" s="32"/>
      <c r="O148" s="28"/>
      <c r="P148" s="27"/>
      <c r="Q148" s="32"/>
      <c r="R148" s="33"/>
    </row>
    <row r="149" spans="1:18" s="4" customFormat="1" ht="19.7" customHeight="1">
      <c r="C149" s="28"/>
      <c r="D149" s="131"/>
      <c r="E149" s="131"/>
      <c r="F149" s="264"/>
      <c r="G149" s="199"/>
      <c r="H149" s="27"/>
      <c r="I149" s="77"/>
      <c r="J149" s="217"/>
      <c r="K149" s="166"/>
      <c r="L149" s="27"/>
      <c r="M149" s="73"/>
      <c r="N149" s="32"/>
      <c r="O149" s="28"/>
      <c r="P149" s="27"/>
      <c r="Q149" s="32"/>
      <c r="R149" s="33"/>
    </row>
    <row r="150" spans="1:18" s="4" customFormat="1" ht="19.7" customHeight="1">
      <c r="C150" s="28"/>
      <c r="D150" s="28"/>
      <c r="E150" s="28"/>
      <c r="F150" s="264"/>
      <c r="G150" s="199"/>
      <c r="H150" s="27"/>
      <c r="I150" s="77"/>
      <c r="J150" s="217"/>
      <c r="K150" s="166"/>
      <c r="L150" s="27"/>
      <c r="M150" s="73"/>
      <c r="N150" s="32"/>
      <c r="O150" s="28"/>
      <c r="P150" s="27"/>
      <c r="Q150" s="32"/>
      <c r="R150" s="33"/>
    </row>
    <row r="151" spans="1:18" s="4" customFormat="1" ht="19.350000000000001" customHeight="1">
      <c r="C151" s="28"/>
      <c r="D151" s="131"/>
      <c r="E151" s="131"/>
      <c r="F151" s="264"/>
      <c r="G151" s="199"/>
      <c r="H151" s="27"/>
      <c r="I151" s="77"/>
      <c r="J151" s="217"/>
      <c r="K151" s="166"/>
      <c r="L151" s="27"/>
      <c r="M151" s="73"/>
      <c r="N151" s="32"/>
      <c r="O151" s="28"/>
      <c r="P151" s="27"/>
      <c r="Q151" s="32"/>
      <c r="R151" s="33"/>
    </row>
    <row r="152" spans="1:18" s="4" customFormat="1" ht="19.7" customHeight="1">
      <c r="C152" s="28"/>
      <c r="D152" s="28"/>
      <c r="E152" s="28"/>
      <c r="F152" s="201"/>
      <c r="G152" s="826"/>
      <c r="H152" s="27"/>
      <c r="I152" s="77"/>
      <c r="J152" s="217"/>
      <c r="K152" s="134"/>
      <c r="L152" s="27"/>
      <c r="M152" s="27"/>
      <c r="N152" s="32"/>
      <c r="O152" s="28"/>
      <c r="P152" s="27"/>
      <c r="Q152" s="32"/>
      <c r="R152" s="33"/>
    </row>
    <row r="153" spans="1:18" s="4" customFormat="1" ht="19.7" customHeight="1">
      <c r="C153" s="28"/>
      <c r="D153" s="28"/>
      <c r="E153" s="28"/>
      <c r="F153" s="1326">
        <f>SUM(I102:I152)</f>
        <v>0</v>
      </c>
      <c r="G153" s="826"/>
      <c r="H153" s="27"/>
      <c r="I153" s="77"/>
      <c r="J153" s="217"/>
      <c r="K153" s="73"/>
      <c r="L153" s="27"/>
      <c r="M153" s="27"/>
      <c r="N153" s="32"/>
      <c r="O153" s="28"/>
      <c r="P153" s="27"/>
      <c r="Q153" s="32"/>
      <c r="R153" s="33"/>
    </row>
    <row r="154" spans="1:18" s="4" customFormat="1" ht="19.7" customHeight="1">
      <c r="C154" s="28"/>
      <c r="D154" s="28"/>
      <c r="E154" s="28"/>
      <c r="F154" s="73"/>
      <c r="G154" s="826"/>
      <c r="H154" s="27"/>
      <c r="I154" s="77"/>
      <c r="J154" s="217"/>
      <c r="K154" s="73"/>
      <c r="L154" s="27"/>
      <c r="M154" s="27"/>
      <c r="N154" s="32"/>
      <c r="O154" s="28"/>
      <c r="P154" s="27"/>
      <c r="Q154" s="32"/>
      <c r="R154" s="33"/>
    </row>
    <row r="155" spans="1:18" s="4" customFormat="1" ht="19.7" customHeight="1">
      <c r="C155" s="28"/>
      <c r="D155" s="28"/>
      <c r="E155" s="28"/>
      <c r="F155" s="73"/>
      <c r="G155" s="826"/>
      <c r="H155" s="27"/>
      <c r="I155" s="77"/>
      <c r="J155" s="217"/>
      <c r="K155" s="73"/>
      <c r="L155" s="73"/>
      <c r="M155" s="27"/>
      <c r="N155" s="32"/>
      <c r="O155" s="28"/>
      <c r="P155" s="27"/>
      <c r="Q155" s="32"/>
      <c r="R155" s="33"/>
    </row>
    <row r="156" spans="1:18">
      <c r="A156" s="4"/>
      <c r="B156" s="4"/>
      <c r="C156" s="28"/>
      <c r="D156" s="28"/>
      <c r="E156" s="28"/>
      <c r="F156" s="73"/>
      <c r="G156" s="826"/>
      <c r="H156" s="27"/>
      <c r="I156" s="77"/>
      <c r="J156" s="217"/>
      <c r="K156" s="73"/>
      <c r="L156" s="27"/>
      <c r="M156" s="27"/>
      <c r="N156" s="32"/>
      <c r="O156" s="28"/>
      <c r="P156" s="27"/>
      <c r="Q156" s="32"/>
      <c r="R156" s="33"/>
    </row>
    <row r="157" spans="1:18">
      <c r="I157" s="1327"/>
    </row>
  </sheetData>
  <autoFilter ref="A8:R41" xr:uid="{CBB471D4-A7AF-4CBA-A911-CCA6F4A1167C}"/>
  <mergeCells count="10">
    <mergeCell ref="C5:E5"/>
    <mergeCell ref="H5:H6"/>
    <mergeCell ref="I5:I6"/>
    <mergeCell ref="C6:E6"/>
    <mergeCell ref="C2:E2"/>
    <mergeCell ref="H2:J2"/>
    <mergeCell ref="B3:B4"/>
    <mergeCell ref="C3:E3"/>
    <mergeCell ref="I3:L4"/>
    <mergeCell ref="C4:E4"/>
  </mergeCells>
  <phoneticPr fontId="2"/>
  <dataValidations count="1">
    <dataValidation imeMode="hiragana" allowBlank="1" showInputMessage="1" showErrorMessage="1" sqref="K15:K17 JG15:JG17 TC15:TC17 ACY15:ACY17 AMU15:AMU17 AWQ15:AWQ17 BGM15:BGM17 BQI15:BQI17 CAE15:CAE17 CKA15:CKA17 CTW15:CTW17 DDS15:DDS17 DNO15:DNO17 DXK15:DXK17 EHG15:EHG17 ERC15:ERC17 FAY15:FAY17 FKU15:FKU17 FUQ15:FUQ17 GEM15:GEM17 GOI15:GOI17 GYE15:GYE17 HIA15:HIA17 HRW15:HRW17 IBS15:IBS17 ILO15:ILO17 IVK15:IVK17 JFG15:JFG17 JPC15:JPC17 JYY15:JYY17 KIU15:KIU17 KSQ15:KSQ17 LCM15:LCM17 LMI15:LMI17 LWE15:LWE17 MGA15:MGA17 MPW15:MPW17 MZS15:MZS17 NJO15:NJO17 NTK15:NTK17 ODG15:ODG17 ONC15:ONC17 OWY15:OWY17 PGU15:PGU17 PQQ15:PQQ17 QAM15:QAM17 QKI15:QKI17 QUE15:QUE17 REA15:REA17 RNW15:RNW17 RXS15:RXS17 SHO15:SHO17 SRK15:SRK17 TBG15:TBG17 TLC15:TLC17 TUY15:TUY17 UEU15:UEU17 UOQ15:UOQ17 UYM15:UYM17 VII15:VII17 VSE15:VSE17 WCA15:WCA17 WLW15:WLW17 WVS15:WVS17 K65551:K65553 JG65551:JG65553 TC65551:TC65553 ACY65551:ACY65553 AMU65551:AMU65553 AWQ65551:AWQ65553 BGM65551:BGM65553 BQI65551:BQI65553 CAE65551:CAE65553 CKA65551:CKA65553 CTW65551:CTW65553 DDS65551:DDS65553 DNO65551:DNO65553 DXK65551:DXK65553 EHG65551:EHG65553 ERC65551:ERC65553 FAY65551:FAY65553 FKU65551:FKU65553 FUQ65551:FUQ65553 GEM65551:GEM65553 GOI65551:GOI65553 GYE65551:GYE65553 HIA65551:HIA65553 HRW65551:HRW65553 IBS65551:IBS65553 ILO65551:ILO65553 IVK65551:IVK65553 JFG65551:JFG65553 JPC65551:JPC65553 JYY65551:JYY65553 KIU65551:KIU65553 KSQ65551:KSQ65553 LCM65551:LCM65553 LMI65551:LMI65553 LWE65551:LWE65553 MGA65551:MGA65553 MPW65551:MPW65553 MZS65551:MZS65553 NJO65551:NJO65553 NTK65551:NTK65553 ODG65551:ODG65553 ONC65551:ONC65553 OWY65551:OWY65553 PGU65551:PGU65553 PQQ65551:PQQ65553 QAM65551:QAM65553 QKI65551:QKI65553 QUE65551:QUE65553 REA65551:REA65553 RNW65551:RNW65553 RXS65551:RXS65553 SHO65551:SHO65553 SRK65551:SRK65553 TBG65551:TBG65553 TLC65551:TLC65553 TUY65551:TUY65553 UEU65551:UEU65553 UOQ65551:UOQ65553 UYM65551:UYM65553 VII65551:VII65553 VSE65551:VSE65553 WCA65551:WCA65553 WLW65551:WLW65553 WVS65551:WVS65553 K131087:K131089 JG131087:JG131089 TC131087:TC131089 ACY131087:ACY131089 AMU131087:AMU131089 AWQ131087:AWQ131089 BGM131087:BGM131089 BQI131087:BQI131089 CAE131087:CAE131089 CKA131087:CKA131089 CTW131087:CTW131089 DDS131087:DDS131089 DNO131087:DNO131089 DXK131087:DXK131089 EHG131087:EHG131089 ERC131087:ERC131089 FAY131087:FAY131089 FKU131087:FKU131089 FUQ131087:FUQ131089 GEM131087:GEM131089 GOI131087:GOI131089 GYE131087:GYE131089 HIA131087:HIA131089 HRW131087:HRW131089 IBS131087:IBS131089 ILO131087:ILO131089 IVK131087:IVK131089 JFG131087:JFG131089 JPC131087:JPC131089 JYY131087:JYY131089 KIU131087:KIU131089 KSQ131087:KSQ131089 LCM131087:LCM131089 LMI131087:LMI131089 LWE131087:LWE131089 MGA131087:MGA131089 MPW131087:MPW131089 MZS131087:MZS131089 NJO131087:NJO131089 NTK131087:NTK131089 ODG131087:ODG131089 ONC131087:ONC131089 OWY131087:OWY131089 PGU131087:PGU131089 PQQ131087:PQQ131089 QAM131087:QAM131089 QKI131087:QKI131089 QUE131087:QUE131089 REA131087:REA131089 RNW131087:RNW131089 RXS131087:RXS131089 SHO131087:SHO131089 SRK131087:SRK131089 TBG131087:TBG131089 TLC131087:TLC131089 TUY131087:TUY131089 UEU131087:UEU131089 UOQ131087:UOQ131089 UYM131087:UYM131089 VII131087:VII131089 VSE131087:VSE131089 WCA131087:WCA131089 WLW131087:WLW131089 WVS131087:WVS131089 K196623:K196625 JG196623:JG196625 TC196623:TC196625 ACY196623:ACY196625 AMU196623:AMU196625 AWQ196623:AWQ196625 BGM196623:BGM196625 BQI196623:BQI196625 CAE196623:CAE196625 CKA196623:CKA196625 CTW196623:CTW196625 DDS196623:DDS196625 DNO196623:DNO196625 DXK196623:DXK196625 EHG196623:EHG196625 ERC196623:ERC196625 FAY196623:FAY196625 FKU196623:FKU196625 FUQ196623:FUQ196625 GEM196623:GEM196625 GOI196623:GOI196625 GYE196623:GYE196625 HIA196623:HIA196625 HRW196623:HRW196625 IBS196623:IBS196625 ILO196623:ILO196625 IVK196623:IVK196625 JFG196623:JFG196625 JPC196623:JPC196625 JYY196623:JYY196625 KIU196623:KIU196625 KSQ196623:KSQ196625 LCM196623:LCM196625 LMI196623:LMI196625 LWE196623:LWE196625 MGA196623:MGA196625 MPW196623:MPW196625 MZS196623:MZS196625 NJO196623:NJO196625 NTK196623:NTK196625 ODG196623:ODG196625 ONC196623:ONC196625 OWY196623:OWY196625 PGU196623:PGU196625 PQQ196623:PQQ196625 QAM196623:QAM196625 QKI196623:QKI196625 QUE196623:QUE196625 REA196623:REA196625 RNW196623:RNW196625 RXS196623:RXS196625 SHO196623:SHO196625 SRK196623:SRK196625 TBG196623:TBG196625 TLC196623:TLC196625 TUY196623:TUY196625 UEU196623:UEU196625 UOQ196623:UOQ196625 UYM196623:UYM196625 VII196623:VII196625 VSE196623:VSE196625 WCA196623:WCA196625 WLW196623:WLW196625 WVS196623:WVS196625 K262159:K262161 JG262159:JG262161 TC262159:TC262161 ACY262159:ACY262161 AMU262159:AMU262161 AWQ262159:AWQ262161 BGM262159:BGM262161 BQI262159:BQI262161 CAE262159:CAE262161 CKA262159:CKA262161 CTW262159:CTW262161 DDS262159:DDS262161 DNO262159:DNO262161 DXK262159:DXK262161 EHG262159:EHG262161 ERC262159:ERC262161 FAY262159:FAY262161 FKU262159:FKU262161 FUQ262159:FUQ262161 GEM262159:GEM262161 GOI262159:GOI262161 GYE262159:GYE262161 HIA262159:HIA262161 HRW262159:HRW262161 IBS262159:IBS262161 ILO262159:ILO262161 IVK262159:IVK262161 JFG262159:JFG262161 JPC262159:JPC262161 JYY262159:JYY262161 KIU262159:KIU262161 KSQ262159:KSQ262161 LCM262159:LCM262161 LMI262159:LMI262161 LWE262159:LWE262161 MGA262159:MGA262161 MPW262159:MPW262161 MZS262159:MZS262161 NJO262159:NJO262161 NTK262159:NTK262161 ODG262159:ODG262161 ONC262159:ONC262161 OWY262159:OWY262161 PGU262159:PGU262161 PQQ262159:PQQ262161 QAM262159:QAM262161 QKI262159:QKI262161 QUE262159:QUE262161 REA262159:REA262161 RNW262159:RNW262161 RXS262159:RXS262161 SHO262159:SHO262161 SRK262159:SRK262161 TBG262159:TBG262161 TLC262159:TLC262161 TUY262159:TUY262161 UEU262159:UEU262161 UOQ262159:UOQ262161 UYM262159:UYM262161 VII262159:VII262161 VSE262159:VSE262161 WCA262159:WCA262161 WLW262159:WLW262161 WVS262159:WVS262161 K327695:K327697 JG327695:JG327697 TC327695:TC327697 ACY327695:ACY327697 AMU327695:AMU327697 AWQ327695:AWQ327697 BGM327695:BGM327697 BQI327695:BQI327697 CAE327695:CAE327697 CKA327695:CKA327697 CTW327695:CTW327697 DDS327695:DDS327697 DNO327695:DNO327697 DXK327695:DXK327697 EHG327695:EHG327697 ERC327695:ERC327697 FAY327695:FAY327697 FKU327695:FKU327697 FUQ327695:FUQ327697 GEM327695:GEM327697 GOI327695:GOI327697 GYE327695:GYE327697 HIA327695:HIA327697 HRW327695:HRW327697 IBS327695:IBS327697 ILO327695:ILO327697 IVK327695:IVK327697 JFG327695:JFG327697 JPC327695:JPC327697 JYY327695:JYY327697 KIU327695:KIU327697 KSQ327695:KSQ327697 LCM327695:LCM327697 LMI327695:LMI327697 LWE327695:LWE327697 MGA327695:MGA327697 MPW327695:MPW327697 MZS327695:MZS327697 NJO327695:NJO327697 NTK327695:NTK327697 ODG327695:ODG327697 ONC327695:ONC327697 OWY327695:OWY327697 PGU327695:PGU327697 PQQ327695:PQQ327697 QAM327695:QAM327697 QKI327695:QKI327697 QUE327695:QUE327697 REA327695:REA327697 RNW327695:RNW327697 RXS327695:RXS327697 SHO327695:SHO327697 SRK327695:SRK327697 TBG327695:TBG327697 TLC327695:TLC327697 TUY327695:TUY327697 UEU327695:UEU327697 UOQ327695:UOQ327697 UYM327695:UYM327697 VII327695:VII327697 VSE327695:VSE327697 WCA327695:WCA327697 WLW327695:WLW327697 WVS327695:WVS327697 K393231:K393233 JG393231:JG393233 TC393231:TC393233 ACY393231:ACY393233 AMU393231:AMU393233 AWQ393231:AWQ393233 BGM393231:BGM393233 BQI393231:BQI393233 CAE393231:CAE393233 CKA393231:CKA393233 CTW393231:CTW393233 DDS393231:DDS393233 DNO393231:DNO393233 DXK393231:DXK393233 EHG393231:EHG393233 ERC393231:ERC393233 FAY393231:FAY393233 FKU393231:FKU393233 FUQ393231:FUQ393233 GEM393231:GEM393233 GOI393231:GOI393233 GYE393231:GYE393233 HIA393231:HIA393233 HRW393231:HRW393233 IBS393231:IBS393233 ILO393231:ILO393233 IVK393231:IVK393233 JFG393231:JFG393233 JPC393231:JPC393233 JYY393231:JYY393233 KIU393231:KIU393233 KSQ393231:KSQ393233 LCM393231:LCM393233 LMI393231:LMI393233 LWE393231:LWE393233 MGA393231:MGA393233 MPW393231:MPW393233 MZS393231:MZS393233 NJO393231:NJO393233 NTK393231:NTK393233 ODG393231:ODG393233 ONC393231:ONC393233 OWY393231:OWY393233 PGU393231:PGU393233 PQQ393231:PQQ393233 QAM393231:QAM393233 QKI393231:QKI393233 QUE393231:QUE393233 REA393231:REA393233 RNW393231:RNW393233 RXS393231:RXS393233 SHO393231:SHO393233 SRK393231:SRK393233 TBG393231:TBG393233 TLC393231:TLC393233 TUY393231:TUY393233 UEU393231:UEU393233 UOQ393231:UOQ393233 UYM393231:UYM393233 VII393231:VII393233 VSE393231:VSE393233 WCA393231:WCA393233 WLW393231:WLW393233 WVS393231:WVS393233 K458767:K458769 JG458767:JG458769 TC458767:TC458769 ACY458767:ACY458769 AMU458767:AMU458769 AWQ458767:AWQ458769 BGM458767:BGM458769 BQI458767:BQI458769 CAE458767:CAE458769 CKA458767:CKA458769 CTW458767:CTW458769 DDS458767:DDS458769 DNO458767:DNO458769 DXK458767:DXK458769 EHG458767:EHG458769 ERC458767:ERC458769 FAY458767:FAY458769 FKU458767:FKU458769 FUQ458767:FUQ458769 GEM458767:GEM458769 GOI458767:GOI458769 GYE458767:GYE458769 HIA458767:HIA458769 HRW458767:HRW458769 IBS458767:IBS458769 ILO458767:ILO458769 IVK458767:IVK458769 JFG458767:JFG458769 JPC458767:JPC458769 JYY458767:JYY458769 KIU458767:KIU458769 KSQ458767:KSQ458769 LCM458767:LCM458769 LMI458767:LMI458769 LWE458767:LWE458769 MGA458767:MGA458769 MPW458767:MPW458769 MZS458767:MZS458769 NJO458767:NJO458769 NTK458767:NTK458769 ODG458767:ODG458769 ONC458767:ONC458769 OWY458767:OWY458769 PGU458767:PGU458769 PQQ458767:PQQ458769 QAM458767:QAM458769 QKI458767:QKI458769 QUE458767:QUE458769 REA458767:REA458769 RNW458767:RNW458769 RXS458767:RXS458769 SHO458767:SHO458769 SRK458767:SRK458769 TBG458767:TBG458769 TLC458767:TLC458769 TUY458767:TUY458769 UEU458767:UEU458769 UOQ458767:UOQ458769 UYM458767:UYM458769 VII458767:VII458769 VSE458767:VSE458769 WCA458767:WCA458769 WLW458767:WLW458769 WVS458767:WVS458769 K524303:K524305 JG524303:JG524305 TC524303:TC524305 ACY524303:ACY524305 AMU524303:AMU524305 AWQ524303:AWQ524305 BGM524303:BGM524305 BQI524303:BQI524305 CAE524303:CAE524305 CKA524303:CKA524305 CTW524303:CTW524305 DDS524303:DDS524305 DNO524303:DNO524305 DXK524303:DXK524305 EHG524303:EHG524305 ERC524303:ERC524305 FAY524303:FAY524305 FKU524303:FKU524305 FUQ524303:FUQ524305 GEM524303:GEM524305 GOI524303:GOI524305 GYE524303:GYE524305 HIA524303:HIA524305 HRW524303:HRW524305 IBS524303:IBS524305 ILO524303:ILO524305 IVK524303:IVK524305 JFG524303:JFG524305 JPC524303:JPC524305 JYY524303:JYY524305 KIU524303:KIU524305 KSQ524303:KSQ524305 LCM524303:LCM524305 LMI524303:LMI524305 LWE524303:LWE524305 MGA524303:MGA524305 MPW524303:MPW524305 MZS524303:MZS524305 NJO524303:NJO524305 NTK524303:NTK524305 ODG524303:ODG524305 ONC524303:ONC524305 OWY524303:OWY524305 PGU524303:PGU524305 PQQ524303:PQQ524305 QAM524303:QAM524305 QKI524303:QKI524305 QUE524303:QUE524305 REA524303:REA524305 RNW524303:RNW524305 RXS524303:RXS524305 SHO524303:SHO524305 SRK524303:SRK524305 TBG524303:TBG524305 TLC524303:TLC524305 TUY524303:TUY524305 UEU524303:UEU524305 UOQ524303:UOQ524305 UYM524303:UYM524305 VII524303:VII524305 VSE524303:VSE524305 WCA524303:WCA524305 WLW524303:WLW524305 WVS524303:WVS524305 K589839:K589841 JG589839:JG589841 TC589839:TC589841 ACY589839:ACY589841 AMU589839:AMU589841 AWQ589839:AWQ589841 BGM589839:BGM589841 BQI589839:BQI589841 CAE589839:CAE589841 CKA589839:CKA589841 CTW589839:CTW589841 DDS589839:DDS589841 DNO589839:DNO589841 DXK589839:DXK589841 EHG589839:EHG589841 ERC589839:ERC589841 FAY589839:FAY589841 FKU589839:FKU589841 FUQ589839:FUQ589841 GEM589839:GEM589841 GOI589839:GOI589841 GYE589839:GYE589841 HIA589839:HIA589841 HRW589839:HRW589841 IBS589839:IBS589841 ILO589839:ILO589841 IVK589839:IVK589841 JFG589839:JFG589841 JPC589839:JPC589841 JYY589839:JYY589841 KIU589839:KIU589841 KSQ589839:KSQ589841 LCM589839:LCM589841 LMI589839:LMI589841 LWE589839:LWE589841 MGA589839:MGA589841 MPW589839:MPW589841 MZS589839:MZS589841 NJO589839:NJO589841 NTK589839:NTK589841 ODG589839:ODG589841 ONC589839:ONC589841 OWY589839:OWY589841 PGU589839:PGU589841 PQQ589839:PQQ589841 QAM589839:QAM589841 QKI589839:QKI589841 QUE589839:QUE589841 REA589839:REA589841 RNW589839:RNW589841 RXS589839:RXS589841 SHO589839:SHO589841 SRK589839:SRK589841 TBG589839:TBG589841 TLC589839:TLC589841 TUY589839:TUY589841 UEU589839:UEU589841 UOQ589839:UOQ589841 UYM589839:UYM589841 VII589839:VII589841 VSE589839:VSE589841 WCA589839:WCA589841 WLW589839:WLW589841 WVS589839:WVS589841 K655375:K655377 JG655375:JG655377 TC655375:TC655377 ACY655375:ACY655377 AMU655375:AMU655377 AWQ655375:AWQ655377 BGM655375:BGM655377 BQI655375:BQI655377 CAE655375:CAE655377 CKA655375:CKA655377 CTW655375:CTW655377 DDS655375:DDS655377 DNO655375:DNO655377 DXK655375:DXK655377 EHG655375:EHG655377 ERC655375:ERC655377 FAY655375:FAY655377 FKU655375:FKU655377 FUQ655375:FUQ655377 GEM655375:GEM655377 GOI655375:GOI655377 GYE655375:GYE655377 HIA655375:HIA655377 HRW655375:HRW655377 IBS655375:IBS655377 ILO655375:ILO655377 IVK655375:IVK655377 JFG655375:JFG655377 JPC655375:JPC655377 JYY655375:JYY655377 KIU655375:KIU655377 KSQ655375:KSQ655377 LCM655375:LCM655377 LMI655375:LMI655377 LWE655375:LWE655377 MGA655375:MGA655377 MPW655375:MPW655377 MZS655375:MZS655377 NJO655375:NJO655377 NTK655375:NTK655377 ODG655375:ODG655377 ONC655375:ONC655377 OWY655375:OWY655377 PGU655375:PGU655377 PQQ655375:PQQ655377 QAM655375:QAM655377 QKI655375:QKI655377 QUE655375:QUE655377 REA655375:REA655377 RNW655375:RNW655377 RXS655375:RXS655377 SHO655375:SHO655377 SRK655375:SRK655377 TBG655375:TBG655377 TLC655375:TLC655377 TUY655375:TUY655377 UEU655375:UEU655377 UOQ655375:UOQ655377 UYM655375:UYM655377 VII655375:VII655377 VSE655375:VSE655377 WCA655375:WCA655377 WLW655375:WLW655377 WVS655375:WVS655377 K720911:K720913 JG720911:JG720913 TC720911:TC720913 ACY720911:ACY720913 AMU720911:AMU720913 AWQ720911:AWQ720913 BGM720911:BGM720913 BQI720911:BQI720913 CAE720911:CAE720913 CKA720911:CKA720913 CTW720911:CTW720913 DDS720911:DDS720913 DNO720911:DNO720913 DXK720911:DXK720913 EHG720911:EHG720913 ERC720911:ERC720913 FAY720911:FAY720913 FKU720911:FKU720913 FUQ720911:FUQ720913 GEM720911:GEM720913 GOI720911:GOI720913 GYE720911:GYE720913 HIA720911:HIA720913 HRW720911:HRW720913 IBS720911:IBS720913 ILO720911:ILO720913 IVK720911:IVK720913 JFG720911:JFG720913 JPC720911:JPC720913 JYY720911:JYY720913 KIU720911:KIU720913 KSQ720911:KSQ720913 LCM720911:LCM720913 LMI720911:LMI720913 LWE720911:LWE720913 MGA720911:MGA720913 MPW720911:MPW720913 MZS720911:MZS720913 NJO720911:NJO720913 NTK720911:NTK720913 ODG720911:ODG720913 ONC720911:ONC720913 OWY720911:OWY720913 PGU720911:PGU720913 PQQ720911:PQQ720913 QAM720911:QAM720913 QKI720911:QKI720913 QUE720911:QUE720913 REA720911:REA720913 RNW720911:RNW720913 RXS720911:RXS720913 SHO720911:SHO720913 SRK720911:SRK720913 TBG720911:TBG720913 TLC720911:TLC720913 TUY720911:TUY720913 UEU720911:UEU720913 UOQ720911:UOQ720913 UYM720911:UYM720913 VII720911:VII720913 VSE720911:VSE720913 WCA720911:WCA720913 WLW720911:WLW720913 WVS720911:WVS720913 K786447:K786449 JG786447:JG786449 TC786447:TC786449 ACY786447:ACY786449 AMU786447:AMU786449 AWQ786447:AWQ786449 BGM786447:BGM786449 BQI786447:BQI786449 CAE786447:CAE786449 CKA786447:CKA786449 CTW786447:CTW786449 DDS786447:DDS786449 DNO786447:DNO786449 DXK786447:DXK786449 EHG786447:EHG786449 ERC786447:ERC786449 FAY786447:FAY786449 FKU786447:FKU786449 FUQ786447:FUQ786449 GEM786447:GEM786449 GOI786447:GOI786449 GYE786447:GYE786449 HIA786447:HIA786449 HRW786447:HRW786449 IBS786447:IBS786449 ILO786447:ILO786449 IVK786447:IVK786449 JFG786447:JFG786449 JPC786447:JPC786449 JYY786447:JYY786449 KIU786447:KIU786449 KSQ786447:KSQ786449 LCM786447:LCM786449 LMI786447:LMI786449 LWE786447:LWE786449 MGA786447:MGA786449 MPW786447:MPW786449 MZS786447:MZS786449 NJO786447:NJO786449 NTK786447:NTK786449 ODG786447:ODG786449 ONC786447:ONC786449 OWY786447:OWY786449 PGU786447:PGU786449 PQQ786447:PQQ786449 QAM786447:QAM786449 QKI786447:QKI786449 QUE786447:QUE786449 REA786447:REA786449 RNW786447:RNW786449 RXS786447:RXS786449 SHO786447:SHO786449 SRK786447:SRK786449 TBG786447:TBG786449 TLC786447:TLC786449 TUY786447:TUY786449 UEU786447:UEU786449 UOQ786447:UOQ786449 UYM786447:UYM786449 VII786447:VII786449 VSE786447:VSE786449 WCA786447:WCA786449 WLW786447:WLW786449 WVS786447:WVS786449 K851983:K851985 JG851983:JG851985 TC851983:TC851985 ACY851983:ACY851985 AMU851983:AMU851985 AWQ851983:AWQ851985 BGM851983:BGM851985 BQI851983:BQI851985 CAE851983:CAE851985 CKA851983:CKA851985 CTW851983:CTW851985 DDS851983:DDS851985 DNO851983:DNO851985 DXK851983:DXK851985 EHG851983:EHG851985 ERC851983:ERC851985 FAY851983:FAY851985 FKU851983:FKU851985 FUQ851983:FUQ851985 GEM851983:GEM851985 GOI851983:GOI851985 GYE851983:GYE851985 HIA851983:HIA851985 HRW851983:HRW851985 IBS851983:IBS851985 ILO851983:ILO851985 IVK851983:IVK851985 JFG851983:JFG851985 JPC851983:JPC851985 JYY851983:JYY851985 KIU851983:KIU851985 KSQ851983:KSQ851985 LCM851983:LCM851985 LMI851983:LMI851985 LWE851983:LWE851985 MGA851983:MGA851985 MPW851983:MPW851985 MZS851983:MZS851985 NJO851983:NJO851985 NTK851983:NTK851985 ODG851983:ODG851985 ONC851983:ONC851985 OWY851983:OWY851985 PGU851983:PGU851985 PQQ851983:PQQ851985 QAM851983:QAM851985 QKI851983:QKI851985 QUE851983:QUE851985 REA851983:REA851985 RNW851983:RNW851985 RXS851983:RXS851985 SHO851983:SHO851985 SRK851983:SRK851985 TBG851983:TBG851985 TLC851983:TLC851985 TUY851983:TUY851985 UEU851983:UEU851985 UOQ851983:UOQ851985 UYM851983:UYM851985 VII851983:VII851985 VSE851983:VSE851985 WCA851983:WCA851985 WLW851983:WLW851985 WVS851983:WVS851985 K917519:K917521 JG917519:JG917521 TC917519:TC917521 ACY917519:ACY917521 AMU917519:AMU917521 AWQ917519:AWQ917521 BGM917519:BGM917521 BQI917519:BQI917521 CAE917519:CAE917521 CKA917519:CKA917521 CTW917519:CTW917521 DDS917519:DDS917521 DNO917519:DNO917521 DXK917519:DXK917521 EHG917519:EHG917521 ERC917519:ERC917521 FAY917519:FAY917521 FKU917519:FKU917521 FUQ917519:FUQ917521 GEM917519:GEM917521 GOI917519:GOI917521 GYE917519:GYE917521 HIA917519:HIA917521 HRW917519:HRW917521 IBS917519:IBS917521 ILO917519:ILO917521 IVK917519:IVK917521 JFG917519:JFG917521 JPC917519:JPC917521 JYY917519:JYY917521 KIU917519:KIU917521 KSQ917519:KSQ917521 LCM917519:LCM917521 LMI917519:LMI917521 LWE917519:LWE917521 MGA917519:MGA917521 MPW917519:MPW917521 MZS917519:MZS917521 NJO917519:NJO917521 NTK917519:NTK917521 ODG917519:ODG917521 ONC917519:ONC917521 OWY917519:OWY917521 PGU917519:PGU917521 PQQ917519:PQQ917521 QAM917519:QAM917521 QKI917519:QKI917521 QUE917519:QUE917521 REA917519:REA917521 RNW917519:RNW917521 RXS917519:RXS917521 SHO917519:SHO917521 SRK917519:SRK917521 TBG917519:TBG917521 TLC917519:TLC917521 TUY917519:TUY917521 UEU917519:UEU917521 UOQ917519:UOQ917521 UYM917519:UYM917521 VII917519:VII917521 VSE917519:VSE917521 WCA917519:WCA917521 WLW917519:WLW917521 WVS917519:WVS917521 K983055:K983057 JG983055:JG983057 TC983055:TC983057 ACY983055:ACY983057 AMU983055:AMU983057 AWQ983055:AWQ983057 BGM983055:BGM983057 BQI983055:BQI983057 CAE983055:CAE983057 CKA983055:CKA983057 CTW983055:CTW983057 DDS983055:DDS983057 DNO983055:DNO983057 DXK983055:DXK983057 EHG983055:EHG983057 ERC983055:ERC983057 FAY983055:FAY983057 FKU983055:FKU983057 FUQ983055:FUQ983057 GEM983055:GEM983057 GOI983055:GOI983057 GYE983055:GYE983057 HIA983055:HIA983057 HRW983055:HRW983057 IBS983055:IBS983057 ILO983055:ILO983057 IVK983055:IVK983057 JFG983055:JFG983057 JPC983055:JPC983057 JYY983055:JYY983057 KIU983055:KIU983057 KSQ983055:KSQ983057 LCM983055:LCM983057 LMI983055:LMI983057 LWE983055:LWE983057 MGA983055:MGA983057 MPW983055:MPW983057 MZS983055:MZS983057 NJO983055:NJO983057 NTK983055:NTK983057 ODG983055:ODG983057 ONC983055:ONC983057 OWY983055:OWY983057 PGU983055:PGU983057 PQQ983055:PQQ983057 QAM983055:QAM983057 QKI983055:QKI983057 QUE983055:QUE983057 REA983055:REA983057 RNW983055:RNW983057 RXS983055:RXS983057 SHO983055:SHO983057 SRK983055:SRK983057 TBG983055:TBG983057 TLC983055:TLC983057 TUY983055:TUY983057 UEU983055:UEU983057 UOQ983055:UOQ983057 UYM983055:UYM983057 VII983055:VII983057 VSE983055:VSE983057 WCA983055:WCA983057 WLW983055:WLW983057 WVS983055:WVS983057 K13 JG13 TC13 ACY13 AMU13 AWQ13 BGM13 BQI13 CAE13 CKA13 CTW13 DDS13 DNO13 DXK13 EHG13 ERC13 FAY13 FKU13 FUQ13 GEM13 GOI13 GYE13 HIA13 HRW13 IBS13 ILO13 IVK13 JFG13 JPC13 JYY13 KIU13 KSQ13 LCM13 LMI13 LWE13 MGA13 MPW13 MZS13 NJO13 NTK13 ODG13 ONC13 OWY13 PGU13 PQQ13 QAM13 QKI13 QUE13 REA13 RNW13 RXS13 SHO13 SRK13 TBG13 TLC13 TUY13 UEU13 UOQ13 UYM13 VII13 VSE13 WCA13 WLW13 WVS13 K65549 JG65549 TC65549 ACY65549 AMU65549 AWQ65549 BGM65549 BQI65549 CAE65549 CKA65549 CTW65549 DDS65549 DNO65549 DXK65549 EHG65549 ERC65549 FAY65549 FKU65549 FUQ65549 GEM65549 GOI65549 GYE65549 HIA65549 HRW65549 IBS65549 ILO65549 IVK65549 JFG65549 JPC65549 JYY65549 KIU65549 KSQ65549 LCM65549 LMI65549 LWE65549 MGA65549 MPW65549 MZS65549 NJO65549 NTK65549 ODG65549 ONC65549 OWY65549 PGU65549 PQQ65549 QAM65549 QKI65549 QUE65549 REA65549 RNW65549 RXS65549 SHO65549 SRK65549 TBG65549 TLC65549 TUY65549 UEU65549 UOQ65549 UYM65549 VII65549 VSE65549 WCA65549 WLW65549 WVS65549 K131085 JG131085 TC131085 ACY131085 AMU131085 AWQ131085 BGM131085 BQI131085 CAE131085 CKA131085 CTW131085 DDS131085 DNO131085 DXK131085 EHG131085 ERC131085 FAY131085 FKU131085 FUQ131085 GEM131085 GOI131085 GYE131085 HIA131085 HRW131085 IBS131085 ILO131085 IVK131085 JFG131085 JPC131085 JYY131085 KIU131085 KSQ131085 LCM131085 LMI131085 LWE131085 MGA131085 MPW131085 MZS131085 NJO131085 NTK131085 ODG131085 ONC131085 OWY131085 PGU131085 PQQ131085 QAM131085 QKI131085 QUE131085 REA131085 RNW131085 RXS131085 SHO131085 SRK131085 TBG131085 TLC131085 TUY131085 UEU131085 UOQ131085 UYM131085 VII131085 VSE131085 WCA131085 WLW131085 WVS131085 K196621 JG196621 TC196621 ACY196621 AMU196621 AWQ196621 BGM196621 BQI196621 CAE196621 CKA196621 CTW196621 DDS196621 DNO196621 DXK196621 EHG196621 ERC196621 FAY196621 FKU196621 FUQ196621 GEM196621 GOI196621 GYE196621 HIA196621 HRW196621 IBS196621 ILO196621 IVK196621 JFG196621 JPC196621 JYY196621 KIU196621 KSQ196621 LCM196621 LMI196621 LWE196621 MGA196621 MPW196621 MZS196621 NJO196621 NTK196621 ODG196621 ONC196621 OWY196621 PGU196621 PQQ196621 QAM196621 QKI196621 QUE196621 REA196621 RNW196621 RXS196621 SHO196621 SRK196621 TBG196621 TLC196621 TUY196621 UEU196621 UOQ196621 UYM196621 VII196621 VSE196621 WCA196621 WLW196621 WVS196621 K262157 JG262157 TC262157 ACY262157 AMU262157 AWQ262157 BGM262157 BQI262157 CAE262157 CKA262157 CTW262157 DDS262157 DNO262157 DXK262157 EHG262157 ERC262157 FAY262157 FKU262157 FUQ262157 GEM262157 GOI262157 GYE262157 HIA262157 HRW262157 IBS262157 ILO262157 IVK262157 JFG262157 JPC262157 JYY262157 KIU262157 KSQ262157 LCM262157 LMI262157 LWE262157 MGA262157 MPW262157 MZS262157 NJO262157 NTK262157 ODG262157 ONC262157 OWY262157 PGU262157 PQQ262157 QAM262157 QKI262157 QUE262157 REA262157 RNW262157 RXS262157 SHO262157 SRK262157 TBG262157 TLC262157 TUY262157 UEU262157 UOQ262157 UYM262157 VII262157 VSE262157 WCA262157 WLW262157 WVS262157 K327693 JG327693 TC327693 ACY327693 AMU327693 AWQ327693 BGM327693 BQI327693 CAE327693 CKA327693 CTW327693 DDS327693 DNO327693 DXK327693 EHG327693 ERC327693 FAY327693 FKU327693 FUQ327693 GEM327693 GOI327693 GYE327693 HIA327693 HRW327693 IBS327693 ILO327693 IVK327693 JFG327693 JPC327693 JYY327693 KIU327693 KSQ327693 LCM327693 LMI327693 LWE327693 MGA327693 MPW327693 MZS327693 NJO327693 NTK327693 ODG327693 ONC327693 OWY327693 PGU327693 PQQ327693 QAM327693 QKI327693 QUE327693 REA327693 RNW327693 RXS327693 SHO327693 SRK327693 TBG327693 TLC327693 TUY327693 UEU327693 UOQ327693 UYM327693 VII327693 VSE327693 WCA327693 WLW327693 WVS327693 K393229 JG393229 TC393229 ACY393229 AMU393229 AWQ393229 BGM393229 BQI393229 CAE393229 CKA393229 CTW393229 DDS393229 DNO393229 DXK393229 EHG393229 ERC393229 FAY393229 FKU393229 FUQ393229 GEM393229 GOI393229 GYE393229 HIA393229 HRW393229 IBS393229 ILO393229 IVK393229 JFG393229 JPC393229 JYY393229 KIU393229 KSQ393229 LCM393229 LMI393229 LWE393229 MGA393229 MPW393229 MZS393229 NJO393229 NTK393229 ODG393229 ONC393229 OWY393229 PGU393229 PQQ393229 QAM393229 QKI393229 QUE393229 REA393229 RNW393229 RXS393229 SHO393229 SRK393229 TBG393229 TLC393229 TUY393229 UEU393229 UOQ393229 UYM393229 VII393229 VSE393229 WCA393229 WLW393229 WVS393229 K458765 JG458765 TC458765 ACY458765 AMU458765 AWQ458765 BGM458765 BQI458765 CAE458765 CKA458765 CTW458765 DDS458765 DNO458765 DXK458765 EHG458765 ERC458765 FAY458765 FKU458765 FUQ458765 GEM458765 GOI458765 GYE458765 HIA458765 HRW458765 IBS458765 ILO458765 IVK458765 JFG458765 JPC458765 JYY458765 KIU458765 KSQ458765 LCM458765 LMI458765 LWE458765 MGA458765 MPW458765 MZS458765 NJO458765 NTK458765 ODG458765 ONC458765 OWY458765 PGU458765 PQQ458765 QAM458765 QKI458765 QUE458765 REA458765 RNW458765 RXS458765 SHO458765 SRK458765 TBG458765 TLC458765 TUY458765 UEU458765 UOQ458765 UYM458765 VII458765 VSE458765 WCA458765 WLW458765 WVS458765 K524301 JG524301 TC524301 ACY524301 AMU524301 AWQ524301 BGM524301 BQI524301 CAE524301 CKA524301 CTW524301 DDS524301 DNO524301 DXK524301 EHG524301 ERC524301 FAY524301 FKU524301 FUQ524301 GEM524301 GOI524301 GYE524301 HIA524301 HRW524301 IBS524301 ILO524301 IVK524301 JFG524301 JPC524301 JYY524301 KIU524301 KSQ524301 LCM524301 LMI524301 LWE524301 MGA524301 MPW524301 MZS524301 NJO524301 NTK524301 ODG524301 ONC524301 OWY524301 PGU524301 PQQ524301 QAM524301 QKI524301 QUE524301 REA524301 RNW524301 RXS524301 SHO524301 SRK524301 TBG524301 TLC524301 TUY524301 UEU524301 UOQ524301 UYM524301 VII524301 VSE524301 WCA524301 WLW524301 WVS524301 K589837 JG589837 TC589837 ACY589837 AMU589837 AWQ589837 BGM589837 BQI589837 CAE589837 CKA589837 CTW589837 DDS589837 DNO589837 DXK589837 EHG589837 ERC589837 FAY589837 FKU589837 FUQ589837 GEM589837 GOI589837 GYE589837 HIA589837 HRW589837 IBS589837 ILO589837 IVK589837 JFG589837 JPC589837 JYY589837 KIU589837 KSQ589837 LCM589837 LMI589837 LWE589837 MGA589837 MPW589837 MZS589837 NJO589837 NTK589837 ODG589837 ONC589837 OWY589837 PGU589837 PQQ589837 QAM589837 QKI589837 QUE589837 REA589837 RNW589837 RXS589837 SHO589837 SRK589837 TBG589837 TLC589837 TUY589837 UEU589837 UOQ589837 UYM589837 VII589837 VSE589837 WCA589837 WLW589837 WVS589837 K655373 JG655373 TC655373 ACY655373 AMU655373 AWQ655373 BGM655373 BQI655373 CAE655373 CKA655373 CTW655373 DDS655373 DNO655373 DXK655373 EHG655373 ERC655373 FAY655373 FKU655373 FUQ655373 GEM655373 GOI655373 GYE655373 HIA655373 HRW655373 IBS655373 ILO655373 IVK655373 JFG655373 JPC655373 JYY655373 KIU655373 KSQ655373 LCM655373 LMI655373 LWE655373 MGA655373 MPW655373 MZS655373 NJO655373 NTK655373 ODG655373 ONC655373 OWY655373 PGU655373 PQQ655373 QAM655373 QKI655373 QUE655373 REA655373 RNW655373 RXS655373 SHO655373 SRK655373 TBG655373 TLC655373 TUY655373 UEU655373 UOQ655373 UYM655373 VII655373 VSE655373 WCA655373 WLW655373 WVS655373 K720909 JG720909 TC720909 ACY720909 AMU720909 AWQ720909 BGM720909 BQI720909 CAE720909 CKA720909 CTW720909 DDS720909 DNO720909 DXK720909 EHG720909 ERC720909 FAY720909 FKU720909 FUQ720909 GEM720909 GOI720909 GYE720909 HIA720909 HRW720909 IBS720909 ILO720909 IVK720909 JFG720909 JPC720909 JYY720909 KIU720909 KSQ720909 LCM720909 LMI720909 LWE720909 MGA720909 MPW720909 MZS720909 NJO720909 NTK720909 ODG720909 ONC720909 OWY720909 PGU720909 PQQ720909 QAM720909 QKI720909 QUE720909 REA720909 RNW720909 RXS720909 SHO720909 SRK720909 TBG720909 TLC720909 TUY720909 UEU720909 UOQ720909 UYM720909 VII720909 VSE720909 WCA720909 WLW720909 WVS720909 K786445 JG786445 TC786445 ACY786445 AMU786445 AWQ786445 BGM786445 BQI786445 CAE786445 CKA786445 CTW786445 DDS786445 DNO786445 DXK786445 EHG786445 ERC786445 FAY786445 FKU786445 FUQ786445 GEM786445 GOI786445 GYE786445 HIA786445 HRW786445 IBS786445 ILO786445 IVK786445 JFG786445 JPC786445 JYY786445 KIU786445 KSQ786445 LCM786445 LMI786445 LWE786445 MGA786445 MPW786445 MZS786445 NJO786445 NTK786445 ODG786445 ONC786445 OWY786445 PGU786445 PQQ786445 QAM786445 QKI786445 QUE786445 REA786445 RNW786445 RXS786445 SHO786445 SRK786445 TBG786445 TLC786445 TUY786445 UEU786445 UOQ786445 UYM786445 VII786445 VSE786445 WCA786445 WLW786445 WVS786445 K851981 JG851981 TC851981 ACY851981 AMU851981 AWQ851981 BGM851981 BQI851981 CAE851981 CKA851981 CTW851981 DDS851981 DNO851981 DXK851981 EHG851981 ERC851981 FAY851981 FKU851981 FUQ851981 GEM851981 GOI851981 GYE851981 HIA851981 HRW851981 IBS851981 ILO851981 IVK851981 JFG851981 JPC851981 JYY851981 KIU851981 KSQ851981 LCM851981 LMI851981 LWE851981 MGA851981 MPW851981 MZS851981 NJO851981 NTK851981 ODG851981 ONC851981 OWY851981 PGU851981 PQQ851981 QAM851981 QKI851981 QUE851981 REA851981 RNW851981 RXS851981 SHO851981 SRK851981 TBG851981 TLC851981 TUY851981 UEU851981 UOQ851981 UYM851981 VII851981 VSE851981 WCA851981 WLW851981 WVS851981 K917517 JG917517 TC917517 ACY917517 AMU917517 AWQ917517 BGM917517 BQI917517 CAE917517 CKA917517 CTW917517 DDS917517 DNO917517 DXK917517 EHG917517 ERC917517 FAY917517 FKU917517 FUQ917517 GEM917517 GOI917517 GYE917517 HIA917517 HRW917517 IBS917517 ILO917517 IVK917517 JFG917517 JPC917517 JYY917517 KIU917517 KSQ917517 LCM917517 LMI917517 LWE917517 MGA917517 MPW917517 MZS917517 NJO917517 NTK917517 ODG917517 ONC917517 OWY917517 PGU917517 PQQ917517 QAM917517 QKI917517 QUE917517 REA917517 RNW917517 RXS917517 SHO917517 SRK917517 TBG917517 TLC917517 TUY917517 UEU917517 UOQ917517 UYM917517 VII917517 VSE917517 WCA917517 WLW917517 WVS917517 K983053 JG983053 TC983053 ACY983053 AMU983053 AWQ983053 BGM983053 BQI983053 CAE983053 CKA983053 CTW983053 DDS983053 DNO983053 DXK983053 EHG983053 ERC983053 FAY983053 FKU983053 FUQ983053 GEM983053 GOI983053 GYE983053 HIA983053 HRW983053 IBS983053 ILO983053 IVK983053 JFG983053 JPC983053 JYY983053 KIU983053 KSQ983053 LCM983053 LMI983053 LWE983053 MGA983053 MPW983053 MZS983053 NJO983053 NTK983053 ODG983053 ONC983053 OWY983053 PGU983053 PQQ983053 QAM983053 QKI983053 QUE983053 REA983053 RNW983053 RXS983053 SHO983053 SRK983053 TBG983053 TLC983053 TUY983053 UEU983053 UOQ983053 UYM983053 VII983053 VSE983053 WCA983053 WLW983053 WVS983053 K19:K25 JG19:JG25 TC19:TC25 ACY19:ACY25 AMU19:AMU25 AWQ19:AWQ25 BGM19:BGM25 BQI19:BQI25 CAE19:CAE25 CKA19:CKA25 CTW19:CTW25 DDS19:DDS25 DNO19:DNO25 DXK19:DXK25 EHG19:EHG25 ERC19:ERC25 FAY19:FAY25 FKU19:FKU25 FUQ19:FUQ25 GEM19:GEM25 GOI19:GOI25 GYE19:GYE25 HIA19:HIA25 HRW19:HRW25 IBS19:IBS25 ILO19:ILO25 IVK19:IVK25 JFG19:JFG25 JPC19:JPC25 JYY19:JYY25 KIU19:KIU25 KSQ19:KSQ25 LCM19:LCM25 LMI19:LMI25 LWE19:LWE25 MGA19:MGA25 MPW19:MPW25 MZS19:MZS25 NJO19:NJO25 NTK19:NTK25 ODG19:ODG25 ONC19:ONC25 OWY19:OWY25 PGU19:PGU25 PQQ19:PQQ25 QAM19:QAM25 QKI19:QKI25 QUE19:QUE25 REA19:REA25 RNW19:RNW25 RXS19:RXS25 SHO19:SHO25 SRK19:SRK25 TBG19:TBG25 TLC19:TLC25 TUY19:TUY25 UEU19:UEU25 UOQ19:UOQ25 UYM19:UYM25 VII19:VII25 VSE19:VSE25 WCA19:WCA25 WLW19:WLW25 WVS19:WVS25 K65555:K65561 JG65555:JG65561 TC65555:TC65561 ACY65555:ACY65561 AMU65555:AMU65561 AWQ65555:AWQ65561 BGM65555:BGM65561 BQI65555:BQI65561 CAE65555:CAE65561 CKA65555:CKA65561 CTW65555:CTW65561 DDS65555:DDS65561 DNO65555:DNO65561 DXK65555:DXK65561 EHG65555:EHG65561 ERC65555:ERC65561 FAY65555:FAY65561 FKU65555:FKU65561 FUQ65555:FUQ65561 GEM65555:GEM65561 GOI65555:GOI65561 GYE65555:GYE65561 HIA65555:HIA65561 HRW65555:HRW65561 IBS65555:IBS65561 ILO65555:ILO65561 IVK65555:IVK65561 JFG65555:JFG65561 JPC65555:JPC65561 JYY65555:JYY65561 KIU65555:KIU65561 KSQ65555:KSQ65561 LCM65555:LCM65561 LMI65555:LMI65561 LWE65555:LWE65561 MGA65555:MGA65561 MPW65555:MPW65561 MZS65555:MZS65561 NJO65555:NJO65561 NTK65555:NTK65561 ODG65555:ODG65561 ONC65555:ONC65561 OWY65555:OWY65561 PGU65555:PGU65561 PQQ65555:PQQ65561 QAM65555:QAM65561 QKI65555:QKI65561 QUE65555:QUE65561 REA65555:REA65561 RNW65555:RNW65561 RXS65555:RXS65561 SHO65555:SHO65561 SRK65555:SRK65561 TBG65555:TBG65561 TLC65555:TLC65561 TUY65555:TUY65561 UEU65555:UEU65561 UOQ65555:UOQ65561 UYM65555:UYM65561 VII65555:VII65561 VSE65555:VSE65561 WCA65555:WCA65561 WLW65555:WLW65561 WVS65555:WVS65561 K131091:K131097 JG131091:JG131097 TC131091:TC131097 ACY131091:ACY131097 AMU131091:AMU131097 AWQ131091:AWQ131097 BGM131091:BGM131097 BQI131091:BQI131097 CAE131091:CAE131097 CKA131091:CKA131097 CTW131091:CTW131097 DDS131091:DDS131097 DNO131091:DNO131097 DXK131091:DXK131097 EHG131091:EHG131097 ERC131091:ERC131097 FAY131091:FAY131097 FKU131091:FKU131097 FUQ131091:FUQ131097 GEM131091:GEM131097 GOI131091:GOI131097 GYE131091:GYE131097 HIA131091:HIA131097 HRW131091:HRW131097 IBS131091:IBS131097 ILO131091:ILO131097 IVK131091:IVK131097 JFG131091:JFG131097 JPC131091:JPC131097 JYY131091:JYY131097 KIU131091:KIU131097 KSQ131091:KSQ131097 LCM131091:LCM131097 LMI131091:LMI131097 LWE131091:LWE131097 MGA131091:MGA131097 MPW131091:MPW131097 MZS131091:MZS131097 NJO131091:NJO131097 NTK131091:NTK131097 ODG131091:ODG131097 ONC131091:ONC131097 OWY131091:OWY131097 PGU131091:PGU131097 PQQ131091:PQQ131097 QAM131091:QAM131097 QKI131091:QKI131097 QUE131091:QUE131097 REA131091:REA131097 RNW131091:RNW131097 RXS131091:RXS131097 SHO131091:SHO131097 SRK131091:SRK131097 TBG131091:TBG131097 TLC131091:TLC131097 TUY131091:TUY131097 UEU131091:UEU131097 UOQ131091:UOQ131097 UYM131091:UYM131097 VII131091:VII131097 VSE131091:VSE131097 WCA131091:WCA131097 WLW131091:WLW131097 WVS131091:WVS131097 K196627:K196633 JG196627:JG196633 TC196627:TC196633 ACY196627:ACY196633 AMU196627:AMU196633 AWQ196627:AWQ196633 BGM196627:BGM196633 BQI196627:BQI196633 CAE196627:CAE196633 CKA196627:CKA196633 CTW196627:CTW196633 DDS196627:DDS196633 DNO196627:DNO196633 DXK196627:DXK196633 EHG196627:EHG196633 ERC196627:ERC196633 FAY196627:FAY196633 FKU196627:FKU196633 FUQ196627:FUQ196633 GEM196627:GEM196633 GOI196627:GOI196633 GYE196627:GYE196633 HIA196627:HIA196633 HRW196627:HRW196633 IBS196627:IBS196633 ILO196627:ILO196633 IVK196627:IVK196633 JFG196627:JFG196633 JPC196627:JPC196633 JYY196627:JYY196633 KIU196627:KIU196633 KSQ196627:KSQ196633 LCM196627:LCM196633 LMI196627:LMI196633 LWE196627:LWE196633 MGA196627:MGA196633 MPW196627:MPW196633 MZS196627:MZS196633 NJO196627:NJO196633 NTK196627:NTK196633 ODG196627:ODG196633 ONC196627:ONC196633 OWY196627:OWY196633 PGU196627:PGU196633 PQQ196627:PQQ196633 QAM196627:QAM196633 QKI196627:QKI196633 QUE196627:QUE196633 REA196627:REA196633 RNW196627:RNW196633 RXS196627:RXS196633 SHO196627:SHO196633 SRK196627:SRK196633 TBG196627:TBG196633 TLC196627:TLC196633 TUY196627:TUY196633 UEU196627:UEU196633 UOQ196627:UOQ196633 UYM196627:UYM196633 VII196627:VII196633 VSE196627:VSE196633 WCA196627:WCA196633 WLW196627:WLW196633 WVS196627:WVS196633 K262163:K262169 JG262163:JG262169 TC262163:TC262169 ACY262163:ACY262169 AMU262163:AMU262169 AWQ262163:AWQ262169 BGM262163:BGM262169 BQI262163:BQI262169 CAE262163:CAE262169 CKA262163:CKA262169 CTW262163:CTW262169 DDS262163:DDS262169 DNO262163:DNO262169 DXK262163:DXK262169 EHG262163:EHG262169 ERC262163:ERC262169 FAY262163:FAY262169 FKU262163:FKU262169 FUQ262163:FUQ262169 GEM262163:GEM262169 GOI262163:GOI262169 GYE262163:GYE262169 HIA262163:HIA262169 HRW262163:HRW262169 IBS262163:IBS262169 ILO262163:ILO262169 IVK262163:IVK262169 JFG262163:JFG262169 JPC262163:JPC262169 JYY262163:JYY262169 KIU262163:KIU262169 KSQ262163:KSQ262169 LCM262163:LCM262169 LMI262163:LMI262169 LWE262163:LWE262169 MGA262163:MGA262169 MPW262163:MPW262169 MZS262163:MZS262169 NJO262163:NJO262169 NTK262163:NTK262169 ODG262163:ODG262169 ONC262163:ONC262169 OWY262163:OWY262169 PGU262163:PGU262169 PQQ262163:PQQ262169 QAM262163:QAM262169 QKI262163:QKI262169 QUE262163:QUE262169 REA262163:REA262169 RNW262163:RNW262169 RXS262163:RXS262169 SHO262163:SHO262169 SRK262163:SRK262169 TBG262163:TBG262169 TLC262163:TLC262169 TUY262163:TUY262169 UEU262163:UEU262169 UOQ262163:UOQ262169 UYM262163:UYM262169 VII262163:VII262169 VSE262163:VSE262169 WCA262163:WCA262169 WLW262163:WLW262169 WVS262163:WVS262169 K327699:K327705 JG327699:JG327705 TC327699:TC327705 ACY327699:ACY327705 AMU327699:AMU327705 AWQ327699:AWQ327705 BGM327699:BGM327705 BQI327699:BQI327705 CAE327699:CAE327705 CKA327699:CKA327705 CTW327699:CTW327705 DDS327699:DDS327705 DNO327699:DNO327705 DXK327699:DXK327705 EHG327699:EHG327705 ERC327699:ERC327705 FAY327699:FAY327705 FKU327699:FKU327705 FUQ327699:FUQ327705 GEM327699:GEM327705 GOI327699:GOI327705 GYE327699:GYE327705 HIA327699:HIA327705 HRW327699:HRW327705 IBS327699:IBS327705 ILO327699:ILO327705 IVK327699:IVK327705 JFG327699:JFG327705 JPC327699:JPC327705 JYY327699:JYY327705 KIU327699:KIU327705 KSQ327699:KSQ327705 LCM327699:LCM327705 LMI327699:LMI327705 LWE327699:LWE327705 MGA327699:MGA327705 MPW327699:MPW327705 MZS327699:MZS327705 NJO327699:NJO327705 NTK327699:NTK327705 ODG327699:ODG327705 ONC327699:ONC327705 OWY327699:OWY327705 PGU327699:PGU327705 PQQ327699:PQQ327705 QAM327699:QAM327705 QKI327699:QKI327705 QUE327699:QUE327705 REA327699:REA327705 RNW327699:RNW327705 RXS327699:RXS327705 SHO327699:SHO327705 SRK327699:SRK327705 TBG327699:TBG327705 TLC327699:TLC327705 TUY327699:TUY327705 UEU327699:UEU327705 UOQ327699:UOQ327705 UYM327699:UYM327705 VII327699:VII327705 VSE327699:VSE327705 WCA327699:WCA327705 WLW327699:WLW327705 WVS327699:WVS327705 K393235:K393241 JG393235:JG393241 TC393235:TC393241 ACY393235:ACY393241 AMU393235:AMU393241 AWQ393235:AWQ393241 BGM393235:BGM393241 BQI393235:BQI393241 CAE393235:CAE393241 CKA393235:CKA393241 CTW393235:CTW393241 DDS393235:DDS393241 DNO393235:DNO393241 DXK393235:DXK393241 EHG393235:EHG393241 ERC393235:ERC393241 FAY393235:FAY393241 FKU393235:FKU393241 FUQ393235:FUQ393241 GEM393235:GEM393241 GOI393235:GOI393241 GYE393235:GYE393241 HIA393235:HIA393241 HRW393235:HRW393241 IBS393235:IBS393241 ILO393235:ILO393241 IVK393235:IVK393241 JFG393235:JFG393241 JPC393235:JPC393241 JYY393235:JYY393241 KIU393235:KIU393241 KSQ393235:KSQ393241 LCM393235:LCM393241 LMI393235:LMI393241 LWE393235:LWE393241 MGA393235:MGA393241 MPW393235:MPW393241 MZS393235:MZS393241 NJO393235:NJO393241 NTK393235:NTK393241 ODG393235:ODG393241 ONC393235:ONC393241 OWY393235:OWY393241 PGU393235:PGU393241 PQQ393235:PQQ393241 QAM393235:QAM393241 QKI393235:QKI393241 QUE393235:QUE393241 REA393235:REA393241 RNW393235:RNW393241 RXS393235:RXS393241 SHO393235:SHO393241 SRK393235:SRK393241 TBG393235:TBG393241 TLC393235:TLC393241 TUY393235:TUY393241 UEU393235:UEU393241 UOQ393235:UOQ393241 UYM393235:UYM393241 VII393235:VII393241 VSE393235:VSE393241 WCA393235:WCA393241 WLW393235:WLW393241 WVS393235:WVS393241 K458771:K458777 JG458771:JG458777 TC458771:TC458777 ACY458771:ACY458777 AMU458771:AMU458777 AWQ458771:AWQ458777 BGM458771:BGM458777 BQI458771:BQI458777 CAE458771:CAE458777 CKA458771:CKA458777 CTW458771:CTW458777 DDS458771:DDS458777 DNO458771:DNO458777 DXK458771:DXK458777 EHG458771:EHG458777 ERC458771:ERC458777 FAY458771:FAY458777 FKU458771:FKU458777 FUQ458771:FUQ458777 GEM458771:GEM458777 GOI458771:GOI458777 GYE458771:GYE458777 HIA458771:HIA458777 HRW458771:HRW458777 IBS458771:IBS458777 ILO458771:ILO458777 IVK458771:IVK458777 JFG458771:JFG458777 JPC458771:JPC458777 JYY458771:JYY458777 KIU458771:KIU458777 KSQ458771:KSQ458777 LCM458771:LCM458777 LMI458771:LMI458777 LWE458771:LWE458777 MGA458771:MGA458777 MPW458771:MPW458777 MZS458771:MZS458777 NJO458771:NJO458777 NTK458771:NTK458777 ODG458771:ODG458777 ONC458771:ONC458777 OWY458771:OWY458777 PGU458771:PGU458777 PQQ458771:PQQ458777 QAM458771:QAM458777 QKI458771:QKI458777 QUE458771:QUE458777 REA458771:REA458777 RNW458771:RNW458777 RXS458771:RXS458777 SHO458771:SHO458777 SRK458771:SRK458777 TBG458771:TBG458777 TLC458771:TLC458777 TUY458771:TUY458777 UEU458771:UEU458777 UOQ458771:UOQ458777 UYM458771:UYM458777 VII458771:VII458777 VSE458771:VSE458777 WCA458771:WCA458777 WLW458771:WLW458777 WVS458771:WVS458777 K524307:K524313 JG524307:JG524313 TC524307:TC524313 ACY524307:ACY524313 AMU524307:AMU524313 AWQ524307:AWQ524313 BGM524307:BGM524313 BQI524307:BQI524313 CAE524307:CAE524313 CKA524307:CKA524313 CTW524307:CTW524313 DDS524307:DDS524313 DNO524307:DNO524313 DXK524307:DXK524313 EHG524307:EHG524313 ERC524307:ERC524313 FAY524307:FAY524313 FKU524307:FKU524313 FUQ524307:FUQ524313 GEM524307:GEM524313 GOI524307:GOI524313 GYE524307:GYE524313 HIA524307:HIA524313 HRW524307:HRW524313 IBS524307:IBS524313 ILO524307:ILO524313 IVK524307:IVK524313 JFG524307:JFG524313 JPC524307:JPC524313 JYY524307:JYY524313 KIU524307:KIU524313 KSQ524307:KSQ524313 LCM524307:LCM524313 LMI524307:LMI524313 LWE524307:LWE524313 MGA524307:MGA524313 MPW524307:MPW524313 MZS524307:MZS524313 NJO524307:NJO524313 NTK524307:NTK524313 ODG524307:ODG524313 ONC524307:ONC524313 OWY524307:OWY524313 PGU524307:PGU524313 PQQ524307:PQQ524313 QAM524307:QAM524313 QKI524307:QKI524313 QUE524307:QUE524313 REA524307:REA524313 RNW524307:RNW524313 RXS524307:RXS524313 SHO524307:SHO524313 SRK524307:SRK524313 TBG524307:TBG524313 TLC524307:TLC524313 TUY524307:TUY524313 UEU524307:UEU524313 UOQ524307:UOQ524313 UYM524307:UYM524313 VII524307:VII524313 VSE524307:VSE524313 WCA524307:WCA524313 WLW524307:WLW524313 WVS524307:WVS524313 K589843:K589849 JG589843:JG589849 TC589843:TC589849 ACY589843:ACY589849 AMU589843:AMU589849 AWQ589843:AWQ589849 BGM589843:BGM589849 BQI589843:BQI589849 CAE589843:CAE589849 CKA589843:CKA589849 CTW589843:CTW589849 DDS589843:DDS589849 DNO589843:DNO589849 DXK589843:DXK589849 EHG589843:EHG589849 ERC589843:ERC589849 FAY589843:FAY589849 FKU589843:FKU589849 FUQ589843:FUQ589849 GEM589843:GEM589849 GOI589843:GOI589849 GYE589843:GYE589849 HIA589843:HIA589849 HRW589843:HRW589849 IBS589843:IBS589849 ILO589843:ILO589849 IVK589843:IVK589849 JFG589843:JFG589849 JPC589843:JPC589849 JYY589843:JYY589849 KIU589843:KIU589849 KSQ589843:KSQ589849 LCM589843:LCM589849 LMI589843:LMI589849 LWE589843:LWE589849 MGA589843:MGA589849 MPW589843:MPW589849 MZS589843:MZS589849 NJO589843:NJO589849 NTK589843:NTK589849 ODG589843:ODG589849 ONC589843:ONC589849 OWY589843:OWY589849 PGU589843:PGU589849 PQQ589843:PQQ589849 QAM589843:QAM589849 QKI589843:QKI589849 QUE589843:QUE589849 REA589843:REA589849 RNW589843:RNW589849 RXS589843:RXS589849 SHO589843:SHO589849 SRK589843:SRK589849 TBG589843:TBG589849 TLC589843:TLC589849 TUY589843:TUY589849 UEU589843:UEU589849 UOQ589843:UOQ589849 UYM589843:UYM589849 VII589843:VII589849 VSE589843:VSE589849 WCA589843:WCA589849 WLW589843:WLW589849 WVS589843:WVS589849 K655379:K655385 JG655379:JG655385 TC655379:TC655385 ACY655379:ACY655385 AMU655379:AMU655385 AWQ655379:AWQ655385 BGM655379:BGM655385 BQI655379:BQI655385 CAE655379:CAE655385 CKA655379:CKA655385 CTW655379:CTW655385 DDS655379:DDS655385 DNO655379:DNO655385 DXK655379:DXK655385 EHG655379:EHG655385 ERC655379:ERC655385 FAY655379:FAY655385 FKU655379:FKU655385 FUQ655379:FUQ655385 GEM655379:GEM655385 GOI655379:GOI655385 GYE655379:GYE655385 HIA655379:HIA655385 HRW655379:HRW655385 IBS655379:IBS655385 ILO655379:ILO655385 IVK655379:IVK655385 JFG655379:JFG655385 JPC655379:JPC655385 JYY655379:JYY655385 KIU655379:KIU655385 KSQ655379:KSQ655385 LCM655379:LCM655385 LMI655379:LMI655385 LWE655379:LWE655385 MGA655379:MGA655385 MPW655379:MPW655385 MZS655379:MZS655385 NJO655379:NJO655385 NTK655379:NTK655385 ODG655379:ODG655385 ONC655379:ONC655385 OWY655379:OWY655385 PGU655379:PGU655385 PQQ655379:PQQ655385 QAM655379:QAM655385 QKI655379:QKI655385 QUE655379:QUE655385 REA655379:REA655385 RNW655379:RNW655385 RXS655379:RXS655385 SHO655379:SHO655385 SRK655379:SRK655385 TBG655379:TBG655385 TLC655379:TLC655385 TUY655379:TUY655385 UEU655379:UEU655385 UOQ655379:UOQ655385 UYM655379:UYM655385 VII655379:VII655385 VSE655379:VSE655385 WCA655379:WCA655385 WLW655379:WLW655385 WVS655379:WVS655385 K720915:K720921 JG720915:JG720921 TC720915:TC720921 ACY720915:ACY720921 AMU720915:AMU720921 AWQ720915:AWQ720921 BGM720915:BGM720921 BQI720915:BQI720921 CAE720915:CAE720921 CKA720915:CKA720921 CTW720915:CTW720921 DDS720915:DDS720921 DNO720915:DNO720921 DXK720915:DXK720921 EHG720915:EHG720921 ERC720915:ERC720921 FAY720915:FAY720921 FKU720915:FKU720921 FUQ720915:FUQ720921 GEM720915:GEM720921 GOI720915:GOI720921 GYE720915:GYE720921 HIA720915:HIA720921 HRW720915:HRW720921 IBS720915:IBS720921 ILO720915:ILO720921 IVK720915:IVK720921 JFG720915:JFG720921 JPC720915:JPC720921 JYY720915:JYY720921 KIU720915:KIU720921 KSQ720915:KSQ720921 LCM720915:LCM720921 LMI720915:LMI720921 LWE720915:LWE720921 MGA720915:MGA720921 MPW720915:MPW720921 MZS720915:MZS720921 NJO720915:NJO720921 NTK720915:NTK720921 ODG720915:ODG720921 ONC720915:ONC720921 OWY720915:OWY720921 PGU720915:PGU720921 PQQ720915:PQQ720921 QAM720915:QAM720921 QKI720915:QKI720921 QUE720915:QUE720921 REA720915:REA720921 RNW720915:RNW720921 RXS720915:RXS720921 SHO720915:SHO720921 SRK720915:SRK720921 TBG720915:TBG720921 TLC720915:TLC720921 TUY720915:TUY720921 UEU720915:UEU720921 UOQ720915:UOQ720921 UYM720915:UYM720921 VII720915:VII720921 VSE720915:VSE720921 WCA720915:WCA720921 WLW720915:WLW720921 WVS720915:WVS720921 K786451:K786457 JG786451:JG786457 TC786451:TC786457 ACY786451:ACY786457 AMU786451:AMU786457 AWQ786451:AWQ786457 BGM786451:BGM786457 BQI786451:BQI786457 CAE786451:CAE786457 CKA786451:CKA786457 CTW786451:CTW786457 DDS786451:DDS786457 DNO786451:DNO786457 DXK786451:DXK786457 EHG786451:EHG786457 ERC786451:ERC786457 FAY786451:FAY786457 FKU786451:FKU786457 FUQ786451:FUQ786457 GEM786451:GEM786457 GOI786451:GOI786457 GYE786451:GYE786457 HIA786451:HIA786457 HRW786451:HRW786457 IBS786451:IBS786457 ILO786451:ILO786457 IVK786451:IVK786457 JFG786451:JFG786457 JPC786451:JPC786457 JYY786451:JYY786457 KIU786451:KIU786457 KSQ786451:KSQ786457 LCM786451:LCM786457 LMI786451:LMI786457 LWE786451:LWE786457 MGA786451:MGA786457 MPW786451:MPW786457 MZS786451:MZS786457 NJO786451:NJO786457 NTK786451:NTK786457 ODG786451:ODG786457 ONC786451:ONC786457 OWY786451:OWY786457 PGU786451:PGU786457 PQQ786451:PQQ786457 QAM786451:QAM786457 QKI786451:QKI786457 QUE786451:QUE786457 REA786451:REA786457 RNW786451:RNW786457 RXS786451:RXS786457 SHO786451:SHO786457 SRK786451:SRK786457 TBG786451:TBG786457 TLC786451:TLC786457 TUY786451:TUY786457 UEU786451:UEU786457 UOQ786451:UOQ786457 UYM786451:UYM786457 VII786451:VII786457 VSE786451:VSE786457 WCA786451:WCA786457 WLW786451:WLW786457 WVS786451:WVS786457 K851987:K851993 JG851987:JG851993 TC851987:TC851993 ACY851987:ACY851993 AMU851987:AMU851993 AWQ851987:AWQ851993 BGM851987:BGM851993 BQI851987:BQI851993 CAE851987:CAE851993 CKA851987:CKA851993 CTW851987:CTW851993 DDS851987:DDS851993 DNO851987:DNO851993 DXK851987:DXK851993 EHG851987:EHG851993 ERC851987:ERC851993 FAY851987:FAY851993 FKU851987:FKU851993 FUQ851987:FUQ851993 GEM851987:GEM851993 GOI851987:GOI851993 GYE851987:GYE851993 HIA851987:HIA851993 HRW851987:HRW851993 IBS851987:IBS851993 ILO851987:ILO851993 IVK851987:IVK851993 JFG851987:JFG851993 JPC851987:JPC851993 JYY851987:JYY851993 KIU851987:KIU851993 KSQ851987:KSQ851993 LCM851987:LCM851993 LMI851987:LMI851993 LWE851987:LWE851993 MGA851987:MGA851993 MPW851987:MPW851993 MZS851987:MZS851993 NJO851987:NJO851993 NTK851987:NTK851993 ODG851987:ODG851993 ONC851987:ONC851993 OWY851987:OWY851993 PGU851987:PGU851993 PQQ851987:PQQ851993 QAM851987:QAM851993 QKI851987:QKI851993 QUE851987:QUE851993 REA851987:REA851993 RNW851987:RNW851993 RXS851987:RXS851993 SHO851987:SHO851993 SRK851987:SRK851993 TBG851987:TBG851993 TLC851987:TLC851993 TUY851987:TUY851993 UEU851987:UEU851993 UOQ851987:UOQ851993 UYM851987:UYM851993 VII851987:VII851993 VSE851987:VSE851993 WCA851987:WCA851993 WLW851987:WLW851993 WVS851987:WVS851993 K917523:K917529 JG917523:JG917529 TC917523:TC917529 ACY917523:ACY917529 AMU917523:AMU917529 AWQ917523:AWQ917529 BGM917523:BGM917529 BQI917523:BQI917529 CAE917523:CAE917529 CKA917523:CKA917529 CTW917523:CTW917529 DDS917523:DDS917529 DNO917523:DNO917529 DXK917523:DXK917529 EHG917523:EHG917529 ERC917523:ERC917529 FAY917523:FAY917529 FKU917523:FKU917529 FUQ917523:FUQ917529 GEM917523:GEM917529 GOI917523:GOI917529 GYE917523:GYE917529 HIA917523:HIA917529 HRW917523:HRW917529 IBS917523:IBS917529 ILO917523:ILO917529 IVK917523:IVK917529 JFG917523:JFG917529 JPC917523:JPC917529 JYY917523:JYY917529 KIU917523:KIU917529 KSQ917523:KSQ917529 LCM917523:LCM917529 LMI917523:LMI917529 LWE917523:LWE917529 MGA917523:MGA917529 MPW917523:MPW917529 MZS917523:MZS917529 NJO917523:NJO917529 NTK917523:NTK917529 ODG917523:ODG917529 ONC917523:ONC917529 OWY917523:OWY917529 PGU917523:PGU917529 PQQ917523:PQQ917529 QAM917523:QAM917529 QKI917523:QKI917529 QUE917523:QUE917529 REA917523:REA917529 RNW917523:RNW917529 RXS917523:RXS917529 SHO917523:SHO917529 SRK917523:SRK917529 TBG917523:TBG917529 TLC917523:TLC917529 TUY917523:TUY917529 UEU917523:UEU917529 UOQ917523:UOQ917529 UYM917523:UYM917529 VII917523:VII917529 VSE917523:VSE917529 WCA917523:WCA917529 WLW917523:WLW917529 WVS917523:WVS917529 K983059:K983065 JG983059:JG983065 TC983059:TC983065 ACY983059:ACY983065 AMU983059:AMU983065 AWQ983059:AWQ983065 BGM983059:BGM983065 BQI983059:BQI983065 CAE983059:CAE983065 CKA983059:CKA983065 CTW983059:CTW983065 DDS983059:DDS983065 DNO983059:DNO983065 DXK983059:DXK983065 EHG983059:EHG983065 ERC983059:ERC983065 FAY983059:FAY983065 FKU983059:FKU983065 FUQ983059:FUQ983065 GEM983059:GEM983065 GOI983059:GOI983065 GYE983059:GYE983065 HIA983059:HIA983065 HRW983059:HRW983065 IBS983059:IBS983065 ILO983059:ILO983065 IVK983059:IVK983065 JFG983059:JFG983065 JPC983059:JPC983065 JYY983059:JYY983065 KIU983059:KIU983065 KSQ983059:KSQ983065 LCM983059:LCM983065 LMI983059:LMI983065 LWE983059:LWE983065 MGA983059:MGA983065 MPW983059:MPW983065 MZS983059:MZS983065 NJO983059:NJO983065 NTK983059:NTK983065 ODG983059:ODG983065 ONC983059:ONC983065 OWY983059:OWY983065 PGU983059:PGU983065 PQQ983059:PQQ983065 QAM983059:QAM983065 QKI983059:QKI983065 QUE983059:QUE983065 REA983059:REA983065 RNW983059:RNW983065 RXS983059:RXS983065 SHO983059:SHO983065 SRK983059:SRK983065 TBG983059:TBG983065 TLC983059:TLC983065 TUY983059:TUY983065 UEU983059:UEU983065 UOQ983059:UOQ983065 UYM983059:UYM983065 VII983059:VII983065 VSE983059:VSE983065 WCA983059:WCA983065 WLW983059:WLW983065 WVS983059:WVS983065" xr:uid="{8CD0F5D5-A96B-43E5-965F-0816706E2BF0}"/>
  </dataValidations>
  <hyperlinks>
    <hyperlink ref="L35" r:id="rId1" display="https://www.monotaro.com/g/04256341/" xr:uid="{C85C13E0-E59C-4363-86C8-FB6A83DA40DF}"/>
  </hyperlinks>
  <pageMargins left="0" right="0" top="0" bottom="0" header="0" footer="0"/>
  <pageSetup paperSize="8" scale="65" orientation="portrait" r:id="rId2"/>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FA79-13F3-44AC-8ADA-29FE7246F1B7}">
  <sheetPr>
    <tabColor rgb="FFFFFF00"/>
  </sheetPr>
  <dimension ref="A2:R273"/>
  <sheetViews>
    <sheetView zoomScale="55" zoomScaleNormal="55" workbookViewId="0">
      <pane xSplit="9" ySplit="8" topLeftCell="J9" activePane="bottomRight" state="frozen"/>
      <selection activeCell="F14" sqref="F14"/>
      <selection pane="topRight" activeCell="F14" sqref="F14"/>
      <selection pane="bottomLeft" activeCell="F14" sqref="F14"/>
      <selection pane="bottomRight" activeCell="D30" sqref="D30"/>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337699</v>
      </c>
    </row>
    <row r="3" spans="1:18" ht="20.100000000000001" customHeight="1">
      <c r="B3" s="2093" t="s">
        <v>5185</v>
      </c>
      <c r="C3" s="2" t="s">
        <v>3</v>
      </c>
      <c r="D3" s="2"/>
      <c r="E3" s="2"/>
      <c r="F3" s="13" t="s">
        <v>2638</v>
      </c>
      <c r="I3" s="2094" t="s">
        <v>5186</v>
      </c>
      <c r="J3" s="2094"/>
      <c r="K3" s="2094"/>
      <c r="L3" s="2094"/>
    </row>
    <row r="4" spans="1:18" ht="20.100000000000001" customHeight="1">
      <c r="B4" s="2095"/>
      <c r="C4" s="2" t="s">
        <v>1516</v>
      </c>
      <c r="D4" s="2"/>
      <c r="E4" s="2"/>
      <c r="F4" s="13" t="s">
        <v>5182</v>
      </c>
      <c r="I4" s="2094"/>
      <c r="J4" s="2094"/>
      <c r="K4" s="2094"/>
      <c r="L4" s="2094"/>
    </row>
    <row r="5" spans="1:18" ht="20.100000000000001" customHeight="1">
      <c r="C5" s="2" t="s">
        <v>8</v>
      </c>
      <c r="D5" s="2"/>
      <c r="E5" s="2"/>
      <c r="F5" s="18">
        <v>45876</v>
      </c>
      <c r="H5" s="1305" t="s">
        <v>53</v>
      </c>
      <c r="I5" s="1306"/>
      <c r="J5" s="1307"/>
      <c r="K5" s="38" t="s">
        <v>2641</v>
      </c>
    </row>
    <row r="6" spans="1:18" ht="20.100000000000001" customHeight="1">
      <c r="C6" s="2" t="s">
        <v>10</v>
      </c>
      <c r="D6" s="2"/>
      <c r="E6" s="2"/>
      <c r="F6" s="18">
        <v>45877</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431" t="s">
        <v>54</v>
      </c>
      <c r="B11" s="2065">
        <v>10</v>
      </c>
      <c r="C11" s="1078">
        <v>1</v>
      </c>
      <c r="D11" s="592" t="s">
        <v>61</v>
      </c>
      <c r="E11" s="592" t="s">
        <v>55</v>
      </c>
      <c r="F11" s="2066" t="s">
        <v>5055</v>
      </c>
      <c r="G11" s="112">
        <v>1</v>
      </c>
      <c r="H11" s="112">
        <v>7458</v>
      </c>
      <c r="I11" s="2067">
        <f t="shared" ref="I11:I74" si="0">G11*H11</f>
        <v>7458</v>
      </c>
      <c r="J11" s="73"/>
      <c r="K11" s="73" t="s">
        <v>3240</v>
      </c>
      <c r="L11" s="157" t="s">
        <v>3241</v>
      </c>
      <c r="M11" s="2097" t="s">
        <v>5187</v>
      </c>
      <c r="N11" s="32">
        <v>45864</v>
      </c>
      <c r="O11" s="28"/>
      <c r="P11" s="40">
        <v>45876</v>
      </c>
      <c r="Q11" s="32">
        <v>45877</v>
      </c>
      <c r="R11" s="33"/>
    </row>
    <row r="12" spans="1:18" s="4" customFormat="1" ht="19.7" customHeight="1">
      <c r="A12" s="431" t="s">
        <v>42</v>
      </c>
      <c r="B12" s="2065">
        <v>10</v>
      </c>
      <c r="C12" s="1078">
        <f t="shared" ref="C12:C75" si="1">+C11+1</f>
        <v>2</v>
      </c>
      <c r="D12" s="131" t="s">
        <v>3242</v>
      </c>
      <c r="E12" s="131" t="s">
        <v>55</v>
      </c>
      <c r="F12" s="729" t="s">
        <v>3243</v>
      </c>
      <c r="G12" s="753">
        <v>1</v>
      </c>
      <c r="H12" s="259">
        <v>367</v>
      </c>
      <c r="I12" s="259">
        <f t="shared" si="0"/>
        <v>367</v>
      </c>
      <c r="J12" s="1525"/>
      <c r="K12" s="217" t="s">
        <v>3244</v>
      </c>
      <c r="L12" s="157" t="s">
        <v>3241</v>
      </c>
      <c r="M12" s="2097" t="s">
        <v>5187</v>
      </c>
      <c r="N12" s="32">
        <v>45864</v>
      </c>
      <c r="O12" s="28"/>
      <c r="P12" s="40">
        <v>45876</v>
      </c>
      <c r="Q12" s="32">
        <v>45877</v>
      </c>
      <c r="R12" s="33"/>
    </row>
    <row r="13" spans="1:18" s="4" customFormat="1" ht="19.7" customHeight="1">
      <c r="A13" s="1527" t="s">
        <v>77</v>
      </c>
      <c r="B13" s="2065">
        <v>10</v>
      </c>
      <c r="C13" s="1078">
        <f t="shared" si="1"/>
        <v>3</v>
      </c>
      <c r="D13" s="28" t="s">
        <v>55</v>
      </c>
      <c r="E13" s="592" t="s">
        <v>55</v>
      </c>
      <c r="F13" s="2066" t="s">
        <v>2939</v>
      </c>
      <c r="G13" s="952">
        <v>1</v>
      </c>
      <c r="H13" s="952">
        <v>4524</v>
      </c>
      <c r="I13" s="2067">
        <f t="shared" si="0"/>
        <v>4524</v>
      </c>
      <c r="J13" s="1528"/>
      <c r="K13" s="1528" t="s">
        <v>3245</v>
      </c>
      <c r="L13" s="157" t="s">
        <v>3241</v>
      </c>
      <c r="M13" s="2097" t="s">
        <v>5187</v>
      </c>
      <c r="N13" s="32">
        <v>45864</v>
      </c>
      <c r="O13" s="28"/>
      <c r="P13" s="40">
        <v>45876</v>
      </c>
      <c r="Q13" s="32">
        <v>45877</v>
      </c>
      <c r="R13" s="33"/>
    </row>
    <row r="14" spans="1:18" s="4" customFormat="1" ht="19.7" customHeight="1">
      <c r="A14" s="431" t="s">
        <v>42</v>
      </c>
      <c r="B14" s="2065">
        <v>10</v>
      </c>
      <c r="C14" s="1078">
        <f t="shared" si="1"/>
        <v>4</v>
      </c>
      <c r="D14" s="28" t="s">
        <v>55</v>
      </c>
      <c r="E14" s="592" t="s">
        <v>55</v>
      </c>
      <c r="F14" s="729" t="s">
        <v>3246</v>
      </c>
      <c r="G14" s="753">
        <v>2</v>
      </c>
      <c r="H14" s="259">
        <v>121</v>
      </c>
      <c r="I14" s="158">
        <f t="shared" si="0"/>
        <v>242</v>
      </c>
      <c r="J14" s="464"/>
      <c r="K14" s="464" t="s">
        <v>3247</v>
      </c>
      <c r="L14" s="157" t="s">
        <v>3241</v>
      </c>
      <c r="M14" s="2097" t="s">
        <v>5187</v>
      </c>
      <c r="N14" s="32">
        <v>45864</v>
      </c>
      <c r="O14" s="28"/>
      <c r="P14" s="40">
        <v>45876</v>
      </c>
      <c r="Q14" s="32">
        <v>45877</v>
      </c>
      <c r="R14" s="33"/>
    </row>
    <row r="15" spans="1:18" s="4" customFormat="1" ht="19.7" customHeight="1">
      <c r="A15" s="1527" t="s">
        <v>54</v>
      </c>
      <c r="B15" s="2065">
        <v>10</v>
      </c>
      <c r="C15" s="1078">
        <f t="shared" si="1"/>
        <v>5</v>
      </c>
      <c r="D15" s="592" t="s">
        <v>61</v>
      </c>
      <c r="E15" s="592" t="s">
        <v>55</v>
      </c>
      <c r="F15" s="2066" t="s">
        <v>5057</v>
      </c>
      <c r="G15" s="952">
        <v>1</v>
      </c>
      <c r="H15" s="952">
        <v>14079</v>
      </c>
      <c r="I15" s="2067">
        <f t="shared" si="0"/>
        <v>14079</v>
      </c>
      <c r="J15" s="1528"/>
      <c r="K15" s="1528" t="s">
        <v>5058</v>
      </c>
      <c r="L15" s="157" t="s">
        <v>3241</v>
      </c>
      <c r="M15" s="2097" t="s">
        <v>5187</v>
      </c>
      <c r="N15" s="32">
        <v>45864</v>
      </c>
      <c r="O15" s="28"/>
      <c r="P15" s="40">
        <v>45876</v>
      </c>
      <c r="Q15" s="32">
        <v>45877</v>
      </c>
      <c r="R15" s="33"/>
    </row>
    <row r="16" spans="1:18" s="4" customFormat="1" ht="19.7" customHeight="1">
      <c r="A16" s="431" t="s">
        <v>42</v>
      </c>
      <c r="B16" s="2065">
        <v>10</v>
      </c>
      <c r="C16" s="1078">
        <f t="shared" si="1"/>
        <v>6</v>
      </c>
      <c r="D16" s="28" t="s">
        <v>55</v>
      </c>
      <c r="E16" s="592" t="s">
        <v>55</v>
      </c>
      <c r="F16" s="2066" t="s">
        <v>3250</v>
      </c>
      <c r="G16" s="952">
        <v>1</v>
      </c>
      <c r="H16" s="952">
        <v>287</v>
      </c>
      <c r="I16" s="2067">
        <f t="shared" si="0"/>
        <v>287</v>
      </c>
      <c r="J16" s="1528"/>
      <c r="K16" s="1528" t="s">
        <v>3251</v>
      </c>
      <c r="L16" s="157" t="s">
        <v>3241</v>
      </c>
      <c r="M16" s="2097" t="s">
        <v>5187</v>
      </c>
      <c r="N16" s="32">
        <v>45864</v>
      </c>
      <c r="O16" s="28"/>
      <c r="P16" s="40">
        <v>45876</v>
      </c>
      <c r="Q16" s="32">
        <v>45877</v>
      </c>
      <c r="R16" s="33"/>
    </row>
    <row r="17" spans="1:18" s="4" customFormat="1" ht="19.7" customHeight="1">
      <c r="A17" s="431" t="s">
        <v>42</v>
      </c>
      <c r="B17" s="2065">
        <v>10</v>
      </c>
      <c r="C17" s="1078">
        <f t="shared" si="1"/>
        <v>7</v>
      </c>
      <c r="D17" s="28" t="s">
        <v>55</v>
      </c>
      <c r="E17" s="592" t="s">
        <v>55</v>
      </c>
      <c r="F17" s="2066" t="s">
        <v>3252</v>
      </c>
      <c r="G17" s="952">
        <v>1</v>
      </c>
      <c r="H17" s="952">
        <v>316</v>
      </c>
      <c r="I17" s="2067">
        <f t="shared" si="0"/>
        <v>316</v>
      </c>
      <c r="J17" s="1528"/>
      <c r="K17" s="1528" t="s">
        <v>3251</v>
      </c>
      <c r="L17" s="157" t="s">
        <v>3241</v>
      </c>
      <c r="M17" s="2097" t="s">
        <v>5187</v>
      </c>
      <c r="N17" s="32">
        <v>45864</v>
      </c>
      <c r="O17" s="28"/>
      <c r="P17" s="40">
        <v>45876</v>
      </c>
      <c r="Q17" s="32">
        <v>45877</v>
      </c>
      <c r="R17" s="33"/>
    </row>
    <row r="18" spans="1:18" s="4" customFormat="1" ht="19.7" customHeight="1">
      <c r="A18" s="431" t="s">
        <v>54</v>
      </c>
      <c r="B18" s="2065">
        <v>10</v>
      </c>
      <c r="C18" s="1078">
        <f t="shared" si="1"/>
        <v>8</v>
      </c>
      <c r="D18" s="2099" t="s">
        <v>61</v>
      </c>
      <c r="E18" s="2099" t="s">
        <v>55</v>
      </c>
      <c r="F18" s="2100" t="s">
        <v>5059</v>
      </c>
      <c r="G18" s="952">
        <v>1</v>
      </c>
      <c r="H18" s="952">
        <v>13797</v>
      </c>
      <c r="I18" s="2067">
        <f t="shared" si="0"/>
        <v>13797</v>
      </c>
      <c r="J18" s="1528"/>
      <c r="K18" s="1528" t="s">
        <v>5060</v>
      </c>
      <c r="L18" s="227" t="s">
        <v>5061</v>
      </c>
      <c r="M18" s="2097" t="s">
        <v>5187</v>
      </c>
      <c r="N18" s="32">
        <v>45864</v>
      </c>
      <c r="O18" s="28"/>
      <c r="P18" s="40">
        <v>45876</v>
      </c>
      <c r="Q18" s="32">
        <v>45877</v>
      </c>
      <c r="R18" s="2069"/>
    </row>
    <row r="19" spans="1:18" s="4" customFormat="1" ht="19.7" customHeight="1">
      <c r="A19" s="431" t="s">
        <v>42</v>
      </c>
      <c r="B19" s="2065">
        <v>10</v>
      </c>
      <c r="C19" s="1078">
        <f t="shared" si="1"/>
        <v>9</v>
      </c>
      <c r="D19" s="131" t="s">
        <v>55</v>
      </c>
      <c r="E19" s="131" t="s">
        <v>55</v>
      </c>
      <c r="F19" s="1126" t="s">
        <v>240</v>
      </c>
      <c r="G19" s="112">
        <v>2</v>
      </c>
      <c r="H19" s="112">
        <v>187</v>
      </c>
      <c r="I19" s="158">
        <f t="shared" si="0"/>
        <v>374</v>
      </c>
      <c r="J19" s="217"/>
      <c r="K19" s="217" t="s">
        <v>5062</v>
      </c>
      <c r="L19" s="227" t="s">
        <v>5061</v>
      </c>
      <c r="M19" s="2097" t="s">
        <v>5187</v>
      </c>
      <c r="N19" s="32">
        <v>45864</v>
      </c>
      <c r="O19" s="28"/>
      <c r="P19" s="40">
        <v>45876</v>
      </c>
      <c r="Q19" s="32">
        <v>45877</v>
      </c>
      <c r="R19" s="2069"/>
    </row>
    <row r="20" spans="1:18" s="4" customFormat="1" ht="19.7" customHeight="1">
      <c r="A20" s="431" t="s">
        <v>42</v>
      </c>
      <c r="B20" s="2065">
        <v>10</v>
      </c>
      <c r="C20" s="1078">
        <f t="shared" si="1"/>
        <v>10</v>
      </c>
      <c r="D20" s="28" t="s">
        <v>55</v>
      </c>
      <c r="E20" s="28" t="s">
        <v>55</v>
      </c>
      <c r="F20" s="1126" t="s">
        <v>5063</v>
      </c>
      <c r="G20" s="112">
        <v>1</v>
      </c>
      <c r="H20" s="112">
        <v>80</v>
      </c>
      <c r="I20" s="969">
        <f t="shared" si="0"/>
        <v>80</v>
      </c>
      <c r="J20" s="217"/>
      <c r="K20" s="217" t="s">
        <v>427</v>
      </c>
      <c r="L20" s="227" t="s">
        <v>5061</v>
      </c>
      <c r="M20" s="2097" t="s">
        <v>5187</v>
      </c>
      <c r="N20" s="32">
        <v>45864</v>
      </c>
      <c r="O20" s="28"/>
      <c r="P20" s="40">
        <v>45876</v>
      </c>
      <c r="Q20" s="32">
        <v>45877</v>
      </c>
      <c r="R20" s="33"/>
    </row>
    <row r="21" spans="1:18" s="4" customFormat="1" ht="19.7" customHeight="1">
      <c r="A21" s="431" t="s">
        <v>42</v>
      </c>
      <c r="B21" s="2065">
        <v>10</v>
      </c>
      <c r="C21" s="1078">
        <f t="shared" si="1"/>
        <v>11</v>
      </c>
      <c r="D21" s="131" t="s">
        <v>5064</v>
      </c>
      <c r="E21" s="131" t="s">
        <v>55</v>
      </c>
      <c r="F21" s="2098" t="s">
        <v>503</v>
      </c>
      <c r="G21" s="753">
        <v>4</v>
      </c>
      <c r="H21" s="259">
        <v>120</v>
      </c>
      <c r="I21" s="158">
        <f t="shared" si="0"/>
        <v>480</v>
      </c>
      <c r="J21" s="464"/>
      <c r="K21" s="464" t="s">
        <v>504</v>
      </c>
      <c r="L21" s="227" t="s">
        <v>5061</v>
      </c>
      <c r="M21" s="2097" t="s">
        <v>5187</v>
      </c>
      <c r="N21" s="32">
        <v>45864</v>
      </c>
      <c r="O21" s="28"/>
      <c r="P21" s="40">
        <v>45876</v>
      </c>
      <c r="Q21" s="32">
        <v>45877</v>
      </c>
      <c r="R21" s="33"/>
    </row>
    <row r="22" spans="1:18" s="4" customFormat="1" ht="19.7" customHeight="1">
      <c r="A22" s="431" t="s">
        <v>42</v>
      </c>
      <c r="B22" s="2065">
        <v>10</v>
      </c>
      <c r="C22" s="1078">
        <f t="shared" si="1"/>
        <v>12</v>
      </c>
      <c r="D22" s="131" t="s">
        <v>5064</v>
      </c>
      <c r="E22" s="131" t="s">
        <v>55</v>
      </c>
      <c r="F22" s="2098" t="s">
        <v>438</v>
      </c>
      <c r="G22" s="753">
        <v>1</v>
      </c>
      <c r="H22" s="259">
        <v>120</v>
      </c>
      <c r="I22" s="158">
        <f t="shared" si="0"/>
        <v>120</v>
      </c>
      <c r="J22" s="464"/>
      <c r="K22" s="464" t="s">
        <v>5065</v>
      </c>
      <c r="L22" s="227" t="s">
        <v>5061</v>
      </c>
      <c r="M22" s="2097" t="s">
        <v>5187</v>
      </c>
      <c r="N22" s="32">
        <v>45864</v>
      </c>
      <c r="O22" s="28"/>
      <c r="P22" s="40">
        <v>45876</v>
      </c>
      <c r="Q22" s="32">
        <v>45877</v>
      </c>
      <c r="R22" s="33"/>
    </row>
    <row r="23" spans="1:18" s="4" customFormat="1" ht="19.7" customHeight="1">
      <c r="A23" s="431" t="s">
        <v>42</v>
      </c>
      <c r="B23" s="2065">
        <v>10</v>
      </c>
      <c r="C23" s="1078">
        <f t="shared" si="1"/>
        <v>13</v>
      </c>
      <c r="D23" s="131" t="s">
        <v>55</v>
      </c>
      <c r="E23" s="131" t="s">
        <v>55</v>
      </c>
      <c r="F23" s="2101" t="s">
        <v>616</v>
      </c>
      <c r="G23" s="355">
        <v>1</v>
      </c>
      <c r="H23" s="355">
        <v>75</v>
      </c>
      <c r="I23" s="158">
        <f t="shared" si="0"/>
        <v>75</v>
      </c>
      <c r="J23" s="271"/>
      <c r="K23" s="271" t="s">
        <v>5066</v>
      </c>
      <c r="L23" s="227" t="s">
        <v>5061</v>
      </c>
      <c r="M23" s="2097" t="s">
        <v>5187</v>
      </c>
      <c r="N23" s="32">
        <v>45864</v>
      </c>
      <c r="O23" s="28"/>
      <c r="P23" s="40">
        <v>45876</v>
      </c>
      <c r="Q23" s="32">
        <v>45877</v>
      </c>
      <c r="R23" s="33"/>
    </row>
    <row r="24" spans="1:18" s="4" customFormat="1" ht="19.7" customHeight="1">
      <c r="A24" s="431" t="s">
        <v>42</v>
      </c>
      <c r="B24" s="2065">
        <v>10</v>
      </c>
      <c r="C24" s="1078">
        <f t="shared" si="1"/>
        <v>14</v>
      </c>
      <c r="D24" s="131" t="s">
        <v>5067</v>
      </c>
      <c r="E24" s="131" t="s">
        <v>55</v>
      </c>
      <c r="F24" s="1126" t="s">
        <v>5068</v>
      </c>
      <c r="G24" s="112">
        <v>1</v>
      </c>
      <c r="H24" s="112">
        <v>421</v>
      </c>
      <c r="I24" s="259">
        <f t="shared" si="0"/>
        <v>421</v>
      </c>
      <c r="J24" s="217"/>
      <c r="K24" s="217" t="s">
        <v>5069</v>
      </c>
      <c r="L24" s="227" t="s">
        <v>5061</v>
      </c>
      <c r="M24" s="2097" t="s">
        <v>5187</v>
      </c>
      <c r="N24" s="32">
        <v>45864</v>
      </c>
      <c r="O24" s="28"/>
      <c r="P24" s="40">
        <v>45876</v>
      </c>
      <c r="Q24" s="32">
        <v>45877</v>
      </c>
      <c r="R24" s="33"/>
    </row>
    <row r="25" spans="1:18" s="4" customFormat="1" ht="19.7" customHeight="1">
      <c r="A25" s="431" t="s">
        <v>42</v>
      </c>
      <c r="B25" s="2065">
        <v>10</v>
      </c>
      <c r="C25" s="1078">
        <f t="shared" si="1"/>
        <v>15</v>
      </c>
      <c r="D25" s="28" t="s">
        <v>55</v>
      </c>
      <c r="E25" s="28" t="s">
        <v>55</v>
      </c>
      <c r="F25" s="1126" t="s">
        <v>5070</v>
      </c>
      <c r="G25" s="112">
        <v>1</v>
      </c>
      <c r="H25" s="112">
        <v>56</v>
      </c>
      <c r="I25" s="969">
        <f t="shared" si="0"/>
        <v>56</v>
      </c>
      <c r="J25" s="217"/>
      <c r="K25" s="217" t="s">
        <v>253</v>
      </c>
      <c r="L25" s="227" t="s">
        <v>5061</v>
      </c>
      <c r="M25" s="2097" t="s">
        <v>5187</v>
      </c>
      <c r="N25" s="32">
        <v>45864</v>
      </c>
      <c r="O25" s="28"/>
      <c r="P25" s="40">
        <v>45876</v>
      </c>
      <c r="Q25" s="32">
        <v>45877</v>
      </c>
      <c r="R25" s="33"/>
    </row>
    <row r="26" spans="1:18" s="4" customFormat="1" ht="19.7" customHeight="1">
      <c r="A26" s="431" t="s">
        <v>54</v>
      </c>
      <c r="B26" s="112">
        <v>10</v>
      </c>
      <c r="C26" s="1078">
        <f t="shared" si="1"/>
        <v>16</v>
      </c>
      <c r="D26" s="2076" t="s">
        <v>61</v>
      </c>
      <c r="E26" s="2076" t="s">
        <v>55</v>
      </c>
      <c r="F26" s="2102" t="s">
        <v>5188</v>
      </c>
      <c r="G26" s="2082">
        <v>1</v>
      </c>
      <c r="H26" s="112">
        <v>61518</v>
      </c>
      <c r="I26" s="969">
        <f t="shared" si="0"/>
        <v>61518</v>
      </c>
      <c r="J26" s="2103"/>
      <c r="K26" s="2103" t="s">
        <v>5072</v>
      </c>
      <c r="L26" s="2082" t="s">
        <v>3263</v>
      </c>
      <c r="M26" s="2097" t="s">
        <v>5187</v>
      </c>
      <c r="N26" s="2083">
        <v>45864</v>
      </c>
      <c r="O26" s="2076"/>
      <c r="P26" s="2084">
        <v>45892</v>
      </c>
      <c r="Q26" s="2083">
        <v>45894</v>
      </c>
      <c r="R26" s="33"/>
    </row>
    <row r="27" spans="1:18" s="4" customFormat="1" ht="19.7" customHeight="1">
      <c r="A27" s="431" t="s">
        <v>77</v>
      </c>
      <c r="B27" s="2065">
        <v>10</v>
      </c>
      <c r="C27" s="1078">
        <f t="shared" si="1"/>
        <v>17</v>
      </c>
      <c r="D27" s="28" t="s">
        <v>55</v>
      </c>
      <c r="E27" s="28" t="s">
        <v>55</v>
      </c>
      <c r="F27" s="1126" t="s">
        <v>3264</v>
      </c>
      <c r="G27" s="112">
        <v>2</v>
      </c>
      <c r="H27" s="112">
        <v>792</v>
      </c>
      <c r="I27" s="969">
        <f t="shared" si="0"/>
        <v>1584</v>
      </c>
      <c r="J27" s="217"/>
      <c r="K27" s="217" t="s">
        <v>3265</v>
      </c>
      <c r="L27" s="27" t="s">
        <v>3263</v>
      </c>
      <c r="M27" s="2097" t="s">
        <v>5187</v>
      </c>
      <c r="N27" s="32">
        <v>45864</v>
      </c>
      <c r="O27" s="28"/>
      <c r="P27" s="40">
        <v>45876</v>
      </c>
      <c r="Q27" s="32">
        <v>45877</v>
      </c>
      <c r="R27" s="33"/>
    </row>
    <row r="28" spans="1:18" s="4" customFormat="1" ht="19.7" customHeight="1">
      <c r="A28" s="431" t="s">
        <v>42</v>
      </c>
      <c r="B28" s="2065"/>
      <c r="C28" s="1078">
        <f t="shared" si="1"/>
        <v>18</v>
      </c>
      <c r="D28" s="28" t="s">
        <v>55</v>
      </c>
      <c r="E28" s="28" t="s">
        <v>55</v>
      </c>
      <c r="F28" s="1126" t="s">
        <v>5073</v>
      </c>
      <c r="G28" s="112">
        <v>3</v>
      </c>
      <c r="H28" s="112">
        <v>1029</v>
      </c>
      <c r="I28" s="969">
        <f t="shared" si="0"/>
        <v>3087</v>
      </c>
      <c r="J28" s="217"/>
      <c r="K28" s="217" t="s">
        <v>417</v>
      </c>
      <c r="L28" s="27"/>
      <c r="M28" s="2097" t="s">
        <v>5187</v>
      </c>
      <c r="N28" s="32">
        <v>45864</v>
      </c>
      <c r="O28" s="28"/>
      <c r="P28" s="40">
        <v>45876</v>
      </c>
      <c r="Q28" s="32">
        <v>45877</v>
      </c>
      <c r="R28" s="33"/>
    </row>
    <row r="29" spans="1:18" s="4" customFormat="1" ht="19.7" customHeight="1">
      <c r="A29" s="431" t="s">
        <v>42</v>
      </c>
      <c r="B29" s="2065">
        <v>10</v>
      </c>
      <c r="C29" s="1078">
        <f t="shared" si="1"/>
        <v>19</v>
      </c>
      <c r="D29" s="28" t="s">
        <v>55</v>
      </c>
      <c r="E29" s="28" t="s">
        <v>55</v>
      </c>
      <c r="F29" s="1126" t="s">
        <v>3462</v>
      </c>
      <c r="G29" s="112">
        <v>3</v>
      </c>
      <c r="H29" s="112">
        <v>38</v>
      </c>
      <c r="I29" s="969">
        <f t="shared" si="0"/>
        <v>114</v>
      </c>
      <c r="J29" s="217"/>
      <c r="K29" s="217" t="s">
        <v>427</v>
      </c>
      <c r="L29" s="27"/>
      <c r="M29" s="2097" t="s">
        <v>5187</v>
      </c>
      <c r="N29" s="32">
        <v>45864</v>
      </c>
      <c r="O29" s="28"/>
      <c r="P29" s="40">
        <v>45876</v>
      </c>
      <c r="Q29" s="32">
        <v>45877</v>
      </c>
      <c r="R29" s="33"/>
    </row>
    <row r="30" spans="1:18" s="4" customFormat="1" ht="19.7" customHeight="1">
      <c r="A30" s="431" t="s">
        <v>42</v>
      </c>
      <c r="B30" s="2065">
        <v>10</v>
      </c>
      <c r="C30" s="1078">
        <f t="shared" si="1"/>
        <v>20</v>
      </c>
      <c r="D30" s="28" t="s">
        <v>55</v>
      </c>
      <c r="E30" s="28" t="s">
        <v>55</v>
      </c>
      <c r="F30" s="1126" t="s">
        <v>3266</v>
      </c>
      <c r="G30" s="112">
        <v>4</v>
      </c>
      <c r="H30" s="112">
        <v>38</v>
      </c>
      <c r="I30" s="969">
        <f t="shared" si="0"/>
        <v>152</v>
      </c>
      <c r="J30" s="217"/>
      <c r="K30" s="217" t="s">
        <v>427</v>
      </c>
      <c r="L30" s="27" t="s">
        <v>3263</v>
      </c>
      <c r="M30" s="2097" t="s">
        <v>5187</v>
      </c>
      <c r="N30" s="32">
        <v>45864</v>
      </c>
      <c r="O30" s="28"/>
      <c r="P30" s="40">
        <v>45876</v>
      </c>
      <c r="Q30" s="32">
        <v>45877</v>
      </c>
      <c r="R30" s="33"/>
    </row>
    <row r="31" spans="1:18" s="4" customFormat="1" ht="19.7" customHeight="1">
      <c r="A31" s="431" t="s">
        <v>64</v>
      </c>
      <c r="B31" s="2065">
        <v>10</v>
      </c>
      <c r="C31" s="1078">
        <f t="shared" si="1"/>
        <v>21</v>
      </c>
      <c r="D31" s="28" t="s">
        <v>55</v>
      </c>
      <c r="E31" s="28" t="s">
        <v>55</v>
      </c>
      <c r="F31" s="1126" t="s">
        <v>5074</v>
      </c>
      <c r="G31" s="112">
        <v>1</v>
      </c>
      <c r="H31" s="112">
        <v>1044</v>
      </c>
      <c r="I31" s="969">
        <f t="shared" si="0"/>
        <v>1044</v>
      </c>
      <c r="J31" s="217"/>
      <c r="K31" s="217" t="s">
        <v>5075</v>
      </c>
      <c r="L31" s="27" t="s">
        <v>3263</v>
      </c>
      <c r="M31" s="2097" t="s">
        <v>5187</v>
      </c>
      <c r="N31" s="32">
        <v>45864</v>
      </c>
      <c r="O31" s="28"/>
      <c r="P31" s="40">
        <v>45876</v>
      </c>
      <c r="Q31" s="32">
        <v>45877</v>
      </c>
      <c r="R31" s="33"/>
    </row>
    <row r="32" spans="1:18" s="4" customFormat="1" ht="19.7" customHeight="1">
      <c r="A32" s="431" t="s">
        <v>42</v>
      </c>
      <c r="B32" s="2065">
        <v>10</v>
      </c>
      <c r="C32" s="1078">
        <f t="shared" si="1"/>
        <v>22</v>
      </c>
      <c r="D32" s="28" t="s">
        <v>55</v>
      </c>
      <c r="E32" s="28" t="s">
        <v>55</v>
      </c>
      <c r="F32" s="1126" t="s">
        <v>5076</v>
      </c>
      <c r="G32" s="112">
        <v>1</v>
      </c>
      <c r="H32" s="112">
        <v>975</v>
      </c>
      <c r="I32" s="969">
        <f t="shared" si="0"/>
        <v>975</v>
      </c>
      <c r="J32" s="217"/>
      <c r="K32" s="217" t="s">
        <v>5077</v>
      </c>
      <c r="L32" s="27" t="s">
        <v>3263</v>
      </c>
      <c r="M32" s="2097" t="s">
        <v>5187</v>
      </c>
      <c r="N32" s="32">
        <v>45864</v>
      </c>
      <c r="O32" s="28"/>
      <c r="P32" s="40">
        <v>45876</v>
      </c>
      <c r="Q32" s="32">
        <v>45877</v>
      </c>
      <c r="R32" s="33"/>
    </row>
    <row r="33" spans="1:18" s="4" customFormat="1" ht="19.7" customHeight="1">
      <c r="A33" s="431" t="s">
        <v>42</v>
      </c>
      <c r="B33" s="2065">
        <v>10</v>
      </c>
      <c r="C33" s="1078">
        <f t="shared" si="1"/>
        <v>23</v>
      </c>
      <c r="D33" s="131" t="s">
        <v>55</v>
      </c>
      <c r="E33" s="131" t="s">
        <v>55</v>
      </c>
      <c r="F33" s="1126" t="s">
        <v>240</v>
      </c>
      <c r="G33" s="112">
        <v>8</v>
      </c>
      <c r="H33" s="112">
        <v>47</v>
      </c>
      <c r="I33" s="158">
        <f t="shared" si="0"/>
        <v>376</v>
      </c>
      <c r="J33" s="217"/>
      <c r="K33" s="217" t="s">
        <v>5078</v>
      </c>
      <c r="L33" s="27" t="s">
        <v>3263</v>
      </c>
      <c r="M33" s="2097" t="s">
        <v>5187</v>
      </c>
      <c r="N33" s="32">
        <v>45864</v>
      </c>
      <c r="O33" s="28"/>
      <c r="P33" s="40">
        <v>45876</v>
      </c>
      <c r="Q33" s="32">
        <v>45877</v>
      </c>
      <c r="R33" s="33"/>
    </row>
    <row r="34" spans="1:18" s="4" customFormat="1" ht="19.7" customHeight="1">
      <c r="A34" s="431" t="s">
        <v>42</v>
      </c>
      <c r="B34" s="2065">
        <v>10</v>
      </c>
      <c r="C34" s="1078">
        <f t="shared" si="1"/>
        <v>24</v>
      </c>
      <c r="D34" s="131" t="s">
        <v>55</v>
      </c>
      <c r="E34" s="131" t="s">
        <v>55</v>
      </c>
      <c r="F34" s="2098" t="s">
        <v>461</v>
      </c>
      <c r="G34" s="753">
        <v>4</v>
      </c>
      <c r="H34" s="259">
        <v>142</v>
      </c>
      <c r="I34" s="2104">
        <f t="shared" si="0"/>
        <v>568</v>
      </c>
      <c r="J34" s="260"/>
      <c r="K34" s="260" t="s">
        <v>5079</v>
      </c>
      <c r="L34" s="27" t="s">
        <v>5080</v>
      </c>
      <c r="M34" s="2097" t="s">
        <v>5187</v>
      </c>
      <c r="N34" s="32">
        <v>45864</v>
      </c>
      <c r="O34" s="28"/>
      <c r="P34" s="40">
        <v>45876</v>
      </c>
      <c r="Q34" s="32">
        <v>45877</v>
      </c>
      <c r="R34" s="33"/>
    </row>
    <row r="35" spans="1:18" s="4" customFormat="1" ht="19.7" customHeight="1">
      <c r="A35" s="431" t="s">
        <v>54</v>
      </c>
      <c r="B35" s="2065">
        <v>10</v>
      </c>
      <c r="C35" s="1078">
        <f t="shared" si="1"/>
        <v>25</v>
      </c>
      <c r="D35" s="28" t="s">
        <v>61</v>
      </c>
      <c r="E35" s="28" t="s">
        <v>55</v>
      </c>
      <c r="F35" s="1531" t="s">
        <v>5081</v>
      </c>
      <c r="G35" s="753">
        <v>1</v>
      </c>
      <c r="H35" s="259">
        <v>11435</v>
      </c>
      <c r="I35" s="259">
        <f t="shared" si="0"/>
        <v>11435</v>
      </c>
      <c r="J35" s="1525"/>
      <c r="K35" s="217" t="s">
        <v>5082</v>
      </c>
      <c r="L35" s="157" t="s">
        <v>3255</v>
      </c>
      <c r="M35" s="2097" t="s">
        <v>5187</v>
      </c>
      <c r="N35" s="32">
        <v>45864</v>
      </c>
      <c r="O35" s="28"/>
      <c r="P35" s="40">
        <v>45876</v>
      </c>
      <c r="Q35" s="32">
        <v>45877</v>
      </c>
      <c r="R35" s="33"/>
    </row>
    <row r="36" spans="1:18" s="4" customFormat="1" ht="19.7" customHeight="1">
      <c r="A36" s="431" t="s">
        <v>54</v>
      </c>
      <c r="B36" s="2065">
        <v>10</v>
      </c>
      <c r="C36" s="1078">
        <f t="shared" si="1"/>
        <v>26</v>
      </c>
      <c r="D36" s="28" t="s">
        <v>61</v>
      </c>
      <c r="E36" s="28" t="s">
        <v>55</v>
      </c>
      <c r="F36" s="2098" t="s">
        <v>3256</v>
      </c>
      <c r="G36" s="753">
        <v>1</v>
      </c>
      <c r="H36" s="259">
        <v>10359</v>
      </c>
      <c r="I36" s="259">
        <f t="shared" si="0"/>
        <v>10359</v>
      </c>
      <c r="J36" s="1525"/>
      <c r="K36" s="217" t="s">
        <v>3257</v>
      </c>
      <c r="L36" s="157" t="s">
        <v>3255</v>
      </c>
      <c r="M36" s="2097" t="s">
        <v>5187</v>
      </c>
      <c r="N36" s="32">
        <v>45864</v>
      </c>
      <c r="O36" s="28"/>
      <c r="P36" s="40">
        <v>45876</v>
      </c>
      <c r="Q36" s="32">
        <v>45877</v>
      </c>
      <c r="R36" s="33"/>
    </row>
    <row r="37" spans="1:18" s="4" customFormat="1" ht="19.7" customHeight="1">
      <c r="A37" s="431" t="s">
        <v>42</v>
      </c>
      <c r="B37" s="2065">
        <v>10</v>
      </c>
      <c r="C37" s="1078">
        <f t="shared" si="1"/>
        <v>27</v>
      </c>
      <c r="D37" s="131" t="s">
        <v>3242</v>
      </c>
      <c r="E37" s="28" t="s">
        <v>55</v>
      </c>
      <c r="F37" s="2098" t="s">
        <v>3243</v>
      </c>
      <c r="G37" s="753">
        <v>1</v>
      </c>
      <c r="H37" s="259">
        <v>367</v>
      </c>
      <c r="I37" s="259">
        <f t="shared" si="0"/>
        <v>367</v>
      </c>
      <c r="J37" s="1525"/>
      <c r="K37" s="217" t="s">
        <v>3244</v>
      </c>
      <c r="L37" s="157" t="s">
        <v>3255</v>
      </c>
      <c r="M37" s="2097" t="s">
        <v>5187</v>
      </c>
      <c r="N37" s="32">
        <v>45864</v>
      </c>
      <c r="O37" s="28"/>
      <c r="P37" s="40">
        <v>45876</v>
      </c>
      <c r="Q37" s="32">
        <v>45877</v>
      </c>
      <c r="R37" s="33"/>
    </row>
    <row r="38" spans="1:18" s="4" customFormat="1" ht="19.7" customHeight="1">
      <c r="A38" s="431" t="s">
        <v>42</v>
      </c>
      <c r="B38" s="2065">
        <v>10</v>
      </c>
      <c r="C38" s="1078">
        <f t="shared" si="1"/>
        <v>28</v>
      </c>
      <c r="D38" s="28" t="s">
        <v>55</v>
      </c>
      <c r="E38" s="28" t="s">
        <v>55</v>
      </c>
      <c r="F38" s="2098" t="s">
        <v>1655</v>
      </c>
      <c r="G38" s="753">
        <v>1</v>
      </c>
      <c r="H38" s="259">
        <v>500</v>
      </c>
      <c r="I38" s="259">
        <f t="shared" si="0"/>
        <v>500</v>
      </c>
      <c r="J38" s="1525"/>
      <c r="K38" s="217" t="s">
        <v>3258</v>
      </c>
      <c r="L38" s="157" t="s">
        <v>3255</v>
      </c>
      <c r="M38" s="2097" t="s">
        <v>5187</v>
      </c>
      <c r="N38" s="32">
        <v>45864</v>
      </c>
      <c r="O38" s="28"/>
      <c r="P38" s="2084">
        <v>45875</v>
      </c>
      <c r="Q38" s="32">
        <v>45877</v>
      </c>
      <c r="R38" s="33"/>
    </row>
    <row r="39" spans="1:18" s="4" customFormat="1" ht="19.7" customHeight="1">
      <c r="A39" s="431" t="s">
        <v>64</v>
      </c>
      <c r="B39" s="2065">
        <v>10</v>
      </c>
      <c r="C39" s="1078">
        <f t="shared" si="1"/>
        <v>29</v>
      </c>
      <c r="D39" s="131" t="s">
        <v>55</v>
      </c>
      <c r="E39" s="131" t="s">
        <v>55</v>
      </c>
      <c r="F39" s="2098" t="s">
        <v>3259</v>
      </c>
      <c r="G39" s="753">
        <v>2</v>
      </c>
      <c r="H39" s="259">
        <v>576</v>
      </c>
      <c r="I39" s="259">
        <f t="shared" si="0"/>
        <v>1152</v>
      </c>
      <c r="J39" s="1525"/>
      <c r="K39" s="217" t="s">
        <v>3260</v>
      </c>
      <c r="L39" s="157" t="s">
        <v>3255</v>
      </c>
      <c r="M39" s="2097" t="s">
        <v>5187</v>
      </c>
      <c r="N39" s="32">
        <v>45864</v>
      </c>
      <c r="O39" s="28"/>
      <c r="P39" s="40">
        <v>45876</v>
      </c>
      <c r="Q39" s="32">
        <v>45877</v>
      </c>
      <c r="R39" s="33"/>
    </row>
    <row r="40" spans="1:18" s="4" customFormat="1" ht="19.7" customHeight="1">
      <c r="A40" s="431" t="s">
        <v>42</v>
      </c>
      <c r="B40" s="2065">
        <v>10</v>
      </c>
      <c r="C40" s="1078">
        <f t="shared" si="1"/>
        <v>30</v>
      </c>
      <c r="D40" s="27" t="s">
        <v>55</v>
      </c>
      <c r="E40" s="27" t="s">
        <v>55</v>
      </c>
      <c r="F40" s="2105" t="s">
        <v>569</v>
      </c>
      <c r="G40" s="463">
        <v>2</v>
      </c>
      <c r="H40" s="757">
        <v>77</v>
      </c>
      <c r="I40" s="750">
        <f t="shared" si="0"/>
        <v>154</v>
      </c>
      <c r="J40" s="31"/>
      <c r="K40" s="187" t="s">
        <v>168</v>
      </c>
      <c r="L40" s="157" t="s">
        <v>3255</v>
      </c>
      <c r="M40" s="2097" t="s">
        <v>5187</v>
      </c>
      <c r="N40" s="32">
        <v>45864</v>
      </c>
      <c r="O40" s="28"/>
      <c r="P40" s="40">
        <v>45876</v>
      </c>
      <c r="Q40" s="32">
        <v>45877</v>
      </c>
      <c r="R40" s="33"/>
    </row>
    <row r="41" spans="1:18" s="4" customFormat="1" ht="19.7" customHeight="1">
      <c r="A41" s="431" t="s">
        <v>109</v>
      </c>
      <c r="B41" s="2065">
        <v>10</v>
      </c>
      <c r="C41" s="1078">
        <f t="shared" si="1"/>
        <v>31</v>
      </c>
      <c r="D41" s="28" t="s">
        <v>61</v>
      </c>
      <c r="E41" s="28" t="s">
        <v>55</v>
      </c>
      <c r="F41" s="2098" t="s">
        <v>5083</v>
      </c>
      <c r="G41" s="753">
        <v>1</v>
      </c>
      <c r="H41" s="259">
        <v>3080</v>
      </c>
      <c r="I41" s="750">
        <f t="shared" si="0"/>
        <v>3080</v>
      </c>
      <c r="J41" s="1525"/>
      <c r="K41" s="217" t="s">
        <v>5084</v>
      </c>
      <c r="L41" s="157" t="s">
        <v>3241</v>
      </c>
      <c r="M41" s="2097" t="s">
        <v>5187</v>
      </c>
      <c r="N41" s="32">
        <v>45864</v>
      </c>
      <c r="O41" s="28"/>
      <c r="P41" s="40">
        <v>45876</v>
      </c>
      <c r="Q41" s="32">
        <v>45877</v>
      </c>
      <c r="R41" s="33"/>
    </row>
    <row r="42" spans="1:18" s="4" customFormat="1" ht="19.7" customHeight="1">
      <c r="A42" s="431" t="s">
        <v>42</v>
      </c>
      <c r="B42" s="2065">
        <v>10</v>
      </c>
      <c r="C42" s="1078">
        <f t="shared" si="1"/>
        <v>32</v>
      </c>
      <c r="D42" s="131" t="s">
        <v>55</v>
      </c>
      <c r="E42" s="131" t="s">
        <v>55</v>
      </c>
      <c r="F42" s="1126" t="s">
        <v>1828</v>
      </c>
      <c r="G42" s="112">
        <v>4</v>
      </c>
      <c r="H42" s="112">
        <v>77</v>
      </c>
      <c r="I42" s="158">
        <f t="shared" si="0"/>
        <v>308</v>
      </c>
      <c r="J42" s="217"/>
      <c r="K42" s="217" t="s">
        <v>3040</v>
      </c>
      <c r="L42" s="157" t="s">
        <v>3241</v>
      </c>
      <c r="M42" s="2097" t="s">
        <v>5187</v>
      </c>
      <c r="N42" s="32">
        <v>45864</v>
      </c>
      <c r="O42" s="28"/>
      <c r="P42" s="40">
        <v>45876</v>
      </c>
      <c r="Q42" s="32">
        <v>45877</v>
      </c>
      <c r="R42" s="33"/>
    </row>
    <row r="43" spans="1:18" s="4" customFormat="1" ht="19.7" customHeight="1">
      <c r="A43" s="431" t="s">
        <v>42</v>
      </c>
      <c r="B43" s="2065">
        <v>10</v>
      </c>
      <c r="C43" s="1078">
        <f t="shared" si="1"/>
        <v>33</v>
      </c>
      <c r="D43" s="131" t="s">
        <v>55</v>
      </c>
      <c r="E43" s="131" t="s">
        <v>55</v>
      </c>
      <c r="F43" s="1126" t="s">
        <v>240</v>
      </c>
      <c r="G43" s="112">
        <v>4</v>
      </c>
      <c r="H43" s="112">
        <v>77</v>
      </c>
      <c r="I43" s="158">
        <f t="shared" si="0"/>
        <v>308</v>
      </c>
      <c r="J43" s="217"/>
      <c r="K43" s="217" t="s">
        <v>5062</v>
      </c>
      <c r="L43" s="157" t="s">
        <v>3241</v>
      </c>
      <c r="M43" s="2097" t="s">
        <v>5187</v>
      </c>
      <c r="N43" s="32">
        <v>45864</v>
      </c>
      <c r="O43" s="28"/>
      <c r="P43" s="40">
        <v>45876</v>
      </c>
      <c r="Q43" s="32">
        <v>45877</v>
      </c>
      <c r="R43" s="33"/>
    </row>
    <row r="44" spans="1:18" s="4" customFormat="1" ht="19.7" customHeight="1">
      <c r="A44" s="431" t="s">
        <v>42</v>
      </c>
      <c r="B44" s="2065">
        <v>10</v>
      </c>
      <c r="C44" s="1078">
        <f t="shared" si="1"/>
        <v>34</v>
      </c>
      <c r="D44" s="131" t="s">
        <v>55</v>
      </c>
      <c r="E44" s="131" t="s">
        <v>55</v>
      </c>
      <c r="F44" s="2098" t="s">
        <v>448</v>
      </c>
      <c r="G44" s="753">
        <v>2</v>
      </c>
      <c r="H44" s="259">
        <v>153</v>
      </c>
      <c r="I44" s="158">
        <f t="shared" si="0"/>
        <v>306</v>
      </c>
      <c r="J44" s="1525"/>
      <c r="K44" s="217" t="s">
        <v>447</v>
      </c>
      <c r="L44" s="157" t="s">
        <v>3241</v>
      </c>
      <c r="M44" s="2097" t="s">
        <v>5187</v>
      </c>
      <c r="N44" s="32">
        <v>45864</v>
      </c>
      <c r="O44" s="28"/>
      <c r="P44" s="40">
        <v>45876</v>
      </c>
      <c r="Q44" s="32">
        <v>45877</v>
      </c>
      <c r="R44" s="33"/>
    </row>
    <row r="45" spans="1:18" s="4" customFormat="1" ht="19.7" customHeight="1">
      <c r="A45" s="431" t="s">
        <v>42</v>
      </c>
      <c r="B45" s="2065">
        <v>22</v>
      </c>
      <c r="C45" s="1078">
        <f t="shared" si="1"/>
        <v>35</v>
      </c>
      <c r="D45" s="482" t="s">
        <v>55</v>
      </c>
      <c r="E45" s="482" t="s">
        <v>55</v>
      </c>
      <c r="F45" s="774" t="s">
        <v>5085</v>
      </c>
      <c r="G45" s="355">
        <v>1</v>
      </c>
      <c r="H45" s="355">
        <v>2108</v>
      </c>
      <c r="I45" s="158">
        <f t="shared" si="0"/>
        <v>2108</v>
      </c>
      <c r="J45" s="271"/>
      <c r="K45" s="156" t="s">
        <v>1551</v>
      </c>
      <c r="L45" s="73" t="s">
        <v>5086</v>
      </c>
      <c r="M45" s="2097" t="s">
        <v>5187</v>
      </c>
      <c r="N45" s="32">
        <v>45864</v>
      </c>
      <c r="O45" s="28"/>
      <c r="P45" s="40">
        <v>45876</v>
      </c>
      <c r="Q45" s="32">
        <v>45877</v>
      </c>
      <c r="R45" s="33"/>
    </row>
    <row r="46" spans="1:18" s="4" customFormat="1" ht="19.149999999999999" customHeight="1">
      <c r="A46" s="431" t="s">
        <v>42</v>
      </c>
      <c r="B46" s="2065">
        <v>22</v>
      </c>
      <c r="C46" s="1078">
        <f t="shared" si="1"/>
        <v>36</v>
      </c>
      <c r="D46" s="482" t="s">
        <v>55</v>
      </c>
      <c r="E46" s="482" t="s">
        <v>55</v>
      </c>
      <c r="F46" s="774" t="s">
        <v>5087</v>
      </c>
      <c r="G46" s="355">
        <v>1</v>
      </c>
      <c r="H46" s="355">
        <v>1544</v>
      </c>
      <c r="I46" s="158">
        <f t="shared" si="0"/>
        <v>1544</v>
      </c>
      <c r="J46" s="271"/>
      <c r="K46" s="156" t="s">
        <v>1551</v>
      </c>
      <c r="L46" s="73" t="s">
        <v>5086</v>
      </c>
      <c r="M46" s="2097" t="s">
        <v>5187</v>
      </c>
      <c r="N46" s="32">
        <v>45864</v>
      </c>
      <c r="O46" s="28"/>
      <c r="P46" s="40">
        <v>45876</v>
      </c>
      <c r="Q46" s="32">
        <v>45877</v>
      </c>
      <c r="R46" s="33"/>
    </row>
    <row r="47" spans="1:18" s="4" customFormat="1" ht="19.7" customHeight="1">
      <c r="A47" s="398" t="s">
        <v>54</v>
      </c>
      <c r="B47" s="2065">
        <v>17</v>
      </c>
      <c r="C47" s="1078">
        <f t="shared" si="1"/>
        <v>37</v>
      </c>
      <c r="D47" s="1521" t="s">
        <v>61</v>
      </c>
      <c r="E47" s="28" t="s">
        <v>55</v>
      </c>
      <c r="F47" s="723" t="s">
        <v>3234</v>
      </c>
      <c r="G47" s="112">
        <v>1</v>
      </c>
      <c r="H47" s="112">
        <v>5666</v>
      </c>
      <c r="I47" s="158">
        <f t="shared" si="0"/>
        <v>5666</v>
      </c>
      <c r="J47" s="217"/>
      <c r="K47" s="73" t="s">
        <v>3235</v>
      </c>
      <c r="L47" s="73"/>
      <c r="M47" s="2097" t="s">
        <v>5187</v>
      </c>
      <c r="N47" s="32">
        <v>45864</v>
      </c>
      <c r="O47" s="28"/>
      <c r="P47" s="40">
        <v>45876</v>
      </c>
      <c r="Q47" s="32">
        <v>45877</v>
      </c>
      <c r="R47" s="33"/>
    </row>
    <row r="48" spans="1:18" s="4" customFormat="1" ht="19.7" customHeight="1">
      <c r="A48" s="398" t="s">
        <v>54</v>
      </c>
      <c r="B48" s="2065">
        <v>17</v>
      </c>
      <c r="C48" s="1078">
        <f t="shared" si="1"/>
        <v>38</v>
      </c>
      <c r="D48" s="1521" t="s">
        <v>61</v>
      </c>
      <c r="E48" s="28" t="s">
        <v>55</v>
      </c>
      <c r="F48" s="723" t="s">
        <v>3237</v>
      </c>
      <c r="G48" s="112">
        <v>1</v>
      </c>
      <c r="H48" s="112">
        <v>7241</v>
      </c>
      <c r="I48" s="158">
        <f t="shared" si="0"/>
        <v>7241</v>
      </c>
      <c r="J48" s="217"/>
      <c r="K48" s="73" t="s">
        <v>3238</v>
      </c>
      <c r="L48" s="73"/>
      <c r="M48" s="2097" t="s">
        <v>5187</v>
      </c>
      <c r="N48" s="32">
        <v>45864</v>
      </c>
      <c r="O48" s="28"/>
      <c r="P48" s="40">
        <v>45876</v>
      </c>
      <c r="Q48" s="32">
        <v>45877</v>
      </c>
      <c r="R48" s="33"/>
    </row>
    <row r="49" spans="1:18" s="4" customFormat="1" ht="19.7" customHeight="1">
      <c r="A49" s="431" t="s">
        <v>42</v>
      </c>
      <c r="B49" s="2065">
        <v>23</v>
      </c>
      <c r="C49" s="1078">
        <f t="shared" si="1"/>
        <v>39</v>
      </c>
      <c r="D49" s="482" t="s">
        <v>55</v>
      </c>
      <c r="E49" s="482" t="s">
        <v>55</v>
      </c>
      <c r="F49" s="774" t="s">
        <v>3232</v>
      </c>
      <c r="G49" s="355">
        <v>1</v>
      </c>
      <c r="H49" s="355">
        <v>603</v>
      </c>
      <c r="I49" s="158">
        <f t="shared" si="0"/>
        <v>603</v>
      </c>
      <c r="J49" s="271"/>
      <c r="K49" s="156" t="s">
        <v>3233</v>
      </c>
      <c r="L49" s="73" t="s">
        <v>5086</v>
      </c>
      <c r="M49" s="2097" t="s">
        <v>5187</v>
      </c>
      <c r="N49" s="32">
        <v>45864</v>
      </c>
      <c r="O49" s="28"/>
      <c r="P49" s="40">
        <v>45876</v>
      </c>
      <c r="Q49" s="32">
        <v>45877</v>
      </c>
      <c r="R49" s="33"/>
    </row>
    <row r="50" spans="1:18" s="4" customFormat="1" ht="19.7" customHeight="1">
      <c r="A50" s="431" t="s">
        <v>42</v>
      </c>
      <c r="B50" s="2065"/>
      <c r="C50" s="1078">
        <f t="shared" si="1"/>
        <v>40</v>
      </c>
      <c r="D50" s="131" t="s">
        <v>55</v>
      </c>
      <c r="E50" s="131" t="s">
        <v>55</v>
      </c>
      <c r="F50" s="774" t="s">
        <v>5088</v>
      </c>
      <c r="G50" s="355">
        <v>2</v>
      </c>
      <c r="H50" s="355">
        <v>1320</v>
      </c>
      <c r="I50" s="969">
        <f t="shared" si="0"/>
        <v>2640</v>
      </c>
      <c r="J50" s="271"/>
      <c r="K50" s="963" t="s">
        <v>5089</v>
      </c>
      <c r="L50" s="73" t="s">
        <v>5090</v>
      </c>
      <c r="M50" s="2097" t="s">
        <v>5187</v>
      </c>
      <c r="N50" s="32">
        <v>45864</v>
      </c>
      <c r="O50" s="28"/>
      <c r="P50" s="40">
        <v>45876</v>
      </c>
      <c r="Q50" s="32">
        <v>45877</v>
      </c>
      <c r="R50" s="33"/>
    </row>
    <row r="51" spans="1:18" s="4" customFormat="1" ht="19.7" customHeight="1">
      <c r="A51" s="431" t="s">
        <v>42</v>
      </c>
      <c r="B51" s="2065"/>
      <c r="C51" s="1078">
        <f t="shared" si="1"/>
        <v>41</v>
      </c>
      <c r="D51" s="131" t="s">
        <v>55</v>
      </c>
      <c r="E51" s="131" t="s">
        <v>55</v>
      </c>
      <c r="F51" s="774" t="s">
        <v>5091</v>
      </c>
      <c r="G51" s="355">
        <v>2</v>
      </c>
      <c r="H51" s="355">
        <v>54</v>
      </c>
      <c r="I51" s="969">
        <f t="shared" si="0"/>
        <v>108</v>
      </c>
      <c r="J51" s="271"/>
      <c r="K51" s="963" t="s">
        <v>4405</v>
      </c>
      <c r="L51" s="73" t="s">
        <v>5090</v>
      </c>
      <c r="M51" s="2097" t="s">
        <v>5187</v>
      </c>
      <c r="N51" s="32">
        <v>45864</v>
      </c>
      <c r="O51" s="28"/>
      <c r="P51" s="40">
        <v>45876</v>
      </c>
      <c r="Q51" s="32">
        <v>45877</v>
      </c>
      <c r="R51" s="33"/>
    </row>
    <row r="52" spans="1:18" s="4" customFormat="1" ht="19.7" customHeight="1">
      <c r="A52" s="431" t="s">
        <v>42</v>
      </c>
      <c r="B52" s="2065"/>
      <c r="C52" s="1078">
        <f t="shared" si="1"/>
        <v>42</v>
      </c>
      <c r="D52" s="131" t="s">
        <v>55</v>
      </c>
      <c r="E52" s="131" t="s">
        <v>55</v>
      </c>
      <c r="F52" s="2101" t="s">
        <v>1455</v>
      </c>
      <c r="G52" s="355">
        <v>1</v>
      </c>
      <c r="H52" s="355">
        <v>96</v>
      </c>
      <c r="I52" s="969">
        <f t="shared" si="0"/>
        <v>96</v>
      </c>
      <c r="J52" s="271"/>
      <c r="K52" s="963" t="s">
        <v>3019</v>
      </c>
      <c r="L52" s="73" t="s">
        <v>5090</v>
      </c>
      <c r="M52" s="2097" t="s">
        <v>5187</v>
      </c>
      <c r="N52" s="32">
        <v>45864</v>
      </c>
      <c r="O52" s="28"/>
      <c r="P52" s="40">
        <v>45876</v>
      </c>
      <c r="Q52" s="32">
        <v>45877</v>
      </c>
      <c r="R52" s="33"/>
    </row>
    <row r="53" spans="1:18" s="4" customFormat="1" ht="19.7" customHeight="1">
      <c r="A53" s="431" t="s">
        <v>42</v>
      </c>
      <c r="B53" s="2065"/>
      <c r="C53" s="1078">
        <f t="shared" si="1"/>
        <v>43</v>
      </c>
      <c r="D53" s="131" t="s">
        <v>55</v>
      </c>
      <c r="E53" s="131" t="s">
        <v>55</v>
      </c>
      <c r="F53" s="2101" t="s">
        <v>4168</v>
      </c>
      <c r="G53" s="355">
        <v>2</v>
      </c>
      <c r="H53" s="355">
        <v>46</v>
      </c>
      <c r="I53" s="969">
        <f t="shared" si="0"/>
        <v>92</v>
      </c>
      <c r="J53" s="271"/>
      <c r="K53" s="963" t="s">
        <v>4783</v>
      </c>
      <c r="L53" s="73" t="s">
        <v>5090</v>
      </c>
      <c r="M53" s="2097" t="s">
        <v>5187</v>
      </c>
      <c r="N53" s="32">
        <v>45864</v>
      </c>
      <c r="O53" s="28"/>
      <c r="P53" s="40">
        <v>45876</v>
      </c>
      <c r="Q53" s="32">
        <v>45877</v>
      </c>
      <c r="R53" s="33"/>
    </row>
    <row r="54" spans="1:18" s="4" customFormat="1" ht="19.7" customHeight="1">
      <c r="A54" s="431" t="s">
        <v>42</v>
      </c>
      <c r="B54" s="2065"/>
      <c r="C54" s="1078">
        <f t="shared" si="1"/>
        <v>44</v>
      </c>
      <c r="D54" s="131" t="s">
        <v>55</v>
      </c>
      <c r="E54" s="131" t="s">
        <v>55</v>
      </c>
      <c r="F54" s="2101" t="s">
        <v>3285</v>
      </c>
      <c r="G54" s="355">
        <v>1</v>
      </c>
      <c r="H54" s="355">
        <v>256</v>
      </c>
      <c r="I54" s="969">
        <f t="shared" si="0"/>
        <v>256</v>
      </c>
      <c r="J54" s="271"/>
      <c r="K54" s="963" t="s">
        <v>1760</v>
      </c>
      <c r="L54" s="73" t="s">
        <v>5090</v>
      </c>
      <c r="M54" s="2097" t="s">
        <v>5187</v>
      </c>
      <c r="N54" s="32">
        <v>45864</v>
      </c>
      <c r="O54" s="28"/>
      <c r="P54" s="40">
        <v>45876</v>
      </c>
      <c r="Q54" s="32">
        <v>45877</v>
      </c>
      <c r="R54" s="33"/>
    </row>
    <row r="55" spans="1:18" s="4" customFormat="1" ht="19.7" customHeight="1">
      <c r="A55" s="431" t="s">
        <v>77</v>
      </c>
      <c r="B55" s="2065"/>
      <c r="C55" s="1078">
        <f t="shared" si="1"/>
        <v>45</v>
      </c>
      <c r="D55" s="131" t="s">
        <v>55</v>
      </c>
      <c r="E55" s="131" t="s">
        <v>55</v>
      </c>
      <c r="F55" s="2101" t="s">
        <v>2939</v>
      </c>
      <c r="G55" s="355">
        <v>1</v>
      </c>
      <c r="H55" s="355">
        <v>4524</v>
      </c>
      <c r="I55" s="969">
        <f t="shared" si="0"/>
        <v>4524</v>
      </c>
      <c r="J55" s="271"/>
      <c r="K55" s="963" t="s">
        <v>2940</v>
      </c>
      <c r="L55" s="73" t="s">
        <v>5090</v>
      </c>
      <c r="M55" s="2097" t="s">
        <v>5187</v>
      </c>
      <c r="N55" s="32">
        <v>45864</v>
      </c>
      <c r="O55" s="28"/>
      <c r="P55" s="40">
        <v>45876</v>
      </c>
      <c r="Q55" s="32">
        <v>45877</v>
      </c>
      <c r="R55" s="33"/>
    </row>
    <row r="56" spans="1:18" s="4" customFormat="1" ht="19.7" customHeight="1">
      <c r="A56" s="431" t="s">
        <v>42</v>
      </c>
      <c r="B56" s="2065"/>
      <c r="C56" s="1078">
        <f t="shared" si="1"/>
        <v>46</v>
      </c>
      <c r="D56" s="131" t="s">
        <v>55</v>
      </c>
      <c r="E56" s="131" t="s">
        <v>55</v>
      </c>
      <c r="F56" s="2101" t="s">
        <v>1457</v>
      </c>
      <c r="G56" s="355">
        <v>1</v>
      </c>
      <c r="H56" s="355">
        <v>527</v>
      </c>
      <c r="I56" s="969">
        <f t="shared" si="0"/>
        <v>527</v>
      </c>
      <c r="J56" s="271"/>
      <c r="K56" s="963" t="s">
        <v>2941</v>
      </c>
      <c r="L56" s="73" t="s">
        <v>5090</v>
      </c>
      <c r="M56" s="2097" t="s">
        <v>5187</v>
      </c>
      <c r="N56" s="32">
        <v>45864</v>
      </c>
      <c r="O56" s="28"/>
      <c r="P56" s="40">
        <v>45876</v>
      </c>
      <c r="Q56" s="32">
        <v>45877</v>
      </c>
      <c r="R56" s="33"/>
    </row>
    <row r="57" spans="1:18" s="4" customFormat="1" ht="19.7" customHeight="1">
      <c r="A57" s="431" t="s">
        <v>42</v>
      </c>
      <c r="B57" s="2065">
        <v>10</v>
      </c>
      <c r="C57" s="1078">
        <f t="shared" si="1"/>
        <v>47</v>
      </c>
      <c r="D57" s="131" t="s">
        <v>55</v>
      </c>
      <c r="E57" s="131" t="s">
        <v>55</v>
      </c>
      <c r="F57" s="2101" t="s">
        <v>240</v>
      </c>
      <c r="G57" s="112">
        <v>16</v>
      </c>
      <c r="H57" s="112">
        <v>41</v>
      </c>
      <c r="I57" s="158">
        <f t="shared" si="0"/>
        <v>656</v>
      </c>
      <c r="J57" s="217"/>
      <c r="K57" s="217" t="s">
        <v>5092</v>
      </c>
      <c r="L57" s="73" t="s">
        <v>5090</v>
      </c>
      <c r="M57" s="2097" t="s">
        <v>5187</v>
      </c>
      <c r="N57" s="32">
        <v>45864</v>
      </c>
      <c r="O57" s="28"/>
      <c r="P57" s="40">
        <v>45876</v>
      </c>
      <c r="Q57" s="32">
        <v>45877</v>
      </c>
      <c r="R57" s="33"/>
    </row>
    <row r="58" spans="1:18" s="4" customFormat="1" ht="19.7" customHeight="1">
      <c r="A58" s="431" t="s">
        <v>42</v>
      </c>
      <c r="B58" s="2065"/>
      <c r="C58" s="1078">
        <f t="shared" si="1"/>
        <v>48</v>
      </c>
      <c r="D58" s="131" t="s">
        <v>55</v>
      </c>
      <c r="E58" s="131" t="s">
        <v>55</v>
      </c>
      <c r="F58" s="2101" t="s">
        <v>3287</v>
      </c>
      <c r="G58" s="355">
        <v>6</v>
      </c>
      <c r="H58" s="355">
        <v>15</v>
      </c>
      <c r="I58" s="969">
        <f t="shared" si="0"/>
        <v>90</v>
      </c>
      <c r="J58" s="271"/>
      <c r="K58" s="963" t="s">
        <v>5093</v>
      </c>
      <c r="L58" s="73" t="s">
        <v>5090</v>
      </c>
      <c r="M58" s="2097" t="s">
        <v>5187</v>
      </c>
      <c r="N58" s="32">
        <v>45864</v>
      </c>
      <c r="O58" s="28"/>
      <c r="P58" s="40">
        <v>45876</v>
      </c>
      <c r="Q58" s="32">
        <v>45877</v>
      </c>
      <c r="R58" s="33"/>
    </row>
    <row r="59" spans="1:18" s="4" customFormat="1" ht="19.7" customHeight="1">
      <c r="A59" s="431" t="s">
        <v>42</v>
      </c>
      <c r="B59" s="2065"/>
      <c r="C59" s="1078">
        <f t="shared" si="1"/>
        <v>49</v>
      </c>
      <c r="D59" s="131" t="s">
        <v>55</v>
      </c>
      <c r="E59" s="131" t="s">
        <v>55</v>
      </c>
      <c r="F59" s="2101" t="s">
        <v>3291</v>
      </c>
      <c r="G59" s="355">
        <v>3</v>
      </c>
      <c r="H59" s="355">
        <v>118</v>
      </c>
      <c r="I59" s="969">
        <f t="shared" si="0"/>
        <v>354</v>
      </c>
      <c r="J59" s="271"/>
      <c r="K59" s="963" t="s">
        <v>5094</v>
      </c>
      <c r="L59" s="73" t="s">
        <v>5090</v>
      </c>
      <c r="M59" s="2097" t="s">
        <v>5187</v>
      </c>
      <c r="N59" s="32">
        <v>45864</v>
      </c>
      <c r="O59" s="28"/>
      <c r="P59" s="40">
        <v>45876</v>
      </c>
      <c r="Q59" s="32">
        <v>45877</v>
      </c>
      <c r="R59" s="33"/>
    </row>
    <row r="60" spans="1:18" s="4" customFormat="1" ht="19.7" customHeight="1">
      <c r="A60" s="431" t="s">
        <v>42</v>
      </c>
      <c r="B60" s="2065"/>
      <c r="C60" s="1078">
        <f t="shared" si="1"/>
        <v>50</v>
      </c>
      <c r="D60" s="131" t="s">
        <v>55</v>
      </c>
      <c r="E60" s="131" t="s">
        <v>55</v>
      </c>
      <c r="F60" s="2101" t="s">
        <v>3049</v>
      </c>
      <c r="G60" s="355">
        <v>4</v>
      </c>
      <c r="H60" s="355">
        <v>113</v>
      </c>
      <c r="I60" s="969">
        <f t="shared" si="0"/>
        <v>452</v>
      </c>
      <c r="J60" s="271"/>
      <c r="K60" s="963" t="s">
        <v>5095</v>
      </c>
      <c r="L60" s="73" t="s">
        <v>5090</v>
      </c>
      <c r="M60" s="2097" t="s">
        <v>5187</v>
      </c>
      <c r="N60" s="32">
        <v>45864</v>
      </c>
      <c r="O60" s="28"/>
      <c r="P60" s="40">
        <v>45876</v>
      </c>
      <c r="Q60" s="32">
        <v>45877</v>
      </c>
      <c r="R60" s="33"/>
    </row>
    <row r="61" spans="1:18" s="4" customFormat="1" ht="19.7" customHeight="1">
      <c r="A61" s="431" t="s">
        <v>42</v>
      </c>
      <c r="B61" s="2065"/>
      <c r="C61" s="1078">
        <f t="shared" si="1"/>
        <v>51</v>
      </c>
      <c r="D61" s="131" t="s">
        <v>55</v>
      </c>
      <c r="E61" s="131" t="s">
        <v>55</v>
      </c>
      <c r="F61" s="2101" t="s">
        <v>1579</v>
      </c>
      <c r="G61" s="355">
        <v>6</v>
      </c>
      <c r="H61" s="355">
        <v>82</v>
      </c>
      <c r="I61" s="969">
        <f t="shared" si="0"/>
        <v>492</v>
      </c>
      <c r="J61" s="271"/>
      <c r="K61" s="217" t="s">
        <v>447</v>
      </c>
      <c r="L61" s="73" t="s">
        <v>5090</v>
      </c>
      <c r="M61" s="2097" t="s">
        <v>5187</v>
      </c>
      <c r="N61" s="32">
        <v>45864</v>
      </c>
      <c r="O61" s="28"/>
      <c r="P61" s="40">
        <v>45876</v>
      </c>
      <c r="Q61" s="32">
        <v>45877</v>
      </c>
      <c r="R61" s="33"/>
    </row>
    <row r="62" spans="1:18" s="4" customFormat="1" ht="19.7" customHeight="1">
      <c r="A62" s="431" t="s">
        <v>42</v>
      </c>
      <c r="B62" s="2065"/>
      <c r="C62" s="1078">
        <f t="shared" si="1"/>
        <v>52</v>
      </c>
      <c r="D62" s="131" t="s">
        <v>55</v>
      </c>
      <c r="E62" s="131" t="s">
        <v>55</v>
      </c>
      <c r="F62" s="2101" t="s">
        <v>5096</v>
      </c>
      <c r="G62" s="355">
        <v>3</v>
      </c>
      <c r="H62" s="355">
        <v>120</v>
      </c>
      <c r="I62" s="969">
        <f t="shared" si="0"/>
        <v>360</v>
      </c>
      <c r="J62" s="271"/>
      <c r="K62" s="217" t="s">
        <v>5097</v>
      </c>
      <c r="L62" s="73" t="s">
        <v>5090</v>
      </c>
      <c r="M62" s="2097" t="s">
        <v>5187</v>
      </c>
      <c r="N62" s="32">
        <v>45864</v>
      </c>
      <c r="O62" s="28"/>
      <c r="P62" s="40">
        <v>45876</v>
      </c>
      <c r="Q62" s="32">
        <v>45877</v>
      </c>
      <c r="R62" s="33"/>
    </row>
    <row r="63" spans="1:18" s="4" customFormat="1" ht="19.7" customHeight="1">
      <c r="A63" s="431" t="s">
        <v>109</v>
      </c>
      <c r="B63" s="2065"/>
      <c r="C63" s="1078">
        <f t="shared" si="1"/>
        <v>53</v>
      </c>
      <c r="D63" s="28" t="s">
        <v>61</v>
      </c>
      <c r="E63" s="28" t="s">
        <v>55</v>
      </c>
      <c r="F63" s="2101" t="s">
        <v>5098</v>
      </c>
      <c r="G63" s="355">
        <v>1</v>
      </c>
      <c r="H63" s="355">
        <v>3591</v>
      </c>
      <c r="I63" s="969">
        <f t="shared" si="0"/>
        <v>3591</v>
      </c>
      <c r="J63" s="271"/>
      <c r="K63" s="217" t="s">
        <v>5099</v>
      </c>
      <c r="L63" s="73"/>
      <c r="M63" s="2097" t="s">
        <v>5187</v>
      </c>
      <c r="N63" s="32">
        <v>45864</v>
      </c>
      <c r="O63" s="28"/>
      <c r="P63" s="40">
        <v>45876</v>
      </c>
      <c r="Q63" s="32">
        <v>45877</v>
      </c>
      <c r="R63" s="33"/>
    </row>
    <row r="64" spans="1:18" s="4" customFormat="1" ht="19.7" customHeight="1">
      <c r="A64" s="431" t="s">
        <v>54</v>
      </c>
      <c r="B64" s="2065"/>
      <c r="C64" s="1078">
        <f t="shared" si="1"/>
        <v>54</v>
      </c>
      <c r="D64" s="28" t="s">
        <v>61</v>
      </c>
      <c r="E64" s="28" t="s">
        <v>55</v>
      </c>
      <c r="F64" s="2101" t="s">
        <v>5100</v>
      </c>
      <c r="G64" s="355">
        <v>1</v>
      </c>
      <c r="H64" s="355">
        <v>15664</v>
      </c>
      <c r="I64" s="969">
        <f t="shared" si="0"/>
        <v>15664</v>
      </c>
      <c r="J64" s="271"/>
      <c r="K64" s="156" t="s">
        <v>5101</v>
      </c>
      <c r="L64" s="73" t="s">
        <v>5090</v>
      </c>
      <c r="M64" s="2097" t="s">
        <v>5187</v>
      </c>
      <c r="N64" s="32">
        <v>45864</v>
      </c>
      <c r="O64" s="28"/>
      <c r="P64" s="40">
        <v>45876</v>
      </c>
      <c r="Q64" s="32">
        <v>45877</v>
      </c>
      <c r="R64" s="33"/>
    </row>
    <row r="65" spans="1:18" s="4" customFormat="1" ht="19.7" customHeight="1">
      <c r="A65" s="431" t="s">
        <v>54</v>
      </c>
      <c r="B65" s="2065"/>
      <c r="C65" s="1078">
        <f t="shared" si="1"/>
        <v>55</v>
      </c>
      <c r="D65" s="28" t="s">
        <v>61</v>
      </c>
      <c r="E65" s="28" t="s">
        <v>55</v>
      </c>
      <c r="F65" s="2101" t="s">
        <v>3020</v>
      </c>
      <c r="G65" s="355">
        <v>1</v>
      </c>
      <c r="H65" s="355">
        <v>13439</v>
      </c>
      <c r="I65" s="969">
        <f t="shared" si="0"/>
        <v>13439</v>
      </c>
      <c r="J65" s="271"/>
      <c r="K65" s="156" t="s">
        <v>2945</v>
      </c>
      <c r="L65" s="73" t="s">
        <v>5090</v>
      </c>
      <c r="M65" s="2097" t="s">
        <v>5187</v>
      </c>
      <c r="N65" s="32">
        <v>45864</v>
      </c>
      <c r="O65" s="28"/>
      <c r="P65" s="40">
        <v>45876</v>
      </c>
      <c r="Q65" s="32">
        <v>45877</v>
      </c>
      <c r="R65" s="33"/>
    </row>
    <row r="66" spans="1:18" s="4" customFormat="1" ht="19.7" customHeight="1">
      <c r="A66" s="431" t="s">
        <v>109</v>
      </c>
      <c r="B66" s="2065"/>
      <c r="C66" s="1078">
        <f t="shared" si="1"/>
        <v>56</v>
      </c>
      <c r="D66" s="28" t="s">
        <v>61</v>
      </c>
      <c r="E66" s="28" t="s">
        <v>55</v>
      </c>
      <c r="F66" s="1531" t="s">
        <v>5102</v>
      </c>
      <c r="G66" s="355">
        <v>1</v>
      </c>
      <c r="H66" s="355">
        <v>3424</v>
      </c>
      <c r="I66" s="969">
        <f t="shared" si="0"/>
        <v>3424</v>
      </c>
      <c r="J66" s="271"/>
      <c r="K66" s="156" t="s">
        <v>5103</v>
      </c>
      <c r="L66" s="73" t="s">
        <v>5090</v>
      </c>
      <c r="M66" s="2097" t="s">
        <v>5187</v>
      </c>
      <c r="N66" s="32">
        <v>45864</v>
      </c>
      <c r="O66" s="28"/>
      <c r="P66" s="40">
        <v>45876</v>
      </c>
      <c r="Q66" s="32">
        <v>45877</v>
      </c>
      <c r="R66" s="33"/>
    </row>
    <row r="67" spans="1:18" s="4" customFormat="1" ht="19.7" customHeight="1">
      <c r="A67" s="431" t="s">
        <v>42</v>
      </c>
      <c r="B67" s="2065"/>
      <c r="C67" s="1078">
        <f t="shared" si="1"/>
        <v>57</v>
      </c>
      <c r="D67" s="131" t="s">
        <v>55</v>
      </c>
      <c r="E67" s="131" t="s">
        <v>55</v>
      </c>
      <c r="F67" s="2101" t="s">
        <v>1454</v>
      </c>
      <c r="G67" s="355">
        <v>1</v>
      </c>
      <c r="H67" s="355">
        <v>316</v>
      </c>
      <c r="I67" s="969">
        <f t="shared" si="0"/>
        <v>316</v>
      </c>
      <c r="J67" s="271"/>
      <c r="K67" s="963" t="s">
        <v>3021</v>
      </c>
      <c r="L67" s="73" t="s">
        <v>5090</v>
      </c>
      <c r="M67" s="2097" t="s">
        <v>5187</v>
      </c>
      <c r="N67" s="32">
        <v>45864</v>
      </c>
      <c r="O67" s="28"/>
      <c r="P67" s="40">
        <v>45876</v>
      </c>
      <c r="Q67" s="32">
        <v>45877</v>
      </c>
      <c r="R67" s="33"/>
    </row>
    <row r="68" spans="1:18" s="4" customFormat="1" ht="19.7" customHeight="1">
      <c r="A68" s="431" t="s">
        <v>54</v>
      </c>
      <c r="B68" s="2065"/>
      <c r="C68" s="1078">
        <f t="shared" si="1"/>
        <v>58</v>
      </c>
      <c r="D68" s="28" t="s">
        <v>61</v>
      </c>
      <c r="E68" s="28" t="s">
        <v>55</v>
      </c>
      <c r="F68" s="1531" t="s">
        <v>5104</v>
      </c>
      <c r="G68" s="355">
        <v>1</v>
      </c>
      <c r="H68" s="355">
        <v>16468</v>
      </c>
      <c r="I68" s="969">
        <f t="shared" si="0"/>
        <v>16468</v>
      </c>
      <c r="J68" s="271"/>
      <c r="K68" s="697" t="s">
        <v>5105</v>
      </c>
      <c r="L68" s="73"/>
      <c r="M68" s="2097" t="s">
        <v>5187</v>
      </c>
      <c r="N68" s="32">
        <v>45864</v>
      </c>
      <c r="O68" s="28"/>
      <c r="P68" s="40">
        <v>45876</v>
      </c>
      <c r="Q68" s="32">
        <v>45877</v>
      </c>
      <c r="R68" s="33"/>
    </row>
    <row r="69" spans="1:18" s="4" customFormat="1" ht="19.7" customHeight="1">
      <c r="A69" s="431" t="s">
        <v>42</v>
      </c>
      <c r="B69" s="2065">
        <v>10</v>
      </c>
      <c r="C69" s="1078">
        <f t="shared" si="1"/>
        <v>59</v>
      </c>
      <c r="D69" s="131" t="s">
        <v>55</v>
      </c>
      <c r="E69" s="131" t="s">
        <v>55</v>
      </c>
      <c r="F69" s="1126" t="s">
        <v>240</v>
      </c>
      <c r="G69" s="112">
        <v>4</v>
      </c>
      <c r="H69" s="112">
        <v>77</v>
      </c>
      <c r="I69" s="158">
        <f t="shared" si="0"/>
        <v>308</v>
      </c>
      <c r="J69" s="217"/>
      <c r="K69" s="217" t="s">
        <v>5062</v>
      </c>
      <c r="L69" s="227"/>
      <c r="M69" s="2097" t="s">
        <v>5187</v>
      </c>
      <c r="N69" s="32">
        <v>45864</v>
      </c>
      <c r="O69" s="28"/>
      <c r="P69" s="40">
        <v>45876</v>
      </c>
      <c r="Q69" s="32">
        <v>45877</v>
      </c>
      <c r="R69" s="2069"/>
    </row>
    <row r="70" spans="1:18" s="4" customFormat="1" ht="19.7" customHeight="1">
      <c r="A70" s="431" t="s">
        <v>42</v>
      </c>
      <c r="B70" s="2065">
        <v>10</v>
      </c>
      <c r="C70" s="1078">
        <f t="shared" si="1"/>
        <v>60</v>
      </c>
      <c r="D70" s="131" t="s">
        <v>5064</v>
      </c>
      <c r="E70" s="131" t="s">
        <v>55</v>
      </c>
      <c r="F70" s="2098" t="s">
        <v>3049</v>
      </c>
      <c r="G70" s="753">
        <v>2</v>
      </c>
      <c r="H70" s="259">
        <v>113</v>
      </c>
      <c r="I70" s="158">
        <f t="shared" si="0"/>
        <v>226</v>
      </c>
      <c r="J70" s="464"/>
      <c r="K70" s="464" t="s">
        <v>5106</v>
      </c>
      <c r="L70" s="227"/>
      <c r="M70" s="2097" t="s">
        <v>5187</v>
      </c>
      <c r="N70" s="32">
        <v>45864</v>
      </c>
      <c r="O70" s="28"/>
      <c r="P70" s="40">
        <v>45876</v>
      </c>
      <c r="Q70" s="32">
        <v>45877</v>
      </c>
      <c r="R70" s="2069"/>
    </row>
    <row r="71" spans="1:18" s="4" customFormat="1" ht="19.7" customHeight="1">
      <c r="A71" s="431" t="s">
        <v>109</v>
      </c>
      <c r="B71" s="2065"/>
      <c r="C71" s="1078">
        <f t="shared" si="1"/>
        <v>61</v>
      </c>
      <c r="D71" s="131" t="s">
        <v>55</v>
      </c>
      <c r="E71" s="131" t="s">
        <v>55</v>
      </c>
      <c r="F71" s="2101" t="s">
        <v>5107</v>
      </c>
      <c r="G71" s="355">
        <v>1</v>
      </c>
      <c r="H71" s="355">
        <v>2019</v>
      </c>
      <c r="I71" s="158">
        <f t="shared" si="0"/>
        <v>2019</v>
      </c>
      <c r="J71" s="271"/>
      <c r="K71" s="963" t="s">
        <v>5108</v>
      </c>
      <c r="L71" s="73" t="s">
        <v>5109</v>
      </c>
      <c r="M71" s="2097" t="s">
        <v>5187</v>
      </c>
      <c r="N71" s="32">
        <v>45864</v>
      </c>
      <c r="O71" s="28"/>
      <c r="P71" s="40">
        <v>45876</v>
      </c>
      <c r="Q71" s="32">
        <v>45877</v>
      </c>
      <c r="R71" s="33"/>
    </row>
    <row r="72" spans="1:18" s="4" customFormat="1" ht="19.7" customHeight="1">
      <c r="A72" s="431" t="s">
        <v>109</v>
      </c>
      <c r="B72" s="2065"/>
      <c r="C72" s="1078">
        <f t="shared" si="1"/>
        <v>62</v>
      </c>
      <c r="D72" s="131" t="s">
        <v>55</v>
      </c>
      <c r="E72" s="131" t="s">
        <v>55</v>
      </c>
      <c r="F72" s="2101" t="s">
        <v>5110</v>
      </c>
      <c r="G72" s="355">
        <v>1</v>
      </c>
      <c r="H72" s="355">
        <v>2514</v>
      </c>
      <c r="I72" s="158">
        <f t="shared" si="0"/>
        <v>2514</v>
      </c>
      <c r="J72" s="271"/>
      <c r="K72" s="963" t="s">
        <v>5111</v>
      </c>
      <c r="L72" s="73" t="s">
        <v>5109</v>
      </c>
      <c r="M72" s="2097" t="s">
        <v>5187</v>
      </c>
      <c r="N72" s="32">
        <v>45864</v>
      </c>
      <c r="O72" s="28"/>
      <c r="P72" s="40">
        <v>45876</v>
      </c>
      <c r="Q72" s="32">
        <v>45877</v>
      </c>
      <c r="R72" s="33"/>
    </row>
    <row r="73" spans="1:18" s="4" customFormat="1" ht="19.7" customHeight="1">
      <c r="A73" s="431" t="s">
        <v>42</v>
      </c>
      <c r="B73" s="2065"/>
      <c r="C73" s="1078">
        <f t="shared" si="1"/>
        <v>63</v>
      </c>
      <c r="D73" s="28" t="s">
        <v>2282</v>
      </c>
      <c r="E73" s="131" t="s">
        <v>55</v>
      </c>
      <c r="F73" s="2101" t="s">
        <v>5112</v>
      </c>
      <c r="G73" s="355">
        <v>1</v>
      </c>
      <c r="H73" s="355">
        <v>3297</v>
      </c>
      <c r="I73" s="158">
        <f t="shared" si="0"/>
        <v>3297</v>
      </c>
      <c r="J73" s="271"/>
      <c r="K73" s="963" t="s">
        <v>5113</v>
      </c>
      <c r="L73" s="73" t="s">
        <v>5109</v>
      </c>
      <c r="M73" s="2097" t="s">
        <v>5187</v>
      </c>
      <c r="N73" s="32">
        <v>45864</v>
      </c>
      <c r="O73" s="28"/>
      <c r="P73" s="40">
        <v>45876</v>
      </c>
      <c r="Q73" s="32">
        <v>45877</v>
      </c>
      <c r="R73" s="33"/>
    </row>
    <row r="74" spans="1:18" s="4" customFormat="1" ht="19.7" customHeight="1">
      <c r="A74" s="431" t="s">
        <v>42</v>
      </c>
      <c r="B74" s="2065"/>
      <c r="C74" s="1078">
        <f t="shared" si="1"/>
        <v>64</v>
      </c>
      <c r="D74" s="131" t="s">
        <v>55</v>
      </c>
      <c r="E74" s="131" t="s">
        <v>55</v>
      </c>
      <c r="F74" s="2101" t="s">
        <v>5114</v>
      </c>
      <c r="G74" s="355">
        <v>1</v>
      </c>
      <c r="H74" s="355">
        <v>1138</v>
      </c>
      <c r="I74" s="158">
        <f t="shared" si="0"/>
        <v>1138</v>
      </c>
      <c r="J74" s="271"/>
      <c r="K74" s="963" t="s">
        <v>5115</v>
      </c>
      <c r="L74" s="73" t="s">
        <v>5109</v>
      </c>
      <c r="M74" s="2097" t="s">
        <v>5187</v>
      </c>
      <c r="N74" s="32">
        <v>45864</v>
      </c>
      <c r="O74" s="28"/>
      <c r="P74" s="40">
        <v>45876</v>
      </c>
      <c r="Q74" s="32">
        <v>45877</v>
      </c>
      <c r="R74" s="33"/>
    </row>
    <row r="75" spans="1:18" s="4" customFormat="1" ht="19.7" customHeight="1">
      <c r="A75" s="431" t="s">
        <v>109</v>
      </c>
      <c r="B75" s="2065"/>
      <c r="C75" s="1078">
        <f t="shared" si="1"/>
        <v>65</v>
      </c>
      <c r="D75" s="28" t="s">
        <v>61</v>
      </c>
      <c r="E75" s="28" t="s">
        <v>55</v>
      </c>
      <c r="F75" s="774" t="s">
        <v>5189</v>
      </c>
      <c r="G75" s="355">
        <v>1</v>
      </c>
      <c r="H75" s="355">
        <v>3069</v>
      </c>
      <c r="I75" s="158">
        <f t="shared" ref="I75:I89" si="2">G75*H75</f>
        <v>3069</v>
      </c>
      <c r="J75" s="271"/>
      <c r="K75" s="963" t="s">
        <v>5190</v>
      </c>
      <c r="L75" s="73"/>
      <c r="M75" s="2097" t="s">
        <v>5187</v>
      </c>
      <c r="N75" s="32">
        <v>45864</v>
      </c>
      <c r="O75" s="28"/>
      <c r="P75" s="40">
        <v>45876</v>
      </c>
      <c r="Q75" s="32">
        <v>45877</v>
      </c>
      <c r="R75" s="33"/>
    </row>
    <row r="76" spans="1:18" s="4" customFormat="1" ht="19.7" customHeight="1">
      <c r="A76" s="431" t="s">
        <v>42</v>
      </c>
      <c r="B76" s="2065"/>
      <c r="C76" s="1078">
        <f t="shared" ref="C76:C89" si="3">+C75+1</f>
        <v>66</v>
      </c>
      <c r="D76" s="131" t="s">
        <v>55</v>
      </c>
      <c r="E76" s="131" t="s">
        <v>55</v>
      </c>
      <c r="F76" s="774" t="s">
        <v>3287</v>
      </c>
      <c r="G76" s="355">
        <v>3</v>
      </c>
      <c r="H76" s="355">
        <v>15</v>
      </c>
      <c r="I76" s="969">
        <f t="shared" si="2"/>
        <v>45</v>
      </c>
      <c r="J76" s="271"/>
      <c r="K76" s="963" t="s">
        <v>5191</v>
      </c>
      <c r="L76" s="73"/>
      <c r="M76" s="2097" t="s">
        <v>5187</v>
      </c>
      <c r="N76" s="32">
        <v>45864</v>
      </c>
      <c r="O76" s="28"/>
      <c r="P76" s="40">
        <v>45876</v>
      </c>
      <c r="Q76" s="32">
        <v>45877</v>
      </c>
      <c r="R76" s="33"/>
    </row>
    <row r="77" spans="1:18" s="4" customFormat="1" ht="19.7" customHeight="1">
      <c r="A77" s="431" t="s">
        <v>42</v>
      </c>
      <c r="B77" s="2065"/>
      <c r="C77" s="1078">
        <f t="shared" si="3"/>
        <v>67</v>
      </c>
      <c r="D77" s="131" t="s">
        <v>55</v>
      </c>
      <c r="E77" s="131" t="s">
        <v>55</v>
      </c>
      <c r="F77" s="774" t="s">
        <v>3291</v>
      </c>
      <c r="G77" s="355">
        <v>3</v>
      </c>
      <c r="H77" s="355">
        <v>118</v>
      </c>
      <c r="I77" s="969">
        <f t="shared" si="2"/>
        <v>354</v>
      </c>
      <c r="J77" s="271"/>
      <c r="K77" s="963" t="s">
        <v>5094</v>
      </c>
      <c r="L77" s="73"/>
      <c r="M77" s="2097" t="s">
        <v>5187</v>
      </c>
      <c r="N77" s="32">
        <v>45864</v>
      </c>
      <c r="O77" s="28"/>
      <c r="P77" s="40">
        <v>45876</v>
      </c>
      <c r="Q77" s="32">
        <v>45877</v>
      </c>
      <c r="R77" s="33"/>
    </row>
    <row r="78" spans="1:18" s="4" customFormat="1" ht="19.7" customHeight="1">
      <c r="A78" s="431" t="s">
        <v>42</v>
      </c>
      <c r="B78" s="2065"/>
      <c r="C78" s="1078">
        <f t="shared" si="3"/>
        <v>68</v>
      </c>
      <c r="D78" s="131" t="s">
        <v>55</v>
      </c>
      <c r="E78" s="131" t="s">
        <v>55</v>
      </c>
      <c r="F78" s="774" t="s">
        <v>413</v>
      </c>
      <c r="G78" s="355">
        <v>3</v>
      </c>
      <c r="H78" s="355">
        <v>112</v>
      </c>
      <c r="I78" s="969">
        <f t="shared" si="2"/>
        <v>336</v>
      </c>
      <c r="J78" s="271"/>
      <c r="K78" s="963" t="s">
        <v>5094</v>
      </c>
      <c r="L78" s="73"/>
      <c r="M78" s="2097" t="s">
        <v>5187</v>
      </c>
      <c r="N78" s="32">
        <v>45864</v>
      </c>
      <c r="O78" s="28"/>
      <c r="P78" s="40">
        <v>45876</v>
      </c>
      <c r="Q78" s="32">
        <v>45877</v>
      </c>
      <c r="R78" s="33"/>
    </row>
    <row r="79" spans="1:18" s="4" customFormat="1" ht="19.7" customHeight="1">
      <c r="A79" s="398" t="s">
        <v>42</v>
      </c>
      <c r="B79" s="2065"/>
      <c r="C79" s="1078">
        <f t="shared" si="3"/>
        <v>69</v>
      </c>
      <c r="D79" s="28" t="s">
        <v>55</v>
      </c>
      <c r="E79" s="28" t="s">
        <v>55</v>
      </c>
      <c r="F79" s="1001" t="s">
        <v>570</v>
      </c>
      <c r="G79" s="954">
        <v>6</v>
      </c>
      <c r="H79" s="143">
        <v>77</v>
      </c>
      <c r="I79" s="955">
        <f t="shared" si="2"/>
        <v>462</v>
      </c>
      <c r="J79" s="457"/>
      <c r="K79" s="88" t="s">
        <v>571</v>
      </c>
      <c r="L79" s="73"/>
      <c r="M79" s="2097" t="s">
        <v>5187</v>
      </c>
      <c r="N79" s="32">
        <v>45864</v>
      </c>
      <c r="O79" s="28"/>
      <c r="P79" s="40">
        <v>45876</v>
      </c>
      <c r="Q79" s="32">
        <v>45877</v>
      </c>
      <c r="R79" s="33"/>
    </row>
    <row r="80" spans="1:18" s="4" customFormat="1" ht="19.7" customHeight="1">
      <c r="A80" s="431" t="s">
        <v>42</v>
      </c>
      <c r="B80" s="2065"/>
      <c r="C80" s="1078">
        <f t="shared" si="3"/>
        <v>70</v>
      </c>
      <c r="D80" s="131" t="s">
        <v>55</v>
      </c>
      <c r="E80" s="131" t="s">
        <v>55</v>
      </c>
      <c r="F80" s="774" t="s">
        <v>5192</v>
      </c>
      <c r="G80" s="355">
        <v>2</v>
      </c>
      <c r="H80" s="355">
        <v>227</v>
      </c>
      <c r="I80" s="158">
        <f t="shared" si="2"/>
        <v>454</v>
      </c>
      <c r="J80" s="271"/>
      <c r="K80" s="963" t="s">
        <v>4169</v>
      </c>
      <c r="L80" s="73"/>
      <c r="M80" s="2097" t="s">
        <v>5187</v>
      </c>
      <c r="N80" s="32">
        <v>45864</v>
      </c>
      <c r="O80" s="28"/>
      <c r="P80" s="40">
        <v>45876</v>
      </c>
      <c r="Q80" s="32">
        <v>45877</v>
      </c>
      <c r="R80" s="33"/>
    </row>
    <row r="81" spans="1:18" s="4" customFormat="1" ht="19.7" customHeight="1">
      <c r="A81" s="431" t="s">
        <v>42</v>
      </c>
      <c r="B81" s="2065"/>
      <c r="C81" s="1078">
        <f t="shared" si="3"/>
        <v>71</v>
      </c>
      <c r="D81" s="131" t="s">
        <v>55</v>
      </c>
      <c r="E81" s="131" t="s">
        <v>55</v>
      </c>
      <c r="F81" s="774" t="s">
        <v>4168</v>
      </c>
      <c r="G81" s="355">
        <v>3</v>
      </c>
      <c r="H81" s="355">
        <v>46</v>
      </c>
      <c r="I81" s="969">
        <f t="shared" si="2"/>
        <v>138</v>
      </c>
      <c r="J81" s="271"/>
      <c r="K81" s="963" t="s">
        <v>4783</v>
      </c>
      <c r="L81" s="73"/>
      <c r="M81" s="2097" t="s">
        <v>5187</v>
      </c>
      <c r="N81" s="32">
        <v>45864</v>
      </c>
      <c r="O81" s="28"/>
      <c r="P81" s="40">
        <v>45876</v>
      </c>
      <c r="Q81" s="32">
        <v>45877</v>
      </c>
      <c r="R81" s="33"/>
    </row>
    <row r="82" spans="1:18" s="4" customFormat="1" ht="19.7" customHeight="1">
      <c r="A82" s="431" t="s">
        <v>42</v>
      </c>
      <c r="B82" s="2065"/>
      <c r="C82" s="1078">
        <f t="shared" si="3"/>
        <v>72</v>
      </c>
      <c r="D82" s="131" t="s">
        <v>55</v>
      </c>
      <c r="E82" s="131" t="s">
        <v>55</v>
      </c>
      <c r="F82" s="774" t="s">
        <v>5193</v>
      </c>
      <c r="G82" s="355">
        <v>1</v>
      </c>
      <c r="H82" s="355">
        <v>256</v>
      </c>
      <c r="I82" s="969">
        <f t="shared" si="2"/>
        <v>256</v>
      </c>
      <c r="J82" s="271"/>
      <c r="K82" s="963" t="s">
        <v>1760</v>
      </c>
      <c r="L82" s="73"/>
      <c r="M82" s="2097" t="s">
        <v>5187</v>
      </c>
      <c r="N82" s="32">
        <v>45864</v>
      </c>
      <c r="O82" s="28"/>
      <c r="P82" s="40">
        <v>45876</v>
      </c>
      <c r="Q82" s="32">
        <v>45877</v>
      </c>
      <c r="R82" s="33"/>
    </row>
    <row r="83" spans="1:18" s="4" customFormat="1" ht="19.7" customHeight="1">
      <c r="A83" s="431" t="s">
        <v>42</v>
      </c>
      <c r="B83" s="2065"/>
      <c r="C83" s="1078">
        <f t="shared" si="3"/>
        <v>73</v>
      </c>
      <c r="D83" s="131" t="s">
        <v>55</v>
      </c>
      <c r="E83" s="131" t="s">
        <v>55</v>
      </c>
      <c r="F83" s="774" t="s">
        <v>5194</v>
      </c>
      <c r="G83" s="355">
        <v>1</v>
      </c>
      <c r="H83" s="355">
        <v>156</v>
      </c>
      <c r="I83" s="969">
        <f t="shared" si="2"/>
        <v>156</v>
      </c>
      <c r="J83" s="271"/>
      <c r="K83" s="963" t="s">
        <v>1760</v>
      </c>
      <c r="L83" s="73"/>
      <c r="M83" s="2097" t="s">
        <v>5187</v>
      </c>
      <c r="N83" s="32">
        <v>45864</v>
      </c>
      <c r="O83" s="28"/>
      <c r="P83" s="40">
        <v>45876</v>
      </c>
      <c r="Q83" s="32">
        <v>45877</v>
      </c>
      <c r="R83" s="33"/>
    </row>
    <row r="84" spans="1:18" s="4" customFormat="1" ht="19.7" customHeight="1">
      <c r="A84" s="431" t="s">
        <v>109</v>
      </c>
      <c r="B84" s="2065"/>
      <c r="C84" s="1078">
        <f t="shared" si="3"/>
        <v>74</v>
      </c>
      <c r="D84" s="28" t="s">
        <v>61</v>
      </c>
      <c r="E84" s="28" t="s">
        <v>55</v>
      </c>
      <c r="F84" s="774" t="s">
        <v>5195</v>
      </c>
      <c r="G84" s="355">
        <v>1</v>
      </c>
      <c r="H84" s="355">
        <v>4937</v>
      </c>
      <c r="I84" s="969">
        <f t="shared" si="2"/>
        <v>4937</v>
      </c>
      <c r="J84" s="271"/>
      <c r="K84" s="963" t="s">
        <v>5196</v>
      </c>
      <c r="L84" s="73"/>
      <c r="M84" s="2097" t="s">
        <v>5187</v>
      </c>
      <c r="N84" s="32">
        <v>45864</v>
      </c>
      <c r="O84" s="28"/>
      <c r="P84" s="40">
        <v>45876</v>
      </c>
      <c r="Q84" s="32">
        <v>45877</v>
      </c>
      <c r="R84" s="33"/>
    </row>
    <row r="85" spans="1:18" s="4" customFormat="1" ht="19.7" customHeight="1">
      <c r="A85" s="431" t="s">
        <v>42</v>
      </c>
      <c r="B85" s="2065"/>
      <c r="C85" s="1078">
        <f t="shared" si="3"/>
        <v>75</v>
      </c>
      <c r="D85" s="131" t="s">
        <v>55</v>
      </c>
      <c r="E85" s="131" t="s">
        <v>55</v>
      </c>
      <c r="F85" s="774" t="s">
        <v>3287</v>
      </c>
      <c r="G85" s="355">
        <v>2</v>
      </c>
      <c r="H85" s="355">
        <v>15</v>
      </c>
      <c r="I85" s="969">
        <f t="shared" si="2"/>
        <v>30</v>
      </c>
      <c r="J85" s="271"/>
      <c r="K85" s="963" t="s">
        <v>5191</v>
      </c>
      <c r="L85" s="73"/>
      <c r="M85" s="2097" t="s">
        <v>5187</v>
      </c>
      <c r="N85" s="32">
        <v>45864</v>
      </c>
      <c r="O85" s="28"/>
      <c r="P85" s="40">
        <v>45876</v>
      </c>
      <c r="Q85" s="32">
        <v>45877</v>
      </c>
      <c r="R85" s="33"/>
    </row>
    <row r="86" spans="1:18" s="4" customFormat="1" ht="19.7" customHeight="1">
      <c r="A86" s="431" t="s">
        <v>42</v>
      </c>
      <c r="B86" s="2065"/>
      <c r="C86" s="1078">
        <f t="shared" si="3"/>
        <v>76</v>
      </c>
      <c r="D86" s="131" t="s">
        <v>55</v>
      </c>
      <c r="E86" s="131" t="s">
        <v>55</v>
      </c>
      <c r="F86" s="774" t="s">
        <v>5197</v>
      </c>
      <c r="G86" s="355">
        <v>2</v>
      </c>
      <c r="H86" s="355">
        <v>83</v>
      </c>
      <c r="I86" s="158">
        <f t="shared" si="2"/>
        <v>166</v>
      </c>
      <c r="J86" s="271"/>
      <c r="K86" s="963"/>
      <c r="L86" s="73"/>
      <c r="M86" s="2097" t="s">
        <v>5187</v>
      </c>
      <c r="N86" s="32">
        <v>45864</v>
      </c>
      <c r="O86" s="28"/>
      <c r="P86" s="40">
        <v>45876</v>
      </c>
      <c r="Q86" s="32">
        <v>45877</v>
      </c>
      <c r="R86" s="33"/>
    </row>
    <row r="87" spans="1:18" s="4" customFormat="1" ht="19.7" customHeight="1">
      <c r="A87" s="398" t="s">
        <v>42</v>
      </c>
      <c r="B87" s="2065"/>
      <c r="C87" s="1078">
        <f t="shared" si="3"/>
        <v>77</v>
      </c>
      <c r="D87" s="28" t="s">
        <v>55</v>
      </c>
      <c r="E87" s="28" t="s">
        <v>55</v>
      </c>
      <c r="F87" s="1001" t="s">
        <v>570</v>
      </c>
      <c r="G87" s="954">
        <v>4</v>
      </c>
      <c r="H87" s="143">
        <v>77</v>
      </c>
      <c r="I87" s="955">
        <f t="shared" si="2"/>
        <v>308</v>
      </c>
      <c r="J87" s="457"/>
      <c r="K87" s="88" t="s">
        <v>571</v>
      </c>
      <c r="L87" s="73"/>
      <c r="M87" s="2097" t="s">
        <v>5187</v>
      </c>
      <c r="N87" s="32">
        <v>45864</v>
      </c>
      <c r="O87" s="28"/>
      <c r="P87" s="40">
        <v>45876</v>
      </c>
      <c r="Q87" s="32">
        <v>45877</v>
      </c>
      <c r="R87" s="33"/>
    </row>
    <row r="88" spans="1:18" s="4" customFormat="1" ht="19.7" customHeight="1">
      <c r="A88" s="431" t="s">
        <v>42</v>
      </c>
      <c r="B88" s="2065"/>
      <c r="C88" s="1078">
        <f t="shared" si="3"/>
        <v>78</v>
      </c>
      <c r="D88" s="131" t="s">
        <v>55</v>
      </c>
      <c r="E88" s="131" t="s">
        <v>55</v>
      </c>
      <c r="F88" s="2101" t="s">
        <v>411</v>
      </c>
      <c r="G88" s="355">
        <v>4</v>
      </c>
      <c r="H88" s="355">
        <v>105</v>
      </c>
      <c r="I88" s="969">
        <f t="shared" si="2"/>
        <v>420</v>
      </c>
      <c r="J88" s="271"/>
      <c r="K88" s="963" t="s">
        <v>5094</v>
      </c>
      <c r="L88" s="73"/>
      <c r="M88" s="2097" t="s">
        <v>5187</v>
      </c>
      <c r="N88" s="32">
        <v>45864</v>
      </c>
      <c r="O88" s="28"/>
      <c r="P88" s="40">
        <v>45876</v>
      </c>
      <c r="Q88" s="32">
        <v>45877</v>
      </c>
      <c r="R88" s="33"/>
    </row>
    <row r="89" spans="1:18" s="4" customFormat="1" ht="19.7" customHeight="1">
      <c r="A89" s="431" t="s">
        <v>42</v>
      </c>
      <c r="B89" s="2065"/>
      <c r="C89" s="1078">
        <f t="shared" si="3"/>
        <v>79</v>
      </c>
      <c r="D89" s="131" t="s">
        <v>55</v>
      </c>
      <c r="E89" s="131" t="s">
        <v>55</v>
      </c>
      <c r="F89" s="2101" t="s">
        <v>608</v>
      </c>
      <c r="G89" s="355">
        <v>4</v>
      </c>
      <c r="H89" s="355">
        <v>112</v>
      </c>
      <c r="I89" s="969">
        <f t="shared" si="2"/>
        <v>448</v>
      </c>
      <c r="J89" s="271"/>
      <c r="K89" s="963" t="s">
        <v>5094</v>
      </c>
      <c r="L89" s="73"/>
      <c r="M89" s="2097" t="s">
        <v>5187</v>
      </c>
      <c r="N89" s="32">
        <v>45864</v>
      </c>
      <c r="O89" s="28"/>
      <c r="P89" s="40">
        <v>45876</v>
      </c>
      <c r="Q89" s="32">
        <v>45877</v>
      </c>
      <c r="R89" s="33"/>
    </row>
    <row r="90" spans="1:18" s="4" customFormat="1" ht="19.7" customHeight="1">
      <c r="A90" s="27"/>
      <c r="B90" s="27"/>
      <c r="C90" s="28"/>
      <c r="D90" s="131"/>
      <c r="E90" s="131"/>
      <c r="F90" s="156"/>
      <c r="G90" s="157"/>
      <c r="H90" s="157"/>
      <c r="I90" s="159"/>
      <c r="J90" s="271"/>
      <c r="K90" s="963"/>
      <c r="L90" s="73"/>
      <c r="M90" s="1165"/>
      <c r="N90" s="32"/>
      <c r="O90" s="28"/>
      <c r="P90" s="40"/>
      <c r="Q90" s="32"/>
      <c r="R90" s="33"/>
    </row>
    <row r="91" spans="1:18" s="4" customFormat="1" ht="19.7" customHeight="1">
      <c r="A91" s="27"/>
      <c r="B91" s="27"/>
      <c r="C91" s="28"/>
      <c r="D91" s="28"/>
      <c r="E91" s="28"/>
      <c r="F91" s="306">
        <f>SUM(I11:I90)</f>
        <v>241855</v>
      </c>
      <c r="G91" s="27"/>
      <c r="H91" s="27"/>
      <c r="I91" s="31"/>
      <c r="J91" s="217"/>
      <c r="K91" s="27"/>
      <c r="L91" s="27"/>
      <c r="M91" s="27"/>
      <c r="N91" s="32"/>
      <c r="O91" s="28"/>
      <c r="P91" s="27"/>
      <c r="Q91" s="32"/>
      <c r="R91" s="33"/>
    </row>
    <row r="92" spans="1:18" s="4" customFormat="1" ht="19.7" customHeight="1">
      <c r="A92" s="27"/>
      <c r="B92" s="27"/>
      <c r="C92" s="28"/>
      <c r="D92" s="28"/>
      <c r="E92" s="28"/>
      <c r="F92" s="173"/>
      <c r="G92" s="27"/>
      <c r="H92" s="27"/>
      <c r="I92" s="31"/>
      <c r="J92" s="217"/>
      <c r="K92" s="27"/>
      <c r="L92" s="27"/>
      <c r="M92" s="27"/>
      <c r="N92" s="32"/>
      <c r="O92" s="28"/>
      <c r="P92" s="27"/>
      <c r="Q92" s="32"/>
      <c r="R92" s="33"/>
    </row>
    <row r="93" spans="1:18" s="4" customFormat="1" ht="19.7" customHeight="1">
      <c r="A93" s="27"/>
      <c r="B93" s="27"/>
      <c r="C93" s="28"/>
      <c r="D93" s="28"/>
      <c r="E93" s="28"/>
      <c r="F93" s="173"/>
      <c r="G93" s="27"/>
      <c r="H93" s="27"/>
      <c r="I93" s="31"/>
      <c r="J93" s="217"/>
      <c r="K93" s="27"/>
      <c r="L93" s="27"/>
      <c r="M93" s="27"/>
      <c r="N93" s="32"/>
      <c r="O93" s="28"/>
      <c r="P93" s="27"/>
      <c r="Q93" s="32"/>
      <c r="R93" s="33"/>
    </row>
    <row r="94" spans="1:18" s="4" customFormat="1" ht="19.7" customHeight="1">
      <c r="A94" s="27"/>
      <c r="B94" s="27"/>
      <c r="C94" s="28"/>
      <c r="D94" s="28"/>
      <c r="E94" s="28"/>
      <c r="F94" s="27"/>
      <c r="G94" s="27"/>
      <c r="H94" s="27"/>
      <c r="I94" s="31"/>
      <c r="J94" s="217"/>
      <c r="K94" s="27"/>
      <c r="L94" s="27"/>
      <c r="M94" s="27"/>
      <c r="N94" s="32"/>
      <c r="O94" s="28"/>
      <c r="P94" s="27"/>
      <c r="Q94" s="32"/>
      <c r="R94" s="33"/>
    </row>
    <row r="95" spans="1:18" s="4" customFormat="1" ht="19.7" customHeight="1">
      <c r="A95" s="27"/>
      <c r="B95" s="27"/>
      <c r="C95" s="616" t="s">
        <v>1032</v>
      </c>
      <c r="D95" s="617"/>
      <c r="E95" s="617"/>
      <c r="F95" s="618"/>
      <c r="G95" s="257"/>
      <c r="H95" s="257"/>
      <c r="I95" s="257"/>
      <c r="J95" s="135"/>
      <c r="K95" s="312"/>
      <c r="L95" s="27"/>
      <c r="M95" s="27"/>
      <c r="N95" s="32"/>
      <c r="O95" s="28"/>
      <c r="P95" s="27"/>
      <c r="Q95" s="32"/>
      <c r="R95" s="33"/>
    </row>
    <row r="96" spans="1:18" s="4" customFormat="1" ht="19.7" customHeight="1">
      <c r="A96" s="398" t="s">
        <v>109</v>
      </c>
      <c r="B96" s="2065"/>
      <c r="C96" s="619">
        <f>+C89+1</f>
        <v>80</v>
      </c>
      <c r="D96" s="398" t="s">
        <v>55</v>
      </c>
      <c r="E96" s="398" t="s">
        <v>55</v>
      </c>
      <c r="F96" s="729" t="s">
        <v>1612</v>
      </c>
      <c r="G96" s="112">
        <v>2</v>
      </c>
      <c r="H96" s="230">
        <v>861</v>
      </c>
      <c r="I96" s="230">
        <f t="shared" ref="I96:I112" si="4">G96*H96</f>
        <v>1722</v>
      </c>
      <c r="J96" s="87"/>
      <c r="K96" s="73" t="s">
        <v>2264</v>
      </c>
      <c r="L96" s="630"/>
      <c r="M96" s="2097" t="s">
        <v>5187</v>
      </c>
      <c r="N96" s="32">
        <v>45864</v>
      </c>
      <c r="O96" s="28"/>
      <c r="P96" s="40">
        <v>45876</v>
      </c>
      <c r="Q96" s="32">
        <v>45877</v>
      </c>
      <c r="R96" s="33"/>
    </row>
    <row r="97" spans="1:18" s="4" customFormat="1" ht="19.7" customHeight="1">
      <c r="A97" s="398" t="s">
        <v>42</v>
      </c>
      <c r="B97" s="2065"/>
      <c r="C97" s="619">
        <f t="shared" ref="C97:C112" si="5">+C96+1</f>
        <v>81</v>
      </c>
      <c r="D97" s="398" t="s">
        <v>55</v>
      </c>
      <c r="E97" s="398" t="s">
        <v>55</v>
      </c>
      <c r="F97" s="723" t="s">
        <v>137</v>
      </c>
      <c r="G97" s="2106">
        <v>2</v>
      </c>
      <c r="H97" s="230">
        <v>287</v>
      </c>
      <c r="I97" s="230">
        <f t="shared" si="4"/>
        <v>574</v>
      </c>
      <c r="J97" s="257"/>
      <c r="K97" s="136" t="s">
        <v>2265</v>
      </c>
      <c r="L97" s="630"/>
      <c r="M97" s="2097" t="s">
        <v>5187</v>
      </c>
      <c r="N97" s="32">
        <v>45864</v>
      </c>
      <c r="O97" s="28"/>
      <c r="P97" s="40">
        <v>45876</v>
      </c>
      <c r="Q97" s="32">
        <v>45877</v>
      </c>
      <c r="R97" s="33"/>
    </row>
    <row r="98" spans="1:18" s="4" customFormat="1" ht="19.7" customHeight="1">
      <c r="A98" s="398" t="s">
        <v>42</v>
      </c>
      <c r="B98" s="2065"/>
      <c r="C98" s="619">
        <f t="shared" si="5"/>
        <v>82</v>
      </c>
      <c r="D98" s="398" t="s">
        <v>55</v>
      </c>
      <c r="E98" s="398" t="s">
        <v>55</v>
      </c>
      <c r="F98" s="723" t="s">
        <v>1618</v>
      </c>
      <c r="G98" s="2106">
        <v>1</v>
      </c>
      <c r="H98" s="1000">
        <v>316</v>
      </c>
      <c r="I98" s="230">
        <f t="shared" si="4"/>
        <v>316</v>
      </c>
      <c r="J98" s="257"/>
      <c r="K98" s="1036" t="s">
        <v>1619</v>
      </c>
      <c r="L98" s="630"/>
      <c r="M98" s="2097" t="s">
        <v>5187</v>
      </c>
      <c r="N98" s="32">
        <v>45864</v>
      </c>
      <c r="O98" s="28"/>
      <c r="P98" s="40">
        <v>45876</v>
      </c>
      <c r="Q98" s="32">
        <v>45877</v>
      </c>
      <c r="R98" s="33"/>
    </row>
    <row r="99" spans="1:18" s="4" customFormat="1" ht="19.7" customHeight="1">
      <c r="A99" s="398" t="s">
        <v>42</v>
      </c>
      <c r="B99" s="2065"/>
      <c r="C99" s="619">
        <f t="shared" si="5"/>
        <v>83</v>
      </c>
      <c r="D99" s="398" t="s">
        <v>55</v>
      </c>
      <c r="E99" s="398" t="s">
        <v>55</v>
      </c>
      <c r="F99" s="723" t="s">
        <v>2266</v>
      </c>
      <c r="G99" s="2107">
        <v>1</v>
      </c>
      <c r="H99" s="230">
        <v>40</v>
      </c>
      <c r="I99" s="922">
        <f t="shared" si="4"/>
        <v>40</v>
      </c>
      <c r="J99" s="135"/>
      <c r="K99" s="136" t="s">
        <v>2267</v>
      </c>
      <c r="L99" s="630"/>
      <c r="M99" s="2097" t="s">
        <v>5187</v>
      </c>
      <c r="N99" s="32">
        <v>45864</v>
      </c>
      <c r="O99" s="28"/>
      <c r="P99" s="40">
        <v>45876</v>
      </c>
      <c r="Q99" s="32">
        <v>45877</v>
      </c>
      <c r="R99" s="33"/>
    </row>
    <row r="100" spans="1:18" s="4" customFormat="1" ht="19.7" customHeight="1">
      <c r="A100" s="398" t="s">
        <v>42</v>
      </c>
      <c r="B100" s="2065"/>
      <c r="C100" s="619">
        <f t="shared" si="5"/>
        <v>84</v>
      </c>
      <c r="D100" s="398" t="s">
        <v>55</v>
      </c>
      <c r="E100" s="398" t="s">
        <v>55</v>
      </c>
      <c r="F100" s="723" t="s">
        <v>2268</v>
      </c>
      <c r="G100" s="2106">
        <v>1</v>
      </c>
      <c r="H100" s="230">
        <v>45</v>
      </c>
      <c r="I100" s="922">
        <f t="shared" si="4"/>
        <v>45</v>
      </c>
      <c r="J100" s="31"/>
      <c r="K100" s="136" t="s">
        <v>2267</v>
      </c>
      <c r="L100" s="630"/>
      <c r="M100" s="2097" t="s">
        <v>5187</v>
      </c>
      <c r="N100" s="32">
        <v>45864</v>
      </c>
      <c r="O100" s="28"/>
      <c r="P100" s="40">
        <v>45876</v>
      </c>
      <c r="Q100" s="32">
        <v>45877</v>
      </c>
      <c r="R100" s="33"/>
    </row>
    <row r="101" spans="1:18" s="4" customFormat="1" ht="19.7" customHeight="1">
      <c r="A101" s="398" t="s">
        <v>123</v>
      </c>
      <c r="B101" s="2065"/>
      <c r="C101" s="619">
        <f>+C100+1</f>
        <v>85</v>
      </c>
      <c r="D101" s="410" t="s">
        <v>55</v>
      </c>
      <c r="E101" s="410" t="s">
        <v>55</v>
      </c>
      <c r="F101" s="729" t="s">
        <v>2269</v>
      </c>
      <c r="G101" s="2108">
        <v>1</v>
      </c>
      <c r="H101" s="237">
        <v>4258</v>
      </c>
      <c r="I101" s="230">
        <f t="shared" si="4"/>
        <v>4258</v>
      </c>
      <c r="J101" s="147"/>
      <c r="K101" s="73" t="s">
        <v>2270</v>
      </c>
      <c r="L101" s="630"/>
      <c r="M101" s="2097" t="s">
        <v>5187</v>
      </c>
      <c r="N101" s="32">
        <v>45864</v>
      </c>
      <c r="O101" s="28"/>
      <c r="P101" s="40">
        <v>45876</v>
      </c>
      <c r="Q101" s="32">
        <v>45877</v>
      </c>
      <c r="R101" s="33"/>
    </row>
    <row r="102" spans="1:18" s="4" customFormat="1" ht="19.7" customHeight="1">
      <c r="A102" s="398" t="s">
        <v>123</v>
      </c>
      <c r="B102" s="2065"/>
      <c r="C102" s="619">
        <f t="shared" si="5"/>
        <v>86</v>
      </c>
      <c r="D102" s="410" t="s">
        <v>55</v>
      </c>
      <c r="E102" s="410" t="s">
        <v>55</v>
      </c>
      <c r="F102" s="729" t="s">
        <v>1625</v>
      </c>
      <c r="G102" s="355">
        <v>1</v>
      </c>
      <c r="H102" s="237">
        <v>1810</v>
      </c>
      <c r="I102" s="230">
        <f t="shared" si="4"/>
        <v>1810</v>
      </c>
      <c r="J102" s="87"/>
      <c r="K102" s="73" t="s">
        <v>1626</v>
      </c>
      <c r="L102" s="630"/>
      <c r="M102" s="2097" t="s">
        <v>5187</v>
      </c>
      <c r="N102" s="32">
        <v>45864</v>
      </c>
      <c r="O102" s="28"/>
      <c r="P102" s="40">
        <v>45876</v>
      </c>
      <c r="Q102" s="32">
        <v>45877</v>
      </c>
      <c r="R102" s="33"/>
    </row>
    <row r="103" spans="1:18" s="4" customFormat="1" ht="19.7" customHeight="1">
      <c r="A103" s="398" t="s">
        <v>42</v>
      </c>
      <c r="B103" s="2065"/>
      <c r="C103" s="619">
        <f t="shared" si="5"/>
        <v>87</v>
      </c>
      <c r="D103" s="410" t="s">
        <v>2271</v>
      </c>
      <c r="E103" s="410" t="s">
        <v>55</v>
      </c>
      <c r="F103" s="729" t="s">
        <v>1627</v>
      </c>
      <c r="G103" s="355">
        <v>4</v>
      </c>
      <c r="H103" s="237">
        <v>50</v>
      </c>
      <c r="I103" s="230">
        <f t="shared" si="4"/>
        <v>200</v>
      </c>
      <c r="J103" s="87"/>
      <c r="K103" s="73" t="s">
        <v>1628</v>
      </c>
      <c r="L103" s="630"/>
      <c r="M103" s="2097" t="s">
        <v>5187</v>
      </c>
      <c r="N103" s="32">
        <v>45864</v>
      </c>
      <c r="O103" s="28"/>
      <c r="P103" s="40">
        <v>45876</v>
      </c>
      <c r="Q103" s="32">
        <v>45877</v>
      </c>
      <c r="R103" s="33"/>
    </row>
    <row r="104" spans="1:18" s="4" customFormat="1" ht="19.7" customHeight="1">
      <c r="A104" s="398" t="s">
        <v>109</v>
      </c>
      <c r="B104" s="2065"/>
      <c r="C104" s="619">
        <f>+C103+1</f>
        <v>88</v>
      </c>
      <c r="D104" s="398" t="s">
        <v>55</v>
      </c>
      <c r="E104" s="398" t="s">
        <v>55</v>
      </c>
      <c r="F104" s="1001" t="s">
        <v>5116</v>
      </c>
      <c r="G104" s="112">
        <v>1</v>
      </c>
      <c r="H104" s="230">
        <v>702</v>
      </c>
      <c r="I104" s="230">
        <f t="shared" si="4"/>
        <v>702</v>
      </c>
      <c r="J104" s="87"/>
      <c r="K104" s="73" t="s">
        <v>5117</v>
      </c>
      <c r="L104" s="630"/>
      <c r="M104" s="2097" t="s">
        <v>5187</v>
      </c>
      <c r="N104" s="32">
        <v>45864</v>
      </c>
      <c r="O104" s="28"/>
      <c r="P104" s="40">
        <v>45876</v>
      </c>
      <c r="Q104" s="32">
        <v>45877</v>
      </c>
      <c r="R104" s="33"/>
    </row>
    <row r="105" spans="1:18" s="4" customFormat="1" ht="19.7" customHeight="1">
      <c r="A105" s="398" t="s">
        <v>42</v>
      </c>
      <c r="B105" s="2065"/>
      <c r="C105" s="619">
        <f t="shared" si="5"/>
        <v>89</v>
      </c>
      <c r="D105" s="398" t="s">
        <v>55</v>
      </c>
      <c r="E105" s="398" t="s">
        <v>55</v>
      </c>
      <c r="F105" s="1001" t="s">
        <v>1630</v>
      </c>
      <c r="G105" s="112">
        <v>1</v>
      </c>
      <c r="H105" s="230">
        <v>205</v>
      </c>
      <c r="I105" s="230">
        <f t="shared" si="4"/>
        <v>205</v>
      </c>
      <c r="J105" s="87"/>
      <c r="K105" s="73" t="s">
        <v>2273</v>
      </c>
      <c r="L105" s="630"/>
      <c r="M105" s="2097" t="s">
        <v>5187</v>
      </c>
      <c r="N105" s="32">
        <v>45864</v>
      </c>
      <c r="O105" s="28"/>
      <c r="P105" s="40">
        <v>45876</v>
      </c>
      <c r="Q105" s="32">
        <v>45877</v>
      </c>
      <c r="R105" s="33"/>
    </row>
    <row r="106" spans="1:18" s="4" customFormat="1" ht="19.7" customHeight="1">
      <c r="A106" s="398" t="s">
        <v>42</v>
      </c>
      <c r="B106" s="2065"/>
      <c r="C106" s="619">
        <f>+C105+1</f>
        <v>90</v>
      </c>
      <c r="D106" s="398" t="s">
        <v>55</v>
      </c>
      <c r="E106" s="398" t="s">
        <v>55</v>
      </c>
      <c r="F106" s="1001" t="s">
        <v>1632</v>
      </c>
      <c r="G106" s="112">
        <v>4</v>
      </c>
      <c r="H106" s="230">
        <v>77</v>
      </c>
      <c r="I106" s="230">
        <f t="shared" si="4"/>
        <v>308</v>
      </c>
      <c r="J106" s="87"/>
      <c r="K106" s="73" t="s">
        <v>1633</v>
      </c>
      <c r="L106" s="630"/>
      <c r="M106" s="2097" t="s">
        <v>5187</v>
      </c>
      <c r="N106" s="32">
        <v>45864</v>
      </c>
      <c r="O106" s="28"/>
      <c r="P106" s="40">
        <v>45876</v>
      </c>
      <c r="Q106" s="32">
        <v>45877</v>
      </c>
      <c r="R106" s="33"/>
    </row>
    <row r="107" spans="1:18" s="4" customFormat="1" ht="19.7" customHeight="1">
      <c r="A107" s="398" t="s">
        <v>42</v>
      </c>
      <c r="B107" s="2065"/>
      <c r="C107" s="619">
        <f>+C106+1</f>
        <v>91</v>
      </c>
      <c r="D107" s="398" t="s">
        <v>55</v>
      </c>
      <c r="E107" s="398" t="s">
        <v>55</v>
      </c>
      <c r="F107" s="1001" t="s">
        <v>1634</v>
      </c>
      <c r="G107" s="112">
        <v>1</v>
      </c>
      <c r="H107" s="230">
        <v>2484</v>
      </c>
      <c r="I107" s="230">
        <f t="shared" si="4"/>
        <v>2484</v>
      </c>
      <c r="J107" s="87"/>
      <c r="K107" s="73" t="s">
        <v>1635</v>
      </c>
      <c r="L107" s="630"/>
      <c r="M107" s="2097" t="s">
        <v>5187</v>
      </c>
      <c r="N107" s="32">
        <v>45864</v>
      </c>
      <c r="O107" s="28"/>
      <c r="P107" s="40">
        <v>45876</v>
      </c>
      <c r="Q107" s="32">
        <v>45877</v>
      </c>
      <c r="R107" s="33"/>
    </row>
    <row r="108" spans="1:18" s="4" customFormat="1" ht="19.7" customHeight="1">
      <c r="A108" s="398" t="s">
        <v>42</v>
      </c>
      <c r="B108" s="2065"/>
      <c r="C108" s="619">
        <f t="shared" si="5"/>
        <v>92</v>
      </c>
      <c r="D108" s="398" t="s">
        <v>55</v>
      </c>
      <c r="E108" s="398" t="s">
        <v>55</v>
      </c>
      <c r="F108" s="1001" t="s">
        <v>1636</v>
      </c>
      <c r="G108" s="112">
        <v>1</v>
      </c>
      <c r="H108" s="230">
        <v>297</v>
      </c>
      <c r="I108" s="230">
        <f t="shared" si="4"/>
        <v>297</v>
      </c>
      <c r="J108" s="87"/>
      <c r="K108" s="73" t="s">
        <v>2274</v>
      </c>
      <c r="L108" s="630"/>
      <c r="M108" s="2097" t="s">
        <v>5187</v>
      </c>
      <c r="N108" s="32">
        <v>45864</v>
      </c>
      <c r="O108" s="28"/>
      <c r="P108" s="40">
        <v>45876</v>
      </c>
      <c r="Q108" s="32">
        <v>45877</v>
      </c>
      <c r="R108" s="33"/>
    </row>
    <row r="109" spans="1:18" s="4" customFormat="1" ht="19.7" customHeight="1">
      <c r="A109" s="398" t="s">
        <v>42</v>
      </c>
      <c r="B109" s="2065"/>
      <c r="C109" s="619">
        <f t="shared" si="5"/>
        <v>93</v>
      </c>
      <c r="D109" s="398" t="s">
        <v>55</v>
      </c>
      <c r="E109" s="398" t="s">
        <v>55</v>
      </c>
      <c r="F109" s="1001" t="s">
        <v>1638</v>
      </c>
      <c r="G109" s="112">
        <v>1</v>
      </c>
      <c r="H109" s="230">
        <v>871</v>
      </c>
      <c r="I109" s="230">
        <f t="shared" si="4"/>
        <v>871</v>
      </c>
      <c r="J109" s="87"/>
      <c r="K109" s="73" t="s">
        <v>1639</v>
      </c>
      <c r="L109" s="1003"/>
      <c r="M109" s="2097" t="s">
        <v>5187</v>
      </c>
      <c r="N109" s="32">
        <v>45864</v>
      </c>
      <c r="O109" s="28"/>
      <c r="P109" s="40">
        <v>45876</v>
      </c>
      <c r="Q109" s="32">
        <v>45877</v>
      </c>
      <c r="R109" s="33"/>
    </row>
    <row r="110" spans="1:18" s="4" customFormat="1" ht="19.7" customHeight="1">
      <c r="A110" s="398" t="s">
        <v>42</v>
      </c>
      <c r="B110" s="2065"/>
      <c r="C110" s="619">
        <f t="shared" si="5"/>
        <v>94</v>
      </c>
      <c r="D110" s="398" t="s">
        <v>55</v>
      </c>
      <c r="E110" s="398" t="s">
        <v>55</v>
      </c>
      <c r="F110" s="1001" t="s">
        <v>1640</v>
      </c>
      <c r="G110" s="112">
        <v>2</v>
      </c>
      <c r="H110" s="230">
        <v>455</v>
      </c>
      <c r="I110" s="230">
        <f t="shared" si="4"/>
        <v>910</v>
      </c>
      <c r="J110" s="87"/>
      <c r="K110" s="73" t="s">
        <v>1641</v>
      </c>
      <c r="L110" s="1003"/>
      <c r="M110" s="2097" t="s">
        <v>5187</v>
      </c>
      <c r="N110" s="32">
        <v>45864</v>
      </c>
      <c r="O110" s="28"/>
      <c r="P110" s="40">
        <v>45876</v>
      </c>
      <c r="Q110" s="32">
        <v>45877</v>
      </c>
      <c r="R110" s="33"/>
    </row>
    <row r="111" spans="1:18" s="4" customFormat="1" ht="19.7" customHeight="1">
      <c r="A111" s="398" t="s">
        <v>54</v>
      </c>
      <c r="B111" s="2065"/>
      <c r="C111" s="619">
        <f>+C110+1</f>
        <v>95</v>
      </c>
      <c r="D111" s="484" t="s">
        <v>61</v>
      </c>
      <c r="E111" s="398" t="s">
        <v>55</v>
      </c>
      <c r="F111" s="1001" t="s">
        <v>4600</v>
      </c>
      <c r="G111" s="112">
        <v>1</v>
      </c>
      <c r="H111" s="230">
        <v>7839</v>
      </c>
      <c r="I111" s="230">
        <f t="shared" si="4"/>
        <v>7839</v>
      </c>
      <c r="J111" s="87"/>
      <c r="K111" s="73" t="s">
        <v>4601</v>
      </c>
      <c r="L111" s="634"/>
      <c r="M111" s="2097" t="s">
        <v>5187</v>
      </c>
      <c r="N111" s="32">
        <v>45864</v>
      </c>
      <c r="O111" s="28"/>
      <c r="P111" s="40">
        <v>45876</v>
      </c>
      <c r="Q111" s="32">
        <v>45877</v>
      </c>
      <c r="R111" s="33"/>
    </row>
    <row r="112" spans="1:18" s="4" customFormat="1" ht="19.7" customHeight="1">
      <c r="A112" s="398"/>
      <c r="B112" s="2065"/>
      <c r="C112" s="619">
        <f t="shared" si="5"/>
        <v>96</v>
      </c>
      <c r="D112" s="1318" t="s">
        <v>376</v>
      </c>
      <c r="E112" s="1321" t="s">
        <v>55</v>
      </c>
      <c r="F112" s="2109" t="s">
        <v>3277</v>
      </c>
      <c r="G112" s="1321">
        <v>1</v>
      </c>
      <c r="H112" s="230">
        <v>2533</v>
      </c>
      <c r="I112" s="230">
        <f t="shared" si="4"/>
        <v>2533</v>
      </c>
      <c r="J112" s="87"/>
      <c r="K112" s="73" t="s">
        <v>3278</v>
      </c>
      <c r="L112" s="634"/>
      <c r="M112" s="2097" t="s">
        <v>5187</v>
      </c>
      <c r="N112" s="32">
        <v>45864</v>
      </c>
      <c r="O112" s="28"/>
      <c r="P112" s="40">
        <v>45876</v>
      </c>
      <c r="Q112" s="32">
        <v>45877</v>
      </c>
      <c r="R112" s="33"/>
    </row>
    <row r="113" spans="1:18" s="4" customFormat="1" ht="19.7" customHeight="1">
      <c r="A113" s="27"/>
      <c r="B113" s="27"/>
      <c r="C113" s="28"/>
      <c r="D113" s="72"/>
      <c r="E113" s="72"/>
      <c r="F113" s="320"/>
      <c r="G113" s="72"/>
      <c r="H113" s="341"/>
      <c r="I113" s="445"/>
      <c r="J113" s="342"/>
      <c r="K113" s="320"/>
      <c r="L113" s="27"/>
      <c r="M113" s="27"/>
      <c r="N113" s="32"/>
      <c r="O113" s="28"/>
      <c r="P113" s="27"/>
      <c r="Q113" s="32"/>
      <c r="R113" s="33"/>
    </row>
    <row r="114" spans="1:18" s="4" customFormat="1" ht="19.7" customHeight="1">
      <c r="A114" s="27"/>
      <c r="B114" s="27"/>
      <c r="C114" s="343"/>
      <c r="D114" s="28"/>
      <c r="E114" s="28"/>
      <c r="F114" s="306">
        <f>SUM(I96:I113)</f>
        <v>25114</v>
      </c>
      <c r="G114" s="27"/>
      <c r="H114" s="257"/>
      <c r="I114" s="257"/>
      <c r="J114" s="31"/>
      <c r="K114" s="73"/>
      <c r="L114" s="27"/>
      <c r="M114" s="27"/>
      <c r="N114" s="32"/>
      <c r="O114" s="28"/>
      <c r="P114" s="27"/>
      <c r="Q114" s="32"/>
      <c r="R114" s="33"/>
    </row>
    <row r="115" spans="1:18" s="4" customFormat="1" ht="19.7" customHeight="1">
      <c r="A115" s="27"/>
      <c r="B115" s="27"/>
      <c r="C115" s="28"/>
      <c r="D115" s="28"/>
      <c r="E115" s="28"/>
      <c r="F115" s="27"/>
      <c r="G115" s="27"/>
      <c r="H115" s="27"/>
      <c r="I115" s="31"/>
      <c r="J115" s="217"/>
      <c r="K115" s="27"/>
      <c r="L115" s="27"/>
      <c r="M115" s="27"/>
      <c r="N115" s="32"/>
      <c r="O115" s="28"/>
      <c r="P115" s="27"/>
      <c r="Q115" s="32"/>
      <c r="R115" s="33"/>
    </row>
    <row r="116" spans="1:18" s="4" customFormat="1" ht="19.7" customHeight="1">
      <c r="A116" s="27"/>
      <c r="B116" s="27"/>
      <c r="C116" s="28"/>
      <c r="D116" s="28"/>
      <c r="E116" s="28"/>
      <c r="F116" s="27"/>
      <c r="G116" s="27"/>
      <c r="H116" s="27"/>
      <c r="I116" s="31"/>
      <c r="J116" s="217"/>
      <c r="K116" s="27"/>
      <c r="L116" s="27"/>
      <c r="M116" s="27"/>
      <c r="N116" s="32"/>
      <c r="O116" s="28"/>
      <c r="P116" s="27"/>
      <c r="Q116" s="32"/>
      <c r="R116" s="33"/>
    </row>
    <row r="117" spans="1:18" s="4" customFormat="1" ht="19.7" customHeight="1">
      <c r="A117" s="27"/>
      <c r="B117" s="27"/>
      <c r="C117" s="28"/>
      <c r="D117" s="161" t="s">
        <v>162</v>
      </c>
      <c r="E117" s="162"/>
      <c r="F117" s="163"/>
      <c r="G117" s="27"/>
      <c r="H117" s="27"/>
      <c r="I117" s="31"/>
      <c r="J117" s="31"/>
      <c r="K117" s="27"/>
      <c r="L117" s="27"/>
      <c r="M117" s="27"/>
      <c r="N117" s="32"/>
      <c r="O117" s="28"/>
      <c r="P117" s="27"/>
      <c r="Q117" s="32"/>
      <c r="R117" s="33"/>
    </row>
    <row r="118" spans="1:18" s="4" customFormat="1" ht="19.7" customHeight="1">
      <c r="A118" s="1051" t="s">
        <v>109</v>
      </c>
      <c r="B118" s="2065"/>
      <c r="C118" s="146">
        <f>+C112+1</f>
        <v>97</v>
      </c>
      <c r="D118" s="28" t="s">
        <v>55</v>
      </c>
      <c r="E118" s="28" t="s">
        <v>55</v>
      </c>
      <c r="F118" s="2111" t="s">
        <v>562</v>
      </c>
      <c r="G118" s="757">
        <v>1</v>
      </c>
      <c r="H118" s="143">
        <v>2420</v>
      </c>
      <c r="I118" s="143">
        <f t="shared" ref="I118:I127" si="6">G118*H118</f>
        <v>2420</v>
      </c>
      <c r="J118" s="87"/>
      <c r="K118" s="136" t="s">
        <v>563</v>
      </c>
      <c r="L118" s="27"/>
      <c r="M118" s="2097" t="s">
        <v>5187</v>
      </c>
      <c r="N118" s="32">
        <v>45864</v>
      </c>
      <c r="O118" s="28"/>
      <c r="P118" s="40">
        <v>45876</v>
      </c>
      <c r="Q118" s="32">
        <v>45877</v>
      </c>
      <c r="R118" s="33"/>
    </row>
    <row r="119" spans="1:18" s="4" customFormat="1" ht="19.7" customHeight="1">
      <c r="A119" s="1051" t="s">
        <v>109</v>
      </c>
      <c r="B119" s="2065"/>
      <c r="C119" s="146">
        <f t="shared" ref="C119:C126" si="7">+C118+1</f>
        <v>98</v>
      </c>
      <c r="D119" s="28" t="s">
        <v>55</v>
      </c>
      <c r="E119" s="28" t="s">
        <v>55</v>
      </c>
      <c r="F119" s="2111" t="s">
        <v>5118</v>
      </c>
      <c r="G119" s="757">
        <v>1</v>
      </c>
      <c r="H119" s="143">
        <v>3013</v>
      </c>
      <c r="I119" s="143">
        <f t="shared" si="6"/>
        <v>3013</v>
      </c>
      <c r="J119" s="87"/>
      <c r="K119" s="136" t="s">
        <v>5119</v>
      </c>
      <c r="L119" s="27"/>
      <c r="M119" s="2097" t="s">
        <v>5187</v>
      </c>
      <c r="N119" s="32">
        <v>45864</v>
      </c>
      <c r="O119" s="28"/>
      <c r="P119" s="40">
        <v>45876</v>
      </c>
      <c r="Q119" s="32">
        <v>45877</v>
      </c>
      <c r="R119" s="33"/>
    </row>
    <row r="120" spans="1:18" s="4" customFormat="1" ht="19.7" customHeight="1">
      <c r="A120" s="1051" t="s">
        <v>1559</v>
      </c>
      <c r="B120" s="2065"/>
      <c r="C120" s="146">
        <f t="shared" si="7"/>
        <v>99</v>
      </c>
      <c r="D120" s="28" t="s">
        <v>55</v>
      </c>
      <c r="E120" s="28" t="s">
        <v>55</v>
      </c>
      <c r="F120" s="2111" t="s">
        <v>567</v>
      </c>
      <c r="G120" s="757">
        <v>1</v>
      </c>
      <c r="H120" s="143">
        <v>4500</v>
      </c>
      <c r="I120" s="143">
        <f t="shared" si="6"/>
        <v>4500</v>
      </c>
      <c r="J120" s="87"/>
      <c r="K120" s="136" t="s">
        <v>568</v>
      </c>
      <c r="L120" s="27"/>
      <c r="M120" s="2097" t="s">
        <v>5187</v>
      </c>
      <c r="N120" s="32">
        <v>45864</v>
      </c>
      <c r="O120" s="28"/>
      <c r="P120" s="40">
        <v>45876</v>
      </c>
      <c r="Q120" s="32">
        <v>45877</v>
      </c>
      <c r="R120" s="33"/>
    </row>
    <row r="121" spans="1:18" s="4" customFormat="1" ht="19.7" customHeight="1">
      <c r="A121" s="398" t="s">
        <v>42</v>
      </c>
      <c r="B121" s="2065"/>
      <c r="C121" s="146">
        <f t="shared" si="7"/>
        <v>100</v>
      </c>
      <c r="D121" s="27" t="s">
        <v>55</v>
      </c>
      <c r="E121" s="27" t="s">
        <v>55</v>
      </c>
      <c r="F121" s="2071" t="s">
        <v>167</v>
      </c>
      <c r="G121" s="782">
        <v>2</v>
      </c>
      <c r="H121" s="783">
        <v>69</v>
      </c>
      <c r="I121" s="189">
        <f t="shared" si="6"/>
        <v>138</v>
      </c>
      <c r="J121" s="31"/>
      <c r="K121" s="187" t="s">
        <v>168</v>
      </c>
      <c r="L121" s="27"/>
      <c r="M121" s="2097" t="s">
        <v>5187</v>
      </c>
      <c r="N121" s="32">
        <v>45864</v>
      </c>
      <c r="O121" s="28"/>
      <c r="P121" s="40">
        <v>45876</v>
      </c>
      <c r="Q121" s="32">
        <v>45877</v>
      </c>
      <c r="R121" s="33"/>
    </row>
    <row r="122" spans="1:18" s="4" customFormat="1" ht="19.7" customHeight="1">
      <c r="A122" s="398" t="s">
        <v>42</v>
      </c>
      <c r="B122" s="2065"/>
      <c r="C122" s="146">
        <f t="shared" si="7"/>
        <v>101</v>
      </c>
      <c r="D122" s="27" t="s">
        <v>55</v>
      </c>
      <c r="E122" s="27" t="s">
        <v>55</v>
      </c>
      <c r="F122" s="2071" t="s">
        <v>569</v>
      </c>
      <c r="G122" s="782">
        <v>2</v>
      </c>
      <c r="H122" s="783">
        <v>77</v>
      </c>
      <c r="I122" s="189">
        <f t="shared" si="6"/>
        <v>154</v>
      </c>
      <c r="J122" s="31"/>
      <c r="K122" s="187" t="s">
        <v>168</v>
      </c>
      <c r="L122" s="27"/>
      <c r="M122" s="2097" t="s">
        <v>5187</v>
      </c>
      <c r="N122" s="32">
        <v>45864</v>
      </c>
      <c r="O122" s="28"/>
      <c r="P122" s="40">
        <v>45876</v>
      </c>
      <c r="Q122" s="32">
        <v>45877</v>
      </c>
      <c r="R122" s="33"/>
    </row>
    <row r="123" spans="1:18" s="4" customFormat="1" ht="19.7" customHeight="1">
      <c r="A123" s="398" t="s">
        <v>42</v>
      </c>
      <c r="B123" s="2065"/>
      <c r="C123" s="146">
        <f t="shared" si="7"/>
        <v>102</v>
      </c>
      <c r="D123" s="28" t="s">
        <v>55</v>
      </c>
      <c r="E123" s="28" t="s">
        <v>55</v>
      </c>
      <c r="F123" s="1001" t="s">
        <v>570</v>
      </c>
      <c r="G123" s="954">
        <v>4</v>
      </c>
      <c r="H123" s="143">
        <v>77</v>
      </c>
      <c r="I123" s="955">
        <f t="shared" si="6"/>
        <v>308</v>
      </c>
      <c r="J123" s="457"/>
      <c r="K123" s="88" t="s">
        <v>571</v>
      </c>
      <c r="L123" s="27"/>
      <c r="M123" s="2097" t="s">
        <v>5187</v>
      </c>
      <c r="N123" s="32">
        <v>45864</v>
      </c>
      <c r="O123" s="28"/>
      <c r="P123" s="40">
        <v>45876</v>
      </c>
      <c r="Q123" s="32">
        <v>45877</v>
      </c>
      <c r="R123" s="33"/>
    </row>
    <row r="124" spans="1:18" s="4" customFormat="1" ht="19.7" customHeight="1">
      <c r="A124" s="398" t="s">
        <v>42</v>
      </c>
      <c r="B124" s="2065"/>
      <c r="C124" s="146">
        <f t="shared" si="7"/>
        <v>103</v>
      </c>
      <c r="D124" s="28" t="s">
        <v>55</v>
      </c>
      <c r="E124" s="28" t="s">
        <v>55</v>
      </c>
      <c r="F124" s="736" t="s">
        <v>165</v>
      </c>
      <c r="G124" s="112">
        <v>2</v>
      </c>
      <c r="H124" s="781">
        <v>71</v>
      </c>
      <c r="I124" s="155">
        <f t="shared" si="6"/>
        <v>142</v>
      </c>
      <c r="J124" s="31"/>
      <c r="K124" s="38" t="s">
        <v>531</v>
      </c>
      <c r="L124" s="27"/>
      <c r="M124" s="2097" t="s">
        <v>5187</v>
      </c>
      <c r="N124" s="32">
        <v>45864</v>
      </c>
      <c r="O124" s="28"/>
      <c r="P124" s="40">
        <v>45876</v>
      </c>
      <c r="Q124" s="32">
        <v>45877</v>
      </c>
      <c r="R124" s="33"/>
    </row>
    <row r="125" spans="1:18" s="4" customFormat="1" ht="19.7" customHeight="1">
      <c r="A125" s="398" t="s">
        <v>42</v>
      </c>
      <c r="B125" s="2065"/>
      <c r="C125" s="146">
        <f t="shared" si="7"/>
        <v>104</v>
      </c>
      <c r="D125" s="28" t="s">
        <v>55</v>
      </c>
      <c r="E125" s="28" t="s">
        <v>55</v>
      </c>
      <c r="F125" s="736" t="s">
        <v>177</v>
      </c>
      <c r="G125" s="112">
        <v>2</v>
      </c>
      <c r="H125" s="781">
        <v>30</v>
      </c>
      <c r="I125" s="155">
        <f t="shared" si="6"/>
        <v>60</v>
      </c>
      <c r="J125" s="31"/>
      <c r="K125" s="38" t="s">
        <v>532</v>
      </c>
      <c r="L125" s="27"/>
      <c r="M125" s="2097" t="s">
        <v>5187</v>
      </c>
      <c r="N125" s="32">
        <v>45864</v>
      </c>
      <c r="O125" s="28"/>
      <c r="P125" s="40">
        <v>45876</v>
      </c>
      <c r="Q125" s="32">
        <v>45877</v>
      </c>
      <c r="R125" s="33"/>
    </row>
    <row r="126" spans="1:18" s="4" customFormat="1" ht="19.7" customHeight="1">
      <c r="A126" s="398" t="s">
        <v>123</v>
      </c>
      <c r="B126" s="2065"/>
      <c r="C126" s="146">
        <f t="shared" si="7"/>
        <v>105</v>
      </c>
      <c r="D126" s="28" t="s">
        <v>369</v>
      </c>
      <c r="E126" s="28" t="s">
        <v>55</v>
      </c>
      <c r="F126" s="35" t="s">
        <v>5174</v>
      </c>
      <c r="G126" s="157"/>
      <c r="H126" s="184">
        <v>3000</v>
      </c>
      <c r="I126" s="168">
        <f t="shared" si="6"/>
        <v>0</v>
      </c>
      <c r="J126" s="159"/>
      <c r="K126" s="35" t="s">
        <v>5051</v>
      </c>
      <c r="L126" s="27"/>
      <c r="M126" s="27"/>
      <c r="N126" s="32"/>
      <c r="O126" s="28"/>
      <c r="P126" s="27"/>
      <c r="Q126" s="32"/>
      <c r="R126" s="33"/>
    </row>
    <row r="127" spans="1:18" s="4" customFormat="1" ht="19.7" customHeight="1">
      <c r="A127" s="1051" t="s">
        <v>109</v>
      </c>
      <c r="B127" s="2070"/>
      <c r="C127" s="146">
        <f>+C126+1</f>
        <v>106</v>
      </c>
      <c r="D127" s="27" t="s">
        <v>61</v>
      </c>
      <c r="E127" s="28" t="s">
        <v>55</v>
      </c>
      <c r="F127" s="736" t="s">
        <v>163</v>
      </c>
      <c r="G127" s="1071">
        <v>1</v>
      </c>
      <c r="H127" s="1072">
        <v>3897</v>
      </c>
      <c r="I127" s="1048">
        <f t="shared" si="6"/>
        <v>3897</v>
      </c>
      <c r="J127" s="159"/>
      <c r="K127" s="35" t="s">
        <v>4995</v>
      </c>
      <c r="L127" s="27"/>
      <c r="M127" s="2097" t="s">
        <v>5187</v>
      </c>
      <c r="N127" s="32">
        <v>45864</v>
      </c>
      <c r="O127" s="28"/>
      <c r="P127" s="40">
        <v>45876</v>
      </c>
      <c r="Q127" s="32">
        <v>45877</v>
      </c>
      <c r="R127" s="33"/>
    </row>
    <row r="128" spans="1:18" s="4" customFormat="1" ht="19.7" customHeight="1">
      <c r="A128" s="27"/>
      <c r="B128" s="27"/>
      <c r="C128" s="28"/>
      <c r="D128" s="200"/>
      <c r="E128" s="200"/>
      <c r="F128" s="2086"/>
      <c r="G128" s="27"/>
      <c r="H128" s="77"/>
      <c r="I128" s="77"/>
      <c r="J128" s="31"/>
      <c r="K128" s="195"/>
      <c r="L128" s="27"/>
      <c r="M128" s="27"/>
      <c r="N128" s="32"/>
      <c r="O128" s="28"/>
      <c r="P128" s="27"/>
      <c r="Q128" s="32"/>
      <c r="R128" s="33"/>
    </row>
    <row r="129" spans="1:18" s="4" customFormat="1" ht="19.7" customHeight="1">
      <c r="A129" s="27"/>
      <c r="B129" s="27"/>
      <c r="C129" s="28"/>
      <c r="D129" s="220"/>
      <c r="E129" s="220"/>
      <c r="F129" s="306">
        <f>SUM(I118:I128)</f>
        <v>14632</v>
      </c>
      <c r="G129" s="365"/>
      <c r="H129" s="221"/>
      <c r="I129" s="77"/>
      <c r="J129" s="215"/>
      <c r="K129" s="216"/>
      <c r="L129" s="27"/>
      <c r="M129" s="27"/>
      <c r="N129" s="32"/>
      <c r="O129" s="28"/>
      <c r="P129" s="27"/>
      <c r="Q129" s="32"/>
      <c r="R129" s="33"/>
    </row>
    <row r="130" spans="1:18" s="4" customFormat="1" ht="19.7" customHeight="1">
      <c r="A130" s="27"/>
      <c r="B130" s="27"/>
      <c r="C130" s="28"/>
      <c r="D130" s="28"/>
      <c r="E130" s="28"/>
      <c r="F130" s="27"/>
      <c r="G130" s="27"/>
      <c r="H130" s="27"/>
      <c r="I130" s="31"/>
      <c r="J130" s="217"/>
      <c r="K130" s="27"/>
      <c r="L130" s="27"/>
      <c r="M130" s="27"/>
      <c r="N130" s="32"/>
      <c r="O130" s="28"/>
      <c r="P130" s="27"/>
      <c r="Q130" s="32"/>
      <c r="R130" s="33"/>
    </row>
    <row r="131" spans="1:18" s="4" customFormat="1" ht="19.7" customHeight="1">
      <c r="A131" s="27"/>
      <c r="B131" s="27"/>
      <c r="C131" s="28"/>
      <c r="D131" s="28"/>
      <c r="E131" s="28"/>
      <c r="F131" s="27"/>
      <c r="G131" s="27"/>
      <c r="H131" s="27"/>
      <c r="I131" s="31"/>
      <c r="J131" s="217"/>
      <c r="K131" s="27"/>
      <c r="L131" s="27"/>
      <c r="M131" s="27"/>
      <c r="N131" s="32"/>
      <c r="O131" s="28"/>
      <c r="P131" s="27"/>
      <c r="Q131" s="32"/>
      <c r="R131" s="33"/>
    </row>
    <row r="132" spans="1:18" s="4" customFormat="1" ht="19.7" customHeight="1">
      <c r="A132" s="27"/>
      <c r="B132" s="27"/>
      <c r="C132" s="28"/>
      <c r="D132" s="28"/>
      <c r="E132" s="28"/>
      <c r="F132" s="27"/>
      <c r="G132" s="27"/>
      <c r="H132" s="27"/>
      <c r="I132" s="31"/>
      <c r="J132" s="217"/>
      <c r="K132" s="27"/>
      <c r="L132" s="27"/>
      <c r="M132" s="27"/>
      <c r="N132" s="32"/>
      <c r="O132" s="28"/>
      <c r="P132" s="27"/>
      <c r="Q132" s="32"/>
      <c r="R132" s="33"/>
    </row>
    <row r="133" spans="1:18" s="4" customFormat="1" ht="19.7" customHeight="1">
      <c r="A133" s="27"/>
      <c r="B133" s="27"/>
      <c r="C133" s="28"/>
      <c r="D133" s="2087"/>
      <c r="E133" s="2088"/>
      <c r="F133" s="2089" t="s">
        <v>5021</v>
      </c>
      <c r="G133" s="256"/>
      <c r="H133" s="256"/>
      <c r="I133" s="77"/>
      <c r="J133" s="217"/>
      <c r="K133" s="78"/>
      <c r="L133" s="27"/>
      <c r="M133" s="27"/>
      <c r="N133" s="32"/>
      <c r="O133" s="28"/>
      <c r="P133" s="27"/>
      <c r="Q133" s="32"/>
      <c r="R133" s="33"/>
    </row>
    <row r="134" spans="1:18" s="4" customFormat="1" ht="19.7" customHeight="1">
      <c r="A134" s="398" t="s">
        <v>42</v>
      </c>
      <c r="B134" s="2090">
        <v>12</v>
      </c>
      <c r="C134" s="1078">
        <f>+C127+1</f>
        <v>107</v>
      </c>
      <c r="D134" s="131" t="s">
        <v>2936</v>
      </c>
      <c r="E134" s="131" t="s">
        <v>55</v>
      </c>
      <c r="F134" s="2075" t="s">
        <v>574</v>
      </c>
      <c r="G134" s="2091">
        <v>4</v>
      </c>
      <c r="H134" s="1069">
        <v>69</v>
      </c>
      <c r="I134" s="155">
        <f t="shared" ref="I134:I143" si="8">G134*H134</f>
        <v>276</v>
      </c>
      <c r="J134" s="27"/>
      <c r="K134" s="166" t="s">
        <v>575</v>
      </c>
      <c r="L134" s="73"/>
      <c r="M134" s="2097" t="s">
        <v>5187</v>
      </c>
      <c r="N134" s="32">
        <v>45864</v>
      </c>
      <c r="O134" s="28"/>
      <c r="P134" s="40">
        <v>45876</v>
      </c>
      <c r="Q134" s="32">
        <v>45877</v>
      </c>
      <c r="R134" s="33"/>
    </row>
    <row r="135" spans="1:18" s="4" customFormat="1" ht="19.7" customHeight="1">
      <c r="A135" s="398" t="s">
        <v>77</v>
      </c>
      <c r="B135" s="2090"/>
      <c r="C135" s="1078">
        <f>+C134+1</f>
        <v>108</v>
      </c>
      <c r="D135" s="131" t="s">
        <v>55</v>
      </c>
      <c r="E135" s="131" t="s">
        <v>55</v>
      </c>
      <c r="F135" s="2075" t="s">
        <v>5022</v>
      </c>
      <c r="G135" s="2091">
        <v>3</v>
      </c>
      <c r="H135" s="1069">
        <v>414</v>
      </c>
      <c r="I135" s="155">
        <f t="shared" si="8"/>
        <v>1242</v>
      </c>
      <c r="J135" s="27"/>
      <c r="K135" s="166" t="s">
        <v>577</v>
      </c>
      <c r="L135" s="73"/>
      <c r="M135" s="2097" t="s">
        <v>5187</v>
      </c>
      <c r="N135" s="32">
        <v>45864</v>
      </c>
      <c r="O135" s="28"/>
      <c r="P135" s="40">
        <v>45876</v>
      </c>
      <c r="Q135" s="32">
        <v>45877</v>
      </c>
      <c r="R135" s="33"/>
    </row>
    <row r="136" spans="1:18" s="4" customFormat="1" ht="19.7" customHeight="1">
      <c r="A136" s="398" t="s">
        <v>42</v>
      </c>
      <c r="B136" s="2090"/>
      <c r="C136" s="1078">
        <f t="shared" ref="C136:C143" si="9">+C135+1</f>
        <v>109</v>
      </c>
      <c r="D136" s="131" t="s">
        <v>55</v>
      </c>
      <c r="E136" s="131" t="s">
        <v>55</v>
      </c>
      <c r="F136" s="2075" t="s">
        <v>579</v>
      </c>
      <c r="G136" s="2091">
        <v>6</v>
      </c>
      <c r="H136" s="1069">
        <v>14</v>
      </c>
      <c r="I136" s="155">
        <f t="shared" si="8"/>
        <v>84</v>
      </c>
      <c r="J136" s="27"/>
      <c r="K136" s="217" t="s">
        <v>1575</v>
      </c>
      <c r="L136" s="27"/>
      <c r="M136" s="2097" t="s">
        <v>5187</v>
      </c>
      <c r="N136" s="32">
        <v>45864</v>
      </c>
      <c r="O136" s="28"/>
      <c r="P136" s="40">
        <v>45876</v>
      </c>
      <c r="Q136" s="32">
        <v>45877</v>
      </c>
      <c r="R136" s="33"/>
    </row>
    <row r="137" spans="1:18" s="4" customFormat="1" ht="19.7" customHeight="1">
      <c r="A137" s="398" t="s">
        <v>42</v>
      </c>
      <c r="B137" s="2090"/>
      <c r="C137" s="1078">
        <f t="shared" si="9"/>
        <v>110</v>
      </c>
      <c r="D137" s="131" t="s">
        <v>55</v>
      </c>
      <c r="E137" s="131" t="s">
        <v>55</v>
      </c>
      <c r="F137" s="2075" t="s">
        <v>158</v>
      </c>
      <c r="G137" s="2091">
        <v>3</v>
      </c>
      <c r="H137" s="1069">
        <v>127</v>
      </c>
      <c r="I137" s="155">
        <f t="shared" si="8"/>
        <v>381</v>
      </c>
      <c r="J137" s="27"/>
      <c r="K137" s="166" t="s">
        <v>5023</v>
      </c>
      <c r="L137" s="73"/>
      <c r="M137" s="2097" t="s">
        <v>5187</v>
      </c>
      <c r="N137" s="32">
        <v>45864</v>
      </c>
      <c r="O137" s="28"/>
      <c r="P137" s="40">
        <v>45876</v>
      </c>
      <c r="Q137" s="32">
        <v>45877</v>
      </c>
      <c r="R137" s="33"/>
    </row>
    <row r="138" spans="1:18" s="4" customFormat="1" ht="19.7" customHeight="1">
      <c r="A138" s="398" t="s">
        <v>109</v>
      </c>
      <c r="B138" s="2090"/>
      <c r="C138" s="1078">
        <f t="shared" si="9"/>
        <v>111</v>
      </c>
      <c r="D138" s="131" t="s">
        <v>55</v>
      </c>
      <c r="E138" s="131" t="s">
        <v>55</v>
      </c>
      <c r="F138" s="2075" t="s">
        <v>3305</v>
      </c>
      <c r="G138" s="2091">
        <v>1</v>
      </c>
      <c r="H138" s="1069">
        <v>3150</v>
      </c>
      <c r="I138" s="155">
        <f t="shared" si="8"/>
        <v>3150</v>
      </c>
      <c r="J138" s="27"/>
      <c r="K138" s="166" t="s">
        <v>5024</v>
      </c>
      <c r="L138" s="27"/>
      <c r="M138" s="2097" t="s">
        <v>5187</v>
      </c>
      <c r="N138" s="32">
        <v>45864</v>
      </c>
      <c r="O138" s="28"/>
      <c r="P138" s="40">
        <v>45876</v>
      </c>
      <c r="Q138" s="32">
        <v>45877</v>
      </c>
      <c r="R138" s="33"/>
    </row>
    <row r="139" spans="1:18" s="4" customFormat="1" ht="19.7" customHeight="1">
      <c r="A139" s="398" t="s">
        <v>109</v>
      </c>
      <c r="B139" s="2090"/>
      <c r="C139" s="1078">
        <f t="shared" si="9"/>
        <v>112</v>
      </c>
      <c r="D139" s="131" t="s">
        <v>55</v>
      </c>
      <c r="E139" s="131" t="s">
        <v>55</v>
      </c>
      <c r="F139" s="2075" t="s">
        <v>583</v>
      </c>
      <c r="G139" s="2091">
        <v>1</v>
      </c>
      <c r="H139" s="1069">
        <v>2150</v>
      </c>
      <c r="I139" s="155">
        <f t="shared" si="8"/>
        <v>2150</v>
      </c>
      <c r="J139" s="27"/>
      <c r="K139" s="166" t="s">
        <v>5025</v>
      </c>
      <c r="L139" s="27"/>
      <c r="M139" s="2097" t="s">
        <v>5187</v>
      </c>
      <c r="N139" s="32">
        <v>45864</v>
      </c>
      <c r="O139" s="28"/>
      <c r="P139" s="40">
        <v>45876</v>
      </c>
      <c r="Q139" s="32">
        <v>45877</v>
      </c>
      <c r="R139" s="33"/>
    </row>
    <row r="140" spans="1:18" s="4" customFormat="1" ht="19.7" customHeight="1">
      <c r="A140" s="398" t="s">
        <v>109</v>
      </c>
      <c r="B140" s="2090"/>
      <c r="C140" s="1078">
        <f t="shared" si="9"/>
        <v>113</v>
      </c>
      <c r="D140" s="131" t="s">
        <v>55</v>
      </c>
      <c r="E140" s="131" t="s">
        <v>55</v>
      </c>
      <c r="F140" s="2075" t="s">
        <v>5026</v>
      </c>
      <c r="G140" s="2091">
        <v>1</v>
      </c>
      <c r="H140" s="1069">
        <v>2757</v>
      </c>
      <c r="I140" s="155">
        <f t="shared" si="8"/>
        <v>2757</v>
      </c>
      <c r="J140" s="27"/>
      <c r="K140" s="166" t="s">
        <v>5027</v>
      </c>
      <c r="L140" s="27"/>
      <c r="M140" s="2097" t="s">
        <v>5187</v>
      </c>
      <c r="N140" s="32">
        <v>45864</v>
      </c>
      <c r="O140" s="28"/>
      <c r="P140" s="40">
        <v>45876</v>
      </c>
      <c r="Q140" s="32">
        <v>45877</v>
      </c>
      <c r="R140" s="33"/>
    </row>
    <row r="141" spans="1:18" s="4" customFormat="1" ht="19.7" customHeight="1">
      <c r="A141" s="398" t="s">
        <v>109</v>
      </c>
      <c r="B141" s="2090"/>
      <c r="C141" s="1078">
        <f t="shared" si="9"/>
        <v>114</v>
      </c>
      <c r="D141" s="131" t="s">
        <v>55</v>
      </c>
      <c r="E141" s="131" t="s">
        <v>55</v>
      </c>
      <c r="F141" s="2075" t="s">
        <v>5028</v>
      </c>
      <c r="G141" s="2091">
        <v>1</v>
      </c>
      <c r="H141" s="1069">
        <v>6104</v>
      </c>
      <c r="I141" s="155">
        <f t="shared" si="8"/>
        <v>6104</v>
      </c>
      <c r="J141" s="27"/>
      <c r="K141" s="166" t="s">
        <v>5029</v>
      </c>
      <c r="L141" s="27"/>
      <c r="M141" s="2097" t="s">
        <v>5187</v>
      </c>
      <c r="N141" s="32">
        <v>45864</v>
      </c>
      <c r="O141" s="28"/>
      <c r="P141" s="40">
        <v>45876</v>
      </c>
      <c r="Q141" s="32">
        <v>45877</v>
      </c>
      <c r="R141" s="33"/>
    </row>
    <row r="142" spans="1:18" s="4" customFormat="1" ht="19.7" customHeight="1">
      <c r="A142" s="398" t="s">
        <v>42</v>
      </c>
      <c r="B142" s="2090"/>
      <c r="C142" s="1078">
        <f t="shared" si="9"/>
        <v>115</v>
      </c>
      <c r="D142" s="131" t="s">
        <v>55</v>
      </c>
      <c r="E142" s="131" t="s">
        <v>55</v>
      </c>
      <c r="F142" s="2075" t="s">
        <v>589</v>
      </c>
      <c r="G142" s="2091">
        <v>4</v>
      </c>
      <c r="H142" s="1069">
        <v>95</v>
      </c>
      <c r="I142" s="155">
        <f t="shared" si="8"/>
        <v>380</v>
      </c>
      <c r="J142" s="27"/>
      <c r="K142" s="477" t="s">
        <v>590</v>
      </c>
      <c r="L142" s="27"/>
      <c r="M142" s="2097" t="s">
        <v>5187</v>
      </c>
      <c r="N142" s="32">
        <v>45864</v>
      </c>
      <c r="O142" s="28"/>
      <c r="P142" s="40">
        <v>45876</v>
      </c>
      <c r="Q142" s="32">
        <v>45877</v>
      </c>
      <c r="R142" s="33"/>
    </row>
    <row r="143" spans="1:18" s="4" customFormat="1" ht="19.7" customHeight="1">
      <c r="A143" s="398" t="s">
        <v>42</v>
      </c>
      <c r="B143" s="2090"/>
      <c r="C143" s="1078">
        <f t="shared" si="9"/>
        <v>116</v>
      </c>
      <c r="D143" s="131" t="s">
        <v>55</v>
      </c>
      <c r="E143" s="131" t="s">
        <v>55</v>
      </c>
      <c r="F143" s="2075" t="s">
        <v>592</v>
      </c>
      <c r="G143" s="2091">
        <v>1</v>
      </c>
      <c r="H143" s="1069">
        <v>5870</v>
      </c>
      <c r="I143" s="155">
        <f t="shared" si="8"/>
        <v>5870</v>
      </c>
      <c r="J143" s="27"/>
      <c r="K143" s="166" t="s">
        <v>572</v>
      </c>
      <c r="L143" s="27"/>
      <c r="M143" s="2097" t="s">
        <v>5187</v>
      </c>
      <c r="N143" s="32">
        <v>45864</v>
      </c>
      <c r="O143" s="28"/>
      <c r="P143" s="40">
        <v>45876</v>
      </c>
      <c r="Q143" s="32">
        <v>45877</v>
      </c>
      <c r="R143" s="33"/>
    </row>
    <row r="144" spans="1:18" s="4" customFormat="1" ht="19.7" customHeight="1">
      <c r="A144" s="27"/>
      <c r="B144" s="27"/>
      <c r="C144" s="28"/>
      <c r="D144" s="28"/>
      <c r="E144" s="28"/>
      <c r="F144" s="73"/>
      <c r="G144" s="826"/>
      <c r="H144" s="77"/>
      <c r="I144" s="77"/>
      <c r="J144" s="517"/>
      <c r="K144" s="73"/>
      <c r="L144" s="27"/>
      <c r="M144" s="27"/>
      <c r="N144" s="32"/>
      <c r="O144" s="28"/>
      <c r="P144" s="27"/>
      <c r="Q144" s="32"/>
      <c r="R144" s="33"/>
    </row>
    <row r="145" spans="1:18" s="4" customFormat="1" ht="19.7" customHeight="1">
      <c r="A145" s="27"/>
      <c r="B145" s="27"/>
      <c r="C145" s="28"/>
      <c r="D145" s="28"/>
      <c r="E145" s="28"/>
      <c r="F145" s="306">
        <f>SUM(I134:I143)</f>
        <v>22394</v>
      </c>
      <c r="G145" s="27"/>
      <c r="H145" s="77"/>
      <c r="I145" s="77"/>
      <c r="J145" s="517"/>
      <c r="K145" s="38"/>
      <c r="L145" s="27"/>
      <c r="M145" s="27"/>
      <c r="N145" s="32"/>
      <c r="O145" s="28"/>
      <c r="P145" s="27"/>
      <c r="Q145" s="32"/>
      <c r="R145" s="33"/>
    </row>
    <row r="146" spans="1:18" s="4" customFormat="1" ht="19.7" customHeight="1">
      <c r="A146" s="27"/>
      <c r="B146" s="27"/>
      <c r="C146" s="28"/>
      <c r="D146" s="28"/>
      <c r="E146" s="28"/>
      <c r="F146" s="85"/>
      <c r="G146" s="27"/>
      <c r="H146" s="77"/>
      <c r="I146" s="77"/>
      <c r="J146" s="517"/>
      <c r="K146" s="38"/>
      <c r="L146" s="27"/>
      <c r="M146" s="27"/>
      <c r="N146" s="32"/>
      <c r="O146" s="28"/>
      <c r="P146" s="27"/>
      <c r="Q146" s="32"/>
      <c r="R146" s="33"/>
    </row>
    <row r="147" spans="1:18" s="4" customFormat="1" ht="19.7" customHeight="1">
      <c r="A147" s="27"/>
      <c r="B147" s="27"/>
      <c r="C147" s="28"/>
      <c r="D147" s="28"/>
      <c r="E147" s="28"/>
      <c r="F147" s="27"/>
      <c r="G147" s="27"/>
      <c r="H147" s="27"/>
      <c r="I147" s="31"/>
      <c r="J147" s="217"/>
      <c r="K147" s="27"/>
      <c r="L147" s="27"/>
      <c r="M147" s="27"/>
      <c r="N147" s="32"/>
      <c r="O147" s="28"/>
      <c r="P147" s="27"/>
      <c r="Q147" s="32"/>
      <c r="R147" s="33"/>
    </row>
    <row r="148" spans="1:18" s="4" customFormat="1" ht="19.7" customHeight="1">
      <c r="A148" s="27"/>
      <c r="B148" s="27"/>
      <c r="C148" s="28"/>
      <c r="D148" s="28"/>
      <c r="E148" s="28"/>
      <c r="F148" s="27"/>
      <c r="G148" s="27"/>
      <c r="H148" s="27"/>
      <c r="I148" s="31"/>
      <c r="J148" s="217"/>
      <c r="K148" s="27"/>
      <c r="L148" s="27"/>
      <c r="M148" s="27"/>
      <c r="N148" s="32"/>
      <c r="O148" s="28"/>
      <c r="P148" s="27"/>
      <c r="Q148" s="32"/>
      <c r="R148" s="33"/>
    </row>
    <row r="149" spans="1:18" s="4" customFormat="1" ht="19.7" customHeight="1">
      <c r="A149" s="27"/>
      <c r="B149" s="27"/>
      <c r="C149" s="28"/>
      <c r="D149" s="1312"/>
      <c r="E149" s="1313"/>
      <c r="F149" s="1314" t="s">
        <v>1582</v>
      </c>
      <c r="G149" s="365"/>
      <c r="H149" s="221"/>
      <c r="I149" s="77"/>
      <c r="J149" s="909"/>
      <c r="K149" s="216"/>
      <c r="L149" s="27"/>
      <c r="M149" s="27"/>
      <c r="N149" s="32"/>
      <c r="O149" s="28"/>
      <c r="P149" s="27"/>
      <c r="Q149" s="32"/>
      <c r="R149" s="33"/>
    </row>
    <row r="150" spans="1:18" s="4" customFormat="1" ht="19.7" customHeight="1">
      <c r="A150" s="1412" t="s">
        <v>255</v>
      </c>
      <c r="B150" s="2065">
        <v>11</v>
      </c>
      <c r="C150" s="1078">
        <f>+C143+1</f>
        <v>117</v>
      </c>
      <c r="D150" s="28" t="s">
        <v>55</v>
      </c>
      <c r="E150" s="28" t="s">
        <v>55</v>
      </c>
      <c r="F150" s="774" t="s">
        <v>5030</v>
      </c>
      <c r="G150" s="2092">
        <v>1</v>
      </c>
      <c r="H150" s="143">
        <v>3106</v>
      </c>
      <c r="I150" s="143">
        <f>G150*H150</f>
        <v>3106</v>
      </c>
      <c r="J150" s="217"/>
      <c r="K150" s="73" t="s">
        <v>5031</v>
      </c>
      <c r="L150" s="218"/>
      <c r="M150" s="2097" t="s">
        <v>5187</v>
      </c>
      <c r="N150" s="32">
        <v>45864</v>
      </c>
      <c r="O150" s="28"/>
      <c r="P150" s="40">
        <v>45876</v>
      </c>
      <c r="Q150" s="32">
        <v>45877</v>
      </c>
      <c r="R150" s="33"/>
    </row>
    <row r="151" spans="1:18" s="4" customFormat="1" ht="19.7" customHeight="1">
      <c r="A151" s="1412" t="s">
        <v>255</v>
      </c>
      <c r="B151" s="2065">
        <v>11</v>
      </c>
      <c r="C151" s="1078">
        <f>+C150+1</f>
        <v>118</v>
      </c>
      <c r="D151" s="28" t="s">
        <v>55</v>
      </c>
      <c r="E151" s="28" t="s">
        <v>55</v>
      </c>
      <c r="F151" s="774" t="s">
        <v>5032</v>
      </c>
      <c r="G151" s="2092">
        <v>1</v>
      </c>
      <c r="H151" s="143">
        <v>3873</v>
      </c>
      <c r="I151" s="143">
        <f>G151*H151</f>
        <v>3873</v>
      </c>
      <c r="J151" s="217"/>
      <c r="K151" s="73" t="s">
        <v>5033</v>
      </c>
      <c r="L151" s="218"/>
      <c r="M151" s="2097" t="s">
        <v>5187</v>
      </c>
      <c r="N151" s="32">
        <v>45864</v>
      </c>
      <c r="O151" s="28"/>
      <c r="P151" s="40">
        <v>45876</v>
      </c>
      <c r="Q151" s="32">
        <v>45877</v>
      </c>
      <c r="R151" s="33"/>
    </row>
    <row r="152" spans="1:18" s="4" customFormat="1" ht="19.7" customHeight="1">
      <c r="A152" s="398" t="s">
        <v>2416</v>
      </c>
      <c r="B152" s="2065">
        <v>11</v>
      </c>
      <c r="C152" s="1078">
        <f>+C151+1</f>
        <v>119</v>
      </c>
      <c r="D152" s="396" t="s">
        <v>55</v>
      </c>
      <c r="E152" s="28" t="s">
        <v>55</v>
      </c>
      <c r="F152" s="774" t="s">
        <v>5120</v>
      </c>
      <c r="G152" s="968">
        <v>1</v>
      </c>
      <c r="H152" s="169">
        <v>19600</v>
      </c>
      <c r="I152" s="2112">
        <f>G152*H152</f>
        <v>19600</v>
      </c>
      <c r="J152" s="217"/>
      <c r="K152" s="73" t="s">
        <v>5121</v>
      </c>
      <c r="L152" s="27"/>
      <c r="M152" s="2097" t="s">
        <v>5187</v>
      </c>
      <c r="N152" s="32">
        <v>45864</v>
      </c>
      <c r="O152" s="28"/>
      <c r="P152" s="40">
        <v>45876</v>
      </c>
      <c r="Q152" s="32">
        <v>45877</v>
      </c>
      <c r="R152" s="33"/>
    </row>
    <row r="153" spans="1:18" s="4" customFormat="1" ht="19.7" customHeight="1">
      <c r="A153" s="1412" t="s">
        <v>255</v>
      </c>
      <c r="B153" s="2065">
        <v>11</v>
      </c>
      <c r="C153" s="1078">
        <f>+C152+1</f>
        <v>120</v>
      </c>
      <c r="D153" s="28" t="s">
        <v>55</v>
      </c>
      <c r="E153" s="28" t="s">
        <v>55</v>
      </c>
      <c r="F153" s="2113" t="s">
        <v>5122</v>
      </c>
      <c r="G153" s="112">
        <v>1</v>
      </c>
      <c r="H153" s="143">
        <v>7125</v>
      </c>
      <c r="I153" s="143">
        <f>G153*H153</f>
        <v>7125</v>
      </c>
      <c r="J153" s="217"/>
      <c r="K153" s="73" t="s">
        <v>2393</v>
      </c>
      <c r="L153" s="27"/>
      <c r="M153" s="2097" t="s">
        <v>5187</v>
      </c>
      <c r="N153" s="32">
        <v>45864</v>
      </c>
      <c r="O153" s="28"/>
      <c r="P153" s="40">
        <v>45876</v>
      </c>
      <c r="Q153" s="32">
        <v>45877</v>
      </c>
      <c r="R153" s="33"/>
    </row>
    <row r="154" spans="1:18" s="4" customFormat="1" ht="19.7" customHeight="1">
      <c r="A154" s="27"/>
      <c r="B154" s="27"/>
      <c r="C154" s="28"/>
      <c r="D154" s="28"/>
      <c r="E154" s="28"/>
      <c r="F154" s="156"/>
      <c r="G154" s="199"/>
      <c r="H154" s="168"/>
      <c r="I154" s="636"/>
      <c r="J154" s="217"/>
      <c r="K154" s="73"/>
      <c r="L154" s="27"/>
      <c r="M154" s="27"/>
      <c r="N154" s="32"/>
      <c r="O154" s="28"/>
      <c r="P154" s="27"/>
      <c r="Q154" s="32"/>
      <c r="R154" s="33"/>
    </row>
    <row r="155" spans="1:18" s="4" customFormat="1" ht="19.7" customHeight="1">
      <c r="A155" s="27"/>
      <c r="B155" s="27"/>
      <c r="C155" s="28"/>
      <c r="D155" s="220"/>
      <c r="E155" s="220"/>
      <c r="F155" s="306">
        <f>SUM(I150:I154)</f>
        <v>33704</v>
      </c>
      <c r="G155" s="365"/>
      <c r="H155" s="221"/>
      <c r="I155" s="77"/>
      <c r="J155" s="909"/>
      <c r="K155" s="216"/>
      <c r="L155" s="27"/>
      <c r="M155" s="27"/>
      <c r="N155" s="32"/>
      <c r="O155" s="28"/>
      <c r="P155" s="27"/>
      <c r="Q155" s="32"/>
      <c r="R155" s="33"/>
    </row>
    <row r="156" spans="1:18" s="4" customFormat="1" ht="19.7" customHeight="1">
      <c r="A156" s="27"/>
      <c r="B156" s="27"/>
      <c r="C156" s="28"/>
      <c r="D156" s="28"/>
      <c r="E156" s="28"/>
      <c r="F156" s="27"/>
      <c r="G156" s="27"/>
      <c r="H156" s="27"/>
      <c r="I156" s="31"/>
      <c r="J156" s="217"/>
      <c r="K156" s="27"/>
      <c r="L156" s="27"/>
      <c r="M156" s="27"/>
      <c r="N156" s="32"/>
      <c r="O156" s="28"/>
      <c r="P156" s="27"/>
      <c r="Q156" s="32"/>
      <c r="R156" s="33"/>
    </row>
    <row r="157" spans="1:18" s="4" customFormat="1" ht="19.7" customHeight="1">
      <c r="A157" s="27"/>
      <c r="B157" s="27"/>
      <c r="C157" s="28"/>
      <c r="D157" s="1318"/>
      <c r="E157" s="1318"/>
      <c r="F157" s="1319" t="s">
        <v>2653</v>
      </c>
      <c r="G157" s="1320"/>
      <c r="H157" s="1321">
        <v>70000</v>
      </c>
      <c r="I157" s="1322">
        <f>G157*H157</f>
        <v>0</v>
      </c>
      <c r="J157" s="217"/>
      <c r="K157" s="27"/>
      <c r="L157" s="27"/>
      <c r="M157" s="27"/>
      <c r="N157" s="32"/>
      <c r="O157" s="28"/>
      <c r="P157" s="27"/>
      <c r="Q157" s="32"/>
      <c r="R157" s="33"/>
    </row>
    <row r="158" spans="1:18" s="4" customFormat="1" ht="19.7" customHeight="1">
      <c r="A158" s="27"/>
      <c r="B158" s="27"/>
      <c r="C158" s="28"/>
      <c r="D158" s="28"/>
      <c r="E158" s="28"/>
      <c r="F158" s="73" t="s">
        <v>808</v>
      </c>
      <c r="G158" s="27"/>
      <c r="H158" s="27"/>
      <c r="I158" s="31"/>
      <c r="J158" s="217"/>
      <c r="K158" s="27"/>
      <c r="L158" s="27"/>
      <c r="M158" s="27"/>
      <c r="N158" s="32"/>
      <c r="O158" s="28"/>
      <c r="P158" s="27"/>
      <c r="Q158" s="32"/>
      <c r="R158" s="33"/>
    </row>
    <row r="159" spans="1:18" s="4" customFormat="1" ht="19.7" customHeight="1">
      <c r="A159" s="27"/>
      <c r="B159" s="27"/>
      <c r="C159" s="28"/>
      <c r="D159" s="28"/>
      <c r="E159" s="28"/>
      <c r="F159" s="27"/>
      <c r="G159" s="27"/>
      <c r="H159" s="27"/>
      <c r="I159" s="31"/>
      <c r="J159" s="217"/>
      <c r="K159" s="27"/>
      <c r="L159" s="27"/>
      <c r="M159" s="27"/>
      <c r="N159" s="32"/>
      <c r="O159" s="28"/>
      <c r="P159" s="27"/>
      <c r="Q159" s="32"/>
      <c r="R159" s="33"/>
    </row>
    <row r="160" spans="1:18" s="4" customFormat="1" ht="19.7" customHeight="1">
      <c r="A160" s="27"/>
      <c r="B160" s="27"/>
      <c r="C160" s="28"/>
      <c r="D160" s="28"/>
      <c r="E160" s="28"/>
      <c r="F160" s="27"/>
      <c r="G160" s="27"/>
      <c r="H160" s="27"/>
      <c r="I160" s="31"/>
      <c r="J160" s="217"/>
      <c r="K160" s="27"/>
      <c r="L160" s="27"/>
      <c r="M160" s="27"/>
      <c r="N160" s="32"/>
      <c r="O160" s="28"/>
      <c r="P160" s="27"/>
      <c r="Q160" s="32"/>
      <c r="R160" s="33"/>
    </row>
    <row r="161" spans="1:18" s="4" customFormat="1" ht="19.7" customHeight="1">
      <c r="A161" s="27"/>
      <c r="B161" s="27"/>
      <c r="C161" s="28"/>
      <c r="D161" s="28"/>
      <c r="E161" s="28"/>
      <c r="F161" s="27"/>
      <c r="G161" s="27"/>
      <c r="H161" s="27"/>
      <c r="I161" s="31"/>
      <c r="J161" s="217"/>
      <c r="K161" s="27"/>
      <c r="L161" s="27"/>
      <c r="M161" s="27"/>
      <c r="N161" s="32"/>
      <c r="O161" s="28"/>
      <c r="P161" s="27"/>
      <c r="Q161" s="32"/>
      <c r="R161" s="33"/>
    </row>
    <row r="162" spans="1:18" s="4" customFormat="1" ht="19.7" customHeight="1">
      <c r="A162" s="27"/>
      <c r="B162" s="27"/>
      <c r="C162" s="28"/>
      <c r="D162" s="28"/>
      <c r="E162" s="28"/>
      <c r="F162" s="27"/>
      <c r="G162" s="27"/>
      <c r="H162" s="27"/>
      <c r="I162" s="31"/>
      <c r="J162" s="217"/>
      <c r="K162" s="27"/>
      <c r="L162" s="27"/>
      <c r="M162" s="27"/>
      <c r="N162" s="32"/>
      <c r="O162" s="28"/>
      <c r="P162" s="27"/>
      <c r="Q162" s="32"/>
      <c r="R162" s="33"/>
    </row>
    <row r="163" spans="1:18" s="4" customFormat="1" ht="19.7" customHeight="1">
      <c r="A163" s="27"/>
      <c r="B163" s="27"/>
      <c r="C163" s="28"/>
      <c r="D163" s="28"/>
      <c r="E163" s="28"/>
      <c r="F163" s="27"/>
      <c r="G163" s="27"/>
      <c r="H163" s="27"/>
      <c r="I163" s="31"/>
      <c r="J163" s="217"/>
      <c r="K163" s="27"/>
      <c r="L163" s="27"/>
      <c r="M163" s="27"/>
      <c r="N163" s="32"/>
      <c r="O163" s="28"/>
      <c r="P163" s="27"/>
      <c r="Q163" s="32"/>
      <c r="R163" s="33"/>
    </row>
    <row r="164" spans="1:18" s="4" customFormat="1" ht="19.7" customHeight="1">
      <c r="A164" s="27"/>
      <c r="B164" s="27"/>
      <c r="C164" s="28"/>
      <c r="D164" s="28"/>
      <c r="E164" s="28"/>
      <c r="F164" s="27"/>
      <c r="G164" s="27"/>
      <c r="H164" s="27"/>
      <c r="I164" s="31"/>
      <c r="J164" s="217"/>
      <c r="K164" s="27"/>
      <c r="L164" s="27"/>
      <c r="M164" s="27"/>
      <c r="N164" s="32"/>
      <c r="O164" s="28"/>
      <c r="P164" s="27"/>
      <c r="Q164" s="32"/>
      <c r="R164" s="33"/>
    </row>
    <row r="165" spans="1:18" s="4" customFormat="1" ht="19.7" customHeight="1">
      <c r="A165" s="27"/>
      <c r="B165" s="27"/>
      <c r="C165" s="28"/>
      <c r="D165" s="28"/>
      <c r="E165" s="28"/>
      <c r="F165" s="27"/>
      <c r="G165" s="27"/>
      <c r="H165" s="27"/>
      <c r="I165" s="31"/>
      <c r="J165" s="217"/>
      <c r="K165" s="27"/>
      <c r="L165" s="27"/>
      <c r="M165" s="27"/>
      <c r="N165" s="32"/>
      <c r="O165" s="28"/>
      <c r="P165" s="27"/>
      <c r="Q165" s="32"/>
      <c r="R165" s="33"/>
    </row>
    <row r="166" spans="1:18" s="4" customFormat="1" ht="19.7" customHeight="1">
      <c r="A166" s="27"/>
      <c r="B166" s="27"/>
      <c r="C166" s="28"/>
      <c r="D166" s="28"/>
      <c r="E166" s="28"/>
      <c r="F166" s="27"/>
      <c r="G166" s="27"/>
      <c r="H166" s="27"/>
      <c r="I166" s="31"/>
      <c r="J166" s="217"/>
      <c r="K166" s="27"/>
      <c r="L166" s="27"/>
      <c r="M166" s="27"/>
      <c r="N166" s="32"/>
      <c r="O166" s="28"/>
      <c r="P166" s="27"/>
      <c r="Q166" s="32"/>
      <c r="R166" s="33"/>
    </row>
    <row r="167" spans="1:18" s="4" customFormat="1" ht="19.7" customHeight="1">
      <c r="A167" s="27"/>
      <c r="B167" s="27"/>
      <c r="C167" s="28"/>
      <c r="D167" s="28"/>
      <c r="E167" s="28"/>
      <c r="F167" s="27"/>
      <c r="G167" s="27"/>
      <c r="H167" s="27"/>
      <c r="I167" s="31"/>
      <c r="J167" s="217"/>
      <c r="K167" s="27"/>
      <c r="L167" s="27"/>
      <c r="M167" s="27"/>
      <c r="N167" s="32"/>
      <c r="O167" s="28"/>
      <c r="P167" s="27"/>
      <c r="Q167" s="32"/>
      <c r="R167" s="33"/>
    </row>
    <row r="168" spans="1:18" s="4" customFormat="1" ht="19.7" customHeight="1">
      <c r="A168" s="27"/>
      <c r="B168" s="27"/>
      <c r="C168" s="28"/>
      <c r="D168" s="28"/>
      <c r="E168" s="28"/>
      <c r="F168" s="27"/>
      <c r="G168" s="27"/>
      <c r="H168" s="27"/>
      <c r="I168" s="31"/>
      <c r="J168" s="217"/>
      <c r="K168" s="27"/>
      <c r="L168" s="27"/>
      <c r="M168" s="27"/>
      <c r="N168" s="32"/>
      <c r="O168" s="28"/>
      <c r="P168" s="27"/>
      <c r="Q168" s="32"/>
      <c r="R168" s="33"/>
    </row>
    <row r="169" spans="1:18" s="4" customFormat="1" ht="19.7" customHeight="1">
      <c r="A169" s="27"/>
      <c r="B169" s="27"/>
      <c r="C169" s="28"/>
      <c r="D169" s="28"/>
      <c r="E169" s="28"/>
      <c r="F169" s="27"/>
      <c r="G169" s="27"/>
      <c r="H169" s="27"/>
      <c r="I169" s="31"/>
      <c r="J169" s="217"/>
      <c r="K169" s="27"/>
      <c r="L169" s="27"/>
      <c r="M169" s="27"/>
      <c r="N169" s="32"/>
      <c r="O169" s="28"/>
      <c r="P169" s="27"/>
      <c r="Q169" s="32"/>
      <c r="R169" s="33"/>
    </row>
    <row r="170" spans="1:18" s="4" customFormat="1" ht="19.7" customHeight="1">
      <c r="A170" s="27"/>
      <c r="B170" s="27"/>
      <c r="C170" s="28"/>
      <c r="D170" s="28"/>
      <c r="E170" s="28"/>
      <c r="F170" s="27"/>
      <c r="G170" s="27"/>
      <c r="H170" s="27"/>
      <c r="I170" s="31"/>
      <c r="J170" s="217"/>
      <c r="K170" s="27"/>
      <c r="L170" s="27"/>
      <c r="M170" s="27"/>
      <c r="N170" s="32"/>
      <c r="O170" s="28"/>
      <c r="P170" s="27"/>
      <c r="Q170" s="32"/>
      <c r="R170" s="33"/>
    </row>
    <row r="171" spans="1:18" s="4" customFormat="1" ht="19.7" customHeight="1">
      <c r="A171" s="27"/>
      <c r="B171" s="27"/>
      <c r="C171" s="28"/>
      <c r="D171" s="28"/>
      <c r="E171" s="28"/>
      <c r="F171" s="27"/>
      <c r="G171" s="27"/>
      <c r="H171" s="27"/>
      <c r="I171" s="31"/>
      <c r="J171" s="217"/>
      <c r="K171" s="27"/>
      <c r="L171" s="27"/>
      <c r="M171" s="27"/>
      <c r="N171" s="32"/>
      <c r="O171" s="28"/>
      <c r="P171" s="27"/>
      <c r="Q171" s="32"/>
      <c r="R171" s="33"/>
    </row>
    <row r="172" spans="1:18" s="4" customFormat="1" ht="19.7" customHeight="1">
      <c r="A172" s="27"/>
      <c r="B172" s="27"/>
      <c r="C172" s="28"/>
      <c r="D172" s="28"/>
      <c r="E172" s="28"/>
      <c r="F172" s="27"/>
      <c r="G172" s="27"/>
      <c r="H172" s="27"/>
      <c r="I172" s="31"/>
      <c r="J172" s="217"/>
      <c r="K172" s="27"/>
      <c r="L172" s="27"/>
      <c r="M172" s="27"/>
      <c r="N172" s="32"/>
      <c r="O172" s="28"/>
      <c r="P172" s="27"/>
      <c r="Q172" s="32"/>
      <c r="R172" s="33"/>
    </row>
    <row r="173" spans="1:18" s="4" customFormat="1" ht="19.7" customHeight="1">
      <c r="A173" s="27"/>
      <c r="B173" s="27"/>
      <c r="C173" s="28"/>
      <c r="D173" s="28"/>
      <c r="E173" s="28"/>
      <c r="F173" s="27"/>
      <c r="G173" s="27"/>
      <c r="H173" s="27"/>
      <c r="I173" s="31"/>
      <c r="J173" s="217"/>
      <c r="K173" s="27"/>
      <c r="L173" s="27"/>
      <c r="M173" s="27"/>
      <c r="N173" s="32"/>
      <c r="O173" s="28"/>
      <c r="P173" s="27"/>
      <c r="Q173" s="32"/>
      <c r="R173" s="33"/>
    </row>
    <row r="174" spans="1:18" s="4" customFormat="1" ht="19.7" customHeight="1">
      <c r="A174" s="27"/>
      <c r="B174" s="27"/>
      <c r="C174" s="28"/>
      <c r="D174" s="28"/>
      <c r="E174" s="28"/>
      <c r="F174" s="27"/>
      <c r="G174" s="27"/>
      <c r="H174" s="27"/>
      <c r="I174" s="31"/>
      <c r="J174" s="217"/>
      <c r="K174" s="27"/>
      <c r="L174" s="27"/>
      <c r="M174" s="27"/>
      <c r="N174" s="32"/>
      <c r="O174" s="28"/>
      <c r="P174" s="27"/>
      <c r="Q174" s="32"/>
      <c r="R174" s="33"/>
    </row>
    <row r="175" spans="1:18" s="4" customFormat="1" ht="19.7" customHeight="1">
      <c r="A175" s="27"/>
      <c r="B175" s="27"/>
      <c r="C175" s="28"/>
      <c r="D175" s="28"/>
      <c r="E175" s="28"/>
      <c r="F175" s="27"/>
      <c r="G175" s="27"/>
      <c r="H175" s="27"/>
      <c r="I175" s="31"/>
      <c r="J175" s="217"/>
      <c r="K175" s="27"/>
      <c r="L175" s="27"/>
      <c r="M175" s="27"/>
      <c r="N175" s="32"/>
      <c r="O175" s="28"/>
      <c r="P175" s="27"/>
      <c r="Q175" s="32"/>
      <c r="R175" s="33"/>
    </row>
    <row r="176" spans="1:18" s="4" customFormat="1" ht="19.7" customHeight="1">
      <c r="A176" s="27"/>
      <c r="B176" s="27"/>
      <c r="C176" s="28"/>
      <c r="D176" s="28"/>
      <c r="E176" s="28"/>
      <c r="F176" s="27"/>
      <c r="G176" s="27"/>
      <c r="H176" s="27"/>
      <c r="I176" s="31"/>
      <c r="J176" s="217"/>
      <c r="K176" s="27"/>
      <c r="L176" s="27"/>
      <c r="M176" s="27"/>
      <c r="N176" s="32"/>
      <c r="O176" s="28"/>
      <c r="P176" s="27"/>
      <c r="Q176" s="32"/>
      <c r="R176" s="33"/>
    </row>
    <row r="177" spans="3:18" s="4" customFormat="1" ht="19.7" customHeight="1">
      <c r="C177" s="28"/>
      <c r="D177" s="28"/>
      <c r="E177" s="28"/>
      <c r="F177" s="27"/>
      <c r="G177" s="27"/>
      <c r="H177" s="27"/>
      <c r="I177" s="31"/>
      <c r="J177" s="217"/>
      <c r="K177" s="27"/>
      <c r="L177" s="27"/>
      <c r="M177" s="27"/>
      <c r="N177" s="32"/>
      <c r="O177" s="28"/>
      <c r="P177" s="27"/>
      <c r="Q177" s="32"/>
      <c r="R177" s="33"/>
    </row>
    <row r="178" spans="3:18" s="4" customFormat="1" ht="19.7" customHeight="1">
      <c r="C178" s="28"/>
      <c r="D178" s="28"/>
      <c r="E178" s="28"/>
      <c r="F178" s="27"/>
      <c r="G178" s="27"/>
      <c r="H178" s="27"/>
      <c r="I178" s="31"/>
      <c r="J178" s="217"/>
      <c r="K178" s="27"/>
      <c r="L178" s="27"/>
      <c r="M178" s="27"/>
      <c r="N178" s="32"/>
      <c r="O178" s="28"/>
      <c r="P178" s="27"/>
      <c r="Q178" s="32"/>
      <c r="R178" s="33"/>
    </row>
    <row r="179" spans="3:18" s="4" customFormat="1" ht="19.7" customHeight="1">
      <c r="C179" s="28"/>
      <c r="D179" s="28"/>
      <c r="E179" s="28"/>
      <c r="F179" s="27"/>
      <c r="G179" s="27"/>
      <c r="H179" s="27"/>
      <c r="I179" s="31"/>
      <c r="J179" s="217"/>
      <c r="K179" s="27"/>
      <c r="L179" s="27"/>
      <c r="M179" s="27"/>
      <c r="N179" s="32"/>
      <c r="O179" s="28"/>
      <c r="P179" s="27"/>
      <c r="Q179" s="32"/>
      <c r="R179" s="33"/>
    </row>
    <row r="180" spans="3:18" s="4" customFormat="1" ht="19.7" customHeight="1">
      <c r="C180" s="28"/>
      <c r="D180" s="28"/>
      <c r="E180" s="28"/>
      <c r="F180" s="27"/>
      <c r="G180" s="27"/>
      <c r="H180" s="27"/>
      <c r="I180" s="31"/>
      <c r="J180" s="217"/>
      <c r="K180" s="27"/>
      <c r="L180" s="27"/>
      <c r="M180" s="27"/>
      <c r="N180" s="32"/>
      <c r="O180" s="28"/>
      <c r="P180" s="27"/>
      <c r="Q180" s="32"/>
      <c r="R180" s="33"/>
    </row>
    <row r="181" spans="3:18" s="4" customFormat="1" ht="19.7" customHeight="1">
      <c r="C181" s="28"/>
      <c r="D181" s="28"/>
      <c r="E181" s="28"/>
      <c r="F181" s="27"/>
      <c r="G181" s="27"/>
      <c r="H181" s="27"/>
      <c r="I181" s="31"/>
      <c r="J181" s="217"/>
      <c r="K181" s="27"/>
      <c r="L181" s="27"/>
      <c r="M181" s="27"/>
      <c r="N181" s="32"/>
      <c r="O181" s="28"/>
      <c r="P181" s="27"/>
      <c r="Q181" s="32"/>
      <c r="R181" s="33"/>
    </row>
    <row r="182" spans="3:18" s="4" customFormat="1" ht="19.7" customHeight="1">
      <c r="C182" s="28"/>
      <c r="D182" s="28"/>
      <c r="E182" s="28"/>
      <c r="F182" s="27"/>
      <c r="G182" s="27"/>
      <c r="H182" s="27"/>
      <c r="I182" s="31"/>
      <c r="J182" s="217"/>
      <c r="K182" s="27"/>
      <c r="L182" s="27"/>
      <c r="M182" s="27"/>
      <c r="N182" s="32"/>
      <c r="O182" s="28"/>
      <c r="P182" s="27"/>
      <c r="Q182" s="32"/>
      <c r="R182" s="33"/>
    </row>
    <row r="183" spans="3:18" s="4" customFormat="1" ht="19.7" customHeight="1">
      <c r="C183" s="28"/>
      <c r="D183" s="28"/>
      <c r="E183" s="28"/>
      <c r="F183" s="27"/>
      <c r="G183" s="27"/>
      <c r="H183" s="27"/>
      <c r="I183" s="31"/>
      <c r="J183" s="217"/>
      <c r="K183" s="27"/>
      <c r="L183" s="27"/>
      <c r="M183" s="27"/>
      <c r="N183" s="32"/>
      <c r="O183" s="28"/>
      <c r="P183" s="27"/>
      <c r="Q183" s="32"/>
      <c r="R183" s="33"/>
    </row>
    <row r="184" spans="3:18" s="4" customFormat="1" ht="19.7" customHeight="1">
      <c r="C184" s="28"/>
      <c r="D184" s="28"/>
      <c r="E184" s="28"/>
      <c r="F184" s="27"/>
      <c r="G184" s="27"/>
      <c r="H184" s="27"/>
      <c r="I184" s="31"/>
      <c r="J184" s="217"/>
      <c r="K184" s="27"/>
      <c r="L184" s="27"/>
      <c r="M184" s="27"/>
      <c r="N184" s="32"/>
      <c r="O184" s="28"/>
      <c r="P184" s="27"/>
      <c r="Q184" s="32"/>
      <c r="R184" s="33"/>
    </row>
    <row r="185" spans="3:18" s="4" customFormat="1" ht="19.7" customHeight="1">
      <c r="C185" s="28"/>
      <c r="D185" s="28"/>
      <c r="E185" s="28"/>
      <c r="F185" s="27"/>
      <c r="G185" s="27"/>
      <c r="H185" s="27"/>
      <c r="I185" s="31"/>
      <c r="J185" s="217"/>
      <c r="K185" s="27"/>
      <c r="L185" s="27"/>
      <c r="M185" s="27"/>
      <c r="N185" s="32"/>
      <c r="O185" s="28"/>
      <c r="P185" s="27"/>
      <c r="Q185" s="32"/>
      <c r="R185" s="33"/>
    </row>
    <row r="186" spans="3:18" s="4" customFormat="1" ht="19.7" customHeight="1">
      <c r="C186" s="28"/>
      <c r="D186" s="28"/>
      <c r="E186" s="28"/>
      <c r="F186" s="27"/>
      <c r="G186" s="27"/>
      <c r="H186" s="27"/>
      <c r="I186" s="31"/>
      <c r="J186" s="217"/>
      <c r="K186" s="27"/>
      <c r="L186" s="27"/>
      <c r="M186" s="27"/>
      <c r="N186" s="32"/>
      <c r="O186" s="28"/>
      <c r="P186" s="27"/>
      <c r="Q186" s="32"/>
      <c r="R186" s="33"/>
    </row>
    <row r="187" spans="3:18" s="4" customFormat="1" ht="19.7" customHeight="1">
      <c r="C187" s="28"/>
      <c r="D187" s="28"/>
      <c r="E187" s="28"/>
      <c r="F187" s="27"/>
      <c r="G187" s="27"/>
      <c r="H187" s="27"/>
      <c r="I187" s="31"/>
      <c r="J187" s="217"/>
      <c r="K187" s="27"/>
      <c r="L187" s="27"/>
      <c r="M187" s="27"/>
      <c r="N187" s="32"/>
      <c r="O187" s="28"/>
      <c r="P187" s="27"/>
      <c r="Q187" s="32"/>
      <c r="R187" s="33"/>
    </row>
    <row r="188" spans="3:18" s="4" customFormat="1" ht="19.7" customHeight="1">
      <c r="C188" s="28"/>
      <c r="D188" s="28"/>
      <c r="E188" s="28"/>
      <c r="F188" s="27"/>
      <c r="G188" s="27"/>
      <c r="H188" s="27"/>
      <c r="I188" s="31"/>
      <c r="J188" s="217"/>
      <c r="K188" s="27"/>
      <c r="L188" s="27"/>
      <c r="M188" s="27"/>
      <c r="N188" s="32"/>
      <c r="O188" s="28"/>
      <c r="P188" s="27"/>
      <c r="Q188" s="32"/>
      <c r="R188" s="33"/>
    </row>
    <row r="189" spans="3:18" s="4" customFormat="1" ht="19.7" customHeight="1">
      <c r="C189" s="28"/>
      <c r="D189" s="28"/>
      <c r="E189" s="28"/>
      <c r="F189" s="27"/>
      <c r="G189" s="27"/>
      <c r="H189" s="27"/>
      <c r="I189" s="31"/>
      <c r="J189" s="217"/>
      <c r="K189" s="27"/>
      <c r="L189" s="27"/>
      <c r="M189" s="27"/>
      <c r="N189" s="32"/>
      <c r="O189" s="28"/>
      <c r="P189" s="27"/>
      <c r="Q189" s="32"/>
      <c r="R189" s="33"/>
    </row>
    <row r="190" spans="3:18" s="4" customFormat="1" ht="19.7" customHeight="1">
      <c r="C190" s="28"/>
      <c r="D190" s="28"/>
      <c r="E190" s="28"/>
      <c r="F190" s="27"/>
      <c r="G190" s="27"/>
      <c r="H190" s="27"/>
      <c r="I190" s="31"/>
      <c r="J190" s="217"/>
      <c r="K190" s="27"/>
      <c r="L190" s="27"/>
      <c r="M190" s="27"/>
      <c r="N190" s="32"/>
      <c r="O190" s="28"/>
      <c r="P190" s="27"/>
      <c r="Q190" s="32"/>
      <c r="R190" s="33"/>
    </row>
    <row r="191" spans="3:18" s="4" customFormat="1" ht="19.7" customHeight="1">
      <c r="C191" s="28"/>
      <c r="D191" s="28"/>
      <c r="E191" s="28"/>
      <c r="F191" s="27"/>
      <c r="G191" s="27"/>
      <c r="H191" s="27"/>
      <c r="I191" s="31"/>
      <c r="J191" s="217"/>
      <c r="K191" s="27"/>
      <c r="L191" s="27"/>
      <c r="M191" s="27"/>
      <c r="N191" s="32"/>
      <c r="O191" s="28"/>
      <c r="P191" s="27"/>
      <c r="Q191" s="32"/>
      <c r="R191" s="33"/>
    </row>
    <row r="192" spans="3:18" s="4" customFormat="1" ht="19.7" customHeight="1">
      <c r="C192" s="28"/>
      <c r="D192" s="28"/>
      <c r="E192" s="28"/>
      <c r="F192" s="27"/>
      <c r="G192" s="27"/>
      <c r="H192" s="27"/>
      <c r="I192" s="31"/>
      <c r="J192" s="217"/>
      <c r="K192" s="27"/>
      <c r="L192" s="27"/>
      <c r="M192" s="27"/>
      <c r="N192" s="32"/>
      <c r="O192" s="28"/>
      <c r="P192" s="27"/>
      <c r="Q192" s="32"/>
      <c r="R192" s="33"/>
    </row>
    <row r="193" spans="3:18" s="4" customFormat="1" ht="19.7" customHeight="1">
      <c r="C193" s="28"/>
      <c r="D193" s="28"/>
      <c r="E193" s="28"/>
      <c r="F193" s="27"/>
      <c r="G193" s="27"/>
      <c r="H193" s="27"/>
      <c r="I193" s="31"/>
      <c r="J193" s="217"/>
      <c r="K193" s="27"/>
      <c r="L193" s="27"/>
      <c r="M193" s="27"/>
      <c r="N193" s="32"/>
      <c r="O193" s="28"/>
      <c r="P193" s="27"/>
      <c r="Q193" s="32"/>
      <c r="R193" s="33"/>
    </row>
    <row r="194" spans="3:18" s="4" customFormat="1" ht="19.7" customHeight="1">
      <c r="C194" s="28"/>
      <c r="D194" s="28"/>
      <c r="E194" s="28"/>
      <c r="F194" s="27"/>
      <c r="G194" s="27"/>
      <c r="H194" s="27"/>
      <c r="I194" s="31"/>
      <c r="J194" s="217"/>
      <c r="K194" s="27"/>
      <c r="L194" s="27"/>
      <c r="M194" s="27"/>
      <c r="N194" s="32"/>
      <c r="O194" s="28"/>
      <c r="P194" s="27"/>
      <c r="Q194" s="32"/>
      <c r="R194" s="33"/>
    </row>
    <row r="195" spans="3:18" s="4" customFormat="1" ht="19.7" customHeight="1">
      <c r="C195" s="28"/>
      <c r="D195" s="28"/>
      <c r="E195" s="28"/>
      <c r="F195" s="27"/>
      <c r="G195" s="27"/>
      <c r="H195" s="27"/>
      <c r="I195" s="31"/>
      <c r="J195" s="217"/>
      <c r="K195" s="27"/>
      <c r="L195" s="27"/>
      <c r="M195" s="27"/>
      <c r="N195" s="32"/>
      <c r="O195" s="28"/>
      <c r="P195" s="27"/>
      <c r="Q195" s="32"/>
      <c r="R195" s="33"/>
    </row>
    <row r="196" spans="3:18" s="4" customFormat="1" ht="19.7" customHeight="1">
      <c r="C196" s="28"/>
      <c r="D196" s="28"/>
      <c r="E196" s="28"/>
      <c r="F196" s="27"/>
      <c r="G196" s="27"/>
      <c r="H196" s="27"/>
      <c r="I196" s="31"/>
      <c r="J196" s="217"/>
      <c r="K196" s="27"/>
      <c r="L196" s="27"/>
      <c r="M196" s="27"/>
      <c r="N196" s="32"/>
      <c r="O196" s="28"/>
      <c r="P196" s="27"/>
      <c r="Q196" s="32"/>
      <c r="R196" s="33"/>
    </row>
    <row r="197" spans="3:18" s="4" customFormat="1" ht="19.7" customHeight="1">
      <c r="C197" s="28"/>
      <c r="D197" s="28"/>
      <c r="E197" s="28"/>
      <c r="F197" s="27"/>
      <c r="G197" s="27"/>
      <c r="H197" s="27"/>
      <c r="I197" s="31"/>
      <c r="J197" s="217"/>
      <c r="K197" s="27"/>
      <c r="L197" s="27"/>
      <c r="M197" s="27"/>
      <c r="N197" s="32"/>
      <c r="O197" s="28"/>
      <c r="P197" s="27"/>
      <c r="Q197" s="32"/>
      <c r="R197" s="33"/>
    </row>
    <row r="198" spans="3:18" s="4" customFormat="1" ht="19.7" customHeight="1">
      <c r="C198" s="28"/>
      <c r="D198" s="28"/>
      <c r="E198" s="28"/>
      <c r="F198" s="27"/>
      <c r="G198" s="27"/>
      <c r="H198" s="27"/>
      <c r="I198" s="31"/>
      <c r="J198" s="217"/>
      <c r="K198" s="27"/>
      <c r="L198" s="27"/>
      <c r="M198" s="27"/>
      <c r="N198" s="32"/>
      <c r="O198" s="28"/>
      <c r="P198" s="27"/>
      <c r="Q198" s="32"/>
      <c r="R198" s="33"/>
    </row>
    <row r="199" spans="3:18" s="4" customFormat="1" ht="19.7" customHeight="1">
      <c r="C199" s="28"/>
      <c r="D199" s="28"/>
      <c r="E199" s="28"/>
      <c r="F199" s="27"/>
      <c r="G199" s="27"/>
      <c r="H199" s="27"/>
      <c r="I199" s="31"/>
      <c r="J199" s="217"/>
      <c r="K199" s="27"/>
      <c r="L199" s="27"/>
      <c r="M199" s="27"/>
      <c r="N199" s="32"/>
      <c r="O199" s="28"/>
      <c r="P199" s="27"/>
      <c r="Q199" s="32"/>
      <c r="R199" s="33"/>
    </row>
    <row r="200" spans="3:18" s="4" customFormat="1" ht="19.7" customHeight="1">
      <c r="C200" s="28"/>
      <c r="D200" s="28"/>
      <c r="E200" s="28"/>
      <c r="F200" s="27"/>
      <c r="G200" s="27"/>
      <c r="H200" s="27"/>
      <c r="I200" s="31"/>
      <c r="J200" s="217"/>
      <c r="K200" s="27"/>
      <c r="L200" s="27"/>
      <c r="M200" s="27"/>
      <c r="N200" s="32"/>
      <c r="O200" s="28"/>
      <c r="P200" s="27"/>
      <c r="Q200" s="32"/>
      <c r="R200" s="33"/>
    </row>
    <row r="201" spans="3:18" s="4" customFormat="1" ht="19.7" customHeight="1">
      <c r="C201" s="28"/>
      <c r="D201" s="28"/>
      <c r="E201" s="28"/>
      <c r="F201" s="27"/>
      <c r="G201" s="27"/>
      <c r="H201" s="27"/>
      <c r="I201" s="31"/>
      <c r="J201" s="217"/>
      <c r="K201" s="27"/>
      <c r="L201" s="27"/>
      <c r="M201" s="27"/>
      <c r="N201" s="32"/>
      <c r="O201" s="28"/>
      <c r="P201" s="27"/>
      <c r="Q201" s="32"/>
      <c r="R201" s="33"/>
    </row>
    <row r="202" spans="3:18" s="4" customFormat="1" ht="19.7" customHeight="1">
      <c r="C202" s="28"/>
      <c r="D202" s="28"/>
      <c r="E202" s="28"/>
      <c r="F202" s="27"/>
      <c r="G202" s="27"/>
      <c r="H202" s="27"/>
      <c r="I202" s="31"/>
      <c r="J202" s="217"/>
      <c r="K202" s="27"/>
      <c r="L202" s="27"/>
      <c r="M202" s="27"/>
      <c r="N202" s="32"/>
      <c r="O202" s="28"/>
      <c r="P202" s="27"/>
      <c r="Q202" s="32"/>
      <c r="R202" s="33"/>
    </row>
    <row r="203" spans="3:18" s="4" customFormat="1" ht="19.7" customHeight="1">
      <c r="C203" s="28"/>
      <c r="D203" s="28"/>
      <c r="E203" s="28"/>
      <c r="F203" s="27"/>
      <c r="G203" s="27"/>
      <c r="H203" s="27"/>
      <c r="I203" s="31"/>
      <c r="J203" s="217"/>
      <c r="K203" s="27"/>
      <c r="L203" s="27"/>
      <c r="M203" s="27"/>
      <c r="N203" s="32"/>
      <c r="O203" s="28"/>
      <c r="P203" s="27"/>
      <c r="Q203" s="32"/>
      <c r="R203" s="33"/>
    </row>
    <row r="204" spans="3:18" s="4" customFormat="1" ht="19.7" customHeight="1">
      <c r="C204" s="28"/>
      <c r="D204" s="28"/>
      <c r="E204" s="28"/>
      <c r="F204" s="27"/>
      <c r="G204" s="27"/>
      <c r="H204" s="27"/>
      <c r="I204" s="31"/>
      <c r="J204" s="217"/>
      <c r="K204" s="27"/>
      <c r="L204" s="27"/>
      <c r="M204" s="27"/>
      <c r="N204" s="32"/>
      <c r="O204" s="28"/>
      <c r="P204" s="27"/>
      <c r="Q204" s="32"/>
      <c r="R204" s="33"/>
    </row>
    <row r="205" spans="3:18" s="4" customFormat="1" ht="19.7" customHeight="1">
      <c r="C205" s="28"/>
      <c r="D205" s="28"/>
      <c r="E205" s="28"/>
      <c r="F205" s="27"/>
      <c r="G205" s="27"/>
      <c r="H205" s="27"/>
      <c r="I205" s="31"/>
      <c r="J205" s="217"/>
      <c r="K205" s="27"/>
      <c r="L205" s="27"/>
      <c r="M205" s="27"/>
      <c r="N205" s="32"/>
      <c r="O205" s="28"/>
      <c r="P205" s="27"/>
      <c r="Q205" s="32"/>
      <c r="R205" s="33"/>
    </row>
    <row r="206" spans="3:18" s="4" customFormat="1" ht="19.7" customHeight="1">
      <c r="C206" s="28"/>
      <c r="D206" s="28"/>
      <c r="E206" s="28"/>
      <c r="F206" s="27"/>
      <c r="G206" s="27"/>
      <c r="H206" s="27"/>
      <c r="I206" s="31"/>
      <c r="J206" s="217"/>
      <c r="K206" s="27"/>
      <c r="L206" s="27"/>
      <c r="M206" s="27"/>
      <c r="N206" s="32"/>
      <c r="O206" s="28"/>
      <c r="P206" s="27"/>
      <c r="Q206" s="32"/>
      <c r="R206" s="33"/>
    </row>
    <row r="207" spans="3:18" s="4" customFormat="1" ht="19.7" customHeight="1">
      <c r="C207" s="28"/>
      <c r="D207" s="28"/>
      <c r="E207" s="28"/>
      <c r="F207" s="27"/>
      <c r="G207" s="27"/>
      <c r="H207" s="27"/>
      <c r="I207" s="31"/>
      <c r="J207" s="217"/>
      <c r="K207" s="27"/>
      <c r="L207" s="27"/>
      <c r="M207" s="27"/>
      <c r="N207" s="32"/>
      <c r="O207" s="28"/>
      <c r="P207" s="27"/>
      <c r="Q207" s="32"/>
      <c r="R207" s="33"/>
    </row>
    <row r="208" spans="3:18" s="4" customFormat="1" ht="19.7" customHeight="1">
      <c r="C208" s="28"/>
      <c r="D208" s="28"/>
      <c r="E208" s="28"/>
      <c r="F208" s="27"/>
      <c r="G208" s="27"/>
      <c r="H208" s="27"/>
      <c r="I208" s="31"/>
      <c r="J208" s="217"/>
      <c r="K208" s="27"/>
      <c r="L208" s="27"/>
      <c r="M208" s="27"/>
      <c r="N208" s="32"/>
      <c r="O208" s="28"/>
      <c r="P208" s="27"/>
      <c r="Q208" s="32"/>
      <c r="R208" s="33"/>
    </row>
    <row r="209" spans="3:18" s="4" customFormat="1" ht="19.7" customHeight="1">
      <c r="C209" s="28"/>
      <c r="D209" s="28"/>
      <c r="E209" s="28"/>
      <c r="F209" s="27"/>
      <c r="G209" s="27"/>
      <c r="H209" s="27"/>
      <c r="I209" s="31"/>
      <c r="J209" s="217"/>
      <c r="K209" s="27"/>
      <c r="L209" s="27"/>
      <c r="M209" s="27"/>
      <c r="N209" s="32"/>
      <c r="O209" s="28"/>
      <c r="P209" s="27"/>
      <c r="Q209" s="32"/>
      <c r="R209" s="33"/>
    </row>
    <row r="210" spans="3:18" s="4" customFormat="1" ht="19.7" customHeight="1">
      <c r="C210" s="28"/>
      <c r="D210" s="28"/>
      <c r="E210" s="28"/>
      <c r="F210" s="27"/>
      <c r="G210" s="27"/>
      <c r="H210" s="27"/>
      <c r="I210" s="31"/>
      <c r="J210" s="217"/>
      <c r="K210" s="27"/>
      <c r="L210" s="27"/>
      <c r="M210" s="27"/>
      <c r="N210" s="32"/>
      <c r="O210" s="28"/>
      <c r="P210" s="27"/>
      <c r="Q210" s="32"/>
      <c r="R210" s="33"/>
    </row>
    <row r="211" spans="3:18" s="4" customFormat="1" ht="19.7" customHeight="1">
      <c r="C211" s="28"/>
      <c r="D211" s="28"/>
      <c r="E211" s="28"/>
      <c r="F211" s="27"/>
      <c r="G211" s="27"/>
      <c r="H211" s="27"/>
      <c r="I211" s="31"/>
      <c r="J211" s="217"/>
      <c r="K211" s="27"/>
      <c r="L211" s="27"/>
      <c r="M211" s="27"/>
      <c r="N211" s="32"/>
      <c r="O211" s="28"/>
      <c r="P211" s="27"/>
      <c r="Q211" s="32"/>
      <c r="R211" s="33"/>
    </row>
    <row r="212" spans="3:18" s="4" customFormat="1" ht="19.7" customHeight="1">
      <c r="C212" s="28"/>
      <c r="D212" s="28"/>
      <c r="E212" s="28"/>
      <c r="F212" s="27"/>
      <c r="G212" s="27"/>
      <c r="H212" s="27"/>
      <c r="I212" s="31"/>
      <c r="J212" s="217"/>
      <c r="K212" s="27"/>
      <c r="L212" s="27"/>
      <c r="M212" s="27"/>
      <c r="N212" s="32"/>
      <c r="O212" s="28"/>
      <c r="P212" s="27"/>
      <c r="Q212" s="32"/>
      <c r="R212" s="33"/>
    </row>
    <row r="213" spans="3:18" s="4" customFormat="1" ht="19.7" customHeight="1">
      <c r="C213" s="28"/>
      <c r="D213" s="28"/>
      <c r="E213" s="28"/>
      <c r="F213" s="27"/>
      <c r="G213" s="27"/>
      <c r="H213" s="27"/>
      <c r="I213" s="31"/>
      <c r="J213" s="217"/>
      <c r="K213" s="27"/>
      <c r="L213" s="27"/>
      <c r="M213" s="27"/>
      <c r="N213" s="32"/>
      <c r="O213" s="28"/>
      <c r="P213" s="27"/>
      <c r="Q213" s="32"/>
      <c r="R213" s="33"/>
    </row>
    <row r="214" spans="3:18" s="4" customFormat="1" ht="19.7" customHeight="1">
      <c r="C214" s="28"/>
      <c r="D214" s="28"/>
      <c r="E214" s="28"/>
      <c r="F214" s="27"/>
      <c r="G214" s="27"/>
      <c r="H214" s="27"/>
      <c r="I214" s="31"/>
      <c r="J214" s="217"/>
      <c r="K214" s="27"/>
      <c r="L214" s="27"/>
      <c r="M214" s="27"/>
      <c r="N214" s="32"/>
      <c r="O214" s="28"/>
      <c r="P214" s="27"/>
      <c r="Q214" s="32"/>
      <c r="R214" s="33"/>
    </row>
    <row r="215" spans="3:18" s="4" customFormat="1" ht="19.7" customHeight="1">
      <c r="C215" s="28"/>
      <c r="D215" s="28"/>
      <c r="E215" s="28"/>
      <c r="F215" s="27"/>
      <c r="G215" s="27"/>
      <c r="H215" s="27"/>
      <c r="I215" s="31"/>
      <c r="J215" s="217"/>
      <c r="K215" s="27"/>
      <c r="L215" s="27"/>
      <c r="M215" s="27"/>
      <c r="N215" s="32"/>
      <c r="O215" s="28"/>
      <c r="P215" s="27"/>
      <c r="Q215" s="32"/>
      <c r="R215" s="33"/>
    </row>
    <row r="216" spans="3:18" s="4" customFormat="1" ht="19.7" customHeight="1">
      <c r="C216" s="28"/>
      <c r="D216" s="28"/>
      <c r="E216" s="28"/>
      <c r="F216" s="27"/>
      <c r="G216" s="27"/>
      <c r="H216" s="27"/>
      <c r="I216" s="31"/>
      <c r="J216" s="217"/>
      <c r="K216" s="27"/>
      <c r="L216" s="27"/>
      <c r="M216" s="27"/>
      <c r="N216" s="32"/>
      <c r="O216" s="28"/>
      <c r="P216" s="27"/>
      <c r="Q216" s="32"/>
      <c r="R216" s="33"/>
    </row>
    <row r="217" spans="3:18" s="4" customFormat="1" ht="19.7" customHeight="1">
      <c r="C217" s="28"/>
      <c r="D217" s="28"/>
      <c r="E217" s="28"/>
      <c r="F217" s="27"/>
      <c r="G217" s="27"/>
      <c r="H217" s="27"/>
      <c r="I217" s="31"/>
      <c r="J217" s="217"/>
      <c r="K217" s="27"/>
      <c r="L217" s="27"/>
      <c r="M217" s="27"/>
      <c r="N217" s="32"/>
      <c r="O217" s="28"/>
      <c r="P217" s="27"/>
      <c r="Q217" s="32"/>
      <c r="R217" s="33"/>
    </row>
    <row r="218" spans="3:18" s="4" customFormat="1" ht="19.7" customHeight="1">
      <c r="C218" s="28"/>
      <c r="D218" s="131"/>
      <c r="E218" s="131"/>
      <c r="F218" s="73"/>
      <c r="G218" s="199"/>
      <c r="H218" s="27"/>
      <c r="I218" s="77"/>
      <c r="J218" s="217"/>
      <c r="K218" s="166"/>
      <c r="L218" s="27"/>
      <c r="M218" s="73"/>
      <c r="N218" s="32"/>
      <c r="O218" s="28"/>
      <c r="P218" s="27"/>
      <c r="Q218" s="32"/>
      <c r="R218" s="33"/>
    </row>
    <row r="219" spans="3:18" s="4" customFormat="1" ht="19.7" customHeight="1">
      <c r="C219" s="28"/>
      <c r="D219" s="28"/>
      <c r="E219" s="131"/>
      <c r="F219" s="73"/>
      <c r="G219" s="199"/>
      <c r="H219" s="27"/>
      <c r="I219" s="77"/>
      <c r="J219" s="217"/>
      <c r="K219" s="166"/>
      <c r="L219" s="27"/>
      <c r="M219" s="73"/>
      <c r="N219" s="32"/>
      <c r="O219" s="28"/>
      <c r="P219" s="27"/>
      <c r="Q219" s="32"/>
      <c r="R219" s="33"/>
    </row>
    <row r="220" spans="3:18" s="4" customFormat="1" ht="19.7" customHeight="1">
      <c r="C220" s="28"/>
      <c r="D220" s="28"/>
      <c r="E220" s="131"/>
      <c r="F220" s="73"/>
      <c r="G220" s="199"/>
      <c r="H220" s="27"/>
      <c r="I220" s="77"/>
      <c r="J220" s="217"/>
      <c r="K220" s="166"/>
      <c r="L220" s="27"/>
      <c r="M220" s="73"/>
      <c r="N220" s="32"/>
      <c r="O220" s="28"/>
      <c r="P220" s="27"/>
      <c r="Q220" s="32"/>
      <c r="R220" s="33"/>
    </row>
    <row r="221" spans="3:18" s="4" customFormat="1" ht="19.7" customHeight="1">
      <c r="C221" s="28"/>
      <c r="D221" s="28"/>
      <c r="E221" s="131"/>
      <c r="F221" s="73"/>
      <c r="G221" s="199"/>
      <c r="H221" s="27"/>
      <c r="I221" s="77"/>
      <c r="J221" s="217"/>
      <c r="K221" s="166"/>
      <c r="L221" s="27"/>
      <c r="M221" s="73"/>
      <c r="N221" s="32"/>
      <c r="O221" s="28"/>
      <c r="P221" s="27"/>
      <c r="Q221" s="32"/>
      <c r="R221" s="33"/>
    </row>
    <row r="222" spans="3:18" s="4" customFormat="1" ht="19.7" customHeight="1">
      <c r="C222" s="28"/>
      <c r="D222" s="28"/>
      <c r="E222" s="131"/>
      <c r="F222" s="73"/>
      <c r="G222" s="199"/>
      <c r="H222" s="27"/>
      <c r="I222" s="77"/>
      <c r="J222" s="217"/>
      <c r="K222" s="166"/>
      <c r="L222" s="27"/>
      <c r="M222" s="73"/>
      <c r="N222" s="32"/>
      <c r="O222" s="28"/>
      <c r="P222" s="27"/>
      <c r="Q222" s="32"/>
      <c r="R222" s="33"/>
    </row>
    <row r="223" spans="3:18" s="4" customFormat="1" ht="19.7" customHeight="1">
      <c r="C223" s="28"/>
      <c r="D223" s="28"/>
      <c r="E223" s="131"/>
      <c r="F223" s="73"/>
      <c r="G223" s="199"/>
      <c r="H223" s="27"/>
      <c r="I223" s="77"/>
      <c r="J223" s="217"/>
      <c r="K223" s="166"/>
      <c r="L223" s="27"/>
      <c r="M223" s="73"/>
      <c r="N223" s="32"/>
      <c r="O223" s="28"/>
      <c r="P223" s="27"/>
      <c r="Q223" s="32"/>
      <c r="R223" s="33"/>
    </row>
    <row r="224" spans="3:18" s="4" customFormat="1" ht="19.350000000000001" customHeight="1">
      <c r="C224" s="28"/>
      <c r="D224" s="131"/>
      <c r="E224" s="131"/>
      <c r="F224" s="73"/>
      <c r="G224" s="199"/>
      <c r="H224" s="27"/>
      <c r="I224" s="77"/>
      <c r="J224" s="217"/>
      <c r="K224" s="166"/>
      <c r="L224" s="27"/>
      <c r="M224" s="73"/>
      <c r="N224" s="32"/>
      <c r="O224" s="28"/>
      <c r="P224" s="27"/>
      <c r="Q224" s="32"/>
      <c r="R224" s="33"/>
    </row>
    <row r="225" spans="3:18" s="4" customFormat="1" ht="19.350000000000001" customHeight="1">
      <c r="C225" s="28"/>
      <c r="D225" s="131"/>
      <c r="E225" s="131"/>
      <c r="F225" s="156"/>
      <c r="G225" s="199"/>
      <c r="H225" s="27"/>
      <c r="I225" s="77"/>
      <c r="J225" s="217"/>
      <c r="K225" s="166"/>
      <c r="L225" s="27"/>
      <c r="M225" s="73"/>
      <c r="N225" s="32"/>
      <c r="O225" s="28"/>
      <c r="P225" s="27"/>
      <c r="Q225" s="32"/>
      <c r="R225" s="33"/>
    </row>
    <row r="226" spans="3:18" s="4" customFormat="1" ht="19.350000000000001" customHeight="1">
      <c r="C226" s="28"/>
      <c r="D226" s="131"/>
      <c r="E226" s="131"/>
      <c r="F226" s="264"/>
      <c r="G226" s="199"/>
      <c r="H226" s="27"/>
      <c r="I226" s="77"/>
      <c r="J226" s="217"/>
      <c r="K226" s="166"/>
      <c r="L226" s="27"/>
      <c r="M226" s="73"/>
      <c r="N226" s="32"/>
      <c r="O226" s="28"/>
      <c r="P226" s="27"/>
      <c r="Q226" s="32"/>
      <c r="R226" s="33"/>
    </row>
    <row r="227" spans="3:18" s="4" customFormat="1" ht="19.7" customHeight="1">
      <c r="C227" s="28"/>
      <c r="D227" s="131"/>
      <c r="E227" s="131"/>
      <c r="F227" s="264"/>
      <c r="G227" s="199"/>
      <c r="H227" s="27"/>
      <c r="I227" s="77"/>
      <c r="J227" s="217"/>
      <c r="K227" s="166"/>
      <c r="L227" s="27"/>
      <c r="M227" s="73"/>
      <c r="N227" s="32"/>
      <c r="O227" s="28"/>
      <c r="P227" s="27"/>
      <c r="Q227" s="32"/>
      <c r="R227" s="33"/>
    </row>
    <row r="228" spans="3:18" s="4" customFormat="1" ht="19.7" customHeight="1">
      <c r="C228" s="28"/>
      <c r="D228" s="131"/>
      <c r="E228" s="131"/>
      <c r="F228" s="264"/>
      <c r="G228" s="199"/>
      <c r="H228" s="27"/>
      <c r="I228" s="77"/>
      <c r="J228" s="217"/>
      <c r="K228" s="166"/>
      <c r="L228" s="27"/>
      <c r="M228" s="73"/>
      <c r="N228" s="32"/>
      <c r="O228" s="28"/>
      <c r="P228" s="27"/>
      <c r="Q228" s="32"/>
      <c r="R228" s="33"/>
    </row>
    <row r="229" spans="3:18" s="4" customFormat="1" ht="19.7" customHeight="1">
      <c r="C229" s="28"/>
      <c r="D229" s="131"/>
      <c r="E229" s="131"/>
      <c r="F229" s="264"/>
      <c r="G229" s="199"/>
      <c r="H229" s="27"/>
      <c r="I229" s="77"/>
      <c r="J229" s="217"/>
      <c r="K229" s="166"/>
      <c r="L229" s="27"/>
      <c r="M229" s="73"/>
      <c r="N229" s="32"/>
      <c r="O229" s="28"/>
      <c r="P229" s="27"/>
      <c r="Q229" s="32"/>
      <c r="R229" s="33"/>
    </row>
    <row r="230" spans="3:18" s="4" customFormat="1" ht="19.7" customHeight="1">
      <c r="C230" s="28"/>
      <c r="D230" s="131"/>
      <c r="E230" s="131"/>
      <c r="F230" s="264"/>
      <c r="G230" s="199"/>
      <c r="H230" s="27"/>
      <c r="I230" s="77"/>
      <c r="J230" s="217"/>
      <c r="K230" s="166"/>
      <c r="L230" s="27"/>
      <c r="M230" s="73"/>
      <c r="N230" s="32"/>
      <c r="O230" s="28"/>
      <c r="P230" s="27"/>
      <c r="Q230" s="32"/>
      <c r="R230" s="33"/>
    </row>
    <row r="231" spans="3:18" s="4" customFormat="1" ht="19.7" customHeight="1">
      <c r="C231" s="28"/>
      <c r="D231" s="131"/>
      <c r="E231" s="131"/>
      <c r="F231" s="264"/>
      <c r="G231" s="199"/>
      <c r="H231" s="27"/>
      <c r="I231" s="77"/>
      <c r="J231" s="217"/>
      <c r="K231" s="166"/>
      <c r="L231" s="27"/>
      <c r="M231" s="73"/>
      <c r="N231" s="32"/>
      <c r="O231" s="28"/>
      <c r="P231" s="27"/>
      <c r="Q231" s="32"/>
      <c r="R231" s="33"/>
    </row>
    <row r="232" spans="3:18" s="4" customFormat="1" ht="19.7" customHeight="1">
      <c r="C232" s="28"/>
      <c r="D232" s="28"/>
      <c r="E232" s="28"/>
      <c r="F232" s="73"/>
      <c r="G232" s="27"/>
      <c r="H232" s="77"/>
      <c r="I232" s="44"/>
      <c r="J232" s="377"/>
      <c r="K232" s="682"/>
      <c r="L232" s="27"/>
      <c r="M232" s="73"/>
      <c r="N232" s="32"/>
      <c r="O232" s="28"/>
      <c r="P232" s="27"/>
      <c r="Q232" s="32"/>
      <c r="R232" s="33"/>
    </row>
    <row r="233" spans="3:18" s="4" customFormat="1" ht="19.7" customHeight="1">
      <c r="C233" s="28"/>
      <c r="D233" s="28"/>
      <c r="E233" s="28"/>
      <c r="F233" s="73"/>
      <c r="G233" s="27"/>
      <c r="H233" s="77"/>
      <c r="I233" s="1323"/>
      <c r="J233" s="517"/>
      <c r="K233" s="682"/>
      <c r="L233" s="27"/>
      <c r="M233" s="73"/>
      <c r="N233" s="32"/>
      <c r="O233" s="28"/>
      <c r="P233" s="27"/>
      <c r="Q233" s="32"/>
      <c r="R233" s="33"/>
    </row>
    <row r="234" spans="3:18" s="4" customFormat="1" ht="19.7" customHeight="1">
      <c r="C234" s="28"/>
      <c r="D234" s="131"/>
      <c r="E234" s="131"/>
      <c r="F234" s="1324"/>
      <c r="G234" s="199"/>
      <c r="H234" s="27"/>
      <c r="I234" s="77"/>
      <c r="J234" s="217"/>
      <c r="K234" s="166"/>
      <c r="L234" s="27"/>
      <c r="M234" s="73"/>
      <c r="N234" s="32"/>
      <c r="O234" s="28"/>
      <c r="P234" s="27"/>
      <c r="Q234" s="32"/>
      <c r="R234" s="33"/>
    </row>
    <row r="235" spans="3:18" s="4" customFormat="1" ht="19.7" customHeight="1">
      <c r="C235" s="28"/>
      <c r="D235" s="131"/>
      <c r="E235" s="131"/>
      <c r="F235" s="264"/>
      <c r="G235" s="199"/>
      <c r="H235" s="27"/>
      <c r="I235" s="77"/>
      <c r="J235" s="217"/>
      <c r="K235" s="166"/>
      <c r="L235" s="27"/>
      <c r="M235" s="73"/>
      <c r="N235" s="32"/>
      <c r="O235" s="28"/>
      <c r="P235" s="27"/>
      <c r="Q235" s="32"/>
      <c r="R235" s="33"/>
    </row>
    <row r="236" spans="3:18" s="4" customFormat="1" ht="19.7" customHeight="1">
      <c r="C236" s="28"/>
      <c r="D236" s="131"/>
      <c r="E236" s="131"/>
      <c r="F236" s="264"/>
      <c r="G236" s="199"/>
      <c r="H236" s="27"/>
      <c r="I236" s="77"/>
      <c r="J236" s="217"/>
      <c r="K236" s="166"/>
      <c r="L236" s="27"/>
      <c r="M236" s="73"/>
      <c r="N236" s="32"/>
      <c r="O236" s="28"/>
      <c r="P236" s="27"/>
      <c r="Q236" s="32"/>
      <c r="R236" s="33"/>
    </row>
    <row r="237" spans="3:18" s="4" customFormat="1" ht="19.7" customHeight="1">
      <c r="C237" s="28"/>
      <c r="D237" s="131"/>
      <c r="E237" s="131"/>
      <c r="F237" s="264"/>
      <c r="G237" s="199"/>
      <c r="H237" s="27"/>
      <c r="I237" s="77"/>
      <c r="J237" s="217"/>
      <c r="K237" s="166"/>
      <c r="L237" s="27"/>
      <c r="M237" s="73"/>
      <c r="N237" s="32"/>
      <c r="O237" s="28"/>
      <c r="P237" s="27"/>
      <c r="Q237" s="32"/>
      <c r="R237" s="33"/>
    </row>
    <row r="238" spans="3:18" s="4" customFormat="1" ht="19.7" customHeight="1">
      <c r="C238" s="28"/>
      <c r="D238" s="131"/>
      <c r="E238" s="131"/>
      <c r="F238" s="264"/>
      <c r="G238" s="199"/>
      <c r="H238" s="27"/>
      <c r="I238" s="77"/>
      <c r="J238" s="217"/>
      <c r="K238" s="166"/>
      <c r="L238" s="27"/>
      <c r="M238" s="73"/>
      <c r="N238" s="32"/>
      <c r="O238" s="28"/>
      <c r="P238" s="27"/>
      <c r="Q238" s="32"/>
      <c r="R238" s="33"/>
    </row>
    <row r="239" spans="3:18" s="4" customFormat="1" ht="19.7" customHeight="1">
      <c r="C239" s="28"/>
      <c r="D239" s="131"/>
      <c r="E239" s="131"/>
      <c r="F239" s="264"/>
      <c r="G239" s="199"/>
      <c r="H239" s="27"/>
      <c r="I239" s="77"/>
      <c r="J239" s="217"/>
      <c r="K239" s="166"/>
      <c r="L239" s="27"/>
      <c r="M239" s="73"/>
      <c r="N239" s="32"/>
      <c r="O239" s="28"/>
      <c r="P239" s="27"/>
      <c r="Q239" s="32"/>
      <c r="R239" s="33"/>
    </row>
    <row r="240" spans="3:18" s="4" customFormat="1" ht="19.7" customHeight="1">
      <c r="C240" s="28"/>
      <c r="D240" s="131"/>
      <c r="E240" s="131"/>
      <c r="F240" s="264"/>
      <c r="G240" s="199"/>
      <c r="H240" s="27"/>
      <c r="I240" s="77"/>
      <c r="J240" s="217"/>
      <c r="K240" s="166"/>
      <c r="L240" s="27"/>
      <c r="M240" s="73"/>
      <c r="N240" s="32"/>
      <c r="O240" s="28"/>
      <c r="P240" s="27"/>
      <c r="Q240" s="32"/>
      <c r="R240" s="33"/>
    </row>
    <row r="241" spans="3:18" s="4" customFormat="1" ht="19.7" customHeight="1">
      <c r="C241" s="28"/>
      <c r="D241" s="131"/>
      <c r="E241" s="131"/>
      <c r="F241" s="264"/>
      <c r="G241" s="199"/>
      <c r="H241" s="27"/>
      <c r="I241" s="77"/>
      <c r="J241" s="217"/>
      <c r="K241" s="166"/>
      <c r="L241" s="27"/>
      <c r="M241" s="73"/>
      <c r="N241" s="32"/>
      <c r="O241" s="28"/>
      <c r="P241" s="27"/>
      <c r="Q241" s="32"/>
      <c r="R241" s="33"/>
    </row>
    <row r="242" spans="3:18" s="4" customFormat="1" ht="19.7" customHeight="1">
      <c r="C242" s="28"/>
      <c r="D242" s="131"/>
      <c r="E242" s="131"/>
      <c r="F242" s="264"/>
      <c r="G242" s="199"/>
      <c r="H242" s="27"/>
      <c r="I242" s="77"/>
      <c r="J242" s="217"/>
      <c r="K242" s="166"/>
      <c r="L242" s="27"/>
      <c r="M242" s="73"/>
      <c r="N242" s="32"/>
      <c r="O242" s="28"/>
      <c r="P242" s="27"/>
      <c r="Q242" s="32"/>
      <c r="R242" s="33"/>
    </row>
    <row r="243" spans="3:18" s="4" customFormat="1" ht="19.7" customHeight="1">
      <c r="C243" s="28"/>
      <c r="D243" s="131"/>
      <c r="E243" s="131"/>
      <c r="F243" s="264"/>
      <c r="G243" s="199"/>
      <c r="H243" s="27"/>
      <c r="I243" s="77"/>
      <c r="J243" s="217"/>
      <c r="K243" s="166"/>
      <c r="L243" s="27"/>
      <c r="M243" s="73"/>
      <c r="N243" s="32"/>
      <c r="O243" s="28"/>
      <c r="P243" s="27"/>
      <c r="Q243" s="32"/>
      <c r="R243" s="33"/>
    </row>
    <row r="244" spans="3:18" s="4" customFormat="1" ht="19.7" customHeight="1">
      <c r="C244" s="28"/>
      <c r="D244" s="131"/>
      <c r="E244" s="131"/>
      <c r="F244" s="264"/>
      <c r="G244" s="199"/>
      <c r="H244" s="27"/>
      <c r="I244" s="77"/>
      <c r="J244" s="217"/>
      <c r="K244" s="166"/>
      <c r="L244" s="27"/>
      <c r="M244" s="73"/>
      <c r="N244" s="32"/>
      <c r="O244" s="28"/>
      <c r="P244" s="27"/>
      <c r="Q244" s="32"/>
      <c r="R244" s="33"/>
    </row>
    <row r="245" spans="3:18" s="4" customFormat="1" ht="19.7" customHeight="1">
      <c r="C245" s="28"/>
      <c r="D245" s="131"/>
      <c r="E245" s="131"/>
      <c r="F245" s="264"/>
      <c r="G245" s="199"/>
      <c r="H245" s="27"/>
      <c r="I245" s="77"/>
      <c r="J245" s="217"/>
      <c r="K245" s="166"/>
      <c r="L245" s="27"/>
      <c r="M245" s="73"/>
      <c r="N245" s="32"/>
      <c r="O245" s="28"/>
      <c r="P245" s="27"/>
      <c r="Q245" s="32"/>
      <c r="R245" s="33"/>
    </row>
    <row r="246" spans="3:18" s="4" customFormat="1" ht="19.7" customHeight="1">
      <c r="C246" s="28"/>
      <c r="D246" s="131"/>
      <c r="E246" s="131"/>
      <c r="F246" s="264"/>
      <c r="G246" s="199"/>
      <c r="H246" s="27"/>
      <c r="I246" s="77"/>
      <c r="J246" s="217"/>
      <c r="K246" s="166"/>
      <c r="L246" s="27"/>
      <c r="M246" s="73"/>
      <c r="N246" s="32"/>
      <c r="O246" s="28"/>
      <c r="P246" s="27"/>
      <c r="Q246" s="32"/>
      <c r="R246" s="33"/>
    </row>
    <row r="247" spans="3:18" s="4" customFormat="1" ht="19.7" customHeight="1">
      <c r="C247" s="28"/>
      <c r="D247" s="131"/>
      <c r="E247" s="131"/>
      <c r="F247" s="264"/>
      <c r="G247" s="199"/>
      <c r="H247" s="27"/>
      <c r="I247" s="77"/>
      <c r="J247" s="217"/>
      <c r="K247" s="166"/>
      <c r="L247" s="27"/>
      <c r="M247" s="73"/>
      <c r="N247" s="32"/>
      <c r="O247" s="28"/>
      <c r="P247" s="27"/>
      <c r="Q247" s="32"/>
      <c r="R247" s="33"/>
    </row>
    <row r="248" spans="3:18" s="4" customFormat="1" ht="19.7" customHeight="1">
      <c r="C248" s="28"/>
      <c r="D248" s="131"/>
      <c r="E248" s="131"/>
      <c r="F248" s="264"/>
      <c r="G248" s="199"/>
      <c r="H248" s="27"/>
      <c r="I248" s="77"/>
      <c r="J248" s="217"/>
      <c r="K248" s="166"/>
      <c r="L248" s="27"/>
      <c r="M248" s="73"/>
      <c r="N248" s="32"/>
      <c r="O248" s="28"/>
      <c r="P248" s="27"/>
      <c r="Q248" s="32"/>
      <c r="R248" s="33"/>
    </row>
    <row r="249" spans="3:18" s="4" customFormat="1" ht="19.7" customHeight="1">
      <c r="C249" s="28"/>
      <c r="D249" s="131"/>
      <c r="E249" s="131"/>
      <c r="F249" s="264"/>
      <c r="G249" s="199"/>
      <c r="H249" s="27"/>
      <c r="I249" s="77"/>
      <c r="J249" s="217"/>
      <c r="K249" s="166"/>
      <c r="L249" s="27"/>
      <c r="M249" s="73"/>
      <c r="N249" s="32"/>
      <c r="O249" s="28"/>
      <c r="P249" s="27"/>
      <c r="Q249" s="32"/>
      <c r="R249" s="33"/>
    </row>
    <row r="250" spans="3:18" s="4" customFormat="1" ht="19.7" customHeight="1">
      <c r="C250" s="28"/>
      <c r="D250" s="131"/>
      <c r="E250" s="131"/>
      <c r="F250" s="264"/>
      <c r="G250" s="199"/>
      <c r="H250" s="27"/>
      <c r="I250" s="77"/>
      <c r="J250" s="217"/>
      <c r="K250" s="166"/>
      <c r="L250" s="27"/>
      <c r="M250" s="73"/>
      <c r="N250" s="32"/>
      <c r="O250" s="28"/>
      <c r="P250" s="27"/>
      <c r="Q250" s="32"/>
      <c r="R250" s="33"/>
    </row>
    <row r="251" spans="3:18" s="4" customFormat="1" ht="19.7" customHeight="1">
      <c r="C251" s="28"/>
      <c r="D251" s="131"/>
      <c r="E251" s="131"/>
      <c r="F251" s="264"/>
      <c r="G251" s="199"/>
      <c r="H251" s="27"/>
      <c r="I251" s="77"/>
      <c r="J251" s="217"/>
      <c r="K251" s="166"/>
      <c r="L251" s="27"/>
      <c r="M251" s="73"/>
      <c r="N251" s="32"/>
      <c r="O251" s="28"/>
      <c r="P251" s="27"/>
      <c r="Q251" s="32"/>
      <c r="R251" s="33"/>
    </row>
    <row r="252" spans="3:18" s="4" customFormat="1" ht="19.7" customHeight="1">
      <c r="C252" s="28"/>
      <c r="D252" s="131"/>
      <c r="E252" s="131"/>
      <c r="F252" s="264"/>
      <c r="G252" s="199"/>
      <c r="H252" s="27"/>
      <c r="I252" s="77"/>
      <c r="J252" s="217"/>
      <c r="K252" s="166"/>
      <c r="L252" s="27"/>
      <c r="M252" s="73"/>
      <c r="N252" s="32"/>
      <c r="O252" s="28"/>
      <c r="P252" s="27"/>
      <c r="Q252" s="32"/>
      <c r="R252" s="33"/>
    </row>
    <row r="253" spans="3:18" s="4" customFormat="1" ht="19.7" customHeight="1">
      <c r="C253" s="28"/>
      <c r="D253" s="131"/>
      <c r="E253" s="131"/>
      <c r="F253" s="264"/>
      <c r="G253" s="199"/>
      <c r="H253" s="27"/>
      <c r="I253" s="77"/>
      <c r="J253" s="217"/>
      <c r="K253" s="166"/>
      <c r="L253" s="27"/>
      <c r="M253" s="73"/>
      <c r="N253" s="32"/>
      <c r="O253" s="28"/>
      <c r="P253" s="27"/>
      <c r="Q253" s="32"/>
      <c r="R253" s="33"/>
    </row>
    <row r="254" spans="3:18" s="4" customFormat="1" ht="19.7" customHeight="1">
      <c r="C254" s="28"/>
      <c r="D254" s="131"/>
      <c r="E254" s="131"/>
      <c r="F254" s="264"/>
      <c r="G254" s="199"/>
      <c r="H254" s="27"/>
      <c r="I254" s="77"/>
      <c r="J254" s="217"/>
      <c r="K254" s="166"/>
      <c r="L254" s="27"/>
      <c r="M254" s="73"/>
      <c r="N254" s="32"/>
      <c r="O254" s="28"/>
      <c r="P254" s="27"/>
      <c r="Q254" s="32"/>
      <c r="R254" s="33"/>
    </row>
    <row r="255" spans="3:18" s="4" customFormat="1" ht="19.7" customHeight="1">
      <c r="C255" s="28"/>
      <c r="D255" s="131"/>
      <c r="E255" s="131"/>
      <c r="F255" s="264"/>
      <c r="G255" s="199"/>
      <c r="H255" s="27"/>
      <c r="I255" s="77"/>
      <c r="J255" s="217"/>
      <c r="K255" s="1325"/>
      <c r="L255" s="27"/>
      <c r="M255" s="73"/>
      <c r="N255" s="32"/>
      <c r="O255" s="28"/>
      <c r="P255" s="27"/>
      <c r="Q255" s="32"/>
      <c r="R255" s="33"/>
    </row>
    <row r="256" spans="3:18" s="4" customFormat="1" ht="19.7" customHeight="1">
      <c r="C256" s="28"/>
      <c r="D256" s="131"/>
      <c r="E256" s="131"/>
      <c r="F256" s="264"/>
      <c r="G256" s="199"/>
      <c r="H256" s="27"/>
      <c r="I256" s="77"/>
      <c r="J256" s="217"/>
      <c r="K256" s="166"/>
      <c r="L256" s="27"/>
      <c r="M256" s="73"/>
      <c r="N256" s="32"/>
      <c r="O256" s="28"/>
      <c r="P256" s="27"/>
      <c r="Q256" s="32"/>
      <c r="R256" s="33"/>
    </row>
    <row r="257" spans="1:18" s="4" customFormat="1" ht="19.7" customHeight="1">
      <c r="C257" s="28"/>
      <c r="D257" s="131"/>
      <c r="E257" s="131"/>
      <c r="F257" s="264"/>
      <c r="G257" s="199"/>
      <c r="H257" s="27"/>
      <c r="I257" s="77"/>
      <c r="J257" s="217"/>
      <c r="K257" s="166"/>
      <c r="L257" s="27"/>
      <c r="M257" s="73"/>
      <c r="N257" s="32"/>
      <c r="O257" s="28"/>
      <c r="P257" s="27"/>
      <c r="Q257" s="32"/>
      <c r="R257" s="33"/>
    </row>
    <row r="258" spans="1:18" s="4" customFormat="1" ht="19.7" customHeight="1">
      <c r="C258" s="28"/>
      <c r="D258" s="131"/>
      <c r="E258" s="131"/>
      <c r="F258" s="264"/>
      <c r="G258" s="199"/>
      <c r="H258" s="27"/>
      <c r="I258" s="77"/>
      <c r="J258" s="217"/>
      <c r="K258" s="166"/>
      <c r="L258" s="27"/>
      <c r="M258" s="73"/>
      <c r="N258" s="32"/>
      <c r="O258" s="28"/>
      <c r="P258" s="27"/>
      <c r="Q258" s="32"/>
      <c r="R258" s="33"/>
    </row>
    <row r="259" spans="1:18" s="4" customFormat="1" ht="19.7" customHeight="1">
      <c r="C259" s="28"/>
      <c r="D259" s="131"/>
      <c r="E259" s="131"/>
      <c r="F259" s="264"/>
      <c r="G259" s="199"/>
      <c r="H259" s="27"/>
      <c r="I259" s="77"/>
      <c r="J259" s="217"/>
      <c r="K259" s="166"/>
      <c r="L259" s="27"/>
      <c r="M259" s="73"/>
      <c r="N259" s="32"/>
      <c r="O259" s="28"/>
      <c r="P259" s="27"/>
      <c r="Q259" s="32"/>
      <c r="R259" s="33"/>
    </row>
    <row r="260" spans="1:18" s="4" customFormat="1" ht="19.7" customHeight="1">
      <c r="C260" s="28"/>
      <c r="D260" s="131"/>
      <c r="E260" s="131"/>
      <c r="F260" s="264"/>
      <c r="G260" s="199"/>
      <c r="H260" s="27"/>
      <c r="I260" s="77"/>
      <c r="J260" s="217"/>
      <c r="K260" s="166"/>
      <c r="L260" s="27"/>
      <c r="M260" s="73"/>
      <c r="N260" s="32"/>
      <c r="O260" s="28"/>
      <c r="P260" s="27"/>
      <c r="Q260" s="32"/>
      <c r="R260" s="33"/>
    </row>
    <row r="261" spans="1:18" s="4" customFormat="1" ht="19.7" customHeight="1">
      <c r="C261" s="28"/>
      <c r="D261" s="131"/>
      <c r="E261" s="131"/>
      <c r="F261" s="264"/>
      <c r="G261" s="199"/>
      <c r="H261" s="27"/>
      <c r="I261" s="77"/>
      <c r="J261" s="217"/>
      <c r="K261" s="166"/>
      <c r="L261" s="27"/>
      <c r="M261" s="73"/>
      <c r="N261" s="32"/>
      <c r="O261" s="28"/>
      <c r="P261" s="27"/>
      <c r="Q261" s="32"/>
      <c r="R261" s="33"/>
    </row>
    <row r="262" spans="1:18" s="4" customFormat="1" ht="19.7" customHeight="1">
      <c r="C262" s="28"/>
      <c r="D262" s="131"/>
      <c r="E262" s="131"/>
      <c r="F262" s="264"/>
      <c r="G262" s="199"/>
      <c r="H262" s="27"/>
      <c r="I262" s="77"/>
      <c r="J262" s="217"/>
      <c r="K262" s="1325"/>
      <c r="L262" s="27"/>
      <c r="M262" s="73"/>
      <c r="N262" s="32"/>
      <c r="O262" s="28"/>
      <c r="P262" s="27"/>
      <c r="Q262" s="32"/>
      <c r="R262" s="33"/>
    </row>
    <row r="263" spans="1:18" s="4" customFormat="1" ht="19.7" customHeight="1">
      <c r="C263" s="28"/>
      <c r="D263" s="28"/>
      <c r="E263" s="28"/>
      <c r="F263" s="264"/>
      <c r="G263" s="199"/>
      <c r="H263" s="27"/>
      <c r="I263" s="77"/>
      <c r="J263" s="217"/>
      <c r="K263" s="166"/>
      <c r="L263" s="27"/>
      <c r="M263" s="73"/>
      <c r="N263" s="32"/>
      <c r="O263" s="28"/>
      <c r="P263" s="27"/>
      <c r="Q263" s="32"/>
      <c r="R263" s="33"/>
    </row>
    <row r="264" spans="1:18" s="4" customFormat="1" ht="19.7" customHeight="1">
      <c r="C264" s="28"/>
      <c r="D264" s="131"/>
      <c r="E264" s="131"/>
      <c r="F264" s="264"/>
      <c r="G264" s="199"/>
      <c r="H264" s="27"/>
      <c r="I264" s="77"/>
      <c r="J264" s="217"/>
      <c r="K264" s="166"/>
      <c r="L264" s="27"/>
      <c r="M264" s="73"/>
      <c r="N264" s="32"/>
      <c r="O264" s="28"/>
      <c r="P264" s="27"/>
      <c r="Q264" s="32"/>
      <c r="R264" s="33"/>
    </row>
    <row r="265" spans="1:18" s="4" customFormat="1" ht="19.7" customHeight="1">
      <c r="C265" s="28"/>
      <c r="D265" s="131"/>
      <c r="E265" s="131"/>
      <c r="F265" s="264"/>
      <c r="G265" s="199"/>
      <c r="H265" s="27"/>
      <c r="I265" s="77"/>
      <c r="J265" s="217"/>
      <c r="K265" s="166"/>
      <c r="L265" s="27"/>
      <c r="M265" s="73"/>
      <c r="N265" s="32"/>
      <c r="O265" s="28"/>
      <c r="P265" s="27"/>
      <c r="Q265" s="32"/>
      <c r="R265" s="33"/>
    </row>
    <row r="266" spans="1:18" s="4" customFormat="1" ht="19.7" customHeight="1">
      <c r="C266" s="28"/>
      <c r="D266" s="28"/>
      <c r="E266" s="28"/>
      <c r="F266" s="264"/>
      <c r="G266" s="199"/>
      <c r="H266" s="27"/>
      <c r="I266" s="77"/>
      <c r="J266" s="217"/>
      <c r="K266" s="166"/>
      <c r="L266" s="27"/>
      <c r="M266" s="73"/>
      <c r="N266" s="32"/>
      <c r="O266" s="28"/>
      <c r="P266" s="27"/>
      <c r="Q266" s="32"/>
      <c r="R266" s="33"/>
    </row>
    <row r="267" spans="1:18" s="4" customFormat="1" ht="19.350000000000001" customHeight="1">
      <c r="C267" s="28"/>
      <c r="D267" s="131"/>
      <c r="E267" s="131"/>
      <c r="F267" s="264"/>
      <c r="G267" s="199"/>
      <c r="H267" s="27"/>
      <c r="I267" s="77"/>
      <c r="J267" s="217"/>
      <c r="K267" s="166"/>
      <c r="L267" s="27"/>
      <c r="M267" s="73"/>
      <c r="N267" s="32"/>
      <c r="O267" s="28"/>
      <c r="P267" s="27"/>
      <c r="Q267" s="32"/>
      <c r="R267" s="33"/>
    </row>
    <row r="268" spans="1:18" s="4" customFormat="1" ht="19.7" customHeight="1">
      <c r="C268" s="28"/>
      <c r="D268" s="28"/>
      <c r="E268" s="28"/>
      <c r="F268" s="201"/>
      <c r="G268" s="826"/>
      <c r="H268" s="27"/>
      <c r="I268" s="77"/>
      <c r="J268" s="217"/>
      <c r="K268" s="134"/>
      <c r="L268" s="27"/>
      <c r="M268" s="27"/>
      <c r="N268" s="32"/>
      <c r="O268" s="28"/>
      <c r="P268" s="27"/>
      <c r="Q268" s="32"/>
      <c r="R268" s="33"/>
    </row>
    <row r="269" spans="1:18" s="4" customFormat="1" ht="19.7" customHeight="1">
      <c r="C269" s="28"/>
      <c r="D269" s="28"/>
      <c r="E269" s="28"/>
      <c r="F269" s="1326">
        <f>SUM(I218:I268)</f>
        <v>0</v>
      </c>
      <c r="G269" s="826"/>
      <c r="H269" s="27"/>
      <c r="I269" s="77"/>
      <c r="J269" s="217"/>
      <c r="K269" s="73"/>
      <c r="L269" s="27"/>
      <c r="M269" s="27"/>
      <c r="N269" s="32"/>
      <c r="O269" s="28"/>
      <c r="P269" s="27"/>
      <c r="Q269" s="32"/>
      <c r="R269" s="33"/>
    </row>
    <row r="270" spans="1:18" s="4" customFormat="1" ht="19.7" customHeight="1">
      <c r="C270" s="28"/>
      <c r="D270" s="28"/>
      <c r="E270" s="28"/>
      <c r="F270" s="73"/>
      <c r="G270" s="826"/>
      <c r="H270" s="27"/>
      <c r="I270" s="77"/>
      <c r="J270" s="217"/>
      <c r="K270" s="73"/>
      <c r="L270" s="27"/>
      <c r="M270" s="27"/>
      <c r="N270" s="32"/>
      <c r="O270" s="28"/>
      <c r="P270" s="27"/>
      <c r="Q270" s="32"/>
      <c r="R270" s="33"/>
    </row>
    <row r="271" spans="1:18" s="4" customFormat="1" ht="19.7" customHeight="1">
      <c r="C271" s="28"/>
      <c r="D271" s="28"/>
      <c r="E271" s="28"/>
      <c r="F271" s="73"/>
      <c r="G271" s="826"/>
      <c r="H271" s="27"/>
      <c r="I271" s="77"/>
      <c r="J271" s="217"/>
      <c r="K271" s="73"/>
      <c r="L271" s="73"/>
      <c r="M271" s="27"/>
      <c r="N271" s="32"/>
      <c r="O271" s="28"/>
      <c r="P271" s="27"/>
      <c r="Q271" s="32"/>
      <c r="R271" s="33"/>
    </row>
    <row r="272" spans="1:18">
      <c r="A272" s="4"/>
      <c r="B272" s="4"/>
      <c r="C272" s="28"/>
      <c r="D272" s="28"/>
      <c r="E272" s="28"/>
      <c r="F272" s="73"/>
      <c r="G272" s="826"/>
      <c r="H272" s="27"/>
      <c r="I272" s="77"/>
      <c r="J272" s="217"/>
      <c r="K272" s="73"/>
      <c r="L272" s="27"/>
      <c r="M272" s="27"/>
      <c r="N272" s="32"/>
      <c r="O272" s="28"/>
      <c r="P272" s="27"/>
      <c r="Q272" s="32"/>
      <c r="R272" s="33"/>
    </row>
    <row r="273" spans="9:9">
      <c r="I273" s="1327"/>
    </row>
  </sheetData>
  <autoFilter ref="A8:R157" xr:uid="{078C9FEC-3988-4190-A0A1-03BF492C1D2D}"/>
  <mergeCells count="11">
    <mergeCell ref="C5:E5"/>
    <mergeCell ref="H5:H6"/>
    <mergeCell ref="I5:I6"/>
    <mergeCell ref="C6:E6"/>
    <mergeCell ref="D117:F117"/>
    <mergeCell ref="C2:E2"/>
    <mergeCell ref="H2:J2"/>
    <mergeCell ref="B3:B4"/>
    <mergeCell ref="C3:E3"/>
    <mergeCell ref="I3:L4"/>
    <mergeCell ref="C4:E4"/>
  </mergeCells>
  <phoneticPr fontId="2"/>
  <dataValidations count="1">
    <dataValidation imeMode="hiragana" allowBlank="1" showInputMessage="1" showErrorMessage="1" sqref="K121:K122 JG121:JG122 TC121:TC122 ACY121:ACY122 AMU121:AMU122 AWQ121:AWQ122 BGM121:BGM122 BQI121:BQI122 CAE121:CAE122 CKA121:CKA122 CTW121:CTW122 DDS121:DDS122 DNO121:DNO122 DXK121:DXK122 EHG121:EHG122 ERC121:ERC122 FAY121:FAY122 FKU121:FKU122 FUQ121:FUQ122 GEM121:GEM122 GOI121:GOI122 GYE121:GYE122 HIA121:HIA122 HRW121:HRW122 IBS121:IBS122 ILO121:ILO122 IVK121:IVK122 JFG121:JFG122 JPC121:JPC122 JYY121:JYY122 KIU121:KIU122 KSQ121:KSQ122 LCM121:LCM122 LMI121:LMI122 LWE121:LWE122 MGA121:MGA122 MPW121:MPW122 MZS121:MZS122 NJO121:NJO122 NTK121:NTK122 ODG121:ODG122 ONC121:ONC122 OWY121:OWY122 PGU121:PGU122 PQQ121:PQQ122 QAM121:QAM122 QKI121:QKI122 QUE121:QUE122 REA121:REA122 RNW121:RNW122 RXS121:RXS122 SHO121:SHO122 SRK121:SRK122 TBG121:TBG122 TLC121:TLC122 TUY121:TUY122 UEU121:UEU122 UOQ121:UOQ122 UYM121:UYM122 VII121:VII122 VSE121:VSE122 WCA121:WCA122 WLW121:WLW122 WVS121:WVS122 K65657:K65658 JG65657:JG65658 TC65657:TC65658 ACY65657:ACY65658 AMU65657:AMU65658 AWQ65657:AWQ65658 BGM65657:BGM65658 BQI65657:BQI65658 CAE65657:CAE65658 CKA65657:CKA65658 CTW65657:CTW65658 DDS65657:DDS65658 DNO65657:DNO65658 DXK65657:DXK65658 EHG65657:EHG65658 ERC65657:ERC65658 FAY65657:FAY65658 FKU65657:FKU65658 FUQ65657:FUQ65658 GEM65657:GEM65658 GOI65657:GOI65658 GYE65657:GYE65658 HIA65657:HIA65658 HRW65657:HRW65658 IBS65657:IBS65658 ILO65657:ILO65658 IVK65657:IVK65658 JFG65657:JFG65658 JPC65657:JPC65658 JYY65657:JYY65658 KIU65657:KIU65658 KSQ65657:KSQ65658 LCM65657:LCM65658 LMI65657:LMI65658 LWE65657:LWE65658 MGA65657:MGA65658 MPW65657:MPW65658 MZS65657:MZS65658 NJO65657:NJO65658 NTK65657:NTK65658 ODG65657:ODG65658 ONC65657:ONC65658 OWY65657:OWY65658 PGU65657:PGU65658 PQQ65657:PQQ65658 QAM65657:QAM65658 QKI65657:QKI65658 QUE65657:QUE65658 REA65657:REA65658 RNW65657:RNW65658 RXS65657:RXS65658 SHO65657:SHO65658 SRK65657:SRK65658 TBG65657:TBG65658 TLC65657:TLC65658 TUY65657:TUY65658 UEU65657:UEU65658 UOQ65657:UOQ65658 UYM65657:UYM65658 VII65657:VII65658 VSE65657:VSE65658 WCA65657:WCA65658 WLW65657:WLW65658 WVS65657:WVS65658 K131193:K131194 JG131193:JG131194 TC131193:TC131194 ACY131193:ACY131194 AMU131193:AMU131194 AWQ131193:AWQ131194 BGM131193:BGM131194 BQI131193:BQI131194 CAE131193:CAE131194 CKA131193:CKA131194 CTW131193:CTW131194 DDS131193:DDS131194 DNO131193:DNO131194 DXK131193:DXK131194 EHG131193:EHG131194 ERC131193:ERC131194 FAY131193:FAY131194 FKU131193:FKU131194 FUQ131193:FUQ131194 GEM131193:GEM131194 GOI131193:GOI131194 GYE131193:GYE131194 HIA131193:HIA131194 HRW131193:HRW131194 IBS131193:IBS131194 ILO131193:ILO131194 IVK131193:IVK131194 JFG131193:JFG131194 JPC131193:JPC131194 JYY131193:JYY131194 KIU131193:KIU131194 KSQ131193:KSQ131194 LCM131193:LCM131194 LMI131193:LMI131194 LWE131193:LWE131194 MGA131193:MGA131194 MPW131193:MPW131194 MZS131193:MZS131194 NJO131193:NJO131194 NTK131193:NTK131194 ODG131193:ODG131194 ONC131193:ONC131194 OWY131193:OWY131194 PGU131193:PGU131194 PQQ131193:PQQ131194 QAM131193:QAM131194 QKI131193:QKI131194 QUE131193:QUE131194 REA131193:REA131194 RNW131193:RNW131194 RXS131193:RXS131194 SHO131193:SHO131194 SRK131193:SRK131194 TBG131193:TBG131194 TLC131193:TLC131194 TUY131193:TUY131194 UEU131193:UEU131194 UOQ131193:UOQ131194 UYM131193:UYM131194 VII131193:VII131194 VSE131193:VSE131194 WCA131193:WCA131194 WLW131193:WLW131194 WVS131193:WVS131194 K196729:K196730 JG196729:JG196730 TC196729:TC196730 ACY196729:ACY196730 AMU196729:AMU196730 AWQ196729:AWQ196730 BGM196729:BGM196730 BQI196729:BQI196730 CAE196729:CAE196730 CKA196729:CKA196730 CTW196729:CTW196730 DDS196729:DDS196730 DNO196729:DNO196730 DXK196729:DXK196730 EHG196729:EHG196730 ERC196729:ERC196730 FAY196729:FAY196730 FKU196729:FKU196730 FUQ196729:FUQ196730 GEM196729:GEM196730 GOI196729:GOI196730 GYE196729:GYE196730 HIA196729:HIA196730 HRW196729:HRW196730 IBS196729:IBS196730 ILO196729:ILO196730 IVK196729:IVK196730 JFG196729:JFG196730 JPC196729:JPC196730 JYY196729:JYY196730 KIU196729:KIU196730 KSQ196729:KSQ196730 LCM196729:LCM196730 LMI196729:LMI196730 LWE196729:LWE196730 MGA196729:MGA196730 MPW196729:MPW196730 MZS196729:MZS196730 NJO196729:NJO196730 NTK196729:NTK196730 ODG196729:ODG196730 ONC196729:ONC196730 OWY196729:OWY196730 PGU196729:PGU196730 PQQ196729:PQQ196730 QAM196729:QAM196730 QKI196729:QKI196730 QUE196729:QUE196730 REA196729:REA196730 RNW196729:RNW196730 RXS196729:RXS196730 SHO196729:SHO196730 SRK196729:SRK196730 TBG196729:TBG196730 TLC196729:TLC196730 TUY196729:TUY196730 UEU196729:UEU196730 UOQ196729:UOQ196730 UYM196729:UYM196730 VII196729:VII196730 VSE196729:VSE196730 WCA196729:WCA196730 WLW196729:WLW196730 WVS196729:WVS196730 K262265:K262266 JG262265:JG262266 TC262265:TC262266 ACY262265:ACY262266 AMU262265:AMU262266 AWQ262265:AWQ262266 BGM262265:BGM262266 BQI262265:BQI262266 CAE262265:CAE262266 CKA262265:CKA262266 CTW262265:CTW262266 DDS262265:DDS262266 DNO262265:DNO262266 DXK262265:DXK262266 EHG262265:EHG262266 ERC262265:ERC262266 FAY262265:FAY262266 FKU262265:FKU262266 FUQ262265:FUQ262266 GEM262265:GEM262266 GOI262265:GOI262266 GYE262265:GYE262266 HIA262265:HIA262266 HRW262265:HRW262266 IBS262265:IBS262266 ILO262265:ILO262266 IVK262265:IVK262266 JFG262265:JFG262266 JPC262265:JPC262266 JYY262265:JYY262266 KIU262265:KIU262266 KSQ262265:KSQ262266 LCM262265:LCM262266 LMI262265:LMI262266 LWE262265:LWE262266 MGA262265:MGA262266 MPW262265:MPW262266 MZS262265:MZS262266 NJO262265:NJO262266 NTK262265:NTK262266 ODG262265:ODG262266 ONC262265:ONC262266 OWY262265:OWY262266 PGU262265:PGU262266 PQQ262265:PQQ262266 QAM262265:QAM262266 QKI262265:QKI262266 QUE262265:QUE262266 REA262265:REA262266 RNW262265:RNW262266 RXS262265:RXS262266 SHO262265:SHO262266 SRK262265:SRK262266 TBG262265:TBG262266 TLC262265:TLC262266 TUY262265:TUY262266 UEU262265:UEU262266 UOQ262265:UOQ262266 UYM262265:UYM262266 VII262265:VII262266 VSE262265:VSE262266 WCA262265:WCA262266 WLW262265:WLW262266 WVS262265:WVS262266 K327801:K327802 JG327801:JG327802 TC327801:TC327802 ACY327801:ACY327802 AMU327801:AMU327802 AWQ327801:AWQ327802 BGM327801:BGM327802 BQI327801:BQI327802 CAE327801:CAE327802 CKA327801:CKA327802 CTW327801:CTW327802 DDS327801:DDS327802 DNO327801:DNO327802 DXK327801:DXK327802 EHG327801:EHG327802 ERC327801:ERC327802 FAY327801:FAY327802 FKU327801:FKU327802 FUQ327801:FUQ327802 GEM327801:GEM327802 GOI327801:GOI327802 GYE327801:GYE327802 HIA327801:HIA327802 HRW327801:HRW327802 IBS327801:IBS327802 ILO327801:ILO327802 IVK327801:IVK327802 JFG327801:JFG327802 JPC327801:JPC327802 JYY327801:JYY327802 KIU327801:KIU327802 KSQ327801:KSQ327802 LCM327801:LCM327802 LMI327801:LMI327802 LWE327801:LWE327802 MGA327801:MGA327802 MPW327801:MPW327802 MZS327801:MZS327802 NJO327801:NJO327802 NTK327801:NTK327802 ODG327801:ODG327802 ONC327801:ONC327802 OWY327801:OWY327802 PGU327801:PGU327802 PQQ327801:PQQ327802 QAM327801:QAM327802 QKI327801:QKI327802 QUE327801:QUE327802 REA327801:REA327802 RNW327801:RNW327802 RXS327801:RXS327802 SHO327801:SHO327802 SRK327801:SRK327802 TBG327801:TBG327802 TLC327801:TLC327802 TUY327801:TUY327802 UEU327801:UEU327802 UOQ327801:UOQ327802 UYM327801:UYM327802 VII327801:VII327802 VSE327801:VSE327802 WCA327801:WCA327802 WLW327801:WLW327802 WVS327801:WVS327802 K393337:K393338 JG393337:JG393338 TC393337:TC393338 ACY393337:ACY393338 AMU393337:AMU393338 AWQ393337:AWQ393338 BGM393337:BGM393338 BQI393337:BQI393338 CAE393337:CAE393338 CKA393337:CKA393338 CTW393337:CTW393338 DDS393337:DDS393338 DNO393337:DNO393338 DXK393337:DXK393338 EHG393337:EHG393338 ERC393337:ERC393338 FAY393337:FAY393338 FKU393337:FKU393338 FUQ393337:FUQ393338 GEM393337:GEM393338 GOI393337:GOI393338 GYE393337:GYE393338 HIA393337:HIA393338 HRW393337:HRW393338 IBS393337:IBS393338 ILO393337:ILO393338 IVK393337:IVK393338 JFG393337:JFG393338 JPC393337:JPC393338 JYY393337:JYY393338 KIU393337:KIU393338 KSQ393337:KSQ393338 LCM393337:LCM393338 LMI393337:LMI393338 LWE393337:LWE393338 MGA393337:MGA393338 MPW393337:MPW393338 MZS393337:MZS393338 NJO393337:NJO393338 NTK393337:NTK393338 ODG393337:ODG393338 ONC393337:ONC393338 OWY393337:OWY393338 PGU393337:PGU393338 PQQ393337:PQQ393338 QAM393337:QAM393338 QKI393337:QKI393338 QUE393337:QUE393338 REA393337:REA393338 RNW393337:RNW393338 RXS393337:RXS393338 SHO393337:SHO393338 SRK393337:SRK393338 TBG393337:TBG393338 TLC393337:TLC393338 TUY393337:TUY393338 UEU393337:UEU393338 UOQ393337:UOQ393338 UYM393337:UYM393338 VII393337:VII393338 VSE393337:VSE393338 WCA393337:WCA393338 WLW393337:WLW393338 WVS393337:WVS393338 K458873:K458874 JG458873:JG458874 TC458873:TC458874 ACY458873:ACY458874 AMU458873:AMU458874 AWQ458873:AWQ458874 BGM458873:BGM458874 BQI458873:BQI458874 CAE458873:CAE458874 CKA458873:CKA458874 CTW458873:CTW458874 DDS458873:DDS458874 DNO458873:DNO458874 DXK458873:DXK458874 EHG458873:EHG458874 ERC458873:ERC458874 FAY458873:FAY458874 FKU458873:FKU458874 FUQ458873:FUQ458874 GEM458873:GEM458874 GOI458873:GOI458874 GYE458873:GYE458874 HIA458873:HIA458874 HRW458873:HRW458874 IBS458873:IBS458874 ILO458873:ILO458874 IVK458873:IVK458874 JFG458873:JFG458874 JPC458873:JPC458874 JYY458873:JYY458874 KIU458873:KIU458874 KSQ458873:KSQ458874 LCM458873:LCM458874 LMI458873:LMI458874 LWE458873:LWE458874 MGA458873:MGA458874 MPW458873:MPW458874 MZS458873:MZS458874 NJO458873:NJO458874 NTK458873:NTK458874 ODG458873:ODG458874 ONC458873:ONC458874 OWY458873:OWY458874 PGU458873:PGU458874 PQQ458873:PQQ458874 QAM458873:QAM458874 QKI458873:QKI458874 QUE458873:QUE458874 REA458873:REA458874 RNW458873:RNW458874 RXS458873:RXS458874 SHO458873:SHO458874 SRK458873:SRK458874 TBG458873:TBG458874 TLC458873:TLC458874 TUY458873:TUY458874 UEU458873:UEU458874 UOQ458873:UOQ458874 UYM458873:UYM458874 VII458873:VII458874 VSE458873:VSE458874 WCA458873:WCA458874 WLW458873:WLW458874 WVS458873:WVS458874 K524409:K524410 JG524409:JG524410 TC524409:TC524410 ACY524409:ACY524410 AMU524409:AMU524410 AWQ524409:AWQ524410 BGM524409:BGM524410 BQI524409:BQI524410 CAE524409:CAE524410 CKA524409:CKA524410 CTW524409:CTW524410 DDS524409:DDS524410 DNO524409:DNO524410 DXK524409:DXK524410 EHG524409:EHG524410 ERC524409:ERC524410 FAY524409:FAY524410 FKU524409:FKU524410 FUQ524409:FUQ524410 GEM524409:GEM524410 GOI524409:GOI524410 GYE524409:GYE524410 HIA524409:HIA524410 HRW524409:HRW524410 IBS524409:IBS524410 ILO524409:ILO524410 IVK524409:IVK524410 JFG524409:JFG524410 JPC524409:JPC524410 JYY524409:JYY524410 KIU524409:KIU524410 KSQ524409:KSQ524410 LCM524409:LCM524410 LMI524409:LMI524410 LWE524409:LWE524410 MGA524409:MGA524410 MPW524409:MPW524410 MZS524409:MZS524410 NJO524409:NJO524410 NTK524409:NTK524410 ODG524409:ODG524410 ONC524409:ONC524410 OWY524409:OWY524410 PGU524409:PGU524410 PQQ524409:PQQ524410 QAM524409:QAM524410 QKI524409:QKI524410 QUE524409:QUE524410 REA524409:REA524410 RNW524409:RNW524410 RXS524409:RXS524410 SHO524409:SHO524410 SRK524409:SRK524410 TBG524409:TBG524410 TLC524409:TLC524410 TUY524409:TUY524410 UEU524409:UEU524410 UOQ524409:UOQ524410 UYM524409:UYM524410 VII524409:VII524410 VSE524409:VSE524410 WCA524409:WCA524410 WLW524409:WLW524410 WVS524409:WVS524410 K589945:K589946 JG589945:JG589946 TC589945:TC589946 ACY589945:ACY589946 AMU589945:AMU589946 AWQ589945:AWQ589946 BGM589945:BGM589946 BQI589945:BQI589946 CAE589945:CAE589946 CKA589945:CKA589946 CTW589945:CTW589946 DDS589945:DDS589946 DNO589945:DNO589946 DXK589945:DXK589946 EHG589945:EHG589946 ERC589945:ERC589946 FAY589945:FAY589946 FKU589945:FKU589946 FUQ589945:FUQ589946 GEM589945:GEM589946 GOI589945:GOI589946 GYE589945:GYE589946 HIA589945:HIA589946 HRW589945:HRW589946 IBS589945:IBS589946 ILO589945:ILO589946 IVK589945:IVK589946 JFG589945:JFG589946 JPC589945:JPC589946 JYY589945:JYY589946 KIU589945:KIU589946 KSQ589945:KSQ589946 LCM589945:LCM589946 LMI589945:LMI589946 LWE589945:LWE589946 MGA589945:MGA589946 MPW589945:MPW589946 MZS589945:MZS589946 NJO589945:NJO589946 NTK589945:NTK589946 ODG589945:ODG589946 ONC589945:ONC589946 OWY589945:OWY589946 PGU589945:PGU589946 PQQ589945:PQQ589946 QAM589945:QAM589946 QKI589945:QKI589946 QUE589945:QUE589946 REA589945:REA589946 RNW589945:RNW589946 RXS589945:RXS589946 SHO589945:SHO589946 SRK589945:SRK589946 TBG589945:TBG589946 TLC589945:TLC589946 TUY589945:TUY589946 UEU589945:UEU589946 UOQ589945:UOQ589946 UYM589945:UYM589946 VII589945:VII589946 VSE589945:VSE589946 WCA589945:WCA589946 WLW589945:WLW589946 WVS589945:WVS589946 K655481:K655482 JG655481:JG655482 TC655481:TC655482 ACY655481:ACY655482 AMU655481:AMU655482 AWQ655481:AWQ655482 BGM655481:BGM655482 BQI655481:BQI655482 CAE655481:CAE655482 CKA655481:CKA655482 CTW655481:CTW655482 DDS655481:DDS655482 DNO655481:DNO655482 DXK655481:DXK655482 EHG655481:EHG655482 ERC655481:ERC655482 FAY655481:FAY655482 FKU655481:FKU655482 FUQ655481:FUQ655482 GEM655481:GEM655482 GOI655481:GOI655482 GYE655481:GYE655482 HIA655481:HIA655482 HRW655481:HRW655482 IBS655481:IBS655482 ILO655481:ILO655482 IVK655481:IVK655482 JFG655481:JFG655482 JPC655481:JPC655482 JYY655481:JYY655482 KIU655481:KIU655482 KSQ655481:KSQ655482 LCM655481:LCM655482 LMI655481:LMI655482 LWE655481:LWE655482 MGA655481:MGA655482 MPW655481:MPW655482 MZS655481:MZS655482 NJO655481:NJO655482 NTK655481:NTK655482 ODG655481:ODG655482 ONC655481:ONC655482 OWY655481:OWY655482 PGU655481:PGU655482 PQQ655481:PQQ655482 QAM655481:QAM655482 QKI655481:QKI655482 QUE655481:QUE655482 REA655481:REA655482 RNW655481:RNW655482 RXS655481:RXS655482 SHO655481:SHO655482 SRK655481:SRK655482 TBG655481:TBG655482 TLC655481:TLC655482 TUY655481:TUY655482 UEU655481:UEU655482 UOQ655481:UOQ655482 UYM655481:UYM655482 VII655481:VII655482 VSE655481:VSE655482 WCA655481:WCA655482 WLW655481:WLW655482 WVS655481:WVS655482 K721017:K721018 JG721017:JG721018 TC721017:TC721018 ACY721017:ACY721018 AMU721017:AMU721018 AWQ721017:AWQ721018 BGM721017:BGM721018 BQI721017:BQI721018 CAE721017:CAE721018 CKA721017:CKA721018 CTW721017:CTW721018 DDS721017:DDS721018 DNO721017:DNO721018 DXK721017:DXK721018 EHG721017:EHG721018 ERC721017:ERC721018 FAY721017:FAY721018 FKU721017:FKU721018 FUQ721017:FUQ721018 GEM721017:GEM721018 GOI721017:GOI721018 GYE721017:GYE721018 HIA721017:HIA721018 HRW721017:HRW721018 IBS721017:IBS721018 ILO721017:ILO721018 IVK721017:IVK721018 JFG721017:JFG721018 JPC721017:JPC721018 JYY721017:JYY721018 KIU721017:KIU721018 KSQ721017:KSQ721018 LCM721017:LCM721018 LMI721017:LMI721018 LWE721017:LWE721018 MGA721017:MGA721018 MPW721017:MPW721018 MZS721017:MZS721018 NJO721017:NJO721018 NTK721017:NTK721018 ODG721017:ODG721018 ONC721017:ONC721018 OWY721017:OWY721018 PGU721017:PGU721018 PQQ721017:PQQ721018 QAM721017:QAM721018 QKI721017:QKI721018 QUE721017:QUE721018 REA721017:REA721018 RNW721017:RNW721018 RXS721017:RXS721018 SHO721017:SHO721018 SRK721017:SRK721018 TBG721017:TBG721018 TLC721017:TLC721018 TUY721017:TUY721018 UEU721017:UEU721018 UOQ721017:UOQ721018 UYM721017:UYM721018 VII721017:VII721018 VSE721017:VSE721018 WCA721017:WCA721018 WLW721017:WLW721018 WVS721017:WVS721018 K786553:K786554 JG786553:JG786554 TC786553:TC786554 ACY786553:ACY786554 AMU786553:AMU786554 AWQ786553:AWQ786554 BGM786553:BGM786554 BQI786553:BQI786554 CAE786553:CAE786554 CKA786553:CKA786554 CTW786553:CTW786554 DDS786553:DDS786554 DNO786553:DNO786554 DXK786553:DXK786554 EHG786553:EHG786554 ERC786553:ERC786554 FAY786553:FAY786554 FKU786553:FKU786554 FUQ786553:FUQ786554 GEM786553:GEM786554 GOI786553:GOI786554 GYE786553:GYE786554 HIA786553:HIA786554 HRW786553:HRW786554 IBS786553:IBS786554 ILO786553:ILO786554 IVK786553:IVK786554 JFG786553:JFG786554 JPC786553:JPC786554 JYY786553:JYY786554 KIU786553:KIU786554 KSQ786553:KSQ786554 LCM786553:LCM786554 LMI786553:LMI786554 LWE786553:LWE786554 MGA786553:MGA786554 MPW786553:MPW786554 MZS786553:MZS786554 NJO786553:NJO786554 NTK786553:NTK786554 ODG786553:ODG786554 ONC786553:ONC786554 OWY786553:OWY786554 PGU786553:PGU786554 PQQ786553:PQQ786554 QAM786553:QAM786554 QKI786553:QKI786554 QUE786553:QUE786554 REA786553:REA786554 RNW786553:RNW786554 RXS786553:RXS786554 SHO786553:SHO786554 SRK786553:SRK786554 TBG786553:TBG786554 TLC786553:TLC786554 TUY786553:TUY786554 UEU786553:UEU786554 UOQ786553:UOQ786554 UYM786553:UYM786554 VII786553:VII786554 VSE786553:VSE786554 WCA786553:WCA786554 WLW786553:WLW786554 WVS786553:WVS786554 K852089:K852090 JG852089:JG852090 TC852089:TC852090 ACY852089:ACY852090 AMU852089:AMU852090 AWQ852089:AWQ852090 BGM852089:BGM852090 BQI852089:BQI852090 CAE852089:CAE852090 CKA852089:CKA852090 CTW852089:CTW852090 DDS852089:DDS852090 DNO852089:DNO852090 DXK852089:DXK852090 EHG852089:EHG852090 ERC852089:ERC852090 FAY852089:FAY852090 FKU852089:FKU852090 FUQ852089:FUQ852090 GEM852089:GEM852090 GOI852089:GOI852090 GYE852089:GYE852090 HIA852089:HIA852090 HRW852089:HRW852090 IBS852089:IBS852090 ILO852089:ILO852090 IVK852089:IVK852090 JFG852089:JFG852090 JPC852089:JPC852090 JYY852089:JYY852090 KIU852089:KIU852090 KSQ852089:KSQ852090 LCM852089:LCM852090 LMI852089:LMI852090 LWE852089:LWE852090 MGA852089:MGA852090 MPW852089:MPW852090 MZS852089:MZS852090 NJO852089:NJO852090 NTK852089:NTK852090 ODG852089:ODG852090 ONC852089:ONC852090 OWY852089:OWY852090 PGU852089:PGU852090 PQQ852089:PQQ852090 QAM852089:QAM852090 QKI852089:QKI852090 QUE852089:QUE852090 REA852089:REA852090 RNW852089:RNW852090 RXS852089:RXS852090 SHO852089:SHO852090 SRK852089:SRK852090 TBG852089:TBG852090 TLC852089:TLC852090 TUY852089:TUY852090 UEU852089:UEU852090 UOQ852089:UOQ852090 UYM852089:UYM852090 VII852089:VII852090 VSE852089:VSE852090 WCA852089:WCA852090 WLW852089:WLW852090 WVS852089:WVS852090 K917625:K917626 JG917625:JG917626 TC917625:TC917626 ACY917625:ACY917626 AMU917625:AMU917626 AWQ917625:AWQ917626 BGM917625:BGM917626 BQI917625:BQI917626 CAE917625:CAE917626 CKA917625:CKA917626 CTW917625:CTW917626 DDS917625:DDS917626 DNO917625:DNO917626 DXK917625:DXK917626 EHG917625:EHG917626 ERC917625:ERC917626 FAY917625:FAY917626 FKU917625:FKU917626 FUQ917625:FUQ917626 GEM917625:GEM917626 GOI917625:GOI917626 GYE917625:GYE917626 HIA917625:HIA917626 HRW917625:HRW917626 IBS917625:IBS917626 ILO917625:ILO917626 IVK917625:IVK917626 JFG917625:JFG917626 JPC917625:JPC917626 JYY917625:JYY917626 KIU917625:KIU917626 KSQ917625:KSQ917626 LCM917625:LCM917626 LMI917625:LMI917626 LWE917625:LWE917626 MGA917625:MGA917626 MPW917625:MPW917626 MZS917625:MZS917626 NJO917625:NJO917626 NTK917625:NTK917626 ODG917625:ODG917626 ONC917625:ONC917626 OWY917625:OWY917626 PGU917625:PGU917626 PQQ917625:PQQ917626 QAM917625:QAM917626 QKI917625:QKI917626 QUE917625:QUE917626 REA917625:REA917626 RNW917625:RNW917626 RXS917625:RXS917626 SHO917625:SHO917626 SRK917625:SRK917626 TBG917625:TBG917626 TLC917625:TLC917626 TUY917625:TUY917626 UEU917625:UEU917626 UOQ917625:UOQ917626 UYM917625:UYM917626 VII917625:VII917626 VSE917625:VSE917626 WCA917625:WCA917626 WLW917625:WLW917626 WVS917625:WVS917626 K983161:K983162 JG983161:JG983162 TC983161:TC983162 ACY983161:ACY983162 AMU983161:AMU983162 AWQ983161:AWQ983162 BGM983161:BGM983162 BQI983161:BQI983162 CAE983161:CAE983162 CKA983161:CKA983162 CTW983161:CTW983162 DDS983161:DDS983162 DNO983161:DNO983162 DXK983161:DXK983162 EHG983161:EHG983162 ERC983161:ERC983162 FAY983161:FAY983162 FKU983161:FKU983162 FUQ983161:FUQ983162 GEM983161:GEM983162 GOI983161:GOI983162 GYE983161:GYE983162 HIA983161:HIA983162 HRW983161:HRW983162 IBS983161:IBS983162 ILO983161:ILO983162 IVK983161:IVK983162 JFG983161:JFG983162 JPC983161:JPC983162 JYY983161:JYY983162 KIU983161:KIU983162 KSQ983161:KSQ983162 LCM983161:LCM983162 LMI983161:LMI983162 LWE983161:LWE983162 MGA983161:MGA983162 MPW983161:MPW983162 MZS983161:MZS983162 NJO983161:NJO983162 NTK983161:NTK983162 ODG983161:ODG983162 ONC983161:ONC983162 OWY983161:OWY983162 PGU983161:PGU983162 PQQ983161:PQQ983162 QAM983161:QAM983162 QKI983161:QKI983162 QUE983161:QUE983162 REA983161:REA983162 RNW983161:RNW983162 RXS983161:RXS983162 SHO983161:SHO983162 SRK983161:SRK983162 TBG983161:TBG983162 TLC983161:TLC983162 TUY983161:TUY983162 UEU983161:UEU983162 UOQ983161:UOQ983162 UYM983161:UYM983162 VII983161:VII983162 VSE983161:VSE983162 WCA983161:WCA983162 WLW983161:WLW983162 WVS983161:WVS983162 K40:L40 JG40:JH40 TC40:TD40 ACY40:ACZ40 AMU40:AMV40 AWQ40:AWR40 BGM40:BGN40 BQI40:BQJ40 CAE40:CAF40 CKA40:CKB40 CTW40:CTX40 DDS40:DDT40 DNO40:DNP40 DXK40:DXL40 EHG40:EHH40 ERC40:ERD40 FAY40:FAZ40 FKU40:FKV40 FUQ40:FUR40 GEM40:GEN40 GOI40:GOJ40 GYE40:GYF40 HIA40:HIB40 HRW40:HRX40 IBS40:IBT40 ILO40:ILP40 IVK40:IVL40 JFG40:JFH40 JPC40:JPD40 JYY40:JYZ40 KIU40:KIV40 KSQ40:KSR40 LCM40:LCN40 LMI40:LMJ40 LWE40:LWF40 MGA40:MGB40 MPW40:MPX40 MZS40:MZT40 NJO40:NJP40 NTK40:NTL40 ODG40:ODH40 ONC40:OND40 OWY40:OWZ40 PGU40:PGV40 PQQ40:PQR40 QAM40:QAN40 QKI40:QKJ40 QUE40:QUF40 REA40:REB40 RNW40:RNX40 RXS40:RXT40 SHO40:SHP40 SRK40:SRL40 TBG40:TBH40 TLC40:TLD40 TUY40:TUZ40 UEU40:UEV40 UOQ40:UOR40 UYM40:UYN40 VII40:VIJ40 VSE40:VSF40 WCA40:WCB40 WLW40:WLX40 WVS40:WVT40 K65576:L65576 JG65576:JH65576 TC65576:TD65576 ACY65576:ACZ65576 AMU65576:AMV65576 AWQ65576:AWR65576 BGM65576:BGN65576 BQI65576:BQJ65576 CAE65576:CAF65576 CKA65576:CKB65576 CTW65576:CTX65576 DDS65576:DDT65576 DNO65576:DNP65576 DXK65576:DXL65576 EHG65576:EHH65576 ERC65576:ERD65576 FAY65576:FAZ65576 FKU65576:FKV65576 FUQ65576:FUR65576 GEM65576:GEN65576 GOI65576:GOJ65576 GYE65576:GYF65576 HIA65576:HIB65576 HRW65576:HRX65576 IBS65576:IBT65576 ILO65576:ILP65576 IVK65576:IVL65576 JFG65576:JFH65576 JPC65576:JPD65576 JYY65576:JYZ65576 KIU65576:KIV65576 KSQ65576:KSR65576 LCM65576:LCN65576 LMI65576:LMJ65576 LWE65576:LWF65576 MGA65576:MGB65576 MPW65576:MPX65576 MZS65576:MZT65576 NJO65576:NJP65576 NTK65576:NTL65576 ODG65576:ODH65576 ONC65576:OND65576 OWY65576:OWZ65576 PGU65576:PGV65576 PQQ65576:PQR65576 QAM65576:QAN65576 QKI65576:QKJ65576 QUE65576:QUF65576 REA65576:REB65576 RNW65576:RNX65576 RXS65576:RXT65576 SHO65576:SHP65576 SRK65576:SRL65576 TBG65576:TBH65576 TLC65576:TLD65576 TUY65576:TUZ65576 UEU65576:UEV65576 UOQ65576:UOR65576 UYM65576:UYN65576 VII65576:VIJ65576 VSE65576:VSF65576 WCA65576:WCB65576 WLW65576:WLX65576 WVS65576:WVT65576 K131112:L131112 JG131112:JH131112 TC131112:TD131112 ACY131112:ACZ131112 AMU131112:AMV131112 AWQ131112:AWR131112 BGM131112:BGN131112 BQI131112:BQJ131112 CAE131112:CAF131112 CKA131112:CKB131112 CTW131112:CTX131112 DDS131112:DDT131112 DNO131112:DNP131112 DXK131112:DXL131112 EHG131112:EHH131112 ERC131112:ERD131112 FAY131112:FAZ131112 FKU131112:FKV131112 FUQ131112:FUR131112 GEM131112:GEN131112 GOI131112:GOJ131112 GYE131112:GYF131112 HIA131112:HIB131112 HRW131112:HRX131112 IBS131112:IBT131112 ILO131112:ILP131112 IVK131112:IVL131112 JFG131112:JFH131112 JPC131112:JPD131112 JYY131112:JYZ131112 KIU131112:KIV131112 KSQ131112:KSR131112 LCM131112:LCN131112 LMI131112:LMJ131112 LWE131112:LWF131112 MGA131112:MGB131112 MPW131112:MPX131112 MZS131112:MZT131112 NJO131112:NJP131112 NTK131112:NTL131112 ODG131112:ODH131112 ONC131112:OND131112 OWY131112:OWZ131112 PGU131112:PGV131112 PQQ131112:PQR131112 QAM131112:QAN131112 QKI131112:QKJ131112 QUE131112:QUF131112 REA131112:REB131112 RNW131112:RNX131112 RXS131112:RXT131112 SHO131112:SHP131112 SRK131112:SRL131112 TBG131112:TBH131112 TLC131112:TLD131112 TUY131112:TUZ131112 UEU131112:UEV131112 UOQ131112:UOR131112 UYM131112:UYN131112 VII131112:VIJ131112 VSE131112:VSF131112 WCA131112:WCB131112 WLW131112:WLX131112 WVS131112:WVT131112 K196648:L196648 JG196648:JH196648 TC196648:TD196648 ACY196648:ACZ196648 AMU196648:AMV196648 AWQ196648:AWR196648 BGM196648:BGN196648 BQI196648:BQJ196648 CAE196648:CAF196648 CKA196648:CKB196648 CTW196648:CTX196648 DDS196648:DDT196648 DNO196648:DNP196648 DXK196648:DXL196648 EHG196648:EHH196648 ERC196648:ERD196648 FAY196648:FAZ196648 FKU196648:FKV196648 FUQ196648:FUR196648 GEM196648:GEN196648 GOI196648:GOJ196648 GYE196648:GYF196648 HIA196648:HIB196648 HRW196648:HRX196648 IBS196648:IBT196648 ILO196648:ILP196648 IVK196648:IVL196648 JFG196648:JFH196648 JPC196648:JPD196648 JYY196648:JYZ196648 KIU196648:KIV196648 KSQ196648:KSR196648 LCM196648:LCN196648 LMI196648:LMJ196648 LWE196648:LWF196648 MGA196648:MGB196648 MPW196648:MPX196648 MZS196648:MZT196648 NJO196648:NJP196648 NTK196648:NTL196648 ODG196648:ODH196648 ONC196648:OND196648 OWY196648:OWZ196648 PGU196648:PGV196648 PQQ196648:PQR196648 QAM196648:QAN196648 QKI196648:QKJ196648 QUE196648:QUF196648 REA196648:REB196648 RNW196648:RNX196648 RXS196648:RXT196648 SHO196648:SHP196648 SRK196648:SRL196648 TBG196648:TBH196648 TLC196648:TLD196648 TUY196648:TUZ196648 UEU196648:UEV196648 UOQ196648:UOR196648 UYM196648:UYN196648 VII196648:VIJ196648 VSE196648:VSF196648 WCA196648:WCB196648 WLW196648:WLX196648 WVS196648:WVT196648 K262184:L262184 JG262184:JH262184 TC262184:TD262184 ACY262184:ACZ262184 AMU262184:AMV262184 AWQ262184:AWR262184 BGM262184:BGN262184 BQI262184:BQJ262184 CAE262184:CAF262184 CKA262184:CKB262184 CTW262184:CTX262184 DDS262184:DDT262184 DNO262184:DNP262184 DXK262184:DXL262184 EHG262184:EHH262184 ERC262184:ERD262184 FAY262184:FAZ262184 FKU262184:FKV262184 FUQ262184:FUR262184 GEM262184:GEN262184 GOI262184:GOJ262184 GYE262184:GYF262184 HIA262184:HIB262184 HRW262184:HRX262184 IBS262184:IBT262184 ILO262184:ILP262184 IVK262184:IVL262184 JFG262184:JFH262184 JPC262184:JPD262184 JYY262184:JYZ262184 KIU262184:KIV262184 KSQ262184:KSR262184 LCM262184:LCN262184 LMI262184:LMJ262184 LWE262184:LWF262184 MGA262184:MGB262184 MPW262184:MPX262184 MZS262184:MZT262184 NJO262184:NJP262184 NTK262184:NTL262184 ODG262184:ODH262184 ONC262184:OND262184 OWY262184:OWZ262184 PGU262184:PGV262184 PQQ262184:PQR262184 QAM262184:QAN262184 QKI262184:QKJ262184 QUE262184:QUF262184 REA262184:REB262184 RNW262184:RNX262184 RXS262184:RXT262184 SHO262184:SHP262184 SRK262184:SRL262184 TBG262184:TBH262184 TLC262184:TLD262184 TUY262184:TUZ262184 UEU262184:UEV262184 UOQ262184:UOR262184 UYM262184:UYN262184 VII262184:VIJ262184 VSE262184:VSF262184 WCA262184:WCB262184 WLW262184:WLX262184 WVS262184:WVT262184 K327720:L327720 JG327720:JH327720 TC327720:TD327720 ACY327720:ACZ327720 AMU327720:AMV327720 AWQ327720:AWR327720 BGM327720:BGN327720 BQI327720:BQJ327720 CAE327720:CAF327720 CKA327720:CKB327720 CTW327720:CTX327720 DDS327720:DDT327720 DNO327720:DNP327720 DXK327720:DXL327720 EHG327720:EHH327720 ERC327720:ERD327720 FAY327720:FAZ327720 FKU327720:FKV327720 FUQ327720:FUR327720 GEM327720:GEN327720 GOI327720:GOJ327720 GYE327720:GYF327720 HIA327720:HIB327720 HRW327720:HRX327720 IBS327720:IBT327720 ILO327720:ILP327720 IVK327720:IVL327720 JFG327720:JFH327720 JPC327720:JPD327720 JYY327720:JYZ327720 KIU327720:KIV327720 KSQ327720:KSR327720 LCM327720:LCN327720 LMI327720:LMJ327720 LWE327720:LWF327720 MGA327720:MGB327720 MPW327720:MPX327720 MZS327720:MZT327720 NJO327720:NJP327720 NTK327720:NTL327720 ODG327720:ODH327720 ONC327720:OND327720 OWY327720:OWZ327720 PGU327720:PGV327720 PQQ327720:PQR327720 QAM327720:QAN327720 QKI327720:QKJ327720 QUE327720:QUF327720 REA327720:REB327720 RNW327720:RNX327720 RXS327720:RXT327720 SHO327720:SHP327720 SRK327720:SRL327720 TBG327720:TBH327720 TLC327720:TLD327720 TUY327720:TUZ327720 UEU327720:UEV327720 UOQ327720:UOR327720 UYM327720:UYN327720 VII327720:VIJ327720 VSE327720:VSF327720 WCA327720:WCB327720 WLW327720:WLX327720 WVS327720:WVT327720 K393256:L393256 JG393256:JH393256 TC393256:TD393256 ACY393256:ACZ393256 AMU393256:AMV393256 AWQ393256:AWR393256 BGM393256:BGN393256 BQI393256:BQJ393256 CAE393256:CAF393256 CKA393256:CKB393256 CTW393256:CTX393256 DDS393256:DDT393256 DNO393256:DNP393256 DXK393256:DXL393256 EHG393256:EHH393256 ERC393256:ERD393256 FAY393256:FAZ393256 FKU393256:FKV393256 FUQ393256:FUR393256 GEM393256:GEN393256 GOI393256:GOJ393256 GYE393256:GYF393256 HIA393256:HIB393256 HRW393256:HRX393256 IBS393256:IBT393256 ILO393256:ILP393256 IVK393256:IVL393256 JFG393256:JFH393256 JPC393256:JPD393256 JYY393256:JYZ393256 KIU393256:KIV393256 KSQ393256:KSR393256 LCM393256:LCN393256 LMI393256:LMJ393256 LWE393256:LWF393256 MGA393256:MGB393256 MPW393256:MPX393256 MZS393256:MZT393256 NJO393256:NJP393256 NTK393256:NTL393256 ODG393256:ODH393256 ONC393256:OND393256 OWY393256:OWZ393256 PGU393256:PGV393256 PQQ393256:PQR393256 QAM393256:QAN393256 QKI393256:QKJ393256 QUE393256:QUF393256 REA393256:REB393256 RNW393256:RNX393256 RXS393256:RXT393256 SHO393256:SHP393256 SRK393256:SRL393256 TBG393256:TBH393256 TLC393256:TLD393256 TUY393256:TUZ393256 UEU393256:UEV393256 UOQ393256:UOR393256 UYM393256:UYN393256 VII393256:VIJ393256 VSE393256:VSF393256 WCA393256:WCB393256 WLW393256:WLX393256 WVS393256:WVT393256 K458792:L458792 JG458792:JH458792 TC458792:TD458792 ACY458792:ACZ458792 AMU458792:AMV458792 AWQ458792:AWR458792 BGM458792:BGN458792 BQI458792:BQJ458792 CAE458792:CAF458792 CKA458792:CKB458792 CTW458792:CTX458792 DDS458792:DDT458792 DNO458792:DNP458792 DXK458792:DXL458792 EHG458792:EHH458792 ERC458792:ERD458792 FAY458792:FAZ458792 FKU458792:FKV458792 FUQ458792:FUR458792 GEM458792:GEN458792 GOI458792:GOJ458792 GYE458792:GYF458792 HIA458792:HIB458792 HRW458792:HRX458792 IBS458792:IBT458792 ILO458792:ILP458792 IVK458792:IVL458792 JFG458792:JFH458792 JPC458792:JPD458792 JYY458792:JYZ458792 KIU458792:KIV458792 KSQ458792:KSR458792 LCM458792:LCN458792 LMI458792:LMJ458792 LWE458792:LWF458792 MGA458792:MGB458792 MPW458792:MPX458792 MZS458792:MZT458792 NJO458792:NJP458792 NTK458792:NTL458792 ODG458792:ODH458792 ONC458792:OND458792 OWY458792:OWZ458792 PGU458792:PGV458792 PQQ458792:PQR458792 QAM458792:QAN458792 QKI458792:QKJ458792 QUE458792:QUF458792 REA458792:REB458792 RNW458792:RNX458792 RXS458792:RXT458792 SHO458792:SHP458792 SRK458792:SRL458792 TBG458792:TBH458792 TLC458792:TLD458792 TUY458792:TUZ458792 UEU458792:UEV458792 UOQ458792:UOR458792 UYM458792:UYN458792 VII458792:VIJ458792 VSE458792:VSF458792 WCA458792:WCB458792 WLW458792:WLX458792 WVS458792:WVT458792 K524328:L524328 JG524328:JH524328 TC524328:TD524328 ACY524328:ACZ524328 AMU524328:AMV524328 AWQ524328:AWR524328 BGM524328:BGN524328 BQI524328:BQJ524328 CAE524328:CAF524328 CKA524328:CKB524328 CTW524328:CTX524328 DDS524328:DDT524328 DNO524328:DNP524328 DXK524328:DXL524328 EHG524328:EHH524328 ERC524328:ERD524328 FAY524328:FAZ524328 FKU524328:FKV524328 FUQ524328:FUR524328 GEM524328:GEN524328 GOI524328:GOJ524328 GYE524328:GYF524328 HIA524328:HIB524328 HRW524328:HRX524328 IBS524328:IBT524328 ILO524328:ILP524328 IVK524328:IVL524328 JFG524328:JFH524328 JPC524328:JPD524328 JYY524328:JYZ524328 KIU524328:KIV524328 KSQ524328:KSR524328 LCM524328:LCN524328 LMI524328:LMJ524328 LWE524328:LWF524328 MGA524328:MGB524328 MPW524328:MPX524328 MZS524328:MZT524328 NJO524328:NJP524328 NTK524328:NTL524328 ODG524328:ODH524328 ONC524328:OND524328 OWY524328:OWZ524328 PGU524328:PGV524328 PQQ524328:PQR524328 QAM524328:QAN524328 QKI524328:QKJ524328 QUE524328:QUF524328 REA524328:REB524328 RNW524328:RNX524328 RXS524328:RXT524328 SHO524328:SHP524328 SRK524328:SRL524328 TBG524328:TBH524328 TLC524328:TLD524328 TUY524328:TUZ524328 UEU524328:UEV524328 UOQ524328:UOR524328 UYM524328:UYN524328 VII524328:VIJ524328 VSE524328:VSF524328 WCA524328:WCB524328 WLW524328:WLX524328 WVS524328:WVT524328 K589864:L589864 JG589864:JH589864 TC589864:TD589864 ACY589864:ACZ589864 AMU589864:AMV589864 AWQ589864:AWR589864 BGM589864:BGN589864 BQI589864:BQJ589864 CAE589864:CAF589864 CKA589864:CKB589864 CTW589864:CTX589864 DDS589864:DDT589864 DNO589864:DNP589864 DXK589864:DXL589864 EHG589864:EHH589864 ERC589864:ERD589864 FAY589864:FAZ589864 FKU589864:FKV589864 FUQ589864:FUR589864 GEM589864:GEN589864 GOI589864:GOJ589864 GYE589864:GYF589864 HIA589864:HIB589864 HRW589864:HRX589864 IBS589864:IBT589864 ILO589864:ILP589864 IVK589864:IVL589864 JFG589864:JFH589864 JPC589864:JPD589864 JYY589864:JYZ589864 KIU589864:KIV589864 KSQ589864:KSR589864 LCM589864:LCN589864 LMI589864:LMJ589864 LWE589864:LWF589864 MGA589864:MGB589864 MPW589864:MPX589864 MZS589864:MZT589864 NJO589864:NJP589864 NTK589864:NTL589864 ODG589864:ODH589864 ONC589864:OND589864 OWY589864:OWZ589864 PGU589864:PGV589864 PQQ589864:PQR589864 QAM589864:QAN589864 QKI589864:QKJ589864 QUE589864:QUF589864 REA589864:REB589864 RNW589864:RNX589864 RXS589864:RXT589864 SHO589864:SHP589864 SRK589864:SRL589864 TBG589864:TBH589864 TLC589864:TLD589864 TUY589864:TUZ589864 UEU589864:UEV589864 UOQ589864:UOR589864 UYM589864:UYN589864 VII589864:VIJ589864 VSE589864:VSF589864 WCA589864:WCB589864 WLW589864:WLX589864 WVS589864:WVT589864 K655400:L655400 JG655400:JH655400 TC655400:TD655400 ACY655400:ACZ655400 AMU655400:AMV655400 AWQ655400:AWR655400 BGM655400:BGN655400 BQI655400:BQJ655400 CAE655400:CAF655400 CKA655400:CKB655400 CTW655400:CTX655400 DDS655400:DDT655400 DNO655400:DNP655400 DXK655400:DXL655400 EHG655400:EHH655400 ERC655400:ERD655400 FAY655400:FAZ655400 FKU655400:FKV655400 FUQ655400:FUR655400 GEM655400:GEN655400 GOI655400:GOJ655400 GYE655400:GYF655400 HIA655400:HIB655400 HRW655400:HRX655400 IBS655400:IBT655400 ILO655400:ILP655400 IVK655400:IVL655400 JFG655400:JFH655400 JPC655400:JPD655400 JYY655400:JYZ655400 KIU655400:KIV655400 KSQ655400:KSR655400 LCM655400:LCN655400 LMI655400:LMJ655400 LWE655400:LWF655400 MGA655400:MGB655400 MPW655400:MPX655400 MZS655400:MZT655400 NJO655400:NJP655400 NTK655400:NTL655400 ODG655400:ODH655400 ONC655400:OND655400 OWY655400:OWZ655400 PGU655400:PGV655400 PQQ655400:PQR655400 QAM655400:QAN655400 QKI655400:QKJ655400 QUE655400:QUF655400 REA655400:REB655400 RNW655400:RNX655400 RXS655400:RXT655400 SHO655400:SHP655400 SRK655400:SRL655400 TBG655400:TBH655400 TLC655400:TLD655400 TUY655400:TUZ655400 UEU655400:UEV655400 UOQ655400:UOR655400 UYM655400:UYN655400 VII655400:VIJ655400 VSE655400:VSF655400 WCA655400:WCB655400 WLW655400:WLX655400 WVS655400:WVT655400 K720936:L720936 JG720936:JH720936 TC720936:TD720936 ACY720936:ACZ720936 AMU720936:AMV720936 AWQ720936:AWR720936 BGM720936:BGN720936 BQI720936:BQJ720936 CAE720936:CAF720936 CKA720936:CKB720936 CTW720936:CTX720936 DDS720936:DDT720936 DNO720936:DNP720936 DXK720936:DXL720936 EHG720936:EHH720936 ERC720936:ERD720936 FAY720936:FAZ720936 FKU720936:FKV720936 FUQ720936:FUR720936 GEM720936:GEN720936 GOI720936:GOJ720936 GYE720936:GYF720936 HIA720936:HIB720936 HRW720936:HRX720936 IBS720936:IBT720936 ILO720936:ILP720936 IVK720936:IVL720936 JFG720936:JFH720936 JPC720936:JPD720936 JYY720936:JYZ720936 KIU720936:KIV720936 KSQ720936:KSR720936 LCM720936:LCN720936 LMI720936:LMJ720936 LWE720936:LWF720936 MGA720936:MGB720936 MPW720936:MPX720936 MZS720936:MZT720936 NJO720936:NJP720936 NTK720936:NTL720936 ODG720936:ODH720936 ONC720936:OND720936 OWY720936:OWZ720936 PGU720936:PGV720936 PQQ720936:PQR720936 QAM720936:QAN720936 QKI720936:QKJ720936 QUE720936:QUF720936 REA720936:REB720936 RNW720936:RNX720936 RXS720936:RXT720936 SHO720936:SHP720936 SRK720936:SRL720936 TBG720936:TBH720936 TLC720936:TLD720936 TUY720936:TUZ720936 UEU720936:UEV720936 UOQ720936:UOR720936 UYM720936:UYN720936 VII720936:VIJ720936 VSE720936:VSF720936 WCA720936:WCB720936 WLW720936:WLX720936 WVS720936:WVT720936 K786472:L786472 JG786472:JH786472 TC786472:TD786472 ACY786472:ACZ786472 AMU786472:AMV786472 AWQ786472:AWR786472 BGM786472:BGN786472 BQI786472:BQJ786472 CAE786472:CAF786472 CKA786472:CKB786472 CTW786472:CTX786472 DDS786472:DDT786472 DNO786472:DNP786472 DXK786472:DXL786472 EHG786472:EHH786472 ERC786472:ERD786472 FAY786472:FAZ786472 FKU786472:FKV786472 FUQ786472:FUR786472 GEM786472:GEN786472 GOI786472:GOJ786472 GYE786472:GYF786472 HIA786472:HIB786472 HRW786472:HRX786472 IBS786472:IBT786472 ILO786472:ILP786472 IVK786472:IVL786472 JFG786472:JFH786472 JPC786472:JPD786472 JYY786472:JYZ786472 KIU786472:KIV786472 KSQ786472:KSR786472 LCM786472:LCN786472 LMI786472:LMJ786472 LWE786472:LWF786472 MGA786472:MGB786472 MPW786472:MPX786472 MZS786472:MZT786472 NJO786472:NJP786472 NTK786472:NTL786472 ODG786472:ODH786472 ONC786472:OND786472 OWY786472:OWZ786472 PGU786472:PGV786472 PQQ786472:PQR786472 QAM786472:QAN786472 QKI786472:QKJ786472 QUE786472:QUF786472 REA786472:REB786472 RNW786472:RNX786472 RXS786472:RXT786472 SHO786472:SHP786472 SRK786472:SRL786472 TBG786472:TBH786472 TLC786472:TLD786472 TUY786472:TUZ786472 UEU786472:UEV786472 UOQ786472:UOR786472 UYM786472:UYN786472 VII786472:VIJ786472 VSE786472:VSF786472 WCA786472:WCB786472 WLW786472:WLX786472 WVS786472:WVT786472 K852008:L852008 JG852008:JH852008 TC852008:TD852008 ACY852008:ACZ852008 AMU852008:AMV852008 AWQ852008:AWR852008 BGM852008:BGN852008 BQI852008:BQJ852008 CAE852008:CAF852008 CKA852008:CKB852008 CTW852008:CTX852008 DDS852008:DDT852008 DNO852008:DNP852008 DXK852008:DXL852008 EHG852008:EHH852008 ERC852008:ERD852008 FAY852008:FAZ852008 FKU852008:FKV852008 FUQ852008:FUR852008 GEM852008:GEN852008 GOI852008:GOJ852008 GYE852008:GYF852008 HIA852008:HIB852008 HRW852008:HRX852008 IBS852008:IBT852008 ILO852008:ILP852008 IVK852008:IVL852008 JFG852008:JFH852008 JPC852008:JPD852008 JYY852008:JYZ852008 KIU852008:KIV852008 KSQ852008:KSR852008 LCM852008:LCN852008 LMI852008:LMJ852008 LWE852008:LWF852008 MGA852008:MGB852008 MPW852008:MPX852008 MZS852008:MZT852008 NJO852008:NJP852008 NTK852008:NTL852008 ODG852008:ODH852008 ONC852008:OND852008 OWY852008:OWZ852008 PGU852008:PGV852008 PQQ852008:PQR852008 QAM852008:QAN852008 QKI852008:QKJ852008 QUE852008:QUF852008 REA852008:REB852008 RNW852008:RNX852008 RXS852008:RXT852008 SHO852008:SHP852008 SRK852008:SRL852008 TBG852008:TBH852008 TLC852008:TLD852008 TUY852008:TUZ852008 UEU852008:UEV852008 UOQ852008:UOR852008 UYM852008:UYN852008 VII852008:VIJ852008 VSE852008:VSF852008 WCA852008:WCB852008 WLW852008:WLX852008 WVS852008:WVT852008 K917544:L917544 JG917544:JH917544 TC917544:TD917544 ACY917544:ACZ917544 AMU917544:AMV917544 AWQ917544:AWR917544 BGM917544:BGN917544 BQI917544:BQJ917544 CAE917544:CAF917544 CKA917544:CKB917544 CTW917544:CTX917544 DDS917544:DDT917544 DNO917544:DNP917544 DXK917544:DXL917544 EHG917544:EHH917544 ERC917544:ERD917544 FAY917544:FAZ917544 FKU917544:FKV917544 FUQ917544:FUR917544 GEM917544:GEN917544 GOI917544:GOJ917544 GYE917544:GYF917544 HIA917544:HIB917544 HRW917544:HRX917544 IBS917544:IBT917544 ILO917544:ILP917544 IVK917544:IVL917544 JFG917544:JFH917544 JPC917544:JPD917544 JYY917544:JYZ917544 KIU917544:KIV917544 KSQ917544:KSR917544 LCM917544:LCN917544 LMI917544:LMJ917544 LWE917544:LWF917544 MGA917544:MGB917544 MPW917544:MPX917544 MZS917544:MZT917544 NJO917544:NJP917544 NTK917544:NTL917544 ODG917544:ODH917544 ONC917544:OND917544 OWY917544:OWZ917544 PGU917544:PGV917544 PQQ917544:PQR917544 QAM917544:QAN917544 QKI917544:QKJ917544 QUE917544:QUF917544 REA917544:REB917544 RNW917544:RNX917544 RXS917544:RXT917544 SHO917544:SHP917544 SRK917544:SRL917544 TBG917544:TBH917544 TLC917544:TLD917544 TUY917544:TUZ917544 UEU917544:UEV917544 UOQ917544:UOR917544 UYM917544:UYN917544 VII917544:VIJ917544 VSE917544:VSF917544 WCA917544:WCB917544 WLW917544:WLX917544 WVS917544:WVT917544 K983080:L983080 JG983080:JH983080 TC983080:TD983080 ACY983080:ACZ983080 AMU983080:AMV983080 AWQ983080:AWR983080 BGM983080:BGN983080 BQI983080:BQJ983080 CAE983080:CAF983080 CKA983080:CKB983080 CTW983080:CTX983080 DDS983080:DDT983080 DNO983080:DNP983080 DXK983080:DXL983080 EHG983080:EHH983080 ERC983080:ERD983080 FAY983080:FAZ983080 FKU983080:FKV983080 FUQ983080:FUR983080 GEM983080:GEN983080 GOI983080:GOJ983080 GYE983080:GYF983080 HIA983080:HIB983080 HRW983080:HRX983080 IBS983080:IBT983080 ILO983080:ILP983080 IVK983080:IVL983080 JFG983080:JFH983080 JPC983080:JPD983080 JYY983080:JYZ983080 KIU983080:KIV983080 KSQ983080:KSR983080 LCM983080:LCN983080 LMI983080:LMJ983080 LWE983080:LWF983080 MGA983080:MGB983080 MPW983080:MPX983080 MZS983080:MZT983080 NJO983080:NJP983080 NTK983080:NTL983080 ODG983080:ODH983080 ONC983080:OND983080 OWY983080:OWZ983080 PGU983080:PGV983080 PQQ983080:PQR983080 QAM983080:QAN983080 QKI983080:QKJ983080 QUE983080:QUF983080 REA983080:REB983080 RNW983080:RNX983080 RXS983080:RXT983080 SHO983080:SHP983080 SRK983080:SRL983080 TBG983080:TBH983080 TLC983080:TLD983080 TUY983080:TUZ983080 UEU983080:UEV983080 UOQ983080:UOR983080 UYM983080:UYN983080 VII983080:VIJ983080 VSE983080:VSF983080 WCA983080:WCB983080 WLW983080:WLX983080 WVS983080:WVT983080 K96 JG96 TC96 ACY96 AMU96 AWQ96 BGM96 BQI96 CAE96 CKA96 CTW96 DDS96 DNO96 DXK96 EHG96 ERC96 FAY96 FKU96 FUQ96 GEM96 GOI96 GYE96 HIA96 HRW96 IBS96 ILO96 IVK96 JFG96 JPC96 JYY96 KIU96 KSQ96 LCM96 LMI96 LWE96 MGA96 MPW96 MZS96 NJO96 NTK96 ODG96 ONC96 OWY96 PGU96 PQQ96 QAM96 QKI96 QUE96 REA96 RNW96 RXS96 SHO96 SRK96 TBG96 TLC96 TUY96 UEU96 UOQ96 UYM96 VII96 VSE96 WCA96 WLW96 WVS96 K65632 JG65632 TC65632 ACY65632 AMU65632 AWQ65632 BGM65632 BQI65632 CAE65632 CKA65632 CTW65632 DDS65632 DNO65632 DXK65632 EHG65632 ERC65632 FAY65632 FKU65632 FUQ65632 GEM65632 GOI65632 GYE65632 HIA65632 HRW65632 IBS65632 ILO65632 IVK65632 JFG65632 JPC65632 JYY65632 KIU65632 KSQ65632 LCM65632 LMI65632 LWE65632 MGA65632 MPW65632 MZS65632 NJO65632 NTK65632 ODG65632 ONC65632 OWY65632 PGU65632 PQQ65632 QAM65632 QKI65632 QUE65632 REA65632 RNW65632 RXS65632 SHO65632 SRK65632 TBG65632 TLC65632 TUY65632 UEU65632 UOQ65632 UYM65632 VII65632 VSE65632 WCA65632 WLW65632 WVS65632 K131168 JG131168 TC131168 ACY131168 AMU131168 AWQ131168 BGM131168 BQI131168 CAE131168 CKA131168 CTW131168 DDS131168 DNO131168 DXK131168 EHG131168 ERC131168 FAY131168 FKU131168 FUQ131168 GEM131168 GOI131168 GYE131168 HIA131168 HRW131168 IBS131168 ILO131168 IVK131168 JFG131168 JPC131168 JYY131168 KIU131168 KSQ131168 LCM131168 LMI131168 LWE131168 MGA131168 MPW131168 MZS131168 NJO131168 NTK131168 ODG131168 ONC131168 OWY131168 PGU131168 PQQ131168 QAM131168 QKI131168 QUE131168 REA131168 RNW131168 RXS131168 SHO131168 SRK131168 TBG131168 TLC131168 TUY131168 UEU131168 UOQ131168 UYM131168 VII131168 VSE131168 WCA131168 WLW131168 WVS131168 K196704 JG196704 TC196704 ACY196704 AMU196704 AWQ196704 BGM196704 BQI196704 CAE196704 CKA196704 CTW196704 DDS196704 DNO196704 DXK196704 EHG196704 ERC196704 FAY196704 FKU196704 FUQ196704 GEM196704 GOI196704 GYE196704 HIA196704 HRW196704 IBS196704 ILO196704 IVK196704 JFG196704 JPC196704 JYY196704 KIU196704 KSQ196704 LCM196704 LMI196704 LWE196704 MGA196704 MPW196704 MZS196704 NJO196704 NTK196704 ODG196704 ONC196704 OWY196704 PGU196704 PQQ196704 QAM196704 QKI196704 QUE196704 REA196704 RNW196704 RXS196704 SHO196704 SRK196704 TBG196704 TLC196704 TUY196704 UEU196704 UOQ196704 UYM196704 VII196704 VSE196704 WCA196704 WLW196704 WVS196704 K262240 JG262240 TC262240 ACY262240 AMU262240 AWQ262240 BGM262240 BQI262240 CAE262240 CKA262240 CTW262240 DDS262240 DNO262240 DXK262240 EHG262240 ERC262240 FAY262240 FKU262240 FUQ262240 GEM262240 GOI262240 GYE262240 HIA262240 HRW262240 IBS262240 ILO262240 IVK262240 JFG262240 JPC262240 JYY262240 KIU262240 KSQ262240 LCM262240 LMI262240 LWE262240 MGA262240 MPW262240 MZS262240 NJO262240 NTK262240 ODG262240 ONC262240 OWY262240 PGU262240 PQQ262240 QAM262240 QKI262240 QUE262240 REA262240 RNW262240 RXS262240 SHO262240 SRK262240 TBG262240 TLC262240 TUY262240 UEU262240 UOQ262240 UYM262240 VII262240 VSE262240 WCA262240 WLW262240 WVS262240 K327776 JG327776 TC327776 ACY327776 AMU327776 AWQ327776 BGM327776 BQI327776 CAE327776 CKA327776 CTW327776 DDS327776 DNO327776 DXK327776 EHG327776 ERC327776 FAY327776 FKU327776 FUQ327776 GEM327776 GOI327776 GYE327776 HIA327776 HRW327776 IBS327776 ILO327776 IVK327776 JFG327776 JPC327776 JYY327776 KIU327776 KSQ327776 LCM327776 LMI327776 LWE327776 MGA327776 MPW327776 MZS327776 NJO327776 NTK327776 ODG327776 ONC327776 OWY327776 PGU327776 PQQ327776 QAM327776 QKI327776 QUE327776 REA327776 RNW327776 RXS327776 SHO327776 SRK327776 TBG327776 TLC327776 TUY327776 UEU327776 UOQ327776 UYM327776 VII327776 VSE327776 WCA327776 WLW327776 WVS327776 K393312 JG393312 TC393312 ACY393312 AMU393312 AWQ393312 BGM393312 BQI393312 CAE393312 CKA393312 CTW393312 DDS393312 DNO393312 DXK393312 EHG393312 ERC393312 FAY393312 FKU393312 FUQ393312 GEM393312 GOI393312 GYE393312 HIA393312 HRW393312 IBS393312 ILO393312 IVK393312 JFG393312 JPC393312 JYY393312 KIU393312 KSQ393312 LCM393312 LMI393312 LWE393312 MGA393312 MPW393312 MZS393312 NJO393312 NTK393312 ODG393312 ONC393312 OWY393312 PGU393312 PQQ393312 QAM393312 QKI393312 QUE393312 REA393312 RNW393312 RXS393312 SHO393312 SRK393312 TBG393312 TLC393312 TUY393312 UEU393312 UOQ393312 UYM393312 VII393312 VSE393312 WCA393312 WLW393312 WVS393312 K458848 JG458848 TC458848 ACY458848 AMU458848 AWQ458848 BGM458848 BQI458848 CAE458848 CKA458848 CTW458848 DDS458848 DNO458848 DXK458848 EHG458848 ERC458848 FAY458848 FKU458848 FUQ458848 GEM458848 GOI458848 GYE458848 HIA458848 HRW458848 IBS458848 ILO458848 IVK458848 JFG458848 JPC458848 JYY458848 KIU458848 KSQ458848 LCM458848 LMI458848 LWE458848 MGA458848 MPW458848 MZS458848 NJO458848 NTK458848 ODG458848 ONC458848 OWY458848 PGU458848 PQQ458848 QAM458848 QKI458848 QUE458848 REA458848 RNW458848 RXS458848 SHO458848 SRK458848 TBG458848 TLC458848 TUY458848 UEU458848 UOQ458848 UYM458848 VII458848 VSE458848 WCA458848 WLW458848 WVS458848 K524384 JG524384 TC524384 ACY524384 AMU524384 AWQ524384 BGM524384 BQI524384 CAE524384 CKA524384 CTW524384 DDS524384 DNO524384 DXK524384 EHG524384 ERC524384 FAY524384 FKU524384 FUQ524384 GEM524384 GOI524384 GYE524384 HIA524384 HRW524384 IBS524384 ILO524384 IVK524384 JFG524384 JPC524384 JYY524384 KIU524384 KSQ524384 LCM524384 LMI524384 LWE524384 MGA524384 MPW524384 MZS524384 NJO524384 NTK524384 ODG524384 ONC524384 OWY524384 PGU524384 PQQ524384 QAM524384 QKI524384 QUE524384 REA524384 RNW524384 RXS524384 SHO524384 SRK524384 TBG524384 TLC524384 TUY524384 UEU524384 UOQ524384 UYM524384 VII524384 VSE524384 WCA524384 WLW524384 WVS524384 K589920 JG589920 TC589920 ACY589920 AMU589920 AWQ589920 BGM589920 BQI589920 CAE589920 CKA589920 CTW589920 DDS589920 DNO589920 DXK589920 EHG589920 ERC589920 FAY589920 FKU589920 FUQ589920 GEM589920 GOI589920 GYE589920 HIA589920 HRW589920 IBS589920 ILO589920 IVK589920 JFG589920 JPC589920 JYY589920 KIU589920 KSQ589920 LCM589920 LMI589920 LWE589920 MGA589920 MPW589920 MZS589920 NJO589920 NTK589920 ODG589920 ONC589920 OWY589920 PGU589920 PQQ589920 QAM589920 QKI589920 QUE589920 REA589920 RNW589920 RXS589920 SHO589920 SRK589920 TBG589920 TLC589920 TUY589920 UEU589920 UOQ589920 UYM589920 VII589920 VSE589920 WCA589920 WLW589920 WVS589920 K655456 JG655456 TC655456 ACY655456 AMU655456 AWQ655456 BGM655456 BQI655456 CAE655456 CKA655456 CTW655456 DDS655456 DNO655456 DXK655456 EHG655456 ERC655456 FAY655456 FKU655456 FUQ655456 GEM655456 GOI655456 GYE655456 HIA655456 HRW655456 IBS655456 ILO655456 IVK655456 JFG655456 JPC655456 JYY655456 KIU655456 KSQ655456 LCM655456 LMI655456 LWE655456 MGA655456 MPW655456 MZS655456 NJO655456 NTK655456 ODG655456 ONC655456 OWY655456 PGU655456 PQQ655456 QAM655456 QKI655456 QUE655456 REA655456 RNW655456 RXS655456 SHO655456 SRK655456 TBG655456 TLC655456 TUY655456 UEU655456 UOQ655456 UYM655456 VII655456 VSE655456 WCA655456 WLW655456 WVS655456 K720992 JG720992 TC720992 ACY720992 AMU720992 AWQ720992 BGM720992 BQI720992 CAE720992 CKA720992 CTW720992 DDS720992 DNO720992 DXK720992 EHG720992 ERC720992 FAY720992 FKU720992 FUQ720992 GEM720992 GOI720992 GYE720992 HIA720992 HRW720992 IBS720992 ILO720992 IVK720992 JFG720992 JPC720992 JYY720992 KIU720992 KSQ720992 LCM720992 LMI720992 LWE720992 MGA720992 MPW720992 MZS720992 NJO720992 NTK720992 ODG720992 ONC720992 OWY720992 PGU720992 PQQ720992 QAM720992 QKI720992 QUE720992 REA720992 RNW720992 RXS720992 SHO720992 SRK720992 TBG720992 TLC720992 TUY720992 UEU720992 UOQ720992 UYM720992 VII720992 VSE720992 WCA720992 WLW720992 WVS720992 K786528 JG786528 TC786528 ACY786528 AMU786528 AWQ786528 BGM786528 BQI786528 CAE786528 CKA786528 CTW786528 DDS786528 DNO786528 DXK786528 EHG786528 ERC786528 FAY786528 FKU786528 FUQ786528 GEM786528 GOI786528 GYE786528 HIA786528 HRW786528 IBS786528 ILO786528 IVK786528 JFG786528 JPC786528 JYY786528 KIU786528 KSQ786528 LCM786528 LMI786528 LWE786528 MGA786528 MPW786528 MZS786528 NJO786528 NTK786528 ODG786528 ONC786528 OWY786528 PGU786528 PQQ786528 QAM786528 QKI786528 QUE786528 REA786528 RNW786528 RXS786528 SHO786528 SRK786528 TBG786528 TLC786528 TUY786528 UEU786528 UOQ786528 UYM786528 VII786528 VSE786528 WCA786528 WLW786528 WVS786528 K852064 JG852064 TC852064 ACY852064 AMU852064 AWQ852064 BGM852064 BQI852064 CAE852064 CKA852064 CTW852064 DDS852064 DNO852064 DXK852064 EHG852064 ERC852064 FAY852064 FKU852064 FUQ852064 GEM852064 GOI852064 GYE852064 HIA852064 HRW852064 IBS852064 ILO852064 IVK852064 JFG852064 JPC852064 JYY852064 KIU852064 KSQ852064 LCM852064 LMI852064 LWE852064 MGA852064 MPW852064 MZS852064 NJO852064 NTK852064 ODG852064 ONC852064 OWY852064 PGU852064 PQQ852064 QAM852064 QKI852064 QUE852064 REA852064 RNW852064 RXS852064 SHO852064 SRK852064 TBG852064 TLC852064 TUY852064 UEU852064 UOQ852064 UYM852064 VII852064 VSE852064 WCA852064 WLW852064 WVS852064 K917600 JG917600 TC917600 ACY917600 AMU917600 AWQ917600 BGM917600 BQI917600 CAE917600 CKA917600 CTW917600 DDS917600 DNO917600 DXK917600 EHG917600 ERC917600 FAY917600 FKU917600 FUQ917600 GEM917600 GOI917600 GYE917600 HIA917600 HRW917600 IBS917600 ILO917600 IVK917600 JFG917600 JPC917600 JYY917600 KIU917600 KSQ917600 LCM917600 LMI917600 LWE917600 MGA917600 MPW917600 MZS917600 NJO917600 NTK917600 ODG917600 ONC917600 OWY917600 PGU917600 PQQ917600 QAM917600 QKI917600 QUE917600 REA917600 RNW917600 RXS917600 SHO917600 SRK917600 TBG917600 TLC917600 TUY917600 UEU917600 UOQ917600 UYM917600 VII917600 VSE917600 WCA917600 WLW917600 WVS917600 K983136 JG983136 TC983136 ACY983136 AMU983136 AWQ983136 BGM983136 BQI983136 CAE983136 CKA983136 CTW983136 DDS983136 DNO983136 DXK983136 EHG983136 ERC983136 FAY983136 FKU983136 FUQ983136 GEM983136 GOI983136 GYE983136 HIA983136 HRW983136 IBS983136 ILO983136 IVK983136 JFG983136 JPC983136 JYY983136 KIU983136 KSQ983136 LCM983136 LMI983136 LWE983136 MGA983136 MPW983136 MZS983136 NJO983136 NTK983136 ODG983136 ONC983136 OWY983136 PGU983136 PQQ983136 QAM983136 QKI983136 QUE983136 REA983136 RNW983136 RXS983136 SHO983136 SRK983136 TBG983136 TLC983136 TUY983136 UEU983136 UOQ983136 UYM983136 VII983136 VSE983136 WCA983136 WLW983136 WVS983136 L41:L44 JH41:JH44 TD41:TD44 ACZ41:ACZ44 AMV41:AMV44 AWR41:AWR44 BGN41:BGN44 BQJ41:BQJ44 CAF41:CAF44 CKB41:CKB44 CTX41:CTX44 DDT41:DDT44 DNP41:DNP44 DXL41:DXL44 EHH41:EHH44 ERD41:ERD44 FAZ41:FAZ44 FKV41:FKV44 FUR41:FUR44 GEN41:GEN44 GOJ41:GOJ44 GYF41:GYF44 HIB41:HIB44 HRX41:HRX44 IBT41:IBT44 ILP41:ILP44 IVL41:IVL44 JFH41:JFH44 JPD41:JPD44 JYZ41:JYZ44 KIV41:KIV44 KSR41:KSR44 LCN41:LCN44 LMJ41:LMJ44 LWF41:LWF44 MGB41:MGB44 MPX41:MPX44 MZT41:MZT44 NJP41:NJP44 NTL41:NTL44 ODH41:ODH44 OND41:OND44 OWZ41:OWZ44 PGV41:PGV44 PQR41:PQR44 QAN41:QAN44 QKJ41:QKJ44 QUF41:QUF44 REB41:REB44 RNX41:RNX44 RXT41:RXT44 SHP41:SHP44 SRL41:SRL44 TBH41:TBH44 TLD41:TLD44 TUZ41:TUZ44 UEV41:UEV44 UOR41:UOR44 UYN41:UYN44 VIJ41:VIJ44 VSF41:VSF44 WCB41:WCB44 WLX41:WLX44 WVT41:WVT44 L65577:L65580 JH65577:JH65580 TD65577:TD65580 ACZ65577:ACZ65580 AMV65577:AMV65580 AWR65577:AWR65580 BGN65577:BGN65580 BQJ65577:BQJ65580 CAF65577:CAF65580 CKB65577:CKB65580 CTX65577:CTX65580 DDT65577:DDT65580 DNP65577:DNP65580 DXL65577:DXL65580 EHH65577:EHH65580 ERD65577:ERD65580 FAZ65577:FAZ65580 FKV65577:FKV65580 FUR65577:FUR65580 GEN65577:GEN65580 GOJ65577:GOJ65580 GYF65577:GYF65580 HIB65577:HIB65580 HRX65577:HRX65580 IBT65577:IBT65580 ILP65577:ILP65580 IVL65577:IVL65580 JFH65577:JFH65580 JPD65577:JPD65580 JYZ65577:JYZ65580 KIV65577:KIV65580 KSR65577:KSR65580 LCN65577:LCN65580 LMJ65577:LMJ65580 LWF65577:LWF65580 MGB65577:MGB65580 MPX65577:MPX65580 MZT65577:MZT65580 NJP65577:NJP65580 NTL65577:NTL65580 ODH65577:ODH65580 OND65577:OND65580 OWZ65577:OWZ65580 PGV65577:PGV65580 PQR65577:PQR65580 QAN65577:QAN65580 QKJ65577:QKJ65580 QUF65577:QUF65580 REB65577:REB65580 RNX65577:RNX65580 RXT65577:RXT65580 SHP65577:SHP65580 SRL65577:SRL65580 TBH65577:TBH65580 TLD65577:TLD65580 TUZ65577:TUZ65580 UEV65577:UEV65580 UOR65577:UOR65580 UYN65577:UYN65580 VIJ65577:VIJ65580 VSF65577:VSF65580 WCB65577:WCB65580 WLX65577:WLX65580 WVT65577:WVT65580 L131113:L131116 JH131113:JH131116 TD131113:TD131116 ACZ131113:ACZ131116 AMV131113:AMV131116 AWR131113:AWR131116 BGN131113:BGN131116 BQJ131113:BQJ131116 CAF131113:CAF131116 CKB131113:CKB131116 CTX131113:CTX131116 DDT131113:DDT131116 DNP131113:DNP131116 DXL131113:DXL131116 EHH131113:EHH131116 ERD131113:ERD131116 FAZ131113:FAZ131116 FKV131113:FKV131116 FUR131113:FUR131116 GEN131113:GEN131116 GOJ131113:GOJ131116 GYF131113:GYF131116 HIB131113:HIB131116 HRX131113:HRX131116 IBT131113:IBT131116 ILP131113:ILP131116 IVL131113:IVL131116 JFH131113:JFH131116 JPD131113:JPD131116 JYZ131113:JYZ131116 KIV131113:KIV131116 KSR131113:KSR131116 LCN131113:LCN131116 LMJ131113:LMJ131116 LWF131113:LWF131116 MGB131113:MGB131116 MPX131113:MPX131116 MZT131113:MZT131116 NJP131113:NJP131116 NTL131113:NTL131116 ODH131113:ODH131116 OND131113:OND131116 OWZ131113:OWZ131116 PGV131113:PGV131116 PQR131113:PQR131116 QAN131113:QAN131116 QKJ131113:QKJ131116 QUF131113:QUF131116 REB131113:REB131116 RNX131113:RNX131116 RXT131113:RXT131116 SHP131113:SHP131116 SRL131113:SRL131116 TBH131113:TBH131116 TLD131113:TLD131116 TUZ131113:TUZ131116 UEV131113:UEV131116 UOR131113:UOR131116 UYN131113:UYN131116 VIJ131113:VIJ131116 VSF131113:VSF131116 WCB131113:WCB131116 WLX131113:WLX131116 WVT131113:WVT131116 L196649:L196652 JH196649:JH196652 TD196649:TD196652 ACZ196649:ACZ196652 AMV196649:AMV196652 AWR196649:AWR196652 BGN196649:BGN196652 BQJ196649:BQJ196652 CAF196649:CAF196652 CKB196649:CKB196652 CTX196649:CTX196652 DDT196649:DDT196652 DNP196649:DNP196652 DXL196649:DXL196652 EHH196649:EHH196652 ERD196649:ERD196652 FAZ196649:FAZ196652 FKV196649:FKV196652 FUR196649:FUR196652 GEN196649:GEN196652 GOJ196649:GOJ196652 GYF196649:GYF196652 HIB196649:HIB196652 HRX196649:HRX196652 IBT196649:IBT196652 ILP196649:ILP196652 IVL196649:IVL196652 JFH196649:JFH196652 JPD196649:JPD196652 JYZ196649:JYZ196652 KIV196649:KIV196652 KSR196649:KSR196652 LCN196649:LCN196652 LMJ196649:LMJ196652 LWF196649:LWF196652 MGB196649:MGB196652 MPX196649:MPX196652 MZT196649:MZT196652 NJP196649:NJP196652 NTL196649:NTL196652 ODH196649:ODH196652 OND196649:OND196652 OWZ196649:OWZ196652 PGV196649:PGV196652 PQR196649:PQR196652 QAN196649:QAN196652 QKJ196649:QKJ196652 QUF196649:QUF196652 REB196649:REB196652 RNX196649:RNX196652 RXT196649:RXT196652 SHP196649:SHP196652 SRL196649:SRL196652 TBH196649:TBH196652 TLD196649:TLD196652 TUZ196649:TUZ196652 UEV196649:UEV196652 UOR196649:UOR196652 UYN196649:UYN196652 VIJ196649:VIJ196652 VSF196649:VSF196652 WCB196649:WCB196652 WLX196649:WLX196652 WVT196649:WVT196652 L262185:L262188 JH262185:JH262188 TD262185:TD262188 ACZ262185:ACZ262188 AMV262185:AMV262188 AWR262185:AWR262188 BGN262185:BGN262188 BQJ262185:BQJ262188 CAF262185:CAF262188 CKB262185:CKB262188 CTX262185:CTX262188 DDT262185:DDT262188 DNP262185:DNP262188 DXL262185:DXL262188 EHH262185:EHH262188 ERD262185:ERD262188 FAZ262185:FAZ262188 FKV262185:FKV262188 FUR262185:FUR262188 GEN262185:GEN262188 GOJ262185:GOJ262188 GYF262185:GYF262188 HIB262185:HIB262188 HRX262185:HRX262188 IBT262185:IBT262188 ILP262185:ILP262188 IVL262185:IVL262188 JFH262185:JFH262188 JPD262185:JPD262188 JYZ262185:JYZ262188 KIV262185:KIV262188 KSR262185:KSR262188 LCN262185:LCN262188 LMJ262185:LMJ262188 LWF262185:LWF262188 MGB262185:MGB262188 MPX262185:MPX262188 MZT262185:MZT262188 NJP262185:NJP262188 NTL262185:NTL262188 ODH262185:ODH262188 OND262185:OND262188 OWZ262185:OWZ262188 PGV262185:PGV262188 PQR262185:PQR262188 QAN262185:QAN262188 QKJ262185:QKJ262188 QUF262185:QUF262188 REB262185:REB262188 RNX262185:RNX262188 RXT262185:RXT262188 SHP262185:SHP262188 SRL262185:SRL262188 TBH262185:TBH262188 TLD262185:TLD262188 TUZ262185:TUZ262188 UEV262185:UEV262188 UOR262185:UOR262188 UYN262185:UYN262188 VIJ262185:VIJ262188 VSF262185:VSF262188 WCB262185:WCB262188 WLX262185:WLX262188 WVT262185:WVT262188 L327721:L327724 JH327721:JH327724 TD327721:TD327724 ACZ327721:ACZ327724 AMV327721:AMV327724 AWR327721:AWR327724 BGN327721:BGN327724 BQJ327721:BQJ327724 CAF327721:CAF327724 CKB327721:CKB327724 CTX327721:CTX327724 DDT327721:DDT327724 DNP327721:DNP327724 DXL327721:DXL327724 EHH327721:EHH327724 ERD327721:ERD327724 FAZ327721:FAZ327724 FKV327721:FKV327724 FUR327721:FUR327724 GEN327721:GEN327724 GOJ327721:GOJ327724 GYF327721:GYF327724 HIB327721:HIB327724 HRX327721:HRX327724 IBT327721:IBT327724 ILP327721:ILP327724 IVL327721:IVL327724 JFH327721:JFH327724 JPD327721:JPD327724 JYZ327721:JYZ327724 KIV327721:KIV327724 KSR327721:KSR327724 LCN327721:LCN327724 LMJ327721:LMJ327724 LWF327721:LWF327724 MGB327721:MGB327724 MPX327721:MPX327724 MZT327721:MZT327724 NJP327721:NJP327724 NTL327721:NTL327724 ODH327721:ODH327724 OND327721:OND327724 OWZ327721:OWZ327724 PGV327721:PGV327724 PQR327721:PQR327724 QAN327721:QAN327724 QKJ327721:QKJ327724 QUF327721:QUF327724 REB327721:REB327724 RNX327721:RNX327724 RXT327721:RXT327724 SHP327721:SHP327724 SRL327721:SRL327724 TBH327721:TBH327724 TLD327721:TLD327724 TUZ327721:TUZ327724 UEV327721:UEV327724 UOR327721:UOR327724 UYN327721:UYN327724 VIJ327721:VIJ327724 VSF327721:VSF327724 WCB327721:WCB327724 WLX327721:WLX327724 WVT327721:WVT327724 L393257:L393260 JH393257:JH393260 TD393257:TD393260 ACZ393257:ACZ393260 AMV393257:AMV393260 AWR393257:AWR393260 BGN393257:BGN393260 BQJ393257:BQJ393260 CAF393257:CAF393260 CKB393257:CKB393260 CTX393257:CTX393260 DDT393257:DDT393260 DNP393257:DNP393260 DXL393257:DXL393260 EHH393257:EHH393260 ERD393257:ERD393260 FAZ393257:FAZ393260 FKV393257:FKV393260 FUR393257:FUR393260 GEN393257:GEN393260 GOJ393257:GOJ393260 GYF393257:GYF393260 HIB393257:HIB393260 HRX393257:HRX393260 IBT393257:IBT393260 ILP393257:ILP393260 IVL393257:IVL393260 JFH393257:JFH393260 JPD393257:JPD393260 JYZ393257:JYZ393260 KIV393257:KIV393260 KSR393257:KSR393260 LCN393257:LCN393260 LMJ393257:LMJ393260 LWF393257:LWF393260 MGB393257:MGB393260 MPX393257:MPX393260 MZT393257:MZT393260 NJP393257:NJP393260 NTL393257:NTL393260 ODH393257:ODH393260 OND393257:OND393260 OWZ393257:OWZ393260 PGV393257:PGV393260 PQR393257:PQR393260 QAN393257:QAN393260 QKJ393257:QKJ393260 QUF393257:QUF393260 REB393257:REB393260 RNX393257:RNX393260 RXT393257:RXT393260 SHP393257:SHP393260 SRL393257:SRL393260 TBH393257:TBH393260 TLD393257:TLD393260 TUZ393257:TUZ393260 UEV393257:UEV393260 UOR393257:UOR393260 UYN393257:UYN393260 VIJ393257:VIJ393260 VSF393257:VSF393260 WCB393257:WCB393260 WLX393257:WLX393260 WVT393257:WVT393260 L458793:L458796 JH458793:JH458796 TD458793:TD458796 ACZ458793:ACZ458796 AMV458793:AMV458796 AWR458793:AWR458796 BGN458793:BGN458796 BQJ458793:BQJ458796 CAF458793:CAF458796 CKB458793:CKB458796 CTX458793:CTX458796 DDT458793:DDT458796 DNP458793:DNP458796 DXL458793:DXL458796 EHH458793:EHH458796 ERD458793:ERD458796 FAZ458793:FAZ458796 FKV458793:FKV458796 FUR458793:FUR458796 GEN458793:GEN458796 GOJ458793:GOJ458796 GYF458793:GYF458796 HIB458793:HIB458796 HRX458793:HRX458796 IBT458793:IBT458796 ILP458793:ILP458796 IVL458793:IVL458796 JFH458793:JFH458796 JPD458793:JPD458796 JYZ458793:JYZ458796 KIV458793:KIV458796 KSR458793:KSR458796 LCN458793:LCN458796 LMJ458793:LMJ458796 LWF458793:LWF458796 MGB458793:MGB458796 MPX458793:MPX458796 MZT458793:MZT458796 NJP458793:NJP458796 NTL458793:NTL458796 ODH458793:ODH458796 OND458793:OND458796 OWZ458793:OWZ458796 PGV458793:PGV458796 PQR458793:PQR458796 QAN458793:QAN458796 QKJ458793:QKJ458796 QUF458793:QUF458796 REB458793:REB458796 RNX458793:RNX458796 RXT458793:RXT458796 SHP458793:SHP458796 SRL458793:SRL458796 TBH458793:TBH458796 TLD458793:TLD458796 TUZ458793:TUZ458796 UEV458793:UEV458796 UOR458793:UOR458796 UYN458793:UYN458796 VIJ458793:VIJ458796 VSF458793:VSF458796 WCB458793:WCB458796 WLX458793:WLX458796 WVT458793:WVT458796 L524329:L524332 JH524329:JH524332 TD524329:TD524332 ACZ524329:ACZ524332 AMV524329:AMV524332 AWR524329:AWR524332 BGN524329:BGN524332 BQJ524329:BQJ524332 CAF524329:CAF524332 CKB524329:CKB524332 CTX524329:CTX524332 DDT524329:DDT524332 DNP524329:DNP524332 DXL524329:DXL524332 EHH524329:EHH524332 ERD524329:ERD524332 FAZ524329:FAZ524332 FKV524329:FKV524332 FUR524329:FUR524332 GEN524329:GEN524332 GOJ524329:GOJ524332 GYF524329:GYF524332 HIB524329:HIB524332 HRX524329:HRX524332 IBT524329:IBT524332 ILP524329:ILP524332 IVL524329:IVL524332 JFH524329:JFH524332 JPD524329:JPD524332 JYZ524329:JYZ524332 KIV524329:KIV524332 KSR524329:KSR524332 LCN524329:LCN524332 LMJ524329:LMJ524332 LWF524329:LWF524332 MGB524329:MGB524332 MPX524329:MPX524332 MZT524329:MZT524332 NJP524329:NJP524332 NTL524329:NTL524332 ODH524329:ODH524332 OND524329:OND524332 OWZ524329:OWZ524332 PGV524329:PGV524332 PQR524329:PQR524332 QAN524329:QAN524332 QKJ524329:QKJ524332 QUF524329:QUF524332 REB524329:REB524332 RNX524329:RNX524332 RXT524329:RXT524332 SHP524329:SHP524332 SRL524329:SRL524332 TBH524329:TBH524332 TLD524329:TLD524332 TUZ524329:TUZ524332 UEV524329:UEV524332 UOR524329:UOR524332 UYN524329:UYN524332 VIJ524329:VIJ524332 VSF524329:VSF524332 WCB524329:WCB524332 WLX524329:WLX524332 WVT524329:WVT524332 L589865:L589868 JH589865:JH589868 TD589865:TD589868 ACZ589865:ACZ589868 AMV589865:AMV589868 AWR589865:AWR589868 BGN589865:BGN589868 BQJ589865:BQJ589868 CAF589865:CAF589868 CKB589865:CKB589868 CTX589865:CTX589868 DDT589865:DDT589868 DNP589865:DNP589868 DXL589865:DXL589868 EHH589865:EHH589868 ERD589865:ERD589868 FAZ589865:FAZ589868 FKV589865:FKV589868 FUR589865:FUR589868 GEN589865:GEN589868 GOJ589865:GOJ589868 GYF589865:GYF589868 HIB589865:HIB589868 HRX589865:HRX589868 IBT589865:IBT589868 ILP589865:ILP589868 IVL589865:IVL589868 JFH589865:JFH589868 JPD589865:JPD589868 JYZ589865:JYZ589868 KIV589865:KIV589868 KSR589865:KSR589868 LCN589865:LCN589868 LMJ589865:LMJ589868 LWF589865:LWF589868 MGB589865:MGB589868 MPX589865:MPX589868 MZT589865:MZT589868 NJP589865:NJP589868 NTL589865:NTL589868 ODH589865:ODH589868 OND589865:OND589868 OWZ589865:OWZ589868 PGV589865:PGV589868 PQR589865:PQR589868 QAN589865:QAN589868 QKJ589865:QKJ589868 QUF589865:QUF589868 REB589865:REB589868 RNX589865:RNX589868 RXT589865:RXT589868 SHP589865:SHP589868 SRL589865:SRL589868 TBH589865:TBH589868 TLD589865:TLD589868 TUZ589865:TUZ589868 UEV589865:UEV589868 UOR589865:UOR589868 UYN589865:UYN589868 VIJ589865:VIJ589868 VSF589865:VSF589868 WCB589865:WCB589868 WLX589865:WLX589868 WVT589865:WVT589868 L655401:L655404 JH655401:JH655404 TD655401:TD655404 ACZ655401:ACZ655404 AMV655401:AMV655404 AWR655401:AWR655404 BGN655401:BGN655404 BQJ655401:BQJ655404 CAF655401:CAF655404 CKB655401:CKB655404 CTX655401:CTX655404 DDT655401:DDT655404 DNP655401:DNP655404 DXL655401:DXL655404 EHH655401:EHH655404 ERD655401:ERD655404 FAZ655401:FAZ655404 FKV655401:FKV655404 FUR655401:FUR655404 GEN655401:GEN655404 GOJ655401:GOJ655404 GYF655401:GYF655404 HIB655401:HIB655404 HRX655401:HRX655404 IBT655401:IBT655404 ILP655401:ILP655404 IVL655401:IVL655404 JFH655401:JFH655404 JPD655401:JPD655404 JYZ655401:JYZ655404 KIV655401:KIV655404 KSR655401:KSR655404 LCN655401:LCN655404 LMJ655401:LMJ655404 LWF655401:LWF655404 MGB655401:MGB655404 MPX655401:MPX655404 MZT655401:MZT655404 NJP655401:NJP655404 NTL655401:NTL655404 ODH655401:ODH655404 OND655401:OND655404 OWZ655401:OWZ655404 PGV655401:PGV655404 PQR655401:PQR655404 QAN655401:QAN655404 QKJ655401:QKJ655404 QUF655401:QUF655404 REB655401:REB655404 RNX655401:RNX655404 RXT655401:RXT655404 SHP655401:SHP655404 SRL655401:SRL655404 TBH655401:TBH655404 TLD655401:TLD655404 TUZ655401:TUZ655404 UEV655401:UEV655404 UOR655401:UOR655404 UYN655401:UYN655404 VIJ655401:VIJ655404 VSF655401:VSF655404 WCB655401:WCB655404 WLX655401:WLX655404 WVT655401:WVT655404 L720937:L720940 JH720937:JH720940 TD720937:TD720940 ACZ720937:ACZ720940 AMV720937:AMV720940 AWR720937:AWR720940 BGN720937:BGN720940 BQJ720937:BQJ720940 CAF720937:CAF720940 CKB720937:CKB720940 CTX720937:CTX720940 DDT720937:DDT720940 DNP720937:DNP720940 DXL720937:DXL720940 EHH720937:EHH720940 ERD720937:ERD720940 FAZ720937:FAZ720940 FKV720937:FKV720940 FUR720937:FUR720940 GEN720937:GEN720940 GOJ720937:GOJ720940 GYF720937:GYF720940 HIB720937:HIB720940 HRX720937:HRX720940 IBT720937:IBT720940 ILP720937:ILP720940 IVL720937:IVL720940 JFH720937:JFH720940 JPD720937:JPD720940 JYZ720937:JYZ720940 KIV720937:KIV720940 KSR720937:KSR720940 LCN720937:LCN720940 LMJ720937:LMJ720940 LWF720937:LWF720940 MGB720937:MGB720940 MPX720937:MPX720940 MZT720937:MZT720940 NJP720937:NJP720940 NTL720937:NTL720940 ODH720937:ODH720940 OND720937:OND720940 OWZ720937:OWZ720940 PGV720937:PGV720940 PQR720937:PQR720940 QAN720937:QAN720940 QKJ720937:QKJ720940 QUF720937:QUF720940 REB720937:REB720940 RNX720937:RNX720940 RXT720937:RXT720940 SHP720937:SHP720940 SRL720937:SRL720940 TBH720937:TBH720940 TLD720937:TLD720940 TUZ720937:TUZ720940 UEV720937:UEV720940 UOR720937:UOR720940 UYN720937:UYN720940 VIJ720937:VIJ720940 VSF720937:VSF720940 WCB720937:WCB720940 WLX720937:WLX720940 WVT720937:WVT720940 L786473:L786476 JH786473:JH786476 TD786473:TD786476 ACZ786473:ACZ786476 AMV786473:AMV786476 AWR786473:AWR786476 BGN786473:BGN786476 BQJ786473:BQJ786476 CAF786473:CAF786476 CKB786473:CKB786476 CTX786473:CTX786476 DDT786473:DDT786476 DNP786473:DNP786476 DXL786473:DXL786476 EHH786473:EHH786476 ERD786473:ERD786476 FAZ786473:FAZ786476 FKV786473:FKV786476 FUR786473:FUR786476 GEN786473:GEN786476 GOJ786473:GOJ786476 GYF786473:GYF786476 HIB786473:HIB786476 HRX786473:HRX786476 IBT786473:IBT786476 ILP786473:ILP786476 IVL786473:IVL786476 JFH786473:JFH786476 JPD786473:JPD786476 JYZ786473:JYZ786476 KIV786473:KIV786476 KSR786473:KSR786476 LCN786473:LCN786476 LMJ786473:LMJ786476 LWF786473:LWF786476 MGB786473:MGB786476 MPX786473:MPX786476 MZT786473:MZT786476 NJP786473:NJP786476 NTL786473:NTL786476 ODH786473:ODH786476 OND786473:OND786476 OWZ786473:OWZ786476 PGV786473:PGV786476 PQR786473:PQR786476 QAN786473:QAN786476 QKJ786473:QKJ786476 QUF786473:QUF786476 REB786473:REB786476 RNX786473:RNX786476 RXT786473:RXT786476 SHP786473:SHP786476 SRL786473:SRL786476 TBH786473:TBH786476 TLD786473:TLD786476 TUZ786473:TUZ786476 UEV786473:UEV786476 UOR786473:UOR786476 UYN786473:UYN786476 VIJ786473:VIJ786476 VSF786473:VSF786476 WCB786473:WCB786476 WLX786473:WLX786476 WVT786473:WVT786476 L852009:L852012 JH852009:JH852012 TD852009:TD852012 ACZ852009:ACZ852012 AMV852009:AMV852012 AWR852009:AWR852012 BGN852009:BGN852012 BQJ852009:BQJ852012 CAF852009:CAF852012 CKB852009:CKB852012 CTX852009:CTX852012 DDT852009:DDT852012 DNP852009:DNP852012 DXL852009:DXL852012 EHH852009:EHH852012 ERD852009:ERD852012 FAZ852009:FAZ852012 FKV852009:FKV852012 FUR852009:FUR852012 GEN852009:GEN852012 GOJ852009:GOJ852012 GYF852009:GYF852012 HIB852009:HIB852012 HRX852009:HRX852012 IBT852009:IBT852012 ILP852009:ILP852012 IVL852009:IVL852012 JFH852009:JFH852012 JPD852009:JPD852012 JYZ852009:JYZ852012 KIV852009:KIV852012 KSR852009:KSR852012 LCN852009:LCN852012 LMJ852009:LMJ852012 LWF852009:LWF852012 MGB852009:MGB852012 MPX852009:MPX852012 MZT852009:MZT852012 NJP852009:NJP852012 NTL852009:NTL852012 ODH852009:ODH852012 OND852009:OND852012 OWZ852009:OWZ852012 PGV852009:PGV852012 PQR852009:PQR852012 QAN852009:QAN852012 QKJ852009:QKJ852012 QUF852009:QUF852012 REB852009:REB852012 RNX852009:RNX852012 RXT852009:RXT852012 SHP852009:SHP852012 SRL852009:SRL852012 TBH852009:TBH852012 TLD852009:TLD852012 TUZ852009:TUZ852012 UEV852009:UEV852012 UOR852009:UOR852012 UYN852009:UYN852012 VIJ852009:VIJ852012 VSF852009:VSF852012 WCB852009:WCB852012 WLX852009:WLX852012 WVT852009:WVT852012 L917545:L917548 JH917545:JH917548 TD917545:TD917548 ACZ917545:ACZ917548 AMV917545:AMV917548 AWR917545:AWR917548 BGN917545:BGN917548 BQJ917545:BQJ917548 CAF917545:CAF917548 CKB917545:CKB917548 CTX917545:CTX917548 DDT917545:DDT917548 DNP917545:DNP917548 DXL917545:DXL917548 EHH917545:EHH917548 ERD917545:ERD917548 FAZ917545:FAZ917548 FKV917545:FKV917548 FUR917545:FUR917548 GEN917545:GEN917548 GOJ917545:GOJ917548 GYF917545:GYF917548 HIB917545:HIB917548 HRX917545:HRX917548 IBT917545:IBT917548 ILP917545:ILP917548 IVL917545:IVL917548 JFH917545:JFH917548 JPD917545:JPD917548 JYZ917545:JYZ917548 KIV917545:KIV917548 KSR917545:KSR917548 LCN917545:LCN917548 LMJ917545:LMJ917548 LWF917545:LWF917548 MGB917545:MGB917548 MPX917545:MPX917548 MZT917545:MZT917548 NJP917545:NJP917548 NTL917545:NTL917548 ODH917545:ODH917548 OND917545:OND917548 OWZ917545:OWZ917548 PGV917545:PGV917548 PQR917545:PQR917548 QAN917545:QAN917548 QKJ917545:QKJ917548 QUF917545:QUF917548 REB917545:REB917548 RNX917545:RNX917548 RXT917545:RXT917548 SHP917545:SHP917548 SRL917545:SRL917548 TBH917545:TBH917548 TLD917545:TLD917548 TUZ917545:TUZ917548 UEV917545:UEV917548 UOR917545:UOR917548 UYN917545:UYN917548 VIJ917545:VIJ917548 VSF917545:VSF917548 WCB917545:WCB917548 WLX917545:WLX917548 WVT917545:WVT917548 L983081:L983084 JH983081:JH983084 TD983081:TD983084 ACZ983081:ACZ983084 AMV983081:AMV983084 AWR983081:AWR983084 BGN983081:BGN983084 BQJ983081:BQJ983084 CAF983081:CAF983084 CKB983081:CKB983084 CTX983081:CTX983084 DDT983081:DDT983084 DNP983081:DNP983084 DXL983081:DXL983084 EHH983081:EHH983084 ERD983081:ERD983084 FAZ983081:FAZ983084 FKV983081:FKV983084 FUR983081:FUR983084 GEN983081:GEN983084 GOJ983081:GOJ983084 GYF983081:GYF983084 HIB983081:HIB983084 HRX983081:HRX983084 IBT983081:IBT983084 ILP983081:ILP983084 IVL983081:IVL983084 JFH983081:JFH983084 JPD983081:JPD983084 JYZ983081:JYZ983084 KIV983081:KIV983084 KSR983081:KSR983084 LCN983081:LCN983084 LMJ983081:LMJ983084 LWF983081:LWF983084 MGB983081:MGB983084 MPX983081:MPX983084 MZT983081:MZT983084 NJP983081:NJP983084 NTL983081:NTL983084 ODH983081:ODH983084 OND983081:OND983084 OWZ983081:OWZ983084 PGV983081:PGV983084 PQR983081:PQR983084 QAN983081:QAN983084 QKJ983081:QKJ983084 QUF983081:QUF983084 REB983081:REB983084 RNX983081:RNX983084 RXT983081:RXT983084 SHP983081:SHP983084 SRL983081:SRL983084 TBH983081:TBH983084 TLD983081:TLD983084 TUZ983081:TUZ983084 UEV983081:UEV983084 UOR983081:UOR983084 UYN983081:UYN983084 VIJ983081:VIJ983084 VSF983081:VSF983084 WCB983081:WCB983084 WLX983081:WLX983084 WVT983081:WVT983084 L11:L17 JH11:JH17 TD11:TD17 ACZ11:ACZ17 AMV11:AMV17 AWR11:AWR17 BGN11:BGN17 BQJ11:BQJ17 CAF11:CAF17 CKB11:CKB17 CTX11:CTX17 DDT11:DDT17 DNP11:DNP17 DXL11:DXL17 EHH11:EHH17 ERD11:ERD17 FAZ11:FAZ17 FKV11:FKV17 FUR11:FUR17 GEN11:GEN17 GOJ11:GOJ17 GYF11:GYF17 HIB11:HIB17 HRX11:HRX17 IBT11:IBT17 ILP11:ILP17 IVL11:IVL17 JFH11:JFH17 JPD11:JPD17 JYZ11:JYZ17 KIV11:KIV17 KSR11:KSR17 LCN11:LCN17 LMJ11:LMJ17 LWF11:LWF17 MGB11:MGB17 MPX11:MPX17 MZT11:MZT17 NJP11:NJP17 NTL11:NTL17 ODH11:ODH17 OND11:OND17 OWZ11:OWZ17 PGV11:PGV17 PQR11:PQR17 QAN11:QAN17 QKJ11:QKJ17 QUF11:QUF17 REB11:REB17 RNX11:RNX17 RXT11:RXT17 SHP11:SHP17 SRL11:SRL17 TBH11:TBH17 TLD11:TLD17 TUZ11:TUZ17 UEV11:UEV17 UOR11:UOR17 UYN11:UYN17 VIJ11:VIJ17 VSF11:VSF17 WCB11:WCB17 WLX11:WLX17 WVT11:WVT17 L65547:L65553 JH65547:JH65553 TD65547:TD65553 ACZ65547:ACZ65553 AMV65547:AMV65553 AWR65547:AWR65553 BGN65547:BGN65553 BQJ65547:BQJ65553 CAF65547:CAF65553 CKB65547:CKB65553 CTX65547:CTX65553 DDT65547:DDT65553 DNP65547:DNP65553 DXL65547:DXL65553 EHH65547:EHH65553 ERD65547:ERD65553 FAZ65547:FAZ65553 FKV65547:FKV65553 FUR65547:FUR65553 GEN65547:GEN65553 GOJ65547:GOJ65553 GYF65547:GYF65553 HIB65547:HIB65553 HRX65547:HRX65553 IBT65547:IBT65553 ILP65547:ILP65553 IVL65547:IVL65553 JFH65547:JFH65553 JPD65547:JPD65553 JYZ65547:JYZ65553 KIV65547:KIV65553 KSR65547:KSR65553 LCN65547:LCN65553 LMJ65547:LMJ65553 LWF65547:LWF65553 MGB65547:MGB65553 MPX65547:MPX65553 MZT65547:MZT65553 NJP65547:NJP65553 NTL65547:NTL65553 ODH65547:ODH65553 OND65547:OND65553 OWZ65547:OWZ65553 PGV65547:PGV65553 PQR65547:PQR65553 QAN65547:QAN65553 QKJ65547:QKJ65553 QUF65547:QUF65553 REB65547:REB65553 RNX65547:RNX65553 RXT65547:RXT65553 SHP65547:SHP65553 SRL65547:SRL65553 TBH65547:TBH65553 TLD65547:TLD65553 TUZ65547:TUZ65553 UEV65547:UEV65553 UOR65547:UOR65553 UYN65547:UYN65553 VIJ65547:VIJ65553 VSF65547:VSF65553 WCB65547:WCB65553 WLX65547:WLX65553 WVT65547:WVT65553 L131083:L131089 JH131083:JH131089 TD131083:TD131089 ACZ131083:ACZ131089 AMV131083:AMV131089 AWR131083:AWR131089 BGN131083:BGN131089 BQJ131083:BQJ131089 CAF131083:CAF131089 CKB131083:CKB131089 CTX131083:CTX131089 DDT131083:DDT131089 DNP131083:DNP131089 DXL131083:DXL131089 EHH131083:EHH131089 ERD131083:ERD131089 FAZ131083:FAZ131089 FKV131083:FKV131089 FUR131083:FUR131089 GEN131083:GEN131089 GOJ131083:GOJ131089 GYF131083:GYF131089 HIB131083:HIB131089 HRX131083:HRX131089 IBT131083:IBT131089 ILP131083:ILP131089 IVL131083:IVL131089 JFH131083:JFH131089 JPD131083:JPD131089 JYZ131083:JYZ131089 KIV131083:KIV131089 KSR131083:KSR131089 LCN131083:LCN131089 LMJ131083:LMJ131089 LWF131083:LWF131089 MGB131083:MGB131089 MPX131083:MPX131089 MZT131083:MZT131089 NJP131083:NJP131089 NTL131083:NTL131089 ODH131083:ODH131089 OND131083:OND131089 OWZ131083:OWZ131089 PGV131083:PGV131089 PQR131083:PQR131089 QAN131083:QAN131089 QKJ131083:QKJ131089 QUF131083:QUF131089 REB131083:REB131089 RNX131083:RNX131089 RXT131083:RXT131089 SHP131083:SHP131089 SRL131083:SRL131089 TBH131083:TBH131089 TLD131083:TLD131089 TUZ131083:TUZ131089 UEV131083:UEV131089 UOR131083:UOR131089 UYN131083:UYN131089 VIJ131083:VIJ131089 VSF131083:VSF131089 WCB131083:WCB131089 WLX131083:WLX131089 WVT131083:WVT131089 L196619:L196625 JH196619:JH196625 TD196619:TD196625 ACZ196619:ACZ196625 AMV196619:AMV196625 AWR196619:AWR196625 BGN196619:BGN196625 BQJ196619:BQJ196625 CAF196619:CAF196625 CKB196619:CKB196625 CTX196619:CTX196625 DDT196619:DDT196625 DNP196619:DNP196625 DXL196619:DXL196625 EHH196619:EHH196625 ERD196619:ERD196625 FAZ196619:FAZ196625 FKV196619:FKV196625 FUR196619:FUR196625 GEN196619:GEN196625 GOJ196619:GOJ196625 GYF196619:GYF196625 HIB196619:HIB196625 HRX196619:HRX196625 IBT196619:IBT196625 ILP196619:ILP196625 IVL196619:IVL196625 JFH196619:JFH196625 JPD196619:JPD196625 JYZ196619:JYZ196625 KIV196619:KIV196625 KSR196619:KSR196625 LCN196619:LCN196625 LMJ196619:LMJ196625 LWF196619:LWF196625 MGB196619:MGB196625 MPX196619:MPX196625 MZT196619:MZT196625 NJP196619:NJP196625 NTL196619:NTL196625 ODH196619:ODH196625 OND196619:OND196625 OWZ196619:OWZ196625 PGV196619:PGV196625 PQR196619:PQR196625 QAN196619:QAN196625 QKJ196619:QKJ196625 QUF196619:QUF196625 REB196619:REB196625 RNX196619:RNX196625 RXT196619:RXT196625 SHP196619:SHP196625 SRL196619:SRL196625 TBH196619:TBH196625 TLD196619:TLD196625 TUZ196619:TUZ196625 UEV196619:UEV196625 UOR196619:UOR196625 UYN196619:UYN196625 VIJ196619:VIJ196625 VSF196619:VSF196625 WCB196619:WCB196625 WLX196619:WLX196625 WVT196619:WVT196625 L262155:L262161 JH262155:JH262161 TD262155:TD262161 ACZ262155:ACZ262161 AMV262155:AMV262161 AWR262155:AWR262161 BGN262155:BGN262161 BQJ262155:BQJ262161 CAF262155:CAF262161 CKB262155:CKB262161 CTX262155:CTX262161 DDT262155:DDT262161 DNP262155:DNP262161 DXL262155:DXL262161 EHH262155:EHH262161 ERD262155:ERD262161 FAZ262155:FAZ262161 FKV262155:FKV262161 FUR262155:FUR262161 GEN262155:GEN262161 GOJ262155:GOJ262161 GYF262155:GYF262161 HIB262155:HIB262161 HRX262155:HRX262161 IBT262155:IBT262161 ILP262155:ILP262161 IVL262155:IVL262161 JFH262155:JFH262161 JPD262155:JPD262161 JYZ262155:JYZ262161 KIV262155:KIV262161 KSR262155:KSR262161 LCN262155:LCN262161 LMJ262155:LMJ262161 LWF262155:LWF262161 MGB262155:MGB262161 MPX262155:MPX262161 MZT262155:MZT262161 NJP262155:NJP262161 NTL262155:NTL262161 ODH262155:ODH262161 OND262155:OND262161 OWZ262155:OWZ262161 PGV262155:PGV262161 PQR262155:PQR262161 QAN262155:QAN262161 QKJ262155:QKJ262161 QUF262155:QUF262161 REB262155:REB262161 RNX262155:RNX262161 RXT262155:RXT262161 SHP262155:SHP262161 SRL262155:SRL262161 TBH262155:TBH262161 TLD262155:TLD262161 TUZ262155:TUZ262161 UEV262155:UEV262161 UOR262155:UOR262161 UYN262155:UYN262161 VIJ262155:VIJ262161 VSF262155:VSF262161 WCB262155:WCB262161 WLX262155:WLX262161 WVT262155:WVT262161 L327691:L327697 JH327691:JH327697 TD327691:TD327697 ACZ327691:ACZ327697 AMV327691:AMV327697 AWR327691:AWR327697 BGN327691:BGN327697 BQJ327691:BQJ327697 CAF327691:CAF327697 CKB327691:CKB327697 CTX327691:CTX327697 DDT327691:DDT327697 DNP327691:DNP327697 DXL327691:DXL327697 EHH327691:EHH327697 ERD327691:ERD327697 FAZ327691:FAZ327697 FKV327691:FKV327697 FUR327691:FUR327697 GEN327691:GEN327697 GOJ327691:GOJ327697 GYF327691:GYF327697 HIB327691:HIB327697 HRX327691:HRX327697 IBT327691:IBT327697 ILP327691:ILP327697 IVL327691:IVL327697 JFH327691:JFH327697 JPD327691:JPD327697 JYZ327691:JYZ327697 KIV327691:KIV327697 KSR327691:KSR327697 LCN327691:LCN327697 LMJ327691:LMJ327697 LWF327691:LWF327697 MGB327691:MGB327697 MPX327691:MPX327697 MZT327691:MZT327697 NJP327691:NJP327697 NTL327691:NTL327697 ODH327691:ODH327697 OND327691:OND327697 OWZ327691:OWZ327697 PGV327691:PGV327697 PQR327691:PQR327697 QAN327691:QAN327697 QKJ327691:QKJ327697 QUF327691:QUF327697 REB327691:REB327697 RNX327691:RNX327697 RXT327691:RXT327697 SHP327691:SHP327697 SRL327691:SRL327697 TBH327691:TBH327697 TLD327691:TLD327697 TUZ327691:TUZ327697 UEV327691:UEV327697 UOR327691:UOR327697 UYN327691:UYN327697 VIJ327691:VIJ327697 VSF327691:VSF327697 WCB327691:WCB327697 WLX327691:WLX327697 WVT327691:WVT327697 L393227:L393233 JH393227:JH393233 TD393227:TD393233 ACZ393227:ACZ393233 AMV393227:AMV393233 AWR393227:AWR393233 BGN393227:BGN393233 BQJ393227:BQJ393233 CAF393227:CAF393233 CKB393227:CKB393233 CTX393227:CTX393233 DDT393227:DDT393233 DNP393227:DNP393233 DXL393227:DXL393233 EHH393227:EHH393233 ERD393227:ERD393233 FAZ393227:FAZ393233 FKV393227:FKV393233 FUR393227:FUR393233 GEN393227:GEN393233 GOJ393227:GOJ393233 GYF393227:GYF393233 HIB393227:HIB393233 HRX393227:HRX393233 IBT393227:IBT393233 ILP393227:ILP393233 IVL393227:IVL393233 JFH393227:JFH393233 JPD393227:JPD393233 JYZ393227:JYZ393233 KIV393227:KIV393233 KSR393227:KSR393233 LCN393227:LCN393233 LMJ393227:LMJ393233 LWF393227:LWF393233 MGB393227:MGB393233 MPX393227:MPX393233 MZT393227:MZT393233 NJP393227:NJP393233 NTL393227:NTL393233 ODH393227:ODH393233 OND393227:OND393233 OWZ393227:OWZ393233 PGV393227:PGV393233 PQR393227:PQR393233 QAN393227:QAN393233 QKJ393227:QKJ393233 QUF393227:QUF393233 REB393227:REB393233 RNX393227:RNX393233 RXT393227:RXT393233 SHP393227:SHP393233 SRL393227:SRL393233 TBH393227:TBH393233 TLD393227:TLD393233 TUZ393227:TUZ393233 UEV393227:UEV393233 UOR393227:UOR393233 UYN393227:UYN393233 VIJ393227:VIJ393233 VSF393227:VSF393233 WCB393227:WCB393233 WLX393227:WLX393233 WVT393227:WVT393233 L458763:L458769 JH458763:JH458769 TD458763:TD458769 ACZ458763:ACZ458769 AMV458763:AMV458769 AWR458763:AWR458769 BGN458763:BGN458769 BQJ458763:BQJ458769 CAF458763:CAF458769 CKB458763:CKB458769 CTX458763:CTX458769 DDT458763:DDT458769 DNP458763:DNP458769 DXL458763:DXL458769 EHH458763:EHH458769 ERD458763:ERD458769 FAZ458763:FAZ458769 FKV458763:FKV458769 FUR458763:FUR458769 GEN458763:GEN458769 GOJ458763:GOJ458769 GYF458763:GYF458769 HIB458763:HIB458769 HRX458763:HRX458769 IBT458763:IBT458769 ILP458763:ILP458769 IVL458763:IVL458769 JFH458763:JFH458769 JPD458763:JPD458769 JYZ458763:JYZ458769 KIV458763:KIV458769 KSR458763:KSR458769 LCN458763:LCN458769 LMJ458763:LMJ458769 LWF458763:LWF458769 MGB458763:MGB458769 MPX458763:MPX458769 MZT458763:MZT458769 NJP458763:NJP458769 NTL458763:NTL458769 ODH458763:ODH458769 OND458763:OND458769 OWZ458763:OWZ458769 PGV458763:PGV458769 PQR458763:PQR458769 QAN458763:QAN458769 QKJ458763:QKJ458769 QUF458763:QUF458769 REB458763:REB458769 RNX458763:RNX458769 RXT458763:RXT458769 SHP458763:SHP458769 SRL458763:SRL458769 TBH458763:TBH458769 TLD458763:TLD458769 TUZ458763:TUZ458769 UEV458763:UEV458769 UOR458763:UOR458769 UYN458763:UYN458769 VIJ458763:VIJ458769 VSF458763:VSF458769 WCB458763:WCB458769 WLX458763:WLX458769 WVT458763:WVT458769 L524299:L524305 JH524299:JH524305 TD524299:TD524305 ACZ524299:ACZ524305 AMV524299:AMV524305 AWR524299:AWR524305 BGN524299:BGN524305 BQJ524299:BQJ524305 CAF524299:CAF524305 CKB524299:CKB524305 CTX524299:CTX524305 DDT524299:DDT524305 DNP524299:DNP524305 DXL524299:DXL524305 EHH524299:EHH524305 ERD524299:ERD524305 FAZ524299:FAZ524305 FKV524299:FKV524305 FUR524299:FUR524305 GEN524299:GEN524305 GOJ524299:GOJ524305 GYF524299:GYF524305 HIB524299:HIB524305 HRX524299:HRX524305 IBT524299:IBT524305 ILP524299:ILP524305 IVL524299:IVL524305 JFH524299:JFH524305 JPD524299:JPD524305 JYZ524299:JYZ524305 KIV524299:KIV524305 KSR524299:KSR524305 LCN524299:LCN524305 LMJ524299:LMJ524305 LWF524299:LWF524305 MGB524299:MGB524305 MPX524299:MPX524305 MZT524299:MZT524305 NJP524299:NJP524305 NTL524299:NTL524305 ODH524299:ODH524305 OND524299:OND524305 OWZ524299:OWZ524305 PGV524299:PGV524305 PQR524299:PQR524305 QAN524299:QAN524305 QKJ524299:QKJ524305 QUF524299:QUF524305 REB524299:REB524305 RNX524299:RNX524305 RXT524299:RXT524305 SHP524299:SHP524305 SRL524299:SRL524305 TBH524299:TBH524305 TLD524299:TLD524305 TUZ524299:TUZ524305 UEV524299:UEV524305 UOR524299:UOR524305 UYN524299:UYN524305 VIJ524299:VIJ524305 VSF524299:VSF524305 WCB524299:WCB524305 WLX524299:WLX524305 WVT524299:WVT524305 L589835:L589841 JH589835:JH589841 TD589835:TD589841 ACZ589835:ACZ589841 AMV589835:AMV589841 AWR589835:AWR589841 BGN589835:BGN589841 BQJ589835:BQJ589841 CAF589835:CAF589841 CKB589835:CKB589841 CTX589835:CTX589841 DDT589835:DDT589841 DNP589835:DNP589841 DXL589835:DXL589841 EHH589835:EHH589841 ERD589835:ERD589841 FAZ589835:FAZ589841 FKV589835:FKV589841 FUR589835:FUR589841 GEN589835:GEN589841 GOJ589835:GOJ589841 GYF589835:GYF589841 HIB589835:HIB589841 HRX589835:HRX589841 IBT589835:IBT589841 ILP589835:ILP589841 IVL589835:IVL589841 JFH589835:JFH589841 JPD589835:JPD589841 JYZ589835:JYZ589841 KIV589835:KIV589841 KSR589835:KSR589841 LCN589835:LCN589841 LMJ589835:LMJ589841 LWF589835:LWF589841 MGB589835:MGB589841 MPX589835:MPX589841 MZT589835:MZT589841 NJP589835:NJP589841 NTL589835:NTL589841 ODH589835:ODH589841 OND589835:OND589841 OWZ589835:OWZ589841 PGV589835:PGV589841 PQR589835:PQR589841 QAN589835:QAN589841 QKJ589835:QKJ589841 QUF589835:QUF589841 REB589835:REB589841 RNX589835:RNX589841 RXT589835:RXT589841 SHP589835:SHP589841 SRL589835:SRL589841 TBH589835:TBH589841 TLD589835:TLD589841 TUZ589835:TUZ589841 UEV589835:UEV589841 UOR589835:UOR589841 UYN589835:UYN589841 VIJ589835:VIJ589841 VSF589835:VSF589841 WCB589835:WCB589841 WLX589835:WLX589841 WVT589835:WVT589841 L655371:L655377 JH655371:JH655377 TD655371:TD655377 ACZ655371:ACZ655377 AMV655371:AMV655377 AWR655371:AWR655377 BGN655371:BGN655377 BQJ655371:BQJ655377 CAF655371:CAF655377 CKB655371:CKB655377 CTX655371:CTX655377 DDT655371:DDT655377 DNP655371:DNP655377 DXL655371:DXL655377 EHH655371:EHH655377 ERD655371:ERD655377 FAZ655371:FAZ655377 FKV655371:FKV655377 FUR655371:FUR655377 GEN655371:GEN655377 GOJ655371:GOJ655377 GYF655371:GYF655377 HIB655371:HIB655377 HRX655371:HRX655377 IBT655371:IBT655377 ILP655371:ILP655377 IVL655371:IVL655377 JFH655371:JFH655377 JPD655371:JPD655377 JYZ655371:JYZ655377 KIV655371:KIV655377 KSR655371:KSR655377 LCN655371:LCN655377 LMJ655371:LMJ655377 LWF655371:LWF655377 MGB655371:MGB655377 MPX655371:MPX655377 MZT655371:MZT655377 NJP655371:NJP655377 NTL655371:NTL655377 ODH655371:ODH655377 OND655371:OND655377 OWZ655371:OWZ655377 PGV655371:PGV655377 PQR655371:PQR655377 QAN655371:QAN655377 QKJ655371:QKJ655377 QUF655371:QUF655377 REB655371:REB655377 RNX655371:RNX655377 RXT655371:RXT655377 SHP655371:SHP655377 SRL655371:SRL655377 TBH655371:TBH655377 TLD655371:TLD655377 TUZ655371:TUZ655377 UEV655371:UEV655377 UOR655371:UOR655377 UYN655371:UYN655377 VIJ655371:VIJ655377 VSF655371:VSF655377 WCB655371:WCB655377 WLX655371:WLX655377 WVT655371:WVT655377 L720907:L720913 JH720907:JH720913 TD720907:TD720913 ACZ720907:ACZ720913 AMV720907:AMV720913 AWR720907:AWR720913 BGN720907:BGN720913 BQJ720907:BQJ720913 CAF720907:CAF720913 CKB720907:CKB720913 CTX720907:CTX720913 DDT720907:DDT720913 DNP720907:DNP720913 DXL720907:DXL720913 EHH720907:EHH720913 ERD720907:ERD720913 FAZ720907:FAZ720913 FKV720907:FKV720913 FUR720907:FUR720913 GEN720907:GEN720913 GOJ720907:GOJ720913 GYF720907:GYF720913 HIB720907:HIB720913 HRX720907:HRX720913 IBT720907:IBT720913 ILP720907:ILP720913 IVL720907:IVL720913 JFH720907:JFH720913 JPD720907:JPD720913 JYZ720907:JYZ720913 KIV720907:KIV720913 KSR720907:KSR720913 LCN720907:LCN720913 LMJ720907:LMJ720913 LWF720907:LWF720913 MGB720907:MGB720913 MPX720907:MPX720913 MZT720907:MZT720913 NJP720907:NJP720913 NTL720907:NTL720913 ODH720907:ODH720913 OND720907:OND720913 OWZ720907:OWZ720913 PGV720907:PGV720913 PQR720907:PQR720913 QAN720907:QAN720913 QKJ720907:QKJ720913 QUF720907:QUF720913 REB720907:REB720913 RNX720907:RNX720913 RXT720907:RXT720913 SHP720907:SHP720913 SRL720907:SRL720913 TBH720907:TBH720913 TLD720907:TLD720913 TUZ720907:TUZ720913 UEV720907:UEV720913 UOR720907:UOR720913 UYN720907:UYN720913 VIJ720907:VIJ720913 VSF720907:VSF720913 WCB720907:WCB720913 WLX720907:WLX720913 WVT720907:WVT720913 L786443:L786449 JH786443:JH786449 TD786443:TD786449 ACZ786443:ACZ786449 AMV786443:AMV786449 AWR786443:AWR786449 BGN786443:BGN786449 BQJ786443:BQJ786449 CAF786443:CAF786449 CKB786443:CKB786449 CTX786443:CTX786449 DDT786443:DDT786449 DNP786443:DNP786449 DXL786443:DXL786449 EHH786443:EHH786449 ERD786443:ERD786449 FAZ786443:FAZ786449 FKV786443:FKV786449 FUR786443:FUR786449 GEN786443:GEN786449 GOJ786443:GOJ786449 GYF786443:GYF786449 HIB786443:HIB786449 HRX786443:HRX786449 IBT786443:IBT786449 ILP786443:ILP786449 IVL786443:IVL786449 JFH786443:JFH786449 JPD786443:JPD786449 JYZ786443:JYZ786449 KIV786443:KIV786449 KSR786443:KSR786449 LCN786443:LCN786449 LMJ786443:LMJ786449 LWF786443:LWF786449 MGB786443:MGB786449 MPX786443:MPX786449 MZT786443:MZT786449 NJP786443:NJP786449 NTL786443:NTL786449 ODH786443:ODH786449 OND786443:OND786449 OWZ786443:OWZ786449 PGV786443:PGV786449 PQR786443:PQR786449 QAN786443:QAN786449 QKJ786443:QKJ786449 QUF786443:QUF786449 REB786443:REB786449 RNX786443:RNX786449 RXT786443:RXT786449 SHP786443:SHP786449 SRL786443:SRL786449 TBH786443:TBH786449 TLD786443:TLD786449 TUZ786443:TUZ786449 UEV786443:UEV786449 UOR786443:UOR786449 UYN786443:UYN786449 VIJ786443:VIJ786449 VSF786443:VSF786449 WCB786443:WCB786449 WLX786443:WLX786449 WVT786443:WVT786449 L851979:L851985 JH851979:JH851985 TD851979:TD851985 ACZ851979:ACZ851985 AMV851979:AMV851985 AWR851979:AWR851985 BGN851979:BGN851985 BQJ851979:BQJ851985 CAF851979:CAF851985 CKB851979:CKB851985 CTX851979:CTX851985 DDT851979:DDT851985 DNP851979:DNP851985 DXL851979:DXL851985 EHH851979:EHH851985 ERD851979:ERD851985 FAZ851979:FAZ851985 FKV851979:FKV851985 FUR851979:FUR851985 GEN851979:GEN851985 GOJ851979:GOJ851985 GYF851979:GYF851985 HIB851979:HIB851985 HRX851979:HRX851985 IBT851979:IBT851985 ILP851979:ILP851985 IVL851979:IVL851985 JFH851979:JFH851985 JPD851979:JPD851985 JYZ851979:JYZ851985 KIV851979:KIV851985 KSR851979:KSR851985 LCN851979:LCN851985 LMJ851979:LMJ851985 LWF851979:LWF851985 MGB851979:MGB851985 MPX851979:MPX851985 MZT851979:MZT851985 NJP851979:NJP851985 NTL851979:NTL851985 ODH851979:ODH851985 OND851979:OND851985 OWZ851979:OWZ851985 PGV851979:PGV851985 PQR851979:PQR851985 QAN851979:QAN851985 QKJ851979:QKJ851985 QUF851979:QUF851985 REB851979:REB851985 RNX851979:RNX851985 RXT851979:RXT851985 SHP851979:SHP851985 SRL851979:SRL851985 TBH851979:TBH851985 TLD851979:TLD851985 TUZ851979:TUZ851985 UEV851979:UEV851985 UOR851979:UOR851985 UYN851979:UYN851985 VIJ851979:VIJ851985 VSF851979:VSF851985 WCB851979:WCB851985 WLX851979:WLX851985 WVT851979:WVT851985 L917515:L917521 JH917515:JH917521 TD917515:TD917521 ACZ917515:ACZ917521 AMV917515:AMV917521 AWR917515:AWR917521 BGN917515:BGN917521 BQJ917515:BQJ917521 CAF917515:CAF917521 CKB917515:CKB917521 CTX917515:CTX917521 DDT917515:DDT917521 DNP917515:DNP917521 DXL917515:DXL917521 EHH917515:EHH917521 ERD917515:ERD917521 FAZ917515:FAZ917521 FKV917515:FKV917521 FUR917515:FUR917521 GEN917515:GEN917521 GOJ917515:GOJ917521 GYF917515:GYF917521 HIB917515:HIB917521 HRX917515:HRX917521 IBT917515:IBT917521 ILP917515:ILP917521 IVL917515:IVL917521 JFH917515:JFH917521 JPD917515:JPD917521 JYZ917515:JYZ917521 KIV917515:KIV917521 KSR917515:KSR917521 LCN917515:LCN917521 LMJ917515:LMJ917521 LWF917515:LWF917521 MGB917515:MGB917521 MPX917515:MPX917521 MZT917515:MZT917521 NJP917515:NJP917521 NTL917515:NTL917521 ODH917515:ODH917521 OND917515:OND917521 OWZ917515:OWZ917521 PGV917515:PGV917521 PQR917515:PQR917521 QAN917515:QAN917521 QKJ917515:QKJ917521 QUF917515:QUF917521 REB917515:REB917521 RNX917515:RNX917521 RXT917515:RXT917521 SHP917515:SHP917521 SRL917515:SRL917521 TBH917515:TBH917521 TLD917515:TLD917521 TUZ917515:TUZ917521 UEV917515:UEV917521 UOR917515:UOR917521 UYN917515:UYN917521 VIJ917515:VIJ917521 VSF917515:VSF917521 WCB917515:WCB917521 WLX917515:WLX917521 WVT917515:WVT917521 L983051:L983057 JH983051:JH983057 TD983051:TD983057 ACZ983051:ACZ983057 AMV983051:AMV983057 AWR983051:AWR983057 BGN983051:BGN983057 BQJ983051:BQJ983057 CAF983051:CAF983057 CKB983051:CKB983057 CTX983051:CTX983057 DDT983051:DDT983057 DNP983051:DNP983057 DXL983051:DXL983057 EHH983051:EHH983057 ERD983051:ERD983057 FAZ983051:FAZ983057 FKV983051:FKV983057 FUR983051:FUR983057 GEN983051:GEN983057 GOJ983051:GOJ983057 GYF983051:GYF983057 HIB983051:HIB983057 HRX983051:HRX983057 IBT983051:IBT983057 ILP983051:ILP983057 IVL983051:IVL983057 JFH983051:JFH983057 JPD983051:JPD983057 JYZ983051:JYZ983057 KIV983051:KIV983057 KSR983051:KSR983057 LCN983051:LCN983057 LMJ983051:LMJ983057 LWF983051:LWF983057 MGB983051:MGB983057 MPX983051:MPX983057 MZT983051:MZT983057 NJP983051:NJP983057 NTL983051:NTL983057 ODH983051:ODH983057 OND983051:OND983057 OWZ983051:OWZ983057 PGV983051:PGV983057 PQR983051:PQR983057 QAN983051:QAN983057 QKJ983051:QKJ983057 QUF983051:QUF983057 REB983051:REB983057 RNX983051:RNX983057 RXT983051:RXT983057 SHP983051:SHP983057 SRL983051:SRL983057 TBH983051:TBH983057 TLD983051:TLD983057 TUZ983051:TUZ983057 UEV983051:UEV983057 UOR983051:UOR983057 UYN983051:UYN983057 VIJ983051:VIJ983057 VSF983051:VSF983057 WCB983051:WCB983057 WLX983051:WLX983057 WVT983051:WVT983057 L35:L39 JH35:JH39 TD35:TD39 ACZ35:ACZ39 AMV35:AMV39 AWR35:AWR39 BGN35:BGN39 BQJ35:BQJ39 CAF35:CAF39 CKB35:CKB39 CTX35:CTX39 DDT35:DDT39 DNP35:DNP39 DXL35:DXL39 EHH35:EHH39 ERD35:ERD39 FAZ35:FAZ39 FKV35:FKV39 FUR35:FUR39 GEN35:GEN39 GOJ35:GOJ39 GYF35:GYF39 HIB35:HIB39 HRX35:HRX39 IBT35:IBT39 ILP35:ILP39 IVL35:IVL39 JFH35:JFH39 JPD35:JPD39 JYZ35:JYZ39 KIV35:KIV39 KSR35:KSR39 LCN35:LCN39 LMJ35:LMJ39 LWF35:LWF39 MGB35:MGB39 MPX35:MPX39 MZT35:MZT39 NJP35:NJP39 NTL35:NTL39 ODH35:ODH39 OND35:OND39 OWZ35:OWZ39 PGV35:PGV39 PQR35:PQR39 QAN35:QAN39 QKJ35:QKJ39 QUF35:QUF39 REB35:REB39 RNX35:RNX39 RXT35:RXT39 SHP35:SHP39 SRL35:SRL39 TBH35:TBH39 TLD35:TLD39 TUZ35:TUZ39 UEV35:UEV39 UOR35:UOR39 UYN35:UYN39 VIJ35:VIJ39 VSF35:VSF39 WCB35:WCB39 WLX35:WLX39 WVT35:WVT39 L65571:L65575 JH65571:JH65575 TD65571:TD65575 ACZ65571:ACZ65575 AMV65571:AMV65575 AWR65571:AWR65575 BGN65571:BGN65575 BQJ65571:BQJ65575 CAF65571:CAF65575 CKB65571:CKB65575 CTX65571:CTX65575 DDT65571:DDT65575 DNP65571:DNP65575 DXL65571:DXL65575 EHH65571:EHH65575 ERD65571:ERD65575 FAZ65571:FAZ65575 FKV65571:FKV65575 FUR65571:FUR65575 GEN65571:GEN65575 GOJ65571:GOJ65575 GYF65571:GYF65575 HIB65571:HIB65575 HRX65571:HRX65575 IBT65571:IBT65575 ILP65571:ILP65575 IVL65571:IVL65575 JFH65571:JFH65575 JPD65571:JPD65575 JYZ65571:JYZ65575 KIV65571:KIV65575 KSR65571:KSR65575 LCN65571:LCN65575 LMJ65571:LMJ65575 LWF65571:LWF65575 MGB65571:MGB65575 MPX65571:MPX65575 MZT65571:MZT65575 NJP65571:NJP65575 NTL65571:NTL65575 ODH65571:ODH65575 OND65571:OND65575 OWZ65571:OWZ65575 PGV65571:PGV65575 PQR65571:PQR65575 QAN65571:QAN65575 QKJ65571:QKJ65575 QUF65571:QUF65575 REB65571:REB65575 RNX65571:RNX65575 RXT65571:RXT65575 SHP65571:SHP65575 SRL65571:SRL65575 TBH65571:TBH65575 TLD65571:TLD65575 TUZ65571:TUZ65575 UEV65571:UEV65575 UOR65571:UOR65575 UYN65571:UYN65575 VIJ65571:VIJ65575 VSF65571:VSF65575 WCB65571:WCB65575 WLX65571:WLX65575 WVT65571:WVT65575 L131107:L131111 JH131107:JH131111 TD131107:TD131111 ACZ131107:ACZ131111 AMV131107:AMV131111 AWR131107:AWR131111 BGN131107:BGN131111 BQJ131107:BQJ131111 CAF131107:CAF131111 CKB131107:CKB131111 CTX131107:CTX131111 DDT131107:DDT131111 DNP131107:DNP131111 DXL131107:DXL131111 EHH131107:EHH131111 ERD131107:ERD131111 FAZ131107:FAZ131111 FKV131107:FKV131111 FUR131107:FUR131111 GEN131107:GEN131111 GOJ131107:GOJ131111 GYF131107:GYF131111 HIB131107:HIB131111 HRX131107:HRX131111 IBT131107:IBT131111 ILP131107:ILP131111 IVL131107:IVL131111 JFH131107:JFH131111 JPD131107:JPD131111 JYZ131107:JYZ131111 KIV131107:KIV131111 KSR131107:KSR131111 LCN131107:LCN131111 LMJ131107:LMJ131111 LWF131107:LWF131111 MGB131107:MGB131111 MPX131107:MPX131111 MZT131107:MZT131111 NJP131107:NJP131111 NTL131107:NTL131111 ODH131107:ODH131111 OND131107:OND131111 OWZ131107:OWZ131111 PGV131107:PGV131111 PQR131107:PQR131111 QAN131107:QAN131111 QKJ131107:QKJ131111 QUF131107:QUF131111 REB131107:REB131111 RNX131107:RNX131111 RXT131107:RXT131111 SHP131107:SHP131111 SRL131107:SRL131111 TBH131107:TBH131111 TLD131107:TLD131111 TUZ131107:TUZ131111 UEV131107:UEV131111 UOR131107:UOR131111 UYN131107:UYN131111 VIJ131107:VIJ131111 VSF131107:VSF131111 WCB131107:WCB131111 WLX131107:WLX131111 WVT131107:WVT131111 L196643:L196647 JH196643:JH196647 TD196643:TD196647 ACZ196643:ACZ196647 AMV196643:AMV196647 AWR196643:AWR196647 BGN196643:BGN196647 BQJ196643:BQJ196647 CAF196643:CAF196647 CKB196643:CKB196647 CTX196643:CTX196647 DDT196643:DDT196647 DNP196643:DNP196647 DXL196643:DXL196647 EHH196643:EHH196647 ERD196643:ERD196647 FAZ196643:FAZ196647 FKV196643:FKV196647 FUR196643:FUR196647 GEN196643:GEN196647 GOJ196643:GOJ196647 GYF196643:GYF196647 HIB196643:HIB196647 HRX196643:HRX196647 IBT196643:IBT196647 ILP196643:ILP196647 IVL196643:IVL196647 JFH196643:JFH196647 JPD196643:JPD196647 JYZ196643:JYZ196647 KIV196643:KIV196647 KSR196643:KSR196647 LCN196643:LCN196647 LMJ196643:LMJ196647 LWF196643:LWF196647 MGB196643:MGB196647 MPX196643:MPX196647 MZT196643:MZT196647 NJP196643:NJP196647 NTL196643:NTL196647 ODH196643:ODH196647 OND196643:OND196647 OWZ196643:OWZ196647 PGV196643:PGV196647 PQR196643:PQR196647 QAN196643:QAN196647 QKJ196643:QKJ196647 QUF196643:QUF196647 REB196643:REB196647 RNX196643:RNX196647 RXT196643:RXT196647 SHP196643:SHP196647 SRL196643:SRL196647 TBH196643:TBH196647 TLD196643:TLD196647 TUZ196643:TUZ196647 UEV196643:UEV196647 UOR196643:UOR196647 UYN196643:UYN196647 VIJ196643:VIJ196647 VSF196643:VSF196647 WCB196643:WCB196647 WLX196643:WLX196647 WVT196643:WVT196647 L262179:L262183 JH262179:JH262183 TD262179:TD262183 ACZ262179:ACZ262183 AMV262179:AMV262183 AWR262179:AWR262183 BGN262179:BGN262183 BQJ262179:BQJ262183 CAF262179:CAF262183 CKB262179:CKB262183 CTX262179:CTX262183 DDT262179:DDT262183 DNP262179:DNP262183 DXL262179:DXL262183 EHH262179:EHH262183 ERD262179:ERD262183 FAZ262179:FAZ262183 FKV262179:FKV262183 FUR262179:FUR262183 GEN262179:GEN262183 GOJ262179:GOJ262183 GYF262179:GYF262183 HIB262179:HIB262183 HRX262179:HRX262183 IBT262179:IBT262183 ILP262179:ILP262183 IVL262179:IVL262183 JFH262179:JFH262183 JPD262179:JPD262183 JYZ262179:JYZ262183 KIV262179:KIV262183 KSR262179:KSR262183 LCN262179:LCN262183 LMJ262179:LMJ262183 LWF262179:LWF262183 MGB262179:MGB262183 MPX262179:MPX262183 MZT262179:MZT262183 NJP262179:NJP262183 NTL262179:NTL262183 ODH262179:ODH262183 OND262179:OND262183 OWZ262179:OWZ262183 PGV262179:PGV262183 PQR262179:PQR262183 QAN262179:QAN262183 QKJ262179:QKJ262183 QUF262179:QUF262183 REB262179:REB262183 RNX262179:RNX262183 RXT262179:RXT262183 SHP262179:SHP262183 SRL262179:SRL262183 TBH262179:TBH262183 TLD262179:TLD262183 TUZ262179:TUZ262183 UEV262179:UEV262183 UOR262179:UOR262183 UYN262179:UYN262183 VIJ262179:VIJ262183 VSF262179:VSF262183 WCB262179:WCB262183 WLX262179:WLX262183 WVT262179:WVT262183 L327715:L327719 JH327715:JH327719 TD327715:TD327719 ACZ327715:ACZ327719 AMV327715:AMV327719 AWR327715:AWR327719 BGN327715:BGN327719 BQJ327715:BQJ327719 CAF327715:CAF327719 CKB327715:CKB327719 CTX327715:CTX327719 DDT327715:DDT327719 DNP327715:DNP327719 DXL327715:DXL327719 EHH327715:EHH327719 ERD327715:ERD327719 FAZ327715:FAZ327719 FKV327715:FKV327719 FUR327715:FUR327719 GEN327715:GEN327719 GOJ327715:GOJ327719 GYF327715:GYF327719 HIB327715:HIB327719 HRX327715:HRX327719 IBT327715:IBT327719 ILP327715:ILP327719 IVL327715:IVL327719 JFH327715:JFH327719 JPD327715:JPD327719 JYZ327715:JYZ327719 KIV327715:KIV327719 KSR327715:KSR327719 LCN327715:LCN327719 LMJ327715:LMJ327719 LWF327715:LWF327719 MGB327715:MGB327719 MPX327715:MPX327719 MZT327715:MZT327719 NJP327715:NJP327719 NTL327715:NTL327719 ODH327715:ODH327719 OND327715:OND327719 OWZ327715:OWZ327719 PGV327715:PGV327719 PQR327715:PQR327719 QAN327715:QAN327719 QKJ327715:QKJ327719 QUF327715:QUF327719 REB327715:REB327719 RNX327715:RNX327719 RXT327715:RXT327719 SHP327715:SHP327719 SRL327715:SRL327719 TBH327715:TBH327719 TLD327715:TLD327719 TUZ327715:TUZ327719 UEV327715:UEV327719 UOR327715:UOR327719 UYN327715:UYN327719 VIJ327715:VIJ327719 VSF327715:VSF327719 WCB327715:WCB327719 WLX327715:WLX327719 WVT327715:WVT327719 L393251:L393255 JH393251:JH393255 TD393251:TD393255 ACZ393251:ACZ393255 AMV393251:AMV393255 AWR393251:AWR393255 BGN393251:BGN393255 BQJ393251:BQJ393255 CAF393251:CAF393255 CKB393251:CKB393255 CTX393251:CTX393255 DDT393251:DDT393255 DNP393251:DNP393255 DXL393251:DXL393255 EHH393251:EHH393255 ERD393251:ERD393255 FAZ393251:FAZ393255 FKV393251:FKV393255 FUR393251:FUR393255 GEN393251:GEN393255 GOJ393251:GOJ393255 GYF393251:GYF393255 HIB393251:HIB393255 HRX393251:HRX393255 IBT393251:IBT393255 ILP393251:ILP393255 IVL393251:IVL393255 JFH393251:JFH393255 JPD393251:JPD393255 JYZ393251:JYZ393255 KIV393251:KIV393255 KSR393251:KSR393255 LCN393251:LCN393255 LMJ393251:LMJ393255 LWF393251:LWF393255 MGB393251:MGB393255 MPX393251:MPX393255 MZT393251:MZT393255 NJP393251:NJP393255 NTL393251:NTL393255 ODH393251:ODH393255 OND393251:OND393255 OWZ393251:OWZ393255 PGV393251:PGV393255 PQR393251:PQR393255 QAN393251:QAN393255 QKJ393251:QKJ393255 QUF393251:QUF393255 REB393251:REB393255 RNX393251:RNX393255 RXT393251:RXT393255 SHP393251:SHP393255 SRL393251:SRL393255 TBH393251:TBH393255 TLD393251:TLD393255 TUZ393251:TUZ393255 UEV393251:UEV393255 UOR393251:UOR393255 UYN393251:UYN393255 VIJ393251:VIJ393255 VSF393251:VSF393255 WCB393251:WCB393255 WLX393251:WLX393255 WVT393251:WVT393255 L458787:L458791 JH458787:JH458791 TD458787:TD458791 ACZ458787:ACZ458791 AMV458787:AMV458791 AWR458787:AWR458791 BGN458787:BGN458791 BQJ458787:BQJ458791 CAF458787:CAF458791 CKB458787:CKB458791 CTX458787:CTX458791 DDT458787:DDT458791 DNP458787:DNP458791 DXL458787:DXL458791 EHH458787:EHH458791 ERD458787:ERD458791 FAZ458787:FAZ458791 FKV458787:FKV458791 FUR458787:FUR458791 GEN458787:GEN458791 GOJ458787:GOJ458791 GYF458787:GYF458791 HIB458787:HIB458791 HRX458787:HRX458791 IBT458787:IBT458791 ILP458787:ILP458791 IVL458787:IVL458791 JFH458787:JFH458791 JPD458787:JPD458791 JYZ458787:JYZ458791 KIV458787:KIV458791 KSR458787:KSR458791 LCN458787:LCN458791 LMJ458787:LMJ458791 LWF458787:LWF458791 MGB458787:MGB458791 MPX458787:MPX458791 MZT458787:MZT458791 NJP458787:NJP458791 NTL458787:NTL458791 ODH458787:ODH458791 OND458787:OND458791 OWZ458787:OWZ458791 PGV458787:PGV458791 PQR458787:PQR458791 QAN458787:QAN458791 QKJ458787:QKJ458791 QUF458787:QUF458791 REB458787:REB458791 RNX458787:RNX458791 RXT458787:RXT458791 SHP458787:SHP458791 SRL458787:SRL458791 TBH458787:TBH458791 TLD458787:TLD458791 TUZ458787:TUZ458791 UEV458787:UEV458791 UOR458787:UOR458791 UYN458787:UYN458791 VIJ458787:VIJ458791 VSF458787:VSF458791 WCB458787:WCB458791 WLX458787:WLX458791 WVT458787:WVT458791 L524323:L524327 JH524323:JH524327 TD524323:TD524327 ACZ524323:ACZ524327 AMV524323:AMV524327 AWR524323:AWR524327 BGN524323:BGN524327 BQJ524323:BQJ524327 CAF524323:CAF524327 CKB524323:CKB524327 CTX524323:CTX524327 DDT524323:DDT524327 DNP524323:DNP524327 DXL524323:DXL524327 EHH524323:EHH524327 ERD524323:ERD524327 FAZ524323:FAZ524327 FKV524323:FKV524327 FUR524323:FUR524327 GEN524323:GEN524327 GOJ524323:GOJ524327 GYF524323:GYF524327 HIB524323:HIB524327 HRX524323:HRX524327 IBT524323:IBT524327 ILP524323:ILP524327 IVL524323:IVL524327 JFH524323:JFH524327 JPD524323:JPD524327 JYZ524323:JYZ524327 KIV524323:KIV524327 KSR524323:KSR524327 LCN524323:LCN524327 LMJ524323:LMJ524327 LWF524323:LWF524327 MGB524323:MGB524327 MPX524323:MPX524327 MZT524323:MZT524327 NJP524323:NJP524327 NTL524323:NTL524327 ODH524323:ODH524327 OND524323:OND524327 OWZ524323:OWZ524327 PGV524323:PGV524327 PQR524323:PQR524327 QAN524323:QAN524327 QKJ524323:QKJ524327 QUF524323:QUF524327 REB524323:REB524327 RNX524323:RNX524327 RXT524323:RXT524327 SHP524323:SHP524327 SRL524323:SRL524327 TBH524323:TBH524327 TLD524323:TLD524327 TUZ524323:TUZ524327 UEV524323:UEV524327 UOR524323:UOR524327 UYN524323:UYN524327 VIJ524323:VIJ524327 VSF524323:VSF524327 WCB524323:WCB524327 WLX524323:WLX524327 WVT524323:WVT524327 L589859:L589863 JH589859:JH589863 TD589859:TD589863 ACZ589859:ACZ589863 AMV589859:AMV589863 AWR589859:AWR589863 BGN589859:BGN589863 BQJ589859:BQJ589863 CAF589859:CAF589863 CKB589859:CKB589863 CTX589859:CTX589863 DDT589859:DDT589863 DNP589859:DNP589863 DXL589859:DXL589863 EHH589859:EHH589863 ERD589859:ERD589863 FAZ589859:FAZ589863 FKV589859:FKV589863 FUR589859:FUR589863 GEN589859:GEN589863 GOJ589859:GOJ589863 GYF589859:GYF589863 HIB589859:HIB589863 HRX589859:HRX589863 IBT589859:IBT589863 ILP589859:ILP589863 IVL589859:IVL589863 JFH589859:JFH589863 JPD589859:JPD589863 JYZ589859:JYZ589863 KIV589859:KIV589863 KSR589859:KSR589863 LCN589859:LCN589863 LMJ589859:LMJ589863 LWF589859:LWF589863 MGB589859:MGB589863 MPX589859:MPX589863 MZT589859:MZT589863 NJP589859:NJP589863 NTL589859:NTL589863 ODH589859:ODH589863 OND589859:OND589863 OWZ589859:OWZ589863 PGV589859:PGV589863 PQR589859:PQR589863 QAN589859:QAN589863 QKJ589859:QKJ589863 QUF589859:QUF589863 REB589859:REB589863 RNX589859:RNX589863 RXT589859:RXT589863 SHP589859:SHP589863 SRL589859:SRL589863 TBH589859:TBH589863 TLD589859:TLD589863 TUZ589859:TUZ589863 UEV589859:UEV589863 UOR589859:UOR589863 UYN589859:UYN589863 VIJ589859:VIJ589863 VSF589859:VSF589863 WCB589859:WCB589863 WLX589859:WLX589863 WVT589859:WVT589863 L655395:L655399 JH655395:JH655399 TD655395:TD655399 ACZ655395:ACZ655399 AMV655395:AMV655399 AWR655395:AWR655399 BGN655395:BGN655399 BQJ655395:BQJ655399 CAF655395:CAF655399 CKB655395:CKB655399 CTX655395:CTX655399 DDT655395:DDT655399 DNP655395:DNP655399 DXL655395:DXL655399 EHH655395:EHH655399 ERD655395:ERD655399 FAZ655395:FAZ655399 FKV655395:FKV655399 FUR655395:FUR655399 GEN655395:GEN655399 GOJ655395:GOJ655399 GYF655395:GYF655399 HIB655395:HIB655399 HRX655395:HRX655399 IBT655395:IBT655399 ILP655395:ILP655399 IVL655395:IVL655399 JFH655395:JFH655399 JPD655395:JPD655399 JYZ655395:JYZ655399 KIV655395:KIV655399 KSR655395:KSR655399 LCN655395:LCN655399 LMJ655395:LMJ655399 LWF655395:LWF655399 MGB655395:MGB655399 MPX655395:MPX655399 MZT655395:MZT655399 NJP655395:NJP655399 NTL655395:NTL655399 ODH655395:ODH655399 OND655395:OND655399 OWZ655395:OWZ655399 PGV655395:PGV655399 PQR655395:PQR655399 QAN655395:QAN655399 QKJ655395:QKJ655399 QUF655395:QUF655399 REB655395:REB655399 RNX655395:RNX655399 RXT655395:RXT655399 SHP655395:SHP655399 SRL655395:SRL655399 TBH655395:TBH655399 TLD655395:TLD655399 TUZ655395:TUZ655399 UEV655395:UEV655399 UOR655395:UOR655399 UYN655395:UYN655399 VIJ655395:VIJ655399 VSF655395:VSF655399 WCB655395:WCB655399 WLX655395:WLX655399 WVT655395:WVT655399 L720931:L720935 JH720931:JH720935 TD720931:TD720935 ACZ720931:ACZ720935 AMV720931:AMV720935 AWR720931:AWR720935 BGN720931:BGN720935 BQJ720931:BQJ720935 CAF720931:CAF720935 CKB720931:CKB720935 CTX720931:CTX720935 DDT720931:DDT720935 DNP720931:DNP720935 DXL720931:DXL720935 EHH720931:EHH720935 ERD720931:ERD720935 FAZ720931:FAZ720935 FKV720931:FKV720935 FUR720931:FUR720935 GEN720931:GEN720935 GOJ720931:GOJ720935 GYF720931:GYF720935 HIB720931:HIB720935 HRX720931:HRX720935 IBT720931:IBT720935 ILP720931:ILP720935 IVL720931:IVL720935 JFH720931:JFH720935 JPD720931:JPD720935 JYZ720931:JYZ720935 KIV720931:KIV720935 KSR720931:KSR720935 LCN720931:LCN720935 LMJ720931:LMJ720935 LWF720931:LWF720935 MGB720931:MGB720935 MPX720931:MPX720935 MZT720931:MZT720935 NJP720931:NJP720935 NTL720931:NTL720935 ODH720931:ODH720935 OND720931:OND720935 OWZ720931:OWZ720935 PGV720931:PGV720935 PQR720931:PQR720935 QAN720931:QAN720935 QKJ720931:QKJ720935 QUF720931:QUF720935 REB720931:REB720935 RNX720931:RNX720935 RXT720931:RXT720935 SHP720931:SHP720935 SRL720931:SRL720935 TBH720931:TBH720935 TLD720931:TLD720935 TUZ720931:TUZ720935 UEV720931:UEV720935 UOR720931:UOR720935 UYN720931:UYN720935 VIJ720931:VIJ720935 VSF720931:VSF720935 WCB720931:WCB720935 WLX720931:WLX720935 WVT720931:WVT720935 L786467:L786471 JH786467:JH786471 TD786467:TD786471 ACZ786467:ACZ786471 AMV786467:AMV786471 AWR786467:AWR786471 BGN786467:BGN786471 BQJ786467:BQJ786471 CAF786467:CAF786471 CKB786467:CKB786471 CTX786467:CTX786471 DDT786467:DDT786471 DNP786467:DNP786471 DXL786467:DXL786471 EHH786467:EHH786471 ERD786467:ERD786471 FAZ786467:FAZ786471 FKV786467:FKV786471 FUR786467:FUR786471 GEN786467:GEN786471 GOJ786467:GOJ786471 GYF786467:GYF786471 HIB786467:HIB786471 HRX786467:HRX786471 IBT786467:IBT786471 ILP786467:ILP786471 IVL786467:IVL786471 JFH786467:JFH786471 JPD786467:JPD786471 JYZ786467:JYZ786471 KIV786467:KIV786471 KSR786467:KSR786471 LCN786467:LCN786471 LMJ786467:LMJ786471 LWF786467:LWF786471 MGB786467:MGB786471 MPX786467:MPX786471 MZT786467:MZT786471 NJP786467:NJP786471 NTL786467:NTL786471 ODH786467:ODH786471 OND786467:OND786471 OWZ786467:OWZ786471 PGV786467:PGV786471 PQR786467:PQR786471 QAN786467:QAN786471 QKJ786467:QKJ786471 QUF786467:QUF786471 REB786467:REB786471 RNX786467:RNX786471 RXT786467:RXT786471 SHP786467:SHP786471 SRL786467:SRL786471 TBH786467:TBH786471 TLD786467:TLD786471 TUZ786467:TUZ786471 UEV786467:UEV786471 UOR786467:UOR786471 UYN786467:UYN786471 VIJ786467:VIJ786471 VSF786467:VSF786471 WCB786467:WCB786471 WLX786467:WLX786471 WVT786467:WVT786471 L852003:L852007 JH852003:JH852007 TD852003:TD852007 ACZ852003:ACZ852007 AMV852003:AMV852007 AWR852003:AWR852007 BGN852003:BGN852007 BQJ852003:BQJ852007 CAF852003:CAF852007 CKB852003:CKB852007 CTX852003:CTX852007 DDT852003:DDT852007 DNP852003:DNP852007 DXL852003:DXL852007 EHH852003:EHH852007 ERD852003:ERD852007 FAZ852003:FAZ852007 FKV852003:FKV852007 FUR852003:FUR852007 GEN852003:GEN852007 GOJ852003:GOJ852007 GYF852003:GYF852007 HIB852003:HIB852007 HRX852003:HRX852007 IBT852003:IBT852007 ILP852003:ILP852007 IVL852003:IVL852007 JFH852003:JFH852007 JPD852003:JPD852007 JYZ852003:JYZ852007 KIV852003:KIV852007 KSR852003:KSR852007 LCN852003:LCN852007 LMJ852003:LMJ852007 LWF852003:LWF852007 MGB852003:MGB852007 MPX852003:MPX852007 MZT852003:MZT852007 NJP852003:NJP852007 NTL852003:NTL852007 ODH852003:ODH852007 OND852003:OND852007 OWZ852003:OWZ852007 PGV852003:PGV852007 PQR852003:PQR852007 QAN852003:QAN852007 QKJ852003:QKJ852007 QUF852003:QUF852007 REB852003:REB852007 RNX852003:RNX852007 RXT852003:RXT852007 SHP852003:SHP852007 SRL852003:SRL852007 TBH852003:TBH852007 TLD852003:TLD852007 TUZ852003:TUZ852007 UEV852003:UEV852007 UOR852003:UOR852007 UYN852003:UYN852007 VIJ852003:VIJ852007 VSF852003:VSF852007 WCB852003:WCB852007 WLX852003:WLX852007 WVT852003:WVT852007 L917539:L917543 JH917539:JH917543 TD917539:TD917543 ACZ917539:ACZ917543 AMV917539:AMV917543 AWR917539:AWR917543 BGN917539:BGN917543 BQJ917539:BQJ917543 CAF917539:CAF917543 CKB917539:CKB917543 CTX917539:CTX917543 DDT917539:DDT917543 DNP917539:DNP917543 DXL917539:DXL917543 EHH917539:EHH917543 ERD917539:ERD917543 FAZ917539:FAZ917543 FKV917539:FKV917543 FUR917539:FUR917543 GEN917539:GEN917543 GOJ917539:GOJ917543 GYF917539:GYF917543 HIB917539:HIB917543 HRX917539:HRX917543 IBT917539:IBT917543 ILP917539:ILP917543 IVL917539:IVL917543 JFH917539:JFH917543 JPD917539:JPD917543 JYZ917539:JYZ917543 KIV917539:KIV917543 KSR917539:KSR917543 LCN917539:LCN917543 LMJ917539:LMJ917543 LWF917539:LWF917543 MGB917539:MGB917543 MPX917539:MPX917543 MZT917539:MZT917543 NJP917539:NJP917543 NTL917539:NTL917543 ODH917539:ODH917543 OND917539:OND917543 OWZ917539:OWZ917543 PGV917539:PGV917543 PQR917539:PQR917543 QAN917539:QAN917543 QKJ917539:QKJ917543 QUF917539:QUF917543 REB917539:REB917543 RNX917539:RNX917543 RXT917539:RXT917543 SHP917539:SHP917543 SRL917539:SRL917543 TBH917539:TBH917543 TLD917539:TLD917543 TUZ917539:TUZ917543 UEV917539:UEV917543 UOR917539:UOR917543 UYN917539:UYN917543 VIJ917539:VIJ917543 VSF917539:VSF917543 WCB917539:WCB917543 WLX917539:WLX917543 WVT917539:WVT917543 L983075:L983079 JH983075:JH983079 TD983075:TD983079 ACZ983075:ACZ983079 AMV983075:AMV983079 AWR983075:AWR983079 BGN983075:BGN983079 BQJ983075:BQJ983079 CAF983075:CAF983079 CKB983075:CKB983079 CTX983075:CTX983079 DDT983075:DDT983079 DNP983075:DNP983079 DXL983075:DXL983079 EHH983075:EHH983079 ERD983075:ERD983079 FAZ983075:FAZ983079 FKV983075:FKV983079 FUR983075:FUR983079 GEN983075:GEN983079 GOJ983075:GOJ983079 GYF983075:GYF983079 HIB983075:HIB983079 HRX983075:HRX983079 IBT983075:IBT983079 ILP983075:ILP983079 IVL983075:IVL983079 JFH983075:JFH983079 JPD983075:JPD983079 JYZ983075:JYZ983079 KIV983075:KIV983079 KSR983075:KSR983079 LCN983075:LCN983079 LMJ983075:LMJ983079 LWF983075:LWF983079 MGB983075:MGB983079 MPX983075:MPX983079 MZT983075:MZT983079 NJP983075:NJP983079 NTL983075:NTL983079 ODH983075:ODH983079 OND983075:OND983079 OWZ983075:OWZ983079 PGV983075:PGV983079 PQR983075:PQR983079 QAN983075:QAN983079 QKJ983075:QKJ983079 QUF983075:QUF983079 REB983075:REB983079 RNX983075:RNX983079 RXT983075:RXT983079 SHP983075:SHP983079 SRL983075:SRL983079 TBH983075:TBH983079 TLD983075:TLD983079 TUZ983075:TUZ983079 UEV983075:UEV983079 UOR983075:UOR983079 UYN983075:UYN983079 VIJ983075:VIJ983079 VSF983075:VSF983079 WCB983075:WCB983079 WLX983075:WLX983079 WVT983075:WVT983079 K98:K112 JG98:JG112 TC98:TC112 ACY98:ACY112 AMU98:AMU112 AWQ98:AWQ112 BGM98:BGM112 BQI98:BQI112 CAE98:CAE112 CKA98:CKA112 CTW98:CTW112 DDS98:DDS112 DNO98:DNO112 DXK98:DXK112 EHG98:EHG112 ERC98:ERC112 FAY98:FAY112 FKU98:FKU112 FUQ98:FUQ112 GEM98:GEM112 GOI98:GOI112 GYE98:GYE112 HIA98:HIA112 HRW98:HRW112 IBS98:IBS112 ILO98:ILO112 IVK98:IVK112 JFG98:JFG112 JPC98:JPC112 JYY98:JYY112 KIU98:KIU112 KSQ98:KSQ112 LCM98:LCM112 LMI98:LMI112 LWE98:LWE112 MGA98:MGA112 MPW98:MPW112 MZS98:MZS112 NJO98:NJO112 NTK98:NTK112 ODG98:ODG112 ONC98:ONC112 OWY98:OWY112 PGU98:PGU112 PQQ98:PQQ112 QAM98:QAM112 QKI98:QKI112 QUE98:QUE112 REA98:REA112 RNW98:RNW112 RXS98:RXS112 SHO98:SHO112 SRK98:SRK112 TBG98:TBG112 TLC98:TLC112 TUY98:TUY112 UEU98:UEU112 UOQ98:UOQ112 UYM98:UYM112 VII98:VII112 VSE98:VSE112 WCA98:WCA112 WLW98:WLW112 WVS98:WVS112 K65634:K65648 JG65634:JG65648 TC65634:TC65648 ACY65634:ACY65648 AMU65634:AMU65648 AWQ65634:AWQ65648 BGM65634:BGM65648 BQI65634:BQI65648 CAE65634:CAE65648 CKA65634:CKA65648 CTW65634:CTW65648 DDS65634:DDS65648 DNO65634:DNO65648 DXK65634:DXK65648 EHG65634:EHG65648 ERC65634:ERC65648 FAY65634:FAY65648 FKU65634:FKU65648 FUQ65634:FUQ65648 GEM65634:GEM65648 GOI65634:GOI65648 GYE65634:GYE65648 HIA65634:HIA65648 HRW65634:HRW65648 IBS65634:IBS65648 ILO65634:ILO65648 IVK65634:IVK65648 JFG65634:JFG65648 JPC65634:JPC65648 JYY65634:JYY65648 KIU65634:KIU65648 KSQ65634:KSQ65648 LCM65634:LCM65648 LMI65634:LMI65648 LWE65634:LWE65648 MGA65634:MGA65648 MPW65634:MPW65648 MZS65634:MZS65648 NJO65634:NJO65648 NTK65634:NTK65648 ODG65634:ODG65648 ONC65634:ONC65648 OWY65634:OWY65648 PGU65634:PGU65648 PQQ65634:PQQ65648 QAM65634:QAM65648 QKI65634:QKI65648 QUE65634:QUE65648 REA65634:REA65648 RNW65634:RNW65648 RXS65634:RXS65648 SHO65634:SHO65648 SRK65634:SRK65648 TBG65634:TBG65648 TLC65634:TLC65648 TUY65634:TUY65648 UEU65634:UEU65648 UOQ65634:UOQ65648 UYM65634:UYM65648 VII65634:VII65648 VSE65634:VSE65648 WCA65634:WCA65648 WLW65634:WLW65648 WVS65634:WVS65648 K131170:K131184 JG131170:JG131184 TC131170:TC131184 ACY131170:ACY131184 AMU131170:AMU131184 AWQ131170:AWQ131184 BGM131170:BGM131184 BQI131170:BQI131184 CAE131170:CAE131184 CKA131170:CKA131184 CTW131170:CTW131184 DDS131170:DDS131184 DNO131170:DNO131184 DXK131170:DXK131184 EHG131170:EHG131184 ERC131170:ERC131184 FAY131170:FAY131184 FKU131170:FKU131184 FUQ131170:FUQ131184 GEM131170:GEM131184 GOI131170:GOI131184 GYE131170:GYE131184 HIA131170:HIA131184 HRW131170:HRW131184 IBS131170:IBS131184 ILO131170:ILO131184 IVK131170:IVK131184 JFG131170:JFG131184 JPC131170:JPC131184 JYY131170:JYY131184 KIU131170:KIU131184 KSQ131170:KSQ131184 LCM131170:LCM131184 LMI131170:LMI131184 LWE131170:LWE131184 MGA131170:MGA131184 MPW131170:MPW131184 MZS131170:MZS131184 NJO131170:NJO131184 NTK131170:NTK131184 ODG131170:ODG131184 ONC131170:ONC131184 OWY131170:OWY131184 PGU131170:PGU131184 PQQ131170:PQQ131184 QAM131170:QAM131184 QKI131170:QKI131184 QUE131170:QUE131184 REA131170:REA131184 RNW131170:RNW131184 RXS131170:RXS131184 SHO131170:SHO131184 SRK131170:SRK131184 TBG131170:TBG131184 TLC131170:TLC131184 TUY131170:TUY131184 UEU131170:UEU131184 UOQ131170:UOQ131184 UYM131170:UYM131184 VII131170:VII131184 VSE131170:VSE131184 WCA131170:WCA131184 WLW131170:WLW131184 WVS131170:WVS131184 K196706:K196720 JG196706:JG196720 TC196706:TC196720 ACY196706:ACY196720 AMU196706:AMU196720 AWQ196706:AWQ196720 BGM196706:BGM196720 BQI196706:BQI196720 CAE196706:CAE196720 CKA196706:CKA196720 CTW196706:CTW196720 DDS196706:DDS196720 DNO196706:DNO196720 DXK196706:DXK196720 EHG196706:EHG196720 ERC196706:ERC196720 FAY196706:FAY196720 FKU196706:FKU196720 FUQ196706:FUQ196720 GEM196706:GEM196720 GOI196706:GOI196720 GYE196706:GYE196720 HIA196706:HIA196720 HRW196706:HRW196720 IBS196706:IBS196720 ILO196706:ILO196720 IVK196706:IVK196720 JFG196706:JFG196720 JPC196706:JPC196720 JYY196706:JYY196720 KIU196706:KIU196720 KSQ196706:KSQ196720 LCM196706:LCM196720 LMI196706:LMI196720 LWE196706:LWE196720 MGA196706:MGA196720 MPW196706:MPW196720 MZS196706:MZS196720 NJO196706:NJO196720 NTK196706:NTK196720 ODG196706:ODG196720 ONC196706:ONC196720 OWY196706:OWY196720 PGU196706:PGU196720 PQQ196706:PQQ196720 QAM196706:QAM196720 QKI196706:QKI196720 QUE196706:QUE196720 REA196706:REA196720 RNW196706:RNW196720 RXS196706:RXS196720 SHO196706:SHO196720 SRK196706:SRK196720 TBG196706:TBG196720 TLC196706:TLC196720 TUY196706:TUY196720 UEU196706:UEU196720 UOQ196706:UOQ196720 UYM196706:UYM196720 VII196706:VII196720 VSE196706:VSE196720 WCA196706:WCA196720 WLW196706:WLW196720 WVS196706:WVS196720 K262242:K262256 JG262242:JG262256 TC262242:TC262256 ACY262242:ACY262256 AMU262242:AMU262256 AWQ262242:AWQ262256 BGM262242:BGM262256 BQI262242:BQI262256 CAE262242:CAE262256 CKA262242:CKA262256 CTW262242:CTW262256 DDS262242:DDS262256 DNO262242:DNO262256 DXK262242:DXK262256 EHG262242:EHG262256 ERC262242:ERC262256 FAY262242:FAY262256 FKU262242:FKU262256 FUQ262242:FUQ262256 GEM262242:GEM262256 GOI262242:GOI262256 GYE262242:GYE262256 HIA262242:HIA262256 HRW262242:HRW262256 IBS262242:IBS262256 ILO262242:ILO262256 IVK262242:IVK262256 JFG262242:JFG262256 JPC262242:JPC262256 JYY262242:JYY262256 KIU262242:KIU262256 KSQ262242:KSQ262256 LCM262242:LCM262256 LMI262242:LMI262256 LWE262242:LWE262256 MGA262242:MGA262256 MPW262242:MPW262256 MZS262242:MZS262256 NJO262242:NJO262256 NTK262242:NTK262256 ODG262242:ODG262256 ONC262242:ONC262256 OWY262242:OWY262256 PGU262242:PGU262256 PQQ262242:PQQ262256 QAM262242:QAM262256 QKI262242:QKI262256 QUE262242:QUE262256 REA262242:REA262256 RNW262242:RNW262256 RXS262242:RXS262256 SHO262242:SHO262256 SRK262242:SRK262256 TBG262242:TBG262256 TLC262242:TLC262256 TUY262242:TUY262256 UEU262242:UEU262256 UOQ262242:UOQ262256 UYM262242:UYM262256 VII262242:VII262256 VSE262242:VSE262256 WCA262242:WCA262256 WLW262242:WLW262256 WVS262242:WVS262256 K327778:K327792 JG327778:JG327792 TC327778:TC327792 ACY327778:ACY327792 AMU327778:AMU327792 AWQ327778:AWQ327792 BGM327778:BGM327792 BQI327778:BQI327792 CAE327778:CAE327792 CKA327778:CKA327792 CTW327778:CTW327792 DDS327778:DDS327792 DNO327778:DNO327792 DXK327778:DXK327792 EHG327778:EHG327792 ERC327778:ERC327792 FAY327778:FAY327792 FKU327778:FKU327792 FUQ327778:FUQ327792 GEM327778:GEM327792 GOI327778:GOI327792 GYE327778:GYE327792 HIA327778:HIA327792 HRW327778:HRW327792 IBS327778:IBS327792 ILO327778:ILO327792 IVK327778:IVK327792 JFG327778:JFG327792 JPC327778:JPC327792 JYY327778:JYY327792 KIU327778:KIU327792 KSQ327778:KSQ327792 LCM327778:LCM327792 LMI327778:LMI327792 LWE327778:LWE327792 MGA327778:MGA327792 MPW327778:MPW327792 MZS327778:MZS327792 NJO327778:NJO327792 NTK327778:NTK327792 ODG327778:ODG327792 ONC327778:ONC327792 OWY327778:OWY327792 PGU327778:PGU327792 PQQ327778:PQQ327792 QAM327778:QAM327792 QKI327778:QKI327792 QUE327778:QUE327792 REA327778:REA327792 RNW327778:RNW327792 RXS327778:RXS327792 SHO327778:SHO327792 SRK327778:SRK327792 TBG327778:TBG327792 TLC327778:TLC327792 TUY327778:TUY327792 UEU327778:UEU327792 UOQ327778:UOQ327792 UYM327778:UYM327792 VII327778:VII327792 VSE327778:VSE327792 WCA327778:WCA327792 WLW327778:WLW327792 WVS327778:WVS327792 K393314:K393328 JG393314:JG393328 TC393314:TC393328 ACY393314:ACY393328 AMU393314:AMU393328 AWQ393314:AWQ393328 BGM393314:BGM393328 BQI393314:BQI393328 CAE393314:CAE393328 CKA393314:CKA393328 CTW393314:CTW393328 DDS393314:DDS393328 DNO393314:DNO393328 DXK393314:DXK393328 EHG393314:EHG393328 ERC393314:ERC393328 FAY393314:FAY393328 FKU393314:FKU393328 FUQ393314:FUQ393328 GEM393314:GEM393328 GOI393314:GOI393328 GYE393314:GYE393328 HIA393314:HIA393328 HRW393314:HRW393328 IBS393314:IBS393328 ILO393314:ILO393328 IVK393314:IVK393328 JFG393314:JFG393328 JPC393314:JPC393328 JYY393314:JYY393328 KIU393314:KIU393328 KSQ393314:KSQ393328 LCM393314:LCM393328 LMI393314:LMI393328 LWE393314:LWE393328 MGA393314:MGA393328 MPW393314:MPW393328 MZS393314:MZS393328 NJO393314:NJO393328 NTK393314:NTK393328 ODG393314:ODG393328 ONC393314:ONC393328 OWY393314:OWY393328 PGU393314:PGU393328 PQQ393314:PQQ393328 QAM393314:QAM393328 QKI393314:QKI393328 QUE393314:QUE393328 REA393314:REA393328 RNW393314:RNW393328 RXS393314:RXS393328 SHO393314:SHO393328 SRK393314:SRK393328 TBG393314:TBG393328 TLC393314:TLC393328 TUY393314:TUY393328 UEU393314:UEU393328 UOQ393314:UOQ393328 UYM393314:UYM393328 VII393314:VII393328 VSE393314:VSE393328 WCA393314:WCA393328 WLW393314:WLW393328 WVS393314:WVS393328 K458850:K458864 JG458850:JG458864 TC458850:TC458864 ACY458850:ACY458864 AMU458850:AMU458864 AWQ458850:AWQ458864 BGM458850:BGM458864 BQI458850:BQI458864 CAE458850:CAE458864 CKA458850:CKA458864 CTW458850:CTW458864 DDS458850:DDS458864 DNO458850:DNO458864 DXK458850:DXK458864 EHG458850:EHG458864 ERC458850:ERC458864 FAY458850:FAY458864 FKU458850:FKU458864 FUQ458850:FUQ458864 GEM458850:GEM458864 GOI458850:GOI458864 GYE458850:GYE458864 HIA458850:HIA458864 HRW458850:HRW458864 IBS458850:IBS458864 ILO458850:ILO458864 IVK458850:IVK458864 JFG458850:JFG458864 JPC458850:JPC458864 JYY458850:JYY458864 KIU458850:KIU458864 KSQ458850:KSQ458864 LCM458850:LCM458864 LMI458850:LMI458864 LWE458850:LWE458864 MGA458850:MGA458864 MPW458850:MPW458864 MZS458850:MZS458864 NJO458850:NJO458864 NTK458850:NTK458864 ODG458850:ODG458864 ONC458850:ONC458864 OWY458850:OWY458864 PGU458850:PGU458864 PQQ458850:PQQ458864 QAM458850:QAM458864 QKI458850:QKI458864 QUE458850:QUE458864 REA458850:REA458864 RNW458850:RNW458864 RXS458850:RXS458864 SHO458850:SHO458864 SRK458850:SRK458864 TBG458850:TBG458864 TLC458850:TLC458864 TUY458850:TUY458864 UEU458850:UEU458864 UOQ458850:UOQ458864 UYM458850:UYM458864 VII458850:VII458864 VSE458850:VSE458864 WCA458850:WCA458864 WLW458850:WLW458864 WVS458850:WVS458864 K524386:K524400 JG524386:JG524400 TC524386:TC524400 ACY524386:ACY524400 AMU524386:AMU524400 AWQ524386:AWQ524400 BGM524386:BGM524400 BQI524386:BQI524400 CAE524386:CAE524400 CKA524386:CKA524400 CTW524386:CTW524400 DDS524386:DDS524400 DNO524386:DNO524400 DXK524386:DXK524400 EHG524386:EHG524400 ERC524386:ERC524400 FAY524386:FAY524400 FKU524386:FKU524400 FUQ524386:FUQ524400 GEM524386:GEM524400 GOI524386:GOI524400 GYE524386:GYE524400 HIA524386:HIA524400 HRW524386:HRW524400 IBS524386:IBS524400 ILO524386:ILO524400 IVK524386:IVK524400 JFG524386:JFG524400 JPC524386:JPC524400 JYY524386:JYY524400 KIU524386:KIU524400 KSQ524386:KSQ524400 LCM524386:LCM524400 LMI524386:LMI524400 LWE524386:LWE524400 MGA524386:MGA524400 MPW524386:MPW524400 MZS524386:MZS524400 NJO524386:NJO524400 NTK524386:NTK524400 ODG524386:ODG524400 ONC524386:ONC524400 OWY524386:OWY524400 PGU524386:PGU524400 PQQ524386:PQQ524400 QAM524386:QAM524400 QKI524386:QKI524400 QUE524386:QUE524400 REA524386:REA524400 RNW524386:RNW524400 RXS524386:RXS524400 SHO524386:SHO524400 SRK524386:SRK524400 TBG524386:TBG524400 TLC524386:TLC524400 TUY524386:TUY524400 UEU524386:UEU524400 UOQ524386:UOQ524400 UYM524386:UYM524400 VII524386:VII524400 VSE524386:VSE524400 WCA524386:WCA524400 WLW524386:WLW524400 WVS524386:WVS524400 K589922:K589936 JG589922:JG589936 TC589922:TC589936 ACY589922:ACY589936 AMU589922:AMU589936 AWQ589922:AWQ589936 BGM589922:BGM589936 BQI589922:BQI589936 CAE589922:CAE589936 CKA589922:CKA589936 CTW589922:CTW589936 DDS589922:DDS589936 DNO589922:DNO589936 DXK589922:DXK589936 EHG589922:EHG589936 ERC589922:ERC589936 FAY589922:FAY589936 FKU589922:FKU589936 FUQ589922:FUQ589936 GEM589922:GEM589936 GOI589922:GOI589936 GYE589922:GYE589936 HIA589922:HIA589936 HRW589922:HRW589936 IBS589922:IBS589936 ILO589922:ILO589936 IVK589922:IVK589936 JFG589922:JFG589936 JPC589922:JPC589936 JYY589922:JYY589936 KIU589922:KIU589936 KSQ589922:KSQ589936 LCM589922:LCM589936 LMI589922:LMI589936 LWE589922:LWE589936 MGA589922:MGA589936 MPW589922:MPW589936 MZS589922:MZS589936 NJO589922:NJO589936 NTK589922:NTK589936 ODG589922:ODG589936 ONC589922:ONC589936 OWY589922:OWY589936 PGU589922:PGU589936 PQQ589922:PQQ589936 QAM589922:QAM589936 QKI589922:QKI589936 QUE589922:QUE589936 REA589922:REA589936 RNW589922:RNW589936 RXS589922:RXS589936 SHO589922:SHO589936 SRK589922:SRK589936 TBG589922:TBG589936 TLC589922:TLC589936 TUY589922:TUY589936 UEU589922:UEU589936 UOQ589922:UOQ589936 UYM589922:UYM589936 VII589922:VII589936 VSE589922:VSE589936 WCA589922:WCA589936 WLW589922:WLW589936 WVS589922:WVS589936 K655458:K655472 JG655458:JG655472 TC655458:TC655472 ACY655458:ACY655472 AMU655458:AMU655472 AWQ655458:AWQ655472 BGM655458:BGM655472 BQI655458:BQI655472 CAE655458:CAE655472 CKA655458:CKA655472 CTW655458:CTW655472 DDS655458:DDS655472 DNO655458:DNO655472 DXK655458:DXK655472 EHG655458:EHG655472 ERC655458:ERC655472 FAY655458:FAY655472 FKU655458:FKU655472 FUQ655458:FUQ655472 GEM655458:GEM655472 GOI655458:GOI655472 GYE655458:GYE655472 HIA655458:HIA655472 HRW655458:HRW655472 IBS655458:IBS655472 ILO655458:ILO655472 IVK655458:IVK655472 JFG655458:JFG655472 JPC655458:JPC655472 JYY655458:JYY655472 KIU655458:KIU655472 KSQ655458:KSQ655472 LCM655458:LCM655472 LMI655458:LMI655472 LWE655458:LWE655472 MGA655458:MGA655472 MPW655458:MPW655472 MZS655458:MZS655472 NJO655458:NJO655472 NTK655458:NTK655472 ODG655458:ODG655472 ONC655458:ONC655472 OWY655458:OWY655472 PGU655458:PGU655472 PQQ655458:PQQ655472 QAM655458:QAM655472 QKI655458:QKI655472 QUE655458:QUE655472 REA655458:REA655472 RNW655458:RNW655472 RXS655458:RXS655472 SHO655458:SHO655472 SRK655458:SRK655472 TBG655458:TBG655472 TLC655458:TLC655472 TUY655458:TUY655472 UEU655458:UEU655472 UOQ655458:UOQ655472 UYM655458:UYM655472 VII655458:VII655472 VSE655458:VSE655472 WCA655458:WCA655472 WLW655458:WLW655472 WVS655458:WVS655472 K720994:K721008 JG720994:JG721008 TC720994:TC721008 ACY720994:ACY721008 AMU720994:AMU721008 AWQ720994:AWQ721008 BGM720994:BGM721008 BQI720994:BQI721008 CAE720994:CAE721008 CKA720994:CKA721008 CTW720994:CTW721008 DDS720994:DDS721008 DNO720994:DNO721008 DXK720994:DXK721008 EHG720994:EHG721008 ERC720994:ERC721008 FAY720994:FAY721008 FKU720994:FKU721008 FUQ720994:FUQ721008 GEM720994:GEM721008 GOI720994:GOI721008 GYE720994:GYE721008 HIA720994:HIA721008 HRW720994:HRW721008 IBS720994:IBS721008 ILO720994:ILO721008 IVK720994:IVK721008 JFG720994:JFG721008 JPC720994:JPC721008 JYY720994:JYY721008 KIU720994:KIU721008 KSQ720994:KSQ721008 LCM720994:LCM721008 LMI720994:LMI721008 LWE720994:LWE721008 MGA720994:MGA721008 MPW720994:MPW721008 MZS720994:MZS721008 NJO720994:NJO721008 NTK720994:NTK721008 ODG720994:ODG721008 ONC720994:ONC721008 OWY720994:OWY721008 PGU720994:PGU721008 PQQ720994:PQQ721008 QAM720994:QAM721008 QKI720994:QKI721008 QUE720994:QUE721008 REA720994:REA721008 RNW720994:RNW721008 RXS720994:RXS721008 SHO720994:SHO721008 SRK720994:SRK721008 TBG720994:TBG721008 TLC720994:TLC721008 TUY720994:TUY721008 UEU720994:UEU721008 UOQ720994:UOQ721008 UYM720994:UYM721008 VII720994:VII721008 VSE720994:VSE721008 WCA720994:WCA721008 WLW720994:WLW721008 WVS720994:WVS721008 K786530:K786544 JG786530:JG786544 TC786530:TC786544 ACY786530:ACY786544 AMU786530:AMU786544 AWQ786530:AWQ786544 BGM786530:BGM786544 BQI786530:BQI786544 CAE786530:CAE786544 CKA786530:CKA786544 CTW786530:CTW786544 DDS786530:DDS786544 DNO786530:DNO786544 DXK786530:DXK786544 EHG786530:EHG786544 ERC786530:ERC786544 FAY786530:FAY786544 FKU786530:FKU786544 FUQ786530:FUQ786544 GEM786530:GEM786544 GOI786530:GOI786544 GYE786530:GYE786544 HIA786530:HIA786544 HRW786530:HRW786544 IBS786530:IBS786544 ILO786530:ILO786544 IVK786530:IVK786544 JFG786530:JFG786544 JPC786530:JPC786544 JYY786530:JYY786544 KIU786530:KIU786544 KSQ786530:KSQ786544 LCM786530:LCM786544 LMI786530:LMI786544 LWE786530:LWE786544 MGA786530:MGA786544 MPW786530:MPW786544 MZS786530:MZS786544 NJO786530:NJO786544 NTK786530:NTK786544 ODG786530:ODG786544 ONC786530:ONC786544 OWY786530:OWY786544 PGU786530:PGU786544 PQQ786530:PQQ786544 QAM786530:QAM786544 QKI786530:QKI786544 QUE786530:QUE786544 REA786530:REA786544 RNW786530:RNW786544 RXS786530:RXS786544 SHO786530:SHO786544 SRK786530:SRK786544 TBG786530:TBG786544 TLC786530:TLC786544 TUY786530:TUY786544 UEU786530:UEU786544 UOQ786530:UOQ786544 UYM786530:UYM786544 VII786530:VII786544 VSE786530:VSE786544 WCA786530:WCA786544 WLW786530:WLW786544 WVS786530:WVS786544 K852066:K852080 JG852066:JG852080 TC852066:TC852080 ACY852066:ACY852080 AMU852066:AMU852080 AWQ852066:AWQ852080 BGM852066:BGM852080 BQI852066:BQI852080 CAE852066:CAE852080 CKA852066:CKA852080 CTW852066:CTW852080 DDS852066:DDS852080 DNO852066:DNO852080 DXK852066:DXK852080 EHG852066:EHG852080 ERC852066:ERC852080 FAY852066:FAY852080 FKU852066:FKU852080 FUQ852066:FUQ852080 GEM852066:GEM852080 GOI852066:GOI852080 GYE852066:GYE852080 HIA852066:HIA852080 HRW852066:HRW852080 IBS852066:IBS852080 ILO852066:ILO852080 IVK852066:IVK852080 JFG852066:JFG852080 JPC852066:JPC852080 JYY852066:JYY852080 KIU852066:KIU852080 KSQ852066:KSQ852080 LCM852066:LCM852080 LMI852066:LMI852080 LWE852066:LWE852080 MGA852066:MGA852080 MPW852066:MPW852080 MZS852066:MZS852080 NJO852066:NJO852080 NTK852066:NTK852080 ODG852066:ODG852080 ONC852066:ONC852080 OWY852066:OWY852080 PGU852066:PGU852080 PQQ852066:PQQ852080 QAM852066:QAM852080 QKI852066:QKI852080 QUE852066:QUE852080 REA852066:REA852080 RNW852066:RNW852080 RXS852066:RXS852080 SHO852066:SHO852080 SRK852066:SRK852080 TBG852066:TBG852080 TLC852066:TLC852080 TUY852066:TUY852080 UEU852066:UEU852080 UOQ852066:UOQ852080 UYM852066:UYM852080 VII852066:VII852080 VSE852066:VSE852080 WCA852066:WCA852080 WLW852066:WLW852080 WVS852066:WVS852080 K917602:K917616 JG917602:JG917616 TC917602:TC917616 ACY917602:ACY917616 AMU917602:AMU917616 AWQ917602:AWQ917616 BGM917602:BGM917616 BQI917602:BQI917616 CAE917602:CAE917616 CKA917602:CKA917616 CTW917602:CTW917616 DDS917602:DDS917616 DNO917602:DNO917616 DXK917602:DXK917616 EHG917602:EHG917616 ERC917602:ERC917616 FAY917602:FAY917616 FKU917602:FKU917616 FUQ917602:FUQ917616 GEM917602:GEM917616 GOI917602:GOI917616 GYE917602:GYE917616 HIA917602:HIA917616 HRW917602:HRW917616 IBS917602:IBS917616 ILO917602:ILO917616 IVK917602:IVK917616 JFG917602:JFG917616 JPC917602:JPC917616 JYY917602:JYY917616 KIU917602:KIU917616 KSQ917602:KSQ917616 LCM917602:LCM917616 LMI917602:LMI917616 LWE917602:LWE917616 MGA917602:MGA917616 MPW917602:MPW917616 MZS917602:MZS917616 NJO917602:NJO917616 NTK917602:NTK917616 ODG917602:ODG917616 ONC917602:ONC917616 OWY917602:OWY917616 PGU917602:PGU917616 PQQ917602:PQQ917616 QAM917602:QAM917616 QKI917602:QKI917616 QUE917602:QUE917616 REA917602:REA917616 RNW917602:RNW917616 RXS917602:RXS917616 SHO917602:SHO917616 SRK917602:SRK917616 TBG917602:TBG917616 TLC917602:TLC917616 TUY917602:TUY917616 UEU917602:UEU917616 UOQ917602:UOQ917616 UYM917602:UYM917616 VII917602:VII917616 VSE917602:VSE917616 WCA917602:WCA917616 WLW917602:WLW917616 WVS917602:WVS917616 K983138:K983152 JG983138:JG983152 TC983138:TC983152 ACY983138:ACY983152 AMU983138:AMU983152 AWQ983138:AWQ983152 BGM983138:BGM983152 BQI983138:BQI983152 CAE983138:CAE983152 CKA983138:CKA983152 CTW983138:CTW983152 DDS983138:DDS983152 DNO983138:DNO983152 DXK983138:DXK983152 EHG983138:EHG983152 ERC983138:ERC983152 FAY983138:FAY983152 FKU983138:FKU983152 FUQ983138:FUQ983152 GEM983138:GEM983152 GOI983138:GOI983152 GYE983138:GYE983152 HIA983138:HIA983152 HRW983138:HRW983152 IBS983138:IBS983152 ILO983138:ILO983152 IVK983138:IVK983152 JFG983138:JFG983152 JPC983138:JPC983152 JYY983138:JYY983152 KIU983138:KIU983152 KSQ983138:KSQ983152 LCM983138:LCM983152 LMI983138:LMI983152 LWE983138:LWE983152 MGA983138:MGA983152 MPW983138:MPW983152 MZS983138:MZS983152 NJO983138:NJO983152 NTK983138:NTK983152 ODG983138:ODG983152 ONC983138:ONC983152 OWY983138:OWY983152 PGU983138:PGU983152 PQQ983138:PQQ983152 QAM983138:QAM983152 QKI983138:QKI983152 QUE983138:QUE983152 REA983138:REA983152 RNW983138:RNW983152 RXS983138:RXS983152 SHO983138:SHO983152 SRK983138:SRK983152 TBG983138:TBG983152 TLC983138:TLC983152 TUY983138:TUY983152 UEU983138:UEU983152 UOQ983138:UOQ983152 UYM983138:UYM983152 VII983138:VII983152 VSE983138:VSE983152 WCA983138:WCA983152 WLW983138:WLW983152 WVS983138:WVS983152" xr:uid="{212BD460-CA5F-4C03-9353-47949F101BB5}"/>
  </dataValidations>
  <pageMargins left="0" right="0" top="0" bottom="0" header="0" footer="0"/>
  <pageSetup paperSize="8" scale="65" orientation="portrait" r:id="rId1"/>
  <legacy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B29C-79CA-473B-A07A-1ED511A47630}">
  <sheetPr>
    <tabColor theme="1" tint="0.499984740745262"/>
  </sheetPr>
  <dimension ref="A2:R140"/>
  <sheetViews>
    <sheetView topLeftCell="G4" zoomScale="85" zoomScaleNormal="85" workbookViewId="0">
      <selection activeCell="K17" sqref="K17"/>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6.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6.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6.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6.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6.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6.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6.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6.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6.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6.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6.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6.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6.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6.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6.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6.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6.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6.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6.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6.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6.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6.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6.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6.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6.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6.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6.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6.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6.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6.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6.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6.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6.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6.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6.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6.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6.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6.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6.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6.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6.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6.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6.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6.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6.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6.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6.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6.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6.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6.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6.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6.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6.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6.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6.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6.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6.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6.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6.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6.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6.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6.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6.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6.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998700</v>
      </c>
    </row>
    <row r="3" spans="1:18" ht="20.100000000000001" customHeight="1">
      <c r="C3" s="2" t="s">
        <v>3</v>
      </c>
      <c r="D3" s="2"/>
      <c r="E3" s="2"/>
      <c r="F3" s="13" t="s">
        <v>2638</v>
      </c>
      <c r="I3" s="1304" t="s">
        <v>5198</v>
      </c>
      <c r="J3" s="1304"/>
      <c r="K3" s="1304"/>
      <c r="L3" s="1304"/>
    </row>
    <row r="4" spans="1:18" ht="20.100000000000001" customHeight="1">
      <c r="C4" s="2" t="s">
        <v>1516</v>
      </c>
      <c r="D4" s="2"/>
      <c r="E4" s="2"/>
      <c r="F4" s="13" t="s">
        <v>5199</v>
      </c>
      <c r="I4" s="1304"/>
      <c r="J4" s="1304"/>
      <c r="K4" s="1304"/>
      <c r="L4" s="1304"/>
    </row>
    <row r="5" spans="1:18" ht="20.100000000000001" customHeight="1">
      <c r="C5" s="2" t="s">
        <v>8</v>
      </c>
      <c r="D5" s="2"/>
      <c r="E5" s="2"/>
      <c r="F5" s="18">
        <v>45873</v>
      </c>
      <c r="H5" s="932" t="s">
        <v>9</v>
      </c>
      <c r="I5" s="1306"/>
      <c r="J5" s="1490"/>
      <c r="K5" s="2061" t="s">
        <v>5200</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5039</v>
      </c>
      <c r="G11" s="398">
        <v>1</v>
      </c>
      <c r="H11" s="28">
        <v>840000</v>
      </c>
      <c r="I11" s="636">
        <f t="shared" ref="I11:I17" si="0">G11*H11</f>
        <v>840000</v>
      </c>
      <c r="J11" s="31"/>
      <c r="K11" s="73" t="s">
        <v>3209</v>
      </c>
      <c r="L11" s="73" t="s">
        <v>4982</v>
      </c>
      <c r="M11" s="27"/>
      <c r="N11" s="32">
        <v>45818</v>
      </c>
      <c r="O11" s="28"/>
      <c r="P11" s="40" t="s">
        <v>4983</v>
      </c>
      <c r="Q11" s="32"/>
      <c r="R11" s="33"/>
    </row>
    <row r="12" spans="1:18" s="4" customFormat="1" ht="19.7" customHeight="1">
      <c r="A12" s="398"/>
      <c r="B12" s="1278">
        <v>2</v>
      </c>
      <c r="C12" s="1078">
        <f t="shared" ref="C12:C17" si="1">+C11+1</f>
        <v>2</v>
      </c>
      <c r="D12" s="396" t="s">
        <v>309</v>
      </c>
      <c r="E12" s="28" t="s">
        <v>309</v>
      </c>
      <c r="F12" s="73" t="s">
        <v>5184</v>
      </c>
      <c r="G12" s="398">
        <v>1</v>
      </c>
      <c r="H12" s="28">
        <v>31000</v>
      </c>
      <c r="I12" s="636">
        <f t="shared" si="0"/>
        <v>31000</v>
      </c>
      <c r="J12" s="31"/>
      <c r="K12" s="73" t="s">
        <v>5184</v>
      </c>
      <c r="L12" s="73"/>
      <c r="M12" s="27"/>
      <c r="N12" s="32">
        <v>45818</v>
      </c>
      <c r="O12" s="28"/>
      <c r="P12" s="40" t="s">
        <v>4983</v>
      </c>
      <c r="Q12" s="32"/>
      <c r="R12" s="33"/>
    </row>
    <row r="13" spans="1:18" s="4" customFormat="1" ht="19.7" customHeight="1">
      <c r="A13" s="398" t="s">
        <v>3207</v>
      </c>
      <c r="B13" s="112">
        <v>4</v>
      </c>
      <c r="C13" s="1078">
        <f t="shared" si="1"/>
        <v>3</v>
      </c>
      <c r="D13" s="396" t="s">
        <v>309</v>
      </c>
      <c r="E13" s="28" t="s">
        <v>309</v>
      </c>
      <c r="F13" s="73" t="s">
        <v>3212</v>
      </c>
      <c r="G13" s="398">
        <v>1</v>
      </c>
      <c r="H13" s="28">
        <v>62000</v>
      </c>
      <c r="I13" s="636">
        <f t="shared" si="0"/>
        <v>62000</v>
      </c>
      <c r="J13" s="31"/>
      <c r="K13" s="73" t="s">
        <v>3213</v>
      </c>
      <c r="L13" s="27"/>
      <c r="M13" s="27"/>
      <c r="N13" s="32">
        <v>45818</v>
      </c>
      <c r="O13" s="28"/>
      <c r="P13" s="40" t="s">
        <v>4983</v>
      </c>
      <c r="Q13" s="32"/>
      <c r="R13" s="33"/>
    </row>
    <row r="14" spans="1:18" s="4" customFormat="1" ht="19.7" customHeight="1">
      <c r="A14" s="398" t="s">
        <v>3207</v>
      </c>
      <c r="B14" s="398">
        <v>1</v>
      </c>
      <c r="C14" s="1078">
        <f t="shared" si="1"/>
        <v>4</v>
      </c>
      <c r="D14" s="396" t="s">
        <v>309</v>
      </c>
      <c r="E14" s="28" t="s">
        <v>309</v>
      </c>
      <c r="F14" s="73" t="s">
        <v>4984</v>
      </c>
      <c r="G14" s="398">
        <v>2</v>
      </c>
      <c r="H14" s="28">
        <v>700</v>
      </c>
      <c r="I14" s="636">
        <f t="shared" si="0"/>
        <v>1400</v>
      </c>
      <c r="J14" s="31"/>
      <c r="K14" s="73" t="s">
        <v>4984</v>
      </c>
      <c r="L14" s="27"/>
      <c r="M14" s="27"/>
      <c r="N14" s="32">
        <v>45818</v>
      </c>
      <c r="O14" s="28"/>
      <c r="P14" s="40" t="s">
        <v>4983</v>
      </c>
      <c r="Q14" s="32"/>
      <c r="R14" s="33"/>
    </row>
    <row r="15" spans="1:18" s="4" customFormat="1" ht="19.7" customHeight="1">
      <c r="A15" s="398" t="s">
        <v>3207</v>
      </c>
      <c r="B15" s="1494">
        <v>3</v>
      </c>
      <c r="C15" s="1078">
        <f t="shared" si="1"/>
        <v>5</v>
      </c>
      <c r="D15" s="396" t="s">
        <v>309</v>
      </c>
      <c r="E15" s="28" t="s">
        <v>309</v>
      </c>
      <c r="F15" s="1495" t="s">
        <v>3214</v>
      </c>
      <c r="G15" s="398">
        <v>1</v>
      </c>
      <c r="H15" s="28">
        <v>50000</v>
      </c>
      <c r="I15" s="636">
        <f t="shared" si="0"/>
        <v>50000</v>
      </c>
      <c r="J15" s="31"/>
      <c r="K15" s="73" t="s">
        <v>1528</v>
      </c>
      <c r="L15" s="358"/>
      <c r="M15" s="27"/>
      <c r="N15" s="32">
        <v>45818</v>
      </c>
      <c r="O15" s="28"/>
      <c r="P15" s="40" t="s">
        <v>4983</v>
      </c>
      <c r="Q15" s="32"/>
      <c r="R15" s="33"/>
    </row>
    <row r="16" spans="1:18" s="4" customFormat="1" ht="19.7" customHeight="1">
      <c r="A16" s="398" t="s">
        <v>3207</v>
      </c>
      <c r="B16" s="313">
        <v>9</v>
      </c>
      <c r="C16" s="1078">
        <f t="shared" si="1"/>
        <v>6</v>
      </c>
      <c r="D16" s="396" t="s">
        <v>309</v>
      </c>
      <c r="E16" s="28" t="s">
        <v>309</v>
      </c>
      <c r="F16" s="320" t="s">
        <v>3215</v>
      </c>
      <c r="G16" s="405">
        <v>1</v>
      </c>
      <c r="H16" s="1496">
        <v>2300</v>
      </c>
      <c r="I16" s="636">
        <f t="shared" si="0"/>
        <v>2300</v>
      </c>
      <c r="J16" s="317"/>
      <c r="K16" s="1" t="s">
        <v>3216</v>
      </c>
      <c r="L16" s="358"/>
      <c r="M16" s="27"/>
      <c r="N16" s="32">
        <v>45818</v>
      </c>
      <c r="O16" s="28"/>
      <c r="P16" s="40" t="s">
        <v>4983</v>
      </c>
      <c r="Q16" s="32"/>
      <c r="R16" s="33"/>
    </row>
    <row r="17" spans="1:18" s="4" customFormat="1" ht="19.7" customHeight="1">
      <c r="A17" s="398" t="s">
        <v>3207</v>
      </c>
      <c r="B17" s="398">
        <v>1</v>
      </c>
      <c r="C17" s="1078">
        <f t="shared" si="1"/>
        <v>7</v>
      </c>
      <c r="D17" s="396" t="s">
        <v>309</v>
      </c>
      <c r="E17" s="28" t="s">
        <v>309</v>
      </c>
      <c r="F17" s="304" t="s">
        <v>1529</v>
      </c>
      <c r="G17" s="422">
        <v>1</v>
      </c>
      <c r="H17" s="256">
        <v>12000</v>
      </c>
      <c r="I17" s="636">
        <f t="shared" si="0"/>
        <v>12000</v>
      </c>
      <c r="J17" s="31"/>
      <c r="K17" s="1559" t="s">
        <v>4985</v>
      </c>
      <c r="L17" s="27"/>
      <c r="M17" s="27"/>
      <c r="N17" s="32"/>
      <c r="O17" s="28"/>
      <c r="P17" s="40"/>
      <c r="Q17" s="32"/>
      <c r="R17" s="33"/>
    </row>
    <row r="18" spans="1:18" s="4" customFormat="1" ht="19.7" customHeight="1">
      <c r="A18" s="27"/>
      <c r="B18" s="27"/>
      <c r="C18" s="28"/>
      <c r="D18" s="299"/>
      <c r="E18" s="299"/>
      <c r="F18" s="78"/>
      <c r="G18" s="1497"/>
      <c r="H18" s="256"/>
      <c r="I18" s="950"/>
      <c r="J18" s="217"/>
      <c r="K18" s="935"/>
      <c r="L18" s="27"/>
      <c r="M18" s="27"/>
      <c r="N18" s="32"/>
      <c r="O18" s="28"/>
      <c r="P18" s="40"/>
      <c r="Q18" s="32"/>
      <c r="R18" s="33"/>
    </row>
    <row r="19" spans="1:18" s="4" customFormat="1" ht="19.7" customHeight="1">
      <c r="A19" s="27"/>
      <c r="B19" s="27"/>
      <c r="C19" s="28"/>
      <c r="D19" s="299"/>
      <c r="E19" s="1498"/>
      <c r="F19" s="306">
        <f>SUM(I11:I18)</f>
        <v>998700</v>
      </c>
      <c r="G19" s="256"/>
      <c r="H19" s="256"/>
      <c r="I19" s="305"/>
      <c r="J19" s="217"/>
      <c r="K19" s="73"/>
      <c r="L19" s="1499" t="s">
        <v>4986</v>
      </c>
      <c r="M19" s="27"/>
      <c r="N19" s="32"/>
      <c r="O19" s="28"/>
      <c r="P19" s="40"/>
      <c r="Q19" s="32"/>
      <c r="R19" s="33"/>
    </row>
    <row r="20" spans="1:18" s="4" customFormat="1" ht="19.7" customHeight="1">
      <c r="A20" s="27"/>
      <c r="B20" s="27"/>
      <c r="C20" s="28"/>
      <c r="D20" s="636"/>
      <c r="E20" s="637"/>
      <c r="F20" s="393"/>
      <c r="G20" s="27"/>
      <c r="H20" s="27"/>
      <c r="I20" s="31"/>
      <c r="J20" s="217"/>
      <c r="K20" s="27"/>
      <c r="L20" s="1500"/>
      <c r="M20" s="27"/>
      <c r="N20" s="32"/>
      <c r="O20" s="28"/>
      <c r="P20" s="27"/>
      <c r="Q20" s="32"/>
      <c r="R20" s="33"/>
    </row>
    <row r="21" spans="1:18" s="4" customFormat="1" ht="19.7" customHeight="1">
      <c r="A21" s="27"/>
      <c r="B21" s="27"/>
      <c r="C21" s="28"/>
      <c r="D21" s="636"/>
      <c r="E21" s="637"/>
      <c r="F21" s="393"/>
      <c r="G21" s="27"/>
      <c r="H21" s="27"/>
      <c r="I21" s="31"/>
      <c r="J21" s="217"/>
      <c r="K21" s="27"/>
      <c r="L21" s="1500"/>
      <c r="M21" s="27"/>
      <c r="N21" s="32"/>
      <c r="O21" s="28"/>
      <c r="P21" s="27"/>
      <c r="Q21" s="32"/>
      <c r="R21" s="33"/>
    </row>
    <row r="22" spans="1:18" s="4" customFormat="1" ht="19.7" customHeight="1">
      <c r="A22" s="27"/>
      <c r="B22" s="27"/>
      <c r="C22" s="28"/>
      <c r="D22" s="28"/>
      <c r="E22" s="28"/>
      <c r="F22" s="27"/>
      <c r="G22" s="27"/>
      <c r="H22" s="27"/>
      <c r="I22" s="31"/>
      <c r="J22" s="217"/>
      <c r="K22" s="27"/>
      <c r="L22" s="1500"/>
      <c r="M22" s="27"/>
      <c r="N22" s="32"/>
      <c r="O22" s="28"/>
      <c r="P22" s="27"/>
      <c r="Q22" s="32"/>
      <c r="R22" s="33"/>
    </row>
    <row r="23" spans="1:18" s="4" customFormat="1" ht="19.7" customHeight="1">
      <c r="A23" s="27"/>
      <c r="B23" s="27"/>
      <c r="C23" s="28"/>
      <c r="D23" s="28"/>
      <c r="E23" s="28"/>
      <c r="F23" s="27"/>
      <c r="G23" s="27"/>
      <c r="H23" s="27"/>
      <c r="I23" s="31"/>
      <c r="J23" s="217"/>
      <c r="K23" s="27"/>
      <c r="L23" s="1501"/>
      <c r="M23" s="27"/>
      <c r="N23" s="32"/>
      <c r="O23" s="28"/>
      <c r="P23" s="27"/>
      <c r="Q23" s="32"/>
      <c r="R23" s="33"/>
    </row>
    <row r="24" spans="1:18" s="4" customFormat="1" ht="19.7" customHeight="1">
      <c r="A24" s="27"/>
      <c r="B24" s="27"/>
      <c r="C24" s="28"/>
      <c r="D24" s="1318"/>
      <c r="E24" s="1318"/>
      <c r="F24" s="1319" t="s">
        <v>2653</v>
      </c>
      <c r="G24" s="1320"/>
      <c r="H24" s="1321">
        <v>70000</v>
      </c>
      <c r="I24" s="1322">
        <f>G24*H24</f>
        <v>0</v>
      </c>
      <c r="J24" s="217"/>
      <c r="K24" s="27"/>
      <c r="L24" s="27"/>
      <c r="M24" s="27"/>
      <c r="N24" s="32"/>
      <c r="O24" s="28"/>
      <c r="P24" s="27"/>
      <c r="Q24" s="32"/>
      <c r="R24" s="33"/>
    </row>
    <row r="25" spans="1:18" s="4" customFormat="1" ht="19.7" customHeight="1">
      <c r="A25" s="27"/>
      <c r="B25" s="27"/>
      <c r="C25" s="28"/>
      <c r="D25" s="28"/>
      <c r="E25" s="28"/>
      <c r="F25" s="73" t="s">
        <v>808</v>
      </c>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131"/>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7" customHeight="1">
      <c r="C90" s="28"/>
      <c r="D90" s="28"/>
      <c r="E90" s="131"/>
      <c r="F90" s="73"/>
      <c r="G90" s="199"/>
      <c r="H90" s="27"/>
      <c r="I90" s="77"/>
      <c r="J90" s="217"/>
      <c r="K90" s="166"/>
      <c r="L90" s="27"/>
      <c r="M90" s="73"/>
      <c r="N90" s="32"/>
      <c r="O90" s="28"/>
      <c r="P90" s="27"/>
      <c r="Q90" s="32"/>
      <c r="R90" s="33"/>
    </row>
    <row r="91" spans="3:18" s="4" customFormat="1" ht="19.350000000000001" customHeight="1">
      <c r="C91" s="28"/>
      <c r="D91" s="131"/>
      <c r="E91" s="131"/>
      <c r="F91" s="73"/>
      <c r="G91" s="199"/>
      <c r="H91" s="27"/>
      <c r="I91" s="77"/>
      <c r="J91" s="217"/>
      <c r="K91" s="166"/>
      <c r="L91" s="27"/>
      <c r="M91" s="73"/>
      <c r="N91" s="32"/>
      <c r="O91" s="28"/>
      <c r="P91" s="27"/>
      <c r="Q91" s="32"/>
      <c r="R91" s="33"/>
    </row>
    <row r="92" spans="3:18" s="4" customFormat="1" ht="19.350000000000001" customHeight="1">
      <c r="C92" s="28"/>
      <c r="D92" s="131"/>
      <c r="E92" s="131"/>
      <c r="F92" s="156"/>
      <c r="G92" s="199"/>
      <c r="H92" s="27"/>
      <c r="I92" s="77"/>
      <c r="J92" s="217"/>
      <c r="K92" s="166"/>
      <c r="L92" s="27"/>
      <c r="M92" s="73"/>
      <c r="N92" s="32"/>
      <c r="O92" s="28"/>
      <c r="P92" s="27"/>
      <c r="Q92" s="32"/>
      <c r="R92" s="33"/>
    </row>
    <row r="93" spans="3:18" s="4" customFormat="1" ht="19.350000000000001"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131"/>
      <c r="E98" s="131"/>
      <c r="F98" s="264"/>
      <c r="G98" s="199"/>
      <c r="H98" s="27"/>
      <c r="I98" s="77"/>
      <c r="J98" s="217"/>
      <c r="K98" s="166"/>
      <c r="L98" s="27"/>
      <c r="M98" s="73"/>
      <c r="N98" s="32"/>
      <c r="O98" s="28"/>
      <c r="P98" s="27"/>
      <c r="Q98" s="32"/>
      <c r="R98" s="33"/>
    </row>
    <row r="99" spans="3:18" s="4" customFormat="1" ht="19.7" customHeight="1">
      <c r="C99" s="28"/>
      <c r="D99" s="28"/>
      <c r="E99" s="28"/>
      <c r="F99" s="73"/>
      <c r="G99" s="27"/>
      <c r="H99" s="77"/>
      <c r="I99" s="44"/>
      <c r="J99" s="377"/>
      <c r="K99" s="682"/>
      <c r="L99" s="27"/>
      <c r="M99" s="73"/>
      <c r="N99" s="32"/>
      <c r="O99" s="28"/>
      <c r="P99" s="27"/>
      <c r="Q99" s="32"/>
      <c r="R99" s="33"/>
    </row>
    <row r="100" spans="3:18" s="4" customFormat="1" ht="19.7" customHeight="1">
      <c r="C100" s="28"/>
      <c r="D100" s="28"/>
      <c r="E100" s="28"/>
      <c r="F100" s="73"/>
      <c r="G100" s="27"/>
      <c r="H100" s="77"/>
      <c r="I100" s="1323"/>
      <c r="J100" s="517"/>
      <c r="K100" s="682"/>
      <c r="L100" s="27"/>
      <c r="M100" s="73"/>
      <c r="N100" s="32"/>
      <c r="O100" s="28"/>
      <c r="P100" s="27"/>
      <c r="Q100" s="32"/>
      <c r="R100" s="33"/>
    </row>
    <row r="101" spans="3:18" s="4" customFormat="1" ht="19.7" customHeight="1">
      <c r="C101" s="28"/>
      <c r="D101" s="131"/>
      <c r="E101" s="131"/>
      <c r="F101" s="132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325"/>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325"/>
      <c r="L129" s="27"/>
      <c r="M129" s="73"/>
      <c r="N129" s="32"/>
      <c r="O129" s="28"/>
      <c r="P129" s="27"/>
      <c r="Q129" s="32"/>
      <c r="R129" s="33"/>
    </row>
    <row r="130" spans="1:18" s="4" customFormat="1" ht="19.7" customHeight="1">
      <c r="C130" s="28"/>
      <c r="D130" s="28"/>
      <c r="E130" s="28"/>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28"/>
      <c r="E133" s="28"/>
      <c r="F133" s="264"/>
      <c r="G133" s="199"/>
      <c r="H133" s="27"/>
      <c r="I133" s="77"/>
      <c r="J133" s="217"/>
      <c r="K133" s="166"/>
      <c r="L133" s="27"/>
      <c r="M133" s="73"/>
      <c r="N133" s="32"/>
      <c r="O133" s="28"/>
      <c r="P133" s="27"/>
      <c r="Q133" s="32"/>
      <c r="R133" s="33"/>
    </row>
    <row r="134" spans="1:18" s="4" customFormat="1" ht="19.350000000000001" customHeight="1">
      <c r="C134" s="28"/>
      <c r="D134" s="131"/>
      <c r="E134" s="131"/>
      <c r="F134" s="264"/>
      <c r="G134" s="199"/>
      <c r="H134" s="27"/>
      <c r="I134" s="77"/>
      <c r="J134" s="217"/>
      <c r="K134" s="166"/>
      <c r="L134" s="27"/>
      <c r="M134" s="73"/>
      <c r="N134" s="32"/>
      <c r="O134" s="28"/>
      <c r="P134" s="27"/>
      <c r="Q134" s="32"/>
      <c r="R134" s="33"/>
    </row>
    <row r="135" spans="1:18" s="4" customFormat="1" ht="19.7" customHeight="1">
      <c r="C135" s="28"/>
      <c r="D135" s="28"/>
      <c r="E135" s="28"/>
      <c r="F135" s="201"/>
      <c r="G135" s="826"/>
      <c r="H135" s="27"/>
      <c r="I135" s="77"/>
      <c r="J135" s="217"/>
      <c r="K135" s="134"/>
      <c r="L135" s="27"/>
      <c r="M135" s="27"/>
      <c r="N135" s="32"/>
      <c r="O135" s="28"/>
      <c r="P135" s="27"/>
      <c r="Q135" s="32"/>
      <c r="R135" s="33"/>
    </row>
    <row r="136" spans="1:18" s="4" customFormat="1" ht="19.7" customHeight="1">
      <c r="C136" s="28"/>
      <c r="D136" s="28"/>
      <c r="E136" s="28"/>
      <c r="F136" s="1326">
        <f>SUM(I85:I135)</f>
        <v>0</v>
      </c>
      <c r="G136" s="826"/>
      <c r="H136" s="27"/>
      <c r="I136" s="77"/>
      <c r="J136" s="217"/>
      <c r="K136" s="73"/>
      <c r="L136" s="27"/>
      <c r="M136" s="27"/>
      <c r="N136" s="32"/>
      <c r="O136" s="28"/>
      <c r="P136" s="27"/>
      <c r="Q136" s="32"/>
      <c r="R136" s="33"/>
    </row>
    <row r="137" spans="1:18" s="4" customFormat="1" ht="19.7" customHeight="1">
      <c r="C137" s="28"/>
      <c r="D137" s="28"/>
      <c r="E137" s="28"/>
      <c r="F137" s="73"/>
      <c r="G137" s="826"/>
      <c r="H137" s="27"/>
      <c r="I137" s="77"/>
      <c r="J137" s="217"/>
      <c r="K137" s="73"/>
      <c r="L137" s="27"/>
      <c r="M137" s="27"/>
      <c r="N137" s="32"/>
      <c r="O137" s="28"/>
      <c r="P137" s="27"/>
      <c r="Q137" s="32"/>
      <c r="R137" s="33"/>
    </row>
    <row r="138" spans="1:18" s="4" customFormat="1" ht="19.7" customHeight="1">
      <c r="C138" s="28"/>
      <c r="D138" s="28"/>
      <c r="E138" s="28"/>
      <c r="F138" s="73"/>
      <c r="G138" s="826"/>
      <c r="H138" s="27"/>
      <c r="I138" s="77"/>
      <c r="J138" s="217"/>
      <c r="K138" s="73"/>
      <c r="L138" s="73"/>
      <c r="M138" s="27"/>
      <c r="N138" s="32"/>
      <c r="O138" s="28"/>
      <c r="P138" s="27"/>
      <c r="Q138" s="32"/>
      <c r="R138" s="33"/>
    </row>
    <row r="139" spans="1:18">
      <c r="A139" s="4"/>
      <c r="B139" s="4"/>
      <c r="C139" s="28"/>
      <c r="D139" s="28"/>
      <c r="E139" s="28"/>
      <c r="F139" s="73"/>
      <c r="G139" s="826"/>
      <c r="H139" s="27"/>
      <c r="I139" s="77"/>
      <c r="J139" s="217"/>
      <c r="K139" s="73"/>
      <c r="L139" s="27"/>
      <c r="M139" s="27"/>
      <c r="N139" s="32"/>
      <c r="O139" s="28"/>
      <c r="P139" s="27"/>
      <c r="Q139" s="32"/>
      <c r="R139" s="33"/>
    </row>
    <row r="140" spans="1:18">
      <c r="I140" s="1327"/>
    </row>
  </sheetData>
  <autoFilter ref="A8:R8" xr:uid="{0E07707C-50B2-4EDA-AE58-8A6938E06757}"/>
  <mergeCells count="11">
    <mergeCell ref="L19:L23"/>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CDFE-BE0F-4BC5-B263-9497A0D8F598}">
  <sheetPr>
    <tabColor rgb="FF0070C0"/>
  </sheetPr>
  <dimension ref="A2:R145"/>
  <sheetViews>
    <sheetView zoomScale="85" zoomScaleNormal="85" workbookViewId="0">
      <pane xSplit="9" ySplit="8" topLeftCell="J9" activePane="bottomRight" state="frozen"/>
      <selection pane="topRight" activeCell="J1" sqref="J1"/>
      <selection pane="bottomLeft" activeCell="A19" sqref="A19"/>
      <selection pane="bottomRight" activeCell="L28" sqref="L28"/>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132260</v>
      </c>
    </row>
    <row r="3" spans="1:18" ht="20.100000000000001" customHeight="1">
      <c r="B3" s="2127" t="s">
        <v>5201</v>
      </c>
      <c r="C3" s="2" t="s">
        <v>3</v>
      </c>
      <c r="D3" s="2"/>
      <c r="E3" s="2"/>
      <c r="F3" s="13" t="s">
        <v>2638</v>
      </c>
      <c r="I3" s="1304" t="s">
        <v>5202</v>
      </c>
      <c r="J3" s="1304"/>
      <c r="K3" s="1304"/>
      <c r="L3" s="1304"/>
    </row>
    <row r="4" spans="1:18" ht="20.100000000000001" customHeight="1">
      <c r="B4" s="2128"/>
      <c r="C4" s="2" t="s">
        <v>1516</v>
      </c>
      <c r="D4" s="2"/>
      <c r="E4" s="2"/>
      <c r="F4" s="13" t="s">
        <v>5199</v>
      </c>
      <c r="I4" s="1304"/>
      <c r="J4" s="1304"/>
      <c r="K4" s="1304"/>
      <c r="L4" s="1304"/>
    </row>
    <row r="5" spans="1:18" ht="20.100000000000001" customHeight="1">
      <c r="C5" s="2" t="s">
        <v>8</v>
      </c>
      <c r="D5" s="2"/>
      <c r="E5" s="2"/>
      <c r="F5" s="18">
        <v>45887</v>
      </c>
      <c r="H5" s="1305" t="s">
        <v>34</v>
      </c>
      <c r="I5" s="1306"/>
      <c r="J5" s="1307"/>
      <c r="K5" s="38" t="s">
        <v>2641</v>
      </c>
    </row>
    <row r="6" spans="1:18" ht="20.100000000000001" customHeight="1">
      <c r="C6" s="2" t="s">
        <v>10</v>
      </c>
      <c r="D6" s="2"/>
      <c r="E6" s="2"/>
      <c r="F6" s="18">
        <v>45888</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28"/>
      <c r="D10" s="28"/>
      <c r="E10" s="28"/>
      <c r="F10" s="173"/>
      <c r="G10" s="27"/>
      <c r="H10" s="27"/>
      <c r="I10" s="31"/>
      <c r="J10" s="217"/>
      <c r="K10" s="27"/>
      <c r="L10" s="27"/>
      <c r="M10" s="27"/>
      <c r="N10" s="32"/>
      <c r="O10" s="28"/>
      <c r="P10" s="27"/>
      <c r="Q10" s="32"/>
      <c r="R10" s="33"/>
    </row>
    <row r="11" spans="1:18" s="4" customFormat="1" ht="19.7" customHeight="1">
      <c r="A11" s="27"/>
      <c r="B11" s="27"/>
      <c r="C11" s="28"/>
      <c r="D11" s="28"/>
      <c r="E11" s="28"/>
      <c r="F11" s="27"/>
      <c r="G11" s="27"/>
      <c r="H11" s="27"/>
      <c r="I11" s="31"/>
      <c r="J11" s="217"/>
      <c r="K11" s="27"/>
      <c r="L11" s="27"/>
      <c r="M11" s="27"/>
      <c r="N11" s="32"/>
      <c r="O11" s="28"/>
      <c r="P11" s="27"/>
      <c r="Q11" s="32"/>
      <c r="R11" s="33"/>
    </row>
    <row r="12" spans="1:18" s="4" customFormat="1" ht="19.7" customHeight="1">
      <c r="A12" s="27"/>
      <c r="B12" s="27"/>
      <c r="C12" s="616" t="s">
        <v>1032</v>
      </c>
      <c r="D12" s="617"/>
      <c r="E12" s="617"/>
      <c r="F12" s="618"/>
      <c r="G12" s="257"/>
      <c r="H12" s="257"/>
      <c r="I12" s="257"/>
      <c r="J12" s="135"/>
      <c r="K12" s="312"/>
      <c r="L12" s="27"/>
      <c r="M12" s="27"/>
      <c r="N12" s="32"/>
      <c r="O12" s="28"/>
      <c r="P12" s="27"/>
      <c r="Q12" s="32"/>
      <c r="R12" s="33"/>
    </row>
    <row r="13" spans="1:18" s="4" customFormat="1" ht="19.7" customHeight="1">
      <c r="A13" s="398" t="s">
        <v>109</v>
      </c>
      <c r="B13" s="1128"/>
      <c r="C13" s="146">
        <v>1</v>
      </c>
      <c r="D13" s="620" t="s">
        <v>376</v>
      </c>
      <c r="E13" s="621" t="s">
        <v>391</v>
      </c>
      <c r="F13" s="622" t="s">
        <v>1033</v>
      </c>
      <c r="G13" s="114">
        <v>1</v>
      </c>
      <c r="H13" s="339">
        <v>5260</v>
      </c>
      <c r="I13" s="339">
        <f t="shared" ref="I13:I23" si="0">G13*H13</f>
        <v>5260</v>
      </c>
      <c r="J13" s="87"/>
      <c r="K13" s="78" t="s">
        <v>896</v>
      </c>
      <c r="L13" s="623" t="s">
        <v>1034</v>
      </c>
      <c r="M13" s="27"/>
      <c r="N13" s="32">
        <v>45868</v>
      </c>
      <c r="O13" s="28"/>
      <c r="P13" s="40">
        <v>45876</v>
      </c>
      <c r="Q13" s="32">
        <v>45874</v>
      </c>
      <c r="R13" s="33"/>
    </row>
    <row r="14" spans="1:18" s="4" customFormat="1" ht="19.7" customHeight="1">
      <c r="A14" s="27"/>
      <c r="B14" s="27"/>
      <c r="C14" s="28"/>
      <c r="D14" s="27"/>
      <c r="E14" s="27"/>
      <c r="F14" s="201"/>
      <c r="G14" s="27"/>
      <c r="H14" s="257"/>
      <c r="I14" s="257"/>
      <c r="J14" s="87"/>
      <c r="K14" s="73"/>
      <c r="L14" s="630"/>
      <c r="M14" s="27"/>
      <c r="N14" s="32"/>
      <c r="O14" s="28"/>
      <c r="P14" s="27"/>
      <c r="Q14" s="32"/>
      <c r="R14" s="33"/>
    </row>
    <row r="15" spans="1:18" s="4" customFormat="1" ht="19.7" customHeight="1">
      <c r="A15" s="27"/>
      <c r="B15" s="27"/>
      <c r="C15" s="28"/>
      <c r="D15" s="27"/>
      <c r="E15" s="27"/>
      <c r="F15" s="73"/>
      <c r="G15" s="1375"/>
      <c r="H15" s="257"/>
      <c r="I15" s="257"/>
      <c r="J15" s="257"/>
      <c r="K15" s="136"/>
      <c r="L15" s="630"/>
      <c r="M15" s="27"/>
      <c r="N15" s="32"/>
      <c r="O15" s="28"/>
      <c r="P15" s="27"/>
      <c r="Q15" s="32"/>
      <c r="R15" s="33"/>
    </row>
    <row r="16" spans="1:18" s="4" customFormat="1" ht="19.7" customHeight="1">
      <c r="A16" s="398" t="s">
        <v>325</v>
      </c>
      <c r="B16" s="1128"/>
      <c r="C16" s="146">
        <f>+C13+1</f>
        <v>2</v>
      </c>
      <c r="D16" s="625" t="s">
        <v>1038</v>
      </c>
      <c r="E16" s="625" t="s">
        <v>1038</v>
      </c>
      <c r="F16" s="626" t="s">
        <v>911</v>
      </c>
      <c r="G16" s="627">
        <v>1</v>
      </c>
      <c r="H16" s="628">
        <v>7500</v>
      </c>
      <c r="I16" s="629">
        <f t="shared" si="0"/>
        <v>7500</v>
      </c>
      <c r="J16" s="591"/>
      <c r="K16" s="136" t="s">
        <v>912</v>
      </c>
      <c r="L16" s="630"/>
      <c r="M16" s="27"/>
      <c r="N16" s="32">
        <v>45868</v>
      </c>
      <c r="O16" s="28"/>
      <c r="P16" s="40">
        <v>45910</v>
      </c>
      <c r="Q16" s="32" t="s">
        <v>5045</v>
      </c>
      <c r="R16" s="33"/>
    </row>
    <row r="17" spans="1:18" s="4" customFormat="1" ht="19.7" customHeight="1">
      <c r="A17" s="398" t="s">
        <v>1037</v>
      </c>
      <c r="B17" s="1128"/>
      <c r="C17" s="146">
        <f t="shared" ref="C17:C23" si="1">+C16+1</f>
        <v>3</v>
      </c>
      <c r="D17" s="625" t="s">
        <v>1038</v>
      </c>
      <c r="E17" s="625" t="s">
        <v>1038</v>
      </c>
      <c r="F17" s="631" t="s">
        <v>1040</v>
      </c>
      <c r="G17" s="487">
        <v>1</v>
      </c>
      <c r="H17" s="632">
        <v>9000</v>
      </c>
      <c r="I17" s="632">
        <f t="shared" si="0"/>
        <v>9000</v>
      </c>
      <c r="J17" s="87"/>
      <c r="K17" s="73" t="s">
        <v>1041</v>
      </c>
      <c r="L17" s="630" t="s">
        <v>1042</v>
      </c>
      <c r="M17" s="27"/>
      <c r="N17" s="32">
        <v>45868</v>
      </c>
      <c r="O17" s="28"/>
      <c r="P17" s="40">
        <v>45910</v>
      </c>
      <c r="Q17" s="32" t="s">
        <v>5045</v>
      </c>
      <c r="R17" s="33"/>
    </row>
    <row r="18" spans="1:18" s="4" customFormat="1" ht="19.7" customHeight="1">
      <c r="A18" s="398" t="s">
        <v>1037</v>
      </c>
      <c r="B18" s="1128"/>
      <c r="C18" s="146">
        <f t="shared" si="1"/>
        <v>4</v>
      </c>
      <c r="D18" s="625" t="s">
        <v>1038</v>
      </c>
      <c r="E18" s="625" t="s">
        <v>1038</v>
      </c>
      <c r="F18" s="631" t="s">
        <v>5046</v>
      </c>
      <c r="G18" s="487">
        <v>1</v>
      </c>
      <c r="H18" s="632">
        <v>18500</v>
      </c>
      <c r="I18" s="632">
        <f t="shared" si="0"/>
        <v>18500</v>
      </c>
      <c r="J18" s="87"/>
      <c r="K18" s="73" t="s">
        <v>5203</v>
      </c>
      <c r="L18" s="633" t="s">
        <v>1045</v>
      </c>
      <c r="M18" s="27"/>
      <c r="N18" s="32">
        <v>45868</v>
      </c>
      <c r="O18" s="28"/>
      <c r="P18" s="40">
        <v>45910</v>
      </c>
      <c r="Q18" s="32" t="s">
        <v>5045</v>
      </c>
      <c r="R18" s="33"/>
    </row>
    <row r="19" spans="1:18" s="4" customFormat="1" ht="19.7" customHeight="1">
      <c r="A19" s="398" t="s">
        <v>1037</v>
      </c>
      <c r="B19" s="1128"/>
      <c r="C19" s="146">
        <f t="shared" si="1"/>
        <v>5</v>
      </c>
      <c r="D19" s="625" t="s">
        <v>1038</v>
      </c>
      <c r="E19" s="625" t="s">
        <v>1038</v>
      </c>
      <c r="F19" s="631" t="s">
        <v>1046</v>
      </c>
      <c r="G19" s="487">
        <v>1</v>
      </c>
      <c r="H19" s="632">
        <v>13500</v>
      </c>
      <c r="I19" s="632">
        <f t="shared" si="0"/>
        <v>13500</v>
      </c>
      <c r="J19" s="87"/>
      <c r="K19" s="73" t="s">
        <v>1047</v>
      </c>
      <c r="L19" s="634" t="s">
        <v>1048</v>
      </c>
      <c r="M19" s="27"/>
      <c r="N19" s="32">
        <v>45868</v>
      </c>
      <c r="O19" s="28"/>
      <c r="P19" s="40">
        <v>45910</v>
      </c>
      <c r="Q19" s="32" t="s">
        <v>5045</v>
      </c>
      <c r="R19" s="33"/>
    </row>
    <row r="20" spans="1:18" s="4" customFormat="1" ht="19.7" customHeight="1">
      <c r="A20" s="398" t="s">
        <v>1037</v>
      </c>
      <c r="B20" s="1128"/>
      <c r="C20" s="146">
        <f t="shared" si="1"/>
        <v>6</v>
      </c>
      <c r="D20" s="625" t="s">
        <v>1038</v>
      </c>
      <c r="E20" s="625" t="s">
        <v>1038</v>
      </c>
      <c r="F20" s="631" t="s">
        <v>1049</v>
      </c>
      <c r="G20" s="487">
        <v>1</v>
      </c>
      <c r="H20" s="632">
        <v>23000</v>
      </c>
      <c r="I20" s="632">
        <f t="shared" si="0"/>
        <v>23000</v>
      </c>
      <c r="J20" s="87"/>
      <c r="K20" s="73" t="s">
        <v>1050</v>
      </c>
      <c r="L20" s="635" t="s">
        <v>1051</v>
      </c>
      <c r="M20" s="27"/>
      <c r="N20" s="32">
        <v>45868</v>
      </c>
      <c r="O20" s="28"/>
      <c r="P20" s="40">
        <v>45910</v>
      </c>
      <c r="Q20" s="32" t="s">
        <v>5045</v>
      </c>
      <c r="R20" s="33"/>
    </row>
    <row r="21" spans="1:18" s="4" customFormat="1" ht="19.7" customHeight="1">
      <c r="A21" s="398" t="s">
        <v>1037</v>
      </c>
      <c r="B21" s="1128"/>
      <c r="C21" s="146">
        <f t="shared" si="1"/>
        <v>7</v>
      </c>
      <c r="D21" s="625" t="s">
        <v>1038</v>
      </c>
      <c r="E21" s="625" t="s">
        <v>1038</v>
      </c>
      <c r="F21" s="631" t="s">
        <v>1052</v>
      </c>
      <c r="G21" s="487">
        <v>1</v>
      </c>
      <c r="H21" s="632">
        <v>23000</v>
      </c>
      <c r="I21" s="632">
        <f t="shared" si="0"/>
        <v>23000</v>
      </c>
      <c r="J21" s="87"/>
      <c r="K21" s="73" t="s">
        <v>1053</v>
      </c>
      <c r="L21" s="635" t="s">
        <v>1051</v>
      </c>
      <c r="M21" s="27"/>
      <c r="N21" s="32">
        <v>45868</v>
      </c>
      <c r="O21" s="28"/>
      <c r="P21" s="40">
        <v>45910</v>
      </c>
      <c r="Q21" s="32" t="s">
        <v>5045</v>
      </c>
      <c r="R21" s="33"/>
    </row>
    <row r="22" spans="1:18" s="4" customFormat="1" ht="19.7" customHeight="1">
      <c r="A22" s="398" t="s">
        <v>1037</v>
      </c>
      <c r="B22" s="1128"/>
      <c r="C22" s="146">
        <f t="shared" si="1"/>
        <v>8</v>
      </c>
      <c r="D22" s="625" t="s">
        <v>1038</v>
      </c>
      <c r="E22" s="625" t="s">
        <v>1038</v>
      </c>
      <c r="F22" s="631" t="s">
        <v>1054</v>
      </c>
      <c r="G22" s="487">
        <v>1</v>
      </c>
      <c r="H22" s="632">
        <v>22000</v>
      </c>
      <c r="I22" s="632">
        <f t="shared" si="0"/>
        <v>22000</v>
      </c>
      <c r="J22" s="87"/>
      <c r="K22" s="73" t="s">
        <v>1055</v>
      </c>
      <c r="L22" s="634" t="s">
        <v>1048</v>
      </c>
      <c r="M22" s="27"/>
      <c r="N22" s="32">
        <v>45868</v>
      </c>
      <c r="O22" s="28"/>
      <c r="P22" s="40">
        <v>45910</v>
      </c>
      <c r="Q22" s="32" t="s">
        <v>5045</v>
      </c>
      <c r="R22" s="33"/>
    </row>
    <row r="23" spans="1:18" s="4" customFormat="1" ht="19.7" customHeight="1">
      <c r="A23" s="398"/>
      <c r="B23" s="112"/>
      <c r="C23" s="146">
        <f t="shared" si="1"/>
        <v>9</v>
      </c>
      <c r="D23" s="625" t="s">
        <v>1038</v>
      </c>
      <c r="E23" s="625" t="s">
        <v>1038</v>
      </c>
      <c r="F23" s="631" t="s">
        <v>5048</v>
      </c>
      <c r="G23" s="2096">
        <v>1</v>
      </c>
      <c r="H23" s="632">
        <v>10500</v>
      </c>
      <c r="I23" s="632">
        <f t="shared" si="0"/>
        <v>10500</v>
      </c>
      <c r="J23" s="87"/>
      <c r="K23" s="73" t="s">
        <v>5049</v>
      </c>
      <c r="L23" s="1003"/>
      <c r="M23" s="27"/>
      <c r="N23" s="32">
        <v>45868</v>
      </c>
      <c r="O23" s="28"/>
      <c r="P23" s="40">
        <v>45910</v>
      </c>
      <c r="Q23" s="32" t="s">
        <v>5045</v>
      </c>
      <c r="R23" s="33"/>
    </row>
    <row r="24" spans="1:18" s="4" customFormat="1" ht="19.7" customHeight="1">
      <c r="A24" s="27"/>
      <c r="B24" s="27"/>
      <c r="C24" s="28"/>
      <c r="D24" s="72"/>
      <c r="E24" s="72"/>
      <c r="F24" s="320"/>
      <c r="G24" s="72"/>
      <c r="H24" s="341"/>
      <c r="I24" s="445"/>
      <c r="J24" s="342"/>
      <c r="K24" s="320"/>
      <c r="L24" s="27"/>
      <c r="M24" s="27"/>
      <c r="N24" s="32"/>
      <c r="O24" s="28"/>
      <c r="P24" s="27"/>
      <c r="Q24" s="32"/>
      <c r="R24" s="33"/>
    </row>
    <row r="25" spans="1:18" s="4" customFormat="1" ht="19.7" customHeight="1">
      <c r="A25" s="27"/>
      <c r="B25" s="27"/>
      <c r="C25" s="343"/>
      <c r="D25" s="28"/>
      <c r="E25" s="28"/>
      <c r="F25" s="306">
        <f>SUM(I13:I24)</f>
        <v>132260</v>
      </c>
      <c r="G25" s="27"/>
      <c r="H25" s="257"/>
      <c r="I25" s="257"/>
      <c r="J25" s="31"/>
      <c r="K25" s="73"/>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1318"/>
      <c r="E29" s="1318"/>
      <c r="F29" s="1319" t="s">
        <v>2653</v>
      </c>
      <c r="G29" s="1320"/>
      <c r="H29" s="1321">
        <v>70000</v>
      </c>
      <c r="I29" s="1322">
        <f>G29*H29</f>
        <v>0</v>
      </c>
      <c r="J29" s="217"/>
      <c r="K29" s="27"/>
      <c r="L29" s="27"/>
      <c r="M29" s="27"/>
      <c r="N29" s="32"/>
      <c r="O29" s="28"/>
      <c r="P29" s="27"/>
      <c r="Q29" s="32"/>
      <c r="R29" s="33"/>
    </row>
    <row r="30" spans="1:18" s="4" customFormat="1" ht="19.7" customHeight="1">
      <c r="A30" s="27"/>
      <c r="B30" s="27"/>
      <c r="C30" s="28"/>
      <c r="D30" s="28"/>
      <c r="E30" s="28"/>
      <c r="F30" s="73" t="s">
        <v>808</v>
      </c>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28"/>
      <c r="E46" s="28"/>
      <c r="F46" s="27"/>
      <c r="G46" s="27"/>
      <c r="H46" s="27"/>
      <c r="I46" s="31"/>
      <c r="J46" s="217"/>
      <c r="K46" s="27"/>
      <c r="L46" s="27"/>
      <c r="M46" s="27"/>
      <c r="N46" s="32"/>
      <c r="O46" s="28"/>
      <c r="P46" s="27"/>
      <c r="Q46" s="32"/>
      <c r="R46" s="33"/>
    </row>
    <row r="47" spans="1:18" s="4" customFormat="1" ht="19.7" customHeight="1">
      <c r="A47" s="27"/>
      <c r="B47" s="27"/>
      <c r="C47" s="28"/>
      <c r="D47" s="28"/>
      <c r="E47" s="28"/>
      <c r="F47" s="27"/>
      <c r="G47" s="27"/>
      <c r="H47" s="27"/>
      <c r="I47" s="31"/>
      <c r="J47" s="217"/>
      <c r="K47" s="27"/>
      <c r="L47" s="27"/>
      <c r="M47" s="27"/>
      <c r="N47" s="32"/>
      <c r="O47" s="28"/>
      <c r="P47" s="27"/>
      <c r="Q47" s="32"/>
      <c r="R47" s="33"/>
    </row>
    <row r="48" spans="1:18" s="4" customFormat="1" ht="19.7" customHeight="1">
      <c r="A48" s="27"/>
      <c r="B48" s="27"/>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131"/>
      <c r="E90" s="131"/>
      <c r="F90" s="73"/>
      <c r="G90" s="199"/>
      <c r="H90" s="27"/>
      <c r="I90" s="77"/>
      <c r="J90" s="217"/>
      <c r="K90" s="166"/>
      <c r="L90" s="27"/>
      <c r="M90" s="73"/>
      <c r="N90" s="32"/>
      <c r="O90" s="28"/>
      <c r="P90" s="27"/>
      <c r="Q90" s="32"/>
      <c r="R90" s="33"/>
    </row>
    <row r="91" spans="3:18" s="4" customFormat="1" ht="19.7" customHeight="1">
      <c r="C91" s="28"/>
      <c r="D91" s="28"/>
      <c r="E91" s="131"/>
      <c r="F91" s="73"/>
      <c r="G91" s="199"/>
      <c r="H91" s="27"/>
      <c r="I91" s="77"/>
      <c r="J91" s="217"/>
      <c r="K91" s="166"/>
      <c r="L91" s="27"/>
      <c r="M91" s="73"/>
      <c r="N91" s="32"/>
      <c r="O91" s="28"/>
      <c r="P91" s="27"/>
      <c r="Q91" s="32"/>
      <c r="R91" s="33"/>
    </row>
    <row r="92" spans="3:18" s="4" customFormat="1" ht="19.7" customHeight="1">
      <c r="C92" s="28"/>
      <c r="D92" s="28"/>
      <c r="E92" s="131"/>
      <c r="F92" s="73"/>
      <c r="G92" s="199"/>
      <c r="H92" s="27"/>
      <c r="I92" s="77"/>
      <c r="J92" s="217"/>
      <c r="K92" s="166"/>
      <c r="L92" s="27"/>
      <c r="M92" s="73"/>
      <c r="N92" s="32"/>
      <c r="O92" s="28"/>
      <c r="P92" s="27"/>
      <c r="Q92" s="32"/>
      <c r="R92" s="33"/>
    </row>
    <row r="93" spans="3:18" s="4" customFormat="1" ht="19.7" customHeight="1">
      <c r="C93" s="28"/>
      <c r="D93" s="28"/>
      <c r="E93" s="131"/>
      <c r="F93" s="73"/>
      <c r="G93" s="199"/>
      <c r="H93" s="27"/>
      <c r="I93" s="77"/>
      <c r="J93" s="217"/>
      <c r="K93" s="166"/>
      <c r="L93" s="27"/>
      <c r="M93" s="73"/>
      <c r="N93" s="32"/>
      <c r="O93" s="28"/>
      <c r="P93" s="27"/>
      <c r="Q93" s="32"/>
      <c r="R93" s="33"/>
    </row>
    <row r="94" spans="3:18" s="4" customFormat="1" ht="19.7" customHeight="1">
      <c r="C94" s="28"/>
      <c r="D94" s="28"/>
      <c r="E94" s="131"/>
      <c r="F94" s="73"/>
      <c r="G94" s="199"/>
      <c r="H94" s="27"/>
      <c r="I94" s="77"/>
      <c r="J94" s="217"/>
      <c r="K94" s="166"/>
      <c r="L94" s="27"/>
      <c r="M94" s="73"/>
      <c r="N94" s="32"/>
      <c r="O94" s="28"/>
      <c r="P94" s="27"/>
      <c r="Q94" s="32"/>
      <c r="R94" s="33"/>
    </row>
    <row r="95" spans="3:18" s="4" customFormat="1" ht="19.7" customHeight="1">
      <c r="C95" s="28"/>
      <c r="D95" s="28"/>
      <c r="E95" s="131"/>
      <c r="F95" s="73"/>
      <c r="G95" s="199"/>
      <c r="H95" s="27"/>
      <c r="I95" s="77"/>
      <c r="J95" s="217"/>
      <c r="K95" s="166"/>
      <c r="L95" s="27"/>
      <c r="M95" s="73"/>
      <c r="N95" s="32"/>
      <c r="O95" s="28"/>
      <c r="P95" s="27"/>
      <c r="Q95" s="32"/>
      <c r="R95" s="33"/>
    </row>
    <row r="96" spans="3:18" s="4" customFormat="1" ht="19.350000000000001" customHeight="1">
      <c r="C96" s="28"/>
      <c r="D96" s="131"/>
      <c r="E96" s="131"/>
      <c r="F96" s="73"/>
      <c r="G96" s="199"/>
      <c r="H96" s="27"/>
      <c r="I96" s="77"/>
      <c r="J96" s="217"/>
      <c r="K96" s="166"/>
      <c r="L96" s="27"/>
      <c r="M96" s="73"/>
      <c r="N96" s="32"/>
      <c r="O96" s="28"/>
      <c r="P96" s="27"/>
      <c r="Q96" s="32"/>
      <c r="R96" s="33"/>
    </row>
    <row r="97" spans="3:18" s="4" customFormat="1" ht="19.350000000000001" customHeight="1">
      <c r="C97" s="28"/>
      <c r="D97" s="131"/>
      <c r="E97" s="131"/>
      <c r="F97" s="156"/>
      <c r="G97" s="199"/>
      <c r="H97" s="27"/>
      <c r="I97" s="77"/>
      <c r="J97" s="217"/>
      <c r="K97" s="166"/>
      <c r="L97" s="27"/>
      <c r="M97" s="73"/>
      <c r="N97" s="32"/>
      <c r="O97" s="28"/>
      <c r="P97" s="27"/>
      <c r="Q97" s="32"/>
      <c r="R97" s="33"/>
    </row>
    <row r="98" spans="3:18" s="4" customFormat="1" ht="19.350000000000001" customHeight="1">
      <c r="C98" s="28"/>
      <c r="D98" s="131"/>
      <c r="E98" s="131"/>
      <c r="F98" s="264"/>
      <c r="G98" s="199"/>
      <c r="H98" s="27"/>
      <c r="I98" s="77"/>
      <c r="J98" s="217"/>
      <c r="K98" s="166"/>
      <c r="L98" s="27"/>
      <c r="M98" s="73"/>
      <c r="N98" s="32"/>
      <c r="O98" s="28"/>
      <c r="P98" s="27"/>
      <c r="Q98" s="32"/>
      <c r="R98" s="33"/>
    </row>
    <row r="99" spans="3:18" s="4" customFormat="1" ht="19.7" customHeight="1">
      <c r="C99" s="28"/>
      <c r="D99" s="131"/>
      <c r="E99" s="131"/>
      <c r="F99" s="264"/>
      <c r="G99" s="199"/>
      <c r="H99" s="27"/>
      <c r="I99" s="77"/>
      <c r="J99" s="217"/>
      <c r="K99" s="166"/>
      <c r="L99" s="27"/>
      <c r="M99" s="73"/>
      <c r="N99" s="32"/>
      <c r="O99" s="28"/>
      <c r="P99" s="27"/>
      <c r="Q99" s="32"/>
      <c r="R99" s="33"/>
    </row>
    <row r="100" spans="3:18" s="4" customFormat="1" ht="19.7" customHeight="1">
      <c r="C100" s="28"/>
      <c r="D100" s="131"/>
      <c r="E100" s="131"/>
      <c r="F100" s="264"/>
      <c r="G100" s="199"/>
      <c r="H100" s="27"/>
      <c r="I100" s="77"/>
      <c r="J100" s="217"/>
      <c r="K100" s="166"/>
      <c r="L100" s="27"/>
      <c r="M100" s="73"/>
      <c r="N100" s="32"/>
      <c r="O100" s="28"/>
      <c r="P100" s="27"/>
      <c r="Q100" s="32"/>
      <c r="R100" s="33"/>
    </row>
    <row r="101" spans="3:18" s="4" customFormat="1" ht="19.7" customHeight="1">
      <c r="C101" s="28"/>
      <c r="D101" s="131"/>
      <c r="E101" s="131"/>
      <c r="F101" s="26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28"/>
      <c r="E104" s="28"/>
      <c r="F104" s="73"/>
      <c r="G104" s="27"/>
      <c r="H104" s="77"/>
      <c r="I104" s="44"/>
      <c r="J104" s="377"/>
      <c r="K104" s="682"/>
      <c r="L104" s="27"/>
      <c r="M104" s="73"/>
      <c r="N104" s="32"/>
      <c r="O104" s="28"/>
      <c r="P104" s="27"/>
      <c r="Q104" s="32"/>
      <c r="R104" s="33"/>
    </row>
    <row r="105" spans="3:18" s="4" customFormat="1" ht="19.7" customHeight="1">
      <c r="C105" s="28"/>
      <c r="D105" s="28"/>
      <c r="E105" s="28"/>
      <c r="F105" s="73"/>
      <c r="G105" s="27"/>
      <c r="H105" s="77"/>
      <c r="I105" s="1323"/>
      <c r="J105" s="517"/>
      <c r="K105" s="682"/>
      <c r="L105" s="27"/>
      <c r="M105" s="73"/>
      <c r="N105" s="32"/>
      <c r="O105" s="28"/>
      <c r="P105" s="27"/>
      <c r="Q105" s="32"/>
      <c r="R105" s="33"/>
    </row>
    <row r="106" spans="3:18" s="4" customFormat="1" ht="19.7" customHeight="1">
      <c r="C106" s="28"/>
      <c r="D106" s="131"/>
      <c r="E106" s="131"/>
      <c r="F106" s="132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325"/>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66"/>
      <c r="L129" s="27"/>
      <c r="M129" s="73"/>
      <c r="N129" s="32"/>
      <c r="O129" s="28"/>
      <c r="P129" s="27"/>
      <c r="Q129" s="32"/>
      <c r="R129" s="33"/>
    </row>
    <row r="130" spans="1:18" s="4" customFormat="1" ht="19.7" customHeight="1">
      <c r="C130" s="28"/>
      <c r="D130" s="131"/>
      <c r="E130" s="131"/>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131"/>
      <c r="E133" s="131"/>
      <c r="F133" s="264"/>
      <c r="G133" s="199"/>
      <c r="H133" s="27"/>
      <c r="I133" s="77"/>
      <c r="J133" s="217"/>
      <c r="K133" s="166"/>
      <c r="L133" s="27"/>
      <c r="M133" s="73"/>
      <c r="N133" s="32"/>
      <c r="O133" s="28"/>
      <c r="P133" s="27"/>
      <c r="Q133" s="32"/>
      <c r="R133" s="33"/>
    </row>
    <row r="134" spans="1:18" s="4" customFormat="1" ht="19.7" customHeight="1">
      <c r="C134" s="28"/>
      <c r="D134" s="131"/>
      <c r="E134" s="131"/>
      <c r="F134" s="264"/>
      <c r="G134" s="199"/>
      <c r="H134" s="27"/>
      <c r="I134" s="77"/>
      <c r="J134" s="217"/>
      <c r="K134" s="1325"/>
      <c r="L134" s="27"/>
      <c r="M134" s="73"/>
      <c r="N134" s="32"/>
      <c r="O134" s="28"/>
      <c r="P134" s="27"/>
      <c r="Q134" s="32"/>
      <c r="R134" s="33"/>
    </row>
    <row r="135" spans="1:18" s="4" customFormat="1" ht="19.7" customHeight="1">
      <c r="C135" s="28"/>
      <c r="D135" s="28"/>
      <c r="E135" s="28"/>
      <c r="F135" s="264"/>
      <c r="G135" s="199"/>
      <c r="H135" s="27"/>
      <c r="I135" s="77"/>
      <c r="J135" s="217"/>
      <c r="K135" s="166"/>
      <c r="L135" s="27"/>
      <c r="M135" s="73"/>
      <c r="N135" s="32"/>
      <c r="O135" s="28"/>
      <c r="P135" s="27"/>
      <c r="Q135" s="32"/>
      <c r="R135" s="33"/>
    </row>
    <row r="136" spans="1:18" s="4" customFormat="1" ht="19.7" customHeight="1">
      <c r="C136" s="28"/>
      <c r="D136" s="131"/>
      <c r="E136" s="131"/>
      <c r="F136" s="264"/>
      <c r="G136" s="199"/>
      <c r="H136" s="27"/>
      <c r="I136" s="77"/>
      <c r="J136" s="217"/>
      <c r="K136" s="166"/>
      <c r="L136" s="27"/>
      <c r="M136" s="73"/>
      <c r="N136" s="32"/>
      <c r="O136" s="28"/>
      <c r="P136" s="27"/>
      <c r="Q136" s="32"/>
      <c r="R136" s="33"/>
    </row>
    <row r="137" spans="1:18" s="4" customFormat="1" ht="19.7" customHeight="1">
      <c r="C137" s="28"/>
      <c r="D137" s="131"/>
      <c r="E137" s="131"/>
      <c r="F137" s="264"/>
      <c r="G137" s="199"/>
      <c r="H137" s="27"/>
      <c r="I137" s="77"/>
      <c r="J137" s="217"/>
      <c r="K137" s="166"/>
      <c r="L137" s="27"/>
      <c r="M137" s="73"/>
      <c r="N137" s="32"/>
      <c r="O137" s="28"/>
      <c r="P137" s="27"/>
      <c r="Q137" s="32"/>
      <c r="R137" s="33"/>
    </row>
    <row r="138" spans="1:18" s="4" customFormat="1" ht="19.7" customHeight="1">
      <c r="C138" s="28"/>
      <c r="D138" s="28"/>
      <c r="E138" s="28"/>
      <c r="F138" s="264"/>
      <c r="G138" s="199"/>
      <c r="H138" s="27"/>
      <c r="I138" s="77"/>
      <c r="J138" s="217"/>
      <c r="K138" s="166"/>
      <c r="L138" s="27"/>
      <c r="M138" s="73"/>
      <c r="N138" s="32"/>
      <c r="O138" s="28"/>
      <c r="P138" s="27"/>
      <c r="Q138" s="32"/>
      <c r="R138" s="33"/>
    </row>
    <row r="139" spans="1:18" s="4" customFormat="1" ht="19.350000000000001" customHeight="1">
      <c r="C139" s="28"/>
      <c r="D139" s="131"/>
      <c r="E139" s="131"/>
      <c r="F139" s="264"/>
      <c r="G139" s="199"/>
      <c r="H139" s="27"/>
      <c r="I139" s="77"/>
      <c r="J139" s="217"/>
      <c r="K139" s="166"/>
      <c r="L139" s="27"/>
      <c r="M139" s="73"/>
      <c r="N139" s="32"/>
      <c r="O139" s="28"/>
      <c r="P139" s="27"/>
      <c r="Q139" s="32"/>
      <c r="R139" s="33"/>
    </row>
    <row r="140" spans="1:18" s="4" customFormat="1" ht="19.7" customHeight="1">
      <c r="C140" s="28"/>
      <c r="D140" s="28"/>
      <c r="E140" s="28"/>
      <c r="F140" s="201"/>
      <c r="G140" s="826"/>
      <c r="H140" s="27"/>
      <c r="I140" s="77"/>
      <c r="J140" s="217"/>
      <c r="K140" s="134"/>
      <c r="L140" s="27"/>
      <c r="M140" s="27"/>
      <c r="N140" s="32"/>
      <c r="O140" s="28"/>
      <c r="P140" s="27"/>
      <c r="Q140" s="32"/>
      <c r="R140" s="33"/>
    </row>
    <row r="141" spans="1:18" s="4" customFormat="1" ht="19.7" customHeight="1">
      <c r="C141" s="28"/>
      <c r="D141" s="28"/>
      <c r="E141" s="28"/>
      <c r="F141" s="1326">
        <f>SUM(I90:I140)</f>
        <v>0</v>
      </c>
      <c r="G141" s="826"/>
      <c r="H141" s="27"/>
      <c r="I141" s="77"/>
      <c r="J141" s="217"/>
      <c r="K141" s="73"/>
      <c r="L141" s="27"/>
      <c r="M141" s="27"/>
      <c r="N141" s="32"/>
      <c r="O141" s="28"/>
      <c r="P141" s="27"/>
      <c r="Q141" s="32"/>
      <c r="R141" s="33"/>
    </row>
    <row r="142" spans="1:18" s="4" customFormat="1" ht="19.7" customHeight="1">
      <c r="C142" s="28"/>
      <c r="D142" s="28"/>
      <c r="E142" s="28"/>
      <c r="F142" s="73"/>
      <c r="G142" s="826"/>
      <c r="H142" s="27"/>
      <c r="I142" s="77"/>
      <c r="J142" s="217"/>
      <c r="K142" s="73"/>
      <c r="L142" s="27"/>
      <c r="M142" s="27"/>
      <c r="N142" s="32"/>
      <c r="O142" s="28"/>
      <c r="P142" s="27"/>
      <c r="Q142" s="32"/>
      <c r="R142" s="33"/>
    </row>
    <row r="143" spans="1:18" s="4" customFormat="1" ht="19.7" customHeight="1">
      <c r="C143" s="28"/>
      <c r="D143" s="28"/>
      <c r="E143" s="28"/>
      <c r="F143" s="73"/>
      <c r="G143" s="826"/>
      <c r="H143" s="27"/>
      <c r="I143" s="77"/>
      <c r="J143" s="217"/>
      <c r="K143" s="73"/>
      <c r="L143" s="73"/>
      <c r="M143" s="27"/>
      <c r="N143" s="32"/>
      <c r="O143" s="28"/>
      <c r="P143" s="27"/>
      <c r="Q143" s="32"/>
      <c r="R143" s="33"/>
    </row>
    <row r="144" spans="1:18">
      <c r="A144" s="4"/>
      <c r="B144" s="4"/>
      <c r="C144" s="28"/>
      <c r="D144" s="28"/>
      <c r="E144" s="28"/>
      <c r="F144" s="73"/>
      <c r="G144" s="826"/>
      <c r="H144" s="27"/>
      <c r="I144" s="77"/>
      <c r="J144" s="217"/>
      <c r="K144" s="73"/>
      <c r="L144" s="27"/>
      <c r="M144" s="27"/>
      <c r="N144" s="32"/>
      <c r="O144" s="28"/>
      <c r="P144" s="27"/>
      <c r="Q144" s="32"/>
      <c r="R144" s="33"/>
    </row>
    <row r="145" spans="1:18" s="1328" customFormat="1">
      <c r="A145" s="1"/>
      <c r="B145" s="1"/>
      <c r="C145" s="4"/>
      <c r="D145" s="1"/>
      <c r="E145" s="1"/>
      <c r="F145" s="1"/>
      <c r="G145" s="4"/>
      <c r="H145" s="4"/>
      <c r="I145" s="1327"/>
      <c r="K145" s="1"/>
      <c r="L145" s="1"/>
      <c r="M145" s="4"/>
      <c r="N145" s="9"/>
      <c r="O145" s="1"/>
      <c r="P145" s="10"/>
      <c r="Q145" s="11"/>
      <c r="R145" s="12"/>
    </row>
  </sheetData>
  <autoFilter ref="A8:R29" xr:uid="{7597D6FA-5D0C-4422-B522-66B21A99316F}"/>
  <mergeCells count="10">
    <mergeCell ref="C5:E5"/>
    <mergeCell ref="H5:H6"/>
    <mergeCell ref="I5:I6"/>
    <mergeCell ref="C6:E6"/>
    <mergeCell ref="C2:E2"/>
    <mergeCell ref="H2:J2"/>
    <mergeCell ref="B3:B4"/>
    <mergeCell ref="C3:E3"/>
    <mergeCell ref="I3:L4"/>
    <mergeCell ref="C4:E4"/>
  </mergeCells>
  <phoneticPr fontId="2"/>
  <dataValidations count="1">
    <dataValidation imeMode="hiragana" allowBlank="1" showInputMessage="1" showErrorMessage="1" sqref="K14 JG14 TC14 ACY14 AMU14 AWQ14 BGM14 BQI14 CAE14 CKA14 CTW14 DDS14 DNO14 DXK14 EHG14 ERC14 FAY14 FKU14 FUQ14 GEM14 GOI14 GYE14 HIA14 HRW14 IBS14 ILO14 IVK14 JFG14 JPC14 JYY14 KIU14 KSQ14 LCM14 LMI14 LWE14 MGA14 MPW14 MZS14 NJO14 NTK14 ODG14 ONC14 OWY14 PGU14 PQQ14 QAM14 QKI14 QUE14 REA14 RNW14 RXS14 SHO14 SRK14 TBG14 TLC14 TUY14 UEU14 UOQ14 UYM14 VII14 VSE14 WCA14 WLW14 WVS14 K65550 JG65550 TC65550 ACY65550 AMU65550 AWQ65550 BGM65550 BQI65550 CAE65550 CKA65550 CTW65550 DDS65550 DNO65550 DXK65550 EHG65550 ERC65550 FAY65550 FKU65550 FUQ65550 GEM65550 GOI65550 GYE65550 HIA65550 HRW65550 IBS65550 ILO65550 IVK65550 JFG65550 JPC65550 JYY65550 KIU65550 KSQ65550 LCM65550 LMI65550 LWE65550 MGA65550 MPW65550 MZS65550 NJO65550 NTK65550 ODG65550 ONC65550 OWY65550 PGU65550 PQQ65550 QAM65550 QKI65550 QUE65550 REA65550 RNW65550 RXS65550 SHO65550 SRK65550 TBG65550 TLC65550 TUY65550 UEU65550 UOQ65550 UYM65550 VII65550 VSE65550 WCA65550 WLW65550 WVS65550 K131086 JG131086 TC131086 ACY131086 AMU131086 AWQ131086 BGM131086 BQI131086 CAE131086 CKA131086 CTW131086 DDS131086 DNO131086 DXK131086 EHG131086 ERC131086 FAY131086 FKU131086 FUQ131086 GEM131086 GOI131086 GYE131086 HIA131086 HRW131086 IBS131086 ILO131086 IVK131086 JFG131086 JPC131086 JYY131086 KIU131086 KSQ131086 LCM131086 LMI131086 LWE131086 MGA131086 MPW131086 MZS131086 NJO131086 NTK131086 ODG131086 ONC131086 OWY131086 PGU131086 PQQ131086 QAM131086 QKI131086 QUE131086 REA131086 RNW131086 RXS131086 SHO131086 SRK131086 TBG131086 TLC131086 TUY131086 UEU131086 UOQ131086 UYM131086 VII131086 VSE131086 WCA131086 WLW131086 WVS131086 K196622 JG196622 TC196622 ACY196622 AMU196622 AWQ196622 BGM196622 BQI196622 CAE196622 CKA196622 CTW196622 DDS196622 DNO196622 DXK196622 EHG196622 ERC196622 FAY196622 FKU196622 FUQ196622 GEM196622 GOI196622 GYE196622 HIA196622 HRW196622 IBS196622 ILO196622 IVK196622 JFG196622 JPC196622 JYY196622 KIU196622 KSQ196622 LCM196622 LMI196622 LWE196622 MGA196622 MPW196622 MZS196622 NJO196622 NTK196622 ODG196622 ONC196622 OWY196622 PGU196622 PQQ196622 QAM196622 QKI196622 QUE196622 REA196622 RNW196622 RXS196622 SHO196622 SRK196622 TBG196622 TLC196622 TUY196622 UEU196622 UOQ196622 UYM196622 VII196622 VSE196622 WCA196622 WLW196622 WVS196622 K262158 JG262158 TC262158 ACY262158 AMU262158 AWQ262158 BGM262158 BQI262158 CAE262158 CKA262158 CTW262158 DDS262158 DNO262158 DXK262158 EHG262158 ERC262158 FAY262158 FKU262158 FUQ262158 GEM262158 GOI262158 GYE262158 HIA262158 HRW262158 IBS262158 ILO262158 IVK262158 JFG262158 JPC262158 JYY262158 KIU262158 KSQ262158 LCM262158 LMI262158 LWE262158 MGA262158 MPW262158 MZS262158 NJO262158 NTK262158 ODG262158 ONC262158 OWY262158 PGU262158 PQQ262158 QAM262158 QKI262158 QUE262158 REA262158 RNW262158 RXS262158 SHO262158 SRK262158 TBG262158 TLC262158 TUY262158 UEU262158 UOQ262158 UYM262158 VII262158 VSE262158 WCA262158 WLW262158 WVS262158 K327694 JG327694 TC327694 ACY327694 AMU327694 AWQ327694 BGM327694 BQI327694 CAE327694 CKA327694 CTW327694 DDS327694 DNO327694 DXK327694 EHG327694 ERC327694 FAY327694 FKU327694 FUQ327694 GEM327694 GOI327694 GYE327694 HIA327694 HRW327694 IBS327694 ILO327694 IVK327694 JFG327694 JPC327694 JYY327694 KIU327694 KSQ327694 LCM327694 LMI327694 LWE327694 MGA327694 MPW327694 MZS327694 NJO327694 NTK327694 ODG327694 ONC327694 OWY327694 PGU327694 PQQ327694 QAM327694 QKI327694 QUE327694 REA327694 RNW327694 RXS327694 SHO327694 SRK327694 TBG327694 TLC327694 TUY327694 UEU327694 UOQ327694 UYM327694 VII327694 VSE327694 WCA327694 WLW327694 WVS327694 K393230 JG393230 TC393230 ACY393230 AMU393230 AWQ393230 BGM393230 BQI393230 CAE393230 CKA393230 CTW393230 DDS393230 DNO393230 DXK393230 EHG393230 ERC393230 FAY393230 FKU393230 FUQ393230 GEM393230 GOI393230 GYE393230 HIA393230 HRW393230 IBS393230 ILO393230 IVK393230 JFG393230 JPC393230 JYY393230 KIU393230 KSQ393230 LCM393230 LMI393230 LWE393230 MGA393230 MPW393230 MZS393230 NJO393230 NTK393230 ODG393230 ONC393230 OWY393230 PGU393230 PQQ393230 QAM393230 QKI393230 QUE393230 REA393230 RNW393230 RXS393230 SHO393230 SRK393230 TBG393230 TLC393230 TUY393230 UEU393230 UOQ393230 UYM393230 VII393230 VSE393230 WCA393230 WLW393230 WVS393230 K458766 JG458766 TC458766 ACY458766 AMU458766 AWQ458766 BGM458766 BQI458766 CAE458766 CKA458766 CTW458766 DDS458766 DNO458766 DXK458766 EHG458766 ERC458766 FAY458766 FKU458766 FUQ458766 GEM458766 GOI458766 GYE458766 HIA458766 HRW458766 IBS458766 ILO458766 IVK458766 JFG458766 JPC458766 JYY458766 KIU458766 KSQ458766 LCM458766 LMI458766 LWE458766 MGA458766 MPW458766 MZS458766 NJO458766 NTK458766 ODG458766 ONC458766 OWY458766 PGU458766 PQQ458766 QAM458766 QKI458766 QUE458766 REA458766 RNW458766 RXS458766 SHO458766 SRK458766 TBG458766 TLC458766 TUY458766 UEU458766 UOQ458766 UYM458766 VII458766 VSE458766 WCA458766 WLW458766 WVS458766 K524302 JG524302 TC524302 ACY524302 AMU524302 AWQ524302 BGM524302 BQI524302 CAE524302 CKA524302 CTW524302 DDS524302 DNO524302 DXK524302 EHG524302 ERC524302 FAY524302 FKU524302 FUQ524302 GEM524302 GOI524302 GYE524302 HIA524302 HRW524302 IBS524302 ILO524302 IVK524302 JFG524302 JPC524302 JYY524302 KIU524302 KSQ524302 LCM524302 LMI524302 LWE524302 MGA524302 MPW524302 MZS524302 NJO524302 NTK524302 ODG524302 ONC524302 OWY524302 PGU524302 PQQ524302 QAM524302 QKI524302 QUE524302 REA524302 RNW524302 RXS524302 SHO524302 SRK524302 TBG524302 TLC524302 TUY524302 UEU524302 UOQ524302 UYM524302 VII524302 VSE524302 WCA524302 WLW524302 WVS524302 K589838 JG589838 TC589838 ACY589838 AMU589838 AWQ589838 BGM589838 BQI589838 CAE589838 CKA589838 CTW589838 DDS589838 DNO589838 DXK589838 EHG589838 ERC589838 FAY589838 FKU589838 FUQ589838 GEM589838 GOI589838 GYE589838 HIA589838 HRW589838 IBS589838 ILO589838 IVK589838 JFG589838 JPC589838 JYY589838 KIU589838 KSQ589838 LCM589838 LMI589838 LWE589838 MGA589838 MPW589838 MZS589838 NJO589838 NTK589838 ODG589838 ONC589838 OWY589838 PGU589838 PQQ589838 QAM589838 QKI589838 QUE589838 REA589838 RNW589838 RXS589838 SHO589838 SRK589838 TBG589838 TLC589838 TUY589838 UEU589838 UOQ589838 UYM589838 VII589838 VSE589838 WCA589838 WLW589838 WVS589838 K655374 JG655374 TC655374 ACY655374 AMU655374 AWQ655374 BGM655374 BQI655374 CAE655374 CKA655374 CTW655374 DDS655374 DNO655374 DXK655374 EHG655374 ERC655374 FAY655374 FKU655374 FUQ655374 GEM655374 GOI655374 GYE655374 HIA655374 HRW655374 IBS655374 ILO655374 IVK655374 JFG655374 JPC655374 JYY655374 KIU655374 KSQ655374 LCM655374 LMI655374 LWE655374 MGA655374 MPW655374 MZS655374 NJO655374 NTK655374 ODG655374 ONC655374 OWY655374 PGU655374 PQQ655374 QAM655374 QKI655374 QUE655374 REA655374 RNW655374 RXS655374 SHO655374 SRK655374 TBG655374 TLC655374 TUY655374 UEU655374 UOQ655374 UYM655374 VII655374 VSE655374 WCA655374 WLW655374 WVS655374 K720910 JG720910 TC720910 ACY720910 AMU720910 AWQ720910 BGM720910 BQI720910 CAE720910 CKA720910 CTW720910 DDS720910 DNO720910 DXK720910 EHG720910 ERC720910 FAY720910 FKU720910 FUQ720910 GEM720910 GOI720910 GYE720910 HIA720910 HRW720910 IBS720910 ILO720910 IVK720910 JFG720910 JPC720910 JYY720910 KIU720910 KSQ720910 LCM720910 LMI720910 LWE720910 MGA720910 MPW720910 MZS720910 NJO720910 NTK720910 ODG720910 ONC720910 OWY720910 PGU720910 PQQ720910 QAM720910 QKI720910 QUE720910 REA720910 RNW720910 RXS720910 SHO720910 SRK720910 TBG720910 TLC720910 TUY720910 UEU720910 UOQ720910 UYM720910 VII720910 VSE720910 WCA720910 WLW720910 WVS720910 K786446 JG786446 TC786446 ACY786446 AMU786446 AWQ786446 BGM786446 BQI786446 CAE786446 CKA786446 CTW786446 DDS786446 DNO786446 DXK786446 EHG786446 ERC786446 FAY786446 FKU786446 FUQ786446 GEM786446 GOI786446 GYE786446 HIA786446 HRW786446 IBS786446 ILO786446 IVK786446 JFG786446 JPC786446 JYY786446 KIU786446 KSQ786446 LCM786446 LMI786446 LWE786446 MGA786446 MPW786446 MZS786446 NJO786446 NTK786446 ODG786446 ONC786446 OWY786446 PGU786446 PQQ786446 QAM786446 QKI786446 QUE786446 REA786446 RNW786446 RXS786446 SHO786446 SRK786446 TBG786446 TLC786446 TUY786446 UEU786446 UOQ786446 UYM786446 VII786446 VSE786446 WCA786446 WLW786446 WVS786446 K851982 JG851982 TC851982 ACY851982 AMU851982 AWQ851982 BGM851982 BQI851982 CAE851982 CKA851982 CTW851982 DDS851982 DNO851982 DXK851982 EHG851982 ERC851982 FAY851982 FKU851982 FUQ851982 GEM851982 GOI851982 GYE851982 HIA851982 HRW851982 IBS851982 ILO851982 IVK851982 JFG851982 JPC851982 JYY851982 KIU851982 KSQ851982 LCM851982 LMI851982 LWE851982 MGA851982 MPW851982 MZS851982 NJO851982 NTK851982 ODG851982 ONC851982 OWY851982 PGU851982 PQQ851982 QAM851982 QKI851982 QUE851982 REA851982 RNW851982 RXS851982 SHO851982 SRK851982 TBG851982 TLC851982 TUY851982 UEU851982 UOQ851982 UYM851982 VII851982 VSE851982 WCA851982 WLW851982 WVS851982 K917518 JG917518 TC917518 ACY917518 AMU917518 AWQ917518 BGM917518 BQI917518 CAE917518 CKA917518 CTW917518 DDS917518 DNO917518 DXK917518 EHG917518 ERC917518 FAY917518 FKU917518 FUQ917518 GEM917518 GOI917518 GYE917518 HIA917518 HRW917518 IBS917518 ILO917518 IVK917518 JFG917518 JPC917518 JYY917518 KIU917518 KSQ917518 LCM917518 LMI917518 LWE917518 MGA917518 MPW917518 MZS917518 NJO917518 NTK917518 ODG917518 ONC917518 OWY917518 PGU917518 PQQ917518 QAM917518 QKI917518 QUE917518 REA917518 RNW917518 RXS917518 SHO917518 SRK917518 TBG917518 TLC917518 TUY917518 UEU917518 UOQ917518 UYM917518 VII917518 VSE917518 WCA917518 WLW917518 WVS917518 K983054 JG983054 TC983054 ACY983054 AMU983054 AWQ983054 BGM983054 BQI983054 CAE983054 CKA983054 CTW983054 DDS983054 DNO983054 DXK983054 EHG983054 ERC983054 FAY983054 FKU983054 FUQ983054 GEM983054 GOI983054 GYE983054 HIA983054 HRW983054 IBS983054 ILO983054 IVK983054 JFG983054 JPC983054 JYY983054 KIU983054 KSQ983054 LCM983054 LMI983054 LWE983054 MGA983054 MPW983054 MZS983054 NJO983054 NTK983054 ODG983054 ONC983054 OWY983054 PGU983054 PQQ983054 QAM983054 QKI983054 QUE983054 REA983054 RNW983054 RXS983054 SHO983054 SRK983054 TBG983054 TLC983054 TUY983054 UEU983054 UOQ983054 UYM983054 VII983054 VSE983054 WCA983054 WLW983054 WVS983054 K17:K23 JG17:JG23 TC17:TC23 ACY17:ACY23 AMU17:AMU23 AWQ17:AWQ23 BGM17:BGM23 BQI17:BQI23 CAE17:CAE23 CKA17:CKA23 CTW17:CTW23 DDS17:DDS23 DNO17:DNO23 DXK17:DXK23 EHG17:EHG23 ERC17:ERC23 FAY17:FAY23 FKU17:FKU23 FUQ17:FUQ23 GEM17:GEM23 GOI17:GOI23 GYE17:GYE23 HIA17:HIA23 HRW17:HRW23 IBS17:IBS23 ILO17:ILO23 IVK17:IVK23 JFG17:JFG23 JPC17:JPC23 JYY17:JYY23 KIU17:KIU23 KSQ17:KSQ23 LCM17:LCM23 LMI17:LMI23 LWE17:LWE23 MGA17:MGA23 MPW17:MPW23 MZS17:MZS23 NJO17:NJO23 NTK17:NTK23 ODG17:ODG23 ONC17:ONC23 OWY17:OWY23 PGU17:PGU23 PQQ17:PQQ23 QAM17:QAM23 QKI17:QKI23 QUE17:QUE23 REA17:REA23 RNW17:RNW23 RXS17:RXS23 SHO17:SHO23 SRK17:SRK23 TBG17:TBG23 TLC17:TLC23 TUY17:TUY23 UEU17:UEU23 UOQ17:UOQ23 UYM17:UYM23 VII17:VII23 VSE17:VSE23 WCA17:WCA23 WLW17:WLW23 WVS17:WVS23 K65553:K65559 JG65553:JG65559 TC65553:TC65559 ACY65553:ACY65559 AMU65553:AMU65559 AWQ65553:AWQ65559 BGM65553:BGM65559 BQI65553:BQI65559 CAE65553:CAE65559 CKA65553:CKA65559 CTW65553:CTW65559 DDS65553:DDS65559 DNO65553:DNO65559 DXK65553:DXK65559 EHG65553:EHG65559 ERC65553:ERC65559 FAY65553:FAY65559 FKU65553:FKU65559 FUQ65553:FUQ65559 GEM65553:GEM65559 GOI65553:GOI65559 GYE65553:GYE65559 HIA65553:HIA65559 HRW65553:HRW65559 IBS65553:IBS65559 ILO65553:ILO65559 IVK65553:IVK65559 JFG65553:JFG65559 JPC65553:JPC65559 JYY65553:JYY65559 KIU65553:KIU65559 KSQ65553:KSQ65559 LCM65553:LCM65559 LMI65553:LMI65559 LWE65553:LWE65559 MGA65553:MGA65559 MPW65553:MPW65559 MZS65553:MZS65559 NJO65553:NJO65559 NTK65553:NTK65559 ODG65553:ODG65559 ONC65553:ONC65559 OWY65553:OWY65559 PGU65553:PGU65559 PQQ65553:PQQ65559 QAM65553:QAM65559 QKI65553:QKI65559 QUE65553:QUE65559 REA65553:REA65559 RNW65553:RNW65559 RXS65553:RXS65559 SHO65553:SHO65559 SRK65553:SRK65559 TBG65553:TBG65559 TLC65553:TLC65559 TUY65553:TUY65559 UEU65553:UEU65559 UOQ65553:UOQ65559 UYM65553:UYM65559 VII65553:VII65559 VSE65553:VSE65559 WCA65553:WCA65559 WLW65553:WLW65559 WVS65553:WVS65559 K131089:K131095 JG131089:JG131095 TC131089:TC131095 ACY131089:ACY131095 AMU131089:AMU131095 AWQ131089:AWQ131095 BGM131089:BGM131095 BQI131089:BQI131095 CAE131089:CAE131095 CKA131089:CKA131095 CTW131089:CTW131095 DDS131089:DDS131095 DNO131089:DNO131095 DXK131089:DXK131095 EHG131089:EHG131095 ERC131089:ERC131095 FAY131089:FAY131095 FKU131089:FKU131095 FUQ131089:FUQ131095 GEM131089:GEM131095 GOI131089:GOI131095 GYE131089:GYE131095 HIA131089:HIA131095 HRW131089:HRW131095 IBS131089:IBS131095 ILO131089:ILO131095 IVK131089:IVK131095 JFG131089:JFG131095 JPC131089:JPC131095 JYY131089:JYY131095 KIU131089:KIU131095 KSQ131089:KSQ131095 LCM131089:LCM131095 LMI131089:LMI131095 LWE131089:LWE131095 MGA131089:MGA131095 MPW131089:MPW131095 MZS131089:MZS131095 NJO131089:NJO131095 NTK131089:NTK131095 ODG131089:ODG131095 ONC131089:ONC131095 OWY131089:OWY131095 PGU131089:PGU131095 PQQ131089:PQQ131095 QAM131089:QAM131095 QKI131089:QKI131095 QUE131089:QUE131095 REA131089:REA131095 RNW131089:RNW131095 RXS131089:RXS131095 SHO131089:SHO131095 SRK131089:SRK131095 TBG131089:TBG131095 TLC131089:TLC131095 TUY131089:TUY131095 UEU131089:UEU131095 UOQ131089:UOQ131095 UYM131089:UYM131095 VII131089:VII131095 VSE131089:VSE131095 WCA131089:WCA131095 WLW131089:WLW131095 WVS131089:WVS131095 K196625:K196631 JG196625:JG196631 TC196625:TC196631 ACY196625:ACY196631 AMU196625:AMU196631 AWQ196625:AWQ196631 BGM196625:BGM196631 BQI196625:BQI196631 CAE196625:CAE196631 CKA196625:CKA196631 CTW196625:CTW196631 DDS196625:DDS196631 DNO196625:DNO196631 DXK196625:DXK196631 EHG196625:EHG196631 ERC196625:ERC196631 FAY196625:FAY196631 FKU196625:FKU196631 FUQ196625:FUQ196631 GEM196625:GEM196631 GOI196625:GOI196631 GYE196625:GYE196631 HIA196625:HIA196631 HRW196625:HRW196631 IBS196625:IBS196631 ILO196625:ILO196631 IVK196625:IVK196631 JFG196625:JFG196631 JPC196625:JPC196631 JYY196625:JYY196631 KIU196625:KIU196631 KSQ196625:KSQ196631 LCM196625:LCM196631 LMI196625:LMI196631 LWE196625:LWE196631 MGA196625:MGA196631 MPW196625:MPW196631 MZS196625:MZS196631 NJO196625:NJO196631 NTK196625:NTK196631 ODG196625:ODG196631 ONC196625:ONC196631 OWY196625:OWY196631 PGU196625:PGU196631 PQQ196625:PQQ196631 QAM196625:QAM196631 QKI196625:QKI196631 QUE196625:QUE196631 REA196625:REA196631 RNW196625:RNW196631 RXS196625:RXS196631 SHO196625:SHO196631 SRK196625:SRK196631 TBG196625:TBG196631 TLC196625:TLC196631 TUY196625:TUY196631 UEU196625:UEU196631 UOQ196625:UOQ196631 UYM196625:UYM196631 VII196625:VII196631 VSE196625:VSE196631 WCA196625:WCA196631 WLW196625:WLW196631 WVS196625:WVS196631 K262161:K262167 JG262161:JG262167 TC262161:TC262167 ACY262161:ACY262167 AMU262161:AMU262167 AWQ262161:AWQ262167 BGM262161:BGM262167 BQI262161:BQI262167 CAE262161:CAE262167 CKA262161:CKA262167 CTW262161:CTW262167 DDS262161:DDS262167 DNO262161:DNO262167 DXK262161:DXK262167 EHG262161:EHG262167 ERC262161:ERC262167 FAY262161:FAY262167 FKU262161:FKU262167 FUQ262161:FUQ262167 GEM262161:GEM262167 GOI262161:GOI262167 GYE262161:GYE262167 HIA262161:HIA262167 HRW262161:HRW262167 IBS262161:IBS262167 ILO262161:ILO262167 IVK262161:IVK262167 JFG262161:JFG262167 JPC262161:JPC262167 JYY262161:JYY262167 KIU262161:KIU262167 KSQ262161:KSQ262167 LCM262161:LCM262167 LMI262161:LMI262167 LWE262161:LWE262167 MGA262161:MGA262167 MPW262161:MPW262167 MZS262161:MZS262167 NJO262161:NJO262167 NTK262161:NTK262167 ODG262161:ODG262167 ONC262161:ONC262167 OWY262161:OWY262167 PGU262161:PGU262167 PQQ262161:PQQ262167 QAM262161:QAM262167 QKI262161:QKI262167 QUE262161:QUE262167 REA262161:REA262167 RNW262161:RNW262167 RXS262161:RXS262167 SHO262161:SHO262167 SRK262161:SRK262167 TBG262161:TBG262167 TLC262161:TLC262167 TUY262161:TUY262167 UEU262161:UEU262167 UOQ262161:UOQ262167 UYM262161:UYM262167 VII262161:VII262167 VSE262161:VSE262167 WCA262161:WCA262167 WLW262161:WLW262167 WVS262161:WVS262167 K327697:K327703 JG327697:JG327703 TC327697:TC327703 ACY327697:ACY327703 AMU327697:AMU327703 AWQ327697:AWQ327703 BGM327697:BGM327703 BQI327697:BQI327703 CAE327697:CAE327703 CKA327697:CKA327703 CTW327697:CTW327703 DDS327697:DDS327703 DNO327697:DNO327703 DXK327697:DXK327703 EHG327697:EHG327703 ERC327697:ERC327703 FAY327697:FAY327703 FKU327697:FKU327703 FUQ327697:FUQ327703 GEM327697:GEM327703 GOI327697:GOI327703 GYE327697:GYE327703 HIA327697:HIA327703 HRW327697:HRW327703 IBS327697:IBS327703 ILO327697:ILO327703 IVK327697:IVK327703 JFG327697:JFG327703 JPC327697:JPC327703 JYY327697:JYY327703 KIU327697:KIU327703 KSQ327697:KSQ327703 LCM327697:LCM327703 LMI327697:LMI327703 LWE327697:LWE327703 MGA327697:MGA327703 MPW327697:MPW327703 MZS327697:MZS327703 NJO327697:NJO327703 NTK327697:NTK327703 ODG327697:ODG327703 ONC327697:ONC327703 OWY327697:OWY327703 PGU327697:PGU327703 PQQ327697:PQQ327703 QAM327697:QAM327703 QKI327697:QKI327703 QUE327697:QUE327703 REA327697:REA327703 RNW327697:RNW327703 RXS327697:RXS327703 SHO327697:SHO327703 SRK327697:SRK327703 TBG327697:TBG327703 TLC327697:TLC327703 TUY327697:TUY327703 UEU327697:UEU327703 UOQ327697:UOQ327703 UYM327697:UYM327703 VII327697:VII327703 VSE327697:VSE327703 WCA327697:WCA327703 WLW327697:WLW327703 WVS327697:WVS327703 K393233:K393239 JG393233:JG393239 TC393233:TC393239 ACY393233:ACY393239 AMU393233:AMU393239 AWQ393233:AWQ393239 BGM393233:BGM393239 BQI393233:BQI393239 CAE393233:CAE393239 CKA393233:CKA393239 CTW393233:CTW393239 DDS393233:DDS393239 DNO393233:DNO393239 DXK393233:DXK393239 EHG393233:EHG393239 ERC393233:ERC393239 FAY393233:FAY393239 FKU393233:FKU393239 FUQ393233:FUQ393239 GEM393233:GEM393239 GOI393233:GOI393239 GYE393233:GYE393239 HIA393233:HIA393239 HRW393233:HRW393239 IBS393233:IBS393239 ILO393233:ILO393239 IVK393233:IVK393239 JFG393233:JFG393239 JPC393233:JPC393239 JYY393233:JYY393239 KIU393233:KIU393239 KSQ393233:KSQ393239 LCM393233:LCM393239 LMI393233:LMI393239 LWE393233:LWE393239 MGA393233:MGA393239 MPW393233:MPW393239 MZS393233:MZS393239 NJO393233:NJO393239 NTK393233:NTK393239 ODG393233:ODG393239 ONC393233:ONC393239 OWY393233:OWY393239 PGU393233:PGU393239 PQQ393233:PQQ393239 QAM393233:QAM393239 QKI393233:QKI393239 QUE393233:QUE393239 REA393233:REA393239 RNW393233:RNW393239 RXS393233:RXS393239 SHO393233:SHO393239 SRK393233:SRK393239 TBG393233:TBG393239 TLC393233:TLC393239 TUY393233:TUY393239 UEU393233:UEU393239 UOQ393233:UOQ393239 UYM393233:UYM393239 VII393233:VII393239 VSE393233:VSE393239 WCA393233:WCA393239 WLW393233:WLW393239 WVS393233:WVS393239 K458769:K458775 JG458769:JG458775 TC458769:TC458775 ACY458769:ACY458775 AMU458769:AMU458775 AWQ458769:AWQ458775 BGM458769:BGM458775 BQI458769:BQI458775 CAE458769:CAE458775 CKA458769:CKA458775 CTW458769:CTW458775 DDS458769:DDS458775 DNO458769:DNO458775 DXK458769:DXK458775 EHG458769:EHG458775 ERC458769:ERC458775 FAY458769:FAY458775 FKU458769:FKU458775 FUQ458769:FUQ458775 GEM458769:GEM458775 GOI458769:GOI458775 GYE458769:GYE458775 HIA458769:HIA458775 HRW458769:HRW458775 IBS458769:IBS458775 ILO458769:ILO458775 IVK458769:IVK458775 JFG458769:JFG458775 JPC458769:JPC458775 JYY458769:JYY458775 KIU458769:KIU458775 KSQ458769:KSQ458775 LCM458769:LCM458775 LMI458769:LMI458775 LWE458769:LWE458775 MGA458769:MGA458775 MPW458769:MPW458775 MZS458769:MZS458775 NJO458769:NJO458775 NTK458769:NTK458775 ODG458769:ODG458775 ONC458769:ONC458775 OWY458769:OWY458775 PGU458769:PGU458775 PQQ458769:PQQ458775 QAM458769:QAM458775 QKI458769:QKI458775 QUE458769:QUE458775 REA458769:REA458775 RNW458769:RNW458775 RXS458769:RXS458775 SHO458769:SHO458775 SRK458769:SRK458775 TBG458769:TBG458775 TLC458769:TLC458775 TUY458769:TUY458775 UEU458769:UEU458775 UOQ458769:UOQ458775 UYM458769:UYM458775 VII458769:VII458775 VSE458769:VSE458775 WCA458769:WCA458775 WLW458769:WLW458775 WVS458769:WVS458775 K524305:K524311 JG524305:JG524311 TC524305:TC524311 ACY524305:ACY524311 AMU524305:AMU524311 AWQ524305:AWQ524311 BGM524305:BGM524311 BQI524305:BQI524311 CAE524305:CAE524311 CKA524305:CKA524311 CTW524305:CTW524311 DDS524305:DDS524311 DNO524305:DNO524311 DXK524305:DXK524311 EHG524305:EHG524311 ERC524305:ERC524311 FAY524305:FAY524311 FKU524305:FKU524311 FUQ524305:FUQ524311 GEM524305:GEM524311 GOI524305:GOI524311 GYE524305:GYE524311 HIA524305:HIA524311 HRW524305:HRW524311 IBS524305:IBS524311 ILO524305:ILO524311 IVK524305:IVK524311 JFG524305:JFG524311 JPC524305:JPC524311 JYY524305:JYY524311 KIU524305:KIU524311 KSQ524305:KSQ524311 LCM524305:LCM524311 LMI524305:LMI524311 LWE524305:LWE524311 MGA524305:MGA524311 MPW524305:MPW524311 MZS524305:MZS524311 NJO524305:NJO524311 NTK524305:NTK524311 ODG524305:ODG524311 ONC524305:ONC524311 OWY524305:OWY524311 PGU524305:PGU524311 PQQ524305:PQQ524311 QAM524305:QAM524311 QKI524305:QKI524311 QUE524305:QUE524311 REA524305:REA524311 RNW524305:RNW524311 RXS524305:RXS524311 SHO524305:SHO524311 SRK524305:SRK524311 TBG524305:TBG524311 TLC524305:TLC524311 TUY524305:TUY524311 UEU524305:UEU524311 UOQ524305:UOQ524311 UYM524305:UYM524311 VII524305:VII524311 VSE524305:VSE524311 WCA524305:WCA524311 WLW524305:WLW524311 WVS524305:WVS524311 K589841:K589847 JG589841:JG589847 TC589841:TC589847 ACY589841:ACY589847 AMU589841:AMU589847 AWQ589841:AWQ589847 BGM589841:BGM589847 BQI589841:BQI589847 CAE589841:CAE589847 CKA589841:CKA589847 CTW589841:CTW589847 DDS589841:DDS589847 DNO589841:DNO589847 DXK589841:DXK589847 EHG589841:EHG589847 ERC589841:ERC589847 FAY589841:FAY589847 FKU589841:FKU589847 FUQ589841:FUQ589847 GEM589841:GEM589847 GOI589841:GOI589847 GYE589841:GYE589847 HIA589841:HIA589847 HRW589841:HRW589847 IBS589841:IBS589847 ILO589841:ILO589847 IVK589841:IVK589847 JFG589841:JFG589847 JPC589841:JPC589847 JYY589841:JYY589847 KIU589841:KIU589847 KSQ589841:KSQ589847 LCM589841:LCM589847 LMI589841:LMI589847 LWE589841:LWE589847 MGA589841:MGA589847 MPW589841:MPW589847 MZS589841:MZS589847 NJO589841:NJO589847 NTK589841:NTK589847 ODG589841:ODG589847 ONC589841:ONC589847 OWY589841:OWY589847 PGU589841:PGU589847 PQQ589841:PQQ589847 QAM589841:QAM589847 QKI589841:QKI589847 QUE589841:QUE589847 REA589841:REA589847 RNW589841:RNW589847 RXS589841:RXS589847 SHO589841:SHO589847 SRK589841:SRK589847 TBG589841:TBG589847 TLC589841:TLC589847 TUY589841:TUY589847 UEU589841:UEU589847 UOQ589841:UOQ589847 UYM589841:UYM589847 VII589841:VII589847 VSE589841:VSE589847 WCA589841:WCA589847 WLW589841:WLW589847 WVS589841:WVS589847 K655377:K655383 JG655377:JG655383 TC655377:TC655383 ACY655377:ACY655383 AMU655377:AMU655383 AWQ655377:AWQ655383 BGM655377:BGM655383 BQI655377:BQI655383 CAE655377:CAE655383 CKA655377:CKA655383 CTW655377:CTW655383 DDS655377:DDS655383 DNO655377:DNO655383 DXK655377:DXK655383 EHG655377:EHG655383 ERC655377:ERC655383 FAY655377:FAY655383 FKU655377:FKU655383 FUQ655377:FUQ655383 GEM655377:GEM655383 GOI655377:GOI655383 GYE655377:GYE655383 HIA655377:HIA655383 HRW655377:HRW655383 IBS655377:IBS655383 ILO655377:ILO655383 IVK655377:IVK655383 JFG655377:JFG655383 JPC655377:JPC655383 JYY655377:JYY655383 KIU655377:KIU655383 KSQ655377:KSQ655383 LCM655377:LCM655383 LMI655377:LMI655383 LWE655377:LWE655383 MGA655377:MGA655383 MPW655377:MPW655383 MZS655377:MZS655383 NJO655377:NJO655383 NTK655377:NTK655383 ODG655377:ODG655383 ONC655377:ONC655383 OWY655377:OWY655383 PGU655377:PGU655383 PQQ655377:PQQ655383 QAM655377:QAM655383 QKI655377:QKI655383 QUE655377:QUE655383 REA655377:REA655383 RNW655377:RNW655383 RXS655377:RXS655383 SHO655377:SHO655383 SRK655377:SRK655383 TBG655377:TBG655383 TLC655377:TLC655383 TUY655377:TUY655383 UEU655377:UEU655383 UOQ655377:UOQ655383 UYM655377:UYM655383 VII655377:VII655383 VSE655377:VSE655383 WCA655377:WCA655383 WLW655377:WLW655383 WVS655377:WVS655383 K720913:K720919 JG720913:JG720919 TC720913:TC720919 ACY720913:ACY720919 AMU720913:AMU720919 AWQ720913:AWQ720919 BGM720913:BGM720919 BQI720913:BQI720919 CAE720913:CAE720919 CKA720913:CKA720919 CTW720913:CTW720919 DDS720913:DDS720919 DNO720913:DNO720919 DXK720913:DXK720919 EHG720913:EHG720919 ERC720913:ERC720919 FAY720913:FAY720919 FKU720913:FKU720919 FUQ720913:FUQ720919 GEM720913:GEM720919 GOI720913:GOI720919 GYE720913:GYE720919 HIA720913:HIA720919 HRW720913:HRW720919 IBS720913:IBS720919 ILO720913:ILO720919 IVK720913:IVK720919 JFG720913:JFG720919 JPC720913:JPC720919 JYY720913:JYY720919 KIU720913:KIU720919 KSQ720913:KSQ720919 LCM720913:LCM720919 LMI720913:LMI720919 LWE720913:LWE720919 MGA720913:MGA720919 MPW720913:MPW720919 MZS720913:MZS720919 NJO720913:NJO720919 NTK720913:NTK720919 ODG720913:ODG720919 ONC720913:ONC720919 OWY720913:OWY720919 PGU720913:PGU720919 PQQ720913:PQQ720919 QAM720913:QAM720919 QKI720913:QKI720919 QUE720913:QUE720919 REA720913:REA720919 RNW720913:RNW720919 RXS720913:RXS720919 SHO720913:SHO720919 SRK720913:SRK720919 TBG720913:TBG720919 TLC720913:TLC720919 TUY720913:TUY720919 UEU720913:UEU720919 UOQ720913:UOQ720919 UYM720913:UYM720919 VII720913:VII720919 VSE720913:VSE720919 WCA720913:WCA720919 WLW720913:WLW720919 WVS720913:WVS720919 K786449:K786455 JG786449:JG786455 TC786449:TC786455 ACY786449:ACY786455 AMU786449:AMU786455 AWQ786449:AWQ786455 BGM786449:BGM786455 BQI786449:BQI786455 CAE786449:CAE786455 CKA786449:CKA786455 CTW786449:CTW786455 DDS786449:DDS786455 DNO786449:DNO786455 DXK786449:DXK786455 EHG786449:EHG786455 ERC786449:ERC786455 FAY786449:FAY786455 FKU786449:FKU786455 FUQ786449:FUQ786455 GEM786449:GEM786455 GOI786449:GOI786455 GYE786449:GYE786455 HIA786449:HIA786455 HRW786449:HRW786455 IBS786449:IBS786455 ILO786449:ILO786455 IVK786449:IVK786455 JFG786449:JFG786455 JPC786449:JPC786455 JYY786449:JYY786455 KIU786449:KIU786455 KSQ786449:KSQ786455 LCM786449:LCM786455 LMI786449:LMI786455 LWE786449:LWE786455 MGA786449:MGA786455 MPW786449:MPW786455 MZS786449:MZS786455 NJO786449:NJO786455 NTK786449:NTK786455 ODG786449:ODG786455 ONC786449:ONC786455 OWY786449:OWY786455 PGU786449:PGU786455 PQQ786449:PQQ786455 QAM786449:QAM786455 QKI786449:QKI786455 QUE786449:QUE786455 REA786449:REA786455 RNW786449:RNW786455 RXS786449:RXS786455 SHO786449:SHO786455 SRK786449:SRK786455 TBG786449:TBG786455 TLC786449:TLC786455 TUY786449:TUY786455 UEU786449:UEU786455 UOQ786449:UOQ786455 UYM786449:UYM786455 VII786449:VII786455 VSE786449:VSE786455 WCA786449:WCA786455 WLW786449:WLW786455 WVS786449:WVS786455 K851985:K851991 JG851985:JG851991 TC851985:TC851991 ACY851985:ACY851991 AMU851985:AMU851991 AWQ851985:AWQ851991 BGM851985:BGM851991 BQI851985:BQI851991 CAE851985:CAE851991 CKA851985:CKA851991 CTW851985:CTW851991 DDS851985:DDS851991 DNO851985:DNO851991 DXK851985:DXK851991 EHG851985:EHG851991 ERC851985:ERC851991 FAY851985:FAY851991 FKU851985:FKU851991 FUQ851985:FUQ851991 GEM851985:GEM851991 GOI851985:GOI851991 GYE851985:GYE851991 HIA851985:HIA851991 HRW851985:HRW851991 IBS851985:IBS851991 ILO851985:ILO851991 IVK851985:IVK851991 JFG851985:JFG851991 JPC851985:JPC851991 JYY851985:JYY851991 KIU851985:KIU851991 KSQ851985:KSQ851991 LCM851985:LCM851991 LMI851985:LMI851991 LWE851985:LWE851991 MGA851985:MGA851991 MPW851985:MPW851991 MZS851985:MZS851991 NJO851985:NJO851991 NTK851985:NTK851991 ODG851985:ODG851991 ONC851985:ONC851991 OWY851985:OWY851991 PGU851985:PGU851991 PQQ851985:PQQ851991 QAM851985:QAM851991 QKI851985:QKI851991 QUE851985:QUE851991 REA851985:REA851991 RNW851985:RNW851991 RXS851985:RXS851991 SHO851985:SHO851991 SRK851985:SRK851991 TBG851985:TBG851991 TLC851985:TLC851991 TUY851985:TUY851991 UEU851985:UEU851991 UOQ851985:UOQ851991 UYM851985:UYM851991 VII851985:VII851991 VSE851985:VSE851991 WCA851985:WCA851991 WLW851985:WLW851991 WVS851985:WVS851991 K917521:K917527 JG917521:JG917527 TC917521:TC917527 ACY917521:ACY917527 AMU917521:AMU917527 AWQ917521:AWQ917527 BGM917521:BGM917527 BQI917521:BQI917527 CAE917521:CAE917527 CKA917521:CKA917527 CTW917521:CTW917527 DDS917521:DDS917527 DNO917521:DNO917527 DXK917521:DXK917527 EHG917521:EHG917527 ERC917521:ERC917527 FAY917521:FAY917527 FKU917521:FKU917527 FUQ917521:FUQ917527 GEM917521:GEM917527 GOI917521:GOI917527 GYE917521:GYE917527 HIA917521:HIA917527 HRW917521:HRW917527 IBS917521:IBS917527 ILO917521:ILO917527 IVK917521:IVK917527 JFG917521:JFG917527 JPC917521:JPC917527 JYY917521:JYY917527 KIU917521:KIU917527 KSQ917521:KSQ917527 LCM917521:LCM917527 LMI917521:LMI917527 LWE917521:LWE917527 MGA917521:MGA917527 MPW917521:MPW917527 MZS917521:MZS917527 NJO917521:NJO917527 NTK917521:NTK917527 ODG917521:ODG917527 ONC917521:ONC917527 OWY917521:OWY917527 PGU917521:PGU917527 PQQ917521:PQQ917527 QAM917521:QAM917527 QKI917521:QKI917527 QUE917521:QUE917527 REA917521:REA917527 RNW917521:RNW917527 RXS917521:RXS917527 SHO917521:SHO917527 SRK917521:SRK917527 TBG917521:TBG917527 TLC917521:TLC917527 TUY917521:TUY917527 UEU917521:UEU917527 UOQ917521:UOQ917527 UYM917521:UYM917527 VII917521:VII917527 VSE917521:VSE917527 WCA917521:WCA917527 WLW917521:WLW917527 WVS917521:WVS917527 K983057:K983063 JG983057:JG983063 TC983057:TC983063 ACY983057:ACY983063 AMU983057:AMU983063 AWQ983057:AWQ983063 BGM983057:BGM983063 BQI983057:BQI983063 CAE983057:CAE983063 CKA983057:CKA983063 CTW983057:CTW983063 DDS983057:DDS983063 DNO983057:DNO983063 DXK983057:DXK983063 EHG983057:EHG983063 ERC983057:ERC983063 FAY983057:FAY983063 FKU983057:FKU983063 FUQ983057:FUQ983063 GEM983057:GEM983063 GOI983057:GOI983063 GYE983057:GYE983063 HIA983057:HIA983063 HRW983057:HRW983063 IBS983057:IBS983063 ILO983057:ILO983063 IVK983057:IVK983063 JFG983057:JFG983063 JPC983057:JPC983063 JYY983057:JYY983063 KIU983057:KIU983063 KSQ983057:KSQ983063 LCM983057:LCM983063 LMI983057:LMI983063 LWE983057:LWE983063 MGA983057:MGA983063 MPW983057:MPW983063 MZS983057:MZS983063 NJO983057:NJO983063 NTK983057:NTK983063 ODG983057:ODG983063 ONC983057:ONC983063 OWY983057:OWY983063 PGU983057:PGU983063 PQQ983057:PQQ983063 QAM983057:QAM983063 QKI983057:QKI983063 QUE983057:QUE983063 REA983057:REA983063 RNW983057:RNW983063 RXS983057:RXS983063 SHO983057:SHO983063 SRK983057:SRK983063 TBG983057:TBG983063 TLC983057:TLC983063 TUY983057:TUY983063 UEU983057:UEU983063 UOQ983057:UOQ983063 UYM983057:UYM983063 VII983057:VII983063 VSE983057:VSE983063 WCA983057:WCA983063 WLW983057:WLW983063 WVS983057:WVS983063" xr:uid="{B3E0B7BA-FF3E-48F9-84D7-5C44267E719E}"/>
  </dataValidations>
  <pageMargins left="0" right="0" top="0" bottom="0" header="0" footer="0"/>
  <pageSetup paperSize="8" scale="65" orientation="portrait"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DC03-379F-4D4B-8FBB-B5427B7648EF}">
  <sheetPr>
    <tabColor rgb="FF0070C0"/>
  </sheetPr>
  <dimension ref="A2:R246"/>
  <sheetViews>
    <sheetView zoomScale="55" zoomScaleNormal="55" workbookViewId="0">
      <pane xSplit="9" ySplit="8" topLeftCell="M9" activePane="bottomRight" state="frozen"/>
      <selection pane="topRight" activeCell="J1" sqref="J1"/>
      <selection pane="bottomLeft" activeCell="A19" sqref="A19"/>
      <selection pane="bottomRight" activeCell="M23" sqref="M23"/>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246730</v>
      </c>
    </row>
    <row r="3" spans="1:18" ht="20.100000000000001" customHeight="1">
      <c r="B3" s="2127" t="s">
        <v>5201</v>
      </c>
      <c r="C3" s="2" t="s">
        <v>3</v>
      </c>
      <c r="D3" s="2"/>
      <c r="E3" s="2"/>
      <c r="F3" s="13" t="s">
        <v>2638</v>
      </c>
      <c r="I3" s="1304" t="s">
        <v>5202</v>
      </c>
      <c r="J3" s="1304"/>
      <c r="K3" s="1304"/>
      <c r="L3" s="1304"/>
    </row>
    <row r="4" spans="1:18" ht="20.100000000000001" customHeight="1">
      <c r="B4" s="2128"/>
      <c r="C4" s="2" t="s">
        <v>1516</v>
      </c>
      <c r="D4" s="2"/>
      <c r="E4" s="2"/>
      <c r="F4" s="13" t="s">
        <v>5199</v>
      </c>
      <c r="I4" s="1304"/>
      <c r="J4" s="1304"/>
      <c r="K4" s="1304"/>
      <c r="L4" s="1304"/>
    </row>
    <row r="5" spans="1:18" ht="20.100000000000001" customHeight="1">
      <c r="C5" s="2" t="s">
        <v>8</v>
      </c>
      <c r="D5" s="2"/>
      <c r="E5" s="2"/>
      <c r="F5" s="18">
        <v>45875</v>
      </c>
      <c r="H5" s="1305" t="s">
        <v>53</v>
      </c>
      <c r="I5" s="1306"/>
      <c r="J5" s="1307"/>
      <c r="K5" s="38" t="s">
        <v>2641</v>
      </c>
    </row>
    <row r="6" spans="1:18" ht="20.100000000000001" customHeight="1">
      <c r="C6" s="2" t="s">
        <v>10</v>
      </c>
      <c r="D6" s="2"/>
      <c r="E6" s="2"/>
      <c r="F6" s="18">
        <v>45876</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172"/>
      <c r="D10" s="1312"/>
      <c r="E10" s="1313"/>
      <c r="F10" s="1314" t="s">
        <v>3016</v>
      </c>
      <c r="G10" s="165"/>
      <c r="H10" s="165"/>
      <c r="I10" s="27"/>
      <c r="J10" s="536"/>
      <c r="K10" s="165"/>
      <c r="L10" s="165"/>
      <c r="M10" s="165"/>
      <c r="N10" s="1407"/>
      <c r="O10" s="172"/>
      <c r="P10" s="165"/>
      <c r="Q10" s="1407"/>
      <c r="R10" s="1408"/>
    </row>
    <row r="11" spans="1:18" s="4" customFormat="1" ht="19.7" customHeight="1">
      <c r="A11" s="398" t="s">
        <v>54</v>
      </c>
      <c r="B11" s="2065">
        <v>17</v>
      </c>
      <c r="C11" s="1078">
        <v>1</v>
      </c>
      <c r="D11" s="1521" t="s">
        <v>61</v>
      </c>
      <c r="E11" s="28" t="s">
        <v>55</v>
      </c>
      <c r="F11" s="1126" t="s">
        <v>3234</v>
      </c>
      <c r="G11" s="1128">
        <v>1</v>
      </c>
      <c r="H11" s="112">
        <v>5666</v>
      </c>
      <c r="I11" s="158">
        <f>G11*H11</f>
        <v>5666</v>
      </c>
      <c r="J11" s="217"/>
      <c r="K11" s="73" t="s">
        <v>3235</v>
      </c>
      <c r="L11" s="73" t="s">
        <v>3236</v>
      </c>
      <c r="M11" s="2129" t="s">
        <v>5204</v>
      </c>
      <c r="N11" s="32">
        <v>45863</v>
      </c>
      <c r="O11" s="28"/>
      <c r="P11" s="40">
        <v>45875</v>
      </c>
      <c r="Q11" s="32">
        <v>45876</v>
      </c>
      <c r="R11" s="33"/>
    </row>
    <row r="12" spans="1:18" s="4" customFormat="1" ht="19.7" customHeight="1">
      <c r="A12" s="398" t="s">
        <v>54</v>
      </c>
      <c r="B12" s="2065">
        <v>17</v>
      </c>
      <c r="C12" s="1078">
        <f t="shared" ref="C12:C38" si="0">+C11+1</f>
        <v>2</v>
      </c>
      <c r="D12" s="1521" t="s">
        <v>61</v>
      </c>
      <c r="E12" s="28" t="s">
        <v>55</v>
      </c>
      <c r="F12" s="1126" t="s">
        <v>3237</v>
      </c>
      <c r="G12" s="1128">
        <v>1</v>
      </c>
      <c r="H12" s="112">
        <v>7241</v>
      </c>
      <c r="I12" s="158">
        <f>G12*H12</f>
        <v>7241</v>
      </c>
      <c r="J12" s="217"/>
      <c r="K12" s="73" t="s">
        <v>3238</v>
      </c>
      <c r="L12" s="73" t="s">
        <v>3236</v>
      </c>
      <c r="M12" s="2129" t="s">
        <v>5204</v>
      </c>
      <c r="N12" s="32">
        <v>45863</v>
      </c>
      <c r="O12" s="28"/>
      <c r="P12" s="40">
        <v>45875</v>
      </c>
      <c r="Q12" s="32">
        <v>45876</v>
      </c>
      <c r="R12" s="33"/>
    </row>
    <row r="13" spans="1:18" s="4" customFormat="1" ht="19.7" customHeight="1">
      <c r="A13" s="398" t="s">
        <v>54</v>
      </c>
      <c r="B13" s="2065">
        <v>10</v>
      </c>
      <c r="C13" s="1078">
        <f t="shared" si="0"/>
        <v>3</v>
      </c>
      <c r="D13" s="1522" t="s">
        <v>61</v>
      </c>
      <c r="E13" s="592" t="s">
        <v>55</v>
      </c>
      <c r="F13" s="1531" t="s">
        <v>3239</v>
      </c>
      <c r="G13" s="1128">
        <v>1</v>
      </c>
      <c r="H13" s="112">
        <v>7458</v>
      </c>
      <c r="I13" s="2067">
        <f t="shared" ref="I13:I26" si="1">G13*H13</f>
        <v>7458</v>
      </c>
      <c r="J13" s="73"/>
      <c r="K13" s="73" t="s">
        <v>3240</v>
      </c>
      <c r="L13" s="157" t="s">
        <v>3241</v>
      </c>
      <c r="M13" s="2129" t="s">
        <v>5204</v>
      </c>
      <c r="N13" s="32">
        <v>45863</v>
      </c>
      <c r="O13" s="28"/>
      <c r="P13" s="40">
        <v>45875</v>
      </c>
      <c r="Q13" s="32">
        <v>45876</v>
      </c>
      <c r="R13" s="33"/>
    </row>
    <row r="14" spans="1:18" s="4" customFormat="1" ht="19.7" customHeight="1">
      <c r="A14" s="398" t="s">
        <v>42</v>
      </c>
      <c r="B14" s="2065">
        <v>10</v>
      </c>
      <c r="C14" s="1078">
        <f t="shared" si="0"/>
        <v>4</v>
      </c>
      <c r="D14" s="131" t="s">
        <v>3242</v>
      </c>
      <c r="E14" s="131" t="s">
        <v>55</v>
      </c>
      <c r="F14" s="2098" t="s">
        <v>3243</v>
      </c>
      <c r="G14" s="2118">
        <v>1</v>
      </c>
      <c r="H14" s="259">
        <v>367</v>
      </c>
      <c r="I14" s="259">
        <f t="shared" si="1"/>
        <v>367</v>
      </c>
      <c r="J14" s="1525"/>
      <c r="K14" s="217" t="s">
        <v>3244</v>
      </c>
      <c r="L14" s="157" t="s">
        <v>3241</v>
      </c>
      <c r="M14" s="2129" t="s">
        <v>5204</v>
      </c>
      <c r="N14" s="32">
        <v>45863</v>
      </c>
      <c r="O14" s="28"/>
      <c r="P14" s="40">
        <v>45875</v>
      </c>
      <c r="Q14" s="32">
        <v>45876</v>
      </c>
      <c r="R14" s="33"/>
    </row>
    <row r="15" spans="1:18" s="4" customFormat="1" ht="19.7" customHeight="1">
      <c r="A15" s="1526" t="s">
        <v>77</v>
      </c>
      <c r="B15" s="2065">
        <v>10</v>
      </c>
      <c r="C15" s="1078">
        <f t="shared" si="0"/>
        <v>5</v>
      </c>
      <c r="D15" s="28" t="s">
        <v>55</v>
      </c>
      <c r="E15" s="592" t="s">
        <v>55</v>
      </c>
      <c r="F15" s="1531" t="s">
        <v>2939</v>
      </c>
      <c r="G15" s="2130">
        <v>1</v>
      </c>
      <c r="H15" s="952">
        <v>4524</v>
      </c>
      <c r="I15" s="2067">
        <f t="shared" si="1"/>
        <v>4524</v>
      </c>
      <c r="J15" s="1528"/>
      <c r="K15" s="1528" t="s">
        <v>3245</v>
      </c>
      <c r="L15" s="157" t="s">
        <v>3241</v>
      </c>
      <c r="M15" s="2129" t="s">
        <v>5204</v>
      </c>
      <c r="N15" s="32">
        <v>45863</v>
      </c>
      <c r="O15" s="28"/>
      <c r="P15" s="40">
        <v>45875</v>
      </c>
      <c r="Q15" s="32">
        <v>45876</v>
      </c>
      <c r="R15" s="33"/>
    </row>
    <row r="16" spans="1:18" s="4" customFormat="1" ht="19.7" customHeight="1">
      <c r="A16" s="398" t="s">
        <v>42</v>
      </c>
      <c r="B16" s="2065">
        <v>10</v>
      </c>
      <c r="C16" s="1078">
        <f t="shared" si="0"/>
        <v>6</v>
      </c>
      <c r="D16" s="28" t="s">
        <v>55</v>
      </c>
      <c r="E16" s="592" t="s">
        <v>55</v>
      </c>
      <c r="F16" s="2098" t="s">
        <v>3246</v>
      </c>
      <c r="G16" s="2118">
        <v>2</v>
      </c>
      <c r="H16" s="259">
        <v>121</v>
      </c>
      <c r="I16" s="158">
        <f t="shared" si="1"/>
        <v>242</v>
      </c>
      <c r="J16" s="464"/>
      <c r="K16" s="464" t="s">
        <v>3247</v>
      </c>
      <c r="L16" s="157" t="s">
        <v>3241</v>
      </c>
      <c r="M16" s="2129" t="s">
        <v>5204</v>
      </c>
      <c r="N16" s="32">
        <v>45863</v>
      </c>
      <c r="O16" s="28"/>
      <c r="P16" s="40">
        <v>45875</v>
      </c>
      <c r="Q16" s="32">
        <v>45876</v>
      </c>
      <c r="R16" s="33"/>
    </row>
    <row r="17" spans="1:18" s="4" customFormat="1" ht="19.7" customHeight="1">
      <c r="A17" s="1526" t="s">
        <v>54</v>
      </c>
      <c r="B17" s="2065">
        <v>10</v>
      </c>
      <c r="C17" s="1078">
        <f t="shared" si="0"/>
        <v>7</v>
      </c>
      <c r="D17" s="1522" t="s">
        <v>61</v>
      </c>
      <c r="E17" s="592" t="s">
        <v>55</v>
      </c>
      <c r="F17" s="1531" t="s">
        <v>3248</v>
      </c>
      <c r="G17" s="2130">
        <v>1</v>
      </c>
      <c r="H17" s="952">
        <v>14079</v>
      </c>
      <c r="I17" s="2067">
        <f t="shared" si="1"/>
        <v>14079</v>
      </c>
      <c r="J17" s="1528"/>
      <c r="K17" s="1528" t="s">
        <v>3249</v>
      </c>
      <c r="L17" s="157" t="s">
        <v>3241</v>
      </c>
      <c r="M17" s="2129" t="s">
        <v>5204</v>
      </c>
      <c r="N17" s="32">
        <v>45863</v>
      </c>
      <c r="O17" s="28"/>
      <c r="P17" s="40">
        <v>45875</v>
      </c>
      <c r="Q17" s="32">
        <v>45876</v>
      </c>
      <c r="R17" s="33"/>
    </row>
    <row r="18" spans="1:18" s="4" customFormat="1" ht="19.7" customHeight="1">
      <c r="A18" s="398" t="s">
        <v>42</v>
      </c>
      <c r="B18" s="2065">
        <v>10</v>
      </c>
      <c r="C18" s="1078">
        <f t="shared" si="0"/>
        <v>8</v>
      </c>
      <c r="D18" s="28" t="s">
        <v>55</v>
      </c>
      <c r="E18" s="592" t="s">
        <v>55</v>
      </c>
      <c r="F18" s="1531" t="s">
        <v>3250</v>
      </c>
      <c r="G18" s="2130">
        <v>1</v>
      </c>
      <c r="H18" s="952">
        <v>287</v>
      </c>
      <c r="I18" s="2067">
        <f>G18*H18</f>
        <v>287</v>
      </c>
      <c r="J18" s="1528"/>
      <c r="K18" s="1528" t="s">
        <v>3251</v>
      </c>
      <c r="L18" s="157" t="s">
        <v>3241</v>
      </c>
      <c r="M18" s="2129" t="s">
        <v>5204</v>
      </c>
      <c r="N18" s="32">
        <v>45863</v>
      </c>
      <c r="O18" s="28"/>
      <c r="P18" s="40">
        <v>45875</v>
      </c>
      <c r="Q18" s="32">
        <v>45876</v>
      </c>
      <c r="R18" s="33"/>
    </row>
    <row r="19" spans="1:18" s="4" customFormat="1" ht="19.7" customHeight="1">
      <c r="A19" s="398" t="s">
        <v>42</v>
      </c>
      <c r="B19" s="2065">
        <v>10</v>
      </c>
      <c r="C19" s="1078">
        <f t="shared" si="0"/>
        <v>9</v>
      </c>
      <c r="D19" s="28" t="s">
        <v>55</v>
      </c>
      <c r="E19" s="592" t="s">
        <v>55</v>
      </c>
      <c r="F19" s="1531" t="s">
        <v>3252</v>
      </c>
      <c r="G19" s="2130">
        <v>1</v>
      </c>
      <c r="H19" s="952">
        <v>316</v>
      </c>
      <c r="I19" s="2067">
        <f t="shared" si="1"/>
        <v>316</v>
      </c>
      <c r="J19" s="1528"/>
      <c r="K19" s="1528" t="s">
        <v>3251</v>
      </c>
      <c r="L19" s="157" t="s">
        <v>3241</v>
      </c>
      <c r="M19" s="2129" t="s">
        <v>5204</v>
      </c>
      <c r="N19" s="32">
        <v>45863</v>
      </c>
      <c r="O19" s="28"/>
      <c r="P19" s="40">
        <v>45875</v>
      </c>
      <c r="Q19" s="32">
        <v>45876</v>
      </c>
      <c r="R19" s="33"/>
    </row>
    <row r="20" spans="1:18" s="4" customFormat="1" ht="19.7" customHeight="1">
      <c r="A20" s="398" t="s">
        <v>54</v>
      </c>
      <c r="B20" s="2065">
        <v>10</v>
      </c>
      <c r="C20" s="1078">
        <f t="shared" si="0"/>
        <v>10</v>
      </c>
      <c r="D20" s="1521" t="s">
        <v>61</v>
      </c>
      <c r="E20" s="28" t="s">
        <v>55</v>
      </c>
      <c r="F20" s="1531" t="s">
        <v>3253</v>
      </c>
      <c r="G20" s="2118">
        <v>1</v>
      </c>
      <c r="H20" s="259">
        <v>11380</v>
      </c>
      <c r="I20" s="259">
        <f t="shared" si="1"/>
        <v>11380</v>
      </c>
      <c r="J20" s="1525"/>
      <c r="K20" s="217" t="s">
        <v>3254</v>
      </c>
      <c r="L20" s="157" t="s">
        <v>3255</v>
      </c>
      <c r="M20" s="2129" t="s">
        <v>5204</v>
      </c>
      <c r="N20" s="32">
        <v>45863</v>
      </c>
      <c r="O20" s="28"/>
      <c r="P20" s="40">
        <v>45875</v>
      </c>
      <c r="Q20" s="32">
        <v>45876</v>
      </c>
      <c r="R20" s="33"/>
    </row>
    <row r="21" spans="1:18" s="4" customFormat="1" ht="19.7" customHeight="1">
      <c r="A21" s="398" t="s">
        <v>54</v>
      </c>
      <c r="B21" s="2065">
        <v>10</v>
      </c>
      <c r="C21" s="1078">
        <f t="shared" si="0"/>
        <v>11</v>
      </c>
      <c r="D21" s="1521" t="s">
        <v>61</v>
      </c>
      <c r="E21" s="28" t="s">
        <v>55</v>
      </c>
      <c r="F21" s="2098" t="s">
        <v>3256</v>
      </c>
      <c r="G21" s="2118">
        <v>1</v>
      </c>
      <c r="H21" s="259">
        <v>10359</v>
      </c>
      <c r="I21" s="259">
        <f t="shared" si="1"/>
        <v>10359</v>
      </c>
      <c r="J21" s="1525"/>
      <c r="K21" s="217" t="s">
        <v>3257</v>
      </c>
      <c r="L21" s="157" t="s">
        <v>3255</v>
      </c>
      <c r="M21" s="2129" t="s">
        <v>5204</v>
      </c>
      <c r="N21" s="32">
        <v>45863</v>
      </c>
      <c r="O21" s="28"/>
      <c r="P21" s="40">
        <v>45875</v>
      </c>
      <c r="Q21" s="32">
        <v>45876</v>
      </c>
      <c r="R21" s="33"/>
    </row>
    <row r="22" spans="1:18" s="4" customFormat="1" ht="19.7" customHeight="1">
      <c r="A22" s="398" t="s">
        <v>42</v>
      </c>
      <c r="B22" s="2065">
        <v>10</v>
      </c>
      <c r="C22" s="1078">
        <f t="shared" si="0"/>
        <v>12</v>
      </c>
      <c r="D22" s="131" t="s">
        <v>3242</v>
      </c>
      <c r="E22" s="28" t="s">
        <v>55</v>
      </c>
      <c r="F22" s="2098" t="s">
        <v>3243</v>
      </c>
      <c r="G22" s="2118">
        <v>1</v>
      </c>
      <c r="H22" s="259">
        <v>367</v>
      </c>
      <c r="I22" s="259">
        <f t="shared" si="1"/>
        <v>367</v>
      </c>
      <c r="J22" s="1525"/>
      <c r="K22" s="217" t="s">
        <v>3244</v>
      </c>
      <c r="L22" s="157" t="s">
        <v>3255</v>
      </c>
      <c r="M22" s="2129" t="s">
        <v>5204</v>
      </c>
      <c r="N22" s="32">
        <v>45863</v>
      </c>
      <c r="O22" s="28"/>
      <c r="P22" s="40">
        <v>45875</v>
      </c>
      <c r="Q22" s="32">
        <v>45876</v>
      </c>
      <c r="R22" s="33"/>
    </row>
    <row r="23" spans="1:18" s="4" customFormat="1" ht="19.7" customHeight="1">
      <c r="A23" s="398" t="s">
        <v>42</v>
      </c>
      <c r="B23" s="2065">
        <v>10</v>
      </c>
      <c r="C23" s="1078">
        <f t="shared" si="0"/>
        <v>13</v>
      </c>
      <c r="D23" s="28" t="s">
        <v>55</v>
      </c>
      <c r="E23" s="28" t="s">
        <v>55</v>
      </c>
      <c r="F23" s="2098" t="s">
        <v>1655</v>
      </c>
      <c r="G23" s="2118">
        <v>1</v>
      </c>
      <c r="H23" s="259">
        <v>495</v>
      </c>
      <c r="I23" s="259">
        <f t="shared" si="1"/>
        <v>495</v>
      </c>
      <c r="J23" s="1525"/>
      <c r="K23" s="217" t="s">
        <v>3258</v>
      </c>
      <c r="L23" s="157" t="s">
        <v>3255</v>
      </c>
      <c r="M23" s="2129" t="s">
        <v>5204</v>
      </c>
      <c r="N23" s="32">
        <v>45863</v>
      </c>
      <c r="O23" s="28"/>
      <c r="P23" s="40">
        <v>45875</v>
      </c>
      <c r="Q23" s="32">
        <v>45876</v>
      </c>
      <c r="R23" s="33"/>
    </row>
    <row r="24" spans="1:18" s="4" customFormat="1" ht="19.7" customHeight="1">
      <c r="A24" s="398" t="s">
        <v>64</v>
      </c>
      <c r="B24" s="2065">
        <v>10</v>
      </c>
      <c r="C24" s="1078">
        <f t="shared" si="0"/>
        <v>14</v>
      </c>
      <c r="D24" s="131" t="s">
        <v>55</v>
      </c>
      <c r="E24" s="131" t="s">
        <v>55</v>
      </c>
      <c r="F24" s="2098" t="s">
        <v>3259</v>
      </c>
      <c r="G24" s="2118">
        <v>2</v>
      </c>
      <c r="H24" s="259">
        <v>576</v>
      </c>
      <c r="I24" s="259">
        <f t="shared" si="1"/>
        <v>1152</v>
      </c>
      <c r="J24" s="1525"/>
      <c r="K24" s="217" t="s">
        <v>3260</v>
      </c>
      <c r="L24" s="157" t="s">
        <v>3255</v>
      </c>
      <c r="M24" s="2129" t="s">
        <v>5204</v>
      </c>
      <c r="N24" s="32">
        <v>45863</v>
      </c>
      <c r="O24" s="28"/>
      <c r="P24" s="40">
        <v>45875</v>
      </c>
      <c r="Q24" s="32">
        <v>45876</v>
      </c>
      <c r="R24" s="33"/>
    </row>
    <row r="25" spans="1:18" s="4" customFormat="1" ht="19.7" customHeight="1">
      <c r="A25" s="398" t="s">
        <v>42</v>
      </c>
      <c r="B25" s="2065">
        <v>10</v>
      </c>
      <c r="C25" s="1078">
        <f t="shared" si="0"/>
        <v>15</v>
      </c>
      <c r="D25" s="27" t="s">
        <v>55</v>
      </c>
      <c r="E25" s="27" t="s">
        <v>55</v>
      </c>
      <c r="F25" s="2105" t="s">
        <v>569</v>
      </c>
      <c r="G25" s="2131">
        <v>2</v>
      </c>
      <c r="H25" s="757">
        <v>77</v>
      </c>
      <c r="I25" s="750">
        <f t="shared" si="1"/>
        <v>154</v>
      </c>
      <c r="J25" s="31"/>
      <c r="K25" s="187" t="s">
        <v>168</v>
      </c>
      <c r="L25" s="157" t="s">
        <v>3255</v>
      </c>
      <c r="M25" s="2129" t="s">
        <v>5204</v>
      </c>
      <c r="N25" s="32">
        <v>45863</v>
      </c>
      <c r="O25" s="28"/>
      <c r="P25" s="40">
        <v>45875</v>
      </c>
      <c r="Q25" s="32">
        <v>45876</v>
      </c>
      <c r="R25" s="33"/>
    </row>
    <row r="26" spans="1:18" s="4" customFormat="1" ht="19.7" customHeight="1">
      <c r="A26" s="431" t="s">
        <v>54</v>
      </c>
      <c r="B26" s="2065"/>
      <c r="C26" s="1078">
        <f t="shared" si="0"/>
        <v>16</v>
      </c>
      <c r="D26" s="28" t="s">
        <v>61</v>
      </c>
      <c r="E26" s="28" t="s">
        <v>55</v>
      </c>
      <c r="F26" s="1531" t="s">
        <v>5104</v>
      </c>
      <c r="G26" s="2132">
        <v>1</v>
      </c>
      <c r="H26" s="355">
        <v>16468</v>
      </c>
      <c r="I26" s="969">
        <f t="shared" si="1"/>
        <v>16468</v>
      </c>
      <c r="J26" s="271"/>
      <c r="K26" s="697" t="s">
        <v>5105</v>
      </c>
      <c r="L26" s="157"/>
      <c r="M26" s="2129" t="s">
        <v>5204</v>
      </c>
      <c r="N26" s="32">
        <v>45863</v>
      </c>
      <c r="O26" s="28"/>
      <c r="P26" s="40">
        <v>45875</v>
      </c>
      <c r="Q26" s="32">
        <v>45876</v>
      </c>
      <c r="R26" s="33"/>
    </row>
    <row r="27" spans="1:18" s="4" customFormat="1" ht="19.7" customHeight="1">
      <c r="A27" s="431" t="s">
        <v>42</v>
      </c>
      <c r="B27" s="2065">
        <v>10</v>
      </c>
      <c r="C27" s="1078">
        <f t="shared" si="0"/>
        <v>17</v>
      </c>
      <c r="D27" s="131" t="s">
        <v>5064</v>
      </c>
      <c r="E27" s="131" t="s">
        <v>55</v>
      </c>
      <c r="F27" s="2098" t="s">
        <v>3049</v>
      </c>
      <c r="G27" s="2118">
        <v>2</v>
      </c>
      <c r="H27" s="259">
        <v>113</v>
      </c>
      <c r="I27" s="158">
        <f>G27*H27</f>
        <v>226</v>
      </c>
      <c r="J27" s="464"/>
      <c r="K27" s="464" t="s">
        <v>3050</v>
      </c>
      <c r="L27" s="157"/>
      <c r="M27" s="2129" t="s">
        <v>5204</v>
      </c>
      <c r="N27" s="32">
        <v>45863</v>
      </c>
      <c r="O27" s="28"/>
      <c r="P27" s="40">
        <v>45875</v>
      </c>
      <c r="Q27" s="32">
        <v>45876</v>
      </c>
      <c r="R27" s="33"/>
    </row>
    <row r="28" spans="1:18" s="4" customFormat="1" ht="19.7" customHeight="1">
      <c r="A28" s="398" t="s">
        <v>54</v>
      </c>
      <c r="B28" s="2065">
        <v>10</v>
      </c>
      <c r="C28" s="1078">
        <f t="shared" si="0"/>
        <v>18</v>
      </c>
      <c r="D28" s="1521" t="s">
        <v>61</v>
      </c>
      <c r="E28" s="28" t="s">
        <v>55</v>
      </c>
      <c r="F28" s="2133" t="s">
        <v>5205</v>
      </c>
      <c r="G28" s="1128">
        <v>1</v>
      </c>
      <c r="H28" s="112">
        <v>16941</v>
      </c>
      <c r="I28" s="969">
        <f t="shared" ref="I28:I57" si="2">G28*H28</f>
        <v>16941</v>
      </c>
      <c r="J28" s="217"/>
      <c r="K28" s="217" t="s">
        <v>5206</v>
      </c>
      <c r="L28" s="27" t="s">
        <v>3263</v>
      </c>
      <c r="M28" s="2129" t="s">
        <v>5204</v>
      </c>
      <c r="N28" s="32">
        <v>45863</v>
      </c>
      <c r="O28" s="28"/>
      <c r="P28" s="40">
        <v>45875</v>
      </c>
      <c r="Q28" s="32">
        <v>45876</v>
      </c>
      <c r="R28" s="33"/>
    </row>
    <row r="29" spans="1:18" s="4" customFormat="1" ht="19.7" customHeight="1">
      <c r="A29" s="398" t="s">
        <v>77</v>
      </c>
      <c r="B29" s="2065">
        <v>10</v>
      </c>
      <c r="C29" s="1078">
        <f t="shared" si="0"/>
        <v>19</v>
      </c>
      <c r="D29" s="28" t="s">
        <v>55</v>
      </c>
      <c r="E29" s="28" t="s">
        <v>55</v>
      </c>
      <c r="F29" s="1126" t="s">
        <v>3264</v>
      </c>
      <c r="G29" s="1128">
        <v>2</v>
      </c>
      <c r="H29" s="112">
        <v>792</v>
      </c>
      <c r="I29" s="969">
        <f t="shared" si="2"/>
        <v>1584</v>
      </c>
      <c r="J29" s="217"/>
      <c r="K29" s="217" t="s">
        <v>3265</v>
      </c>
      <c r="L29" s="27" t="s">
        <v>3263</v>
      </c>
      <c r="M29" s="2129" t="s">
        <v>5204</v>
      </c>
      <c r="N29" s="32">
        <v>45863</v>
      </c>
      <c r="O29" s="28"/>
      <c r="P29" s="40">
        <v>45875</v>
      </c>
      <c r="Q29" s="32">
        <v>45876</v>
      </c>
      <c r="R29" s="33"/>
    </row>
    <row r="30" spans="1:18" s="4" customFormat="1" ht="19.7" customHeight="1">
      <c r="A30" s="398" t="s">
        <v>42</v>
      </c>
      <c r="B30" s="2065">
        <v>10</v>
      </c>
      <c r="C30" s="1078">
        <f t="shared" si="0"/>
        <v>20</v>
      </c>
      <c r="D30" s="28" t="s">
        <v>55</v>
      </c>
      <c r="E30" s="28" t="s">
        <v>55</v>
      </c>
      <c r="F30" s="1126" t="s">
        <v>3266</v>
      </c>
      <c r="G30" s="1128">
        <v>7</v>
      </c>
      <c r="H30" s="112">
        <v>24</v>
      </c>
      <c r="I30" s="969">
        <f t="shared" si="2"/>
        <v>168</v>
      </c>
      <c r="J30" s="217"/>
      <c r="K30" s="217" t="s">
        <v>427</v>
      </c>
      <c r="L30" s="27" t="s">
        <v>3263</v>
      </c>
      <c r="M30" s="2129" t="s">
        <v>5204</v>
      </c>
      <c r="N30" s="32">
        <v>45863</v>
      </c>
      <c r="O30" s="28"/>
      <c r="P30" s="40">
        <v>45875</v>
      </c>
      <c r="Q30" s="32">
        <v>45876</v>
      </c>
      <c r="R30" s="33"/>
    </row>
    <row r="31" spans="1:18" s="4" customFormat="1" ht="19.7" customHeight="1">
      <c r="A31" s="398" t="s">
        <v>42</v>
      </c>
      <c r="B31" s="2065">
        <v>10</v>
      </c>
      <c r="C31" s="1078">
        <f t="shared" si="0"/>
        <v>21</v>
      </c>
      <c r="D31" s="131" t="s">
        <v>55</v>
      </c>
      <c r="E31" s="131" t="s">
        <v>55</v>
      </c>
      <c r="F31" s="1126" t="s">
        <v>240</v>
      </c>
      <c r="G31" s="1128">
        <v>10</v>
      </c>
      <c r="H31" s="112">
        <v>41</v>
      </c>
      <c r="I31" s="158">
        <f t="shared" si="2"/>
        <v>410</v>
      </c>
      <c r="J31" s="217"/>
      <c r="K31" s="217" t="s">
        <v>3267</v>
      </c>
      <c r="L31" s="27" t="s">
        <v>3263</v>
      </c>
      <c r="M31" s="2129" t="s">
        <v>5204</v>
      </c>
      <c r="N31" s="32">
        <v>45863</v>
      </c>
      <c r="O31" s="28"/>
      <c r="P31" s="40">
        <v>45875</v>
      </c>
      <c r="Q31" s="32">
        <v>45876</v>
      </c>
      <c r="R31" s="33"/>
    </row>
    <row r="32" spans="1:18" s="4" customFormat="1" ht="19.7" customHeight="1">
      <c r="A32" s="398" t="s">
        <v>54</v>
      </c>
      <c r="B32" s="2065">
        <v>10</v>
      </c>
      <c r="C32" s="1078">
        <f t="shared" si="0"/>
        <v>22</v>
      </c>
      <c r="D32" s="1521" t="s">
        <v>61</v>
      </c>
      <c r="E32" s="28" t="s">
        <v>55</v>
      </c>
      <c r="F32" s="1126" t="s">
        <v>3268</v>
      </c>
      <c r="G32" s="1128">
        <v>1</v>
      </c>
      <c r="H32" s="112">
        <v>12637</v>
      </c>
      <c r="I32" s="969">
        <f t="shared" si="2"/>
        <v>12637</v>
      </c>
      <c r="J32" s="217"/>
      <c r="K32" s="73" t="s">
        <v>3269</v>
      </c>
      <c r="L32" s="27" t="s">
        <v>3263</v>
      </c>
      <c r="M32" s="2129" t="s">
        <v>5204</v>
      </c>
      <c r="N32" s="32">
        <v>45863</v>
      </c>
      <c r="O32" s="28"/>
      <c r="P32" s="40">
        <v>45875</v>
      </c>
      <c r="Q32" s="32">
        <v>45876</v>
      </c>
      <c r="R32" s="33"/>
    </row>
    <row r="33" spans="1:18" s="4" customFormat="1" ht="19.7" customHeight="1">
      <c r="A33" s="398" t="s">
        <v>42</v>
      </c>
      <c r="B33" s="2065">
        <v>10</v>
      </c>
      <c r="C33" s="1078">
        <f t="shared" si="0"/>
        <v>23</v>
      </c>
      <c r="D33" s="131" t="s">
        <v>55</v>
      </c>
      <c r="E33" s="131" t="s">
        <v>55</v>
      </c>
      <c r="F33" s="2101" t="s">
        <v>240</v>
      </c>
      <c r="G33" s="2132">
        <v>10</v>
      </c>
      <c r="H33" s="355">
        <v>41</v>
      </c>
      <c r="I33" s="158">
        <f t="shared" si="2"/>
        <v>410</v>
      </c>
      <c r="J33" s="217"/>
      <c r="K33" s="217" t="s">
        <v>5207</v>
      </c>
      <c r="L33" s="27" t="s">
        <v>3263</v>
      </c>
      <c r="M33" s="2129" t="s">
        <v>5204</v>
      </c>
      <c r="N33" s="32">
        <v>45863</v>
      </c>
      <c r="O33" s="28"/>
      <c r="P33" s="40">
        <v>45875</v>
      </c>
      <c r="Q33" s="32">
        <v>45876</v>
      </c>
      <c r="R33" s="33"/>
    </row>
    <row r="34" spans="1:18" s="4" customFormat="1" ht="19.7" customHeight="1">
      <c r="A34" s="398" t="s">
        <v>42</v>
      </c>
      <c r="B34" s="2065">
        <v>10</v>
      </c>
      <c r="C34" s="1078">
        <f t="shared" si="0"/>
        <v>24</v>
      </c>
      <c r="D34" s="28" t="s">
        <v>55</v>
      </c>
      <c r="E34" s="592" t="s">
        <v>55</v>
      </c>
      <c r="F34" s="2098" t="s">
        <v>503</v>
      </c>
      <c r="G34" s="2118">
        <v>4</v>
      </c>
      <c r="H34" s="259">
        <v>120</v>
      </c>
      <c r="I34" s="158">
        <f t="shared" si="2"/>
        <v>480</v>
      </c>
      <c r="J34" s="464"/>
      <c r="K34" s="464" t="s">
        <v>504</v>
      </c>
      <c r="L34" s="27" t="s">
        <v>3263</v>
      </c>
      <c r="M34" s="2129" t="s">
        <v>5204</v>
      </c>
      <c r="N34" s="32">
        <v>45863</v>
      </c>
      <c r="O34" s="28"/>
      <c r="P34" s="40">
        <v>45875</v>
      </c>
      <c r="Q34" s="32">
        <v>45876</v>
      </c>
      <c r="R34" s="33"/>
    </row>
    <row r="35" spans="1:18" s="4" customFormat="1" ht="19.7" customHeight="1">
      <c r="A35" s="398" t="s">
        <v>42</v>
      </c>
      <c r="B35" s="2065">
        <v>10</v>
      </c>
      <c r="C35" s="1078">
        <f t="shared" si="0"/>
        <v>25</v>
      </c>
      <c r="D35" s="28" t="s">
        <v>55</v>
      </c>
      <c r="E35" s="592" t="s">
        <v>55</v>
      </c>
      <c r="F35" s="2098" t="s">
        <v>3270</v>
      </c>
      <c r="G35" s="2118">
        <v>4</v>
      </c>
      <c r="H35" s="259">
        <v>120</v>
      </c>
      <c r="I35" s="158">
        <f t="shared" si="2"/>
        <v>480</v>
      </c>
      <c r="J35" s="464"/>
      <c r="K35" s="464" t="s">
        <v>3271</v>
      </c>
      <c r="L35" s="27" t="s">
        <v>3263</v>
      </c>
      <c r="M35" s="2129" t="s">
        <v>5204</v>
      </c>
      <c r="N35" s="32">
        <v>45863</v>
      </c>
      <c r="O35" s="28"/>
      <c r="P35" s="40">
        <v>45875</v>
      </c>
      <c r="Q35" s="32">
        <v>45876</v>
      </c>
      <c r="R35" s="33"/>
    </row>
    <row r="36" spans="1:18" s="4" customFormat="1" ht="19.7" customHeight="1">
      <c r="A36" s="398" t="s">
        <v>109</v>
      </c>
      <c r="B36" s="2065">
        <v>10</v>
      </c>
      <c r="C36" s="1078">
        <f t="shared" si="0"/>
        <v>26</v>
      </c>
      <c r="D36" s="1521" t="s">
        <v>61</v>
      </c>
      <c r="E36" s="28" t="s">
        <v>55</v>
      </c>
      <c r="F36" s="1126" t="s">
        <v>3272</v>
      </c>
      <c r="G36" s="1128">
        <v>1</v>
      </c>
      <c r="H36" s="112">
        <v>2969</v>
      </c>
      <c r="I36" s="158">
        <f t="shared" si="2"/>
        <v>2969</v>
      </c>
      <c r="J36" s="217"/>
      <c r="K36" s="73" t="s">
        <v>3273</v>
      </c>
      <c r="L36" s="27" t="s">
        <v>3263</v>
      </c>
      <c r="M36" s="2129" t="s">
        <v>5204</v>
      </c>
      <c r="N36" s="32">
        <v>45863</v>
      </c>
      <c r="O36" s="28"/>
      <c r="P36" s="40">
        <v>45875</v>
      </c>
      <c r="Q36" s="32">
        <v>45876</v>
      </c>
      <c r="R36" s="33"/>
    </row>
    <row r="37" spans="1:18" s="4" customFormat="1" ht="19.7" customHeight="1">
      <c r="A37" s="398" t="s">
        <v>42</v>
      </c>
      <c r="B37" s="2065">
        <v>10</v>
      </c>
      <c r="C37" s="1078">
        <f t="shared" si="0"/>
        <v>27</v>
      </c>
      <c r="D37" s="131" t="s">
        <v>55</v>
      </c>
      <c r="E37" s="131" t="s">
        <v>55</v>
      </c>
      <c r="F37" s="1126" t="s">
        <v>1828</v>
      </c>
      <c r="G37" s="1128">
        <v>4</v>
      </c>
      <c r="H37" s="112">
        <v>77</v>
      </c>
      <c r="I37" s="158">
        <f t="shared" si="2"/>
        <v>308</v>
      </c>
      <c r="J37" s="217"/>
      <c r="K37" s="217" t="s">
        <v>3274</v>
      </c>
      <c r="L37" s="27" t="s">
        <v>3263</v>
      </c>
      <c r="M37" s="2129" t="s">
        <v>5204</v>
      </c>
      <c r="N37" s="32">
        <v>45863</v>
      </c>
      <c r="O37" s="28"/>
      <c r="P37" s="40">
        <v>45875</v>
      </c>
      <c r="Q37" s="32">
        <v>45876</v>
      </c>
      <c r="R37" s="33"/>
    </row>
    <row r="38" spans="1:18" s="4" customFormat="1" ht="19.7" customHeight="1">
      <c r="A38" s="398" t="s">
        <v>42</v>
      </c>
      <c r="B38" s="2065">
        <v>10</v>
      </c>
      <c r="C38" s="1078">
        <f t="shared" si="0"/>
        <v>28</v>
      </c>
      <c r="D38" s="131" t="s">
        <v>55</v>
      </c>
      <c r="E38" s="131" t="s">
        <v>55</v>
      </c>
      <c r="F38" s="1126" t="s">
        <v>3275</v>
      </c>
      <c r="G38" s="1128">
        <v>2</v>
      </c>
      <c r="H38" s="112">
        <v>153</v>
      </c>
      <c r="I38" s="158">
        <f t="shared" si="2"/>
        <v>306</v>
      </c>
      <c r="J38" s="217"/>
      <c r="K38" s="73" t="s">
        <v>3276</v>
      </c>
      <c r="L38" s="27"/>
      <c r="M38" s="2129" t="s">
        <v>5204</v>
      </c>
      <c r="N38" s="32">
        <v>45863</v>
      </c>
      <c r="O38" s="28"/>
      <c r="P38" s="40">
        <v>45875</v>
      </c>
      <c r="Q38" s="32">
        <v>45876</v>
      </c>
      <c r="R38" s="33"/>
    </row>
    <row r="39" spans="1:18" s="4" customFormat="1" ht="19.7" customHeight="1">
      <c r="A39" s="431" t="s">
        <v>42</v>
      </c>
      <c r="B39" s="2065">
        <v>22</v>
      </c>
      <c r="C39" s="1078">
        <f>+C38+1</f>
        <v>29</v>
      </c>
      <c r="D39" s="482" t="s">
        <v>55</v>
      </c>
      <c r="E39" s="482" t="s">
        <v>55</v>
      </c>
      <c r="F39" s="2101" t="s">
        <v>5085</v>
      </c>
      <c r="G39" s="2132">
        <v>1</v>
      </c>
      <c r="H39" s="355">
        <v>2108</v>
      </c>
      <c r="I39" s="158">
        <f t="shared" si="2"/>
        <v>2108</v>
      </c>
      <c r="J39" s="271"/>
      <c r="K39" s="156" t="s">
        <v>1551</v>
      </c>
      <c r="L39" s="73" t="s">
        <v>5086</v>
      </c>
      <c r="M39" s="2129" t="s">
        <v>5204</v>
      </c>
      <c r="N39" s="32">
        <v>45863</v>
      </c>
      <c r="O39" s="28"/>
      <c r="P39" s="40">
        <v>45875</v>
      </c>
      <c r="Q39" s="32">
        <v>45876</v>
      </c>
      <c r="R39" s="33"/>
    </row>
    <row r="40" spans="1:18" s="4" customFormat="1" ht="19.7" customHeight="1">
      <c r="A40" s="431" t="s">
        <v>42</v>
      </c>
      <c r="B40" s="2065">
        <v>22</v>
      </c>
      <c r="C40" s="146">
        <f t="shared" ref="C40:C61" si="3">+C39+1</f>
        <v>30</v>
      </c>
      <c r="D40" s="482" t="s">
        <v>55</v>
      </c>
      <c r="E40" s="482" t="s">
        <v>55</v>
      </c>
      <c r="F40" s="2101" t="s">
        <v>5087</v>
      </c>
      <c r="G40" s="2132">
        <v>1</v>
      </c>
      <c r="H40" s="355">
        <v>1544</v>
      </c>
      <c r="I40" s="158">
        <f t="shared" si="2"/>
        <v>1544</v>
      </c>
      <c r="J40" s="271"/>
      <c r="K40" s="156" t="s">
        <v>1551</v>
      </c>
      <c r="L40" s="73" t="s">
        <v>5086</v>
      </c>
      <c r="M40" s="2129" t="s">
        <v>5204</v>
      </c>
      <c r="N40" s="32">
        <v>45863</v>
      </c>
      <c r="O40" s="28"/>
      <c r="P40" s="40">
        <v>45875</v>
      </c>
      <c r="Q40" s="32">
        <v>45876</v>
      </c>
      <c r="R40" s="33"/>
    </row>
    <row r="41" spans="1:18" s="4" customFormat="1" ht="19.7" customHeight="1">
      <c r="A41" s="431" t="s">
        <v>42</v>
      </c>
      <c r="B41" s="2065">
        <v>23</v>
      </c>
      <c r="C41" s="146">
        <f t="shared" si="3"/>
        <v>31</v>
      </c>
      <c r="D41" s="482" t="s">
        <v>55</v>
      </c>
      <c r="E41" s="482" t="s">
        <v>55</v>
      </c>
      <c r="F41" s="2101" t="s">
        <v>3232</v>
      </c>
      <c r="G41" s="2132">
        <v>1</v>
      </c>
      <c r="H41" s="355">
        <v>603</v>
      </c>
      <c r="I41" s="158">
        <f t="shared" si="2"/>
        <v>603</v>
      </c>
      <c r="J41" s="271"/>
      <c r="K41" s="156" t="s">
        <v>3233</v>
      </c>
      <c r="L41" s="73" t="s">
        <v>5086</v>
      </c>
      <c r="M41" s="2129" t="s">
        <v>5204</v>
      </c>
      <c r="N41" s="32">
        <v>45863</v>
      </c>
      <c r="O41" s="28"/>
      <c r="P41" s="40">
        <v>45875</v>
      </c>
      <c r="Q41" s="32">
        <v>45876</v>
      </c>
      <c r="R41" s="33"/>
    </row>
    <row r="42" spans="1:18" s="4" customFormat="1" ht="19.7" customHeight="1">
      <c r="A42" s="431" t="s">
        <v>42</v>
      </c>
      <c r="B42" s="2065"/>
      <c r="C42" s="146">
        <f>+C41+1</f>
        <v>32</v>
      </c>
      <c r="D42" s="131" t="s">
        <v>55</v>
      </c>
      <c r="E42" s="131" t="s">
        <v>55</v>
      </c>
      <c r="F42" s="1589" t="s">
        <v>1455</v>
      </c>
      <c r="G42" s="1032">
        <v>1</v>
      </c>
      <c r="H42" s="355">
        <v>96</v>
      </c>
      <c r="I42" s="969">
        <f t="shared" si="2"/>
        <v>96</v>
      </c>
      <c r="J42" s="271"/>
      <c r="K42" s="963" t="s">
        <v>3019</v>
      </c>
      <c r="L42" s="73" t="s">
        <v>5090</v>
      </c>
      <c r="M42" s="2129" t="s">
        <v>5204</v>
      </c>
      <c r="N42" s="32">
        <v>45863</v>
      </c>
      <c r="O42" s="28"/>
      <c r="P42" s="40">
        <v>45875</v>
      </c>
      <c r="Q42" s="32">
        <v>45876</v>
      </c>
      <c r="R42" s="33"/>
    </row>
    <row r="43" spans="1:18" s="4" customFormat="1" ht="19.7" customHeight="1">
      <c r="A43" s="398" t="s">
        <v>42</v>
      </c>
      <c r="B43" s="2134">
        <v>25</v>
      </c>
      <c r="C43" s="1078">
        <f>+C42+1</f>
        <v>33</v>
      </c>
      <c r="D43" s="131" t="s">
        <v>3242</v>
      </c>
      <c r="E43" s="131" t="s">
        <v>55</v>
      </c>
      <c r="F43" s="2098" t="s">
        <v>3243</v>
      </c>
      <c r="G43" s="2118">
        <v>1</v>
      </c>
      <c r="H43" s="259">
        <v>367</v>
      </c>
      <c r="I43" s="259">
        <f t="shared" si="2"/>
        <v>367</v>
      </c>
      <c r="J43" s="1525"/>
      <c r="K43" s="217" t="s">
        <v>3244</v>
      </c>
      <c r="L43" s="73"/>
      <c r="M43" s="2129" t="s">
        <v>5204</v>
      </c>
      <c r="N43" s="32">
        <v>45863</v>
      </c>
      <c r="O43" s="28"/>
      <c r="P43" s="40">
        <v>45875</v>
      </c>
      <c r="Q43" s="32">
        <v>45876</v>
      </c>
      <c r="R43" s="33"/>
    </row>
    <row r="44" spans="1:18" s="4" customFormat="1" ht="19.7" customHeight="1">
      <c r="A44" s="398" t="s">
        <v>42</v>
      </c>
      <c r="B44" s="2134">
        <v>25</v>
      </c>
      <c r="C44" s="146">
        <f t="shared" si="3"/>
        <v>34</v>
      </c>
      <c r="D44" s="200" t="s">
        <v>196</v>
      </c>
      <c r="E44" s="200" t="s">
        <v>196</v>
      </c>
      <c r="F44" s="1126" t="s">
        <v>3284</v>
      </c>
      <c r="G44" s="1128">
        <v>2</v>
      </c>
      <c r="H44" s="112">
        <v>46</v>
      </c>
      <c r="I44" s="259">
        <f t="shared" si="2"/>
        <v>92</v>
      </c>
      <c r="J44" s="217"/>
      <c r="K44" s="73"/>
      <c r="L44" s="73"/>
      <c r="M44" s="2129" t="s">
        <v>5204</v>
      </c>
      <c r="N44" s="32">
        <v>45863</v>
      </c>
      <c r="O44" s="28"/>
      <c r="P44" s="40">
        <v>45875</v>
      </c>
      <c r="Q44" s="32">
        <v>45876</v>
      </c>
      <c r="R44" s="33"/>
    </row>
    <row r="45" spans="1:18" s="4" customFormat="1" ht="19.7" customHeight="1">
      <c r="A45" s="398" t="s">
        <v>42</v>
      </c>
      <c r="B45" s="2134">
        <v>25</v>
      </c>
      <c r="C45" s="1078">
        <f t="shared" si="3"/>
        <v>35</v>
      </c>
      <c r="D45" s="200" t="s">
        <v>196</v>
      </c>
      <c r="E45" s="200" t="s">
        <v>196</v>
      </c>
      <c r="F45" s="1126" t="s">
        <v>3285</v>
      </c>
      <c r="G45" s="1128">
        <v>1</v>
      </c>
      <c r="H45" s="112">
        <v>256</v>
      </c>
      <c r="I45" s="259">
        <f t="shared" si="2"/>
        <v>256</v>
      </c>
      <c r="J45" s="217"/>
      <c r="K45" s="73"/>
      <c r="L45" s="73"/>
      <c r="M45" s="2129" t="s">
        <v>5204</v>
      </c>
      <c r="N45" s="32">
        <v>45863</v>
      </c>
      <c r="O45" s="28"/>
      <c r="P45" s="40">
        <v>45875</v>
      </c>
      <c r="Q45" s="32">
        <v>45876</v>
      </c>
      <c r="R45" s="33"/>
    </row>
    <row r="46" spans="1:18" s="4" customFormat="1" ht="19.7" customHeight="1">
      <c r="A46" s="398" t="s">
        <v>42</v>
      </c>
      <c r="B46" s="2134">
        <v>25</v>
      </c>
      <c r="C46" s="1078">
        <f t="shared" si="3"/>
        <v>36</v>
      </c>
      <c r="D46" s="200" t="s">
        <v>196</v>
      </c>
      <c r="E46" s="200" t="s">
        <v>196</v>
      </c>
      <c r="F46" s="1126" t="s">
        <v>2939</v>
      </c>
      <c r="G46" s="1128">
        <v>1</v>
      </c>
      <c r="H46" s="112">
        <v>4524</v>
      </c>
      <c r="I46" s="259">
        <f t="shared" si="2"/>
        <v>4524</v>
      </c>
      <c r="J46" s="217"/>
      <c r="K46" s="73" t="s">
        <v>3286</v>
      </c>
      <c r="L46" s="73"/>
      <c r="M46" s="2129" t="s">
        <v>5204</v>
      </c>
      <c r="N46" s="32">
        <v>45863</v>
      </c>
      <c r="O46" s="28"/>
      <c r="P46" s="40">
        <v>45875</v>
      </c>
      <c r="Q46" s="32">
        <v>45876</v>
      </c>
      <c r="R46" s="33"/>
    </row>
    <row r="47" spans="1:18" s="4" customFormat="1" ht="19.7" customHeight="1">
      <c r="A47" s="398" t="s">
        <v>42</v>
      </c>
      <c r="B47" s="2134">
        <v>25</v>
      </c>
      <c r="C47" s="1078">
        <f t="shared" si="3"/>
        <v>37</v>
      </c>
      <c r="D47" s="200" t="s">
        <v>196</v>
      </c>
      <c r="E47" s="200" t="s">
        <v>196</v>
      </c>
      <c r="F47" s="1126" t="s">
        <v>1457</v>
      </c>
      <c r="G47" s="1128">
        <v>1</v>
      </c>
      <c r="H47" s="112">
        <v>527</v>
      </c>
      <c r="I47" s="259">
        <f t="shared" si="2"/>
        <v>527</v>
      </c>
      <c r="J47" s="217"/>
      <c r="K47" s="73" t="s">
        <v>2941</v>
      </c>
      <c r="L47" s="73"/>
      <c r="M47" s="2129" t="s">
        <v>5204</v>
      </c>
      <c r="N47" s="32">
        <v>45863</v>
      </c>
      <c r="O47" s="28"/>
      <c r="P47" s="40">
        <v>45875</v>
      </c>
      <c r="Q47" s="32">
        <v>45876</v>
      </c>
      <c r="R47" s="33"/>
    </row>
    <row r="48" spans="1:18" s="4" customFormat="1" ht="19.7" customHeight="1">
      <c r="A48" s="398" t="s">
        <v>42</v>
      </c>
      <c r="B48" s="2134">
        <v>25</v>
      </c>
      <c r="C48" s="1078">
        <f t="shared" si="3"/>
        <v>38</v>
      </c>
      <c r="D48" s="200" t="s">
        <v>196</v>
      </c>
      <c r="E48" s="200" t="s">
        <v>196</v>
      </c>
      <c r="F48" s="1126" t="s">
        <v>3287</v>
      </c>
      <c r="G48" s="1128">
        <v>3</v>
      </c>
      <c r="H48" s="112">
        <v>15</v>
      </c>
      <c r="I48" s="259">
        <f t="shared" si="2"/>
        <v>45</v>
      </c>
      <c r="J48" s="217"/>
      <c r="K48" s="73" t="s">
        <v>3288</v>
      </c>
      <c r="L48" s="73"/>
      <c r="M48" s="2129" t="s">
        <v>5204</v>
      </c>
      <c r="N48" s="32">
        <v>45863</v>
      </c>
      <c r="O48" s="28"/>
      <c r="P48" s="40">
        <v>45875</v>
      </c>
      <c r="Q48" s="32">
        <v>45876</v>
      </c>
      <c r="R48" s="33"/>
    </row>
    <row r="49" spans="1:18" s="4" customFormat="1" ht="19.7" customHeight="1">
      <c r="A49" s="398" t="s">
        <v>54</v>
      </c>
      <c r="B49" s="2134">
        <v>25</v>
      </c>
      <c r="C49" s="1078">
        <f t="shared" si="3"/>
        <v>39</v>
      </c>
      <c r="D49" s="484" t="s">
        <v>61</v>
      </c>
      <c r="E49" s="398" t="s">
        <v>55</v>
      </c>
      <c r="F49" s="1126" t="s">
        <v>2942</v>
      </c>
      <c r="G49" s="2135">
        <v>1</v>
      </c>
      <c r="H49" s="143">
        <v>15411</v>
      </c>
      <c r="I49" s="259">
        <f t="shared" si="2"/>
        <v>15411</v>
      </c>
      <c r="J49" s="147"/>
      <c r="K49" s="73" t="s">
        <v>2943</v>
      </c>
      <c r="L49" s="73"/>
      <c r="M49" s="2129" t="s">
        <v>5204</v>
      </c>
      <c r="N49" s="32">
        <v>45863</v>
      </c>
      <c r="O49" s="28"/>
      <c r="P49" s="40">
        <v>45875</v>
      </c>
      <c r="Q49" s="32">
        <v>45876</v>
      </c>
      <c r="R49" s="33"/>
    </row>
    <row r="50" spans="1:18" s="4" customFormat="1" ht="19.7" customHeight="1">
      <c r="A50" s="398" t="s">
        <v>54</v>
      </c>
      <c r="B50" s="2134">
        <v>25</v>
      </c>
      <c r="C50" s="1078">
        <f t="shared" si="3"/>
        <v>40</v>
      </c>
      <c r="D50" s="484" t="s">
        <v>61</v>
      </c>
      <c r="E50" s="398" t="s">
        <v>55</v>
      </c>
      <c r="F50" s="1126" t="s">
        <v>2944</v>
      </c>
      <c r="G50" s="2135">
        <v>1</v>
      </c>
      <c r="H50" s="143">
        <v>13439</v>
      </c>
      <c r="I50" s="259">
        <f t="shared" si="2"/>
        <v>13439</v>
      </c>
      <c r="J50" s="147"/>
      <c r="K50" s="73" t="s">
        <v>2945</v>
      </c>
      <c r="L50" s="73"/>
      <c r="M50" s="2129" t="s">
        <v>5204</v>
      </c>
      <c r="N50" s="32">
        <v>45863</v>
      </c>
      <c r="O50" s="28"/>
      <c r="P50" s="40">
        <v>45875</v>
      </c>
      <c r="Q50" s="32">
        <v>45876</v>
      </c>
      <c r="R50" s="33"/>
    </row>
    <row r="51" spans="1:18" s="4" customFormat="1" ht="19.7" customHeight="1">
      <c r="A51" s="398" t="s">
        <v>109</v>
      </c>
      <c r="B51" s="2134">
        <v>25</v>
      </c>
      <c r="C51" s="1078">
        <f t="shared" si="3"/>
        <v>41</v>
      </c>
      <c r="D51" s="484" t="s">
        <v>61</v>
      </c>
      <c r="E51" s="398" t="s">
        <v>55</v>
      </c>
      <c r="F51" s="1126" t="s">
        <v>3289</v>
      </c>
      <c r="G51" s="2135">
        <v>1</v>
      </c>
      <c r="H51" s="143">
        <v>3447</v>
      </c>
      <c r="I51" s="259">
        <f t="shared" si="2"/>
        <v>3447</v>
      </c>
      <c r="J51" s="147"/>
      <c r="K51" s="73" t="s">
        <v>3290</v>
      </c>
      <c r="L51" s="73"/>
      <c r="M51" s="2129" t="s">
        <v>5204</v>
      </c>
      <c r="N51" s="32">
        <v>45863</v>
      </c>
      <c r="O51" s="28"/>
      <c r="P51" s="40">
        <v>45875</v>
      </c>
      <c r="Q51" s="32">
        <v>45876</v>
      </c>
      <c r="R51" s="33"/>
    </row>
    <row r="52" spans="1:18" s="4" customFormat="1" ht="19.7" customHeight="1">
      <c r="A52" s="398" t="s">
        <v>42</v>
      </c>
      <c r="B52" s="2134">
        <v>25</v>
      </c>
      <c r="C52" s="1078">
        <f t="shared" si="3"/>
        <v>42</v>
      </c>
      <c r="D52" s="200" t="s">
        <v>196</v>
      </c>
      <c r="E52" s="200" t="s">
        <v>196</v>
      </c>
      <c r="F52" s="1126" t="s">
        <v>3287</v>
      </c>
      <c r="G52" s="1128">
        <v>3</v>
      </c>
      <c r="H52" s="112">
        <v>15</v>
      </c>
      <c r="I52" s="259">
        <f t="shared" si="2"/>
        <v>45</v>
      </c>
      <c r="J52" s="217"/>
      <c r="K52" s="73" t="s">
        <v>3288</v>
      </c>
      <c r="L52" s="73"/>
      <c r="M52" s="2129" t="s">
        <v>5204</v>
      </c>
      <c r="N52" s="32">
        <v>45863</v>
      </c>
      <c r="O52" s="28"/>
      <c r="P52" s="40">
        <v>45875</v>
      </c>
      <c r="Q52" s="32">
        <v>45876</v>
      </c>
      <c r="R52" s="33"/>
    </row>
    <row r="53" spans="1:18" s="4" customFormat="1" ht="19.7" customHeight="1">
      <c r="A53" s="398" t="s">
        <v>42</v>
      </c>
      <c r="B53" s="2134">
        <v>25</v>
      </c>
      <c r="C53" s="1078">
        <f t="shared" si="3"/>
        <v>43</v>
      </c>
      <c r="D53" s="200" t="s">
        <v>196</v>
      </c>
      <c r="E53" s="200" t="s">
        <v>196</v>
      </c>
      <c r="F53" s="1126" t="s">
        <v>3291</v>
      </c>
      <c r="G53" s="1128">
        <v>3</v>
      </c>
      <c r="H53" s="112">
        <v>118</v>
      </c>
      <c r="I53" s="259">
        <f t="shared" si="2"/>
        <v>354</v>
      </c>
      <c r="J53" s="217"/>
      <c r="K53" s="73" t="s">
        <v>3292</v>
      </c>
      <c r="L53" s="73"/>
      <c r="M53" s="2129" t="s">
        <v>5204</v>
      </c>
      <c r="N53" s="32">
        <v>45863</v>
      </c>
      <c r="O53" s="28"/>
      <c r="P53" s="40">
        <v>45875</v>
      </c>
      <c r="Q53" s="32">
        <v>45876</v>
      </c>
      <c r="R53" s="33"/>
    </row>
    <row r="54" spans="1:18" s="4" customFormat="1" ht="19.7" customHeight="1">
      <c r="A54" s="398" t="s">
        <v>42</v>
      </c>
      <c r="B54" s="2134">
        <v>25</v>
      </c>
      <c r="C54" s="1078">
        <f t="shared" si="3"/>
        <v>44</v>
      </c>
      <c r="D54" s="200" t="s">
        <v>196</v>
      </c>
      <c r="E54" s="200" t="s">
        <v>196</v>
      </c>
      <c r="F54" s="1126" t="s">
        <v>3293</v>
      </c>
      <c r="G54" s="1128">
        <v>6</v>
      </c>
      <c r="H54" s="112">
        <v>77</v>
      </c>
      <c r="I54" s="259">
        <f t="shared" si="2"/>
        <v>462</v>
      </c>
      <c r="J54" s="217"/>
      <c r="K54" s="73" t="s">
        <v>1633</v>
      </c>
      <c r="L54" s="73"/>
      <c r="M54" s="2129" t="s">
        <v>5204</v>
      </c>
      <c r="N54" s="32">
        <v>45863</v>
      </c>
      <c r="O54" s="28"/>
      <c r="P54" s="40">
        <v>45875</v>
      </c>
      <c r="Q54" s="32">
        <v>45876</v>
      </c>
      <c r="R54" s="33"/>
    </row>
    <row r="55" spans="1:18" s="4" customFormat="1" ht="19.7" customHeight="1">
      <c r="A55" s="398" t="s">
        <v>42</v>
      </c>
      <c r="B55" s="2134">
        <v>25</v>
      </c>
      <c r="C55" s="1078">
        <f t="shared" si="3"/>
        <v>45</v>
      </c>
      <c r="D55" s="200" t="s">
        <v>196</v>
      </c>
      <c r="E55" s="200" t="s">
        <v>196</v>
      </c>
      <c r="F55" s="1126" t="s">
        <v>488</v>
      </c>
      <c r="G55" s="1128">
        <v>2</v>
      </c>
      <c r="H55" s="112">
        <v>113</v>
      </c>
      <c r="I55" s="259">
        <f t="shared" si="2"/>
        <v>226</v>
      </c>
      <c r="J55" s="217"/>
      <c r="K55" s="73" t="s">
        <v>3294</v>
      </c>
      <c r="L55" s="73"/>
      <c r="M55" s="2129" t="s">
        <v>5204</v>
      </c>
      <c r="N55" s="32">
        <v>45863</v>
      </c>
      <c r="O55" s="28"/>
      <c r="P55" s="40">
        <v>45875</v>
      </c>
      <c r="Q55" s="32">
        <v>45876</v>
      </c>
      <c r="R55" s="33"/>
    </row>
    <row r="56" spans="1:18" s="4" customFormat="1" ht="19.7" customHeight="1">
      <c r="A56" s="398" t="s">
        <v>42</v>
      </c>
      <c r="B56" s="2134">
        <v>25</v>
      </c>
      <c r="C56" s="1078">
        <f t="shared" si="3"/>
        <v>46</v>
      </c>
      <c r="D56" s="200" t="s">
        <v>196</v>
      </c>
      <c r="E56" s="200" t="s">
        <v>196</v>
      </c>
      <c r="F56" s="1126" t="s">
        <v>3295</v>
      </c>
      <c r="G56" s="1128">
        <v>2</v>
      </c>
      <c r="H56" s="112">
        <v>91</v>
      </c>
      <c r="I56" s="259">
        <f t="shared" si="2"/>
        <v>182</v>
      </c>
      <c r="J56" s="217"/>
      <c r="K56" s="73" t="s">
        <v>485</v>
      </c>
      <c r="L56" s="73"/>
      <c r="M56" s="2129" t="s">
        <v>5204</v>
      </c>
      <c r="N56" s="32">
        <v>45863</v>
      </c>
      <c r="O56" s="28"/>
      <c r="P56" s="40">
        <v>45875</v>
      </c>
      <c r="Q56" s="32">
        <v>45876</v>
      </c>
      <c r="R56" s="33"/>
    </row>
    <row r="57" spans="1:18" s="4" customFormat="1" ht="19.7" customHeight="1">
      <c r="A57" s="398" t="s">
        <v>42</v>
      </c>
      <c r="B57" s="2134">
        <v>25</v>
      </c>
      <c r="C57" s="1078">
        <f t="shared" si="3"/>
        <v>47</v>
      </c>
      <c r="D57" s="200" t="s">
        <v>196</v>
      </c>
      <c r="E57" s="200" t="s">
        <v>196</v>
      </c>
      <c r="F57" s="1126" t="s">
        <v>1454</v>
      </c>
      <c r="G57" s="1128">
        <v>1</v>
      </c>
      <c r="H57" s="112">
        <v>316</v>
      </c>
      <c r="I57" s="259">
        <f t="shared" si="2"/>
        <v>316</v>
      </c>
      <c r="J57" s="217"/>
      <c r="K57" s="73" t="s">
        <v>2946</v>
      </c>
      <c r="L57" s="73"/>
      <c r="M57" s="2129" t="s">
        <v>5204</v>
      </c>
      <c r="N57" s="32">
        <v>45863</v>
      </c>
      <c r="O57" s="28"/>
      <c r="P57" s="40">
        <v>45875</v>
      </c>
      <c r="Q57" s="32">
        <v>45876</v>
      </c>
      <c r="R57" s="33"/>
    </row>
    <row r="58" spans="1:18" s="4" customFormat="1" ht="19.7" customHeight="1">
      <c r="A58" s="431" t="s">
        <v>109</v>
      </c>
      <c r="B58" s="2065"/>
      <c r="C58" s="1078">
        <f>+C57+1</f>
        <v>48</v>
      </c>
      <c r="D58" s="131" t="s">
        <v>55</v>
      </c>
      <c r="E58" s="131" t="s">
        <v>55</v>
      </c>
      <c r="F58" s="2101" t="s">
        <v>5107</v>
      </c>
      <c r="G58" s="2132">
        <v>1</v>
      </c>
      <c r="H58" s="355">
        <v>2019</v>
      </c>
      <c r="I58" s="158">
        <f>G58*H58</f>
        <v>2019</v>
      </c>
      <c r="J58" s="271"/>
      <c r="K58" s="963" t="s">
        <v>5108</v>
      </c>
      <c r="L58" s="73" t="s">
        <v>5109</v>
      </c>
      <c r="M58" s="2129" t="s">
        <v>5204</v>
      </c>
      <c r="N58" s="32">
        <v>45863</v>
      </c>
      <c r="O58" s="28"/>
      <c r="P58" s="40">
        <v>45875</v>
      </c>
      <c r="Q58" s="32">
        <v>45876</v>
      </c>
      <c r="R58" s="33"/>
    </row>
    <row r="59" spans="1:18" s="4" customFormat="1" ht="19.7" customHeight="1">
      <c r="A59" s="431" t="s">
        <v>109</v>
      </c>
      <c r="B59" s="2065"/>
      <c r="C59" s="146">
        <f t="shared" si="3"/>
        <v>49</v>
      </c>
      <c r="D59" s="131" t="s">
        <v>55</v>
      </c>
      <c r="E59" s="131" t="s">
        <v>55</v>
      </c>
      <c r="F59" s="2101" t="s">
        <v>5110</v>
      </c>
      <c r="G59" s="2132">
        <v>1</v>
      </c>
      <c r="H59" s="355">
        <v>2514</v>
      </c>
      <c r="I59" s="158">
        <f>G59*H59</f>
        <v>2514</v>
      </c>
      <c r="J59" s="271"/>
      <c r="K59" s="963" t="s">
        <v>5111</v>
      </c>
      <c r="L59" s="73" t="s">
        <v>5109</v>
      </c>
      <c r="M59" s="2129" t="s">
        <v>5204</v>
      </c>
      <c r="N59" s="32">
        <v>45863</v>
      </c>
      <c r="O59" s="28"/>
      <c r="P59" s="40">
        <v>45875</v>
      </c>
      <c r="Q59" s="32">
        <v>45876</v>
      </c>
      <c r="R59" s="33"/>
    </row>
    <row r="60" spans="1:18" s="4" customFormat="1" ht="19.7" customHeight="1">
      <c r="A60" s="431" t="s">
        <v>42</v>
      </c>
      <c r="B60" s="2065"/>
      <c r="C60" s="146">
        <f t="shared" si="3"/>
        <v>50</v>
      </c>
      <c r="D60" s="28" t="s">
        <v>2282</v>
      </c>
      <c r="E60" s="131" t="s">
        <v>55</v>
      </c>
      <c r="F60" s="2101" t="s">
        <v>5112</v>
      </c>
      <c r="G60" s="2132">
        <v>1</v>
      </c>
      <c r="H60" s="355">
        <v>3297</v>
      </c>
      <c r="I60" s="158">
        <f>G60*H60</f>
        <v>3297</v>
      </c>
      <c r="J60" s="271"/>
      <c r="K60" s="963" t="s">
        <v>5113</v>
      </c>
      <c r="L60" s="73" t="s">
        <v>5109</v>
      </c>
      <c r="M60" s="2129" t="s">
        <v>5204</v>
      </c>
      <c r="N60" s="32">
        <v>45863</v>
      </c>
      <c r="O60" s="28"/>
      <c r="P60" s="40">
        <v>45875</v>
      </c>
      <c r="Q60" s="32">
        <v>45876</v>
      </c>
      <c r="R60" s="33"/>
    </row>
    <row r="61" spans="1:18" s="4" customFormat="1" ht="19.7" customHeight="1">
      <c r="A61" s="431" t="s">
        <v>42</v>
      </c>
      <c r="B61" s="2065"/>
      <c r="C61" s="146">
        <f t="shared" si="3"/>
        <v>51</v>
      </c>
      <c r="D61" s="131" t="s">
        <v>55</v>
      </c>
      <c r="E61" s="131" t="s">
        <v>55</v>
      </c>
      <c r="F61" s="2101" t="s">
        <v>5114</v>
      </c>
      <c r="G61" s="2132">
        <v>1</v>
      </c>
      <c r="H61" s="355">
        <v>1138</v>
      </c>
      <c r="I61" s="158">
        <f>G61*H61</f>
        <v>1138</v>
      </c>
      <c r="J61" s="271"/>
      <c r="K61" s="963" t="s">
        <v>5115</v>
      </c>
      <c r="L61" s="73" t="s">
        <v>5109</v>
      </c>
      <c r="M61" s="2129" t="s">
        <v>5204</v>
      </c>
      <c r="N61" s="32">
        <v>45863</v>
      </c>
      <c r="O61" s="28"/>
      <c r="P61" s="40">
        <v>45875</v>
      </c>
      <c r="Q61" s="32">
        <v>45876</v>
      </c>
      <c r="R61" s="33"/>
    </row>
    <row r="62" spans="1:18" s="4" customFormat="1" ht="19.7" customHeight="1">
      <c r="A62" s="27"/>
      <c r="B62" s="27"/>
      <c r="C62" s="28"/>
      <c r="D62" s="28"/>
      <c r="E62" s="28"/>
      <c r="F62" s="73"/>
      <c r="G62" s="27"/>
      <c r="H62" s="27"/>
      <c r="I62" s="31"/>
      <c r="J62" s="217"/>
      <c r="K62" s="27"/>
      <c r="L62" s="27"/>
      <c r="M62" s="27"/>
      <c r="N62" s="32"/>
      <c r="O62" s="28"/>
      <c r="P62" s="27"/>
      <c r="Q62" s="32"/>
      <c r="R62" s="33"/>
    </row>
    <row r="63" spans="1:18" s="4" customFormat="1" ht="19.7" customHeight="1">
      <c r="A63" s="27"/>
      <c r="B63" s="27"/>
      <c r="C63" s="28"/>
      <c r="D63" s="28"/>
      <c r="E63" s="28"/>
      <c r="F63" s="306">
        <f>SUM(I11:I62)</f>
        <v>170486</v>
      </c>
      <c r="G63" s="27"/>
      <c r="H63" s="27"/>
      <c r="I63" s="31"/>
      <c r="J63" s="217"/>
      <c r="K63" s="27"/>
      <c r="L63" s="27"/>
      <c r="M63" s="27"/>
      <c r="N63" s="32"/>
      <c r="O63" s="28"/>
      <c r="P63" s="27"/>
      <c r="Q63" s="32"/>
      <c r="R63" s="33"/>
    </row>
    <row r="64" spans="1:18" s="4" customFormat="1" ht="19.7" customHeight="1">
      <c r="A64" s="27"/>
      <c r="B64" s="27"/>
      <c r="C64" s="28"/>
      <c r="D64" s="28"/>
      <c r="E64" s="28"/>
      <c r="F64" s="173"/>
      <c r="G64" s="27"/>
      <c r="H64" s="27"/>
      <c r="I64" s="31"/>
      <c r="J64" s="217"/>
      <c r="K64" s="27"/>
      <c r="L64" s="27"/>
      <c r="M64" s="27"/>
      <c r="N64" s="32"/>
      <c r="O64" s="28"/>
      <c r="P64" s="27"/>
      <c r="Q64" s="32"/>
      <c r="R64" s="33"/>
    </row>
    <row r="65" spans="1:18" s="4" customFormat="1" ht="19.7" customHeight="1">
      <c r="A65" s="27"/>
      <c r="B65" s="27"/>
      <c r="C65" s="28"/>
      <c r="D65" s="28"/>
      <c r="E65" s="28"/>
      <c r="F65" s="173"/>
      <c r="G65" s="27"/>
      <c r="H65" s="27"/>
      <c r="I65" s="31"/>
      <c r="J65" s="217"/>
      <c r="K65" s="27"/>
      <c r="L65" s="27"/>
      <c r="M65" s="27"/>
      <c r="N65" s="32"/>
      <c r="O65" s="28"/>
      <c r="P65" s="27"/>
      <c r="Q65" s="32"/>
      <c r="R65" s="33"/>
    </row>
    <row r="66" spans="1:18" s="4" customFormat="1" ht="19.7" customHeight="1">
      <c r="A66" s="27"/>
      <c r="B66" s="27"/>
      <c r="C66" s="28"/>
      <c r="D66" s="28"/>
      <c r="E66" s="28"/>
      <c r="F66" s="27"/>
      <c r="G66" s="27"/>
      <c r="H66" s="27"/>
      <c r="I66" s="31"/>
      <c r="J66" s="217"/>
      <c r="K66" s="27"/>
      <c r="L66" s="27"/>
      <c r="M66" s="27"/>
      <c r="N66" s="32"/>
      <c r="O66" s="28"/>
      <c r="P66" s="27"/>
      <c r="Q66" s="32"/>
      <c r="R66" s="33"/>
    </row>
    <row r="67" spans="1:18" s="4" customFormat="1" ht="19.7" customHeight="1">
      <c r="A67" s="27"/>
      <c r="B67" s="27"/>
      <c r="C67" s="616" t="s">
        <v>1032</v>
      </c>
      <c r="D67" s="617"/>
      <c r="E67" s="617"/>
      <c r="F67" s="618"/>
      <c r="G67" s="257"/>
      <c r="H67" s="257"/>
      <c r="I67" s="257"/>
      <c r="J67" s="135"/>
      <c r="K67" s="312"/>
      <c r="L67" s="27"/>
      <c r="M67" s="27"/>
      <c r="N67" s="32"/>
      <c r="O67" s="28"/>
      <c r="P67" s="27"/>
      <c r="Q67" s="32"/>
      <c r="R67" s="33"/>
    </row>
    <row r="68" spans="1:18" s="4" customFormat="1" ht="19.7" customHeight="1">
      <c r="A68" s="398" t="s">
        <v>109</v>
      </c>
      <c r="B68" s="2065"/>
      <c r="C68" s="146">
        <f>+C61+1</f>
        <v>52</v>
      </c>
      <c r="D68" s="398" t="s">
        <v>55</v>
      </c>
      <c r="E68" s="398" t="s">
        <v>55</v>
      </c>
      <c r="F68" s="2098" t="s">
        <v>1612</v>
      </c>
      <c r="G68" s="398">
        <v>2</v>
      </c>
      <c r="H68" s="230">
        <v>861</v>
      </c>
      <c r="I68" s="230">
        <f t="shared" ref="I68:I84" si="4">G68*H68</f>
        <v>1722</v>
      </c>
      <c r="J68" s="87"/>
      <c r="K68" s="73" t="s">
        <v>2264</v>
      </c>
      <c r="L68" s="630"/>
      <c r="M68" s="2129" t="s">
        <v>5204</v>
      </c>
      <c r="N68" s="32">
        <v>45863</v>
      </c>
      <c r="O68" s="28"/>
      <c r="P68" s="40">
        <v>45875</v>
      </c>
      <c r="Q68" s="32">
        <v>45876</v>
      </c>
      <c r="R68" s="33"/>
    </row>
    <row r="69" spans="1:18" s="4" customFormat="1" ht="19.7" customHeight="1">
      <c r="A69" s="398" t="s">
        <v>42</v>
      </c>
      <c r="B69" s="2065"/>
      <c r="C69" s="146">
        <f t="shared" ref="C69:C84" si="5">+C68+1</f>
        <v>53</v>
      </c>
      <c r="D69" s="398" t="s">
        <v>55</v>
      </c>
      <c r="E69" s="398" t="s">
        <v>55</v>
      </c>
      <c r="F69" s="1126" t="s">
        <v>137</v>
      </c>
      <c r="G69" s="1389">
        <v>2</v>
      </c>
      <c r="H69" s="230">
        <v>287</v>
      </c>
      <c r="I69" s="230">
        <f t="shared" si="4"/>
        <v>574</v>
      </c>
      <c r="J69" s="257"/>
      <c r="K69" s="136" t="s">
        <v>2265</v>
      </c>
      <c r="L69" s="630"/>
      <c r="M69" s="2129" t="s">
        <v>5204</v>
      </c>
      <c r="N69" s="32">
        <v>45863</v>
      </c>
      <c r="O69" s="28"/>
      <c r="P69" s="40">
        <v>45875</v>
      </c>
      <c r="Q69" s="32">
        <v>45876</v>
      </c>
      <c r="R69" s="33"/>
    </row>
    <row r="70" spans="1:18" s="4" customFormat="1" ht="19.7" customHeight="1">
      <c r="A70" s="398" t="s">
        <v>42</v>
      </c>
      <c r="B70" s="2065"/>
      <c r="C70" s="146">
        <f t="shared" si="5"/>
        <v>54</v>
      </c>
      <c r="D70" s="398" t="s">
        <v>55</v>
      </c>
      <c r="E70" s="398" t="s">
        <v>55</v>
      </c>
      <c r="F70" s="1126" t="s">
        <v>1618</v>
      </c>
      <c r="G70" s="1389">
        <v>1</v>
      </c>
      <c r="H70" s="1000">
        <v>316</v>
      </c>
      <c r="I70" s="230">
        <f t="shared" si="4"/>
        <v>316</v>
      </c>
      <c r="J70" s="257"/>
      <c r="K70" s="1036" t="s">
        <v>1619</v>
      </c>
      <c r="L70" s="630"/>
      <c r="M70" s="2129" t="s">
        <v>5204</v>
      </c>
      <c r="N70" s="32">
        <v>45863</v>
      </c>
      <c r="O70" s="28"/>
      <c r="P70" s="40">
        <v>45875</v>
      </c>
      <c r="Q70" s="32">
        <v>45876</v>
      </c>
      <c r="R70" s="33"/>
    </row>
    <row r="71" spans="1:18" s="4" customFormat="1" ht="19.7" customHeight="1">
      <c r="A71" s="398" t="s">
        <v>42</v>
      </c>
      <c r="B71" s="2065"/>
      <c r="C71" s="146">
        <f t="shared" si="5"/>
        <v>55</v>
      </c>
      <c r="D71" s="398" t="s">
        <v>55</v>
      </c>
      <c r="E71" s="398" t="s">
        <v>55</v>
      </c>
      <c r="F71" s="1126" t="s">
        <v>2266</v>
      </c>
      <c r="G71" s="1391">
        <v>1</v>
      </c>
      <c r="H71" s="230">
        <v>40</v>
      </c>
      <c r="I71" s="922">
        <f t="shared" si="4"/>
        <v>40</v>
      </c>
      <c r="J71" s="135"/>
      <c r="K71" s="136" t="s">
        <v>2267</v>
      </c>
      <c r="L71" s="630"/>
      <c r="M71" s="2129" t="s">
        <v>5204</v>
      </c>
      <c r="N71" s="32">
        <v>45863</v>
      </c>
      <c r="O71" s="28"/>
      <c r="P71" s="40">
        <v>45875</v>
      </c>
      <c r="Q71" s="32">
        <v>45876</v>
      </c>
      <c r="R71" s="33"/>
    </row>
    <row r="72" spans="1:18" s="4" customFormat="1" ht="19.7" customHeight="1">
      <c r="A72" s="398" t="s">
        <v>42</v>
      </c>
      <c r="B72" s="2065"/>
      <c r="C72" s="146">
        <f t="shared" si="5"/>
        <v>56</v>
      </c>
      <c r="D72" s="398" t="s">
        <v>55</v>
      </c>
      <c r="E72" s="398" t="s">
        <v>55</v>
      </c>
      <c r="F72" s="1126" t="s">
        <v>2268</v>
      </c>
      <c r="G72" s="1389">
        <v>1</v>
      </c>
      <c r="H72" s="230">
        <v>45</v>
      </c>
      <c r="I72" s="922">
        <f t="shared" si="4"/>
        <v>45</v>
      </c>
      <c r="J72" s="31"/>
      <c r="K72" s="136" t="s">
        <v>2267</v>
      </c>
      <c r="L72" s="630"/>
      <c r="M72" s="2129" t="s">
        <v>5204</v>
      </c>
      <c r="N72" s="32">
        <v>45863</v>
      </c>
      <c r="O72" s="28"/>
      <c r="P72" s="40">
        <v>45875</v>
      </c>
      <c r="Q72" s="32">
        <v>45876</v>
      </c>
      <c r="R72" s="33"/>
    </row>
    <row r="73" spans="1:18" s="4" customFormat="1" ht="19.7" customHeight="1">
      <c r="A73" s="398" t="s">
        <v>123</v>
      </c>
      <c r="B73" s="2065"/>
      <c r="C73" s="146">
        <f>+C72+1</f>
        <v>57</v>
      </c>
      <c r="D73" s="410" t="s">
        <v>55</v>
      </c>
      <c r="E73" s="410" t="s">
        <v>55</v>
      </c>
      <c r="F73" s="2098" t="s">
        <v>2269</v>
      </c>
      <c r="G73" s="1392">
        <v>1</v>
      </c>
      <c r="H73" s="237">
        <v>4258</v>
      </c>
      <c r="I73" s="230">
        <f t="shared" si="4"/>
        <v>4258</v>
      </c>
      <c r="J73" s="147"/>
      <c r="K73" s="73" t="s">
        <v>2270</v>
      </c>
      <c r="L73" s="630"/>
      <c r="M73" s="2129" t="s">
        <v>5204</v>
      </c>
      <c r="N73" s="32">
        <v>45863</v>
      </c>
      <c r="O73" s="28"/>
      <c r="P73" s="40">
        <v>45875</v>
      </c>
      <c r="Q73" s="32">
        <v>45876</v>
      </c>
      <c r="R73" s="33"/>
    </row>
    <row r="74" spans="1:18" s="4" customFormat="1" ht="19.7" customHeight="1">
      <c r="A74" s="398" t="s">
        <v>123</v>
      </c>
      <c r="B74" s="2065"/>
      <c r="C74" s="146">
        <f t="shared" si="5"/>
        <v>58</v>
      </c>
      <c r="D74" s="410" t="s">
        <v>55</v>
      </c>
      <c r="E74" s="410" t="s">
        <v>55</v>
      </c>
      <c r="F74" s="2098" t="s">
        <v>1625</v>
      </c>
      <c r="G74" s="403">
        <v>1</v>
      </c>
      <c r="H74" s="237">
        <v>1810</v>
      </c>
      <c r="I74" s="230">
        <f t="shared" si="4"/>
        <v>1810</v>
      </c>
      <c r="J74" s="87"/>
      <c r="K74" s="73" t="s">
        <v>1626</v>
      </c>
      <c r="L74" s="630"/>
      <c r="M74" s="2129" t="s">
        <v>5204</v>
      </c>
      <c r="N74" s="32">
        <v>45863</v>
      </c>
      <c r="O74" s="28"/>
      <c r="P74" s="40">
        <v>45875</v>
      </c>
      <c r="Q74" s="32">
        <v>45876</v>
      </c>
      <c r="R74" s="33"/>
    </row>
    <row r="75" spans="1:18" s="4" customFormat="1" ht="19.7" customHeight="1">
      <c r="A75" s="398" t="s">
        <v>42</v>
      </c>
      <c r="B75" s="2065"/>
      <c r="C75" s="146">
        <f t="shared" si="5"/>
        <v>59</v>
      </c>
      <c r="D75" s="410" t="s">
        <v>2271</v>
      </c>
      <c r="E75" s="410" t="s">
        <v>55</v>
      </c>
      <c r="F75" s="2098" t="s">
        <v>1627</v>
      </c>
      <c r="G75" s="403">
        <v>4</v>
      </c>
      <c r="H75" s="237">
        <v>50</v>
      </c>
      <c r="I75" s="230">
        <f t="shared" si="4"/>
        <v>200</v>
      </c>
      <c r="J75" s="87"/>
      <c r="K75" s="73" t="s">
        <v>1628</v>
      </c>
      <c r="L75" s="630"/>
      <c r="M75" s="2129" t="s">
        <v>5204</v>
      </c>
      <c r="N75" s="32">
        <v>45863</v>
      </c>
      <c r="O75" s="28"/>
      <c r="P75" s="40">
        <v>45875</v>
      </c>
      <c r="Q75" s="32">
        <v>45876</v>
      </c>
      <c r="R75" s="33"/>
    </row>
    <row r="76" spans="1:18" s="4" customFormat="1" ht="19.7" customHeight="1">
      <c r="A76" s="398" t="s">
        <v>109</v>
      </c>
      <c r="B76" s="2065"/>
      <c r="C76" s="146">
        <f>+C75+1</f>
        <v>60</v>
      </c>
      <c r="D76" s="398" t="s">
        <v>55</v>
      </c>
      <c r="E76" s="398" t="s">
        <v>55</v>
      </c>
      <c r="F76" s="2124" t="s">
        <v>5116</v>
      </c>
      <c r="G76" s="1494">
        <v>1</v>
      </c>
      <c r="H76" s="230">
        <v>702</v>
      </c>
      <c r="I76" s="230">
        <f t="shared" si="4"/>
        <v>702</v>
      </c>
      <c r="J76" s="87"/>
      <c r="K76" s="73" t="s">
        <v>5117</v>
      </c>
      <c r="L76" s="630"/>
      <c r="M76" s="2129" t="s">
        <v>5204</v>
      </c>
      <c r="N76" s="32">
        <v>45863</v>
      </c>
      <c r="O76" s="28"/>
      <c r="P76" s="40">
        <v>45875</v>
      </c>
      <c r="Q76" s="32">
        <v>45876</v>
      </c>
      <c r="R76" s="33"/>
    </row>
    <row r="77" spans="1:18" s="4" customFormat="1" ht="19.7" customHeight="1">
      <c r="A77" s="398" t="s">
        <v>42</v>
      </c>
      <c r="B77" s="2065"/>
      <c r="C77" s="146">
        <f t="shared" si="5"/>
        <v>61</v>
      </c>
      <c r="D77" s="398" t="s">
        <v>55</v>
      </c>
      <c r="E77" s="398" t="s">
        <v>55</v>
      </c>
      <c r="F77" s="2124" t="s">
        <v>1630</v>
      </c>
      <c r="G77" s="398">
        <v>1</v>
      </c>
      <c r="H77" s="230">
        <v>205</v>
      </c>
      <c r="I77" s="230">
        <f t="shared" si="4"/>
        <v>205</v>
      </c>
      <c r="J77" s="87"/>
      <c r="K77" s="73" t="s">
        <v>2273</v>
      </c>
      <c r="L77" s="630"/>
      <c r="M77" s="2129" t="s">
        <v>5204</v>
      </c>
      <c r="N77" s="32">
        <v>45863</v>
      </c>
      <c r="O77" s="28"/>
      <c r="P77" s="40">
        <v>45875</v>
      </c>
      <c r="Q77" s="32">
        <v>45876</v>
      </c>
      <c r="R77" s="33"/>
    </row>
    <row r="78" spans="1:18" s="4" customFormat="1" ht="19.7" customHeight="1">
      <c r="A78" s="398" t="s">
        <v>42</v>
      </c>
      <c r="B78" s="2065"/>
      <c r="C78" s="146">
        <f>+C77+1</f>
        <v>62</v>
      </c>
      <c r="D78" s="398" t="s">
        <v>55</v>
      </c>
      <c r="E78" s="398" t="s">
        <v>55</v>
      </c>
      <c r="F78" s="2124" t="s">
        <v>1632</v>
      </c>
      <c r="G78" s="398">
        <v>4</v>
      </c>
      <c r="H78" s="230">
        <v>77</v>
      </c>
      <c r="I78" s="230">
        <f t="shared" si="4"/>
        <v>308</v>
      </c>
      <c r="J78" s="87"/>
      <c r="K78" s="73" t="s">
        <v>1633</v>
      </c>
      <c r="L78" s="630"/>
      <c r="M78" s="2129" t="s">
        <v>5204</v>
      </c>
      <c r="N78" s="32">
        <v>45863</v>
      </c>
      <c r="O78" s="28"/>
      <c r="P78" s="40">
        <v>45875</v>
      </c>
      <c r="Q78" s="32">
        <v>45876</v>
      </c>
      <c r="R78" s="33"/>
    </row>
    <row r="79" spans="1:18" s="4" customFormat="1" ht="19.7" customHeight="1">
      <c r="A79" s="398" t="s">
        <v>42</v>
      </c>
      <c r="B79" s="2065"/>
      <c r="C79" s="146">
        <f>+C78+1</f>
        <v>63</v>
      </c>
      <c r="D79" s="398" t="s">
        <v>55</v>
      </c>
      <c r="E79" s="398" t="s">
        <v>55</v>
      </c>
      <c r="F79" s="2124" t="s">
        <v>1634</v>
      </c>
      <c r="G79" s="398">
        <v>1</v>
      </c>
      <c r="H79" s="230">
        <v>2484</v>
      </c>
      <c r="I79" s="230">
        <f t="shared" si="4"/>
        <v>2484</v>
      </c>
      <c r="J79" s="87"/>
      <c r="K79" s="73" t="s">
        <v>1635</v>
      </c>
      <c r="L79" s="630"/>
      <c r="M79" s="2129" t="s">
        <v>5204</v>
      </c>
      <c r="N79" s="32">
        <v>45863</v>
      </c>
      <c r="O79" s="28"/>
      <c r="P79" s="40">
        <v>45875</v>
      </c>
      <c r="Q79" s="32">
        <v>45876</v>
      </c>
      <c r="R79" s="33"/>
    </row>
    <row r="80" spans="1:18" s="4" customFormat="1" ht="19.7" customHeight="1">
      <c r="A80" s="398" t="s">
        <v>42</v>
      </c>
      <c r="B80" s="2065"/>
      <c r="C80" s="146">
        <f t="shared" si="5"/>
        <v>64</v>
      </c>
      <c r="D80" s="398" t="s">
        <v>55</v>
      </c>
      <c r="E80" s="398" t="s">
        <v>55</v>
      </c>
      <c r="F80" s="2124" t="s">
        <v>1636</v>
      </c>
      <c r="G80" s="398">
        <v>1</v>
      </c>
      <c r="H80" s="230">
        <v>297</v>
      </c>
      <c r="I80" s="230">
        <f t="shared" si="4"/>
        <v>297</v>
      </c>
      <c r="J80" s="87"/>
      <c r="K80" s="73" t="s">
        <v>2274</v>
      </c>
      <c r="L80" s="630"/>
      <c r="M80" s="2129" t="s">
        <v>5204</v>
      </c>
      <c r="N80" s="32">
        <v>45863</v>
      </c>
      <c r="O80" s="28"/>
      <c r="P80" s="40">
        <v>45875</v>
      </c>
      <c r="Q80" s="32">
        <v>45876</v>
      </c>
      <c r="R80" s="33"/>
    </row>
    <row r="81" spans="1:18" s="4" customFormat="1" ht="19.7" customHeight="1">
      <c r="A81" s="398" t="s">
        <v>42</v>
      </c>
      <c r="B81" s="2065"/>
      <c r="C81" s="146">
        <f t="shared" si="5"/>
        <v>65</v>
      </c>
      <c r="D81" s="398" t="s">
        <v>55</v>
      </c>
      <c r="E81" s="398" t="s">
        <v>55</v>
      </c>
      <c r="F81" s="2124" t="s">
        <v>1638</v>
      </c>
      <c r="G81" s="398">
        <v>1</v>
      </c>
      <c r="H81" s="230">
        <v>871</v>
      </c>
      <c r="I81" s="230">
        <f t="shared" si="4"/>
        <v>871</v>
      </c>
      <c r="J81" s="87"/>
      <c r="K81" s="73" t="s">
        <v>1639</v>
      </c>
      <c r="L81" s="1003"/>
      <c r="M81" s="2129" t="s">
        <v>5204</v>
      </c>
      <c r="N81" s="32">
        <v>45863</v>
      </c>
      <c r="O81" s="28"/>
      <c r="P81" s="40">
        <v>45875</v>
      </c>
      <c r="Q81" s="32">
        <v>45876</v>
      </c>
      <c r="R81" s="33"/>
    </row>
    <row r="82" spans="1:18" s="4" customFormat="1" ht="19.7" customHeight="1">
      <c r="A82" s="398" t="s">
        <v>42</v>
      </c>
      <c r="B82" s="2065"/>
      <c r="C82" s="146">
        <f t="shared" si="5"/>
        <v>66</v>
      </c>
      <c r="D82" s="398" t="s">
        <v>55</v>
      </c>
      <c r="E82" s="398" t="s">
        <v>55</v>
      </c>
      <c r="F82" s="2124" t="s">
        <v>1640</v>
      </c>
      <c r="G82" s="398">
        <v>2</v>
      </c>
      <c r="H82" s="230">
        <v>455</v>
      </c>
      <c r="I82" s="230">
        <f t="shared" si="4"/>
        <v>910</v>
      </c>
      <c r="J82" s="87"/>
      <c r="K82" s="73" t="s">
        <v>1641</v>
      </c>
      <c r="L82" s="1003"/>
      <c r="M82" s="2129" t="s">
        <v>5204</v>
      </c>
      <c r="N82" s="32">
        <v>45863</v>
      </c>
      <c r="O82" s="28"/>
      <c r="P82" s="40">
        <v>45875</v>
      </c>
      <c r="Q82" s="32">
        <v>45876</v>
      </c>
      <c r="R82" s="33"/>
    </row>
    <row r="83" spans="1:18" s="4" customFormat="1" ht="19.7" customHeight="1">
      <c r="A83" s="398" t="s">
        <v>54</v>
      </c>
      <c r="B83" s="2065"/>
      <c r="C83" s="146">
        <f>+C82+1</f>
        <v>67</v>
      </c>
      <c r="D83" s="484" t="s">
        <v>61</v>
      </c>
      <c r="E83" s="398" t="s">
        <v>55</v>
      </c>
      <c r="F83" s="2124" t="s">
        <v>4600</v>
      </c>
      <c r="G83" s="112">
        <v>1</v>
      </c>
      <c r="H83" s="230">
        <v>7839</v>
      </c>
      <c r="I83" s="230">
        <f t="shared" si="4"/>
        <v>7839</v>
      </c>
      <c r="J83" s="87"/>
      <c r="K83" s="73" t="s">
        <v>4601</v>
      </c>
      <c r="L83" s="634"/>
      <c r="M83" s="2129" t="s">
        <v>5204</v>
      </c>
      <c r="N83" s="32">
        <v>45863</v>
      </c>
      <c r="O83" s="28"/>
      <c r="P83" s="40">
        <v>45875</v>
      </c>
      <c r="Q83" s="32">
        <v>45876</v>
      </c>
      <c r="R83" s="33"/>
    </row>
    <row r="84" spans="1:18" s="4" customFormat="1" ht="19.7" customHeight="1">
      <c r="A84" s="398"/>
      <c r="B84" s="2065"/>
      <c r="C84" s="146">
        <f t="shared" si="5"/>
        <v>68</v>
      </c>
      <c r="D84" s="1318" t="s">
        <v>376</v>
      </c>
      <c r="E84" s="1321" t="s">
        <v>55</v>
      </c>
      <c r="F84" s="2109" t="s">
        <v>3277</v>
      </c>
      <c r="G84" s="1321">
        <v>1</v>
      </c>
      <c r="H84" s="230">
        <v>2533</v>
      </c>
      <c r="I84" s="230">
        <f t="shared" si="4"/>
        <v>2533</v>
      </c>
      <c r="J84" s="87"/>
      <c r="K84" s="73" t="s">
        <v>3278</v>
      </c>
      <c r="L84" s="634"/>
      <c r="M84" s="2129" t="s">
        <v>5204</v>
      </c>
      <c r="N84" s="32">
        <v>45863</v>
      </c>
      <c r="O84" s="28"/>
      <c r="P84" s="40">
        <v>45875</v>
      </c>
      <c r="Q84" s="32">
        <v>45876</v>
      </c>
      <c r="R84" s="33"/>
    </row>
    <row r="85" spans="1:18" s="4" customFormat="1" ht="19.7" customHeight="1">
      <c r="A85" s="27"/>
      <c r="B85" s="27"/>
      <c r="C85" s="28"/>
      <c r="D85" s="72"/>
      <c r="E85" s="72"/>
      <c r="F85" s="320"/>
      <c r="G85" s="72"/>
      <c r="H85" s="341"/>
      <c r="I85" s="445"/>
      <c r="J85" s="342"/>
      <c r="K85" s="320"/>
      <c r="L85" s="27"/>
      <c r="M85" s="27"/>
      <c r="N85" s="32"/>
      <c r="O85" s="28"/>
      <c r="P85" s="27"/>
      <c r="Q85" s="32"/>
      <c r="R85" s="33"/>
    </row>
    <row r="86" spans="1:18" s="4" customFormat="1" ht="19.7" customHeight="1">
      <c r="A86" s="27"/>
      <c r="B86" s="27"/>
      <c r="C86" s="343"/>
      <c r="D86" s="28"/>
      <c r="E86" s="28"/>
      <c r="F86" s="306">
        <f>SUM(I68:I85)</f>
        <v>25114</v>
      </c>
      <c r="G86" s="27"/>
      <c r="H86" s="257"/>
      <c r="I86" s="257"/>
      <c r="J86" s="31"/>
      <c r="K86" s="73"/>
      <c r="L86" s="27"/>
      <c r="M86" s="27"/>
      <c r="N86" s="32"/>
      <c r="O86" s="28"/>
      <c r="P86" s="27"/>
      <c r="Q86" s="32"/>
      <c r="R86" s="33"/>
    </row>
    <row r="87" spans="1:18" s="4" customFormat="1" ht="19.7" customHeight="1">
      <c r="A87" s="27"/>
      <c r="B87" s="27"/>
      <c r="C87" s="28"/>
      <c r="D87" s="28"/>
      <c r="E87" s="28"/>
      <c r="F87" s="27"/>
      <c r="G87" s="27"/>
      <c r="H87" s="27"/>
      <c r="I87" s="31"/>
      <c r="J87" s="217"/>
      <c r="K87" s="27"/>
      <c r="L87" s="27"/>
      <c r="M87" s="27"/>
      <c r="N87" s="32"/>
      <c r="O87" s="28"/>
      <c r="P87" s="27"/>
      <c r="Q87" s="32"/>
      <c r="R87" s="33"/>
    </row>
    <row r="88" spans="1:18" s="4" customFormat="1" ht="19.7" customHeight="1">
      <c r="A88" s="27"/>
      <c r="B88" s="27"/>
      <c r="C88" s="28"/>
      <c r="D88" s="28"/>
      <c r="E88" s="28"/>
      <c r="F88" s="27"/>
      <c r="G88" s="27"/>
      <c r="H88" s="27"/>
      <c r="I88" s="31"/>
      <c r="J88" s="217"/>
      <c r="K88" s="27"/>
      <c r="L88" s="27"/>
      <c r="M88" s="27"/>
      <c r="N88" s="32"/>
      <c r="O88" s="28"/>
      <c r="P88" s="27"/>
      <c r="Q88" s="32"/>
      <c r="R88" s="33"/>
    </row>
    <row r="89" spans="1:18" s="4" customFormat="1" ht="19.7" customHeight="1">
      <c r="A89" s="27"/>
      <c r="B89" s="27"/>
      <c r="C89" s="28"/>
      <c r="D89" s="161" t="s">
        <v>162</v>
      </c>
      <c r="E89" s="162"/>
      <c r="F89" s="163"/>
      <c r="G89" s="27"/>
      <c r="H89" s="27"/>
      <c r="I89" s="31"/>
      <c r="J89" s="31"/>
      <c r="K89" s="27"/>
      <c r="L89" s="27"/>
      <c r="M89" s="27"/>
      <c r="N89" s="32"/>
      <c r="O89" s="28"/>
      <c r="P89" s="27"/>
      <c r="Q89" s="32"/>
      <c r="R89" s="33"/>
    </row>
    <row r="90" spans="1:18" s="4" customFormat="1" ht="19.7" customHeight="1">
      <c r="A90" s="1051" t="s">
        <v>109</v>
      </c>
      <c r="B90" s="2065"/>
      <c r="C90" s="146">
        <f>+C84+1</f>
        <v>69</v>
      </c>
      <c r="D90" s="28" t="s">
        <v>55</v>
      </c>
      <c r="E90" s="28" t="s">
        <v>55</v>
      </c>
      <c r="F90" s="2136" t="s">
        <v>562</v>
      </c>
      <c r="G90" s="757">
        <v>1</v>
      </c>
      <c r="H90" s="143">
        <v>2420</v>
      </c>
      <c r="I90" s="143">
        <f t="shared" ref="I90:I98" si="6">G90*H90</f>
        <v>2420</v>
      </c>
      <c r="J90" s="87"/>
      <c r="K90" s="136" t="s">
        <v>563</v>
      </c>
      <c r="L90" s="27"/>
      <c r="M90" s="2129" t="s">
        <v>5204</v>
      </c>
      <c r="N90" s="32">
        <v>45863</v>
      </c>
      <c r="O90" s="28"/>
      <c r="P90" s="40">
        <v>45875</v>
      </c>
      <c r="Q90" s="32">
        <v>45876</v>
      </c>
      <c r="R90" s="33"/>
    </row>
    <row r="91" spans="1:18" s="4" customFormat="1" ht="19.7" customHeight="1">
      <c r="A91" s="1051" t="s">
        <v>109</v>
      </c>
      <c r="B91" s="2065"/>
      <c r="C91" s="146">
        <f t="shared" ref="C91:C97" si="7">+C90+1</f>
        <v>70</v>
      </c>
      <c r="D91" s="28" t="s">
        <v>55</v>
      </c>
      <c r="E91" s="28" t="s">
        <v>55</v>
      </c>
      <c r="F91" s="2136" t="s">
        <v>5118</v>
      </c>
      <c r="G91" s="757">
        <v>1</v>
      </c>
      <c r="H91" s="143">
        <v>3013</v>
      </c>
      <c r="I91" s="143">
        <f t="shared" si="6"/>
        <v>3013</v>
      </c>
      <c r="J91" s="87"/>
      <c r="K91" s="136" t="s">
        <v>5119</v>
      </c>
      <c r="L91" s="27"/>
      <c r="M91" s="2129" t="s">
        <v>5204</v>
      </c>
      <c r="N91" s="32">
        <v>45863</v>
      </c>
      <c r="O91" s="28"/>
      <c r="P91" s="40">
        <v>45875</v>
      </c>
      <c r="Q91" s="32">
        <v>45876</v>
      </c>
      <c r="R91" s="33"/>
    </row>
    <row r="92" spans="1:18" s="4" customFormat="1" ht="19.7" customHeight="1">
      <c r="A92" s="1051" t="s">
        <v>1559</v>
      </c>
      <c r="B92" s="2065"/>
      <c r="C92" s="146">
        <f t="shared" si="7"/>
        <v>71</v>
      </c>
      <c r="D92" s="28" t="s">
        <v>55</v>
      </c>
      <c r="E92" s="28" t="s">
        <v>55</v>
      </c>
      <c r="F92" s="2136" t="s">
        <v>567</v>
      </c>
      <c r="G92" s="757">
        <v>1</v>
      </c>
      <c r="H92" s="143">
        <v>4500</v>
      </c>
      <c r="I92" s="143">
        <f t="shared" si="6"/>
        <v>4500</v>
      </c>
      <c r="J92" s="87"/>
      <c r="K92" s="136" t="s">
        <v>568</v>
      </c>
      <c r="L92" s="27"/>
      <c r="M92" s="2129" t="s">
        <v>5204</v>
      </c>
      <c r="N92" s="32">
        <v>45863</v>
      </c>
      <c r="O92" s="28"/>
      <c r="P92" s="40">
        <v>45875</v>
      </c>
      <c r="Q92" s="32">
        <v>45876</v>
      </c>
      <c r="R92" s="33"/>
    </row>
    <row r="93" spans="1:18" s="4" customFormat="1" ht="19.7" customHeight="1">
      <c r="A93" s="398" t="s">
        <v>42</v>
      </c>
      <c r="B93" s="2065"/>
      <c r="C93" s="146">
        <f t="shared" si="7"/>
        <v>72</v>
      </c>
      <c r="D93" s="27" t="s">
        <v>55</v>
      </c>
      <c r="E93" s="27" t="s">
        <v>55</v>
      </c>
      <c r="F93" s="2105" t="s">
        <v>167</v>
      </c>
      <c r="G93" s="782">
        <v>2</v>
      </c>
      <c r="H93" s="783">
        <v>69</v>
      </c>
      <c r="I93" s="189">
        <f t="shared" si="6"/>
        <v>138</v>
      </c>
      <c r="J93" s="31"/>
      <c r="K93" s="187" t="s">
        <v>168</v>
      </c>
      <c r="L93" s="27"/>
      <c r="M93" s="2129" t="s">
        <v>5204</v>
      </c>
      <c r="N93" s="32">
        <v>45863</v>
      </c>
      <c r="O93" s="28"/>
      <c r="P93" s="40">
        <v>45875</v>
      </c>
      <c r="Q93" s="32">
        <v>45876</v>
      </c>
      <c r="R93" s="33"/>
    </row>
    <row r="94" spans="1:18" s="4" customFormat="1" ht="19.7" customHeight="1">
      <c r="A94" s="398" t="s">
        <v>42</v>
      </c>
      <c r="B94" s="2065"/>
      <c r="C94" s="146">
        <f t="shared" si="7"/>
        <v>73</v>
      </c>
      <c r="D94" s="27" t="s">
        <v>55</v>
      </c>
      <c r="E94" s="27" t="s">
        <v>55</v>
      </c>
      <c r="F94" s="2105" t="s">
        <v>569</v>
      </c>
      <c r="G94" s="782">
        <v>2</v>
      </c>
      <c r="H94" s="783">
        <v>77</v>
      </c>
      <c r="I94" s="189">
        <f t="shared" si="6"/>
        <v>154</v>
      </c>
      <c r="J94" s="31"/>
      <c r="K94" s="187" t="s">
        <v>168</v>
      </c>
      <c r="L94" s="27"/>
      <c r="M94" s="2129" t="s">
        <v>5204</v>
      </c>
      <c r="N94" s="32">
        <v>45863</v>
      </c>
      <c r="O94" s="28"/>
      <c r="P94" s="40">
        <v>45875</v>
      </c>
      <c r="Q94" s="32">
        <v>45876</v>
      </c>
      <c r="R94" s="33"/>
    </row>
    <row r="95" spans="1:18" s="4" customFormat="1" ht="19.7" customHeight="1">
      <c r="A95" s="398" t="s">
        <v>42</v>
      </c>
      <c r="B95" s="2065"/>
      <c r="C95" s="146">
        <f t="shared" si="7"/>
        <v>74</v>
      </c>
      <c r="D95" s="28" t="s">
        <v>55</v>
      </c>
      <c r="E95" s="28" t="s">
        <v>55</v>
      </c>
      <c r="F95" s="2124" t="s">
        <v>570</v>
      </c>
      <c r="G95" s="954">
        <v>4</v>
      </c>
      <c r="H95" s="143">
        <v>77</v>
      </c>
      <c r="I95" s="955">
        <f t="shared" si="6"/>
        <v>308</v>
      </c>
      <c r="J95" s="457"/>
      <c r="K95" s="88" t="s">
        <v>571</v>
      </c>
      <c r="L95" s="27"/>
      <c r="M95" s="2129" t="s">
        <v>5204</v>
      </c>
      <c r="N95" s="32">
        <v>45863</v>
      </c>
      <c r="O95" s="28"/>
      <c r="P95" s="40">
        <v>45875</v>
      </c>
      <c r="Q95" s="32">
        <v>45876</v>
      </c>
      <c r="R95" s="33"/>
    </row>
    <row r="96" spans="1:18" s="4" customFormat="1" ht="19.7" customHeight="1">
      <c r="A96" s="398" t="s">
        <v>42</v>
      </c>
      <c r="B96" s="2065"/>
      <c r="C96" s="146">
        <f t="shared" si="7"/>
        <v>75</v>
      </c>
      <c r="D96" s="28" t="s">
        <v>55</v>
      </c>
      <c r="E96" s="28" t="s">
        <v>55</v>
      </c>
      <c r="F96" s="2137" t="s">
        <v>165</v>
      </c>
      <c r="G96" s="112">
        <v>2</v>
      </c>
      <c r="H96" s="781">
        <v>71</v>
      </c>
      <c r="I96" s="155">
        <f t="shared" si="6"/>
        <v>142</v>
      </c>
      <c r="J96" s="31"/>
      <c r="K96" s="38" t="s">
        <v>531</v>
      </c>
      <c r="L96" s="27"/>
      <c r="M96" s="2129" t="s">
        <v>5204</v>
      </c>
      <c r="N96" s="32">
        <v>45863</v>
      </c>
      <c r="O96" s="28"/>
      <c r="P96" s="40">
        <v>45875</v>
      </c>
      <c r="Q96" s="32">
        <v>45876</v>
      </c>
      <c r="R96" s="33"/>
    </row>
    <row r="97" spans="1:18" s="4" customFormat="1" ht="19.7" customHeight="1">
      <c r="A97" s="398" t="s">
        <v>42</v>
      </c>
      <c r="B97" s="2065"/>
      <c r="C97" s="146">
        <f t="shared" si="7"/>
        <v>76</v>
      </c>
      <c r="D97" s="28" t="s">
        <v>55</v>
      </c>
      <c r="E97" s="28" t="s">
        <v>55</v>
      </c>
      <c r="F97" s="2137" t="s">
        <v>177</v>
      </c>
      <c r="G97" s="112">
        <v>2</v>
      </c>
      <c r="H97" s="781">
        <v>30</v>
      </c>
      <c r="I97" s="155">
        <f t="shared" si="6"/>
        <v>60</v>
      </c>
      <c r="J97" s="31"/>
      <c r="K97" s="38" t="s">
        <v>532</v>
      </c>
      <c r="L97" s="27"/>
      <c r="M97" s="2129" t="s">
        <v>5204</v>
      </c>
      <c r="N97" s="32">
        <v>45863</v>
      </c>
      <c r="O97" s="28"/>
      <c r="P97" s="40">
        <v>45875</v>
      </c>
      <c r="Q97" s="32">
        <v>45876</v>
      </c>
      <c r="R97" s="33"/>
    </row>
    <row r="98" spans="1:18" s="4" customFormat="1" ht="19.7" customHeight="1">
      <c r="A98" s="1051" t="s">
        <v>109</v>
      </c>
      <c r="B98" s="2070"/>
      <c r="C98" s="146">
        <f>+C97+1</f>
        <v>77</v>
      </c>
      <c r="D98" s="27" t="s">
        <v>61</v>
      </c>
      <c r="E98" s="28" t="s">
        <v>55</v>
      </c>
      <c r="F98" s="2137" t="s">
        <v>163</v>
      </c>
      <c r="G98" s="1071">
        <v>1</v>
      </c>
      <c r="H98" s="1072">
        <v>3897</v>
      </c>
      <c r="I98" s="1048">
        <f t="shared" si="6"/>
        <v>3897</v>
      </c>
      <c r="J98" s="159"/>
      <c r="K98" s="35" t="s">
        <v>4995</v>
      </c>
      <c r="L98" s="27"/>
      <c r="M98" s="2129" t="s">
        <v>5204</v>
      </c>
      <c r="N98" s="32">
        <v>45863</v>
      </c>
      <c r="O98" s="28"/>
      <c r="P98" s="40">
        <v>45875</v>
      </c>
      <c r="Q98" s="32">
        <v>45876</v>
      </c>
      <c r="R98" s="33"/>
    </row>
    <row r="99" spans="1:18" s="4" customFormat="1" ht="19.7" customHeight="1">
      <c r="A99" s="27"/>
      <c r="B99" s="27"/>
      <c r="C99" s="146"/>
      <c r="D99" s="28"/>
      <c r="E99" s="28"/>
      <c r="F99" s="73"/>
      <c r="G99" s="27"/>
      <c r="H99" s="27"/>
      <c r="I99" s="31"/>
      <c r="J99" s="205"/>
      <c r="K99" s="206"/>
      <c r="L99" s="27"/>
      <c r="M99" s="27"/>
      <c r="N99" s="32"/>
      <c r="O99" s="28"/>
      <c r="P99" s="27"/>
      <c r="Q99" s="32"/>
      <c r="R99" s="33"/>
    </row>
    <row r="100" spans="1:18" s="4" customFormat="1" ht="19.7" customHeight="1">
      <c r="A100" s="27"/>
      <c r="B100" s="27"/>
      <c r="C100" s="28"/>
      <c r="D100" s="200"/>
      <c r="E100" s="200"/>
      <c r="F100" s="2086"/>
      <c r="G100" s="27"/>
      <c r="H100" s="77"/>
      <c r="I100" s="77"/>
      <c r="J100" s="31"/>
      <c r="K100" s="195"/>
      <c r="L100" s="27"/>
      <c r="M100" s="27"/>
      <c r="N100" s="32"/>
      <c r="O100" s="28"/>
      <c r="P100" s="27"/>
      <c r="Q100" s="32"/>
      <c r="R100" s="33"/>
    </row>
    <row r="101" spans="1:18" s="4" customFormat="1" ht="19.7" customHeight="1">
      <c r="A101" s="27"/>
      <c r="B101" s="27"/>
      <c r="C101" s="28"/>
      <c r="D101" s="220"/>
      <c r="E101" s="220"/>
      <c r="F101" s="306">
        <f>SUM(I90:I100)</f>
        <v>14632</v>
      </c>
      <c r="G101" s="365"/>
      <c r="H101" s="221"/>
      <c r="I101" s="77"/>
      <c r="J101" s="215"/>
      <c r="K101" s="216"/>
      <c r="L101" s="27"/>
      <c r="M101" s="27"/>
      <c r="N101" s="32"/>
      <c r="O101" s="28"/>
      <c r="P101" s="27"/>
      <c r="Q101" s="32"/>
      <c r="R101" s="33"/>
    </row>
    <row r="102" spans="1:18" s="4" customFormat="1" ht="19.7" customHeight="1">
      <c r="A102" s="27"/>
      <c r="B102" s="27"/>
      <c r="C102" s="28"/>
      <c r="D102" s="28"/>
      <c r="E102" s="28"/>
      <c r="F102" s="27"/>
      <c r="G102" s="27"/>
      <c r="H102" s="27"/>
      <c r="I102" s="31"/>
      <c r="J102" s="217"/>
      <c r="K102" s="27"/>
      <c r="L102" s="27"/>
      <c r="M102" s="27"/>
      <c r="N102" s="32"/>
      <c r="O102" s="28"/>
      <c r="P102" s="27"/>
      <c r="Q102" s="32"/>
      <c r="R102" s="33"/>
    </row>
    <row r="103" spans="1:18" s="4" customFormat="1" ht="19.7" customHeight="1">
      <c r="A103" s="27"/>
      <c r="B103" s="27"/>
      <c r="C103" s="28"/>
      <c r="D103" s="28"/>
      <c r="E103" s="28"/>
      <c r="F103" s="27"/>
      <c r="G103" s="27"/>
      <c r="H103" s="27"/>
      <c r="I103" s="31"/>
      <c r="J103" s="217"/>
      <c r="K103" s="27"/>
      <c r="L103" s="27"/>
      <c r="M103" s="27"/>
      <c r="N103" s="32"/>
      <c r="O103" s="28"/>
      <c r="P103" s="27"/>
      <c r="Q103" s="32"/>
      <c r="R103" s="33"/>
    </row>
    <row r="104" spans="1:18" s="4" customFormat="1" ht="19.7" customHeight="1">
      <c r="A104" s="27"/>
      <c r="B104" s="27"/>
      <c r="C104" s="28"/>
      <c r="D104" s="28"/>
      <c r="E104" s="28"/>
      <c r="F104" s="27"/>
      <c r="G104" s="27"/>
      <c r="H104" s="27"/>
      <c r="I104" s="31"/>
      <c r="J104" s="217"/>
      <c r="K104" s="27"/>
      <c r="L104" s="27"/>
      <c r="M104" s="27"/>
      <c r="N104" s="32"/>
      <c r="O104" s="28"/>
      <c r="P104" s="27"/>
      <c r="Q104" s="32"/>
      <c r="R104" s="33"/>
    </row>
    <row r="105" spans="1:18" s="4" customFormat="1" ht="19.7" customHeight="1">
      <c r="A105" s="27"/>
      <c r="B105" s="27"/>
      <c r="C105" s="28"/>
      <c r="D105" s="2087"/>
      <c r="E105" s="2088"/>
      <c r="F105" s="2089" t="s">
        <v>5021</v>
      </c>
      <c r="G105" s="256"/>
      <c r="H105" s="256"/>
      <c r="I105" s="77"/>
      <c r="J105" s="217"/>
      <c r="K105" s="78"/>
      <c r="L105" s="27"/>
      <c r="M105" s="27"/>
      <c r="N105" s="32"/>
      <c r="O105" s="28"/>
      <c r="P105" s="27"/>
      <c r="Q105" s="32"/>
      <c r="R105" s="33"/>
    </row>
    <row r="106" spans="1:18" s="4" customFormat="1" ht="19.7" customHeight="1">
      <c r="A106" s="398" t="s">
        <v>42</v>
      </c>
      <c r="B106" s="2090">
        <v>12</v>
      </c>
      <c r="C106" s="146">
        <f>+C98+1</f>
        <v>78</v>
      </c>
      <c r="D106" s="131" t="s">
        <v>2936</v>
      </c>
      <c r="E106" s="131" t="s">
        <v>55</v>
      </c>
      <c r="F106" s="2138" t="s">
        <v>574</v>
      </c>
      <c r="G106" s="2091">
        <v>4</v>
      </c>
      <c r="H106" s="1069">
        <v>69</v>
      </c>
      <c r="I106" s="155">
        <f t="shared" ref="I106:I115" si="8">G106*H106</f>
        <v>276</v>
      </c>
      <c r="J106" s="27"/>
      <c r="K106" s="166" t="s">
        <v>575</v>
      </c>
      <c r="L106" s="73"/>
      <c r="M106" s="2129" t="s">
        <v>5204</v>
      </c>
      <c r="N106" s="32">
        <v>45863</v>
      </c>
      <c r="O106" s="28"/>
      <c r="P106" s="40">
        <v>45875</v>
      </c>
      <c r="Q106" s="32">
        <v>45876</v>
      </c>
      <c r="R106" s="33"/>
    </row>
    <row r="107" spans="1:18" s="4" customFormat="1" ht="19.7" customHeight="1">
      <c r="A107" s="398" t="s">
        <v>77</v>
      </c>
      <c r="B107" s="2090"/>
      <c r="C107" s="1078">
        <f>+C106+1</f>
        <v>79</v>
      </c>
      <c r="D107" s="131" t="s">
        <v>55</v>
      </c>
      <c r="E107" s="131" t="s">
        <v>55</v>
      </c>
      <c r="F107" s="2138" t="s">
        <v>5022</v>
      </c>
      <c r="G107" s="2091">
        <v>3</v>
      </c>
      <c r="H107" s="1069">
        <v>414</v>
      </c>
      <c r="I107" s="155">
        <f t="shared" si="8"/>
        <v>1242</v>
      </c>
      <c r="J107" s="27"/>
      <c r="K107" s="166" t="s">
        <v>577</v>
      </c>
      <c r="L107" s="73"/>
      <c r="M107" s="2129" t="s">
        <v>5204</v>
      </c>
      <c r="N107" s="32">
        <v>45863</v>
      </c>
      <c r="O107" s="28"/>
      <c r="P107" s="40">
        <v>45875</v>
      </c>
      <c r="Q107" s="32">
        <v>45876</v>
      </c>
      <c r="R107" s="33"/>
    </row>
    <row r="108" spans="1:18" s="4" customFormat="1" ht="19.7" customHeight="1">
      <c r="A108" s="398" t="s">
        <v>42</v>
      </c>
      <c r="B108" s="2090"/>
      <c r="C108" s="1078">
        <f t="shared" ref="C108:C115" si="9">+C107+1</f>
        <v>80</v>
      </c>
      <c r="D108" s="131" t="s">
        <v>55</v>
      </c>
      <c r="E108" s="131" t="s">
        <v>55</v>
      </c>
      <c r="F108" s="2138" t="s">
        <v>579</v>
      </c>
      <c r="G108" s="2091">
        <v>6</v>
      </c>
      <c r="H108" s="1069">
        <v>14</v>
      </c>
      <c r="I108" s="155">
        <f t="shared" si="8"/>
        <v>84</v>
      </c>
      <c r="J108" s="27"/>
      <c r="K108" s="217" t="s">
        <v>1575</v>
      </c>
      <c r="L108" s="27"/>
      <c r="M108" s="2129" t="s">
        <v>5204</v>
      </c>
      <c r="N108" s="32">
        <v>45863</v>
      </c>
      <c r="O108" s="28"/>
      <c r="P108" s="40">
        <v>45875</v>
      </c>
      <c r="Q108" s="32">
        <v>45876</v>
      </c>
      <c r="R108" s="33"/>
    </row>
    <row r="109" spans="1:18" s="4" customFormat="1" ht="19.7" customHeight="1">
      <c r="A109" s="398" t="s">
        <v>42</v>
      </c>
      <c r="B109" s="2090"/>
      <c r="C109" s="1078">
        <f t="shared" si="9"/>
        <v>81</v>
      </c>
      <c r="D109" s="131" t="s">
        <v>55</v>
      </c>
      <c r="E109" s="131" t="s">
        <v>55</v>
      </c>
      <c r="F109" s="2138" t="s">
        <v>158</v>
      </c>
      <c r="G109" s="2091">
        <v>3</v>
      </c>
      <c r="H109" s="1069">
        <v>127</v>
      </c>
      <c r="I109" s="155">
        <f t="shared" si="8"/>
        <v>381</v>
      </c>
      <c r="J109" s="27"/>
      <c r="K109" s="166" t="s">
        <v>5023</v>
      </c>
      <c r="L109" s="73"/>
      <c r="M109" s="2129" t="s">
        <v>5204</v>
      </c>
      <c r="N109" s="32">
        <v>45863</v>
      </c>
      <c r="O109" s="28"/>
      <c r="P109" s="40">
        <v>45875</v>
      </c>
      <c r="Q109" s="32">
        <v>45876</v>
      </c>
      <c r="R109" s="33"/>
    </row>
    <row r="110" spans="1:18" s="4" customFormat="1" ht="19.7" customHeight="1">
      <c r="A110" s="398" t="s">
        <v>109</v>
      </c>
      <c r="B110" s="2090"/>
      <c r="C110" s="1078">
        <f t="shared" si="9"/>
        <v>82</v>
      </c>
      <c r="D110" s="131" t="s">
        <v>55</v>
      </c>
      <c r="E110" s="131" t="s">
        <v>55</v>
      </c>
      <c r="F110" s="2138" t="s">
        <v>3305</v>
      </c>
      <c r="G110" s="2091">
        <v>1</v>
      </c>
      <c r="H110" s="1069">
        <v>3150</v>
      </c>
      <c r="I110" s="155">
        <f t="shared" si="8"/>
        <v>3150</v>
      </c>
      <c r="J110" s="27"/>
      <c r="K110" s="166" t="s">
        <v>5024</v>
      </c>
      <c r="L110" s="27"/>
      <c r="M110" s="2129" t="s">
        <v>5204</v>
      </c>
      <c r="N110" s="32">
        <v>45863</v>
      </c>
      <c r="O110" s="28"/>
      <c r="P110" s="40">
        <v>45875</v>
      </c>
      <c r="Q110" s="32">
        <v>45876</v>
      </c>
      <c r="R110" s="33"/>
    </row>
    <row r="111" spans="1:18" s="4" customFormat="1" ht="19.7" customHeight="1">
      <c r="A111" s="398" t="s">
        <v>109</v>
      </c>
      <c r="B111" s="2090"/>
      <c r="C111" s="1078">
        <f t="shared" si="9"/>
        <v>83</v>
      </c>
      <c r="D111" s="131" t="s">
        <v>55</v>
      </c>
      <c r="E111" s="131" t="s">
        <v>55</v>
      </c>
      <c r="F111" s="2138" t="s">
        <v>583</v>
      </c>
      <c r="G111" s="2091">
        <v>1</v>
      </c>
      <c r="H111" s="1069">
        <v>2150</v>
      </c>
      <c r="I111" s="155">
        <f t="shared" si="8"/>
        <v>2150</v>
      </c>
      <c r="J111" s="27"/>
      <c r="K111" s="166" t="s">
        <v>5025</v>
      </c>
      <c r="L111" s="27"/>
      <c r="M111" s="2129" t="s">
        <v>5204</v>
      </c>
      <c r="N111" s="32">
        <v>45863</v>
      </c>
      <c r="O111" s="28"/>
      <c r="P111" s="40">
        <v>45875</v>
      </c>
      <c r="Q111" s="32">
        <v>45876</v>
      </c>
      <c r="R111" s="33"/>
    </row>
    <row r="112" spans="1:18" s="4" customFormat="1" ht="19.7" customHeight="1">
      <c r="A112" s="398" t="s">
        <v>109</v>
      </c>
      <c r="B112" s="2090"/>
      <c r="C112" s="1078">
        <f t="shared" si="9"/>
        <v>84</v>
      </c>
      <c r="D112" s="131" t="s">
        <v>55</v>
      </c>
      <c r="E112" s="131" t="s">
        <v>55</v>
      </c>
      <c r="F112" s="2138" t="s">
        <v>5026</v>
      </c>
      <c r="G112" s="2091">
        <v>1</v>
      </c>
      <c r="H112" s="1069">
        <v>2757</v>
      </c>
      <c r="I112" s="155">
        <f t="shared" si="8"/>
        <v>2757</v>
      </c>
      <c r="J112" s="27"/>
      <c r="K112" s="166" t="s">
        <v>5027</v>
      </c>
      <c r="L112" s="27"/>
      <c r="M112" s="2129" t="s">
        <v>5204</v>
      </c>
      <c r="N112" s="32">
        <v>45863</v>
      </c>
      <c r="O112" s="28"/>
      <c r="P112" s="40">
        <v>45875</v>
      </c>
      <c r="Q112" s="32">
        <v>45876</v>
      </c>
      <c r="R112" s="33"/>
    </row>
    <row r="113" spans="1:18" s="4" customFormat="1" ht="19.7" customHeight="1">
      <c r="A113" s="398" t="s">
        <v>109</v>
      </c>
      <c r="B113" s="2090"/>
      <c r="C113" s="1078">
        <f t="shared" si="9"/>
        <v>85</v>
      </c>
      <c r="D113" s="131" t="s">
        <v>55</v>
      </c>
      <c r="E113" s="131" t="s">
        <v>55</v>
      </c>
      <c r="F113" s="2138" t="s">
        <v>5028</v>
      </c>
      <c r="G113" s="2091">
        <v>1</v>
      </c>
      <c r="H113" s="1069">
        <v>6104</v>
      </c>
      <c r="I113" s="155">
        <f t="shared" si="8"/>
        <v>6104</v>
      </c>
      <c r="J113" s="27"/>
      <c r="K113" s="166" t="s">
        <v>5029</v>
      </c>
      <c r="L113" s="27"/>
      <c r="M113" s="2129" t="s">
        <v>5204</v>
      </c>
      <c r="N113" s="32">
        <v>45863</v>
      </c>
      <c r="O113" s="28"/>
      <c r="P113" s="40">
        <v>45875</v>
      </c>
      <c r="Q113" s="32">
        <v>45876</v>
      </c>
      <c r="R113" s="33"/>
    </row>
    <row r="114" spans="1:18" s="4" customFormat="1" ht="19.7" customHeight="1">
      <c r="A114" s="398" t="s">
        <v>42</v>
      </c>
      <c r="B114" s="2090"/>
      <c r="C114" s="1078">
        <f t="shared" si="9"/>
        <v>86</v>
      </c>
      <c r="D114" s="131" t="s">
        <v>55</v>
      </c>
      <c r="E114" s="131" t="s">
        <v>55</v>
      </c>
      <c r="F114" s="2138" t="s">
        <v>589</v>
      </c>
      <c r="G114" s="2091">
        <v>4</v>
      </c>
      <c r="H114" s="1069">
        <v>95</v>
      </c>
      <c r="I114" s="155">
        <f t="shared" si="8"/>
        <v>380</v>
      </c>
      <c r="J114" s="27"/>
      <c r="K114" s="477" t="s">
        <v>590</v>
      </c>
      <c r="L114" s="27"/>
      <c r="M114" s="2129" t="s">
        <v>5204</v>
      </c>
      <c r="N114" s="32">
        <v>45863</v>
      </c>
      <c r="O114" s="28"/>
      <c r="P114" s="40">
        <v>45875</v>
      </c>
      <c r="Q114" s="32">
        <v>45876</v>
      </c>
      <c r="R114" s="33"/>
    </row>
    <row r="115" spans="1:18" s="4" customFormat="1" ht="19.7" customHeight="1">
      <c r="A115" s="398" t="s">
        <v>42</v>
      </c>
      <c r="B115" s="2090"/>
      <c r="C115" s="1078">
        <f t="shared" si="9"/>
        <v>87</v>
      </c>
      <c r="D115" s="131" t="s">
        <v>55</v>
      </c>
      <c r="E115" s="131" t="s">
        <v>55</v>
      </c>
      <c r="F115" s="2138" t="s">
        <v>592</v>
      </c>
      <c r="G115" s="2091">
        <v>1</v>
      </c>
      <c r="H115" s="1069">
        <v>5870</v>
      </c>
      <c r="I115" s="155">
        <f t="shared" si="8"/>
        <v>5870</v>
      </c>
      <c r="J115" s="27"/>
      <c r="K115" s="166" t="s">
        <v>572</v>
      </c>
      <c r="L115" s="27"/>
      <c r="M115" s="2129" t="s">
        <v>5204</v>
      </c>
      <c r="N115" s="32">
        <v>45863</v>
      </c>
      <c r="O115" s="28"/>
      <c r="P115" s="40">
        <v>45875</v>
      </c>
      <c r="Q115" s="32">
        <v>45876</v>
      </c>
      <c r="R115" s="33"/>
    </row>
    <row r="116" spans="1:18" s="4" customFormat="1" ht="19.7" customHeight="1">
      <c r="A116" s="27"/>
      <c r="B116" s="227"/>
      <c r="C116" s="28"/>
      <c r="D116" s="28"/>
      <c r="E116" s="28"/>
      <c r="F116" s="201"/>
      <c r="G116" s="77"/>
      <c r="H116" s="257"/>
      <c r="I116" s="154"/>
      <c r="J116" s="27"/>
      <c r="K116" s="166"/>
      <c r="L116" s="27"/>
      <c r="M116" s="1165"/>
      <c r="N116" s="32"/>
      <c r="O116" s="28"/>
      <c r="P116" s="40"/>
      <c r="Q116" s="32"/>
      <c r="R116" s="33"/>
    </row>
    <row r="117" spans="1:18" s="4" customFormat="1" ht="19.7" customHeight="1">
      <c r="A117" s="27"/>
      <c r="B117" s="27"/>
      <c r="C117" s="28"/>
      <c r="D117" s="28"/>
      <c r="E117" s="28"/>
      <c r="F117" s="306">
        <f>SUM(I106:I116)</f>
        <v>22394</v>
      </c>
      <c r="G117" s="27"/>
      <c r="H117" s="77"/>
      <c r="I117" s="77"/>
      <c r="J117" s="517"/>
      <c r="K117" s="38"/>
      <c r="L117" s="27"/>
      <c r="M117" s="27"/>
      <c r="N117" s="32"/>
      <c r="O117" s="28"/>
      <c r="P117" s="27"/>
      <c r="Q117" s="32"/>
      <c r="R117" s="33"/>
    </row>
    <row r="118" spans="1:18" s="4" customFormat="1" ht="19.7" customHeight="1">
      <c r="A118" s="27"/>
      <c r="B118" s="27"/>
      <c r="C118" s="28"/>
      <c r="D118" s="28"/>
      <c r="E118" s="28"/>
      <c r="F118" s="85"/>
      <c r="G118" s="27"/>
      <c r="H118" s="77"/>
      <c r="I118" s="77"/>
      <c r="J118" s="517"/>
      <c r="K118" s="38"/>
      <c r="L118" s="27"/>
      <c r="M118" s="27"/>
      <c r="N118" s="32"/>
      <c r="O118" s="28"/>
      <c r="P118" s="27"/>
      <c r="Q118" s="32"/>
      <c r="R118" s="33"/>
    </row>
    <row r="119" spans="1:18" s="4" customFormat="1" ht="19.7" customHeight="1">
      <c r="A119" s="27"/>
      <c r="B119" s="27"/>
      <c r="C119" s="28"/>
      <c r="D119" s="28"/>
      <c r="E119" s="28"/>
      <c r="F119" s="27"/>
      <c r="G119" s="27"/>
      <c r="H119" s="27"/>
      <c r="I119" s="31"/>
      <c r="J119" s="217"/>
      <c r="K119" s="27"/>
      <c r="L119" s="27"/>
      <c r="M119" s="27"/>
      <c r="N119" s="32"/>
      <c r="O119" s="28"/>
      <c r="P119" s="27"/>
      <c r="Q119" s="32"/>
      <c r="R119" s="33"/>
    </row>
    <row r="120" spans="1:18" s="4" customFormat="1" ht="19.7" customHeight="1">
      <c r="A120" s="27"/>
      <c r="B120" s="27"/>
      <c r="C120" s="28"/>
      <c r="D120" s="28"/>
      <c r="E120" s="28"/>
      <c r="F120" s="27"/>
      <c r="G120" s="27"/>
      <c r="H120" s="27"/>
      <c r="I120" s="31"/>
      <c r="J120" s="217"/>
      <c r="K120" s="27"/>
      <c r="L120" s="27"/>
      <c r="M120" s="27"/>
      <c r="N120" s="32"/>
      <c r="O120" s="28"/>
      <c r="P120" s="27"/>
      <c r="Q120" s="32"/>
      <c r="R120" s="33"/>
    </row>
    <row r="121" spans="1:18" s="4" customFormat="1" ht="19.7" customHeight="1">
      <c r="A121" s="27"/>
      <c r="B121" s="27"/>
      <c r="C121" s="28"/>
      <c r="D121" s="1312"/>
      <c r="E121" s="1313"/>
      <c r="F121" s="1314" t="s">
        <v>1582</v>
      </c>
      <c r="G121" s="365"/>
      <c r="H121" s="221"/>
      <c r="I121" s="77"/>
      <c r="J121" s="909"/>
      <c r="K121" s="216"/>
      <c r="L121" s="27"/>
      <c r="M121" s="27"/>
      <c r="N121" s="32"/>
      <c r="O121" s="28"/>
      <c r="P121" s="27"/>
      <c r="Q121" s="32"/>
      <c r="R121" s="33"/>
    </row>
    <row r="122" spans="1:18" s="4" customFormat="1" ht="19.7" customHeight="1">
      <c r="A122" s="1412" t="s">
        <v>255</v>
      </c>
      <c r="B122" s="2065">
        <v>11</v>
      </c>
      <c r="C122" s="146">
        <f>+C115+1</f>
        <v>88</v>
      </c>
      <c r="D122" s="28" t="s">
        <v>55</v>
      </c>
      <c r="E122" s="28" t="s">
        <v>55</v>
      </c>
      <c r="F122" s="2101" t="s">
        <v>5030</v>
      </c>
      <c r="G122" s="2092">
        <v>1</v>
      </c>
      <c r="H122" s="143">
        <v>3106</v>
      </c>
      <c r="I122" s="143">
        <f>G122*H122</f>
        <v>3106</v>
      </c>
      <c r="J122" s="217"/>
      <c r="K122" s="73" t="s">
        <v>5031</v>
      </c>
      <c r="L122" s="218"/>
      <c r="M122" s="2129" t="s">
        <v>5204</v>
      </c>
      <c r="N122" s="32">
        <v>45863</v>
      </c>
      <c r="O122" s="28"/>
      <c r="P122" s="40">
        <v>45875</v>
      </c>
      <c r="Q122" s="32">
        <v>45876</v>
      </c>
      <c r="R122" s="33"/>
    </row>
    <row r="123" spans="1:18" s="4" customFormat="1" ht="19.7" customHeight="1">
      <c r="A123" s="1412" t="s">
        <v>255</v>
      </c>
      <c r="B123" s="2065">
        <v>11</v>
      </c>
      <c r="C123" s="146">
        <f>+C122+1</f>
        <v>89</v>
      </c>
      <c r="D123" s="28" t="s">
        <v>55</v>
      </c>
      <c r="E123" s="28" t="s">
        <v>55</v>
      </c>
      <c r="F123" s="2101" t="s">
        <v>5032</v>
      </c>
      <c r="G123" s="2092">
        <v>1</v>
      </c>
      <c r="H123" s="143">
        <v>3873</v>
      </c>
      <c r="I123" s="143">
        <f>G123*H123</f>
        <v>3873</v>
      </c>
      <c r="J123" s="217"/>
      <c r="K123" s="73" t="s">
        <v>5033</v>
      </c>
      <c r="L123" s="218"/>
      <c r="M123" s="2129" t="s">
        <v>5204</v>
      </c>
      <c r="N123" s="32">
        <v>45863</v>
      </c>
      <c r="O123" s="28"/>
      <c r="P123" s="40">
        <v>45875</v>
      </c>
      <c r="Q123" s="32">
        <v>45876</v>
      </c>
      <c r="R123" s="33"/>
    </row>
    <row r="124" spans="1:18" s="4" customFormat="1" ht="19.7" customHeight="1">
      <c r="A124" s="1412" t="s">
        <v>255</v>
      </c>
      <c r="B124" s="2065">
        <v>11</v>
      </c>
      <c r="C124" s="1078">
        <f>+C123+1</f>
        <v>90</v>
      </c>
      <c r="D124" s="28" t="s">
        <v>55</v>
      </c>
      <c r="E124" s="28" t="s">
        <v>55</v>
      </c>
      <c r="F124" s="2139" t="s">
        <v>5122</v>
      </c>
      <c r="G124" s="112">
        <v>1</v>
      </c>
      <c r="H124" s="143">
        <v>7125</v>
      </c>
      <c r="I124" s="143">
        <f>G124*H124</f>
        <v>7125</v>
      </c>
      <c r="J124" s="217"/>
      <c r="K124" s="73" t="s">
        <v>2393</v>
      </c>
      <c r="L124" s="27"/>
      <c r="M124" s="2129" t="s">
        <v>5204</v>
      </c>
      <c r="N124" s="32">
        <v>45863</v>
      </c>
      <c r="O124" s="28"/>
      <c r="P124" s="40">
        <v>45875</v>
      </c>
      <c r="Q124" s="32">
        <v>45876</v>
      </c>
      <c r="R124" s="33"/>
    </row>
    <row r="125" spans="1:18" s="4" customFormat="1" ht="19.7" customHeight="1">
      <c r="A125" s="27"/>
      <c r="B125" s="27"/>
      <c r="C125" s="28"/>
      <c r="D125" s="28"/>
      <c r="E125" s="28"/>
      <c r="F125" s="156"/>
      <c r="G125" s="199"/>
      <c r="H125" s="168"/>
      <c r="I125" s="636"/>
      <c r="J125" s="217"/>
      <c r="K125" s="73"/>
      <c r="L125" s="27"/>
      <c r="M125" s="27"/>
      <c r="N125" s="32"/>
      <c r="O125" s="28"/>
      <c r="P125" s="27"/>
      <c r="Q125" s="32"/>
      <c r="R125" s="33"/>
    </row>
    <row r="126" spans="1:18" s="4" customFormat="1" ht="19.7" customHeight="1">
      <c r="A126" s="27"/>
      <c r="B126" s="27"/>
      <c r="C126" s="28"/>
      <c r="D126" s="220"/>
      <c r="E126" s="220"/>
      <c r="F126" s="306">
        <f>SUM(I122:I125)</f>
        <v>14104</v>
      </c>
      <c r="G126" s="365"/>
      <c r="H126" s="221"/>
      <c r="I126" s="77"/>
      <c r="J126" s="909"/>
      <c r="K126" s="216"/>
      <c r="L126" s="27"/>
      <c r="M126" s="27"/>
      <c r="N126" s="32"/>
      <c r="O126" s="28"/>
      <c r="P126" s="27"/>
      <c r="Q126" s="32"/>
      <c r="R126" s="33"/>
    </row>
    <row r="127" spans="1:18" s="4" customFormat="1" ht="19.7" customHeight="1">
      <c r="A127" s="27"/>
      <c r="B127" s="27"/>
      <c r="C127" s="28"/>
      <c r="D127" s="28"/>
      <c r="E127" s="28"/>
      <c r="F127" s="27"/>
      <c r="G127" s="27"/>
      <c r="H127" s="27"/>
      <c r="I127" s="31"/>
      <c r="J127" s="217"/>
      <c r="K127" s="27"/>
      <c r="L127" s="27"/>
      <c r="M127" s="27"/>
      <c r="N127" s="32"/>
      <c r="O127" s="28"/>
      <c r="P127" s="27"/>
      <c r="Q127" s="32"/>
      <c r="R127" s="33"/>
    </row>
    <row r="128" spans="1:18" s="4" customFormat="1" ht="19.7" customHeight="1">
      <c r="A128" s="27"/>
      <c r="B128" s="27"/>
      <c r="C128" s="28"/>
      <c r="D128" s="28"/>
      <c r="E128" s="28"/>
      <c r="F128" s="27"/>
      <c r="G128" s="27"/>
      <c r="H128" s="27"/>
      <c r="I128" s="31"/>
      <c r="J128" s="217"/>
      <c r="K128" s="27"/>
      <c r="L128" s="27"/>
      <c r="M128" s="27"/>
      <c r="N128" s="32"/>
      <c r="O128" s="28"/>
      <c r="P128" s="27"/>
      <c r="Q128" s="32"/>
      <c r="R128" s="33"/>
    </row>
    <row r="129" spans="1:18" s="4" customFormat="1" ht="19.7" customHeight="1">
      <c r="A129" s="27"/>
      <c r="B129" s="27"/>
      <c r="C129" s="28"/>
      <c r="D129" s="28"/>
      <c r="E129" s="28"/>
      <c r="F129" s="27"/>
      <c r="G129" s="27"/>
      <c r="H129" s="27"/>
      <c r="I129" s="31"/>
      <c r="J129" s="217"/>
      <c r="K129" s="27"/>
      <c r="L129" s="27"/>
      <c r="M129" s="27"/>
      <c r="N129" s="32"/>
      <c r="O129" s="28"/>
      <c r="P129" s="27"/>
      <c r="Q129" s="32"/>
      <c r="R129" s="33"/>
    </row>
    <row r="130" spans="1:18" s="4" customFormat="1" ht="19.7" customHeight="1">
      <c r="A130" s="27"/>
      <c r="B130" s="27"/>
      <c r="C130" s="28"/>
      <c r="D130" s="1318"/>
      <c r="E130" s="1318"/>
      <c r="F130" s="1319" t="s">
        <v>2653</v>
      </c>
      <c r="G130" s="1320"/>
      <c r="H130" s="1321">
        <v>70000</v>
      </c>
      <c r="I130" s="1322">
        <f>G130*H130</f>
        <v>0</v>
      </c>
      <c r="J130" s="217"/>
      <c r="K130" s="27"/>
      <c r="L130" s="27"/>
      <c r="M130" s="27"/>
      <c r="N130" s="32"/>
      <c r="O130" s="28"/>
      <c r="P130" s="27"/>
      <c r="Q130" s="32"/>
      <c r="R130" s="33"/>
    </row>
    <row r="131" spans="1:18" s="4" customFormat="1" ht="19.7" customHeight="1">
      <c r="A131" s="27"/>
      <c r="B131" s="27"/>
      <c r="C131" s="28"/>
      <c r="D131" s="28"/>
      <c r="E131" s="28"/>
      <c r="F131" s="73" t="s">
        <v>808</v>
      </c>
      <c r="G131" s="27"/>
      <c r="H131" s="27"/>
      <c r="I131" s="31"/>
      <c r="J131" s="217"/>
      <c r="K131" s="27"/>
      <c r="L131" s="27"/>
      <c r="M131" s="27"/>
      <c r="N131" s="32"/>
      <c r="O131" s="28"/>
      <c r="P131" s="27"/>
      <c r="Q131" s="32"/>
      <c r="R131" s="33"/>
    </row>
    <row r="132" spans="1:18" s="4" customFormat="1" ht="19.7" customHeight="1">
      <c r="A132" s="27"/>
      <c r="B132" s="27"/>
      <c r="C132" s="28"/>
      <c r="D132" s="28"/>
      <c r="E132" s="28"/>
      <c r="F132" s="27"/>
      <c r="G132" s="27"/>
      <c r="H132" s="27"/>
      <c r="I132" s="31"/>
      <c r="J132" s="217"/>
      <c r="K132" s="27"/>
      <c r="L132" s="27"/>
      <c r="M132" s="27"/>
      <c r="N132" s="32"/>
      <c r="O132" s="28"/>
      <c r="P132" s="27"/>
      <c r="Q132" s="32"/>
      <c r="R132" s="33"/>
    </row>
    <row r="133" spans="1:18" s="4" customFormat="1" ht="19.7" customHeight="1">
      <c r="A133" s="27"/>
      <c r="B133" s="27"/>
      <c r="C133" s="28"/>
      <c r="D133" s="28"/>
      <c r="E133" s="28"/>
      <c r="F133" s="27"/>
      <c r="G133" s="27"/>
      <c r="H133" s="27"/>
      <c r="I133" s="31"/>
      <c r="J133" s="217"/>
      <c r="K133" s="27"/>
      <c r="L133" s="27"/>
      <c r="M133" s="27"/>
      <c r="N133" s="32"/>
      <c r="O133" s="28"/>
      <c r="P133" s="27"/>
      <c r="Q133" s="32"/>
      <c r="R133" s="33"/>
    </row>
    <row r="134" spans="1:18" s="4" customFormat="1" ht="19.7" customHeight="1">
      <c r="A134" s="27"/>
      <c r="B134" s="27"/>
      <c r="C134" s="28"/>
      <c r="D134" s="28"/>
      <c r="E134" s="28"/>
      <c r="F134" s="27"/>
      <c r="G134" s="27"/>
      <c r="H134" s="27"/>
      <c r="I134" s="31"/>
      <c r="J134" s="217"/>
      <c r="K134" s="27"/>
      <c r="L134" s="27"/>
      <c r="M134" s="27"/>
      <c r="N134" s="32"/>
      <c r="O134" s="28"/>
      <c r="P134" s="27"/>
      <c r="Q134" s="32"/>
      <c r="R134" s="33"/>
    </row>
    <row r="135" spans="1:18" s="4" customFormat="1" ht="19.7" customHeight="1">
      <c r="A135" s="27"/>
      <c r="B135" s="27"/>
      <c r="C135" s="28"/>
      <c r="D135" s="28"/>
      <c r="E135" s="28"/>
      <c r="F135" s="27"/>
      <c r="G135" s="27"/>
      <c r="H135" s="27"/>
      <c r="I135" s="31"/>
      <c r="J135" s="217"/>
      <c r="K135" s="27"/>
      <c r="L135" s="27"/>
      <c r="M135" s="27"/>
      <c r="N135" s="32"/>
      <c r="O135" s="28"/>
      <c r="P135" s="27"/>
      <c r="Q135" s="32"/>
      <c r="R135" s="33"/>
    </row>
    <row r="136" spans="1:18" s="4" customFormat="1" ht="19.7" customHeight="1">
      <c r="A136" s="27"/>
      <c r="B136" s="27"/>
      <c r="C136" s="28"/>
      <c r="D136" s="28"/>
      <c r="E136" s="28"/>
      <c r="F136" s="27"/>
      <c r="G136" s="27"/>
      <c r="H136" s="27"/>
      <c r="I136" s="31"/>
      <c r="J136" s="217"/>
      <c r="K136" s="27"/>
      <c r="L136" s="27"/>
      <c r="M136" s="27"/>
      <c r="N136" s="32"/>
      <c r="O136" s="28"/>
      <c r="P136" s="27"/>
      <c r="Q136" s="32"/>
      <c r="R136" s="33"/>
    </row>
    <row r="137" spans="1:18" s="4" customFormat="1" ht="19.7" customHeight="1">
      <c r="A137" s="27"/>
      <c r="B137" s="27"/>
      <c r="C137" s="28"/>
      <c r="D137" s="28"/>
      <c r="E137" s="28"/>
      <c r="F137" s="27"/>
      <c r="G137" s="27"/>
      <c r="H137" s="27"/>
      <c r="I137" s="31"/>
      <c r="J137" s="217"/>
      <c r="K137" s="27"/>
      <c r="L137" s="27"/>
      <c r="M137" s="27"/>
      <c r="N137" s="32"/>
      <c r="O137" s="28"/>
      <c r="P137" s="27"/>
      <c r="Q137" s="32"/>
      <c r="R137" s="33"/>
    </row>
    <row r="138" spans="1:18" s="4" customFormat="1" ht="19.7" customHeight="1">
      <c r="A138" s="27"/>
      <c r="B138" s="27"/>
      <c r="C138" s="28"/>
      <c r="D138" s="28"/>
      <c r="E138" s="28"/>
      <c r="F138" s="27"/>
      <c r="G138" s="27"/>
      <c r="H138" s="27"/>
      <c r="I138" s="31"/>
      <c r="J138" s="217"/>
      <c r="K138" s="27"/>
      <c r="L138" s="27"/>
      <c r="M138" s="27"/>
      <c r="N138" s="32"/>
      <c r="O138" s="28"/>
      <c r="P138" s="27"/>
      <c r="Q138" s="32"/>
      <c r="R138" s="33"/>
    </row>
    <row r="139" spans="1:18" s="4" customFormat="1" ht="19.7" customHeight="1">
      <c r="A139" s="27"/>
      <c r="B139" s="27"/>
      <c r="C139" s="28"/>
      <c r="D139" s="28"/>
      <c r="E139" s="28"/>
      <c r="F139" s="27"/>
      <c r="G139" s="27"/>
      <c r="H139" s="27"/>
      <c r="I139" s="31"/>
      <c r="J139" s="217"/>
      <c r="K139" s="27"/>
      <c r="L139" s="27"/>
      <c r="M139" s="27"/>
      <c r="N139" s="32"/>
      <c r="O139" s="28"/>
      <c r="P139" s="27"/>
      <c r="Q139" s="32"/>
      <c r="R139" s="33"/>
    </row>
    <row r="140" spans="1:18" s="4" customFormat="1" ht="19.7" customHeight="1">
      <c r="A140" s="27"/>
      <c r="B140" s="27"/>
      <c r="C140" s="28"/>
      <c r="D140" s="28"/>
      <c r="E140" s="28"/>
      <c r="F140" s="27"/>
      <c r="G140" s="27"/>
      <c r="H140" s="27"/>
      <c r="I140" s="31"/>
      <c r="J140" s="217"/>
      <c r="K140" s="27"/>
      <c r="L140" s="27"/>
      <c r="M140" s="27"/>
      <c r="N140" s="32"/>
      <c r="O140" s="28"/>
      <c r="P140" s="27"/>
      <c r="Q140" s="32"/>
      <c r="R140" s="33"/>
    </row>
    <row r="141" spans="1:18" s="4" customFormat="1" ht="19.7" customHeight="1">
      <c r="A141" s="27"/>
      <c r="B141" s="27"/>
      <c r="C141" s="28"/>
      <c r="D141" s="28"/>
      <c r="E141" s="28"/>
      <c r="F141" s="27"/>
      <c r="G141" s="27"/>
      <c r="H141" s="27"/>
      <c r="I141" s="31"/>
      <c r="J141" s="217"/>
      <c r="K141" s="27"/>
      <c r="L141" s="27"/>
      <c r="M141" s="27"/>
      <c r="N141" s="32"/>
      <c r="O141" s="28"/>
      <c r="P141" s="27"/>
      <c r="Q141" s="32"/>
      <c r="R141" s="33"/>
    </row>
    <row r="142" spans="1:18" s="4" customFormat="1" ht="19.7" customHeight="1">
      <c r="A142" s="27"/>
      <c r="B142" s="27"/>
      <c r="C142" s="28"/>
      <c r="D142" s="28"/>
      <c r="E142" s="28"/>
      <c r="F142" s="27"/>
      <c r="G142" s="27"/>
      <c r="H142" s="27"/>
      <c r="I142" s="31"/>
      <c r="J142" s="217"/>
      <c r="K142" s="27"/>
      <c r="L142" s="27"/>
      <c r="M142" s="27"/>
      <c r="N142" s="32"/>
      <c r="O142" s="28"/>
      <c r="P142" s="27"/>
      <c r="Q142" s="32"/>
      <c r="R142" s="33"/>
    </row>
    <row r="143" spans="1:18" s="4" customFormat="1" ht="19.7" customHeight="1">
      <c r="A143" s="27"/>
      <c r="B143" s="27"/>
      <c r="C143" s="28"/>
      <c r="D143" s="28"/>
      <c r="E143" s="28"/>
      <c r="F143" s="27"/>
      <c r="G143" s="27"/>
      <c r="H143" s="27"/>
      <c r="I143" s="31"/>
      <c r="J143" s="217"/>
      <c r="K143" s="27"/>
      <c r="L143" s="27"/>
      <c r="M143" s="27"/>
      <c r="N143" s="32"/>
      <c r="O143" s="28"/>
      <c r="P143" s="27"/>
      <c r="Q143" s="32"/>
      <c r="R143" s="33"/>
    </row>
    <row r="144" spans="1:18" s="4" customFormat="1" ht="19.7" customHeight="1">
      <c r="A144" s="27"/>
      <c r="B144" s="27"/>
      <c r="C144" s="28"/>
      <c r="D144" s="28"/>
      <c r="E144" s="28"/>
      <c r="F144" s="27"/>
      <c r="G144" s="27"/>
      <c r="H144" s="27"/>
      <c r="I144" s="31"/>
      <c r="J144" s="217"/>
      <c r="K144" s="27"/>
      <c r="L144" s="27"/>
      <c r="M144" s="27"/>
      <c r="N144" s="32"/>
      <c r="O144" s="28"/>
      <c r="P144" s="27"/>
      <c r="Q144" s="32"/>
      <c r="R144" s="33"/>
    </row>
    <row r="145" spans="1:18" s="4" customFormat="1" ht="19.7" customHeight="1">
      <c r="A145" s="27"/>
      <c r="B145" s="27"/>
      <c r="C145" s="28"/>
      <c r="D145" s="28"/>
      <c r="E145" s="28"/>
      <c r="F145" s="27"/>
      <c r="G145" s="27"/>
      <c r="H145" s="27"/>
      <c r="I145" s="31"/>
      <c r="J145" s="217"/>
      <c r="K145" s="27"/>
      <c r="L145" s="27"/>
      <c r="M145" s="27"/>
      <c r="N145" s="32"/>
      <c r="O145" s="28"/>
      <c r="P145" s="27"/>
      <c r="Q145" s="32"/>
      <c r="R145" s="33"/>
    </row>
    <row r="146" spans="1:18" s="4" customFormat="1" ht="19.7" customHeight="1">
      <c r="A146" s="27"/>
      <c r="B146" s="27"/>
      <c r="C146" s="28"/>
      <c r="D146" s="28"/>
      <c r="E146" s="28"/>
      <c r="F146" s="27"/>
      <c r="G146" s="27"/>
      <c r="H146" s="27"/>
      <c r="I146" s="31"/>
      <c r="J146" s="217"/>
      <c r="K146" s="27"/>
      <c r="L146" s="27"/>
      <c r="M146" s="27"/>
      <c r="N146" s="32"/>
      <c r="O146" s="28"/>
      <c r="P146" s="27"/>
      <c r="Q146" s="32"/>
      <c r="R146" s="33"/>
    </row>
    <row r="147" spans="1:18" s="4" customFormat="1" ht="19.7" customHeight="1">
      <c r="A147" s="27"/>
      <c r="B147" s="27"/>
      <c r="C147" s="28"/>
      <c r="D147" s="28"/>
      <c r="E147" s="28"/>
      <c r="F147" s="27"/>
      <c r="G147" s="27"/>
      <c r="H147" s="27"/>
      <c r="I147" s="31"/>
      <c r="J147" s="217"/>
      <c r="K147" s="27"/>
      <c r="L147" s="27"/>
      <c r="M147" s="27"/>
      <c r="N147" s="32"/>
      <c r="O147" s="28"/>
      <c r="P147" s="27"/>
      <c r="Q147" s="32"/>
      <c r="R147" s="33"/>
    </row>
    <row r="148" spans="1:18" s="4" customFormat="1" ht="19.7" customHeight="1">
      <c r="A148" s="27"/>
      <c r="B148" s="27"/>
      <c r="C148" s="28"/>
      <c r="D148" s="28"/>
      <c r="E148" s="28"/>
      <c r="F148" s="27"/>
      <c r="G148" s="27"/>
      <c r="H148" s="27"/>
      <c r="I148" s="31"/>
      <c r="J148" s="217"/>
      <c r="K148" s="27"/>
      <c r="L148" s="27"/>
      <c r="M148" s="27"/>
      <c r="N148" s="32"/>
      <c r="O148" s="28"/>
      <c r="P148" s="27"/>
      <c r="Q148" s="32"/>
      <c r="R148" s="33"/>
    </row>
    <row r="149" spans="1:18" s="4" customFormat="1" ht="19.7" customHeight="1">
      <c r="A149" s="27"/>
      <c r="B149" s="27"/>
      <c r="C149" s="28"/>
      <c r="D149" s="28"/>
      <c r="E149" s="28"/>
      <c r="F149" s="27"/>
      <c r="G149" s="27"/>
      <c r="H149" s="27"/>
      <c r="I149" s="31"/>
      <c r="J149" s="217"/>
      <c r="K149" s="27"/>
      <c r="L149" s="27"/>
      <c r="M149" s="27"/>
      <c r="N149" s="32"/>
      <c r="O149" s="28"/>
      <c r="P149" s="27"/>
      <c r="Q149" s="32"/>
      <c r="R149" s="33"/>
    </row>
    <row r="150" spans="1:18" s="4" customFormat="1" ht="19.7" customHeight="1">
      <c r="C150" s="28"/>
      <c r="D150" s="28"/>
      <c r="E150" s="28"/>
      <c r="F150" s="27"/>
      <c r="G150" s="27"/>
      <c r="H150" s="27"/>
      <c r="I150" s="31"/>
      <c r="J150" s="217"/>
      <c r="K150" s="27"/>
      <c r="L150" s="27"/>
      <c r="M150" s="27"/>
      <c r="N150" s="32"/>
      <c r="O150" s="28"/>
      <c r="P150" s="27"/>
      <c r="Q150" s="32"/>
      <c r="R150" s="33"/>
    </row>
    <row r="151" spans="1:18" s="4" customFormat="1" ht="19.7" customHeight="1">
      <c r="C151" s="28"/>
      <c r="D151" s="28"/>
      <c r="E151" s="28"/>
      <c r="F151" s="27"/>
      <c r="G151" s="27"/>
      <c r="H151" s="27"/>
      <c r="I151" s="31"/>
      <c r="J151" s="217"/>
      <c r="K151" s="27"/>
      <c r="L151" s="27"/>
      <c r="M151" s="27"/>
      <c r="N151" s="32"/>
      <c r="O151" s="28"/>
      <c r="P151" s="27"/>
      <c r="Q151" s="32"/>
      <c r="R151" s="33"/>
    </row>
    <row r="152" spans="1:18" s="4" customFormat="1" ht="19.7" customHeight="1">
      <c r="C152" s="28"/>
      <c r="D152" s="28"/>
      <c r="E152" s="28"/>
      <c r="F152" s="27"/>
      <c r="G152" s="27"/>
      <c r="H152" s="27"/>
      <c r="I152" s="31"/>
      <c r="J152" s="217"/>
      <c r="K152" s="27"/>
      <c r="L152" s="27"/>
      <c r="M152" s="27"/>
      <c r="N152" s="32"/>
      <c r="O152" s="28"/>
      <c r="P152" s="27"/>
      <c r="Q152" s="32"/>
      <c r="R152" s="33"/>
    </row>
    <row r="153" spans="1:18" s="4" customFormat="1" ht="19.7" customHeight="1">
      <c r="C153" s="28"/>
      <c r="D153" s="28"/>
      <c r="E153" s="28"/>
      <c r="F153" s="27"/>
      <c r="G153" s="27"/>
      <c r="H153" s="27"/>
      <c r="I153" s="31"/>
      <c r="J153" s="217"/>
      <c r="K153" s="27"/>
      <c r="L153" s="27"/>
      <c r="M153" s="27"/>
      <c r="N153" s="32"/>
      <c r="O153" s="28"/>
      <c r="P153" s="27"/>
      <c r="Q153" s="32"/>
      <c r="R153" s="33"/>
    </row>
    <row r="154" spans="1:18" s="4" customFormat="1" ht="19.7" customHeight="1">
      <c r="C154" s="28"/>
      <c r="D154" s="28"/>
      <c r="E154" s="28"/>
      <c r="F154" s="27"/>
      <c r="G154" s="27"/>
      <c r="H154" s="27"/>
      <c r="I154" s="31"/>
      <c r="J154" s="217"/>
      <c r="K154" s="27"/>
      <c r="L154" s="27"/>
      <c r="M154" s="27"/>
      <c r="N154" s="32"/>
      <c r="O154" s="28"/>
      <c r="P154" s="27"/>
      <c r="Q154" s="32"/>
      <c r="R154" s="33"/>
    </row>
    <row r="155" spans="1:18" s="4" customFormat="1" ht="19.7" customHeight="1">
      <c r="C155" s="28"/>
      <c r="D155" s="28"/>
      <c r="E155" s="28"/>
      <c r="F155" s="27"/>
      <c r="G155" s="27"/>
      <c r="H155" s="27"/>
      <c r="I155" s="31"/>
      <c r="J155" s="217"/>
      <c r="K155" s="27"/>
      <c r="L155" s="27"/>
      <c r="M155" s="27"/>
      <c r="N155" s="32"/>
      <c r="O155" s="28"/>
      <c r="P155" s="27"/>
      <c r="Q155" s="32"/>
      <c r="R155" s="33"/>
    </row>
    <row r="156" spans="1:18" s="4" customFormat="1" ht="19.7" customHeight="1">
      <c r="C156" s="28"/>
      <c r="D156" s="28"/>
      <c r="E156" s="28"/>
      <c r="F156" s="27"/>
      <c r="G156" s="27"/>
      <c r="H156" s="27"/>
      <c r="I156" s="31"/>
      <c r="J156" s="217"/>
      <c r="K156" s="27"/>
      <c r="L156" s="27"/>
      <c r="M156" s="27"/>
      <c r="N156" s="32"/>
      <c r="O156" s="28"/>
      <c r="P156" s="27"/>
      <c r="Q156" s="32"/>
      <c r="R156" s="33"/>
    </row>
    <row r="157" spans="1:18" s="4" customFormat="1" ht="19.7" customHeight="1">
      <c r="C157" s="28"/>
      <c r="D157" s="28"/>
      <c r="E157" s="28"/>
      <c r="F157" s="27"/>
      <c r="G157" s="27"/>
      <c r="H157" s="27"/>
      <c r="I157" s="31"/>
      <c r="J157" s="217"/>
      <c r="K157" s="27"/>
      <c r="L157" s="27"/>
      <c r="M157" s="27"/>
      <c r="N157" s="32"/>
      <c r="O157" s="28"/>
      <c r="P157" s="27"/>
      <c r="Q157" s="32"/>
      <c r="R157" s="33"/>
    </row>
    <row r="158" spans="1:18" s="4" customFormat="1" ht="19.7" customHeight="1">
      <c r="C158" s="28"/>
      <c r="D158" s="28"/>
      <c r="E158" s="28"/>
      <c r="F158" s="27"/>
      <c r="G158" s="27"/>
      <c r="H158" s="27"/>
      <c r="I158" s="31"/>
      <c r="J158" s="217"/>
      <c r="K158" s="27"/>
      <c r="L158" s="27"/>
      <c r="M158" s="27"/>
      <c r="N158" s="32"/>
      <c r="O158" s="28"/>
      <c r="P158" s="27"/>
      <c r="Q158" s="32"/>
      <c r="R158" s="33"/>
    </row>
    <row r="159" spans="1:18" s="4" customFormat="1" ht="19.7" customHeight="1">
      <c r="C159" s="28"/>
      <c r="D159" s="28"/>
      <c r="E159" s="28"/>
      <c r="F159" s="27"/>
      <c r="G159" s="27"/>
      <c r="H159" s="27"/>
      <c r="I159" s="31"/>
      <c r="J159" s="217"/>
      <c r="K159" s="27"/>
      <c r="L159" s="27"/>
      <c r="M159" s="27"/>
      <c r="N159" s="32"/>
      <c r="O159" s="28"/>
      <c r="P159" s="27"/>
      <c r="Q159" s="32"/>
      <c r="R159" s="33"/>
    </row>
    <row r="160" spans="1:18" s="4" customFormat="1" ht="19.7" customHeight="1">
      <c r="C160" s="28"/>
      <c r="D160" s="28"/>
      <c r="E160" s="28"/>
      <c r="F160" s="27"/>
      <c r="G160" s="27"/>
      <c r="H160" s="27"/>
      <c r="I160" s="31"/>
      <c r="J160" s="217"/>
      <c r="K160" s="27"/>
      <c r="L160" s="27"/>
      <c r="M160" s="27"/>
      <c r="N160" s="32"/>
      <c r="O160" s="28"/>
      <c r="P160" s="27"/>
      <c r="Q160" s="32"/>
      <c r="R160" s="33"/>
    </row>
    <row r="161" spans="3:18" s="4" customFormat="1" ht="19.7" customHeight="1">
      <c r="C161" s="28"/>
      <c r="D161" s="28"/>
      <c r="E161" s="28"/>
      <c r="F161" s="27"/>
      <c r="G161" s="27"/>
      <c r="H161" s="27"/>
      <c r="I161" s="31"/>
      <c r="J161" s="217"/>
      <c r="K161" s="27"/>
      <c r="L161" s="27"/>
      <c r="M161" s="27"/>
      <c r="N161" s="32"/>
      <c r="O161" s="28"/>
      <c r="P161" s="27"/>
      <c r="Q161" s="32"/>
      <c r="R161" s="33"/>
    </row>
    <row r="162" spans="3:18" s="4" customFormat="1" ht="19.7" customHeight="1">
      <c r="C162" s="28"/>
      <c r="D162" s="28"/>
      <c r="E162" s="28"/>
      <c r="F162" s="27"/>
      <c r="G162" s="27"/>
      <c r="H162" s="27"/>
      <c r="I162" s="31"/>
      <c r="J162" s="217"/>
      <c r="K162" s="27"/>
      <c r="L162" s="27"/>
      <c r="M162" s="27"/>
      <c r="N162" s="32"/>
      <c r="O162" s="28"/>
      <c r="P162" s="27"/>
      <c r="Q162" s="32"/>
      <c r="R162" s="33"/>
    </row>
    <row r="163" spans="3:18" s="4" customFormat="1" ht="19.7" customHeight="1">
      <c r="C163" s="28"/>
      <c r="D163" s="28"/>
      <c r="E163" s="28"/>
      <c r="F163" s="27"/>
      <c r="G163" s="27"/>
      <c r="H163" s="27"/>
      <c r="I163" s="31"/>
      <c r="J163" s="217"/>
      <c r="K163" s="27"/>
      <c r="L163" s="27"/>
      <c r="M163" s="27"/>
      <c r="N163" s="32"/>
      <c r="O163" s="28"/>
      <c r="P163" s="27"/>
      <c r="Q163" s="32"/>
      <c r="R163" s="33"/>
    </row>
    <row r="164" spans="3:18" s="4" customFormat="1" ht="19.7" customHeight="1">
      <c r="C164" s="28"/>
      <c r="D164" s="28"/>
      <c r="E164" s="28"/>
      <c r="F164" s="27"/>
      <c r="G164" s="27"/>
      <c r="H164" s="27"/>
      <c r="I164" s="31"/>
      <c r="J164" s="217"/>
      <c r="K164" s="27"/>
      <c r="L164" s="27"/>
      <c r="M164" s="27"/>
      <c r="N164" s="32"/>
      <c r="O164" s="28"/>
      <c r="P164" s="27"/>
      <c r="Q164" s="32"/>
      <c r="R164" s="33"/>
    </row>
    <row r="165" spans="3:18" s="4" customFormat="1" ht="19.7" customHeight="1">
      <c r="C165" s="28"/>
      <c r="D165" s="28"/>
      <c r="E165" s="28"/>
      <c r="F165" s="27"/>
      <c r="G165" s="27"/>
      <c r="H165" s="27"/>
      <c r="I165" s="31"/>
      <c r="J165" s="217"/>
      <c r="K165" s="27"/>
      <c r="L165" s="27"/>
      <c r="M165" s="27"/>
      <c r="N165" s="32"/>
      <c r="O165" s="28"/>
      <c r="P165" s="27"/>
      <c r="Q165" s="32"/>
      <c r="R165" s="33"/>
    </row>
    <row r="166" spans="3:18" s="4" customFormat="1" ht="19.7" customHeight="1">
      <c r="C166" s="28"/>
      <c r="D166" s="28"/>
      <c r="E166" s="28"/>
      <c r="F166" s="27"/>
      <c r="G166" s="27"/>
      <c r="H166" s="27"/>
      <c r="I166" s="31"/>
      <c r="J166" s="217"/>
      <c r="K166" s="27"/>
      <c r="L166" s="27"/>
      <c r="M166" s="27"/>
      <c r="N166" s="32"/>
      <c r="O166" s="28"/>
      <c r="P166" s="27"/>
      <c r="Q166" s="32"/>
      <c r="R166" s="33"/>
    </row>
    <row r="167" spans="3:18" s="4" customFormat="1" ht="19.7" customHeight="1">
      <c r="C167" s="28"/>
      <c r="D167" s="28"/>
      <c r="E167" s="28"/>
      <c r="F167" s="27"/>
      <c r="G167" s="27"/>
      <c r="H167" s="27"/>
      <c r="I167" s="31"/>
      <c r="J167" s="217"/>
      <c r="K167" s="27"/>
      <c r="L167" s="27"/>
      <c r="M167" s="27"/>
      <c r="N167" s="32"/>
      <c r="O167" s="28"/>
      <c r="P167" s="27"/>
      <c r="Q167" s="32"/>
      <c r="R167" s="33"/>
    </row>
    <row r="168" spans="3:18" s="4" customFormat="1" ht="19.7" customHeight="1">
      <c r="C168" s="28"/>
      <c r="D168" s="28"/>
      <c r="E168" s="28"/>
      <c r="F168" s="27"/>
      <c r="G168" s="27"/>
      <c r="H168" s="27"/>
      <c r="I168" s="31"/>
      <c r="J168" s="217"/>
      <c r="K168" s="27"/>
      <c r="L168" s="27"/>
      <c r="M168" s="27"/>
      <c r="N168" s="32"/>
      <c r="O168" s="28"/>
      <c r="P168" s="27"/>
      <c r="Q168" s="32"/>
      <c r="R168" s="33"/>
    </row>
    <row r="169" spans="3:18" s="4" customFormat="1" ht="19.7" customHeight="1">
      <c r="C169" s="28"/>
      <c r="D169" s="28"/>
      <c r="E169" s="28"/>
      <c r="F169" s="27"/>
      <c r="G169" s="27"/>
      <c r="H169" s="27"/>
      <c r="I169" s="31"/>
      <c r="J169" s="217"/>
      <c r="K169" s="27"/>
      <c r="L169" s="27"/>
      <c r="M169" s="27"/>
      <c r="N169" s="32"/>
      <c r="O169" s="28"/>
      <c r="P169" s="27"/>
      <c r="Q169" s="32"/>
      <c r="R169" s="33"/>
    </row>
    <row r="170" spans="3:18" s="4" customFormat="1" ht="19.7" customHeight="1">
      <c r="C170" s="28"/>
      <c r="D170" s="28"/>
      <c r="E170" s="28"/>
      <c r="F170" s="27"/>
      <c r="G170" s="27"/>
      <c r="H170" s="27"/>
      <c r="I170" s="31"/>
      <c r="J170" s="217"/>
      <c r="K170" s="27"/>
      <c r="L170" s="27"/>
      <c r="M170" s="27"/>
      <c r="N170" s="32"/>
      <c r="O170" s="28"/>
      <c r="P170" s="27"/>
      <c r="Q170" s="32"/>
      <c r="R170" s="33"/>
    </row>
    <row r="171" spans="3:18" s="4" customFormat="1" ht="19.7" customHeight="1">
      <c r="C171" s="28"/>
      <c r="D171" s="28"/>
      <c r="E171" s="28"/>
      <c r="F171" s="27"/>
      <c r="G171" s="27"/>
      <c r="H171" s="27"/>
      <c r="I171" s="31"/>
      <c r="J171" s="217"/>
      <c r="K171" s="27"/>
      <c r="L171" s="27"/>
      <c r="M171" s="27"/>
      <c r="N171" s="32"/>
      <c r="O171" s="28"/>
      <c r="P171" s="27"/>
      <c r="Q171" s="32"/>
      <c r="R171" s="33"/>
    </row>
    <row r="172" spans="3:18" s="4" customFormat="1" ht="19.7" customHeight="1">
      <c r="C172" s="28"/>
      <c r="D172" s="28"/>
      <c r="E172" s="28"/>
      <c r="F172" s="27"/>
      <c r="G172" s="27"/>
      <c r="H172" s="27"/>
      <c r="I172" s="31"/>
      <c r="J172" s="217"/>
      <c r="K172" s="27"/>
      <c r="L172" s="27"/>
      <c r="M172" s="27"/>
      <c r="N172" s="32"/>
      <c r="O172" s="28"/>
      <c r="P172" s="27"/>
      <c r="Q172" s="32"/>
      <c r="R172" s="33"/>
    </row>
    <row r="173" spans="3:18" s="4" customFormat="1" ht="19.7" customHeight="1">
      <c r="C173" s="28"/>
      <c r="D173" s="28"/>
      <c r="E173" s="28"/>
      <c r="F173" s="27"/>
      <c r="G173" s="27"/>
      <c r="H173" s="27"/>
      <c r="I173" s="31"/>
      <c r="J173" s="217"/>
      <c r="K173" s="27"/>
      <c r="L173" s="27"/>
      <c r="M173" s="27"/>
      <c r="N173" s="32"/>
      <c r="O173" s="28"/>
      <c r="P173" s="27"/>
      <c r="Q173" s="32"/>
      <c r="R173" s="33"/>
    </row>
    <row r="174" spans="3:18" s="4" customFormat="1" ht="19.7" customHeight="1">
      <c r="C174" s="28"/>
      <c r="D174" s="28"/>
      <c r="E174" s="28"/>
      <c r="F174" s="27"/>
      <c r="G174" s="27"/>
      <c r="H174" s="27"/>
      <c r="I174" s="31"/>
      <c r="J174" s="217"/>
      <c r="K174" s="27"/>
      <c r="L174" s="27"/>
      <c r="M174" s="27"/>
      <c r="N174" s="32"/>
      <c r="O174" s="28"/>
      <c r="P174" s="27"/>
      <c r="Q174" s="32"/>
      <c r="R174" s="33"/>
    </row>
    <row r="175" spans="3:18" s="4" customFormat="1" ht="19.7" customHeight="1">
      <c r="C175" s="28"/>
      <c r="D175" s="28"/>
      <c r="E175" s="28"/>
      <c r="F175" s="27"/>
      <c r="G175" s="27"/>
      <c r="H175" s="27"/>
      <c r="I175" s="31"/>
      <c r="J175" s="217"/>
      <c r="K175" s="27"/>
      <c r="L175" s="27"/>
      <c r="M175" s="27"/>
      <c r="N175" s="32"/>
      <c r="O175" s="28"/>
      <c r="P175" s="27"/>
      <c r="Q175" s="32"/>
      <c r="R175" s="33"/>
    </row>
    <row r="176" spans="3:18" s="4" customFormat="1" ht="19.7" customHeight="1">
      <c r="C176" s="28"/>
      <c r="D176" s="28"/>
      <c r="E176" s="28"/>
      <c r="F176" s="27"/>
      <c r="G176" s="27"/>
      <c r="H176" s="27"/>
      <c r="I176" s="31"/>
      <c r="J176" s="217"/>
      <c r="K176" s="27"/>
      <c r="L176" s="27"/>
      <c r="M176" s="27"/>
      <c r="N176" s="32"/>
      <c r="O176" s="28"/>
      <c r="P176" s="27"/>
      <c r="Q176" s="32"/>
      <c r="R176" s="33"/>
    </row>
    <row r="177" spans="3:18" s="4" customFormat="1" ht="19.7" customHeight="1">
      <c r="C177" s="28"/>
      <c r="D177" s="28"/>
      <c r="E177" s="28"/>
      <c r="F177" s="27"/>
      <c r="G177" s="27"/>
      <c r="H177" s="27"/>
      <c r="I177" s="31"/>
      <c r="J177" s="217"/>
      <c r="K177" s="27"/>
      <c r="L177" s="27"/>
      <c r="M177" s="27"/>
      <c r="N177" s="32"/>
      <c r="O177" s="28"/>
      <c r="P177" s="27"/>
      <c r="Q177" s="32"/>
      <c r="R177" s="33"/>
    </row>
    <row r="178" spans="3:18" s="4" customFormat="1" ht="19.7" customHeight="1">
      <c r="C178" s="28"/>
      <c r="D178" s="28"/>
      <c r="E178" s="28"/>
      <c r="F178" s="27"/>
      <c r="G178" s="27"/>
      <c r="H178" s="27"/>
      <c r="I178" s="31"/>
      <c r="J178" s="217"/>
      <c r="K178" s="27"/>
      <c r="L178" s="27"/>
      <c r="M178" s="27"/>
      <c r="N178" s="32"/>
      <c r="O178" s="28"/>
      <c r="P178" s="27"/>
      <c r="Q178" s="32"/>
      <c r="R178" s="33"/>
    </row>
    <row r="179" spans="3:18" s="4" customFormat="1" ht="19.7" customHeight="1">
      <c r="C179" s="28"/>
      <c r="D179" s="28"/>
      <c r="E179" s="28"/>
      <c r="F179" s="27"/>
      <c r="G179" s="27"/>
      <c r="H179" s="27"/>
      <c r="I179" s="31"/>
      <c r="J179" s="217"/>
      <c r="K179" s="27"/>
      <c r="L179" s="27"/>
      <c r="M179" s="27"/>
      <c r="N179" s="32"/>
      <c r="O179" s="28"/>
      <c r="P179" s="27"/>
      <c r="Q179" s="32"/>
      <c r="R179" s="33"/>
    </row>
    <row r="180" spans="3:18" s="4" customFormat="1" ht="19.7" customHeight="1">
      <c r="C180" s="28"/>
      <c r="D180" s="28"/>
      <c r="E180" s="28"/>
      <c r="F180" s="27"/>
      <c r="G180" s="27"/>
      <c r="H180" s="27"/>
      <c r="I180" s="31"/>
      <c r="J180" s="217"/>
      <c r="K180" s="27"/>
      <c r="L180" s="27"/>
      <c r="M180" s="27"/>
      <c r="N180" s="32"/>
      <c r="O180" s="28"/>
      <c r="P180" s="27"/>
      <c r="Q180" s="32"/>
      <c r="R180" s="33"/>
    </row>
    <row r="181" spans="3:18" s="4" customFormat="1" ht="19.7" customHeight="1">
      <c r="C181" s="28"/>
      <c r="D181" s="28"/>
      <c r="E181" s="28"/>
      <c r="F181" s="27"/>
      <c r="G181" s="27"/>
      <c r="H181" s="27"/>
      <c r="I181" s="31"/>
      <c r="J181" s="217"/>
      <c r="K181" s="27"/>
      <c r="L181" s="27"/>
      <c r="M181" s="27"/>
      <c r="N181" s="32"/>
      <c r="O181" s="28"/>
      <c r="P181" s="27"/>
      <c r="Q181" s="32"/>
      <c r="R181" s="33"/>
    </row>
    <row r="182" spans="3:18" s="4" customFormat="1" ht="19.7" customHeight="1">
      <c r="C182" s="28"/>
      <c r="D182" s="28"/>
      <c r="E182" s="28"/>
      <c r="F182" s="27"/>
      <c r="G182" s="27"/>
      <c r="H182" s="27"/>
      <c r="I182" s="31"/>
      <c r="J182" s="217"/>
      <c r="K182" s="27"/>
      <c r="L182" s="27"/>
      <c r="M182" s="27"/>
      <c r="N182" s="32"/>
      <c r="O182" s="28"/>
      <c r="P182" s="27"/>
      <c r="Q182" s="32"/>
      <c r="R182" s="33"/>
    </row>
    <row r="183" spans="3:18" s="4" customFormat="1" ht="19.7" customHeight="1">
      <c r="C183" s="28"/>
      <c r="D183" s="28"/>
      <c r="E183" s="28"/>
      <c r="F183" s="27"/>
      <c r="G183" s="27"/>
      <c r="H183" s="27"/>
      <c r="I183" s="31"/>
      <c r="J183" s="217"/>
      <c r="K183" s="27"/>
      <c r="L183" s="27"/>
      <c r="M183" s="27"/>
      <c r="N183" s="32"/>
      <c r="O183" s="28"/>
      <c r="P183" s="27"/>
      <c r="Q183" s="32"/>
      <c r="R183" s="33"/>
    </row>
    <row r="184" spans="3:18" s="4" customFormat="1" ht="19.7" customHeight="1">
      <c r="C184" s="28"/>
      <c r="D184" s="28"/>
      <c r="E184" s="28"/>
      <c r="F184" s="27"/>
      <c r="G184" s="27"/>
      <c r="H184" s="27"/>
      <c r="I184" s="31"/>
      <c r="J184" s="217"/>
      <c r="K184" s="27"/>
      <c r="L184" s="27"/>
      <c r="M184" s="27"/>
      <c r="N184" s="32"/>
      <c r="O184" s="28"/>
      <c r="P184" s="27"/>
      <c r="Q184" s="32"/>
      <c r="R184" s="33"/>
    </row>
    <row r="185" spans="3:18" s="4" customFormat="1" ht="19.7" customHeight="1">
      <c r="C185" s="28"/>
      <c r="D185" s="28"/>
      <c r="E185" s="28"/>
      <c r="F185" s="27"/>
      <c r="G185" s="27"/>
      <c r="H185" s="27"/>
      <c r="I185" s="31"/>
      <c r="J185" s="217"/>
      <c r="K185" s="27"/>
      <c r="L185" s="27"/>
      <c r="M185" s="27"/>
      <c r="N185" s="32"/>
      <c r="O185" s="28"/>
      <c r="P185" s="27"/>
      <c r="Q185" s="32"/>
      <c r="R185" s="33"/>
    </row>
    <row r="186" spans="3:18" s="4" customFormat="1" ht="19.7" customHeight="1">
      <c r="C186" s="28"/>
      <c r="D186" s="28"/>
      <c r="E186" s="28"/>
      <c r="F186" s="27"/>
      <c r="G186" s="27"/>
      <c r="H186" s="27"/>
      <c r="I186" s="31"/>
      <c r="J186" s="217"/>
      <c r="K186" s="27"/>
      <c r="L186" s="27"/>
      <c r="M186" s="27"/>
      <c r="N186" s="32"/>
      <c r="O186" s="28"/>
      <c r="P186" s="27"/>
      <c r="Q186" s="32"/>
      <c r="R186" s="33"/>
    </row>
    <row r="187" spans="3:18" s="4" customFormat="1" ht="19.7" customHeight="1">
      <c r="C187" s="28"/>
      <c r="D187" s="28"/>
      <c r="E187" s="28"/>
      <c r="F187" s="27"/>
      <c r="G187" s="27"/>
      <c r="H187" s="27"/>
      <c r="I187" s="31"/>
      <c r="J187" s="217"/>
      <c r="K187" s="27"/>
      <c r="L187" s="27"/>
      <c r="M187" s="27"/>
      <c r="N187" s="32"/>
      <c r="O187" s="28"/>
      <c r="P187" s="27"/>
      <c r="Q187" s="32"/>
      <c r="R187" s="33"/>
    </row>
    <row r="188" spans="3:18" s="4" customFormat="1" ht="19.7" customHeight="1">
      <c r="C188" s="28"/>
      <c r="D188" s="28"/>
      <c r="E188" s="28"/>
      <c r="F188" s="27"/>
      <c r="G188" s="27"/>
      <c r="H188" s="27"/>
      <c r="I188" s="31"/>
      <c r="J188" s="217"/>
      <c r="K188" s="27"/>
      <c r="L188" s="27"/>
      <c r="M188" s="27"/>
      <c r="N188" s="32"/>
      <c r="O188" s="28"/>
      <c r="P188" s="27"/>
      <c r="Q188" s="32"/>
      <c r="R188" s="33"/>
    </row>
    <row r="189" spans="3:18" s="4" customFormat="1" ht="19.7" customHeight="1">
      <c r="C189" s="28"/>
      <c r="D189" s="28"/>
      <c r="E189" s="28"/>
      <c r="F189" s="27"/>
      <c r="G189" s="27"/>
      <c r="H189" s="27"/>
      <c r="I189" s="31"/>
      <c r="J189" s="217"/>
      <c r="K189" s="27"/>
      <c r="L189" s="27"/>
      <c r="M189" s="27"/>
      <c r="N189" s="32"/>
      <c r="O189" s="28"/>
      <c r="P189" s="27"/>
      <c r="Q189" s="32"/>
      <c r="R189" s="33"/>
    </row>
    <row r="190" spans="3:18" s="4" customFormat="1" ht="19.7" customHeight="1">
      <c r="C190" s="28"/>
      <c r="D190" s="28"/>
      <c r="E190" s="28"/>
      <c r="F190" s="27"/>
      <c r="G190" s="27"/>
      <c r="H190" s="27"/>
      <c r="I190" s="31"/>
      <c r="J190" s="217"/>
      <c r="K190" s="27"/>
      <c r="L190" s="27"/>
      <c r="M190" s="27"/>
      <c r="N190" s="32"/>
      <c r="O190" s="28"/>
      <c r="P190" s="27"/>
      <c r="Q190" s="32"/>
      <c r="R190" s="33"/>
    </row>
    <row r="191" spans="3:18" s="4" customFormat="1" ht="19.7" customHeight="1">
      <c r="C191" s="28"/>
      <c r="D191" s="131"/>
      <c r="E191" s="131"/>
      <c r="F191" s="73"/>
      <c r="G191" s="199"/>
      <c r="H191" s="27"/>
      <c r="I191" s="77"/>
      <c r="J191" s="217"/>
      <c r="K191" s="166"/>
      <c r="L191" s="27"/>
      <c r="M191" s="73"/>
      <c r="N191" s="32"/>
      <c r="O191" s="28"/>
      <c r="P191" s="27"/>
      <c r="Q191" s="32"/>
      <c r="R191" s="33"/>
    </row>
    <row r="192" spans="3:18" s="4" customFormat="1" ht="19.7" customHeight="1">
      <c r="C192" s="28"/>
      <c r="D192" s="28"/>
      <c r="E192" s="131"/>
      <c r="F192" s="73"/>
      <c r="G192" s="199"/>
      <c r="H192" s="27"/>
      <c r="I192" s="77"/>
      <c r="J192" s="217"/>
      <c r="K192" s="166"/>
      <c r="L192" s="27"/>
      <c r="M192" s="73"/>
      <c r="N192" s="32"/>
      <c r="O192" s="28"/>
      <c r="P192" s="27"/>
      <c r="Q192" s="32"/>
      <c r="R192" s="33"/>
    </row>
    <row r="193" spans="3:18" s="4" customFormat="1" ht="19.7" customHeight="1">
      <c r="C193" s="28"/>
      <c r="D193" s="28"/>
      <c r="E193" s="131"/>
      <c r="F193" s="73"/>
      <c r="G193" s="199"/>
      <c r="H193" s="27"/>
      <c r="I193" s="77"/>
      <c r="J193" s="217"/>
      <c r="K193" s="166"/>
      <c r="L193" s="27"/>
      <c r="M193" s="73"/>
      <c r="N193" s="32"/>
      <c r="O193" s="28"/>
      <c r="P193" s="27"/>
      <c r="Q193" s="32"/>
      <c r="R193" s="33"/>
    </row>
    <row r="194" spans="3:18" s="4" customFormat="1" ht="19.7" customHeight="1">
      <c r="C194" s="28"/>
      <c r="D194" s="28"/>
      <c r="E194" s="131"/>
      <c r="F194" s="73"/>
      <c r="G194" s="199"/>
      <c r="H194" s="27"/>
      <c r="I194" s="77"/>
      <c r="J194" s="217"/>
      <c r="K194" s="166"/>
      <c r="L194" s="27"/>
      <c r="M194" s="73"/>
      <c r="N194" s="32"/>
      <c r="O194" s="28"/>
      <c r="P194" s="27"/>
      <c r="Q194" s="32"/>
      <c r="R194" s="33"/>
    </row>
    <row r="195" spans="3:18" s="4" customFormat="1" ht="19.7" customHeight="1">
      <c r="C195" s="28"/>
      <c r="D195" s="28"/>
      <c r="E195" s="131"/>
      <c r="F195" s="73"/>
      <c r="G195" s="199"/>
      <c r="H195" s="27"/>
      <c r="I195" s="77"/>
      <c r="J195" s="217"/>
      <c r="K195" s="166"/>
      <c r="L195" s="27"/>
      <c r="M195" s="73"/>
      <c r="N195" s="32"/>
      <c r="O195" s="28"/>
      <c r="P195" s="27"/>
      <c r="Q195" s="32"/>
      <c r="R195" s="33"/>
    </row>
    <row r="196" spans="3:18" s="4" customFormat="1" ht="19.7" customHeight="1">
      <c r="C196" s="28"/>
      <c r="D196" s="28"/>
      <c r="E196" s="131"/>
      <c r="F196" s="73"/>
      <c r="G196" s="199"/>
      <c r="H196" s="27"/>
      <c r="I196" s="77"/>
      <c r="J196" s="217"/>
      <c r="K196" s="166"/>
      <c r="L196" s="27"/>
      <c r="M196" s="73"/>
      <c r="N196" s="32"/>
      <c r="O196" s="28"/>
      <c r="P196" s="27"/>
      <c r="Q196" s="32"/>
      <c r="R196" s="33"/>
    </row>
    <row r="197" spans="3:18" s="4" customFormat="1" ht="19.350000000000001" customHeight="1">
      <c r="C197" s="28"/>
      <c r="D197" s="131"/>
      <c r="E197" s="131"/>
      <c r="F197" s="73"/>
      <c r="G197" s="199"/>
      <c r="H197" s="27"/>
      <c r="I197" s="77"/>
      <c r="J197" s="217"/>
      <c r="K197" s="166"/>
      <c r="L197" s="27"/>
      <c r="M197" s="73"/>
      <c r="N197" s="32"/>
      <c r="O197" s="28"/>
      <c r="P197" s="27"/>
      <c r="Q197" s="32"/>
      <c r="R197" s="33"/>
    </row>
    <row r="198" spans="3:18" s="4" customFormat="1" ht="19.350000000000001" customHeight="1">
      <c r="C198" s="28"/>
      <c r="D198" s="131"/>
      <c r="E198" s="131"/>
      <c r="F198" s="156"/>
      <c r="G198" s="199"/>
      <c r="H198" s="27"/>
      <c r="I198" s="77"/>
      <c r="J198" s="217"/>
      <c r="K198" s="166"/>
      <c r="L198" s="27"/>
      <c r="M198" s="73"/>
      <c r="N198" s="32"/>
      <c r="O198" s="28"/>
      <c r="P198" s="27"/>
      <c r="Q198" s="32"/>
      <c r="R198" s="33"/>
    </row>
    <row r="199" spans="3:18" s="4" customFormat="1" ht="19.350000000000001" customHeight="1">
      <c r="C199" s="28"/>
      <c r="D199" s="131"/>
      <c r="E199" s="131"/>
      <c r="F199" s="264"/>
      <c r="G199" s="199"/>
      <c r="H199" s="27"/>
      <c r="I199" s="77"/>
      <c r="J199" s="217"/>
      <c r="K199" s="166"/>
      <c r="L199" s="27"/>
      <c r="M199" s="73"/>
      <c r="N199" s="32"/>
      <c r="O199" s="28"/>
      <c r="P199" s="27"/>
      <c r="Q199" s="32"/>
      <c r="R199" s="33"/>
    </row>
    <row r="200" spans="3:18" s="4" customFormat="1" ht="19.7" customHeight="1">
      <c r="C200" s="28"/>
      <c r="D200" s="131"/>
      <c r="E200" s="131"/>
      <c r="F200" s="264"/>
      <c r="G200" s="199"/>
      <c r="H200" s="27"/>
      <c r="I200" s="77"/>
      <c r="J200" s="217"/>
      <c r="K200" s="166"/>
      <c r="L200" s="27"/>
      <c r="M200" s="73"/>
      <c r="N200" s="32"/>
      <c r="O200" s="28"/>
      <c r="P200" s="27"/>
      <c r="Q200" s="32"/>
      <c r="R200" s="33"/>
    </row>
    <row r="201" spans="3:18" s="4" customFormat="1" ht="19.7" customHeight="1">
      <c r="C201" s="28"/>
      <c r="D201" s="131"/>
      <c r="E201" s="131"/>
      <c r="F201" s="264"/>
      <c r="G201" s="199"/>
      <c r="H201" s="27"/>
      <c r="I201" s="77"/>
      <c r="J201" s="217"/>
      <c r="K201" s="166"/>
      <c r="L201" s="27"/>
      <c r="M201" s="73"/>
      <c r="N201" s="32"/>
      <c r="O201" s="28"/>
      <c r="P201" s="27"/>
      <c r="Q201" s="32"/>
      <c r="R201" s="33"/>
    </row>
    <row r="202" spans="3:18" s="4" customFormat="1" ht="19.7" customHeight="1">
      <c r="C202" s="28"/>
      <c r="D202" s="131"/>
      <c r="E202" s="131"/>
      <c r="F202" s="264"/>
      <c r="G202" s="199"/>
      <c r="H202" s="27"/>
      <c r="I202" s="77"/>
      <c r="J202" s="217"/>
      <c r="K202" s="166"/>
      <c r="L202" s="27"/>
      <c r="M202" s="73"/>
      <c r="N202" s="32"/>
      <c r="O202" s="28"/>
      <c r="P202" s="27"/>
      <c r="Q202" s="32"/>
      <c r="R202" s="33"/>
    </row>
    <row r="203" spans="3:18" s="4" customFormat="1" ht="19.7" customHeight="1">
      <c r="C203" s="28"/>
      <c r="D203" s="131"/>
      <c r="E203" s="131"/>
      <c r="F203" s="264"/>
      <c r="G203" s="199"/>
      <c r="H203" s="27"/>
      <c r="I203" s="77"/>
      <c r="J203" s="217"/>
      <c r="K203" s="166"/>
      <c r="L203" s="27"/>
      <c r="M203" s="73"/>
      <c r="N203" s="32"/>
      <c r="O203" s="28"/>
      <c r="P203" s="27"/>
      <c r="Q203" s="32"/>
      <c r="R203" s="33"/>
    </row>
    <row r="204" spans="3:18" s="4" customFormat="1" ht="19.7" customHeight="1">
      <c r="C204" s="28"/>
      <c r="D204" s="131"/>
      <c r="E204" s="131"/>
      <c r="F204" s="264"/>
      <c r="G204" s="199"/>
      <c r="H204" s="27"/>
      <c r="I204" s="77"/>
      <c r="J204" s="217"/>
      <c r="K204" s="166"/>
      <c r="L204" s="27"/>
      <c r="M204" s="73"/>
      <c r="N204" s="32"/>
      <c r="O204" s="28"/>
      <c r="P204" s="27"/>
      <c r="Q204" s="32"/>
      <c r="R204" s="33"/>
    </row>
    <row r="205" spans="3:18" s="4" customFormat="1" ht="19.7" customHeight="1">
      <c r="C205" s="28"/>
      <c r="D205" s="28"/>
      <c r="E205" s="28"/>
      <c r="F205" s="73"/>
      <c r="G205" s="27"/>
      <c r="H205" s="77"/>
      <c r="I205" s="44"/>
      <c r="J205" s="377"/>
      <c r="K205" s="682"/>
      <c r="L205" s="27"/>
      <c r="M205" s="73"/>
      <c r="N205" s="32"/>
      <c r="O205" s="28"/>
      <c r="P205" s="27"/>
      <c r="Q205" s="32"/>
      <c r="R205" s="33"/>
    </row>
    <row r="206" spans="3:18" s="4" customFormat="1" ht="19.7" customHeight="1">
      <c r="C206" s="28"/>
      <c r="D206" s="28"/>
      <c r="E206" s="28"/>
      <c r="F206" s="73"/>
      <c r="G206" s="27"/>
      <c r="H206" s="77"/>
      <c r="I206" s="1323"/>
      <c r="J206" s="517"/>
      <c r="K206" s="682"/>
      <c r="L206" s="27"/>
      <c r="M206" s="73"/>
      <c r="N206" s="32"/>
      <c r="O206" s="28"/>
      <c r="P206" s="27"/>
      <c r="Q206" s="32"/>
      <c r="R206" s="33"/>
    </row>
    <row r="207" spans="3:18" s="4" customFormat="1" ht="19.7" customHeight="1">
      <c r="C207" s="28"/>
      <c r="D207" s="131"/>
      <c r="E207" s="131"/>
      <c r="F207" s="1324"/>
      <c r="G207" s="199"/>
      <c r="H207" s="27"/>
      <c r="I207" s="77"/>
      <c r="J207" s="217"/>
      <c r="K207" s="166"/>
      <c r="L207" s="27"/>
      <c r="M207" s="73"/>
      <c r="N207" s="32"/>
      <c r="O207" s="28"/>
      <c r="P207" s="27"/>
      <c r="Q207" s="32"/>
      <c r="R207" s="33"/>
    </row>
    <row r="208" spans="3:18" s="4" customFormat="1" ht="19.7" customHeight="1">
      <c r="C208" s="28"/>
      <c r="D208" s="131"/>
      <c r="E208" s="131"/>
      <c r="F208" s="264"/>
      <c r="G208" s="199"/>
      <c r="H208" s="27"/>
      <c r="I208" s="77"/>
      <c r="J208" s="217"/>
      <c r="K208" s="166"/>
      <c r="L208" s="27"/>
      <c r="M208" s="73"/>
      <c r="N208" s="32"/>
      <c r="O208" s="28"/>
      <c r="P208" s="27"/>
      <c r="Q208" s="32"/>
      <c r="R208" s="33"/>
    </row>
    <row r="209" spans="3:18" s="4" customFormat="1" ht="19.7" customHeight="1">
      <c r="C209" s="28"/>
      <c r="D209" s="131"/>
      <c r="E209" s="131"/>
      <c r="F209" s="264"/>
      <c r="G209" s="199"/>
      <c r="H209" s="27"/>
      <c r="I209" s="77"/>
      <c r="J209" s="217"/>
      <c r="K209" s="166"/>
      <c r="L209" s="27"/>
      <c r="M209" s="73"/>
      <c r="N209" s="32"/>
      <c r="O209" s="28"/>
      <c r="P209" s="27"/>
      <c r="Q209" s="32"/>
      <c r="R209" s="33"/>
    </row>
    <row r="210" spans="3:18" s="4" customFormat="1" ht="19.7" customHeight="1">
      <c r="C210" s="28"/>
      <c r="D210" s="131"/>
      <c r="E210" s="131"/>
      <c r="F210" s="264"/>
      <c r="G210" s="199"/>
      <c r="H210" s="27"/>
      <c r="I210" s="77"/>
      <c r="J210" s="217"/>
      <c r="K210" s="166"/>
      <c r="L210" s="27"/>
      <c r="M210" s="73"/>
      <c r="N210" s="32"/>
      <c r="O210" s="28"/>
      <c r="P210" s="27"/>
      <c r="Q210" s="32"/>
      <c r="R210" s="33"/>
    </row>
    <row r="211" spans="3:18" s="4" customFormat="1" ht="19.7" customHeight="1">
      <c r="C211" s="28"/>
      <c r="D211" s="131"/>
      <c r="E211" s="131"/>
      <c r="F211" s="264"/>
      <c r="G211" s="199"/>
      <c r="H211" s="27"/>
      <c r="I211" s="77"/>
      <c r="J211" s="217"/>
      <c r="K211" s="166"/>
      <c r="L211" s="27"/>
      <c r="M211" s="73"/>
      <c r="N211" s="32"/>
      <c r="O211" s="28"/>
      <c r="P211" s="27"/>
      <c r="Q211" s="32"/>
      <c r="R211" s="33"/>
    </row>
    <row r="212" spans="3:18" s="4" customFormat="1" ht="19.7" customHeight="1">
      <c r="C212" s="28"/>
      <c r="D212" s="131"/>
      <c r="E212" s="131"/>
      <c r="F212" s="264"/>
      <c r="G212" s="199"/>
      <c r="H212" s="27"/>
      <c r="I212" s="77"/>
      <c r="J212" s="217"/>
      <c r="K212" s="166"/>
      <c r="L212" s="27"/>
      <c r="M212" s="73"/>
      <c r="N212" s="32"/>
      <c r="O212" s="28"/>
      <c r="P212" s="27"/>
      <c r="Q212" s="32"/>
      <c r="R212" s="33"/>
    </row>
    <row r="213" spans="3:18" s="4" customFormat="1" ht="19.7" customHeight="1">
      <c r="C213" s="28"/>
      <c r="D213" s="131"/>
      <c r="E213" s="131"/>
      <c r="F213" s="264"/>
      <c r="G213" s="199"/>
      <c r="H213" s="27"/>
      <c r="I213" s="77"/>
      <c r="J213" s="217"/>
      <c r="K213" s="166"/>
      <c r="L213" s="27"/>
      <c r="M213" s="73"/>
      <c r="N213" s="32"/>
      <c r="O213" s="28"/>
      <c r="P213" s="27"/>
      <c r="Q213" s="32"/>
      <c r="R213" s="33"/>
    </row>
    <row r="214" spans="3:18" s="4" customFormat="1" ht="19.7" customHeight="1">
      <c r="C214" s="28"/>
      <c r="D214" s="131"/>
      <c r="E214" s="131"/>
      <c r="F214" s="264"/>
      <c r="G214" s="199"/>
      <c r="H214" s="27"/>
      <c r="I214" s="77"/>
      <c r="J214" s="217"/>
      <c r="K214" s="166"/>
      <c r="L214" s="27"/>
      <c r="M214" s="73"/>
      <c r="N214" s="32"/>
      <c r="O214" s="28"/>
      <c r="P214" s="27"/>
      <c r="Q214" s="32"/>
      <c r="R214" s="33"/>
    </row>
    <row r="215" spans="3:18" s="4" customFormat="1" ht="19.7" customHeight="1">
      <c r="C215" s="28"/>
      <c r="D215" s="131"/>
      <c r="E215" s="131"/>
      <c r="F215" s="264"/>
      <c r="G215" s="199"/>
      <c r="H215" s="27"/>
      <c r="I215" s="77"/>
      <c r="J215" s="217"/>
      <c r="K215" s="166"/>
      <c r="L215" s="27"/>
      <c r="M215" s="73"/>
      <c r="N215" s="32"/>
      <c r="O215" s="28"/>
      <c r="P215" s="27"/>
      <c r="Q215" s="32"/>
      <c r="R215" s="33"/>
    </row>
    <row r="216" spans="3:18" s="4" customFormat="1" ht="19.7" customHeight="1">
      <c r="C216" s="28"/>
      <c r="D216" s="131"/>
      <c r="E216" s="131"/>
      <c r="F216" s="264"/>
      <c r="G216" s="199"/>
      <c r="H216" s="27"/>
      <c r="I216" s="77"/>
      <c r="J216" s="217"/>
      <c r="K216" s="166"/>
      <c r="L216" s="27"/>
      <c r="M216" s="73"/>
      <c r="N216" s="32"/>
      <c r="O216" s="28"/>
      <c r="P216" s="27"/>
      <c r="Q216" s="32"/>
      <c r="R216" s="33"/>
    </row>
    <row r="217" spans="3:18" s="4" customFormat="1" ht="19.7" customHeight="1">
      <c r="C217" s="28"/>
      <c r="D217" s="131"/>
      <c r="E217" s="131"/>
      <c r="F217" s="264"/>
      <c r="G217" s="199"/>
      <c r="H217" s="27"/>
      <c r="I217" s="77"/>
      <c r="J217" s="217"/>
      <c r="K217" s="166"/>
      <c r="L217" s="27"/>
      <c r="M217" s="73"/>
      <c r="N217" s="32"/>
      <c r="O217" s="28"/>
      <c r="P217" s="27"/>
      <c r="Q217" s="32"/>
      <c r="R217" s="33"/>
    </row>
    <row r="218" spans="3:18" s="4" customFormat="1" ht="19.7" customHeight="1">
      <c r="C218" s="28"/>
      <c r="D218" s="131"/>
      <c r="E218" s="131"/>
      <c r="F218" s="264"/>
      <c r="G218" s="199"/>
      <c r="H218" s="27"/>
      <c r="I218" s="77"/>
      <c r="J218" s="217"/>
      <c r="K218" s="166"/>
      <c r="L218" s="27"/>
      <c r="M218" s="73"/>
      <c r="N218" s="32"/>
      <c r="O218" s="28"/>
      <c r="P218" s="27"/>
      <c r="Q218" s="32"/>
      <c r="R218" s="33"/>
    </row>
    <row r="219" spans="3:18" s="4" customFormat="1" ht="19.7" customHeight="1">
      <c r="C219" s="28"/>
      <c r="D219" s="131"/>
      <c r="E219" s="131"/>
      <c r="F219" s="264"/>
      <c r="G219" s="199"/>
      <c r="H219" s="27"/>
      <c r="I219" s="77"/>
      <c r="J219" s="217"/>
      <c r="K219" s="166"/>
      <c r="L219" s="27"/>
      <c r="M219" s="73"/>
      <c r="N219" s="32"/>
      <c r="O219" s="28"/>
      <c r="P219" s="27"/>
      <c r="Q219" s="32"/>
      <c r="R219" s="33"/>
    </row>
    <row r="220" spans="3:18" s="4" customFormat="1" ht="19.7" customHeight="1">
      <c r="C220" s="28"/>
      <c r="D220" s="131"/>
      <c r="E220" s="131"/>
      <c r="F220" s="264"/>
      <c r="G220" s="199"/>
      <c r="H220" s="27"/>
      <c r="I220" s="77"/>
      <c r="J220" s="217"/>
      <c r="K220" s="166"/>
      <c r="L220" s="27"/>
      <c r="M220" s="73"/>
      <c r="N220" s="32"/>
      <c r="O220" s="28"/>
      <c r="P220" s="27"/>
      <c r="Q220" s="32"/>
      <c r="R220" s="33"/>
    </row>
    <row r="221" spans="3:18" s="4" customFormat="1" ht="19.7" customHeight="1">
      <c r="C221" s="28"/>
      <c r="D221" s="131"/>
      <c r="E221" s="131"/>
      <c r="F221" s="264"/>
      <c r="G221" s="199"/>
      <c r="H221" s="27"/>
      <c r="I221" s="77"/>
      <c r="J221" s="217"/>
      <c r="K221" s="166"/>
      <c r="L221" s="27"/>
      <c r="M221" s="73"/>
      <c r="N221" s="32"/>
      <c r="O221" s="28"/>
      <c r="P221" s="27"/>
      <c r="Q221" s="32"/>
      <c r="R221" s="33"/>
    </row>
    <row r="222" spans="3:18" s="4" customFormat="1" ht="19.7" customHeight="1">
      <c r="C222" s="28"/>
      <c r="D222" s="131"/>
      <c r="E222" s="131"/>
      <c r="F222" s="264"/>
      <c r="G222" s="199"/>
      <c r="H222" s="27"/>
      <c r="I222" s="77"/>
      <c r="J222" s="217"/>
      <c r="K222" s="166"/>
      <c r="L222" s="27"/>
      <c r="M222" s="73"/>
      <c r="N222" s="32"/>
      <c r="O222" s="28"/>
      <c r="P222" s="27"/>
      <c r="Q222" s="32"/>
      <c r="R222" s="33"/>
    </row>
    <row r="223" spans="3:18" s="4" customFormat="1" ht="19.7" customHeight="1">
      <c r="C223" s="28"/>
      <c r="D223" s="131"/>
      <c r="E223" s="131"/>
      <c r="F223" s="264"/>
      <c r="G223" s="199"/>
      <c r="H223" s="27"/>
      <c r="I223" s="77"/>
      <c r="J223" s="217"/>
      <c r="K223" s="166"/>
      <c r="L223" s="27"/>
      <c r="M223" s="73"/>
      <c r="N223" s="32"/>
      <c r="O223" s="28"/>
      <c r="P223" s="27"/>
      <c r="Q223" s="32"/>
      <c r="R223" s="33"/>
    </row>
    <row r="224" spans="3:18" s="4" customFormat="1" ht="19.7" customHeight="1">
      <c r="C224" s="28"/>
      <c r="D224" s="131"/>
      <c r="E224" s="131"/>
      <c r="F224" s="264"/>
      <c r="G224" s="199"/>
      <c r="H224" s="27"/>
      <c r="I224" s="77"/>
      <c r="J224" s="217"/>
      <c r="K224" s="166"/>
      <c r="L224" s="27"/>
      <c r="M224" s="73"/>
      <c r="N224" s="32"/>
      <c r="O224" s="28"/>
      <c r="P224" s="27"/>
      <c r="Q224" s="32"/>
      <c r="R224" s="33"/>
    </row>
    <row r="225" spans="3:18" s="4" customFormat="1" ht="19.7" customHeight="1">
      <c r="C225" s="28"/>
      <c r="D225" s="131"/>
      <c r="E225" s="131"/>
      <c r="F225" s="264"/>
      <c r="G225" s="199"/>
      <c r="H225" s="27"/>
      <c r="I225" s="77"/>
      <c r="J225" s="217"/>
      <c r="K225" s="166"/>
      <c r="L225" s="27"/>
      <c r="M225" s="73"/>
      <c r="N225" s="32"/>
      <c r="O225" s="28"/>
      <c r="P225" s="27"/>
      <c r="Q225" s="32"/>
      <c r="R225" s="33"/>
    </row>
    <row r="226" spans="3:18" s="4" customFormat="1" ht="19.7" customHeight="1">
      <c r="C226" s="28"/>
      <c r="D226" s="131"/>
      <c r="E226" s="131"/>
      <c r="F226" s="264"/>
      <c r="G226" s="199"/>
      <c r="H226" s="27"/>
      <c r="I226" s="77"/>
      <c r="J226" s="217"/>
      <c r="K226" s="166"/>
      <c r="L226" s="27"/>
      <c r="M226" s="73"/>
      <c r="N226" s="32"/>
      <c r="O226" s="28"/>
      <c r="P226" s="27"/>
      <c r="Q226" s="32"/>
      <c r="R226" s="33"/>
    </row>
    <row r="227" spans="3:18" s="4" customFormat="1" ht="19.7" customHeight="1">
      <c r="C227" s="28"/>
      <c r="D227" s="131"/>
      <c r="E227" s="131"/>
      <c r="F227" s="264"/>
      <c r="G227" s="199"/>
      <c r="H227" s="27"/>
      <c r="I227" s="77"/>
      <c r="J227" s="217"/>
      <c r="K227" s="166"/>
      <c r="L227" s="27"/>
      <c r="M227" s="73"/>
      <c r="N227" s="32"/>
      <c r="O227" s="28"/>
      <c r="P227" s="27"/>
      <c r="Q227" s="32"/>
      <c r="R227" s="33"/>
    </row>
    <row r="228" spans="3:18" s="4" customFormat="1" ht="19.7" customHeight="1">
      <c r="C228" s="28"/>
      <c r="D228" s="131"/>
      <c r="E228" s="131"/>
      <c r="F228" s="264"/>
      <c r="G228" s="199"/>
      <c r="H228" s="27"/>
      <c r="I228" s="77"/>
      <c r="J228" s="217"/>
      <c r="K228" s="1325"/>
      <c r="L228" s="27"/>
      <c r="M228" s="73"/>
      <c r="N228" s="32"/>
      <c r="O228" s="28"/>
      <c r="P228" s="27"/>
      <c r="Q228" s="32"/>
      <c r="R228" s="33"/>
    </row>
    <row r="229" spans="3:18" s="4" customFormat="1" ht="19.7" customHeight="1">
      <c r="C229" s="28"/>
      <c r="D229" s="131"/>
      <c r="E229" s="131"/>
      <c r="F229" s="264"/>
      <c r="G229" s="199"/>
      <c r="H229" s="27"/>
      <c r="I229" s="77"/>
      <c r="J229" s="217"/>
      <c r="K229" s="166"/>
      <c r="L229" s="27"/>
      <c r="M229" s="73"/>
      <c r="N229" s="32"/>
      <c r="O229" s="28"/>
      <c r="P229" s="27"/>
      <c r="Q229" s="32"/>
      <c r="R229" s="33"/>
    </row>
    <row r="230" spans="3:18" s="4" customFormat="1" ht="19.7" customHeight="1">
      <c r="C230" s="28"/>
      <c r="D230" s="131"/>
      <c r="E230" s="131"/>
      <c r="F230" s="264"/>
      <c r="G230" s="199"/>
      <c r="H230" s="27"/>
      <c r="I230" s="77"/>
      <c r="J230" s="217"/>
      <c r="K230" s="166"/>
      <c r="L230" s="27"/>
      <c r="M230" s="73"/>
      <c r="N230" s="32"/>
      <c r="O230" s="28"/>
      <c r="P230" s="27"/>
      <c r="Q230" s="32"/>
      <c r="R230" s="33"/>
    </row>
    <row r="231" spans="3:18" s="4" customFormat="1" ht="19.7" customHeight="1">
      <c r="C231" s="28"/>
      <c r="D231" s="131"/>
      <c r="E231" s="131"/>
      <c r="F231" s="264"/>
      <c r="G231" s="199"/>
      <c r="H231" s="27"/>
      <c r="I231" s="77"/>
      <c r="J231" s="217"/>
      <c r="K231" s="166"/>
      <c r="L231" s="27"/>
      <c r="M231" s="73"/>
      <c r="N231" s="32"/>
      <c r="O231" s="28"/>
      <c r="P231" s="27"/>
      <c r="Q231" s="32"/>
      <c r="R231" s="33"/>
    </row>
    <row r="232" spans="3:18" s="4" customFormat="1" ht="19.7" customHeight="1">
      <c r="C232" s="28"/>
      <c r="D232" s="131"/>
      <c r="E232" s="131"/>
      <c r="F232" s="264"/>
      <c r="G232" s="199"/>
      <c r="H232" s="27"/>
      <c r="I232" s="77"/>
      <c r="J232" s="217"/>
      <c r="K232" s="166"/>
      <c r="L232" s="27"/>
      <c r="M232" s="73"/>
      <c r="N232" s="32"/>
      <c r="O232" s="28"/>
      <c r="P232" s="27"/>
      <c r="Q232" s="32"/>
      <c r="R232" s="33"/>
    </row>
    <row r="233" spans="3:18" s="4" customFormat="1" ht="19.7" customHeight="1">
      <c r="C233" s="28"/>
      <c r="D233" s="131"/>
      <c r="E233" s="131"/>
      <c r="F233" s="264"/>
      <c r="G233" s="199"/>
      <c r="H233" s="27"/>
      <c r="I233" s="77"/>
      <c r="J233" s="217"/>
      <c r="K233" s="166"/>
      <c r="L233" s="27"/>
      <c r="M233" s="73"/>
      <c r="N233" s="32"/>
      <c r="O233" s="28"/>
      <c r="P233" s="27"/>
      <c r="Q233" s="32"/>
      <c r="R233" s="33"/>
    </row>
    <row r="234" spans="3:18" s="4" customFormat="1" ht="19.7" customHeight="1">
      <c r="C234" s="28"/>
      <c r="D234" s="131"/>
      <c r="E234" s="131"/>
      <c r="F234" s="264"/>
      <c r="G234" s="199"/>
      <c r="H234" s="27"/>
      <c r="I234" s="77"/>
      <c r="J234" s="217"/>
      <c r="K234" s="166"/>
      <c r="L234" s="27"/>
      <c r="M234" s="73"/>
      <c r="N234" s="32"/>
      <c r="O234" s="28"/>
      <c r="P234" s="27"/>
      <c r="Q234" s="32"/>
      <c r="R234" s="33"/>
    </row>
    <row r="235" spans="3:18" s="4" customFormat="1" ht="19.7" customHeight="1">
      <c r="C235" s="28"/>
      <c r="D235" s="131"/>
      <c r="E235" s="131"/>
      <c r="F235" s="264"/>
      <c r="G235" s="199"/>
      <c r="H235" s="27"/>
      <c r="I235" s="77"/>
      <c r="J235" s="217"/>
      <c r="K235" s="1325"/>
      <c r="L235" s="27"/>
      <c r="M235" s="73"/>
      <c r="N235" s="32"/>
      <c r="O235" s="28"/>
      <c r="P235" s="27"/>
      <c r="Q235" s="32"/>
      <c r="R235" s="33"/>
    </row>
    <row r="236" spans="3:18" s="4" customFormat="1" ht="19.7" customHeight="1">
      <c r="C236" s="28"/>
      <c r="D236" s="28"/>
      <c r="E236" s="28"/>
      <c r="F236" s="264"/>
      <c r="G236" s="199"/>
      <c r="H236" s="27"/>
      <c r="I236" s="77"/>
      <c r="J236" s="217"/>
      <c r="K236" s="166"/>
      <c r="L236" s="27"/>
      <c r="M236" s="73"/>
      <c r="N236" s="32"/>
      <c r="O236" s="28"/>
      <c r="P236" s="27"/>
      <c r="Q236" s="32"/>
      <c r="R236" s="33"/>
    </row>
    <row r="237" spans="3:18" s="4" customFormat="1" ht="19.7" customHeight="1">
      <c r="C237" s="28"/>
      <c r="D237" s="131"/>
      <c r="E237" s="131"/>
      <c r="F237" s="264"/>
      <c r="G237" s="199"/>
      <c r="H237" s="27"/>
      <c r="I237" s="77"/>
      <c r="J237" s="217"/>
      <c r="K237" s="166"/>
      <c r="L237" s="27"/>
      <c r="M237" s="73"/>
      <c r="N237" s="32"/>
      <c r="O237" s="28"/>
      <c r="P237" s="27"/>
      <c r="Q237" s="32"/>
      <c r="R237" s="33"/>
    </row>
    <row r="238" spans="3:18" s="4" customFormat="1" ht="19.7" customHeight="1">
      <c r="C238" s="28"/>
      <c r="D238" s="131"/>
      <c r="E238" s="131"/>
      <c r="F238" s="264"/>
      <c r="G238" s="199"/>
      <c r="H238" s="27"/>
      <c r="I238" s="77"/>
      <c r="J238" s="217"/>
      <c r="K238" s="166"/>
      <c r="L238" s="27"/>
      <c r="M238" s="73"/>
      <c r="N238" s="32"/>
      <c r="O238" s="28"/>
      <c r="P238" s="27"/>
      <c r="Q238" s="32"/>
      <c r="R238" s="33"/>
    </row>
    <row r="239" spans="3:18" s="4" customFormat="1" ht="19.7" customHeight="1">
      <c r="C239" s="28"/>
      <c r="D239" s="28"/>
      <c r="E239" s="28"/>
      <c r="F239" s="264"/>
      <c r="G239" s="199"/>
      <c r="H239" s="27"/>
      <c r="I239" s="77"/>
      <c r="J239" s="217"/>
      <c r="K239" s="166"/>
      <c r="L239" s="27"/>
      <c r="M239" s="73"/>
      <c r="N239" s="32"/>
      <c r="O239" s="28"/>
      <c r="P239" s="27"/>
      <c r="Q239" s="32"/>
      <c r="R239" s="33"/>
    </row>
    <row r="240" spans="3:18" s="4" customFormat="1" ht="19.350000000000001" customHeight="1">
      <c r="C240" s="28"/>
      <c r="D240" s="131"/>
      <c r="E240" s="131"/>
      <c r="F240" s="264"/>
      <c r="G240" s="199"/>
      <c r="H240" s="27"/>
      <c r="I240" s="77"/>
      <c r="J240" s="217"/>
      <c r="K240" s="166"/>
      <c r="L240" s="27"/>
      <c r="M240" s="73"/>
      <c r="N240" s="32"/>
      <c r="O240" s="28"/>
      <c r="P240" s="27"/>
      <c r="Q240" s="32"/>
      <c r="R240" s="33"/>
    </row>
    <row r="241" spans="1:18" s="4" customFormat="1" ht="19.7" customHeight="1">
      <c r="C241" s="28"/>
      <c r="D241" s="28"/>
      <c r="E241" s="28"/>
      <c r="F241" s="201"/>
      <c r="G241" s="826"/>
      <c r="H241" s="27"/>
      <c r="I241" s="77"/>
      <c r="J241" s="217"/>
      <c r="K241" s="134"/>
      <c r="L241" s="27"/>
      <c r="M241" s="27"/>
      <c r="N241" s="32"/>
      <c r="O241" s="28"/>
      <c r="P241" s="27"/>
      <c r="Q241" s="32"/>
      <c r="R241" s="33"/>
    </row>
    <row r="242" spans="1:18" s="4" customFormat="1" ht="19.7" customHeight="1">
      <c r="C242" s="28"/>
      <c r="D242" s="28"/>
      <c r="E242" s="28"/>
      <c r="F242" s="1326">
        <f>SUM(I191:I241)</f>
        <v>0</v>
      </c>
      <c r="G242" s="826"/>
      <c r="H242" s="27"/>
      <c r="I242" s="77"/>
      <c r="J242" s="217"/>
      <c r="K242" s="73"/>
      <c r="L242" s="27"/>
      <c r="M242" s="27"/>
      <c r="N242" s="32"/>
      <c r="O242" s="28"/>
      <c r="P242" s="27"/>
      <c r="Q242" s="32"/>
      <c r="R242" s="33"/>
    </row>
    <row r="243" spans="1:18" s="4" customFormat="1" ht="19.7" customHeight="1">
      <c r="C243" s="28"/>
      <c r="D243" s="28"/>
      <c r="E243" s="28"/>
      <c r="F243" s="73"/>
      <c r="G243" s="826"/>
      <c r="H243" s="27"/>
      <c r="I243" s="77"/>
      <c r="J243" s="217"/>
      <c r="K243" s="73"/>
      <c r="L243" s="27"/>
      <c r="M243" s="27"/>
      <c r="N243" s="32"/>
      <c r="O243" s="28"/>
      <c r="P243" s="27"/>
      <c r="Q243" s="32"/>
      <c r="R243" s="33"/>
    </row>
    <row r="244" spans="1:18" s="4" customFormat="1" ht="19.7" customHeight="1">
      <c r="C244" s="28"/>
      <c r="D244" s="28"/>
      <c r="E244" s="28"/>
      <c r="F244" s="73"/>
      <c r="G244" s="826"/>
      <c r="H244" s="27"/>
      <c r="I244" s="77"/>
      <c r="J244" s="217"/>
      <c r="K244" s="73"/>
      <c r="L244" s="73"/>
      <c r="M244" s="27"/>
      <c r="N244" s="32"/>
      <c r="O244" s="28"/>
      <c r="P244" s="27"/>
      <c r="Q244" s="32"/>
      <c r="R244" s="33"/>
    </row>
    <row r="245" spans="1:18">
      <c r="A245" s="4"/>
      <c r="B245" s="4"/>
      <c r="C245" s="28"/>
      <c r="D245" s="28"/>
      <c r="E245" s="28"/>
      <c r="F245" s="73"/>
      <c r="G245" s="826"/>
      <c r="H245" s="27"/>
      <c r="I245" s="77"/>
      <c r="J245" s="217"/>
      <c r="K245" s="73"/>
      <c r="L245" s="27"/>
      <c r="M245" s="27"/>
      <c r="N245" s="32"/>
      <c r="O245" s="28"/>
      <c r="P245" s="27"/>
      <c r="Q245" s="32"/>
      <c r="R245" s="33"/>
    </row>
    <row r="246" spans="1:18" s="1328" customFormat="1">
      <c r="A246" s="1"/>
      <c r="B246" s="1"/>
      <c r="C246" s="4"/>
      <c r="D246" s="1"/>
      <c r="E246" s="1"/>
      <c r="F246" s="1"/>
      <c r="G246" s="4"/>
      <c r="H246" s="4"/>
      <c r="I246" s="1327"/>
      <c r="K246" s="1"/>
      <c r="L246" s="1"/>
      <c r="M246" s="4"/>
      <c r="N246" s="9"/>
      <c r="O246" s="1"/>
      <c r="P246" s="10"/>
      <c r="Q246" s="11"/>
      <c r="R246" s="12"/>
    </row>
  </sheetData>
  <autoFilter ref="A8:R130" xr:uid="{F0B3A7E9-9FF3-4091-9C08-BA73E06945A3}"/>
  <mergeCells count="11">
    <mergeCell ref="C5:E5"/>
    <mergeCell ref="H5:H6"/>
    <mergeCell ref="I5:I6"/>
    <mergeCell ref="C6:E6"/>
    <mergeCell ref="D89:F89"/>
    <mergeCell ref="C2:E2"/>
    <mergeCell ref="H2:J2"/>
    <mergeCell ref="B3:B4"/>
    <mergeCell ref="C3:E3"/>
    <mergeCell ref="I3:L4"/>
    <mergeCell ref="C4:E4"/>
  </mergeCells>
  <phoneticPr fontId="2"/>
  <dataValidations count="1">
    <dataValidation imeMode="hiragana" allowBlank="1" showInputMessage="1" showErrorMessage="1" sqref="K68 JG68 TC68 ACY68 AMU68 AWQ68 BGM68 BQI68 CAE68 CKA68 CTW68 DDS68 DNO68 DXK68 EHG68 ERC68 FAY68 FKU68 FUQ68 GEM68 GOI68 GYE68 HIA68 HRW68 IBS68 ILO68 IVK68 JFG68 JPC68 JYY68 KIU68 KSQ68 LCM68 LMI68 LWE68 MGA68 MPW68 MZS68 NJO68 NTK68 ODG68 ONC68 OWY68 PGU68 PQQ68 QAM68 QKI68 QUE68 REA68 RNW68 RXS68 SHO68 SRK68 TBG68 TLC68 TUY68 UEU68 UOQ68 UYM68 VII68 VSE68 WCA68 WLW68 WVS68 K65604 JG65604 TC65604 ACY65604 AMU65604 AWQ65604 BGM65604 BQI65604 CAE65604 CKA65604 CTW65604 DDS65604 DNO65604 DXK65604 EHG65604 ERC65604 FAY65604 FKU65604 FUQ65604 GEM65604 GOI65604 GYE65604 HIA65604 HRW65604 IBS65604 ILO65604 IVK65604 JFG65604 JPC65604 JYY65604 KIU65604 KSQ65604 LCM65604 LMI65604 LWE65604 MGA65604 MPW65604 MZS65604 NJO65604 NTK65604 ODG65604 ONC65604 OWY65604 PGU65604 PQQ65604 QAM65604 QKI65604 QUE65604 REA65604 RNW65604 RXS65604 SHO65604 SRK65604 TBG65604 TLC65604 TUY65604 UEU65604 UOQ65604 UYM65604 VII65604 VSE65604 WCA65604 WLW65604 WVS65604 K131140 JG131140 TC131140 ACY131140 AMU131140 AWQ131140 BGM131140 BQI131140 CAE131140 CKA131140 CTW131140 DDS131140 DNO131140 DXK131140 EHG131140 ERC131140 FAY131140 FKU131140 FUQ131140 GEM131140 GOI131140 GYE131140 HIA131140 HRW131140 IBS131140 ILO131140 IVK131140 JFG131140 JPC131140 JYY131140 KIU131140 KSQ131140 LCM131140 LMI131140 LWE131140 MGA131140 MPW131140 MZS131140 NJO131140 NTK131140 ODG131140 ONC131140 OWY131140 PGU131140 PQQ131140 QAM131140 QKI131140 QUE131140 REA131140 RNW131140 RXS131140 SHO131140 SRK131140 TBG131140 TLC131140 TUY131140 UEU131140 UOQ131140 UYM131140 VII131140 VSE131140 WCA131140 WLW131140 WVS131140 K196676 JG196676 TC196676 ACY196676 AMU196676 AWQ196676 BGM196676 BQI196676 CAE196676 CKA196676 CTW196676 DDS196676 DNO196676 DXK196676 EHG196676 ERC196676 FAY196676 FKU196676 FUQ196676 GEM196676 GOI196676 GYE196676 HIA196676 HRW196676 IBS196676 ILO196676 IVK196676 JFG196676 JPC196676 JYY196676 KIU196676 KSQ196676 LCM196676 LMI196676 LWE196676 MGA196676 MPW196676 MZS196676 NJO196676 NTK196676 ODG196676 ONC196676 OWY196676 PGU196676 PQQ196676 QAM196676 QKI196676 QUE196676 REA196676 RNW196676 RXS196676 SHO196676 SRK196676 TBG196676 TLC196676 TUY196676 UEU196676 UOQ196676 UYM196676 VII196676 VSE196676 WCA196676 WLW196676 WVS196676 K262212 JG262212 TC262212 ACY262212 AMU262212 AWQ262212 BGM262212 BQI262212 CAE262212 CKA262212 CTW262212 DDS262212 DNO262212 DXK262212 EHG262212 ERC262212 FAY262212 FKU262212 FUQ262212 GEM262212 GOI262212 GYE262212 HIA262212 HRW262212 IBS262212 ILO262212 IVK262212 JFG262212 JPC262212 JYY262212 KIU262212 KSQ262212 LCM262212 LMI262212 LWE262212 MGA262212 MPW262212 MZS262212 NJO262212 NTK262212 ODG262212 ONC262212 OWY262212 PGU262212 PQQ262212 QAM262212 QKI262212 QUE262212 REA262212 RNW262212 RXS262212 SHO262212 SRK262212 TBG262212 TLC262212 TUY262212 UEU262212 UOQ262212 UYM262212 VII262212 VSE262212 WCA262212 WLW262212 WVS262212 K327748 JG327748 TC327748 ACY327748 AMU327748 AWQ327748 BGM327748 BQI327748 CAE327748 CKA327748 CTW327748 DDS327748 DNO327748 DXK327748 EHG327748 ERC327748 FAY327748 FKU327748 FUQ327748 GEM327748 GOI327748 GYE327748 HIA327748 HRW327748 IBS327748 ILO327748 IVK327748 JFG327748 JPC327748 JYY327748 KIU327748 KSQ327748 LCM327748 LMI327748 LWE327748 MGA327748 MPW327748 MZS327748 NJO327748 NTK327748 ODG327748 ONC327748 OWY327748 PGU327748 PQQ327748 QAM327748 QKI327748 QUE327748 REA327748 RNW327748 RXS327748 SHO327748 SRK327748 TBG327748 TLC327748 TUY327748 UEU327748 UOQ327748 UYM327748 VII327748 VSE327748 WCA327748 WLW327748 WVS327748 K393284 JG393284 TC393284 ACY393284 AMU393284 AWQ393284 BGM393284 BQI393284 CAE393284 CKA393284 CTW393284 DDS393284 DNO393284 DXK393284 EHG393284 ERC393284 FAY393284 FKU393284 FUQ393284 GEM393284 GOI393284 GYE393284 HIA393284 HRW393284 IBS393284 ILO393284 IVK393284 JFG393284 JPC393284 JYY393284 KIU393284 KSQ393284 LCM393284 LMI393284 LWE393284 MGA393284 MPW393284 MZS393284 NJO393284 NTK393284 ODG393284 ONC393284 OWY393284 PGU393284 PQQ393284 QAM393284 QKI393284 QUE393284 REA393284 RNW393284 RXS393284 SHO393284 SRK393284 TBG393284 TLC393284 TUY393284 UEU393284 UOQ393284 UYM393284 VII393284 VSE393284 WCA393284 WLW393284 WVS393284 K458820 JG458820 TC458820 ACY458820 AMU458820 AWQ458820 BGM458820 BQI458820 CAE458820 CKA458820 CTW458820 DDS458820 DNO458820 DXK458820 EHG458820 ERC458820 FAY458820 FKU458820 FUQ458820 GEM458820 GOI458820 GYE458820 HIA458820 HRW458820 IBS458820 ILO458820 IVK458820 JFG458820 JPC458820 JYY458820 KIU458820 KSQ458820 LCM458820 LMI458820 LWE458820 MGA458820 MPW458820 MZS458820 NJO458820 NTK458820 ODG458820 ONC458820 OWY458820 PGU458820 PQQ458820 QAM458820 QKI458820 QUE458820 REA458820 RNW458820 RXS458820 SHO458820 SRK458820 TBG458820 TLC458820 TUY458820 UEU458820 UOQ458820 UYM458820 VII458820 VSE458820 WCA458820 WLW458820 WVS458820 K524356 JG524356 TC524356 ACY524356 AMU524356 AWQ524356 BGM524356 BQI524356 CAE524356 CKA524356 CTW524356 DDS524356 DNO524356 DXK524356 EHG524356 ERC524356 FAY524356 FKU524356 FUQ524356 GEM524356 GOI524356 GYE524356 HIA524356 HRW524356 IBS524356 ILO524356 IVK524356 JFG524356 JPC524356 JYY524356 KIU524356 KSQ524356 LCM524356 LMI524356 LWE524356 MGA524356 MPW524356 MZS524356 NJO524356 NTK524356 ODG524356 ONC524356 OWY524356 PGU524356 PQQ524356 QAM524356 QKI524356 QUE524356 REA524356 RNW524356 RXS524356 SHO524356 SRK524356 TBG524356 TLC524356 TUY524356 UEU524356 UOQ524356 UYM524356 VII524356 VSE524356 WCA524356 WLW524356 WVS524356 K589892 JG589892 TC589892 ACY589892 AMU589892 AWQ589892 BGM589892 BQI589892 CAE589892 CKA589892 CTW589892 DDS589892 DNO589892 DXK589892 EHG589892 ERC589892 FAY589892 FKU589892 FUQ589892 GEM589892 GOI589892 GYE589892 HIA589892 HRW589892 IBS589892 ILO589892 IVK589892 JFG589892 JPC589892 JYY589892 KIU589892 KSQ589892 LCM589892 LMI589892 LWE589892 MGA589892 MPW589892 MZS589892 NJO589892 NTK589892 ODG589892 ONC589892 OWY589892 PGU589892 PQQ589892 QAM589892 QKI589892 QUE589892 REA589892 RNW589892 RXS589892 SHO589892 SRK589892 TBG589892 TLC589892 TUY589892 UEU589892 UOQ589892 UYM589892 VII589892 VSE589892 WCA589892 WLW589892 WVS589892 K655428 JG655428 TC655428 ACY655428 AMU655428 AWQ655428 BGM655428 BQI655428 CAE655428 CKA655428 CTW655428 DDS655428 DNO655428 DXK655428 EHG655428 ERC655428 FAY655428 FKU655428 FUQ655428 GEM655428 GOI655428 GYE655428 HIA655428 HRW655428 IBS655428 ILO655428 IVK655428 JFG655428 JPC655428 JYY655428 KIU655428 KSQ655428 LCM655428 LMI655428 LWE655428 MGA655428 MPW655428 MZS655428 NJO655428 NTK655428 ODG655428 ONC655428 OWY655428 PGU655428 PQQ655428 QAM655428 QKI655428 QUE655428 REA655428 RNW655428 RXS655428 SHO655428 SRK655428 TBG655428 TLC655428 TUY655428 UEU655428 UOQ655428 UYM655428 VII655428 VSE655428 WCA655428 WLW655428 WVS655428 K720964 JG720964 TC720964 ACY720964 AMU720964 AWQ720964 BGM720964 BQI720964 CAE720964 CKA720964 CTW720964 DDS720964 DNO720964 DXK720964 EHG720964 ERC720964 FAY720964 FKU720964 FUQ720964 GEM720964 GOI720964 GYE720964 HIA720964 HRW720964 IBS720964 ILO720964 IVK720964 JFG720964 JPC720964 JYY720964 KIU720964 KSQ720964 LCM720964 LMI720964 LWE720964 MGA720964 MPW720964 MZS720964 NJO720964 NTK720964 ODG720964 ONC720964 OWY720964 PGU720964 PQQ720964 QAM720964 QKI720964 QUE720964 REA720964 RNW720964 RXS720964 SHO720964 SRK720964 TBG720964 TLC720964 TUY720964 UEU720964 UOQ720964 UYM720964 VII720964 VSE720964 WCA720964 WLW720964 WVS720964 K786500 JG786500 TC786500 ACY786500 AMU786500 AWQ786500 BGM786500 BQI786500 CAE786500 CKA786500 CTW786500 DDS786500 DNO786500 DXK786500 EHG786500 ERC786500 FAY786500 FKU786500 FUQ786500 GEM786500 GOI786500 GYE786500 HIA786500 HRW786500 IBS786500 ILO786500 IVK786500 JFG786500 JPC786500 JYY786500 KIU786500 KSQ786500 LCM786500 LMI786500 LWE786500 MGA786500 MPW786500 MZS786500 NJO786500 NTK786500 ODG786500 ONC786500 OWY786500 PGU786500 PQQ786500 QAM786500 QKI786500 QUE786500 REA786500 RNW786500 RXS786500 SHO786500 SRK786500 TBG786500 TLC786500 TUY786500 UEU786500 UOQ786500 UYM786500 VII786500 VSE786500 WCA786500 WLW786500 WVS786500 K852036 JG852036 TC852036 ACY852036 AMU852036 AWQ852036 BGM852036 BQI852036 CAE852036 CKA852036 CTW852036 DDS852036 DNO852036 DXK852036 EHG852036 ERC852036 FAY852036 FKU852036 FUQ852036 GEM852036 GOI852036 GYE852036 HIA852036 HRW852036 IBS852036 ILO852036 IVK852036 JFG852036 JPC852036 JYY852036 KIU852036 KSQ852036 LCM852036 LMI852036 LWE852036 MGA852036 MPW852036 MZS852036 NJO852036 NTK852036 ODG852036 ONC852036 OWY852036 PGU852036 PQQ852036 QAM852036 QKI852036 QUE852036 REA852036 RNW852036 RXS852036 SHO852036 SRK852036 TBG852036 TLC852036 TUY852036 UEU852036 UOQ852036 UYM852036 VII852036 VSE852036 WCA852036 WLW852036 WVS852036 K917572 JG917572 TC917572 ACY917572 AMU917572 AWQ917572 BGM917572 BQI917572 CAE917572 CKA917572 CTW917572 DDS917572 DNO917572 DXK917572 EHG917572 ERC917572 FAY917572 FKU917572 FUQ917572 GEM917572 GOI917572 GYE917572 HIA917572 HRW917572 IBS917572 ILO917572 IVK917572 JFG917572 JPC917572 JYY917572 KIU917572 KSQ917572 LCM917572 LMI917572 LWE917572 MGA917572 MPW917572 MZS917572 NJO917572 NTK917572 ODG917572 ONC917572 OWY917572 PGU917572 PQQ917572 QAM917572 QKI917572 QUE917572 REA917572 RNW917572 RXS917572 SHO917572 SRK917572 TBG917572 TLC917572 TUY917572 UEU917572 UOQ917572 UYM917572 VII917572 VSE917572 WCA917572 WLW917572 WVS917572 K983108 JG983108 TC983108 ACY983108 AMU983108 AWQ983108 BGM983108 BQI983108 CAE983108 CKA983108 CTW983108 DDS983108 DNO983108 DXK983108 EHG983108 ERC983108 FAY983108 FKU983108 FUQ983108 GEM983108 GOI983108 GYE983108 HIA983108 HRW983108 IBS983108 ILO983108 IVK983108 JFG983108 JPC983108 JYY983108 KIU983108 KSQ983108 LCM983108 LMI983108 LWE983108 MGA983108 MPW983108 MZS983108 NJO983108 NTK983108 ODG983108 ONC983108 OWY983108 PGU983108 PQQ983108 QAM983108 QKI983108 QUE983108 REA983108 RNW983108 RXS983108 SHO983108 SRK983108 TBG983108 TLC983108 TUY983108 UEU983108 UOQ983108 UYM983108 VII983108 VSE983108 WCA983108 WLW983108 WVS983108 K49:K51 JG49:JG51 TC49:TC51 ACY49:ACY51 AMU49:AMU51 AWQ49:AWQ51 BGM49:BGM51 BQI49:BQI51 CAE49:CAE51 CKA49:CKA51 CTW49:CTW51 DDS49:DDS51 DNO49:DNO51 DXK49:DXK51 EHG49:EHG51 ERC49:ERC51 FAY49:FAY51 FKU49:FKU51 FUQ49:FUQ51 GEM49:GEM51 GOI49:GOI51 GYE49:GYE51 HIA49:HIA51 HRW49:HRW51 IBS49:IBS51 ILO49:ILO51 IVK49:IVK51 JFG49:JFG51 JPC49:JPC51 JYY49:JYY51 KIU49:KIU51 KSQ49:KSQ51 LCM49:LCM51 LMI49:LMI51 LWE49:LWE51 MGA49:MGA51 MPW49:MPW51 MZS49:MZS51 NJO49:NJO51 NTK49:NTK51 ODG49:ODG51 ONC49:ONC51 OWY49:OWY51 PGU49:PGU51 PQQ49:PQQ51 QAM49:QAM51 QKI49:QKI51 QUE49:QUE51 REA49:REA51 RNW49:RNW51 RXS49:RXS51 SHO49:SHO51 SRK49:SRK51 TBG49:TBG51 TLC49:TLC51 TUY49:TUY51 UEU49:UEU51 UOQ49:UOQ51 UYM49:UYM51 VII49:VII51 VSE49:VSE51 WCA49:WCA51 WLW49:WLW51 WVS49:WVS51 K65585:K65587 JG65585:JG65587 TC65585:TC65587 ACY65585:ACY65587 AMU65585:AMU65587 AWQ65585:AWQ65587 BGM65585:BGM65587 BQI65585:BQI65587 CAE65585:CAE65587 CKA65585:CKA65587 CTW65585:CTW65587 DDS65585:DDS65587 DNO65585:DNO65587 DXK65585:DXK65587 EHG65585:EHG65587 ERC65585:ERC65587 FAY65585:FAY65587 FKU65585:FKU65587 FUQ65585:FUQ65587 GEM65585:GEM65587 GOI65585:GOI65587 GYE65585:GYE65587 HIA65585:HIA65587 HRW65585:HRW65587 IBS65585:IBS65587 ILO65585:ILO65587 IVK65585:IVK65587 JFG65585:JFG65587 JPC65585:JPC65587 JYY65585:JYY65587 KIU65585:KIU65587 KSQ65585:KSQ65587 LCM65585:LCM65587 LMI65585:LMI65587 LWE65585:LWE65587 MGA65585:MGA65587 MPW65585:MPW65587 MZS65585:MZS65587 NJO65585:NJO65587 NTK65585:NTK65587 ODG65585:ODG65587 ONC65585:ONC65587 OWY65585:OWY65587 PGU65585:PGU65587 PQQ65585:PQQ65587 QAM65585:QAM65587 QKI65585:QKI65587 QUE65585:QUE65587 REA65585:REA65587 RNW65585:RNW65587 RXS65585:RXS65587 SHO65585:SHO65587 SRK65585:SRK65587 TBG65585:TBG65587 TLC65585:TLC65587 TUY65585:TUY65587 UEU65585:UEU65587 UOQ65585:UOQ65587 UYM65585:UYM65587 VII65585:VII65587 VSE65585:VSE65587 WCA65585:WCA65587 WLW65585:WLW65587 WVS65585:WVS65587 K131121:K131123 JG131121:JG131123 TC131121:TC131123 ACY131121:ACY131123 AMU131121:AMU131123 AWQ131121:AWQ131123 BGM131121:BGM131123 BQI131121:BQI131123 CAE131121:CAE131123 CKA131121:CKA131123 CTW131121:CTW131123 DDS131121:DDS131123 DNO131121:DNO131123 DXK131121:DXK131123 EHG131121:EHG131123 ERC131121:ERC131123 FAY131121:FAY131123 FKU131121:FKU131123 FUQ131121:FUQ131123 GEM131121:GEM131123 GOI131121:GOI131123 GYE131121:GYE131123 HIA131121:HIA131123 HRW131121:HRW131123 IBS131121:IBS131123 ILO131121:ILO131123 IVK131121:IVK131123 JFG131121:JFG131123 JPC131121:JPC131123 JYY131121:JYY131123 KIU131121:KIU131123 KSQ131121:KSQ131123 LCM131121:LCM131123 LMI131121:LMI131123 LWE131121:LWE131123 MGA131121:MGA131123 MPW131121:MPW131123 MZS131121:MZS131123 NJO131121:NJO131123 NTK131121:NTK131123 ODG131121:ODG131123 ONC131121:ONC131123 OWY131121:OWY131123 PGU131121:PGU131123 PQQ131121:PQQ131123 QAM131121:QAM131123 QKI131121:QKI131123 QUE131121:QUE131123 REA131121:REA131123 RNW131121:RNW131123 RXS131121:RXS131123 SHO131121:SHO131123 SRK131121:SRK131123 TBG131121:TBG131123 TLC131121:TLC131123 TUY131121:TUY131123 UEU131121:UEU131123 UOQ131121:UOQ131123 UYM131121:UYM131123 VII131121:VII131123 VSE131121:VSE131123 WCA131121:WCA131123 WLW131121:WLW131123 WVS131121:WVS131123 K196657:K196659 JG196657:JG196659 TC196657:TC196659 ACY196657:ACY196659 AMU196657:AMU196659 AWQ196657:AWQ196659 BGM196657:BGM196659 BQI196657:BQI196659 CAE196657:CAE196659 CKA196657:CKA196659 CTW196657:CTW196659 DDS196657:DDS196659 DNO196657:DNO196659 DXK196657:DXK196659 EHG196657:EHG196659 ERC196657:ERC196659 FAY196657:FAY196659 FKU196657:FKU196659 FUQ196657:FUQ196659 GEM196657:GEM196659 GOI196657:GOI196659 GYE196657:GYE196659 HIA196657:HIA196659 HRW196657:HRW196659 IBS196657:IBS196659 ILO196657:ILO196659 IVK196657:IVK196659 JFG196657:JFG196659 JPC196657:JPC196659 JYY196657:JYY196659 KIU196657:KIU196659 KSQ196657:KSQ196659 LCM196657:LCM196659 LMI196657:LMI196659 LWE196657:LWE196659 MGA196657:MGA196659 MPW196657:MPW196659 MZS196657:MZS196659 NJO196657:NJO196659 NTK196657:NTK196659 ODG196657:ODG196659 ONC196657:ONC196659 OWY196657:OWY196659 PGU196657:PGU196659 PQQ196657:PQQ196659 QAM196657:QAM196659 QKI196657:QKI196659 QUE196657:QUE196659 REA196657:REA196659 RNW196657:RNW196659 RXS196657:RXS196659 SHO196657:SHO196659 SRK196657:SRK196659 TBG196657:TBG196659 TLC196657:TLC196659 TUY196657:TUY196659 UEU196657:UEU196659 UOQ196657:UOQ196659 UYM196657:UYM196659 VII196657:VII196659 VSE196657:VSE196659 WCA196657:WCA196659 WLW196657:WLW196659 WVS196657:WVS196659 K262193:K262195 JG262193:JG262195 TC262193:TC262195 ACY262193:ACY262195 AMU262193:AMU262195 AWQ262193:AWQ262195 BGM262193:BGM262195 BQI262193:BQI262195 CAE262193:CAE262195 CKA262193:CKA262195 CTW262193:CTW262195 DDS262193:DDS262195 DNO262193:DNO262195 DXK262193:DXK262195 EHG262193:EHG262195 ERC262193:ERC262195 FAY262193:FAY262195 FKU262193:FKU262195 FUQ262193:FUQ262195 GEM262193:GEM262195 GOI262193:GOI262195 GYE262193:GYE262195 HIA262193:HIA262195 HRW262193:HRW262195 IBS262193:IBS262195 ILO262193:ILO262195 IVK262193:IVK262195 JFG262193:JFG262195 JPC262193:JPC262195 JYY262193:JYY262195 KIU262193:KIU262195 KSQ262193:KSQ262195 LCM262193:LCM262195 LMI262193:LMI262195 LWE262193:LWE262195 MGA262193:MGA262195 MPW262193:MPW262195 MZS262193:MZS262195 NJO262193:NJO262195 NTK262193:NTK262195 ODG262193:ODG262195 ONC262193:ONC262195 OWY262193:OWY262195 PGU262193:PGU262195 PQQ262193:PQQ262195 QAM262193:QAM262195 QKI262193:QKI262195 QUE262193:QUE262195 REA262193:REA262195 RNW262193:RNW262195 RXS262193:RXS262195 SHO262193:SHO262195 SRK262193:SRK262195 TBG262193:TBG262195 TLC262193:TLC262195 TUY262193:TUY262195 UEU262193:UEU262195 UOQ262193:UOQ262195 UYM262193:UYM262195 VII262193:VII262195 VSE262193:VSE262195 WCA262193:WCA262195 WLW262193:WLW262195 WVS262193:WVS262195 K327729:K327731 JG327729:JG327731 TC327729:TC327731 ACY327729:ACY327731 AMU327729:AMU327731 AWQ327729:AWQ327731 BGM327729:BGM327731 BQI327729:BQI327731 CAE327729:CAE327731 CKA327729:CKA327731 CTW327729:CTW327731 DDS327729:DDS327731 DNO327729:DNO327731 DXK327729:DXK327731 EHG327729:EHG327731 ERC327729:ERC327731 FAY327729:FAY327731 FKU327729:FKU327731 FUQ327729:FUQ327731 GEM327729:GEM327731 GOI327729:GOI327731 GYE327729:GYE327731 HIA327729:HIA327731 HRW327729:HRW327731 IBS327729:IBS327731 ILO327729:ILO327731 IVK327729:IVK327731 JFG327729:JFG327731 JPC327729:JPC327731 JYY327729:JYY327731 KIU327729:KIU327731 KSQ327729:KSQ327731 LCM327729:LCM327731 LMI327729:LMI327731 LWE327729:LWE327731 MGA327729:MGA327731 MPW327729:MPW327731 MZS327729:MZS327731 NJO327729:NJO327731 NTK327729:NTK327731 ODG327729:ODG327731 ONC327729:ONC327731 OWY327729:OWY327731 PGU327729:PGU327731 PQQ327729:PQQ327731 QAM327729:QAM327731 QKI327729:QKI327731 QUE327729:QUE327731 REA327729:REA327731 RNW327729:RNW327731 RXS327729:RXS327731 SHO327729:SHO327731 SRK327729:SRK327731 TBG327729:TBG327731 TLC327729:TLC327731 TUY327729:TUY327731 UEU327729:UEU327731 UOQ327729:UOQ327731 UYM327729:UYM327731 VII327729:VII327731 VSE327729:VSE327731 WCA327729:WCA327731 WLW327729:WLW327731 WVS327729:WVS327731 K393265:K393267 JG393265:JG393267 TC393265:TC393267 ACY393265:ACY393267 AMU393265:AMU393267 AWQ393265:AWQ393267 BGM393265:BGM393267 BQI393265:BQI393267 CAE393265:CAE393267 CKA393265:CKA393267 CTW393265:CTW393267 DDS393265:DDS393267 DNO393265:DNO393267 DXK393265:DXK393267 EHG393265:EHG393267 ERC393265:ERC393267 FAY393265:FAY393267 FKU393265:FKU393267 FUQ393265:FUQ393267 GEM393265:GEM393267 GOI393265:GOI393267 GYE393265:GYE393267 HIA393265:HIA393267 HRW393265:HRW393267 IBS393265:IBS393267 ILO393265:ILO393267 IVK393265:IVK393267 JFG393265:JFG393267 JPC393265:JPC393267 JYY393265:JYY393267 KIU393265:KIU393267 KSQ393265:KSQ393267 LCM393265:LCM393267 LMI393265:LMI393267 LWE393265:LWE393267 MGA393265:MGA393267 MPW393265:MPW393267 MZS393265:MZS393267 NJO393265:NJO393267 NTK393265:NTK393267 ODG393265:ODG393267 ONC393265:ONC393267 OWY393265:OWY393267 PGU393265:PGU393267 PQQ393265:PQQ393267 QAM393265:QAM393267 QKI393265:QKI393267 QUE393265:QUE393267 REA393265:REA393267 RNW393265:RNW393267 RXS393265:RXS393267 SHO393265:SHO393267 SRK393265:SRK393267 TBG393265:TBG393267 TLC393265:TLC393267 TUY393265:TUY393267 UEU393265:UEU393267 UOQ393265:UOQ393267 UYM393265:UYM393267 VII393265:VII393267 VSE393265:VSE393267 WCA393265:WCA393267 WLW393265:WLW393267 WVS393265:WVS393267 K458801:K458803 JG458801:JG458803 TC458801:TC458803 ACY458801:ACY458803 AMU458801:AMU458803 AWQ458801:AWQ458803 BGM458801:BGM458803 BQI458801:BQI458803 CAE458801:CAE458803 CKA458801:CKA458803 CTW458801:CTW458803 DDS458801:DDS458803 DNO458801:DNO458803 DXK458801:DXK458803 EHG458801:EHG458803 ERC458801:ERC458803 FAY458801:FAY458803 FKU458801:FKU458803 FUQ458801:FUQ458803 GEM458801:GEM458803 GOI458801:GOI458803 GYE458801:GYE458803 HIA458801:HIA458803 HRW458801:HRW458803 IBS458801:IBS458803 ILO458801:ILO458803 IVK458801:IVK458803 JFG458801:JFG458803 JPC458801:JPC458803 JYY458801:JYY458803 KIU458801:KIU458803 KSQ458801:KSQ458803 LCM458801:LCM458803 LMI458801:LMI458803 LWE458801:LWE458803 MGA458801:MGA458803 MPW458801:MPW458803 MZS458801:MZS458803 NJO458801:NJO458803 NTK458801:NTK458803 ODG458801:ODG458803 ONC458801:ONC458803 OWY458801:OWY458803 PGU458801:PGU458803 PQQ458801:PQQ458803 QAM458801:QAM458803 QKI458801:QKI458803 QUE458801:QUE458803 REA458801:REA458803 RNW458801:RNW458803 RXS458801:RXS458803 SHO458801:SHO458803 SRK458801:SRK458803 TBG458801:TBG458803 TLC458801:TLC458803 TUY458801:TUY458803 UEU458801:UEU458803 UOQ458801:UOQ458803 UYM458801:UYM458803 VII458801:VII458803 VSE458801:VSE458803 WCA458801:WCA458803 WLW458801:WLW458803 WVS458801:WVS458803 K524337:K524339 JG524337:JG524339 TC524337:TC524339 ACY524337:ACY524339 AMU524337:AMU524339 AWQ524337:AWQ524339 BGM524337:BGM524339 BQI524337:BQI524339 CAE524337:CAE524339 CKA524337:CKA524339 CTW524337:CTW524339 DDS524337:DDS524339 DNO524337:DNO524339 DXK524337:DXK524339 EHG524337:EHG524339 ERC524337:ERC524339 FAY524337:FAY524339 FKU524337:FKU524339 FUQ524337:FUQ524339 GEM524337:GEM524339 GOI524337:GOI524339 GYE524337:GYE524339 HIA524337:HIA524339 HRW524337:HRW524339 IBS524337:IBS524339 ILO524337:ILO524339 IVK524337:IVK524339 JFG524337:JFG524339 JPC524337:JPC524339 JYY524337:JYY524339 KIU524337:KIU524339 KSQ524337:KSQ524339 LCM524337:LCM524339 LMI524337:LMI524339 LWE524337:LWE524339 MGA524337:MGA524339 MPW524337:MPW524339 MZS524337:MZS524339 NJO524337:NJO524339 NTK524337:NTK524339 ODG524337:ODG524339 ONC524337:ONC524339 OWY524337:OWY524339 PGU524337:PGU524339 PQQ524337:PQQ524339 QAM524337:QAM524339 QKI524337:QKI524339 QUE524337:QUE524339 REA524337:REA524339 RNW524337:RNW524339 RXS524337:RXS524339 SHO524337:SHO524339 SRK524337:SRK524339 TBG524337:TBG524339 TLC524337:TLC524339 TUY524337:TUY524339 UEU524337:UEU524339 UOQ524337:UOQ524339 UYM524337:UYM524339 VII524337:VII524339 VSE524337:VSE524339 WCA524337:WCA524339 WLW524337:WLW524339 WVS524337:WVS524339 K589873:K589875 JG589873:JG589875 TC589873:TC589875 ACY589873:ACY589875 AMU589873:AMU589875 AWQ589873:AWQ589875 BGM589873:BGM589875 BQI589873:BQI589875 CAE589873:CAE589875 CKA589873:CKA589875 CTW589873:CTW589875 DDS589873:DDS589875 DNO589873:DNO589875 DXK589873:DXK589875 EHG589873:EHG589875 ERC589873:ERC589875 FAY589873:FAY589875 FKU589873:FKU589875 FUQ589873:FUQ589875 GEM589873:GEM589875 GOI589873:GOI589875 GYE589873:GYE589875 HIA589873:HIA589875 HRW589873:HRW589875 IBS589873:IBS589875 ILO589873:ILO589875 IVK589873:IVK589875 JFG589873:JFG589875 JPC589873:JPC589875 JYY589873:JYY589875 KIU589873:KIU589875 KSQ589873:KSQ589875 LCM589873:LCM589875 LMI589873:LMI589875 LWE589873:LWE589875 MGA589873:MGA589875 MPW589873:MPW589875 MZS589873:MZS589875 NJO589873:NJO589875 NTK589873:NTK589875 ODG589873:ODG589875 ONC589873:ONC589875 OWY589873:OWY589875 PGU589873:PGU589875 PQQ589873:PQQ589875 QAM589873:QAM589875 QKI589873:QKI589875 QUE589873:QUE589875 REA589873:REA589875 RNW589873:RNW589875 RXS589873:RXS589875 SHO589873:SHO589875 SRK589873:SRK589875 TBG589873:TBG589875 TLC589873:TLC589875 TUY589873:TUY589875 UEU589873:UEU589875 UOQ589873:UOQ589875 UYM589873:UYM589875 VII589873:VII589875 VSE589873:VSE589875 WCA589873:WCA589875 WLW589873:WLW589875 WVS589873:WVS589875 K655409:K655411 JG655409:JG655411 TC655409:TC655411 ACY655409:ACY655411 AMU655409:AMU655411 AWQ655409:AWQ655411 BGM655409:BGM655411 BQI655409:BQI655411 CAE655409:CAE655411 CKA655409:CKA655411 CTW655409:CTW655411 DDS655409:DDS655411 DNO655409:DNO655411 DXK655409:DXK655411 EHG655409:EHG655411 ERC655409:ERC655411 FAY655409:FAY655411 FKU655409:FKU655411 FUQ655409:FUQ655411 GEM655409:GEM655411 GOI655409:GOI655411 GYE655409:GYE655411 HIA655409:HIA655411 HRW655409:HRW655411 IBS655409:IBS655411 ILO655409:ILO655411 IVK655409:IVK655411 JFG655409:JFG655411 JPC655409:JPC655411 JYY655409:JYY655411 KIU655409:KIU655411 KSQ655409:KSQ655411 LCM655409:LCM655411 LMI655409:LMI655411 LWE655409:LWE655411 MGA655409:MGA655411 MPW655409:MPW655411 MZS655409:MZS655411 NJO655409:NJO655411 NTK655409:NTK655411 ODG655409:ODG655411 ONC655409:ONC655411 OWY655409:OWY655411 PGU655409:PGU655411 PQQ655409:PQQ655411 QAM655409:QAM655411 QKI655409:QKI655411 QUE655409:QUE655411 REA655409:REA655411 RNW655409:RNW655411 RXS655409:RXS655411 SHO655409:SHO655411 SRK655409:SRK655411 TBG655409:TBG655411 TLC655409:TLC655411 TUY655409:TUY655411 UEU655409:UEU655411 UOQ655409:UOQ655411 UYM655409:UYM655411 VII655409:VII655411 VSE655409:VSE655411 WCA655409:WCA655411 WLW655409:WLW655411 WVS655409:WVS655411 K720945:K720947 JG720945:JG720947 TC720945:TC720947 ACY720945:ACY720947 AMU720945:AMU720947 AWQ720945:AWQ720947 BGM720945:BGM720947 BQI720945:BQI720947 CAE720945:CAE720947 CKA720945:CKA720947 CTW720945:CTW720947 DDS720945:DDS720947 DNO720945:DNO720947 DXK720945:DXK720947 EHG720945:EHG720947 ERC720945:ERC720947 FAY720945:FAY720947 FKU720945:FKU720947 FUQ720945:FUQ720947 GEM720945:GEM720947 GOI720945:GOI720947 GYE720945:GYE720947 HIA720945:HIA720947 HRW720945:HRW720947 IBS720945:IBS720947 ILO720945:ILO720947 IVK720945:IVK720947 JFG720945:JFG720947 JPC720945:JPC720947 JYY720945:JYY720947 KIU720945:KIU720947 KSQ720945:KSQ720947 LCM720945:LCM720947 LMI720945:LMI720947 LWE720945:LWE720947 MGA720945:MGA720947 MPW720945:MPW720947 MZS720945:MZS720947 NJO720945:NJO720947 NTK720945:NTK720947 ODG720945:ODG720947 ONC720945:ONC720947 OWY720945:OWY720947 PGU720945:PGU720947 PQQ720945:PQQ720947 QAM720945:QAM720947 QKI720945:QKI720947 QUE720945:QUE720947 REA720945:REA720947 RNW720945:RNW720947 RXS720945:RXS720947 SHO720945:SHO720947 SRK720945:SRK720947 TBG720945:TBG720947 TLC720945:TLC720947 TUY720945:TUY720947 UEU720945:UEU720947 UOQ720945:UOQ720947 UYM720945:UYM720947 VII720945:VII720947 VSE720945:VSE720947 WCA720945:WCA720947 WLW720945:WLW720947 WVS720945:WVS720947 K786481:K786483 JG786481:JG786483 TC786481:TC786483 ACY786481:ACY786483 AMU786481:AMU786483 AWQ786481:AWQ786483 BGM786481:BGM786483 BQI786481:BQI786483 CAE786481:CAE786483 CKA786481:CKA786483 CTW786481:CTW786483 DDS786481:DDS786483 DNO786481:DNO786483 DXK786481:DXK786483 EHG786481:EHG786483 ERC786481:ERC786483 FAY786481:FAY786483 FKU786481:FKU786483 FUQ786481:FUQ786483 GEM786481:GEM786483 GOI786481:GOI786483 GYE786481:GYE786483 HIA786481:HIA786483 HRW786481:HRW786483 IBS786481:IBS786483 ILO786481:ILO786483 IVK786481:IVK786483 JFG786481:JFG786483 JPC786481:JPC786483 JYY786481:JYY786483 KIU786481:KIU786483 KSQ786481:KSQ786483 LCM786481:LCM786483 LMI786481:LMI786483 LWE786481:LWE786483 MGA786481:MGA786483 MPW786481:MPW786483 MZS786481:MZS786483 NJO786481:NJO786483 NTK786481:NTK786483 ODG786481:ODG786483 ONC786481:ONC786483 OWY786481:OWY786483 PGU786481:PGU786483 PQQ786481:PQQ786483 QAM786481:QAM786483 QKI786481:QKI786483 QUE786481:QUE786483 REA786481:REA786483 RNW786481:RNW786483 RXS786481:RXS786483 SHO786481:SHO786483 SRK786481:SRK786483 TBG786481:TBG786483 TLC786481:TLC786483 TUY786481:TUY786483 UEU786481:UEU786483 UOQ786481:UOQ786483 UYM786481:UYM786483 VII786481:VII786483 VSE786481:VSE786483 WCA786481:WCA786483 WLW786481:WLW786483 WVS786481:WVS786483 K852017:K852019 JG852017:JG852019 TC852017:TC852019 ACY852017:ACY852019 AMU852017:AMU852019 AWQ852017:AWQ852019 BGM852017:BGM852019 BQI852017:BQI852019 CAE852017:CAE852019 CKA852017:CKA852019 CTW852017:CTW852019 DDS852017:DDS852019 DNO852017:DNO852019 DXK852017:DXK852019 EHG852017:EHG852019 ERC852017:ERC852019 FAY852017:FAY852019 FKU852017:FKU852019 FUQ852017:FUQ852019 GEM852017:GEM852019 GOI852017:GOI852019 GYE852017:GYE852019 HIA852017:HIA852019 HRW852017:HRW852019 IBS852017:IBS852019 ILO852017:ILO852019 IVK852017:IVK852019 JFG852017:JFG852019 JPC852017:JPC852019 JYY852017:JYY852019 KIU852017:KIU852019 KSQ852017:KSQ852019 LCM852017:LCM852019 LMI852017:LMI852019 LWE852017:LWE852019 MGA852017:MGA852019 MPW852017:MPW852019 MZS852017:MZS852019 NJO852017:NJO852019 NTK852017:NTK852019 ODG852017:ODG852019 ONC852017:ONC852019 OWY852017:OWY852019 PGU852017:PGU852019 PQQ852017:PQQ852019 QAM852017:QAM852019 QKI852017:QKI852019 QUE852017:QUE852019 REA852017:REA852019 RNW852017:RNW852019 RXS852017:RXS852019 SHO852017:SHO852019 SRK852017:SRK852019 TBG852017:TBG852019 TLC852017:TLC852019 TUY852017:TUY852019 UEU852017:UEU852019 UOQ852017:UOQ852019 UYM852017:UYM852019 VII852017:VII852019 VSE852017:VSE852019 WCA852017:WCA852019 WLW852017:WLW852019 WVS852017:WVS852019 K917553:K917555 JG917553:JG917555 TC917553:TC917555 ACY917553:ACY917555 AMU917553:AMU917555 AWQ917553:AWQ917555 BGM917553:BGM917555 BQI917553:BQI917555 CAE917553:CAE917555 CKA917553:CKA917555 CTW917553:CTW917555 DDS917553:DDS917555 DNO917553:DNO917555 DXK917553:DXK917555 EHG917553:EHG917555 ERC917553:ERC917555 FAY917553:FAY917555 FKU917553:FKU917555 FUQ917553:FUQ917555 GEM917553:GEM917555 GOI917553:GOI917555 GYE917553:GYE917555 HIA917553:HIA917555 HRW917553:HRW917555 IBS917553:IBS917555 ILO917553:ILO917555 IVK917553:IVK917555 JFG917553:JFG917555 JPC917553:JPC917555 JYY917553:JYY917555 KIU917553:KIU917555 KSQ917553:KSQ917555 LCM917553:LCM917555 LMI917553:LMI917555 LWE917553:LWE917555 MGA917553:MGA917555 MPW917553:MPW917555 MZS917553:MZS917555 NJO917553:NJO917555 NTK917553:NTK917555 ODG917553:ODG917555 ONC917553:ONC917555 OWY917553:OWY917555 PGU917553:PGU917555 PQQ917553:PQQ917555 QAM917553:QAM917555 QKI917553:QKI917555 QUE917553:QUE917555 REA917553:REA917555 RNW917553:RNW917555 RXS917553:RXS917555 SHO917553:SHO917555 SRK917553:SRK917555 TBG917553:TBG917555 TLC917553:TLC917555 TUY917553:TUY917555 UEU917553:UEU917555 UOQ917553:UOQ917555 UYM917553:UYM917555 VII917553:VII917555 VSE917553:VSE917555 WCA917553:WCA917555 WLW917553:WLW917555 WVS917553:WVS917555 K983089:K983091 JG983089:JG983091 TC983089:TC983091 ACY983089:ACY983091 AMU983089:AMU983091 AWQ983089:AWQ983091 BGM983089:BGM983091 BQI983089:BQI983091 CAE983089:CAE983091 CKA983089:CKA983091 CTW983089:CTW983091 DDS983089:DDS983091 DNO983089:DNO983091 DXK983089:DXK983091 EHG983089:EHG983091 ERC983089:ERC983091 FAY983089:FAY983091 FKU983089:FKU983091 FUQ983089:FUQ983091 GEM983089:GEM983091 GOI983089:GOI983091 GYE983089:GYE983091 HIA983089:HIA983091 HRW983089:HRW983091 IBS983089:IBS983091 ILO983089:ILO983091 IVK983089:IVK983091 JFG983089:JFG983091 JPC983089:JPC983091 JYY983089:JYY983091 KIU983089:KIU983091 KSQ983089:KSQ983091 LCM983089:LCM983091 LMI983089:LMI983091 LWE983089:LWE983091 MGA983089:MGA983091 MPW983089:MPW983091 MZS983089:MZS983091 NJO983089:NJO983091 NTK983089:NTK983091 ODG983089:ODG983091 ONC983089:ONC983091 OWY983089:OWY983091 PGU983089:PGU983091 PQQ983089:PQQ983091 QAM983089:QAM983091 QKI983089:QKI983091 QUE983089:QUE983091 REA983089:REA983091 RNW983089:RNW983091 RXS983089:RXS983091 SHO983089:SHO983091 SRK983089:SRK983091 TBG983089:TBG983091 TLC983089:TLC983091 TUY983089:TUY983091 UEU983089:UEU983091 UOQ983089:UOQ983091 UYM983089:UYM983091 VII983089:VII983091 VSE983089:VSE983091 WCA983089:WCA983091 WLW983089:WLW983091 WVS983089:WVS983091 K93:K94 JG93:JG94 TC93:TC94 ACY93:ACY94 AMU93:AMU94 AWQ93:AWQ94 BGM93:BGM94 BQI93:BQI94 CAE93:CAE94 CKA93:CKA94 CTW93:CTW94 DDS93:DDS94 DNO93:DNO94 DXK93:DXK94 EHG93:EHG94 ERC93:ERC94 FAY93:FAY94 FKU93:FKU94 FUQ93:FUQ94 GEM93:GEM94 GOI93:GOI94 GYE93:GYE94 HIA93:HIA94 HRW93:HRW94 IBS93:IBS94 ILO93:ILO94 IVK93:IVK94 JFG93:JFG94 JPC93:JPC94 JYY93:JYY94 KIU93:KIU94 KSQ93:KSQ94 LCM93:LCM94 LMI93:LMI94 LWE93:LWE94 MGA93:MGA94 MPW93:MPW94 MZS93:MZS94 NJO93:NJO94 NTK93:NTK94 ODG93:ODG94 ONC93:ONC94 OWY93:OWY94 PGU93:PGU94 PQQ93:PQQ94 QAM93:QAM94 QKI93:QKI94 QUE93:QUE94 REA93:REA94 RNW93:RNW94 RXS93:RXS94 SHO93:SHO94 SRK93:SRK94 TBG93:TBG94 TLC93:TLC94 TUY93:TUY94 UEU93:UEU94 UOQ93:UOQ94 UYM93:UYM94 VII93:VII94 VSE93:VSE94 WCA93:WCA94 WLW93:WLW94 WVS93:WVS94 K65629:K65630 JG65629:JG65630 TC65629:TC65630 ACY65629:ACY65630 AMU65629:AMU65630 AWQ65629:AWQ65630 BGM65629:BGM65630 BQI65629:BQI65630 CAE65629:CAE65630 CKA65629:CKA65630 CTW65629:CTW65630 DDS65629:DDS65630 DNO65629:DNO65630 DXK65629:DXK65630 EHG65629:EHG65630 ERC65629:ERC65630 FAY65629:FAY65630 FKU65629:FKU65630 FUQ65629:FUQ65630 GEM65629:GEM65630 GOI65629:GOI65630 GYE65629:GYE65630 HIA65629:HIA65630 HRW65629:HRW65630 IBS65629:IBS65630 ILO65629:ILO65630 IVK65629:IVK65630 JFG65629:JFG65630 JPC65629:JPC65630 JYY65629:JYY65630 KIU65629:KIU65630 KSQ65629:KSQ65630 LCM65629:LCM65630 LMI65629:LMI65630 LWE65629:LWE65630 MGA65629:MGA65630 MPW65629:MPW65630 MZS65629:MZS65630 NJO65629:NJO65630 NTK65629:NTK65630 ODG65629:ODG65630 ONC65629:ONC65630 OWY65629:OWY65630 PGU65629:PGU65630 PQQ65629:PQQ65630 QAM65629:QAM65630 QKI65629:QKI65630 QUE65629:QUE65630 REA65629:REA65630 RNW65629:RNW65630 RXS65629:RXS65630 SHO65629:SHO65630 SRK65629:SRK65630 TBG65629:TBG65630 TLC65629:TLC65630 TUY65629:TUY65630 UEU65629:UEU65630 UOQ65629:UOQ65630 UYM65629:UYM65630 VII65629:VII65630 VSE65629:VSE65630 WCA65629:WCA65630 WLW65629:WLW65630 WVS65629:WVS65630 K131165:K131166 JG131165:JG131166 TC131165:TC131166 ACY131165:ACY131166 AMU131165:AMU131166 AWQ131165:AWQ131166 BGM131165:BGM131166 BQI131165:BQI131166 CAE131165:CAE131166 CKA131165:CKA131166 CTW131165:CTW131166 DDS131165:DDS131166 DNO131165:DNO131166 DXK131165:DXK131166 EHG131165:EHG131166 ERC131165:ERC131166 FAY131165:FAY131166 FKU131165:FKU131166 FUQ131165:FUQ131166 GEM131165:GEM131166 GOI131165:GOI131166 GYE131165:GYE131166 HIA131165:HIA131166 HRW131165:HRW131166 IBS131165:IBS131166 ILO131165:ILO131166 IVK131165:IVK131166 JFG131165:JFG131166 JPC131165:JPC131166 JYY131165:JYY131166 KIU131165:KIU131166 KSQ131165:KSQ131166 LCM131165:LCM131166 LMI131165:LMI131166 LWE131165:LWE131166 MGA131165:MGA131166 MPW131165:MPW131166 MZS131165:MZS131166 NJO131165:NJO131166 NTK131165:NTK131166 ODG131165:ODG131166 ONC131165:ONC131166 OWY131165:OWY131166 PGU131165:PGU131166 PQQ131165:PQQ131166 QAM131165:QAM131166 QKI131165:QKI131166 QUE131165:QUE131166 REA131165:REA131166 RNW131165:RNW131166 RXS131165:RXS131166 SHO131165:SHO131166 SRK131165:SRK131166 TBG131165:TBG131166 TLC131165:TLC131166 TUY131165:TUY131166 UEU131165:UEU131166 UOQ131165:UOQ131166 UYM131165:UYM131166 VII131165:VII131166 VSE131165:VSE131166 WCA131165:WCA131166 WLW131165:WLW131166 WVS131165:WVS131166 K196701:K196702 JG196701:JG196702 TC196701:TC196702 ACY196701:ACY196702 AMU196701:AMU196702 AWQ196701:AWQ196702 BGM196701:BGM196702 BQI196701:BQI196702 CAE196701:CAE196702 CKA196701:CKA196702 CTW196701:CTW196702 DDS196701:DDS196702 DNO196701:DNO196702 DXK196701:DXK196702 EHG196701:EHG196702 ERC196701:ERC196702 FAY196701:FAY196702 FKU196701:FKU196702 FUQ196701:FUQ196702 GEM196701:GEM196702 GOI196701:GOI196702 GYE196701:GYE196702 HIA196701:HIA196702 HRW196701:HRW196702 IBS196701:IBS196702 ILO196701:ILO196702 IVK196701:IVK196702 JFG196701:JFG196702 JPC196701:JPC196702 JYY196701:JYY196702 KIU196701:KIU196702 KSQ196701:KSQ196702 LCM196701:LCM196702 LMI196701:LMI196702 LWE196701:LWE196702 MGA196701:MGA196702 MPW196701:MPW196702 MZS196701:MZS196702 NJO196701:NJO196702 NTK196701:NTK196702 ODG196701:ODG196702 ONC196701:ONC196702 OWY196701:OWY196702 PGU196701:PGU196702 PQQ196701:PQQ196702 QAM196701:QAM196702 QKI196701:QKI196702 QUE196701:QUE196702 REA196701:REA196702 RNW196701:RNW196702 RXS196701:RXS196702 SHO196701:SHO196702 SRK196701:SRK196702 TBG196701:TBG196702 TLC196701:TLC196702 TUY196701:TUY196702 UEU196701:UEU196702 UOQ196701:UOQ196702 UYM196701:UYM196702 VII196701:VII196702 VSE196701:VSE196702 WCA196701:WCA196702 WLW196701:WLW196702 WVS196701:WVS196702 K262237:K262238 JG262237:JG262238 TC262237:TC262238 ACY262237:ACY262238 AMU262237:AMU262238 AWQ262237:AWQ262238 BGM262237:BGM262238 BQI262237:BQI262238 CAE262237:CAE262238 CKA262237:CKA262238 CTW262237:CTW262238 DDS262237:DDS262238 DNO262237:DNO262238 DXK262237:DXK262238 EHG262237:EHG262238 ERC262237:ERC262238 FAY262237:FAY262238 FKU262237:FKU262238 FUQ262237:FUQ262238 GEM262237:GEM262238 GOI262237:GOI262238 GYE262237:GYE262238 HIA262237:HIA262238 HRW262237:HRW262238 IBS262237:IBS262238 ILO262237:ILO262238 IVK262237:IVK262238 JFG262237:JFG262238 JPC262237:JPC262238 JYY262237:JYY262238 KIU262237:KIU262238 KSQ262237:KSQ262238 LCM262237:LCM262238 LMI262237:LMI262238 LWE262237:LWE262238 MGA262237:MGA262238 MPW262237:MPW262238 MZS262237:MZS262238 NJO262237:NJO262238 NTK262237:NTK262238 ODG262237:ODG262238 ONC262237:ONC262238 OWY262237:OWY262238 PGU262237:PGU262238 PQQ262237:PQQ262238 QAM262237:QAM262238 QKI262237:QKI262238 QUE262237:QUE262238 REA262237:REA262238 RNW262237:RNW262238 RXS262237:RXS262238 SHO262237:SHO262238 SRK262237:SRK262238 TBG262237:TBG262238 TLC262237:TLC262238 TUY262237:TUY262238 UEU262237:UEU262238 UOQ262237:UOQ262238 UYM262237:UYM262238 VII262237:VII262238 VSE262237:VSE262238 WCA262237:WCA262238 WLW262237:WLW262238 WVS262237:WVS262238 K327773:K327774 JG327773:JG327774 TC327773:TC327774 ACY327773:ACY327774 AMU327773:AMU327774 AWQ327773:AWQ327774 BGM327773:BGM327774 BQI327773:BQI327774 CAE327773:CAE327774 CKA327773:CKA327774 CTW327773:CTW327774 DDS327773:DDS327774 DNO327773:DNO327774 DXK327773:DXK327774 EHG327773:EHG327774 ERC327773:ERC327774 FAY327773:FAY327774 FKU327773:FKU327774 FUQ327773:FUQ327774 GEM327773:GEM327774 GOI327773:GOI327774 GYE327773:GYE327774 HIA327773:HIA327774 HRW327773:HRW327774 IBS327773:IBS327774 ILO327773:ILO327774 IVK327773:IVK327774 JFG327773:JFG327774 JPC327773:JPC327774 JYY327773:JYY327774 KIU327773:KIU327774 KSQ327773:KSQ327774 LCM327773:LCM327774 LMI327773:LMI327774 LWE327773:LWE327774 MGA327773:MGA327774 MPW327773:MPW327774 MZS327773:MZS327774 NJO327773:NJO327774 NTK327773:NTK327774 ODG327773:ODG327774 ONC327773:ONC327774 OWY327773:OWY327774 PGU327773:PGU327774 PQQ327773:PQQ327774 QAM327773:QAM327774 QKI327773:QKI327774 QUE327773:QUE327774 REA327773:REA327774 RNW327773:RNW327774 RXS327773:RXS327774 SHO327773:SHO327774 SRK327773:SRK327774 TBG327773:TBG327774 TLC327773:TLC327774 TUY327773:TUY327774 UEU327773:UEU327774 UOQ327773:UOQ327774 UYM327773:UYM327774 VII327773:VII327774 VSE327773:VSE327774 WCA327773:WCA327774 WLW327773:WLW327774 WVS327773:WVS327774 K393309:K393310 JG393309:JG393310 TC393309:TC393310 ACY393309:ACY393310 AMU393309:AMU393310 AWQ393309:AWQ393310 BGM393309:BGM393310 BQI393309:BQI393310 CAE393309:CAE393310 CKA393309:CKA393310 CTW393309:CTW393310 DDS393309:DDS393310 DNO393309:DNO393310 DXK393309:DXK393310 EHG393309:EHG393310 ERC393309:ERC393310 FAY393309:FAY393310 FKU393309:FKU393310 FUQ393309:FUQ393310 GEM393309:GEM393310 GOI393309:GOI393310 GYE393309:GYE393310 HIA393309:HIA393310 HRW393309:HRW393310 IBS393309:IBS393310 ILO393309:ILO393310 IVK393309:IVK393310 JFG393309:JFG393310 JPC393309:JPC393310 JYY393309:JYY393310 KIU393309:KIU393310 KSQ393309:KSQ393310 LCM393309:LCM393310 LMI393309:LMI393310 LWE393309:LWE393310 MGA393309:MGA393310 MPW393309:MPW393310 MZS393309:MZS393310 NJO393309:NJO393310 NTK393309:NTK393310 ODG393309:ODG393310 ONC393309:ONC393310 OWY393309:OWY393310 PGU393309:PGU393310 PQQ393309:PQQ393310 QAM393309:QAM393310 QKI393309:QKI393310 QUE393309:QUE393310 REA393309:REA393310 RNW393309:RNW393310 RXS393309:RXS393310 SHO393309:SHO393310 SRK393309:SRK393310 TBG393309:TBG393310 TLC393309:TLC393310 TUY393309:TUY393310 UEU393309:UEU393310 UOQ393309:UOQ393310 UYM393309:UYM393310 VII393309:VII393310 VSE393309:VSE393310 WCA393309:WCA393310 WLW393309:WLW393310 WVS393309:WVS393310 K458845:K458846 JG458845:JG458846 TC458845:TC458846 ACY458845:ACY458846 AMU458845:AMU458846 AWQ458845:AWQ458846 BGM458845:BGM458846 BQI458845:BQI458846 CAE458845:CAE458846 CKA458845:CKA458846 CTW458845:CTW458846 DDS458845:DDS458846 DNO458845:DNO458846 DXK458845:DXK458846 EHG458845:EHG458846 ERC458845:ERC458846 FAY458845:FAY458846 FKU458845:FKU458846 FUQ458845:FUQ458846 GEM458845:GEM458846 GOI458845:GOI458846 GYE458845:GYE458846 HIA458845:HIA458846 HRW458845:HRW458846 IBS458845:IBS458846 ILO458845:ILO458846 IVK458845:IVK458846 JFG458845:JFG458846 JPC458845:JPC458846 JYY458845:JYY458846 KIU458845:KIU458846 KSQ458845:KSQ458846 LCM458845:LCM458846 LMI458845:LMI458846 LWE458845:LWE458846 MGA458845:MGA458846 MPW458845:MPW458846 MZS458845:MZS458846 NJO458845:NJO458846 NTK458845:NTK458846 ODG458845:ODG458846 ONC458845:ONC458846 OWY458845:OWY458846 PGU458845:PGU458846 PQQ458845:PQQ458846 QAM458845:QAM458846 QKI458845:QKI458846 QUE458845:QUE458846 REA458845:REA458846 RNW458845:RNW458846 RXS458845:RXS458846 SHO458845:SHO458846 SRK458845:SRK458846 TBG458845:TBG458846 TLC458845:TLC458846 TUY458845:TUY458846 UEU458845:UEU458846 UOQ458845:UOQ458846 UYM458845:UYM458846 VII458845:VII458846 VSE458845:VSE458846 WCA458845:WCA458846 WLW458845:WLW458846 WVS458845:WVS458846 K524381:K524382 JG524381:JG524382 TC524381:TC524382 ACY524381:ACY524382 AMU524381:AMU524382 AWQ524381:AWQ524382 BGM524381:BGM524382 BQI524381:BQI524382 CAE524381:CAE524382 CKA524381:CKA524382 CTW524381:CTW524382 DDS524381:DDS524382 DNO524381:DNO524382 DXK524381:DXK524382 EHG524381:EHG524382 ERC524381:ERC524382 FAY524381:FAY524382 FKU524381:FKU524382 FUQ524381:FUQ524382 GEM524381:GEM524382 GOI524381:GOI524382 GYE524381:GYE524382 HIA524381:HIA524382 HRW524381:HRW524382 IBS524381:IBS524382 ILO524381:ILO524382 IVK524381:IVK524382 JFG524381:JFG524382 JPC524381:JPC524382 JYY524381:JYY524382 KIU524381:KIU524382 KSQ524381:KSQ524382 LCM524381:LCM524382 LMI524381:LMI524382 LWE524381:LWE524382 MGA524381:MGA524382 MPW524381:MPW524382 MZS524381:MZS524382 NJO524381:NJO524382 NTK524381:NTK524382 ODG524381:ODG524382 ONC524381:ONC524382 OWY524381:OWY524382 PGU524381:PGU524382 PQQ524381:PQQ524382 QAM524381:QAM524382 QKI524381:QKI524382 QUE524381:QUE524382 REA524381:REA524382 RNW524381:RNW524382 RXS524381:RXS524382 SHO524381:SHO524382 SRK524381:SRK524382 TBG524381:TBG524382 TLC524381:TLC524382 TUY524381:TUY524382 UEU524381:UEU524382 UOQ524381:UOQ524382 UYM524381:UYM524382 VII524381:VII524382 VSE524381:VSE524382 WCA524381:WCA524382 WLW524381:WLW524382 WVS524381:WVS524382 K589917:K589918 JG589917:JG589918 TC589917:TC589918 ACY589917:ACY589918 AMU589917:AMU589918 AWQ589917:AWQ589918 BGM589917:BGM589918 BQI589917:BQI589918 CAE589917:CAE589918 CKA589917:CKA589918 CTW589917:CTW589918 DDS589917:DDS589918 DNO589917:DNO589918 DXK589917:DXK589918 EHG589917:EHG589918 ERC589917:ERC589918 FAY589917:FAY589918 FKU589917:FKU589918 FUQ589917:FUQ589918 GEM589917:GEM589918 GOI589917:GOI589918 GYE589917:GYE589918 HIA589917:HIA589918 HRW589917:HRW589918 IBS589917:IBS589918 ILO589917:ILO589918 IVK589917:IVK589918 JFG589917:JFG589918 JPC589917:JPC589918 JYY589917:JYY589918 KIU589917:KIU589918 KSQ589917:KSQ589918 LCM589917:LCM589918 LMI589917:LMI589918 LWE589917:LWE589918 MGA589917:MGA589918 MPW589917:MPW589918 MZS589917:MZS589918 NJO589917:NJO589918 NTK589917:NTK589918 ODG589917:ODG589918 ONC589917:ONC589918 OWY589917:OWY589918 PGU589917:PGU589918 PQQ589917:PQQ589918 QAM589917:QAM589918 QKI589917:QKI589918 QUE589917:QUE589918 REA589917:REA589918 RNW589917:RNW589918 RXS589917:RXS589918 SHO589917:SHO589918 SRK589917:SRK589918 TBG589917:TBG589918 TLC589917:TLC589918 TUY589917:TUY589918 UEU589917:UEU589918 UOQ589917:UOQ589918 UYM589917:UYM589918 VII589917:VII589918 VSE589917:VSE589918 WCA589917:WCA589918 WLW589917:WLW589918 WVS589917:WVS589918 K655453:K655454 JG655453:JG655454 TC655453:TC655454 ACY655453:ACY655454 AMU655453:AMU655454 AWQ655453:AWQ655454 BGM655453:BGM655454 BQI655453:BQI655454 CAE655453:CAE655454 CKA655453:CKA655454 CTW655453:CTW655454 DDS655453:DDS655454 DNO655453:DNO655454 DXK655453:DXK655454 EHG655453:EHG655454 ERC655453:ERC655454 FAY655453:FAY655454 FKU655453:FKU655454 FUQ655453:FUQ655454 GEM655453:GEM655454 GOI655453:GOI655454 GYE655453:GYE655454 HIA655453:HIA655454 HRW655453:HRW655454 IBS655453:IBS655454 ILO655453:ILO655454 IVK655453:IVK655454 JFG655453:JFG655454 JPC655453:JPC655454 JYY655453:JYY655454 KIU655453:KIU655454 KSQ655453:KSQ655454 LCM655453:LCM655454 LMI655453:LMI655454 LWE655453:LWE655454 MGA655453:MGA655454 MPW655453:MPW655454 MZS655453:MZS655454 NJO655453:NJO655454 NTK655453:NTK655454 ODG655453:ODG655454 ONC655453:ONC655454 OWY655453:OWY655454 PGU655453:PGU655454 PQQ655453:PQQ655454 QAM655453:QAM655454 QKI655453:QKI655454 QUE655453:QUE655454 REA655453:REA655454 RNW655453:RNW655454 RXS655453:RXS655454 SHO655453:SHO655454 SRK655453:SRK655454 TBG655453:TBG655454 TLC655453:TLC655454 TUY655453:TUY655454 UEU655453:UEU655454 UOQ655453:UOQ655454 UYM655453:UYM655454 VII655453:VII655454 VSE655453:VSE655454 WCA655453:WCA655454 WLW655453:WLW655454 WVS655453:WVS655454 K720989:K720990 JG720989:JG720990 TC720989:TC720990 ACY720989:ACY720990 AMU720989:AMU720990 AWQ720989:AWQ720990 BGM720989:BGM720990 BQI720989:BQI720990 CAE720989:CAE720990 CKA720989:CKA720990 CTW720989:CTW720990 DDS720989:DDS720990 DNO720989:DNO720990 DXK720989:DXK720990 EHG720989:EHG720990 ERC720989:ERC720990 FAY720989:FAY720990 FKU720989:FKU720990 FUQ720989:FUQ720990 GEM720989:GEM720990 GOI720989:GOI720990 GYE720989:GYE720990 HIA720989:HIA720990 HRW720989:HRW720990 IBS720989:IBS720990 ILO720989:ILO720990 IVK720989:IVK720990 JFG720989:JFG720990 JPC720989:JPC720990 JYY720989:JYY720990 KIU720989:KIU720990 KSQ720989:KSQ720990 LCM720989:LCM720990 LMI720989:LMI720990 LWE720989:LWE720990 MGA720989:MGA720990 MPW720989:MPW720990 MZS720989:MZS720990 NJO720989:NJO720990 NTK720989:NTK720990 ODG720989:ODG720990 ONC720989:ONC720990 OWY720989:OWY720990 PGU720989:PGU720990 PQQ720989:PQQ720990 QAM720989:QAM720990 QKI720989:QKI720990 QUE720989:QUE720990 REA720989:REA720990 RNW720989:RNW720990 RXS720989:RXS720990 SHO720989:SHO720990 SRK720989:SRK720990 TBG720989:TBG720990 TLC720989:TLC720990 TUY720989:TUY720990 UEU720989:UEU720990 UOQ720989:UOQ720990 UYM720989:UYM720990 VII720989:VII720990 VSE720989:VSE720990 WCA720989:WCA720990 WLW720989:WLW720990 WVS720989:WVS720990 K786525:K786526 JG786525:JG786526 TC786525:TC786526 ACY786525:ACY786526 AMU786525:AMU786526 AWQ786525:AWQ786526 BGM786525:BGM786526 BQI786525:BQI786526 CAE786525:CAE786526 CKA786525:CKA786526 CTW786525:CTW786526 DDS786525:DDS786526 DNO786525:DNO786526 DXK786525:DXK786526 EHG786525:EHG786526 ERC786525:ERC786526 FAY786525:FAY786526 FKU786525:FKU786526 FUQ786525:FUQ786526 GEM786525:GEM786526 GOI786525:GOI786526 GYE786525:GYE786526 HIA786525:HIA786526 HRW786525:HRW786526 IBS786525:IBS786526 ILO786525:ILO786526 IVK786525:IVK786526 JFG786525:JFG786526 JPC786525:JPC786526 JYY786525:JYY786526 KIU786525:KIU786526 KSQ786525:KSQ786526 LCM786525:LCM786526 LMI786525:LMI786526 LWE786525:LWE786526 MGA786525:MGA786526 MPW786525:MPW786526 MZS786525:MZS786526 NJO786525:NJO786526 NTK786525:NTK786526 ODG786525:ODG786526 ONC786525:ONC786526 OWY786525:OWY786526 PGU786525:PGU786526 PQQ786525:PQQ786526 QAM786525:QAM786526 QKI786525:QKI786526 QUE786525:QUE786526 REA786525:REA786526 RNW786525:RNW786526 RXS786525:RXS786526 SHO786525:SHO786526 SRK786525:SRK786526 TBG786525:TBG786526 TLC786525:TLC786526 TUY786525:TUY786526 UEU786525:UEU786526 UOQ786525:UOQ786526 UYM786525:UYM786526 VII786525:VII786526 VSE786525:VSE786526 WCA786525:WCA786526 WLW786525:WLW786526 WVS786525:WVS786526 K852061:K852062 JG852061:JG852062 TC852061:TC852062 ACY852061:ACY852062 AMU852061:AMU852062 AWQ852061:AWQ852062 BGM852061:BGM852062 BQI852061:BQI852062 CAE852061:CAE852062 CKA852061:CKA852062 CTW852061:CTW852062 DDS852061:DDS852062 DNO852061:DNO852062 DXK852061:DXK852062 EHG852061:EHG852062 ERC852061:ERC852062 FAY852061:FAY852062 FKU852061:FKU852062 FUQ852061:FUQ852062 GEM852061:GEM852062 GOI852061:GOI852062 GYE852061:GYE852062 HIA852061:HIA852062 HRW852061:HRW852062 IBS852061:IBS852062 ILO852061:ILO852062 IVK852061:IVK852062 JFG852061:JFG852062 JPC852061:JPC852062 JYY852061:JYY852062 KIU852061:KIU852062 KSQ852061:KSQ852062 LCM852061:LCM852062 LMI852061:LMI852062 LWE852061:LWE852062 MGA852061:MGA852062 MPW852061:MPW852062 MZS852061:MZS852062 NJO852061:NJO852062 NTK852061:NTK852062 ODG852061:ODG852062 ONC852061:ONC852062 OWY852061:OWY852062 PGU852061:PGU852062 PQQ852061:PQQ852062 QAM852061:QAM852062 QKI852061:QKI852062 QUE852061:QUE852062 REA852061:REA852062 RNW852061:RNW852062 RXS852061:RXS852062 SHO852061:SHO852062 SRK852061:SRK852062 TBG852061:TBG852062 TLC852061:TLC852062 TUY852061:TUY852062 UEU852061:UEU852062 UOQ852061:UOQ852062 UYM852061:UYM852062 VII852061:VII852062 VSE852061:VSE852062 WCA852061:WCA852062 WLW852061:WLW852062 WVS852061:WVS852062 K917597:K917598 JG917597:JG917598 TC917597:TC917598 ACY917597:ACY917598 AMU917597:AMU917598 AWQ917597:AWQ917598 BGM917597:BGM917598 BQI917597:BQI917598 CAE917597:CAE917598 CKA917597:CKA917598 CTW917597:CTW917598 DDS917597:DDS917598 DNO917597:DNO917598 DXK917597:DXK917598 EHG917597:EHG917598 ERC917597:ERC917598 FAY917597:FAY917598 FKU917597:FKU917598 FUQ917597:FUQ917598 GEM917597:GEM917598 GOI917597:GOI917598 GYE917597:GYE917598 HIA917597:HIA917598 HRW917597:HRW917598 IBS917597:IBS917598 ILO917597:ILO917598 IVK917597:IVK917598 JFG917597:JFG917598 JPC917597:JPC917598 JYY917597:JYY917598 KIU917597:KIU917598 KSQ917597:KSQ917598 LCM917597:LCM917598 LMI917597:LMI917598 LWE917597:LWE917598 MGA917597:MGA917598 MPW917597:MPW917598 MZS917597:MZS917598 NJO917597:NJO917598 NTK917597:NTK917598 ODG917597:ODG917598 ONC917597:ONC917598 OWY917597:OWY917598 PGU917597:PGU917598 PQQ917597:PQQ917598 QAM917597:QAM917598 QKI917597:QKI917598 QUE917597:QUE917598 REA917597:REA917598 RNW917597:RNW917598 RXS917597:RXS917598 SHO917597:SHO917598 SRK917597:SRK917598 TBG917597:TBG917598 TLC917597:TLC917598 TUY917597:TUY917598 UEU917597:UEU917598 UOQ917597:UOQ917598 UYM917597:UYM917598 VII917597:VII917598 VSE917597:VSE917598 WCA917597:WCA917598 WLW917597:WLW917598 WVS917597:WVS917598 K983133:K983134 JG983133:JG983134 TC983133:TC983134 ACY983133:ACY983134 AMU983133:AMU983134 AWQ983133:AWQ983134 BGM983133:BGM983134 BQI983133:BQI983134 CAE983133:CAE983134 CKA983133:CKA983134 CTW983133:CTW983134 DDS983133:DDS983134 DNO983133:DNO983134 DXK983133:DXK983134 EHG983133:EHG983134 ERC983133:ERC983134 FAY983133:FAY983134 FKU983133:FKU983134 FUQ983133:FUQ983134 GEM983133:GEM983134 GOI983133:GOI983134 GYE983133:GYE983134 HIA983133:HIA983134 HRW983133:HRW983134 IBS983133:IBS983134 ILO983133:ILO983134 IVK983133:IVK983134 JFG983133:JFG983134 JPC983133:JPC983134 JYY983133:JYY983134 KIU983133:KIU983134 KSQ983133:KSQ983134 LCM983133:LCM983134 LMI983133:LMI983134 LWE983133:LWE983134 MGA983133:MGA983134 MPW983133:MPW983134 MZS983133:MZS983134 NJO983133:NJO983134 NTK983133:NTK983134 ODG983133:ODG983134 ONC983133:ONC983134 OWY983133:OWY983134 PGU983133:PGU983134 PQQ983133:PQQ983134 QAM983133:QAM983134 QKI983133:QKI983134 QUE983133:QUE983134 REA983133:REA983134 RNW983133:RNW983134 RXS983133:RXS983134 SHO983133:SHO983134 SRK983133:SRK983134 TBG983133:TBG983134 TLC983133:TLC983134 TUY983133:TUY983134 UEU983133:UEU983134 UOQ983133:UOQ983134 UYM983133:UYM983134 VII983133:VII983134 VSE983133:VSE983134 WCA983133:WCA983134 WLW983133:WLW983134 WVS983133:WVS983134 K25 JG25 TC25 ACY25 AMU25 AWQ25 BGM25 BQI25 CAE25 CKA25 CTW25 DDS25 DNO25 DXK25 EHG25 ERC25 FAY25 FKU25 FUQ25 GEM25 GOI25 GYE25 HIA25 HRW25 IBS25 ILO25 IVK25 JFG25 JPC25 JYY25 KIU25 KSQ25 LCM25 LMI25 LWE25 MGA25 MPW25 MZS25 NJO25 NTK25 ODG25 ONC25 OWY25 PGU25 PQQ25 QAM25 QKI25 QUE25 REA25 RNW25 RXS25 SHO25 SRK25 TBG25 TLC25 TUY25 UEU25 UOQ25 UYM25 VII25 VSE25 WCA25 WLW25 WVS25 K65561 JG65561 TC65561 ACY65561 AMU65561 AWQ65561 BGM65561 BQI65561 CAE65561 CKA65561 CTW65561 DDS65561 DNO65561 DXK65561 EHG65561 ERC65561 FAY65561 FKU65561 FUQ65561 GEM65561 GOI65561 GYE65561 HIA65561 HRW65561 IBS65561 ILO65561 IVK65561 JFG65561 JPC65561 JYY65561 KIU65561 KSQ65561 LCM65561 LMI65561 LWE65561 MGA65561 MPW65561 MZS65561 NJO65561 NTK65561 ODG65561 ONC65561 OWY65561 PGU65561 PQQ65561 QAM65561 QKI65561 QUE65561 REA65561 RNW65561 RXS65561 SHO65561 SRK65561 TBG65561 TLC65561 TUY65561 UEU65561 UOQ65561 UYM65561 VII65561 VSE65561 WCA65561 WLW65561 WVS65561 K131097 JG131097 TC131097 ACY131097 AMU131097 AWQ131097 BGM131097 BQI131097 CAE131097 CKA131097 CTW131097 DDS131097 DNO131097 DXK131097 EHG131097 ERC131097 FAY131097 FKU131097 FUQ131097 GEM131097 GOI131097 GYE131097 HIA131097 HRW131097 IBS131097 ILO131097 IVK131097 JFG131097 JPC131097 JYY131097 KIU131097 KSQ131097 LCM131097 LMI131097 LWE131097 MGA131097 MPW131097 MZS131097 NJO131097 NTK131097 ODG131097 ONC131097 OWY131097 PGU131097 PQQ131097 QAM131097 QKI131097 QUE131097 REA131097 RNW131097 RXS131097 SHO131097 SRK131097 TBG131097 TLC131097 TUY131097 UEU131097 UOQ131097 UYM131097 VII131097 VSE131097 WCA131097 WLW131097 WVS131097 K196633 JG196633 TC196633 ACY196633 AMU196633 AWQ196633 BGM196633 BQI196633 CAE196633 CKA196633 CTW196633 DDS196633 DNO196633 DXK196633 EHG196633 ERC196633 FAY196633 FKU196633 FUQ196633 GEM196633 GOI196633 GYE196633 HIA196633 HRW196633 IBS196633 ILO196633 IVK196633 JFG196633 JPC196633 JYY196633 KIU196633 KSQ196633 LCM196633 LMI196633 LWE196633 MGA196633 MPW196633 MZS196633 NJO196633 NTK196633 ODG196633 ONC196633 OWY196633 PGU196633 PQQ196633 QAM196633 QKI196633 QUE196633 REA196633 RNW196633 RXS196633 SHO196633 SRK196633 TBG196633 TLC196633 TUY196633 UEU196633 UOQ196633 UYM196633 VII196633 VSE196633 WCA196633 WLW196633 WVS196633 K262169 JG262169 TC262169 ACY262169 AMU262169 AWQ262169 BGM262169 BQI262169 CAE262169 CKA262169 CTW262169 DDS262169 DNO262169 DXK262169 EHG262169 ERC262169 FAY262169 FKU262169 FUQ262169 GEM262169 GOI262169 GYE262169 HIA262169 HRW262169 IBS262169 ILO262169 IVK262169 JFG262169 JPC262169 JYY262169 KIU262169 KSQ262169 LCM262169 LMI262169 LWE262169 MGA262169 MPW262169 MZS262169 NJO262169 NTK262169 ODG262169 ONC262169 OWY262169 PGU262169 PQQ262169 QAM262169 QKI262169 QUE262169 REA262169 RNW262169 RXS262169 SHO262169 SRK262169 TBG262169 TLC262169 TUY262169 UEU262169 UOQ262169 UYM262169 VII262169 VSE262169 WCA262169 WLW262169 WVS262169 K327705 JG327705 TC327705 ACY327705 AMU327705 AWQ327705 BGM327705 BQI327705 CAE327705 CKA327705 CTW327705 DDS327705 DNO327705 DXK327705 EHG327705 ERC327705 FAY327705 FKU327705 FUQ327705 GEM327705 GOI327705 GYE327705 HIA327705 HRW327705 IBS327705 ILO327705 IVK327705 JFG327705 JPC327705 JYY327705 KIU327705 KSQ327705 LCM327705 LMI327705 LWE327705 MGA327705 MPW327705 MZS327705 NJO327705 NTK327705 ODG327705 ONC327705 OWY327705 PGU327705 PQQ327705 QAM327705 QKI327705 QUE327705 REA327705 RNW327705 RXS327705 SHO327705 SRK327705 TBG327705 TLC327705 TUY327705 UEU327705 UOQ327705 UYM327705 VII327705 VSE327705 WCA327705 WLW327705 WVS327705 K393241 JG393241 TC393241 ACY393241 AMU393241 AWQ393241 BGM393241 BQI393241 CAE393241 CKA393241 CTW393241 DDS393241 DNO393241 DXK393241 EHG393241 ERC393241 FAY393241 FKU393241 FUQ393241 GEM393241 GOI393241 GYE393241 HIA393241 HRW393241 IBS393241 ILO393241 IVK393241 JFG393241 JPC393241 JYY393241 KIU393241 KSQ393241 LCM393241 LMI393241 LWE393241 MGA393241 MPW393241 MZS393241 NJO393241 NTK393241 ODG393241 ONC393241 OWY393241 PGU393241 PQQ393241 QAM393241 QKI393241 QUE393241 REA393241 RNW393241 RXS393241 SHO393241 SRK393241 TBG393241 TLC393241 TUY393241 UEU393241 UOQ393241 UYM393241 VII393241 VSE393241 WCA393241 WLW393241 WVS393241 K458777 JG458777 TC458777 ACY458777 AMU458777 AWQ458777 BGM458777 BQI458777 CAE458777 CKA458777 CTW458777 DDS458777 DNO458777 DXK458777 EHG458777 ERC458777 FAY458777 FKU458777 FUQ458777 GEM458777 GOI458777 GYE458777 HIA458777 HRW458777 IBS458777 ILO458777 IVK458777 JFG458777 JPC458777 JYY458777 KIU458777 KSQ458777 LCM458777 LMI458777 LWE458777 MGA458777 MPW458777 MZS458777 NJO458777 NTK458777 ODG458777 ONC458777 OWY458777 PGU458777 PQQ458777 QAM458777 QKI458777 QUE458777 REA458777 RNW458777 RXS458777 SHO458777 SRK458777 TBG458777 TLC458777 TUY458777 UEU458777 UOQ458777 UYM458777 VII458777 VSE458777 WCA458777 WLW458777 WVS458777 K524313 JG524313 TC524313 ACY524313 AMU524313 AWQ524313 BGM524313 BQI524313 CAE524313 CKA524313 CTW524313 DDS524313 DNO524313 DXK524313 EHG524313 ERC524313 FAY524313 FKU524313 FUQ524313 GEM524313 GOI524313 GYE524313 HIA524313 HRW524313 IBS524313 ILO524313 IVK524313 JFG524313 JPC524313 JYY524313 KIU524313 KSQ524313 LCM524313 LMI524313 LWE524313 MGA524313 MPW524313 MZS524313 NJO524313 NTK524313 ODG524313 ONC524313 OWY524313 PGU524313 PQQ524313 QAM524313 QKI524313 QUE524313 REA524313 RNW524313 RXS524313 SHO524313 SRK524313 TBG524313 TLC524313 TUY524313 UEU524313 UOQ524313 UYM524313 VII524313 VSE524313 WCA524313 WLW524313 WVS524313 K589849 JG589849 TC589849 ACY589849 AMU589849 AWQ589849 BGM589849 BQI589849 CAE589849 CKA589849 CTW589849 DDS589849 DNO589849 DXK589849 EHG589849 ERC589849 FAY589849 FKU589849 FUQ589849 GEM589849 GOI589849 GYE589849 HIA589849 HRW589849 IBS589849 ILO589849 IVK589849 JFG589849 JPC589849 JYY589849 KIU589849 KSQ589849 LCM589849 LMI589849 LWE589849 MGA589849 MPW589849 MZS589849 NJO589849 NTK589849 ODG589849 ONC589849 OWY589849 PGU589849 PQQ589849 QAM589849 QKI589849 QUE589849 REA589849 RNW589849 RXS589849 SHO589849 SRK589849 TBG589849 TLC589849 TUY589849 UEU589849 UOQ589849 UYM589849 VII589849 VSE589849 WCA589849 WLW589849 WVS589849 K655385 JG655385 TC655385 ACY655385 AMU655385 AWQ655385 BGM655385 BQI655385 CAE655385 CKA655385 CTW655385 DDS655385 DNO655385 DXK655385 EHG655385 ERC655385 FAY655385 FKU655385 FUQ655385 GEM655385 GOI655385 GYE655385 HIA655385 HRW655385 IBS655385 ILO655385 IVK655385 JFG655385 JPC655385 JYY655385 KIU655385 KSQ655385 LCM655385 LMI655385 LWE655385 MGA655385 MPW655385 MZS655385 NJO655385 NTK655385 ODG655385 ONC655385 OWY655385 PGU655385 PQQ655385 QAM655385 QKI655385 QUE655385 REA655385 RNW655385 RXS655385 SHO655385 SRK655385 TBG655385 TLC655385 TUY655385 UEU655385 UOQ655385 UYM655385 VII655385 VSE655385 WCA655385 WLW655385 WVS655385 K720921 JG720921 TC720921 ACY720921 AMU720921 AWQ720921 BGM720921 BQI720921 CAE720921 CKA720921 CTW720921 DDS720921 DNO720921 DXK720921 EHG720921 ERC720921 FAY720921 FKU720921 FUQ720921 GEM720921 GOI720921 GYE720921 HIA720921 HRW720921 IBS720921 ILO720921 IVK720921 JFG720921 JPC720921 JYY720921 KIU720921 KSQ720921 LCM720921 LMI720921 LWE720921 MGA720921 MPW720921 MZS720921 NJO720921 NTK720921 ODG720921 ONC720921 OWY720921 PGU720921 PQQ720921 QAM720921 QKI720921 QUE720921 REA720921 RNW720921 RXS720921 SHO720921 SRK720921 TBG720921 TLC720921 TUY720921 UEU720921 UOQ720921 UYM720921 VII720921 VSE720921 WCA720921 WLW720921 WVS720921 K786457 JG786457 TC786457 ACY786457 AMU786457 AWQ786457 BGM786457 BQI786457 CAE786457 CKA786457 CTW786457 DDS786457 DNO786457 DXK786457 EHG786457 ERC786457 FAY786457 FKU786457 FUQ786457 GEM786457 GOI786457 GYE786457 HIA786457 HRW786457 IBS786457 ILO786457 IVK786457 JFG786457 JPC786457 JYY786457 KIU786457 KSQ786457 LCM786457 LMI786457 LWE786457 MGA786457 MPW786457 MZS786457 NJO786457 NTK786457 ODG786457 ONC786457 OWY786457 PGU786457 PQQ786457 QAM786457 QKI786457 QUE786457 REA786457 RNW786457 RXS786457 SHO786457 SRK786457 TBG786457 TLC786457 TUY786457 UEU786457 UOQ786457 UYM786457 VII786457 VSE786457 WCA786457 WLW786457 WVS786457 K851993 JG851993 TC851993 ACY851993 AMU851993 AWQ851993 BGM851993 BQI851993 CAE851993 CKA851993 CTW851993 DDS851993 DNO851993 DXK851993 EHG851993 ERC851993 FAY851993 FKU851993 FUQ851993 GEM851993 GOI851993 GYE851993 HIA851993 HRW851993 IBS851993 ILO851993 IVK851993 JFG851993 JPC851993 JYY851993 KIU851993 KSQ851993 LCM851993 LMI851993 LWE851993 MGA851993 MPW851993 MZS851993 NJO851993 NTK851993 ODG851993 ONC851993 OWY851993 PGU851993 PQQ851993 QAM851993 QKI851993 QUE851993 REA851993 RNW851993 RXS851993 SHO851993 SRK851993 TBG851993 TLC851993 TUY851993 UEU851993 UOQ851993 UYM851993 VII851993 VSE851993 WCA851993 WLW851993 WVS851993 K917529 JG917529 TC917529 ACY917529 AMU917529 AWQ917529 BGM917529 BQI917529 CAE917529 CKA917529 CTW917529 DDS917529 DNO917529 DXK917529 EHG917529 ERC917529 FAY917529 FKU917529 FUQ917529 GEM917529 GOI917529 GYE917529 HIA917529 HRW917529 IBS917529 ILO917529 IVK917529 JFG917529 JPC917529 JYY917529 KIU917529 KSQ917529 LCM917529 LMI917529 LWE917529 MGA917529 MPW917529 MZS917529 NJO917529 NTK917529 ODG917529 ONC917529 OWY917529 PGU917529 PQQ917529 QAM917529 QKI917529 QUE917529 REA917529 RNW917529 RXS917529 SHO917529 SRK917529 TBG917529 TLC917529 TUY917529 UEU917529 UOQ917529 UYM917529 VII917529 VSE917529 WCA917529 WLW917529 WVS917529 K983065 JG983065 TC983065 ACY983065 AMU983065 AWQ983065 BGM983065 BQI983065 CAE983065 CKA983065 CTW983065 DDS983065 DNO983065 DXK983065 EHG983065 ERC983065 FAY983065 FKU983065 FUQ983065 GEM983065 GOI983065 GYE983065 HIA983065 HRW983065 IBS983065 ILO983065 IVK983065 JFG983065 JPC983065 JYY983065 KIU983065 KSQ983065 LCM983065 LMI983065 LWE983065 MGA983065 MPW983065 MZS983065 NJO983065 NTK983065 ODG983065 ONC983065 OWY983065 PGU983065 PQQ983065 QAM983065 QKI983065 QUE983065 REA983065 RNW983065 RXS983065 SHO983065 SRK983065 TBG983065 TLC983065 TUY983065 UEU983065 UOQ983065 UYM983065 VII983065 VSE983065 WCA983065 WLW983065 WVS983065 L13:L27 JH13:JH27 TD13:TD27 ACZ13:ACZ27 AMV13:AMV27 AWR13:AWR27 BGN13:BGN27 BQJ13:BQJ27 CAF13:CAF27 CKB13:CKB27 CTX13:CTX27 DDT13:DDT27 DNP13:DNP27 DXL13:DXL27 EHH13:EHH27 ERD13:ERD27 FAZ13:FAZ27 FKV13:FKV27 FUR13:FUR27 GEN13:GEN27 GOJ13:GOJ27 GYF13:GYF27 HIB13:HIB27 HRX13:HRX27 IBT13:IBT27 ILP13:ILP27 IVL13:IVL27 JFH13:JFH27 JPD13:JPD27 JYZ13:JYZ27 KIV13:KIV27 KSR13:KSR27 LCN13:LCN27 LMJ13:LMJ27 LWF13:LWF27 MGB13:MGB27 MPX13:MPX27 MZT13:MZT27 NJP13:NJP27 NTL13:NTL27 ODH13:ODH27 OND13:OND27 OWZ13:OWZ27 PGV13:PGV27 PQR13:PQR27 QAN13:QAN27 QKJ13:QKJ27 QUF13:QUF27 REB13:REB27 RNX13:RNX27 RXT13:RXT27 SHP13:SHP27 SRL13:SRL27 TBH13:TBH27 TLD13:TLD27 TUZ13:TUZ27 UEV13:UEV27 UOR13:UOR27 UYN13:UYN27 VIJ13:VIJ27 VSF13:VSF27 WCB13:WCB27 WLX13:WLX27 WVT13:WVT27 L65549:L65563 JH65549:JH65563 TD65549:TD65563 ACZ65549:ACZ65563 AMV65549:AMV65563 AWR65549:AWR65563 BGN65549:BGN65563 BQJ65549:BQJ65563 CAF65549:CAF65563 CKB65549:CKB65563 CTX65549:CTX65563 DDT65549:DDT65563 DNP65549:DNP65563 DXL65549:DXL65563 EHH65549:EHH65563 ERD65549:ERD65563 FAZ65549:FAZ65563 FKV65549:FKV65563 FUR65549:FUR65563 GEN65549:GEN65563 GOJ65549:GOJ65563 GYF65549:GYF65563 HIB65549:HIB65563 HRX65549:HRX65563 IBT65549:IBT65563 ILP65549:ILP65563 IVL65549:IVL65563 JFH65549:JFH65563 JPD65549:JPD65563 JYZ65549:JYZ65563 KIV65549:KIV65563 KSR65549:KSR65563 LCN65549:LCN65563 LMJ65549:LMJ65563 LWF65549:LWF65563 MGB65549:MGB65563 MPX65549:MPX65563 MZT65549:MZT65563 NJP65549:NJP65563 NTL65549:NTL65563 ODH65549:ODH65563 OND65549:OND65563 OWZ65549:OWZ65563 PGV65549:PGV65563 PQR65549:PQR65563 QAN65549:QAN65563 QKJ65549:QKJ65563 QUF65549:QUF65563 REB65549:REB65563 RNX65549:RNX65563 RXT65549:RXT65563 SHP65549:SHP65563 SRL65549:SRL65563 TBH65549:TBH65563 TLD65549:TLD65563 TUZ65549:TUZ65563 UEV65549:UEV65563 UOR65549:UOR65563 UYN65549:UYN65563 VIJ65549:VIJ65563 VSF65549:VSF65563 WCB65549:WCB65563 WLX65549:WLX65563 WVT65549:WVT65563 L131085:L131099 JH131085:JH131099 TD131085:TD131099 ACZ131085:ACZ131099 AMV131085:AMV131099 AWR131085:AWR131099 BGN131085:BGN131099 BQJ131085:BQJ131099 CAF131085:CAF131099 CKB131085:CKB131099 CTX131085:CTX131099 DDT131085:DDT131099 DNP131085:DNP131099 DXL131085:DXL131099 EHH131085:EHH131099 ERD131085:ERD131099 FAZ131085:FAZ131099 FKV131085:FKV131099 FUR131085:FUR131099 GEN131085:GEN131099 GOJ131085:GOJ131099 GYF131085:GYF131099 HIB131085:HIB131099 HRX131085:HRX131099 IBT131085:IBT131099 ILP131085:ILP131099 IVL131085:IVL131099 JFH131085:JFH131099 JPD131085:JPD131099 JYZ131085:JYZ131099 KIV131085:KIV131099 KSR131085:KSR131099 LCN131085:LCN131099 LMJ131085:LMJ131099 LWF131085:LWF131099 MGB131085:MGB131099 MPX131085:MPX131099 MZT131085:MZT131099 NJP131085:NJP131099 NTL131085:NTL131099 ODH131085:ODH131099 OND131085:OND131099 OWZ131085:OWZ131099 PGV131085:PGV131099 PQR131085:PQR131099 QAN131085:QAN131099 QKJ131085:QKJ131099 QUF131085:QUF131099 REB131085:REB131099 RNX131085:RNX131099 RXT131085:RXT131099 SHP131085:SHP131099 SRL131085:SRL131099 TBH131085:TBH131099 TLD131085:TLD131099 TUZ131085:TUZ131099 UEV131085:UEV131099 UOR131085:UOR131099 UYN131085:UYN131099 VIJ131085:VIJ131099 VSF131085:VSF131099 WCB131085:WCB131099 WLX131085:WLX131099 WVT131085:WVT131099 L196621:L196635 JH196621:JH196635 TD196621:TD196635 ACZ196621:ACZ196635 AMV196621:AMV196635 AWR196621:AWR196635 BGN196621:BGN196635 BQJ196621:BQJ196635 CAF196621:CAF196635 CKB196621:CKB196635 CTX196621:CTX196635 DDT196621:DDT196635 DNP196621:DNP196635 DXL196621:DXL196635 EHH196621:EHH196635 ERD196621:ERD196635 FAZ196621:FAZ196635 FKV196621:FKV196635 FUR196621:FUR196635 GEN196621:GEN196635 GOJ196621:GOJ196635 GYF196621:GYF196635 HIB196621:HIB196635 HRX196621:HRX196635 IBT196621:IBT196635 ILP196621:ILP196635 IVL196621:IVL196635 JFH196621:JFH196635 JPD196621:JPD196635 JYZ196621:JYZ196635 KIV196621:KIV196635 KSR196621:KSR196635 LCN196621:LCN196635 LMJ196621:LMJ196635 LWF196621:LWF196635 MGB196621:MGB196635 MPX196621:MPX196635 MZT196621:MZT196635 NJP196621:NJP196635 NTL196621:NTL196635 ODH196621:ODH196635 OND196621:OND196635 OWZ196621:OWZ196635 PGV196621:PGV196635 PQR196621:PQR196635 QAN196621:QAN196635 QKJ196621:QKJ196635 QUF196621:QUF196635 REB196621:REB196635 RNX196621:RNX196635 RXT196621:RXT196635 SHP196621:SHP196635 SRL196621:SRL196635 TBH196621:TBH196635 TLD196621:TLD196635 TUZ196621:TUZ196635 UEV196621:UEV196635 UOR196621:UOR196635 UYN196621:UYN196635 VIJ196621:VIJ196635 VSF196621:VSF196635 WCB196621:WCB196635 WLX196621:WLX196635 WVT196621:WVT196635 L262157:L262171 JH262157:JH262171 TD262157:TD262171 ACZ262157:ACZ262171 AMV262157:AMV262171 AWR262157:AWR262171 BGN262157:BGN262171 BQJ262157:BQJ262171 CAF262157:CAF262171 CKB262157:CKB262171 CTX262157:CTX262171 DDT262157:DDT262171 DNP262157:DNP262171 DXL262157:DXL262171 EHH262157:EHH262171 ERD262157:ERD262171 FAZ262157:FAZ262171 FKV262157:FKV262171 FUR262157:FUR262171 GEN262157:GEN262171 GOJ262157:GOJ262171 GYF262157:GYF262171 HIB262157:HIB262171 HRX262157:HRX262171 IBT262157:IBT262171 ILP262157:ILP262171 IVL262157:IVL262171 JFH262157:JFH262171 JPD262157:JPD262171 JYZ262157:JYZ262171 KIV262157:KIV262171 KSR262157:KSR262171 LCN262157:LCN262171 LMJ262157:LMJ262171 LWF262157:LWF262171 MGB262157:MGB262171 MPX262157:MPX262171 MZT262157:MZT262171 NJP262157:NJP262171 NTL262157:NTL262171 ODH262157:ODH262171 OND262157:OND262171 OWZ262157:OWZ262171 PGV262157:PGV262171 PQR262157:PQR262171 QAN262157:QAN262171 QKJ262157:QKJ262171 QUF262157:QUF262171 REB262157:REB262171 RNX262157:RNX262171 RXT262157:RXT262171 SHP262157:SHP262171 SRL262157:SRL262171 TBH262157:TBH262171 TLD262157:TLD262171 TUZ262157:TUZ262171 UEV262157:UEV262171 UOR262157:UOR262171 UYN262157:UYN262171 VIJ262157:VIJ262171 VSF262157:VSF262171 WCB262157:WCB262171 WLX262157:WLX262171 WVT262157:WVT262171 L327693:L327707 JH327693:JH327707 TD327693:TD327707 ACZ327693:ACZ327707 AMV327693:AMV327707 AWR327693:AWR327707 BGN327693:BGN327707 BQJ327693:BQJ327707 CAF327693:CAF327707 CKB327693:CKB327707 CTX327693:CTX327707 DDT327693:DDT327707 DNP327693:DNP327707 DXL327693:DXL327707 EHH327693:EHH327707 ERD327693:ERD327707 FAZ327693:FAZ327707 FKV327693:FKV327707 FUR327693:FUR327707 GEN327693:GEN327707 GOJ327693:GOJ327707 GYF327693:GYF327707 HIB327693:HIB327707 HRX327693:HRX327707 IBT327693:IBT327707 ILP327693:ILP327707 IVL327693:IVL327707 JFH327693:JFH327707 JPD327693:JPD327707 JYZ327693:JYZ327707 KIV327693:KIV327707 KSR327693:KSR327707 LCN327693:LCN327707 LMJ327693:LMJ327707 LWF327693:LWF327707 MGB327693:MGB327707 MPX327693:MPX327707 MZT327693:MZT327707 NJP327693:NJP327707 NTL327693:NTL327707 ODH327693:ODH327707 OND327693:OND327707 OWZ327693:OWZ327707 PGV327693:PGV327707 PQR327693:PQR327707 QAN327693:QAN327707 QKJ327693:QKJ327707 QUF327693:QUF327707 REB327693:REB327707 RNX327693:RNX327707 RXT327693:RXT327707 SHP327693:SHP327707 SRL327693:SRL327707 TBH327693:TBH327707 TLD327693:TLD327707 TUZ327693:TUZ327707 UEV327693:UEV327707 UOR327693:UOR327707 UYN327693:UYN327707 VIJ327693:VIJ327707 VSF327693:VSF327707 WCB327693:WCB327707 WLX327693:WLX327707 WVT327693:WVT327707 L393229:L393243 JH393229:JH393243 TD393229:TD393243 ACZ393229:ACZ393243 AMV393229:AMV393243 AWR393229:AWR393243 BGN393229:BGN393243 BQJ393229:BQJ393243 CAF393229:CAF393243 CKB393229:CKB393243 CTX393229:CTX393243 DDT393229:DDT393243 DNP393229:DNP393243 DXL393229:DXL393243 EHH393229:EHH393243 ERD393229:ERD393243 FAZ393229:FAZ393243 FKV393229:FKV393243 FUR393229:FUR393243 GEN393229:GEN393243 GOJ393229:GOJ393243 GYF393229:GYF393243 HIB393229:HIB393243 HRX393229:HRX393243 IBT393229:IBT393243 ILP393229:ILP393243 IVL393229:IVL393243 JFH393229:JFH393243 JPD393229:JPD393243 JYZ393229:JYZ393243 KIV393229:KIV393243 KSR393229:KSR393243 LCN393229:LCN393243 LMJ393229:LMJ393243 LWF393229:LWF393243 MGB393229:MGB393243 MPX393229:MPX393243 MZT393229:MZT393243 NJP393229:NJP393243 NTL393229:NTL393243 ODH393229:ODH393243 OND393229:OND393243 OWZ393229:OWZ393243 PGV393229:PGV393243 PQR393229:PQR393243 QAN393229:QAN393243 QKJ393229:QKJ393243 QUF393229:QUF393243 REB393229:REB393243 RNX393229:RNX393243 RXT393229:RXT393243 SHP393229:SHP393243 SRL393229:SRL393243 TBH393229:TBH393243 TLD393229:TLD393243 TUZ393229:TUZ393243 UEV393229:UEV393243 UOR393229:UOR393243 UYN393229:UYN393243 VIJ393229:VIJ393243 VSF393229:VSF393243 WCB393229:WCB393243 WLX393229:WLX393243 WVT393229:WVT393243 L458765:L458779 JH458765:JH458779 TD458765:TD458779 ACZ458765:ACZ458779 AMV458765:AMV458779 AWR458765:AWR458779 BGN458765:BGN458779 BQJ458765:BQJ458779 CAF458765:CAF458779 CKB458765:CKB458779 CTX458765:CTX458779 DDT458765:DDT458779 DNP458765:DNP458779 DXL458765:DXL458779 EHH458765:EHH458779 ERD458765:ERD458779 FAZ458765:FAZ458779 FKV458765:FKV458779 FUR458765:FUR458779 GEN458765:GEN458779 GOJ458765:GOJ458779 GYF458765:GYF458779 HIB458765:HIB458779 HRX458765:HRX458779 IBT458765:IBT458779 ILP458765:ILP458779 IVL458765:IVL458779 JFH458765:JFH458779 JPD458765:JPD458779 JYZ458765:JYZ458779 KIV458765:KIV458779 KSR458765:KSR458779 LCN458765:LCN458779 LMJ458765:LMJ458779 LWF458765:LWF458779 MGB458765:MGB458779 MPX458765:MPX458779 MZT458765:MZT458779 NJP458765:NJP458779 NTL458765:NTL458779 ODH458765:ODH458779 OND458765:OND458779 OWZ458765:OWZ458779 PGV458765:PGV458779 PQR458765:PQR458779 QAN458765:QAN458779 QKJ458765:QKJ458779 QUF458765:QUF458779 REB458765:REB458779 RNX458765:RNX458779 RXT458765:RXT458779 SHP458765:SHP458779 SRL458765:SRL458779 TBH458765:TBH458779 TLD458765:TLD458779 TUZ458765:TUZ458779 UEV458765:UEV458779 UOR458765:UOR458779 UYN458765:UYN458779 VIJ458765:VIJ458779 VSF458765:VSF458779 WCB458765:WCB458779 WLX458765:WLX458779 WVT458765:WVT458779 L524301:L524315 JH524301:JH524315 TD524301:TD524315 ACZ524301:ACZ524315 AMV524301:AMV524315 AWR524301:AWR524315 BGN524301:BGN524315 BQJ524301:BQJ524315 CAF524301:CAF524315 CKB524301:CKB524315 CTX524301:CTX524315 DDT524301:DDT524315 DNP524301:DNP524315 DXL524301:DXL524315 EHH524301:EHH524315 ERD524301:ERD524315 FAZ524301:FAZ524315 FKV524301:FKV524315 FUR524301:FUR524315 GEN524301:GEN524315 GOJ524301:GOJ524315 GYF524301:GYF524315 HIB524301:HIB524315 HRX524301:HRX524315 IBT524301:IBT524315 ILP524301:ILP524315 IVL524301:IVL524315 JFH524301:JFH524315 JPD524301:JPD524315 JYZ524301:JYZ524315 KIV524301:KIV524315 KSR524301:KSR524315 LCN524301:LCN524315 LMJ524301:LMJ524315 LWF524301:LWF524315 MGB524301:MGB524315 MPX524301:MPX524315 MZT524301:MZT524315 NJP524301:NJP524315 NTL524301:NTL524315 ODH524301:ODH524315 OND524301:OND524315 OWZ524301:OWZ524315 PGV524301:PGV524315 PQR524301:PQR524315 QAN524301:QAN524315 QKJ524301:QKJ524315 QUF524301:QUF524315 REB524301:REB524315 RNX524301:RNX524315 RXT524301:RXT524315 SHP524301:SHP524315 SRL524301:SRL524315 TBH524301:TBH524315 TLD524301:TLD524315 TUZ524301:TUZ524315 UEV524301:UEV524315 UOR524301:UOR524315 UYN524301:UYN524315 VIJ524301:VIJ524315 VSF524301:VSF524315 WCB524301:WCB524315 WLX524301:WLX524315 WVT524301:WVT524315 L589837:L589851 JH589837:JH589851 TD589837:TD589851 ACZ589837:ACZ589851 AMV589837:AMV589851 AWR589837:AWR589851 BGN589837:BGN589851 BQJ589837:BQJ589851 CAF589837:CAF589851 CKB589837:CKB589851 CTX589837:CTX589851 DDT589837:DDT589851 DNP589837:DNP589851 DXL589837:DXL589851 EHH589837:EHH589851 ERD589837:ERD589851 FAZ589837:FAZ589851 FKV589837:FKV589851 FUR589837:FUR589851 GEN589837:GEN589851 GOJ589837:GOJ589851 GYF589837:GYF589851 HIB589837:HIB589851 HRX589837:HRX589851 IBT589837:IBT589851 ILP589837:ILP589851 IVL589837:IVL589851 JFH589837:JFH589851 JPD589837:JPD589851 JYZ589837:JYZ589851 KIV589837:KIV589851 KSR589837:KSR589851 LCN589837:LCN589851 LMJ589837:LMJ589851 LWF589837:LWF589851 MGB589837:MGB589851 MPX589837:MPX589851 MZT589837:MZT589851 NJP589837:NJP589851 NTL589837:NTL589851 ODH589837:ODH589851 OND589837:OND589851 OWZ589837:OWZ589851 PGV589837:PGV589851 PQR589837:PQR589851 QAN589837:QAN589851 QKJ589837:QKJ589851 QUF589837:QUF589851 REB589837:REB589851 RNX589837:RNX589851 RXT589837:RXT589851 SHP589837:SHP589851 SRL589837:SRL589851 TBH589837:TBH589851 TLD589837:TLD589851 TUZ589837:TUZ589851 UEV589837:UEV589851 UOR589837:UOR589851 UYN589837:UYN589851 VIJ589837:VIJ589851 VSF589837:VSF589851 WCB589837:WCB589851 WLX589837:WLX589851 WVT589837:WVT589851 L655373:L655387 JH655373:JH655387 TD655373:TD655387 ACZ655373:ACZ655387 AMV655373:AMV655387 AWR655373:AWR655387 BGN655373:BGN655387 BQJ655373:BQJ655387 CAF655373:CAF655387 CKB655373:CKB655387 CTX655373:CTX655387 DDT655373:DDT655387 DNP655373:DNP655387 DXL655373:DXL655387 EHH655373:EHH655387 ERD655373:ERD655387 FAZ655373:FAZ655387 FKV655373:FKV655387 FUR655373:FUR655387 GEN655373:GEN655387 GOJ655373:GOJ655387 GYF655373:GYF655387 HIB655373:HIB655387 HRX655373:HRX655387 IBT655373:IBT655387 ILP655373:ILP655387 IVL655373:IVL655387 JFH655373:JFH655387 JPD655373:JPD655387 JYZ655373:JYZ655387 KIV655373:KIV655387 KSR655373:KSR655387 LCN655373:LCN655387 LMJ655373:LMJ655387 LWF655373:LWF655387 MGB655373:MGB655387 MPX655373:MPX655387 MZT655373:MZT655387 NJP655373:NJP655387 NTL655373:NTL655387 ODH655373:ODH655387 OND655373:OND655387 OWZ655373:OWZ655387 PGV655373:PGV655387 PQR655373:PQR655387 QAN655373:QAN655387 QKJ655373:QKJ655387 QUF655373:QUF655387 REB655373:REB655387 RNX655373:RNX655387 RXT655373:RXT655387 SHP655373:SHP655387 SRL655373:SRL655387 TBH655373:TBH655387 TLD655373:TLD655387 TUZ655373:TUZ655387 UEV655373:UEV655387 UOR655373:UOR655387 UYN655373:UYN655387 VIJ655373:VIJ655387 VSF655373:VSF655387 WCB655373:WCB655387 WLX655373:WLX655387 WVT655373:WVT655387 L720909:L720923 JH720909:JH720923 TD720909:TD720923 ACZ720909:ACZ720923 AMV720909:AMV720923 AWR720909:AWR720923 BGN720909:BGN720923 BQJ720909:BQJ720923 CAF720909:CAF720923 CKB720909:CKB720923 CTX720909:CTX720923 DDT720909:DDT720923 DNP720909:DNP720923 DXL720909:DXL720923 EHH720909:EHH720923 ERD720909:ERD720923 FAZ720909:FAZ720923 FKV720909:FKV720923 FUR720909:FUR720923 GEN720909:GEN720923 GOJ720909:GOJ720923 GYF720909:GYF720923 HIB720909:HIB720923 HRX720909:HRX720923 IBT720909:IBT720923 ILP720909:ILP720923 IVL720909:IVL720923 JFH720909:JFH720923 JPD720909:JPD720923 JYZ720909:JYZ720923 KIV720909:KIV720923 KSR720909:KSR720923 LCN720909:LCN720923 LMJ720909:LMJ720923 LWF720909:LWF720923 MGB720909:MGB720923 MPX720909:MPX720923 MZT720909:MZT720923 NJP720909:NJP720923 NTL720909:NTL720923 ODH720909:ODH720923 OND720909:OND720923 OWZ720909:OWZ720923 PGV720909:PGV720923 PQR720909:PQR720923 QAN720909:QAN720923 QKJ720909:QKJ720923 QUF720909:QUF720923 REB720909:REB720923 RNX720909:RNX720923 RXT720909:RXT720923 SHP720909:SHP720923 SRL720909:SRL720923 TBH720909:TBH720923 TLD720909:TLD720923 TUZ720909:TUZ720923 UEV720909:UEV720923 UOR720909:UOR720923 UYN720909:UYN720923 VIJ720909:VIJ720923 VSF720909:VSF720923 WCB720909:WCB720923 WLX720909:WLX720923 WVT720909:WVT720923 L786445:L786459 JH786445:JH786459 TD786445:TD786459 ACZ786445:ACZ786459 AMV786445:AMV786459 AWR786445:AWR786459 BGN786445:BGN786459 BQJ786445:BQJ786459 CAF786445:CAF786459 CKB786445:CKB786459 CTX786445:CTX786459 DDT786445:DDT786459 DNP786445:DNP786459 DXL786445:DXL786459 EHH786445:EHH786459 ERD786445:ERD786459 FAZ786445:FAZ786459 FKV786445:FKV786459 FUR786445:FUR786459 GEN786445:GEN786459 GOJ786445:GOJ786459 GYF786445:GYF786459 HIB786445:HIB786459 HRX786445:HRX786459 IBT786445:IBT786459 ILP786445:ILP786459 IVL786445:IVL786459 JFH786445:JFH786459 JPD786445:JPD786459 JYZ786445:JYZ786459 KIV786445:KIV786459 KSR786445:KSR786459 LCN786445:LCN786459 LMJ786445:LMJ786459 LWF786445:LWF786459 MGB786445:MGB786459 MPX786445:MPX786459 MZT786445:MZT786459 NJP786445:NJP786459 NTL786445:NTL786459 ODH786445:ODH786459 OND786445:OND786459 OWZ786445:OWZ786459 PGV786445:PGV786459 PQR786445:PQR786459 QAN786445:QAN786459 QKJ786445:QKJ786459 QUF786445:QUF786459 REB786445:REB786459 RNX786445:RNX786459 RXT786445:RXT786459 SHP786445:SHP786459 SRL786445:SRL786459 TBH786445:TBH786459 TLD786445:TLD786459 TUZ786445:TUZ786459 UEV786445:UEV786459 UOR786445:UOR786459 UYN786445:UYN786459 VIJ786445:VIJ786459 VSF786445:VSF786459 WCB786445:WCB786459 WLX786445:WLX786459 WVT786445:WVT786459 L851981:L851995 JH851981:JH851995 TD851981:TD851995 ACZ851981:ACZ851995 AMV851981:AMV851995 AWR851981:AWR851995 BGN851981:BGN851995 BQJ851981:BQJ851995 CAF851981:CAF851995 CKB851981:CKB851995 CTX851981:CTX851995 DDT851981:DDT851995 DNP851981:DNP851995 DXL851981:DXL851995 EHH851981:EHH851995 ERD851981:ERD851995 FAZ851981:FAZ851995 FKV851981:FKV851995 FUR851981:FUR851995 GEN851981:GEN851995 GOJ851981:GOJ851995 GYF851981:GYF851995 HIB851981:HIB851995 HRX851981:HRX851995 IBT851981:IBT851995 ILP851981:ILP851995 IVL851981:IVL851995 JFH851981:JFH851995 JPD851981:JPD851995 JYZ851981:JYZ851995 KIV851981:KIV851995 KSR851981:KSR851995 LCN851981:LCN851995 LMJ851981:LMJ851995 LWF851981:LWF851995 MGB851981:MGB851995 MPX851981:MPX851995 MZT851981:MZT851995 NJP851981:NJP851995 NTL851981:NTL851995 ODH851981:ODH851995 OND851981:OND851995 OWZ851981:OWZ851995 PGV851981:PGV851995 PQR851981:PQR851995 QAN851981:QAN851995 QKJ851981:QKJ851995 QUF851981:QUF851995 REB851981:REB851995 RNX851981:RNX851995 RXT851981:RXT851995 SHP851981:SHP851995 SRL851981:SRL851995 TBH851981:TBH851995 TLD851981:TLD851995 TUZ851981:TUZ851995 UEV851981:UEV851995 UOR851981:UOR851995 UYN851981:UYN851995 VIJ851981:VIJ851995 VSF851981:VSF851995 WCB851981:WCB851995 WLX851981:WLX851995 WVT851981:WVT851995 L917517:L917531 JH917517:JH917531 TD917517:TD917531 ACZ917517:ACZ917531 AMV917517:AMV917531 AWR917517:AWR917531 BGN917517:BGN917531 BQJ917517:BQJ917531 CAF917517:CAF917531 CKB917517:CKB917531 CTX917517:CTX917531 DDT917517:DDT917531 DNP917517:DNP917531 DXL917517:DXL917531 EHH917517:EHH917531 ERD917517:ERD917531 FAZ917517:FAZ917531 FKV917517:FKV917531 FUR917517:FUR917531 GEN917517:GEN917531 GOJ917517:GOJ917531 GYF917517:GYF917531 HIB917517:HIB917531 HRX917517:HRX917531 IBT917517:IBT917531 ILP917517:ILP917531 IVL917517:IVL917531 JFH917517:JFH917531 JPD917517:JPD917531 JYZ917517:JYZ917531 KIV917517:KIV917531 KSR917517:KSR917531 LCN917517:LCN917531 LMJ917517:LMJ917531 LWF917517:LWF917531 MGB917517:MGB917531 MPX917517:MPX917531 MZT917517:MZT917531 NJP917517:NJP917531 NTL917517:NTL917531 ODH917517:ODH917531 OND917517:OND917531 OWZ917517:OWZ917531 PGV917517:PGV917531 PQR917517:PQR917531 QAN917517:QAN917531 QKJ917517:QKJ917531 QUF917517:QUF917531 REB917517:REB917531 RNX917517:RNX917531 RXT917517:RXT917531 SHP917517:SHP917531 SRL917517:SRL917531 TBH917517:TBH917531 TLD917517:TLD917531 TUZ917517:TUZ917531 UEV917517:UEV917531 UOR917517:UOR917531 UYN917517:UYN917531 VIJ917517:VIJ917531 VSF917517:VSF917531 WCB917517:WCB917531 WLX917517:WLX917531 WVT917517:WVT917531 L983053:L983067 JH983053:JH983067 TD983053:TD983067 ACZ983053:ACZ983067 AMV983053:AMV983067 AWR983053:AWR983067 BGN983053:BGN983067 BQJ983053:BQJ983067 CAF983053:CAF983067 CKB983053:CKB983067 CTX983053:CTX983067 DDT983053:DDT983067 DNP983053:DNP983067 DXL983053:DXL983067 EHH983053:EHH983067 ERD983053:ERD983067 FAZ983053:FAZ983067 FKV983053:FKV983067 FUR983053:FUR983067 GEN983053:GEN983067 GOJ983053:GOJ983067 GYF983053:GYF983067 HIB983053:HIB983067 HRX983053:HRX983067 IBT983053:IBT983067 ILP983053:ILP983067 IVL983053:IVL983067 JFH983053:JFH983067 JPD983053:JPD983067 JYZ983053:JYZ983067 KIV983053:KIV983067 KSR983053:KSR983067 LCN983053:LCN983067 LMJ983053:LMJ983067 LWF983053:LWF983067 MGB983053:MGB983067 MPX983053:MPX983067 MZT983053:MZT983067 NJP983053:NJP983067 NTL983053:NTL983067 ODH983053:ODH983067 OND983053:OND983067 OWZ983053:OWZ983067 PGV983053:PGV983067 PQR983053:PQR983067 QAN983053:QAN983067 QKJ983053:QKJ983067 QUF983053:QUF983067 REB983053:REB983067 RNX983053:RNX983067 RXT983053:RXT983067 SHP983053:SHP983067 SRL983053:SRL983067 TBH983053:TBH983067 TLD983053:TLD983067 TUZ983053:TUZ983067 UEV983053:UEV983067 UOR983053:UOR983067 UYN983053:UYN983067 VIJ983053:VIJ983067 VSF983053:VSF983067 WCB983053:WCB983067 WLX983053:WLX983067 WVT983053:WVT983067 K70:K84 JG70:JG84 TC70:TC84 ACY70:ACY84 AMU70:AMU84 AWQ70:AWQ84 BGM70:BGM84 BQI70:BQI84 CAE70:CAE84 CKA70:CKA84 CTW70:CTW84 DDS70:DDS84 DNO70:DNO84 DXK70:DXK84 EHG70:EHG84 ERC70:ERC84 FAY70:FAY84 FKU70:FKU84 FUQ70:FUQ84 GEM70:GEM84 GOI70:GOI84 GYE70:GYE84 HIA70:HIA84 HRW70:HRW84 IBS70:IBS84 ILO70:ILO84 IVK70:IVK84 JFG70:JFG84 JPC70:JPC84 JYY70:JYY84 KIU70:KIU84 KSQ70:KSQ84 LCM70:LCM84 LMI70:LMI84 LWE70:LWE84 MGA70:MGA84 MPW70:MPW84 MZS70:MZS84 NJO70:NJO84 NTK70:NTK84 ODG70:ODG84 ONC70:ONC84 OWY70:OWY84 PGU70:PGU84 PQQ70:PQQ84 QAM70:QAM84 QKI70:QKI84 QUE70:QUE84 REA70:REA84 RNW70:RNW84 RXS70:RXS84 SHO70:SHO84 SRK70:SRK84 TBG70:TBG84 TLC70:TLC84 TUY70:TUY84 UEU70:UEU84 UOQ70:UOQ84 UYM70:UYM84 VII70:VII84 VSE70:VSE84 WCA70:WCA84 WLW70:WLW84 WVS70:WVS84 K65606:K65620 JG65606:JG65620 TC65606:TC65620 ACY65606:ACY65620 AMU65606:AMU65620 AWQ65606:AWQ65620 BGM65606:BGM65620 BQI65606:BQI65620 CAE65606:CAE65620 CKA65606:CKA65620 CTW65606:CTW65620 DDS65606:DDS65620 DNO65606:DNO65620 DXK65606:DXK65620 EHG65606:EHG65620 ERC65606:ERC65620 FAY65606:FAY65620 FKU65606:FKU65620 FUQ65606:FUQ65620 GEM65606:GEM65620 GOI65606:GOI65620 GYE65606:GYE65620 HIA65606:HIA65620 HRW65606:HRW65620 IBS65606:IBS65620 ILO65606:ILO65620 IVK65606:IVK65620 JFG65606:JFG65620 JPC65606:JPC65620 JYY65606:JYY65620 KIU65606:KIU65620 KSQ65606:KSQ65620 LCM65606:LCM65620 LMI65606:LMI65620 LWE65606:LWE65620 MGA65606:MGA65620 MPW65606:MPW65620 MZS65606:MZS65620 NJO65606:NJO65620 NTK65606:NTK65620 ODG65606:ODG65620 ONC65606:ONC65620 OWY65606:OWY65620 PGU65606:PGU65620 PQQ65606:PQQ65620 QAM65606:QAM65620 QKI65606:QKI65620 QUE65606:QUE65620 REA65606:REA65620 RNW65606:RNW65620 RXS65606:RXS65620 SHO65606:SHO65620 SRK65606:SRK65620 TBG65606:TBG65620 TLC65606:TLC65620 TUY65606:TUY65620 UEU65606:UEU65620 UOQ65606:UOQ65620 UYM65606:UYM65620 VII65606:VII65620 VSE65606:VSE65620 WCA65606:WCA65620 WLW65606:WLW65620 WVS65606:WVS65620 K131142:K131156 JG131142:JG131156 TC131142:TC131156 ACY131142:ACY131156 AMU131142:AMU131156 AWQ131142:AWQ131156 BGM131142:BGM131156 BQI131142:BQI131156 CAE131142:CAE131156 CKA131142:CKA131156 CTW131142:CTW131156 DDS131142:DDS131156 DNO131142:DNO131156 DXK131142:DXK131156 EHG131142:EHG131156 ERC131142:ERC131156 FAY131142:FAY131156 FKU131142:FKU131156 FUQ131142:FUQ131156 GEM131142:GEM131156 GOI131142:GOI131156 GYE131142:GYE131156 HIA131142:HIA131156 HRW131142:HRW131156 IBS131142:IBS131156 ILO131142:ILO131156 IVK131142:IVK131156 JFG131142:JFG131156 JPC131142:JPC131156 JYY131142:JYY131156 KIU131142:KIU131156 KSQ131142:KSQ131156 LCM131142:LCM131156 LMI131142:LMI131156 LWE131142:LWE131156 MGA131142:MGA131156 MPW131142:MPW131156 MZS131142:MZS131156 NJO131142:NJO131156 NTK131142:NTK131156 ODG131142:ODG131156 ONC131142:ONC131156 OWY131142:OWY131156 PGU131142:PGU131156 PQQ131142:PQQ131156 QAM131142:QAM131156 QKI131142:QKI131156 QUE131142:QUE131156 REA131142:REA131156 RNW131142:RNW131156 RXS131142:RXS131156 SHO131142:SHO131156 SRK131142:SRK131156 TBG131142:TBG131156 TLC131142:TLC131156 TUY131142:TUY131156 UEU131142:UEU131156 UOQ131142:UOQ131156 UYM131142:UYM131156 VII131142:VII131156 VSE131142:VSE131156 WCA131142:WCA131156 WLW131142:WLW131156 WVS131142:WVS131156 K196678:K196692 JG196678:JG196692 TC196678:TC196692 ACY196678:ACY196692 AMU196678:AMU196692 AWQ196678:AWQ196692 BGM196678:BGM196692 BQI196678:BQI196692 CAE196678:CAE196692 CKA196678:CKA196692 CTW196678:CTW196692 DDS196678:DDS196692 DNO196678:DNO196692 DXK196678:DXK196692 EHG196678:EHG196692 ERC196678:ERC196692 FAY196678:FAY196692 FKU196678:FKU196692 FUQ196678:FUQ196692 GEM196678:GEM196692 GOI196678:GOI196692 GYE196678:GYE196692 HIA196678:HIA196692 HRW196678:HRW196692 IBS196678:IBS196692 ILO196678:ILO196692 IVK196678:IVK196692 JFG196678:JFG196692 JPC196678:JPC196692 JYY196678:JYY196692 KIU196678:KIU196692 KSQ196678:KSQ196692 LCM196678:LCM196692 LMI196678:LMI196692 LWE196678:LWE196692 MGA196678:MGA196692 MPW196678:MPW196692 MZS196678:MZS196692 NJO196678:NJO196692 NTK196678:NTK196692 ODG196678:ODG196692 ONC196678:ONC196692 OWY196678:OWY196692 PGU196678:PGU196692 PQQ196678:PQQ196692 QAM196678:QAM196692 QKI196678:QKI196692 QUE196678:QUE196692 REA196678:REA196692 RNW196678:RNW196692 RXS196678:RXS196692 SHO196678:SHO196692 SRK196678:SRK196692 TBG196678:TBG196692 TLC196678:TLC196692 TUY196678:TUY196692 UEU196678:UEU196692 UOQ196678:UOQ196692 UYM196678:UYM196692 VII196678:VII196692 VSE196678:VSE196692 WCA196678:WCA196692 WLW196678:WLW196692 WVS196678:WVS196692 K262214:K262228 JG262214:JG262228 TC262214:TC262228 ACY262214:ACY262228 AMU262214:AMU262228 AWQ262214:AWQ262228 BGM262214:BGM262228 BQI262214:BQI262228 CAE262214:CAE262228 CKA262214:CKA262228 CTW262214:CTW262228 DDS262214:DDS262228 DNO262214:DNO262228 DXK262214:DXK262228 EHG262214:EHG262228 ERC262214:ERC262228 FAY262214:FAY262228 FKU262214:FKU262228 FUQ262214:FUQ262228 GEM262214:GEM262228 GOI262214:GOI262228 GYE262214:GYE262228 HIA262214:HIA262228 HRW262214:HRW262228 IBS262214:IBS262228 ILO262214:ILO262228 IVK262214:IVK262228 JFG262214:JFG262228 JPC262214:JPC262228 JYY262214:JYY262228 KIU262214:KIU262228 KSQ262214:KSQ262228 LCM262214:LCM262228 LMI262214:LMI262228 LWE262214:LWE262228 MGA262214:MGA262228 MPW262214:MPW262228 MZS262214:MZS262228 NJO262214:NJO262228 NTK262214:NTK262228 ODG262214:ODG262228 ONC262214:ONC262228 OWY262214:OWY262228 PGU262214:PGU262228 PQQ262214:PQQ262228 QAM262214:QAM262228 QKI262214:QKI262228 QUE262214:QUE262228 REA262214:REA262228 RNW262214:RNW262228 RXS262214:RXS262228 SHO262214:SHO262228 SRK262214:SRK262228 TBG262214:TBG262228 TLC262214:TLC262228 TUY262214:TUY262228 UEU262214:UEU262228 UOQ262214:UOQ262228 UYM262214:UYM262228 VII262214:VII262228 VSE262214:VSE262228 WCA262214:WCA262228 WLW262214:WLW262228 WVS262214:WVS262228 K327750:K327764 JG327750:JG327764 TC327750:TC327764 ACY327750:ACY327764 AMU327750:AMU327764 AWQ327750:AWQ327764 BGM327750:BGM327764 BQI327750:BQI327764 CAE327750:CAE327764 CKA327750:CKA327764 CTW327750:CTW327764 DDS327750:DDS327764 DNO327750:DNO327764 DXK327750:DXK327764 EHG327750:EHG327764 ERC327750:ERC327764 FAY327750:FAY327764 FKU327750:FKU327764 FUQ327750:FUQ327764 GEM327750:GEM327764 GOI327750:GOI327764 GYE327750:GYE327764 HIA327750:HIA327764 HRW327750:HRW327764 IBS327750:IBS327764 ILO327750:ILO327764 IVK327750:IVK327764 JFG327750:JFG327764 JPC327750:JPC327764 JYY327750:JYY327764 KIU327750:KIU327764 KSQ327750:KSQ327764 LCM327750:LCM327764 LMI327750:LMI327764 LWE327750:LWE327764 MGA327750:MGA327764 MPW327750:MPW327764 MZS327750:MZS327764 NJO327750:NJO327764 NTK327750:NTK327764 ODG327750:ODG327764 ONC327750:ONC327764 OWY327750:OWY327764 PGU327750:PGU327764 PQQ327750:PQQ327764 QAM327750:QAM327764 QKI327750:QKI327764 QUE327750:QUE327764 REA327750:REA327764 RNW327750:RNW327764 RXS327750:RXS327764 SHO327750:SHO327764 SRK327750:SRK327764 TBG327750:TBG327764 TLC327750:TLC327764 TUY327750:TUY327764 UEU327750:UEU327764 UOQ327750:UOQ327764 UYM327750:UYM327764 VII327750:VII327764 VSE327750:VSE327764 WCA327750:WCA327764 WLW327750:WLW327764 WVS327750:WVS327764 K393286:K393300 JG393286:JG393300 TC393286:TC393300 ACY393286:ACY393300 AMU393286:AMU393300 AWQ393286:AWQ393300 BGM393286:BGM393300 BQI393286:BQI393300 CAE393286:CAE393300 CKA393286:CKA393300 CTW393286:CTW393300 DDS393286:DDS393300 DNO393286:DNO393300 DXK393286:DXK393300 EHG393286:EHG393300 ERC393286:ERC393300 FAY393286:FAY393300 FKU393286:FKU393300 FUQ393286:FUQ393300 GEM393286:GEM393300 GOI393286:GOI393300 GYE393286:GYE393300 HIA393286:HIA393300 HRW393286:HRW393300 IBS393286:IBS393300 ILO393286:ILO393300 IVK393286:IVK393300 JFG393286:JFG393300 JPC393286:JPC393300 JYY393286:JYY393300 KIU393286:KIU393300 KSQ393286:KSQ393300 LCM393286:LCM393300 LMI393286:LMI393300 LWE393286:LWE393300 MGA393286:MGA393300 MPW393286:MPW393300 MZS393286:MZS393300 NJO393286:NJO393300 NTK393286:NTK393300 ODG393286:ODG393300 ONC393286:ONC393300 OWY393286:OWY393300 PGU393286:PGU393300 PQQ393286:PQQ393300 QAM393286:QAM393300 QKI393286:QKI393300 QUE393286:QUE393300 REA393286:REA393300 RNW393286:RNW393300 RXS393286:RXS393300 SHO393286:SHO393300 SRK393286:SRK393300 TBG393286:TBG393300 TLC393286:TLC393300 TUY393286:TUY393300 UEU393286:UEU393300 UOQ393286:UOQ393300 UYM393286:UYM393300 VII393286:VII393300 VSE393286:VSE393300 WCA393286:WCA393300 WLW393286:WLW393300 WVS393286:WVS393300 K458822:K458836 JG458822:JG458836 TC458822:TC458836 ACY458822:ACY458836 AMU458822:AMU458836 AWQ458822:AWQ458836 BGM458822:BGM458836 BQI458822:BQI458836 CAE458822:CAE458836 CKA458822:CKA458836 CTW458822:CTW458836 DDS458822:DDS458836 DNO458822:DNO458836 DXK458822:DXK458836 EHG458822:EHG458836 ERC458822:ERC458836 FAY458822:FAY458836 FKU458822:FKU458836 FUQ458822:FUQ458836 GEM458822:GEM458836 GOI458822:GOI458836 GYE458822:GYE458836 HIA458822:HIA458836 HRW458822:HRW458836 IBS458822:IBS458836 ILO458822:ILO458836 IVK458822:IVK458836 JFG458822:JFG458836 JPC458822:JPC458836 JYY458822:JYY458836 KIU458822:KIU458836 KSQ458822:KSQ458836 LCM458822:LCM458836 LMI458822:LMI458836 LWE458822:LWE458836 MGA458822:MGA458836 MPW458822:MPW458836 MZS458822:MZS458836 NJO458822:NJO458836 NTK458822:NTK458836 ODG458822:ODG458836 ONC458822:ONC458836 OWY458822:OWY458836 PGU458822:PGU458836 PQQ458822:PQQ458836 QAM458822:QAM458836 QKI458822:QKI458836 QUE458822:QUE458836 REA458822:REA458836 RNW458822:RNW458836 RXS458822:RXS458836 SHO458822:SHO458836 SRK458822:SRK458836 TBG458822:TBG458836 TLC458822:TLC458836 TUY458822:TUY458836 UEU458822:UEU458836 UOQ458822:UOQ458836 UYM458822:UYM458836 VII458822:VII458836 VSE458822:VSE458836 WCA458822:WCA458836 WLW458822:WLW458836 WVS458822:WVS458836 K524358:K524372 JG524358:JG524372 TC524358:TC524372 ACY524358:ACY524372 AMU524358:AMU524372 AWQ524358:AWQ524372 BGM524358:BGM524372 BQI524358:BQI524372 CAE524358:CAE524372 CKA524358:CKA524372 CTW524358:CTW524372 DDS524358:DDS524372 DNO524358:DNO524372 DXK524358:DXK524372 EHG524358:EHG524372 ERC524358:ERC524372 FAY524358:FAY524372 FKU524358:FKU524372 FUQ524358:FUQ524372 GEM524358:GEM524372 GOI524358:GOI524372 GYE524358:GYE524372 HIA524358:HIA524372 HRW524358:HRW524372 IBS524358:IBS524372 ILO524358:ILO524372 IVK524358:IVK524372 JFG524358:JFG524372 JPC524358:JPC524372 JYY524358:JYY524372 KIU524358:KIU524372 KSQ524358:KSQ524372 LCM524358:LCM524372 LMI524358:LMI524372 LWE524358:LWE524372 MGA524358:MGA524372 MPW524358:MPW524372 MZS524358:MZS524372 NJO524358:NJO524372 NTK524358:NTK524372 ODG524358:ODG524372 ONC524358:ONC524372 OWY524358:OWY524372 PGU524358:PGU524372 PQQ524358:PQQ524372 QAM524358:QAM524372 QKI524358:QKI524372 QUE524358:QUE524372 REA524358:REA524372 RNW524358:RNW524372 RXS524358:RXS524372 SHO524358:SHO524372 SRK524358:SRK524372 TBG524358:TBG524372 TLC524358:TLC524372 TUY524358:TUY524372 UEU524358:UEU524372 UOQ524358:UOQ524372 UYM524358:UYM524372 VII524358:VII524372 VSE524358:VSE524372 WCA524358:WCA524372 WLW524358:WLW524372 WVS524358:WVS524372 K589894:K589908 JG589894:JG589908 TC589894:TC589908 ACY589894:ACY589908 AMU589894:AMU589908 AWQ589894:AWQ589908 BGM589894:BGM589908 BQI589894:BQI589908 CAE589894:CAE589908 CKA589894:CKA589908 CTW589894:CTW589908 DDS589894:DDS589908 DNO589894:DNO589908 DXK589894:DXK589908 EHG589894:EHG589908 ERC589894:ERC589908 FAY589894:FAY589908 FKU589894:FKU589908 FUQ589894:FUQ589908 GEM589894:GEM589908 GOI589894:GOI589908 GYE589894:GYE589908 HIA589894:HIA589908 HRW589894:HRW589908 IBS589894:IBS589908 ILO589894:ILO589908 IVK589894:IVK589908 JFG589894:JFG589908 JPC589894:JPC589908 JYY589894:JYY589908 KIU589894:KIU589908 KSQ589894:KSQ589908 LCM589894:LCM589908 LMI589894:LMI589908 LWE589894:LWE589908 MGA589894:MGA589908 MPW589894:MPW589908 MZS589894:MZS589908 NJO589894:NJO589908 NTK589894:NTK589908 ODG589894:ODG589908 ONC589894:ONC589908 OWY589894:OWY589908 PGU589894:PGU589908 PQQ589894:PQQ589908 QAM589894:QAM589908 QKI589894:QKI589908 QUE589894:QUE589908 REA589894:REA589908 RNW589894:RNW589908 RXS589894:RXS589908 SHO589894:SHO589908 SRK589894:SRK589908 TBG589894:TBG589908 TLC589894:TLC589908 TUY589894:TUY589908 UEU589894:UEU589908 UOQ589894:UOQ589908 UYM589894:UYM589908 VII589894:VII589908 VSE589894:VSE589908 WCA589894:WCA589908 WLW589894:WLW589908 WVS589894:WVS589908 K655430:K655444 JG655430:JG655444 TC655430:TC655444 ACY655430:ACY655444 AMU655430:AMU655444 AWQ655430:AWQ655444 BGM655430:BGM655444 BQI655430:BQI655444 CAE655430:CAE655444 CKA655430:CKA655444 CTW655430:CTW655444 DDS655430:DDS655444 DNO655430:DNO655444 DXK655430:DXK655444 EHG655430:EHG655444 ERC655430:ERC655444 FAY655430:FAY655444 FKU655430:FKU655444 FUQ655430:FUQ655444 GEM655430:GEM655444 GOI655430:GOI655444 GYE655430:GYE655444 HIA655430:HIA655444 HRW655430:HRW655444 IBS655430:IBS655444 ILO655430:ILO655444 IVK655430:IVK655444 JFG655430:JFG655444 JPC655430:JPC655444 JYY655430:JYY655444 KIU655430:KIU655444 KSQ655430:KSQ655444 LCM655430:LCM655444 LMI655430:LMI655444 LWE655430:LWE655444 MGA655430:MGA655444 MPW655430:MPW655444 MZS655430:MZS655444 NJO655430:NJO655444 NTK655430:NTK655444 ODG655430:ODG655444 ONC655430:ONC655444 OWY655430:OWY655444 PGU655430:PGU655444 PQQ655430:PQQ655444 QAM655430:QAM655444 QKI655430:QKI655444 QUE655430:QUE655444 REA655430:REA655444 RNW655430:RNW655444 RXS655430:RXS655444 SHO655430:SHO655444 SRK655430:SRK655444 TBG655430:TBG655444 TLC655430:TLC655444 TUY655430:TUY655444 UEU655430:UEU655444 UOQ655430:UOQ655444 UYM655430:UYM655444 VII655430:VII655444 VSE655430:VSE655444 WCA655430:WCA655444 WLW655430:WLW655444 WVS655430:WVS655444 K720966:K720980 JG720966:JG720980 TC720966:TC720980 ACY720966:ACY720980 AMU720966:AMU720980 AWQ720966:AWQ720980 BGM720966:BGM720980 BQI720966:BQI720980 CAE720966:CAE720980 CKA720966:CKA720980 CTW720966:CTW720980 DDS720966:DDS720980 DNO720966:DNO720980 DXK720966:DXK720980 EHG720966:EHG720980 ERC720966:ERC720980 FAY720966:FAY720980 FKU720966:FKU720980 FUQ720966:FUQ720980 GEM720966:GEM720980 GOI720966:GOI720980 GYE720966:GYE720980 HIA720966:HIA720980 HRW720966:HRW720980 IBS720966:IBS720980 ILO720966:ILO720980 IVK720966:IVK720980 JFG720966:JFG720980 JPC720966:JPC720980 JYY720966:JYY720980 KIU720966:KIU720980 KSQ720966:KSQ720980 LCM720966:LCM720980 LMI720966:LMI720980 LWE720966:LWE720980 MGA720966:MGA720980 MPW720966:MPW720980 MZS720966:MZS720980 NJO720966:NJO720980 NTK720966:NTK720980 ODG720966:ODG720980 ONC720966:ONC720980 OWY720966:OWY720980 PGU720966:PGU720980 PQQ720966:PQQ720980 QAM720966:QAM720980 QKI720966:QKI720980 QUE720966:QUE720980 REA720966:REA720980 RNW720966:RNW720980 RXS720966:RXS720980 SHO720966:SHO720980 SRK720966:SRK720980 TBG720966:TBG720980 TLC720966:TLC720980 TUY720966:TUY720980 UEU720966:UEU720980 UOQ720966:UOQ720980 UYM720966:UYM720980 VII720966:VII720980 VSE720966:VSE720980 WCA720966:WCA720980 WLW720966:WLW720980 WVS720966:WVS720980 K786502:K786516 JG786502:JG786516 TC786502:TC786516 ACY786502:ACY786516 AMU786502:AMU786516 AWQ786502:AWQ786516 BGM786502:BGM786516 BQI786502:BQI786516 CAE786502:CAE786516 CKA786502:CKA786516 CTW786502:CTW786516 DDS786502:DDS786516 DNO786502:DNO786516 DXK786502:DXK786516 EHG786502:EHG786516 ERC786502:ERC786516 FAY786502:FAY786516 FKU786502:FKU786516 FUQ786502:FUQ786516 GEM786502:GEM786516 GOI786502:GOI786516 GYE786502:GYE786516 HIA786502:HIA786516 HRW786502:HRW786516 IBS786502:IBS786516 ILO786502:ILO786516 IVK786502:IVK786516 JFG786502:JFG786516 JPC786502:JPC786516 JYY786502:JYY786516 KIU786502:KIU786516 KSQ786502:KSQ786516 LCM786502:LCM786516 LMI786502:LMI786516 LWE786502:LWE786516 MGA786502:MGA786516 MPW786502:MPW786516 MZS786502:MZS786516 NJO786502:NJO786516 NTK786502:NTK786516 ODG786502:ODG786516 ONC786502:ONC786516 OWY786502:OWY786516 PGU786502:PGU786516 PQQ786502:PQQ786516 QAM786502:QAM786516 QKI786502:QKI786516 QUE786502:QUE786516 REA786502:REA786516 RNW786502:RNW786516 RXS786502:RXS786516 SHO786502:SHO786516 SRK786502:SRK786516 TBG786502:TBG786516 TLC786502:TLC786516 TUY786502:TUY786516 UEU786502:UEU786516 UOQ786502:UOQ786516 UYM786502:UYM786516 VII786502:VII786516 VSE786502:VSE786516 WCA786502:WCA786516 WLW786502:WLW786516 WVS786502:WVS786516 K852038:K852052 JG852038:JG852052 TC852038:TC852052 ACY852038:ACY852052 AMU852038:AMU852052 AWQ852038:AWQ852052 BGM852038:BGM852052 BQI852038:BQI852052 CAE852038:CAE852052 CKA852038:CKA852052 CTW852038:CTW852052 DDS852038:DDS852052 DNO852038:DNO852052 DXK852038:DXK852052 EHG852038:EHG852052 ERC852038:ERC852052 FAY852038:FAY852052 FKU852038:FKU852052 FUQ852038:FUQ852052 GEM852038:GEM852052 GOI852038:GOI852052 GYE852038:GYE852052 HIA852038:HIA852052 HRW852038:HRW852052 IBS852038:IBS852052 ILO852038:ILO852052 IVK852038:IVK852052 JFG852038:JFG852052 JPC852038:JPC852052 JYY852038:JYY852052 KIU852038:KIU852052 KSQ852038:KSQ852052 LCM852038:LCM852052 LMI852038:LMI852052 LWE852038:LWE852052 MGA852038:MGA852052 MPW852038:MPW852052 MZS852038:MZS852052 NJO852038:NJO852052 NTK852038:NTK852052 ODG852038:ODG852052 ONC852038:ONC852052 OWY852038:OWY852052 PGU852038:PGU852052 PQQ852038:PQQ852052 QAM852038:QAM852052 QKI852038:QKI852052 QUE852038:QUE852052 REA852038:REA852052 RNW852038:RNW852052 RXS852038:RXS852052 SHO852038:SHO852052 SRK852038:SRK852052 TBG852038:TBG852052 TLC852038:TLC852052 TUY852038:TUY852052 UEU852038:UEU852052 UOQ852038:UOQ852052 UYM852038:UYM852052 VII852038:VII852052 VSE852038:VSE852052 WCA852038:WCA852052 WLW852038:WLW852052 WVS852038:WVS852052 K917574:K917588 JG917574:JG917588 TC917574:TC917588 ACY917574:ACY917588 AMU917574:AMU917588 AWQ917574:AWQ917588 BGM917574:BGM917588 BQI917574:BQI917588 CAE917574:CAE917588 CKA917574:CKA917588 CTW917574:CTW917588 DDS917574:DDS917588 DNO917574:DNO917588 DXK917574:DXK917588 EHG917574:EHG917588 ERC917574:ERC917588 FAY917574:FAY917588 FKU917574:FKU917588 FUQ917574:FUQ917588 GEM917574:GEM917588 GOI917574:GOI917588 GYE917574:GYE917588 HIA917574:HIA917588 HRW917574:HRW917588 IBS917574:IBS917588 ILO917574:ILO917588 IVK917574:IVK917588 JFG917574:JFG917588 JPC917574:JPC917588 JYY917574:JYY917588 KIU917574:KIU917588 KSQ917574:KSQ917588 LCM917574:LCM917588 LMI917574:LMI917588 LWE917574:LWE917588 MGA917574:MGA917588 MPW917574:MPW917588 MZS917574:MZS917588 NJO917574:NJO917588 NTK917574:NTK917588 ODG917574:ODG917588 ONC917574:ONC917588 OWY917574:OWY917588 PGU917574:PGU917588 PQQ917574:PQQ917588 QAM917574:QAM917588 QKI917574:QKI917588 QUE917574:QUE917588 REA917574:REA917588 RNW917574:RNW917588 RXS917574:RXS917588 SHO917574:SHO917588 SRK917574:SRK917588 TBG917574:TBG917588 TLC917574:TLC917588 TUY917574:TUY917588 UEU917574:UEU917588 UOQ917574:UOQ917588 UYM917574:UYM917588 VII917574:VII917588 VSE917574:VSE917588 WCA917574:WCA917588 WLW917574:WLW917588 WVS917574:WVS917588 K983110:K983124 JG983110:JG983124 TC983110:TC983124 ACY983110:ACY983124 AMU983110:AMU983124 AWQ983110:AWQ983124 BGM983110:BGM983124 BQI983110:BQI983124 CAE983110:CAE983124 CKA983110:CKA983124 CTW983110:CTW983124 DDS983110:DDS983124 DNO983110:DNO983124 DXK983110:DXK983124 EHG983110:EHG983124 ERC983110:ERC983124 FAY983110:FAY983124 FKU983110:FKU983124 FUQ983110:FUQ983124 GEM983110:GEM983124 GOI983110:GOI983124 GYE983110:GYE983124 HIA983110:HIA983124 HRW983110:HRW983124 IBS983110:IBS983124 ILO983110:ILO983124 IVK983110:IVK983124 JFG983110:JFG983124 JPC983110:JPC983124 JYY983110:JYY983124 KIU983110:KIU983124 KSQ983110:KSQ983124 LCM983110:LCM983124 LMI983110:LMI983124 LWE983110:LWE983124 MGA983110:MGA983124 MPW983110:MPW983124 MZS983110:MZS983124 NJO983110:NJO983124 NTK983110:NTK983124 ODG983110:ODG983124 ONC983110:ONC983124 OWY983110:OWY983124 PGU983110:PGU983124 PQQ983110:PQQ983124 QAM983110:QAM983124 QKI983110:QKI983124 QUE983110:QUE983124 REA983110:REA983124 RNW983110:RNW983124 RXS983110:RXS983124 SHO983110:SHO983124 SRK983110:SRK983124 TBG983110:TBG983124 TLC983110:TLC983124 TUY983110:TUY983124 UEU983110:UEU983124 UOQ983110:UOQ983124 UYM983110:UYM983124 VII983110:VII983124 VSE983110:VSE983124 WCA983110:WCA983124 WLW983110:WLW983124 WVS983110:WVS983124" xr:uid="{941A31C7-C89A-4B4C-8839-C8296E0B4CDA}"/>
  </dataValidations>
  <pageMargins left="0" right="0" top="0" bottom="0" header="0" footer="0"/>
  <pageSetup paperSize="8" scale="65" orientation="portrait" r:id="rId1"/>
  <legacyDrawing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CAFC-2051-469C-AECC-1CF8836B3B69}">
  <sheetPr>
    <tabColor theme="7" tint="0.39997558519241921"/>
  </sheetPr>
  <dimension ref="A2:R140"/>
  <sheetViews>
    <sheetView topLeftCell="E7" zoomScale="85" zoomScaleNormal="85" workbookViewId="0">
      <selection activeCell="K17" sqref="K17"/>
    </sheetView>
  </sheetViews>
  <sheetFormatPr defaultColWidth="8.875" defaultRowHeight="18.75"/>
  <cols>
    <col min="1" max="1" width="8.875" style="1"/>
    <col min="2" max="2" width="18.375" style="1" customWidth="1"/>
    <col min="3" max="3" width="6.25" style="4" customWidth="1"/>
    <col min="4" max="5" width="15.875" style="1" customWidth="1"/>
    <col min="6" max="6" width="64.125" style="1" customWidth="1"/>
    <col min="7" max="7" width="6.25" style="4" customWidth="1"/>
    <col min="8" max="9" width="9.875" style="4" bestFit="1" customWidth="1"/>
    <col min="10" max="10" width="7.375" style="1328" customWidth="1"/>
    <col min="11" max="11" width="59.875" style="1" customWidth="1"/>
    <col min="12" max="12" width="66.875" style="1" customWidth="1"/>
    <col min="13" max="13" width="30.875" style="4" customWidth="1"/>
    <col min="14" max="14" width="13.875" style="9" customWidth="1"/>
    <col min="15" max="15" width="7.375" style="1" customWidth="1"/>
    <col min="16" max="16" width="17.25" style="10" customWidth="1"/>
    <col min="17" max="17" width="18.125" style="11" customWidth="1"/>
    <col min="18" max="18" width="15.625" style="12" customWidth="1"/>
    <col min="19" max="257" width="8.875" style="1"/>
    <col min="258" max="258" width="18.375" style="1" customWidth="1"/>
    <col min="259" max="259" width="6.25" style="1" customWidth="1"/>
    <col min="260" max="261" width="15.875" style="1" customWidth="1"/>
    <col min="262" max="262" width="64.125" style="1" customWidth="1"/>
    <col min="263" max="263" width="6.25" style="1" customWidth="1"/>
    <col min="264" max="265" width="9.875" style="1" bestFit="1" customWidth="1"/>
    <col min="266" max="266" width="7.375" style="1" customWidth="1"/>
    <col min="267" max="267" width="59.875" style="1" customWidth="1"/>
    <col min="268" max="268" width="66.875" style="1" customWidth="1"/>
    <col min="269" max="269" width="30.875" style="1" customWidth="1"/>
    <col min="270" max="270" width="13.875" style="1" customWidth="1"/>
    <col min="271" max="271" width="7.375" style="1" customWidth="1"/>
    <col min="272" max="272" width="17.25" style="1" customWidth="1"/>
    <col min="273" max="273" width="18.125" style="1" customWidth="1"/>
    <col min="274" max="274" width="15.625" style="1" customWidth="1"/>
    <col min="275" max="513" width="8.875" style="1"/>
    <col min="514" max="514" width="18.375" style="1" customWidth="1"/>
    <col min="515" max="515" width="6.25" style="1" customWidth="1"/>
    <col min="516" max="517" width="15.875" style="1" customWidth="1"/>
    <col min="518" max="518" width="64.125" style="1" customWidth="1"/>
    <col min="519" max="519" width="6.25" style="1" customWidth="1"/>
    <col min="520" max="521" width="9.875" style="1" bestFit="1" customWidth="1"/>
    <col min="522" max="522" width="7.375" style="1" customWidth="1"/>
    <col min="523" max="523" width="59.875" style="1" customWidth="1"/>
    <col min="524" max="524" width="66.875" style="1" customWidth="1"/>
    <col min="525" max="525" width="30.875" style="1" customWidth="1"/>
    <col min="526" max="526" width="13.875" style="1" customWidth="1"/>
    <col min="527" max="527" width="7.375" style="1" customWidth="1"/>
    <col min="528" max="528" width="17.25" style="1" customWidth="1"/>
    <col min="529" max="529" width="18.125" style="1" customWidth="1"/>
    <col min="530" max="530" width="15.625" style="1" customWidth="1"/>
    <col min="531" max="769" width="8.875" style="1"/>
    <col min="770" max="770" width="18.375" style="1" customWidth="1"/>
    <col min="771" max="771" width="6.25" style="1" customWidth="1"/>
    <col min="772" max="773" width="15.875" style="1" customWidth="1"/>
    <col min="774" max="774" width="64.125" style="1" customWidth="1"/>
    <col min="775" max="775" width="6.25" style="1" customWidth="1"/>
    <col min="776" max="777" width="9.875" style="1" bestFit="1" customWidth="1"/>
    <col min="778" max="778" width="7.375" style="1" customWidth="1"/>
    <col min="779" max="779" width="59.875" style="1" customWidth="1"/>
    <col min="780" max="780" width="66.875" style="1" customWidth="1"/>
    <col min="781" max="781" width="30.875" style="1" customWidth="1"/>
    <col min="782" max="782" width="13.875" style="1" customWidth="1"/>
    <col min="783" max="783" width="7.375" style="1" customWidth="1"/>
    <col min="784" max="784" width="17.25" style="1" customWidth="1"/>
    <col min="785" max="785" width="18.125" style="1" customWidth="1"/>
    <col min="786" max="786" width="15.625" style="1" customWidth="1"/>
    <col min="787" max="1025" width="8.875" style="1"/>
    <col min="1026" max="1026" width="18.375" style="1" customWidth="1"/>
    <col min="1027" max="1027" width="6.25" style="1" customWidth="1"/>
    <col min="1028" max="1029" width="15.875" style="1" customWidth="1"/>
    <col min="1030" max="1030" width="64.125" style="1" customWidth="1"/>
    <col min="1031" max="1031" width="6.25" style="1" customWidth="1"/>
    <col min="1032" max="1033" width="9.875" style="1" bestFit="1" customWidth="1"/>
    <col min="1034" max="1034" width="7.375" style="1" customWidth="1"/>
    <col min="1035" max="1035" width="59.875" style="1" customWidth="1"/>
    <col min="1036" max="1036" width="66.875" style="1" customWidth="1"/>
    <col min="1037" max="1037" width="30.875" style="1" customWidth="1"/>
    <col min="1038" max="1038" width="13.875" style="1" customWidth="1"/>
    <col min="1039" max="1039" width="7.375" style="1" customWidth="1"/>
    <col min="1040" max="1040" width="17.25" style="1" customWidth="1"/>
    <col min="1041" max="1041" width="18.125" style="1" customWidth="1"/>
    <col min="1042" max="1042" width="15.625" style="1" customWidth="1"/>
    <col min="1043" max="1281" width="8.875" style="1"/>
    <col min="1282" max="1282" width="18.375" style="1" customWidth="1"/>
    <col min="1283" max="1283" width="6.25" style="1" customWidth="1"/>
    <col min="1284" max="1285" width="15.875" style="1" customWidth="1"/>
    <col min="1286" max="1286" width="64.125" style="1" customWidth="1"/>
    <col min="1287" max="1287" width="6.25" style="1" customWidth="1"/>
    <col min="1288" max="1289" width="9.875" style="1" bestFit="1" customWidth="1"/>
    <col min="1290" max="1290" width="7.375" style="1" customWidth="1"/>
    <col min="1291" max="1291" width="59.875" style="1" customWidth="1"/>
    <col min="1292" max="1292" width="66.875" style="1" customWidth="1"/>
    <col min="1293" max="1293" width="30.875" style="1" customWidth="1"/>
    <col min="1294" max="1294" width="13.875" style="1" customWidth="1"/>
    <col min="1295" max="1295" width="7.375" style="1" customWidth="1"/>
    <col min="1296" max="1296" width="17.25" style="1" customWidth="1"/>
    <col min="1297" max="1297" width="18.125" style="1" customWidth="1"/>
    <col min="1298" max="1298" width="15.625" style="1" customWidth="1"/>
    <col min="1299" max="1537" width="8.875" style="1"/>
    <col min="1538" max="1538" width="18.375" style="1" customWidth="1"/>
    <col min="1539" max="1539" width="6.25" style="1" customWidth="1"/>
    <col min="1540" max="1541" width="15.875" style="1" customWidth="1"/>
    <col min="1542" max="1542" width="64.125" style="1" customWidth="1"/>
    <col min="1543" max="1543" width="6.25" style="1" customWidth="1"/>
    <col min="1544" max="1545" width="9.875" style="1" bestFit="1" customWidth="1"/>
    <col min="1546" max="1546" width="7.375" style="1" customWidth="1"/>
    <col min="1547" max="1547" width="59.875" style="1" customWidth="1"/>
    <col min="1548" max="1548" width="66.875" style="1" customWidth="1"/>
    <col min="1549" max="1549" width="30.875" style="1" customWidth="1"/>
    <col min="1550" max="1550" width="13.875" style="1" customWidth="1"/>
    <col min="1551" max="1551" width="7.375" style="1" customWidth="1"/>
    <col min="1552" max="1552" width="17.25" style="1" customWidth="1"/>
    <col min="1553" max="1553" width="18.125" style="1" customWidth="1"/>
    <col min="1554" max="1554" width="15.625" style="1" customWidth="1"/>
    <col min="1555" max="1793" width="8.875" style="1"/>
    <col min="1794" max="1794" width="18.375" style="1" customWidth="1"/>
    <col min="1795" max="1795" width="6.25" style="1" customWidth="1"/>
    <col min="1796" max="1797" width="15.875" style="1" customWidth="1"/>
    <col min="1798" max="1798" width="64.125" style="1" customWidth="1"/>
    <col min="1799" max="1799" width="6.25" style="1" customWidth="1"/>
    <col min="1800" max="1801" width="9.875" style="1" bestFit="1" customWidth="1"/>
    <col min="1802" max="1802" width="7.375" style="1" customWidth="1"/>
    <col min="1803" max="1803" width="59.875" style="1" customWidth="1"/>
    <col min="1804" max="1804" width="66.875" style="1" customWidth="1"/>
    <col min="1805" max="1805" width="30.875" style="1" customWidth="1"/>
    <col min="1806" max="1806" width="13.875" style="1" customWidth="1"/>
    <col min="1807" max="1807" width="7.375" style="1" customWidth="1"/>
    <col min="1808" max="1808" width="17.25" style="1" customWidth="1"/>
    <col min="1809" max="1809" width="18.125" style="1" customWidth="1"/>
    <col min="1810" max="1810" width="15.625" style="1" customWidth="1"/>
    <col min="1811" max="2049" width="8.875" style="1"/>
    <col min="2050" max="2050" width="18.375" style="1" customWidth="1"/>
    <col min="2051" max="2051" width="6.25" style="1" customWidth="1"/>
    <col min="2052" max="2053" width="15.875" style="1" customWidth="1"/>
    <col min="2054" max="2054" width="64.125" style="1" customWidth="1"/>
    <col min="2055" max="2055" width="6.25" style="1" customWidth="1"/>
    <col min="2056" max="2057" width="9.875" style="1" bestFit="1" customWidth="1"/>
    <col min="2058" max="2058" width="7.375" style="1" customWidth="1"/>
    <col min="2059" max="2059" width="59.875" style="1" customWidth="1"/>
    <col min="2060" max="2060" width="66.875" style="1" customWidth="1"/>
    <col min="2061" max="2061" width="30.875" style="1" customWidth="1"/>
    <col min="2062" max="2062" width="13.875" style="1" customWidth="1"/>
    <col min="2063" max="2063" width="7.375" style="1" customWidth="1"/>
    <col min="2064" max="2064" width="17.25" style="1" customWidth="1"/>
    <col min="2065" max="2065" width="18.125" style="1" customWidth="1"/>
    <col min="2066" max="2066" width="15.625" style="1" customWidth="1"/>
    <col min="2067" max="2305" width="8.875" style="1"/>
    <col min="2306" max="2306" width="18.375" style="1" customWidth="1"/>
    <col min="2307" max="2307" width="6.25" style="1" customWidth="1"/>
    <col min="2308" max="2309" width="15.875" style="1" customWidth="1"/>
    <col min="2310" max="2310" width="64.125" style="1" customWidth="1"/>
    <col min="2311" max="2311" width="6.25" style="1" customWidth="1"/>
    <col min="2312" max="2313" width="9.875" style="1" bestFit="1" customWidth="1"/>
    <col min="2314" max="2314" width="7.375" style="1" customWidth="1"/>
    <col min="2315" max="2315" width="59.875" style="1" customWidth="1"/>
    <col min="2316" max="2316" width="66.875" style="1" customWidth="1"/>
    <col min="2317" max="2317" width="30.875" style="1" customWidth="1"/>
    <col min="2318" max="2318" width="13.875" style="1" customWidth="1"/>
    <col min="2319" max="2319" width="7.375" style="1" customWidth="1"/>
    <col min="2320" max="2320" width="17.25" style="1" customWidth="1"/>
    <col min="2321" max="2321" width="18.125" style="1" customWidth="1"/>
    <col min="2322" max="2322" width="15.625" style="1" customWidth="1"/>
    <col min="2323" max="2561" width="8.875" style="1"/>
    <col min="2562" max="2562" width="18.375" style="1" customWidth="1"/>
    <col min="2563" max="2563" width="6.25" style="1" customWidth="1"/>
    <col min="2564" max="2565" width="15.875" style="1" customWidth="1"/>
    <col min="2566" max="2566" width="64.125" style="1" customWidth="1"/>
    <col min="2567" max="2567" width="6.25" style="1" customWidth="1"/>
    <col min="2568" max="2569" width="9.875" style="1" bestFit="1" customWidth="1"/>
    <col min="2570" max="2570" width="7.375" style="1" customWidth="1"/>
    <col min="2571" max="2571" width="59.875" style="1" customWidth="1"/>
    <col min="2572" max="2572" width="66.875" style="1" customWidth="1"/>
    <col min="2573" max="2573" width="30.875" style="1" customWidth="1"/>
    <col min="2574" max="2574" width="13.875" style="1" customWidth="1"/>
    <col min="2575" max="2575" width="7.375" style="1" customWidth="1"/>
    <col min="2576" max="2576" width="17.25" style="1" customWidth="1"/>
    <col min="2577" max="2577" width="18.125" style="1" customWidth="1"/>
    <col min="2578" max="2578" width="15.625" style="1" customWidth="1"/>
    <col min="2579" max="2817" width="8.875" style="1"/>
    <col min="2818" max="2818" width="18.375" style="1" customWidth="1"/>
    <col min="2819" max="2819" width="6.25" style="1" customWidth="1"/>
    <col min="2820" max="2821" width="15.875" style="1" customWidth="1"/>
    <col min="2822" max="2822" width="64.125" style="1" customWidth="1"/>
    <col min="2823" max="2823" width="6.25" style="1" customWidth="1"/>
    <col min="2824" max="2825" width="9.875" style="1" bestFit="1" customWidth="1"/>
    <col min="2826" max="2826" width="7.375" style="1" customWidth="1"/>
    <col min="2827" max="2827" width="59.875" style="1" customWidth="1"/>
    <col min="2828" max="2828" width="66.875" style="1" customWidth="1"/>
    <col min="2829" max="2829" width="30.875" style="1" customWidth="1"/>
    <col min="2830" max="2830" width="13.875" style="1" customWidth="1"/>
    <col min="2831" max="2831" width="7.375" style="1" customWidth="1"/>
    <col min="2832" max="2832" width="17.25" style="1" customWidth="1"/>
    <col min="2833" max="2833" width="18.125" style="1" customWidth="1"/>
    <col min="2834" max="2834" width="15.625" style="1" customWidth="1"/>
    <col min="2835" max="3073" width="8.875" style="1"/>
    <col min="3074" max="3074" width="18.375" style="1" customWidth="1"/>
    <col min="3075" max="3075" width="6.25" style="1" customWidth="1"/>
    <col min="3076" max="3077" width="15.875" style="1" customWidth="1"/>
    <col min="3078" max="3078" width="64.125" style="1" customWidth="1"/>
    <col min="3079" max="3079" width="6.25" style="1" customWidth="1"/>
    <col min="3080" max="3081" width="9.875" style="1" bestFit="1" customWidth="1"/>
    <col min="3082" max="3082" width="7.375" style="1" customWidth="1"/>
    <col min="3083" max="3083" width="59.875" style="1" customWidth="1"/>
    <col min="3084" max="3084" width="66.875" style="1" customWidth="1"/>
    <col min="3085" max="3085" width="30.875" style="1" customWidth="1"/>
    <col min="3086" max="3086" width="13.875" style="1" customWidth="1"/>
    <col min="3087" max="3087" width="7.375" style="1" customWidth="1"/>
    <col min="3088" max="3088" width="17.25" style="1" customWidth="1"/>
    <col min="3089" max="3089" width="18.125" style="1" customWidth="1"/>
    <col min="3090" max="3090" width="15.625" style="1" customWidth="1"/>
    <col min="3091" max="3329" width="8.875" style="1"/>
    <col min="3330" max="3330" width="18.375" style="1" customWidth="1"/>
    <col min="3331" max="3331" width="6.25" style="1" customWidth="1"/>
    <col min="3332" max="3333" width="15.875" style="1" customWidth="1"/>
    <col min="3334" max="3334" width="64.125" style="1" customWidth="1"/>
    <col min="3335" max="3335" width="6.25" style="1" customWidth="1"/>
    <col min="3336" max="3337" width="9.875" style="1" bestFit="1" customWidth="1"/>
    <col min="3338" max="3338" width="7.375" style="1" customWidth="1"/>
    <col min="3339" max="3339" width="59.875" style="1" customWidth="1"/>
    <col min="3340" max="3340" width="66.875" style="1" customWidth="1"/>
    <col min="3341" max="3341" width="30.875" style="1" customWidth="1"/>
    <col min="3342" max="3342" width="13.875" style="1" customWidth="1"/>
    <col min="3343" max="3343" width="7.375" style="1" customWidth="1"/>
    <col min="3344" max="3344" width="17.25" style="1" customWidth="1"/>
    <col min="3345" max="3345" width="18.125" style="1" customWidth="1"/>
    <col min="3346" max="3346" width="15.625" style="1" customWidth="1"/>
    <col min="3347" max="3585" width="8.875" style="1"/>
    <col min="3586" max="3586" width="18.375" style="1" customWidth="1"/>
    <col min="3587" max="3587" width="6.25" style="1" customWidth="1"/>
    <col min="3588" max="3589" width="15.875" style="1" customWidth="1"/>
    <col min="3590" max="3590" width="64.125" style="1" customWidth="1"/>
    <col min="3591" max="3591" width="6.25" style="1" customWidth="1"/>
    <col min="3592" max="3593" width="9.875" style="1" bestFit="1" customWidth="1"/>
    <col min="3594" max="3594" width="7.375" style="1" customWidth="1"/>
    <col min="3595" max="3595" width="59.875" style="1" customWidth="1"/>
    <col min="3596" max="3596" width="66.875" style="1" customWidth="1"/>
    <col min="3597" max="3597" width="30.875" style="1" customWidth="1"/>
    <col min="3598" max="3598" width="13.875" style="1" customWidth="1"/>
    <col min="3599" max="3599" width="7.375" style="1" customWidth="1"/>
    <col min="3600" max="3600" width="17.25" style="1" customWidth="1"/>
    <col min="3601" max="3601" width="18.125" style="1" customWidth="1"/>
    <col min="3602" max="3602" width="15.625" style="1" customWidth="1"/>
    <col min="3603" max="3841" width="8.875" style="1"/>
    <col min="3842" max="3842" width="18.375" style="1" customWidth="1"/>
    <col min="3843" max="3843" width="6.25" style="1" customWidth="1"/>
    <col min="3844" max="3845" width="15.875" style="1" customWidth="1"/>
    <col min="3846" max="3846" width="64.125" style="1" customWidth="1"/>
    <col min="3847" max="3847" width="6.25" style="1" customWidth="1"/>
    <col min="3848" max="3849" width="9.875" style="1" bestFit="1" customWidth="1"/>
    <col min="3850" max="3850" width="7.375" style="1" customWidth="1"/>
    <col min="3851" max="3851" width="59.875" style="1" customWidth="1"/>
    <col min="3852" max="3852" width="66.875" style="1" customWidth="1"/>
    <col min="3853" max="3853" width="30.875" style="1" customWidth="1"/>
    <col min="3854" max="3854" width="13.875" style="1" customWidth="1"/>
    <col min="3855" max="3855" width="7.375" style="1" customWidth="1"/>
    <col min="3856" max="3856" width="17.25" style="1" customWidth="1"/>
    <col min="3857" max="3857" width="18.125" style="1" customWidth="1"/>
    <col min="3858" max="3858" width="15.625" style="1" customWidth="1"/>
    <col min="3859" max="4097" width="8.875" style="1"/>
    <col min="4098" max="4098" width="18.375" style="1" customWidth="1"/>
    <col min="4099" max="4099" width="6.25" style="1" customWidth="1"/>
    <col min="4100" max="4101" width="15.875" style="1" customWidth="1"/>
    <col min="4102" max="4102" width="64.125" style="1" customWidth="1"/>
    <col min="4103" max="4103" width="6.25" style="1" customWidth="1"/>
    <col min="4104" max="4105" width="9.875" style="1" bestFit="1" customWidth="1"/>
    <col min="4106" max="4106" width="7.375" style="1" customWidth="1"/>
    <col min="4107" max="4107" width="59.875" style="1" customWidth="1"/>
    <col min="4108" max="4108" width="66.875" style="1" customWidth="1"/>
    <col min="4109" max="4109" width="30.875" style="1" customWidth="1"/>
    <col min="4110" max="4110" width="13.875" style="1" customWidth="1"/>
    <col min="4111" max="4111" width="7.375" style="1" customWidth="1"/>
    <col min="4112" max="4112" width="17.25" style="1" customWidth="1"/>
    <col min="4113" max="4113" width="18.125" style="1" customWidth="1"/>
    <col min="4114" max="4114" width="15.625" style="1" customWidth="1"/>
    <col min="4115" max="4353" width="8.875" style="1"/>
    <col min="4354" max="4354" width="18.375" style="1" customWidth="1"/>
    <col min="4355" max="4355" width="6.25" style="1" customWidth="1"/>
    <col min="4356" max="4357" width="15.875" style="1" customWidth="1"/>
    <col min="4358" max="4358" width="64.125" style="1" customWidth="1"/>
    <col min="4359" max="4359" width="6.25" style="1" customWidth="1"/>
    <col min="4360" max="4361" width="9.875" style="1" bestFit="1" customWidth="1"/>
    <col min="4362" max="4362" width="7.375" style="1" customWidth="1"/>
    <col min="4363" max="4363" width="59.875" style="1" customWidth="1"/>
    <col min="4364" max="4364" width="66.875" style="1" customWidth="1"/>
    <col min="4365" max="4365" width="30.875" style="1" customWidth="1"/>
    <col min="4366" max="4366" width="13.875" style="1" customWidth="1"/>
    <col min="4367" max="4367" width="7.375" style="1" customWidth="1"/>
    <col min="4368" max="4368" width="17.25" style="1" customWidth="1"/>
    <col min="4369" max="4369" width="18.125" style="1" customWidth="1"/>
    <col min="4370" max="4370" width="15.625" style="1" customWidth="1"/>
    <col min="4371" max="4609" width="8.875" style="1"/>
    <col min="4610" max="4610" width="18.375" style="1" customWidth="1"/>
    <col min="4611" max="4611" width="6.25" style="1" customWidth="1"/>
    <col min="4612" max="4613" width="15.875" style="1" customWidth="1"/>
    <col min="4614" max="4614" width="64.125" style="1" customWidth="1"/>
    <col min="4615" max="4615" width="6.25" style="1" customWidth="1"/>
    <col min="4616" max="4617" width="9.875" style="1" bestFit="1" customWidth="1"/>
    <col min="4618" max="4618" width="7.375" style="1" customWidth="1"/>
    <col min="4619" max="4619" width="59.875" style="1" customWidth="1"/>
    <col min="4620" max="4620" width="66.875" style="1" customWidth="1"/>
    <col min="4621" max="4621" width="30.875" style="1" customWidth="1"/>
    <col min="4622" max="4622" width="13.875" style="1" customWidth="1"/>
    <col min="4623" max="4623" width="7.375" style="1" customWidth="1"/>
    <col min="4624" max="4624" width="17.25" style="1" customWidth="1"/>
    <col min="4625" max="4625" width="18.125" style="1" customWidth="1"/>
    <col min="4626" max="4626" width="15.625" style="1" customWidth="1"/>
    <col min="4627" max="4865" width="8.875" style="1"/>
    <col min="4866" max="4866" width="18.375" style="1" customWidth="1"/>
    <col min="4867" max="4867" width="6.25" style="1" customWidth="1"/>
    <col min="4868" max="4869" width="15.875" style="1" customWidth="1"/>
    <col min="4870" max="4870" width="64.125" style="1" customWidth="1"/>
    <col min="4871" max="4871" width="6.25" style="1" customWidth="1"/>
    <col min="4872" max="4873" width="9.875" style="1" bestFit="1" customWidth="1"/>
    <col min="4874" max="4874" width="7.375" style="1" customWidth="1"/>
    <col min="4875" max="4875" width="59.875" style="1" customWidth="1"/>
    <col min="4876" max="4876" width="66.875" style="1" customWidth="1"/>
    <col min="4877" max="4877" width="30.875" style="1" customWidth="1"/>
    <col min="4878" max="4878" width="13.875" style="1" customWidth="1"/>
    <col min="4879" max="4879" width="7.375" style="1" customWidth="1"/>
    <col min="4880" max="4880" width="17.25" style="1" customWidth="1"/>
    <col min="4881" max="4881" width="18.125" style="1" customWidth="1"/>
    <col min="4882" max="4882" width="15.625" style="1" customWidth="1"/>
    <col min="4883" max="5121" width="8.875" style="1"/>
    <col min="5122" max="5122" width="18.375" style="1" customWidth="1"/>
    <col min="5123" max="5123" width="6.25" style="1" customWidth="1"/>
    <col min="5124" max="5125" width="15.875" style="1" customWidth="1"/>
    <col min="5126" max="5126" width="64.125" style="1" customWidth="1"/>
    <col min="5127" max="5127" width="6.25" style="1" customWidth="1"/>
    <col min="5128" max="5129" width="9.875" style="1" bestFit="1" customWidth="1"/>
    <col min="5130" max="5130" width="7.375" style="1" customWidth="1"/>
    <col min="5131" max="5131" width="59.875" style="1" customWidth="1"/>
    <col min="5132" max="5132" width="66.875" style="1" customWidth="1"/>
    <col min="5133" max="5133" width="30.875" style="1" customWidth="1"/>
    <col min="5134" max="5134" width="13.875" style="1" customWidth="1"/>
    <col min="5135" max="5135" width="7.375" style="1" customWidth="1"/>
    <col min="5136" max="5136" width="17.25" style="1" customWidth="1"/>
    <col min="5137" max="5137" width="18.125" style="1" customWidth="1"/>
    <col min="5138" max="5138" width="15.625" style="1" customWidth="1"/>
    <col min="5139" max="5377" width="8.875" style="1"/>
    <col min="5378" max="5378" width="18.375" style="1" customWidth="1"/>
    <col min="5379" max="5379" width="6.25" style="1" customWidth="1"/>
    <col min="5380" max="5381" width="15.875" style="1" customWidth="1"/>
    <col min="5382" max="5382" width="64.125" style="1" customWidth="1"/>
    <col min="5383" max="5383" width="6.25" style="1" customWidth="1"/>
    <col min="5384" max="5385" width="9.875" style="1" bestFit="1" customWidth="1"/>
    <col min="5386" max="5386" width="7.375" style="1" customWidth="1"/>
    <col min="5387" max="5387" width="59.875" style="1" customWidth="1"/>
    <col min="5388" max="5388" width="66.875" style="1" customWidth="1"/>
    <col min="5389" max="5389" width="30.875" style="1" customWidth="1"/>
    <col min="5390" max="5390" width="13.875" style="1" customWidth="1"/>
    <col min="5391" max="5391" width="7.375" style="1" customWidth="1"/>
    <col min="5392" max="5392" width="17.25" style="1" customWidth="1"/>
    <col min="5393" max="5393" width="18.125" style="1" customWidth="1"/>
    <col min="5394" max="5394" width="15.625" style="1" customWidth="1"/>
    <col min="5395" max="5633" width="8.875" style="1"/>
    <col min="5634" max="5634" width="18.375" style="1" customWidth="1"/>
    <col min="5635" max="5635" width="6.25" style="1" customWidth="1"/>
    <col min="5636" max="5637" width="15.875" style="1" customWidth="1"/>
    <col min="5638" max="5638" width="64.125" style="1" customWidth="1"/>
    <col min="5639" max="5639" width="6.25" style="1" customWidth="1"/>
    <col min="5640" max="5641" width="9.875" style="1" bestFit="1" customWidth="1"/>
    <col min="5642" max="5642" width="7.375" style="1" customWidth="1"/>
    <col min="5643" max="5643" width="59.875" style="1" customWidth="1"/>
    <col min="5644" max="5644" width="66.875" style="1" customWidth="1"/>
    <col min="5645" max="5645" width="30.875" style="1" customWidth="1"/>
    <col min="5646" max="5646" width="13.875" style="1" customWidth="1"/>
    <col min="5647" max="5647" width="7.375" style="1" customWidth="1"/>
    <col min="5648" max="5648" width="17.25" style="1" customWidth="1"/>
    <col min="5649" max="5649" width="18.125" style="1" customWidth="1"/>
    <col min="5650" max="5650" width="15.625" style="1" customWidth="1"/>
    <col min="5651" max="5889" width="8.875" style="1"/>
    <col min="5890" max="5890" width="18.375" style="1" customWidth="1"/>
    <col min="5891" max="5891" width="6.25" style="1" customWidth="1"/>
    <col min="5892" max="5893" width="15.875" style="1" customWidth="1"/>
    <col min="5894" max="5894" width="64.125" style="1" customWidth="1"/>
    <col min="5895" max="5895" width="6.25" style="1" customWidth="1"/>
    <col min="5896" max="5897" width="9.875" style="1" bestFit="1" customWidth="1"/>
    <col min="5898" max="5898" width="7.375" style="1" customWidth="1"/>
    <col min="5899" max="5899" width="59.875" style="1" customWidth="1"/>
    <col min="5900" max="5900" width="66.875" style="1" customWidth="1"/>
    <col min="5901" max="5901" width="30.875" style="1" customWidth="1"/>
    <col min="5902" max="5902" width="13.875" style="1" customWidth="1"/>
    <col min="5903" max="5903" width="7.375" style="1" customWidth="1"/>
    <col min="5904" max="5904" width="17.25" style="1" customWidth="1"/>
    <col min="5905" max="5905" width="18.125" style="1" customWidth="1"/>
    <col min="5906" max="5906" width="15.625" style="1" customWidth="1"/>
    <col min="5907" max="6145" width="8.875" style="1"/>
    <col min="6146" max="6146" width="18.375" style="1" customWidth="1"/>
    <col min="6147" max="6147" width="6.25" style="1" customWidth="1"/>
    <col min="6148" max="6149" width="15.875" style="1" customWidth="1"/>
    <col min="6150" max="6150" width="64.125" style="1" customWidth="1"/>
    <col min="6151" max="6151" width="6.25" style="1" customWidth="1"/>
    <col min="6152" max="6153" width="9.875" style="1" bestFit="1" customWidth="1"/>
    <col min="6154" max="6154" width="7.375" style="1" customWidth="1"/>
    <col min="6155" max="6155" width="59.875" style="1" customWidth="1"/>
    <col min="6156" max="6156" width="66.875" style="1" customWidth="1"/>
    <col min="6157" max="6157" width="30.875" style="1" customWidth="1"/>
    <col min="6158" max="6158" width="13.875" style="1" customWidth="1"/>
    <col min="6159" max="6159" width="7.375" style="1" customWidth="1"/>
    <col min="6160" max="6160" width="17.25" style="1" customWidth="1"/>
    <col min="6161" max="6161" width="18.125" style="1" customWidth="1"/>
    <col min="6162" max="6162" width="15.625" style="1" customWidth="1"/>
    <col min="6163" max="6401" width="8.875" style="1"/>
    <col min="6402" max="6402" width="18.375" style="1" customWidth="1"/>
    <col min="6403" max="6403" width="6.25" style="1" customWidth="1"/>
    <col min="6404" max="6405" width="15.875" style="1" customWidth="1"/>
    <col min="6406" max="6406" width="64.125" style="1" customWidth="1"/>
    <col min="6407" max="6407" width="6.25" style="1" customWidth="1"/>
    <col min="6408" max="6409" width="9.875" style="1" bestFit="1" customWidth="1"/>
    <col min="6410" max="6410" width="7.375" style="1" customWidth="1"/>
    <col min="6411" max="6411" width="59.875" style="1" customWidth="1"/>
    <col min="6412" max="6412" width="66.875" style="1" customWidth="1"/>
    <col min="6413" max="6413" width="30.875" style="1" customWidth="1"/>
    <col min="6414" max="6414" width="13.875" style="1" customWidth="1"/>
    <col min="6415" max="6415" width="7.375" style="1" customWidth="1"/>
    <col min="6416" max="6416" width="17.25" style="1" customWidth="1"/>
    <col min="6417" max="6417" width="18.125" style="1" customWidth="1"/>
    <col min="6418" max="6418" width="15.625" style="1" customWidth="1"/>
    <col min="6419" max="6657" width="8.875" style="1"/>
    <col min="6658" max="6658" width="18.375" style="1" customWidth="1"/>
    <col min="6659" max="6659" width="6.25" style="1" customWidth="1"/>
    <col min="6660" max="6661" width="15.875" style="1" customWidth="1"/>
    <col min="6662" max="6662" width="64.125" style="1" customWidth="1"/>
    <col min="6663" max="6663" width="6.25" style="1" customWidth="1"/>
    <col min="6664" max="6665" width="9.875" style="1" bestFit="1" customWidth="1"/>
    <col min="6666" max="6666" width="7.375" style="1" customWidth="1"/>
    <col min="6667" max="6667" width="59.875" style="1" customWidth="1"/>
    <col min="6668" max="6668" width="66.875" style="1" customWidth="1"/>
    <col min="6669" max="6669" width="30.875" style="1" customWidth="1"/>
    <col min="6670" max="6670" width="13.875" style="1" customWidth="1"/>
    <col min="6671" max="6671" width="7.375" style="1" customWidth="1"/>
    <col min="6672" max="6672" width="17.25" style="1" customWidth="1"/>
    <col min="6673" max="6673" width="18.125" style="1" customWidth="1"/>
    <col min="6674" max="6674" width="15.625" style="1" customWidth="1"/>
    <col min="6675" max="6913" width="8.875" style="1"/>
    <col min="6914" max="6914" width="18.375" style="1" customWidth="1"/>
    <col min="6915" max="6915" width="6.25" style="1" customWidth="1"/>
    <col min="6916" max="6917" width="15.875" style="1" customWidth="1"/>
    <col min="6918" max="6918" width="64.125" style="1" customWidth="1"/>
    <col min="6919" max="6919" width="6.25" style="1" customWidth="1"/>
    <col min="6920" max="6921" width="9.875" style="1" bestFit="1" customWidth="1"/>
    <col min="6922" max="6922" width="7.375" style="1" customWidth="1"/>
    <col min="6923" max="6923" width="59.875" style="1" customWidth="1"/>
    <col min="6924" max="6924" width="66.875" style="1" customWidth="1"/>
    <col min="6925" max="6925" width="30.875" style="1" customWidth="1"/>
    <col min="6926" max="6926" width="13.875" style="1" customWidth="1"/>
    <col min="6927" max="6927" width="7.375" style="1" customWidth="1"/>
    <col min="6928" max="6928" width="17.25" style="1" customWidth="1"/>
    <col min="6929" max="6929" width="18.125" style="1" customWidth="1"/>
    <col min="6930" max="6930" width="15.625" style="1" customWidth="1"/>
    <col min="6931" max="7169" width="8.875" style="1"/>
    <col min="7170" max="7170" width="18.375" style="1" customWidth="1"/>
    <col min="7171" max="7171" width="6.25" style="1" customWidth="1"/>
    <col min="7172" max="7173" width="15.875" style="1" customWidth="1"/>
    <col min="7174" max="7174" width="64.125" style="1" customWidth="1"/>
    <col min="7175" max="7175" width="6.25" style="1" customWidth="1"/>
    <col min="7176" max="7177" width="9.875" style="1" bestFit="1" customWidth="1"/>
    <col min="7178" max="7178" width="7.375" style="1" customWidth="1"/>
    <col min="7179" max="7179" width="59.875" style="1" customWidth="1"/>
    <col min="7180" max="7180" width="66.875" style="1" customWidth="1"/>
    <col min="7181" max="7181" width="30.875" style="1" customWidth="1"/>
    <col min="7182" max="7182" width="13.875" style="1" customWidth="1"/>
    <col min="7183" max="7183" width="7.375" style="1" customWidth="1"/>
    <col min="7184" max="7184" width="17.25" style="1" customWidth="1"/>
    <col min="7185" max="7185" width="18.125" style="1" customWidth="1"/>
    <col min="7186" max="7186" width="15.625" style="1" customWidth="1"/>
    <col min="7187" max="7425" width="8.875" style="1"/>
    <col min="7426" max="7426" width="18.375" style="1" customWidth="1"/>
    <col min="7427" max="7427" width="6.25" style="1" customWidth="1"/>
    <col min="7428" max="7429" width="15.875" style="1" customWidth="1"/>
    <col min="7430" max="7430" width="64.125" style="1" customWidth="1"/>
    <col min="7431" max="7431" width="6.25" style="1" customWidth="1"/>
    <col min="7432" max="7433" width="9.875" style="1" bestFit="1" customWidth="1"/>
    <col min="7434" max="7434" width="7.375" style="1" customWidth="1"/>
    <col min="7435" max="7435" width="59.875" style="1" customWidth="1"/>
    <col min="7436" max="7436" width="66.875" style="1" customWidth="1"/>
    <col min="7437" max="7437" width="30.875" style="1" customWidth="1"/>
    <col min="7438" max="7438" width="13.875" style="1" customWidth="1"/>
    <col min="7439" max="7439" width="7.375" style="1" customWidth="1"/>
    <col min="7440" max="7440" width="17.25" style="1" customWidth="1"/>
    <col min="7441" max="7441" width="18.125" style="1" customWidth="1"/>
    <col min="7442" max="7442" width="15.625" style="1" customWidth="1"/>
    <col min="7443" max="7681" width="8.875" style="1"/>
    <col min="7682" max="7682" width="18.375" style="1" customWidth="1"/>
    <col min="7683" max="7683" width="6.25" style="1" customWidth="1"/>
    <col min="7684" max="7685" width="15.875" style="1" customWidth="1"/>
    <col min="7686" max="7686" width="64.125" style="1" customWidth="1"/>
    <col min="7687" max="7687" width="6.25" style="1" customWidth="1"/>
    <col min="7688" max="7689" width="9.875" style="1" bestFit="1" customWidth="1"/>
    <col min="7690" max="7690" width="7.375" style="1" customWidth="1"/>
    <col min="7691" max="7691" width="59.875" style="1" customWidth="1"/>
    <col min="7692" max="7692" width="66.875" style="1" customWidth="1"/>
    <col min="7693" max="7693" width="30.875" style="1" customWidth="1"/>
    <col min="7694" max="7694" width="13.875" style="1" customWidth="1"/>
    <col min="7695" max="7695" width="7.375" style="1" customWidth="1"/>
    <col min="7696" max="7696" width="17.25" style="1" customWidth="1"/>
    <col min="7697" max="7697" width="18.125" style="1" customWidth="1"/>
    <col min="7698" max="7698" width="15.625" style="1" customWidth="1"/>
    <col min="7699" max="7937" width="8.875" style="1"/>
    <col min="7938" max="7938" width="18.375" style="1" customWidth="1"/>
    <col min="7939" max="7939" width="6.25" style="1" customWidth="1"/>
    <col min="7940" max="7941" width="15.875" style="1" customWidth="1"/>
    <col min="7942" max="7942" width="64.125" style="1" customWidth="1"/>
    <col min="7943" max="7943" width="6.25" style="1" customWidth="1"/>
    <col min="7944" max="7945" width="9.875" style="1" bestFit="1" customWidth="1"/>
    <col min="7946" max="7946" width="7.375" style="1" customWidth="1"/>
    <col min="7947" max="7947" width="59.875" style="1" customWidth="1"/>
    <col min="7948" max="7948" width="66.875" style="1" customWidth="1"/>
    <col min="7949" max="7949" width="30.875" style="1" customWidth="1"/>
    <col min="7950" max="7950" width="13.875" style="1" customWidth="1"/>
    <col min="7951" max="7951" width="7.375" style="1" customWidth="1"/>
    <col min="7952" max="7952" width="17.25" style="1" customWidth="1"/>
    <col min="7953" max="7953" width="18.125" style="1" customWidth="1"/>
    <col min="7954" max="7954" width="15.625" style="1" customWidth="1"/>
    <col min="7955" max="8193" width="8.875" style="1"/>
    <col min="8194" max="8194" width="18.375" style="1" customWidth="1"/>
    <col min="8195" max="8195" width="6.25" style="1" customWidth="1"/>
    <col min="8196" max="8197" width="15.875" style="1" customWidth="1"/>
    <col min="8198" max="8198" width="64.125" style="1" customWidth="1"/>
    <col min="8199" max="8199" width="6.25" style="1" customWidth="1"/>
    <col min="8200" max="8201" width="9.875" style="1" bestFit="1" customWidth="1"/>
    <col min="8202" max="8202" width="7.375" style="1" customWidth="1"/>
    <col min="8203" max="8203" width="59.875" style="1" customWidth="1"/>
    <col min="8204" max="8204" width="66.875" style="1" customWidth="1"/>
    <col min="8205" max="8205" width="30.875" style="1" customWidth="1"/>
    <col min="8206" max="8206" width="13.875" style="1" customWidth="1"/>
    <col min="8207" max="8207" width="7.375" style="1" customWidth="1"/>
    <col min="8208" max="8208" width="17.25" style="1" customWidth="1"/>
    <col min="8209" max="8209" width="18.125" style="1" customWidth="1"/>
    <col min="8210" max="8210" width="15.625" style="1" customWidth="1"/>
    <col min="8211" max="8449" width="8.875" style="1"/>
    <col min="8450" max="8450" width="18.375" style="1" customWidth="1"/>
    <col min="8451" max="8451" width="6.25" style="1" customWidth="1"/>
    <col min="8452" max="8453" width="15.875" style="1" customWidth="1"/>
    <col min="8454" max="8454" width="64.125" style="1" customWidth="1"/>
    <col min="8455" max="8455" width="6.25" style="1" customWidth="1"/>
    <col min="8456" max="8457" width="9.875" style="1" bestFit="1" customWidth="1"/>
    <col min="8458" max="8458" width="7.375" style="1" customWidth="1"/>
    <col min="8459" max="8459" width="59.875" style="1" customWidth="1"/>
    <col min="8460" max="8460" width="66.875" style="1" customWidth="1"/>
    <col min="8461" max="8461" width="30.875" style="1" customWidth="1"/>
    <col min="8462" max="8462" width="13.875" style="1" customWidth="1"/>
    <col min="8463" max="8463" width="7.375" style="1" customWidth="1"/>
    <col min="8464" max="8464" width="17.25" style="1" customWidth="1"/>
    <col min="8465" max="8465" width="18.125" style="1" customWidth="1"/>
    <col min="8466" max="8466" width="15.625" style="1" customWidth="1"/>
    <col min="8467" max="8705" width="8.875" style="1"/>
    <col min="8706" max="8706" width="18.375" style="1" customWidth="1"/>
    <col min="8707" max="8707" width="6.25" style="1" customWidth="1"/>
    <col min="8708" max="8709" width="15.875" style="1" customWidth="1"/>
    <col min="8710" max="8710" width="64.125" style="1" customWidth="1"/>
    <col min="8711" max="8711" width="6.25" style="1" customWidth="1"/>
    <col min="8712" max="8713" width="9.875" style="1" bestFit="1" customWidth="1"/>
    <col min="8714" max="8714" width="7.375" style="1" customWidth="1"/>
    <col min="8715" max="8715" width="59.875" style="1" customWidth="1"/>
    <col min="8716" max="8716" width="66.875" style="1" customWidth="1"/>
    <col min="8717" max="8717" width="30.875" style="1" customWidth="1"/>
    <col min="8718" max="8718" width="13.875" style="1" customWidth="1"/>
    <col min="8719" max="8719" width="7.375" style="1" customWidth="1"/>
    <col min="8720" max="8720" width="17.25" style="1" customWidth="1"/>
    <col min="8721" max="8721" width="18.125" style="1" customWidth="1"/>
    <col min="8722" max="8722" width="15.625" style="1" customWidth="1"/>
    <col min="8723" max="8961" width="8.875" style="1"/>
    <col min="8962" max="8962" width="18.375" style="1" customWidth="1"/>
    <col min="8963" max="8963" width="6.25" style="1" customWidth="1"/>
    <col min="8964" max="8965" width="15.875" style="1" customWidth="1"/>
    <col min="8966" max="8966" width="64.125" style="1" customWidth="1"/>
    <col min="8967" max="8967" width="6.25" style="1" customWidth="1"/>
    <col min="8968" max="8969" width="9.875" style="1" bestFit="1" customWidth="1"/>
    <col min="8970" max="8970" width="7.375" style="1" customWidth="1"/>
    <col min="8971" max="8971" width="59.875" style="1" customWidth="1"/>
    <col min="8972" max="8972" width="66.875" style="1" customWidth="1"/>
    <col min="8973" max="8973" width="30.875" style="1" customWidth="1"/>
    <col min="8974" max="8974" width="13.875" style="1" customWidth="1"/>
    <col min="8975" max="8975" width="7.375" style="1" customWidth="1"/>
    <col min="8976" max="8976" width="17.25" style="1" customWidth="1"/>
    <col min="8977" max="8977" width="18.125" style="1" customWidth="1"/>
    <col min="8978" max="8978" width="15.625" style="1" customWidth="1"/>
    <col min="8979" max="9217" width="8.875" style="1"/>
    <col min="9218" max="9218" width="18.375" style="1" customWidth="1"/>
    <col min="9219" max="9219" width="6.25" style="1" customWidth="1"/>
    <col min="9220" max="9221" width="15.875" style="1" customWidth="1"/>
    <col min="9222" max="9222" width="64.125" style="1" customWidth="1"/>
    <col min="9223" max="9223" width="6.25" style="1" customWidth="1"/>
    <col min="9224" max="9225" width="9.875" style="1" bestFit="1" customWidth="1"/>
    <col min="9226" max="9226" width="7.375" style="1" customWidth="1"/>
    <col min="9227" max="9227" width="59.875" style="1" customWidth="1"/>
    <col min="9228" max="9228" width="66.875" style="1" customWidth="1"/>
    <col min="9229" max="9229" width="30.875" style="1" customWidth="1"/>
    <col min="9230" max="9230" width="13.875" style="1" customWidth="1"/>
    <col min="9231" max="9231" width="7.375" style="1" customWidth="1"/>
    <col min="9232" max="9232" width="17.25" style="1" customWidth="1"/>
    <col min="9233" max="9233" width="18.125" style="1" customWidth="1"/>
    <col min="9234" max="9234" width="15.625" style="1" customWidth="1"/>
    <col min="9235" max="9473" width="8.875" style="1"/>
    <col min="9474" max="9474" width="18.375" style="1" customWidth="1"/>
    <col min="9475" max="9475" width="6.25" style="1" customWidth="1"/>
    <col min="9476" max="9477" width="15.875" style="1" customWidth="1"/>
    <col min="9478" max="9478" width="64.125" style="1" customWidth="1"/>
    <col min="9479" max="9479" width="6.25" style="1" customWidth="1"/>
    <col min="9480" max="9481" width="9.875" style="1" bestFit="1" customWidth="1"/>
    <col min="9482" max="9482" width="7.375" style="1" customWidth="1"/>
    <col min="9483" max="9483" width="59.875" style="1" customWidth="1"/>
    <col min="9484" max="9484" width="66.875" style="1" customWidth="1"/>
    <col min="9485" max="9485" width="30.875" style="1" customWidth="1"/>
    <col min="9486" max="9486" width="13.875" style="1" customWidth="1"/>
    <col min="9487" max="9487" width="7.375" style="1" customWidth="1"/>
    <col min="9488" max="9488" width="17.25" style="1" customWidth="1"/>
    <col min="9489" max="9489" width="18.125" style="1" customWidth="1"/>
    <col min="9490" max="9490" width="15.625" style="1" customWidth="1"/>
    <col min="9491" max="9729" width="8.875" style="1"/>
    <col min="9730" max="9730" width="18.375" style="1" customWidth="1"/>
    <col min="9731" max="9731" width="6.25" style="1" customWidth="1"/>
    <col min="9732" max="9733" width="15.875" style="1" customWidth="1"/>
    <col min="9734" max="9734" width="64.125" style="1" customWidth="1"/>
    <col min="9735" max="9735" width="6.25" style="1" customWidth="1"/>
    <col min="9736" max="9737" width="9.875" style="1" bestFit="1" customWidth="1"/>
    <col min="9738" max="9738" width="7.375" style="1" customWidth="1"/>
    <col min="9739" max="9739" width="59.875" style="1" customWidth="1"/>
    <col min="9740" max="9740" width="66.875" style="1" customWidth="1"/>
    <col min="9741" max="9741" width="30.875" style="1" customWidth="1"/>
    <col min="9742" max="9742" width="13.875" style="1" customWidth="1"/>
    <col min="9743" max="9743" width="7.375" style="1" customWidth="1"/>
    <col min="9744" max="9744" width="17.25" style="1" customWidth="1"/>
    <col min="9745" max="9745" width="18.125" style="1" customWidth="1"/>
    <col min="9746" max="9746" width="15.625" style="1" customWidth="1"/>
    <col min="9747" max="9985" width="8.875" style="1"/>
    <col min="9986" max="9986" width="18.375" style="1" customWidth="1"/>
    <col min="9987" max="9987" width="6.25" style="1" customWidth="1"/>
    <col min="9988" max="9989" width="15.875" style="1" customWidth="1"/>
    <col min="9990" max="9990" width="64.125" style="1" customWidth="1"/>
    <col min="9991" max="9991" width="6.25" style="1" customWidth="1"/>
    <col min="9992" max="9993" width="9.875" style="1" bestFit="1" customWidth="1"/>
    <col min="9994" max="9994" width="7.375" style="1" customWidth="1"/>
    <col min="9995" max="9995" width="59.875" style="1" customWidth="1"/>
    <col min="9996" max="9996" width="66.875" style="1" customWidth="1"/>
    <col min="9997" max="9997" width="30.875" style="1" customWidth="1"/>
    <col min="9998" max="9998" width="13.875" style="1" customWidth="1"/>
    <col min="9999" max="9999" width="7.375" style="1" customWidth="1"/>
    <col min="10000" max="10000" width="17.25" style="1" customWidth="1"/>
    <col min="10001" max="10001" width="18.125" style="1" customWidth="1"/>
    <col min="10002" max="10002" width="15.625" style="1" customWidth="1"/>
    <col min="10003" max="10241" width="8.875" style="1"/>
    <col min="10242" max="10242" width="18.375" style="1" customWidth="1"/>
    <col min="10243" max="10243" width="6.25" style="1" customWidth="1"/>
    <col min="10244" max="10245" width="15.875" style="1" customWidth="1"/>
    <col min="10246" max="10246" width="64.125" style="1" customWidth="1"/>
    <col min="10247" max="10247" width="6.25" style="1" customWidth="1"/>
    <col min="10248" max="10249" width="9.875" style="1" bestFit="1" customWidth="1"/>
    <col min="10250" max="10250" width="7.375" style="1" customWidth="1"/>
    <col min="10251" max="10251" width="59.875" style="1" customWidth="1"/>
    <col min="10252" max="10252" width="66.875" style="1" customWidth="1"/>
    <col min="10253" max="10253" width="30.875" style="1" customWidth="1"/>
    <col min="10254" max="10254" width="13.875" style="1" customWidth="1"/>
    <col min="10255" max="10255" width="7.375" style="1" customWidth="1"/>
    <col min="10256" max="10256" width="17.25" style="1" customWidth="1"/>
    <col min="10257" max="10257" width="18.125" style="1" customWidth="1"/>
    <col min="10258" max="10258" width="15.625" style="1" customWidth="1"/>
    <col min="10259" max="10497" width="8.875" style="1"/>
    <col min="10498" max="10498" width="18.375" style="1" customWidth="1"/>
    <col min="10499" max="10499" width="6.25" style="1" customWidth="1"/>
    <col min="10500" max="10501" width="15.875" style="1" customWidth="1"/>
    <col min="10502" max="10502" width="64.125" style="1" customWidth="1"/>
    <col min="10503" max="10503" width="6.25" style="1" customWidth="1"/>
    <col min="10504" max="10505" width="9.875" style="1" bestFit="1" customWidth="1"/>
    <col min="10506" max="10506" width="7.375" style="1" customWidth="1"/>
    <col min="10507" max="10507" width="59.875" style="1" customWidth="1"/>
    <col min="10508" max="10508" width="66.875" style="1" customWidth="1"/>
    <col min="10509" max="10509" width="30.875" style="1" customWidth="1"/>
    <col min="10510" max="10510" width="13.875" style="1" customWidth="1"/>
    <col min="10511" max="10511" width="7.375" style="1" customWidth="1"/>
    <col min="10512" max="10512" width="17.25" style="1" customWidth="1"/>
    <col min="10513" max="10513" width="18.125" style="1" customWidth="1"/>
    <col min="10514" max="10514" width="15.625" style="1" customWidth="1"/>
    <col min="10515" max="10753" width="8.875" style="1"/>
    <col min="10754" max="10754" width="18.375" style="1" customWidth="1"/>
    <col min="10755" max="10755" width="6.25" style="1" customWidth="1"/>
    <col min="10756" max="10757" width="15.875" style="1" customWidth="1"/>
    <col min="10758" max="10758" width="64.125" style="1" customWidth="1"/>
    <col min="10759" max="10759" width="6.25" style="1" customWidth="1"/>
    <col min="10760" max="10761" width="9.875" style="1" bestFit="1" customWidth="1"/>
    <col min="10762" max="10762" width="7.375" style="1" customWidth="1"/>
    <col min="10763" max="10763" width="59.875" style="1" customWidth="1"/>
    <col min="10764" max="10764" width="66.875" style="1" customWidth="1"/>
    <col min="10765" max="10765" width="30.875" style="1" customWidth="1"/>
    <col min="10766" max="10766" width="13.875" style="1" customWidth="1"/>
    <col min="10767" max="10767" width="7.375" style="1" customWidth="1"/>
    <col min="10768" max="10768" width="17.25" style="1" customWidth="1"/>
    <col min="10769" max="10769" width="18.125" style="1" customWidth="1"/>
    <col min="10770" max="10770" width="15.625" style="1" customWidth="1"/>
    <col min="10771" max="11009" width="8.875" style="1"/>
    <col min="11010" max="11010" width="18.375" style="1" customWidth="1"/>
    <col min="11011" max="11011" width="6.25" style="1" customWidth="1"/>
    <col min="11012" max="11013" width="15.875" style="1" customWidth="1"/>
    <col min="11014" max="11014" width="64.125" style="1" customWidth="1"/>
    <col min="11015" max="11015" width="6.25" style="1" customWidth="1"/>
    <col min="11016" max="11017" width="9.875" style="1" bestFit="1" customWidth="1"/>
    <col min="11018" max="11018" width="7.375" style="1" customWidth="1"/>
    <col min="11019" max="11019" width="59.875" style="1" customWidth="1"/>
    <col min="11020" max="11020" width="66.875" style="1" customWidth="1"/>
    <col min="11021" max="11021" width="30.875" style="1" customWidth="1"/>
    <col min="11022" max="11022" width="13.875" style="1" customWidth="1"/>
    <col min="11023" max="11023" width="7.375" style="1" customWidth="1"/>
    <col min="11024" max="11024" width="17.25" style="1" customWidth="1"/>
    <col min="11025" max="11025" width="18.125" style="1" customWidth="1"/>
    <col min="11026" max="11026" width="15.625" style="1" customWidth="1"/>
    <col min="11027" max="11265" width="8.875" style="1"/>
    <col min="11266" max="11266" width="18.375" style="1" customWidth="1"/>
    <col min="11267" max="11267" width="6.25" style="1" customWidth="1"/>
    <col min="11268" max="11269" width="15.875" style="1" customWidth="1"/>
    <col min="11270" max="11270" width="64.125" style="1" customWidth="1"/>
    <col min="11271" max="11271" width="6.25" style="1" customWidth="1"/>
    <col min="11272" max="11273" width="9.875" style="1" bestFit="1" customWidth="1"/>
    <col min="11274" max="11274" width="7.375" style="1" customWidth="1"/>
    <col min="11275" max="11275" width="59.875" style="1" customWidth="1"/>
    <col min="11276" max="11276" width="66.875" style="1" customWidth="1"/>
    <col min="11277" max="11277" width="30.875" style="1" customWidth="1"/>
    <col min="11278" max="11278" width="13.875" style="1" customWidth="1"/>
    <col min="11279" max="11279" width="7.375" style="1" customWidth="1"/>
    <col min="11280" max="11280" width="17.25" style="1" customWidth="1"/>
    <col min="11281" max="11281" width="18.125" style="1" customWidth="1"/>
    <col min="11282" max="11282" width="15.625" style="1" customWidth="1"/>
    <col min="11283" max="11521" width="8.875" style="1"/>
    <col min="11522" max="11522" width="18.375" style="1" customWidth="1"/>
    <col min="11523" max="11523" width="6.25" style="1" customWidth="1"/>
    <col min="11524" max="11525" width="15.875" style="1" customWidth="1"/>
    <col min="11526" max="11526" width="64.125" style="1" customWidth="1"/>
    <col min="11527" max="11527" width="6.25" style="1" customWidth="1"/>
    <col min="11528" max="11529" width="9.875" style="1" bestFit="1" customWidth="1"/>
    <col min="11530" max="11530" width="7.375" style="1" customWidth="1"/>
    <col min="11531" max="11531" width="59.875" style="1" customWidth="1"/>
    <col min="11532" max="11532" width="66.875" style="1" customWidth="1"/>
    <col min="11533" max="11533" width="30.875" style="1" customWidth="1"/>
    <col min="11534" max="11534" width="13.875" style="1" customWidth="1"/>
    <col min="11535" max="11535" width="7.375" style="1" customWidth="1"/>
    <col min="11536" max="11536" width="17.25" style="1" customWidth="1"/>
    <col min="11537" max="11537" width="18.125" style="1" customWidth="1"/>
    <col min="11538" max="11538" width="15.625" style="1" customWidth="1"/>
    <col min="11539" max="11777" width="8.875" style="1"/>
    <col min="11778" max="11778" width="18.375" style="1" customWidth="1"/>
    <col min="11779" max="11779" width="6.25" style="1" customWidth="1"/>
    <col min="11780" max="11781" width="15.875" style="1" customWidth="1"/>
    <col min="11782" max="11782" width="64.125" style="1" customWidth="1"/>
    <col min="11783" max="11783" width="6.25" style="1" customWidth="1"/>
    <col min="11784" max="11785" width="9.875" style="1" bestFit="1" customWidth="1"/>
    <col min="11786" max="11786" width="7.375" style="1" customWidth="1"/>
    <col min="11787" max="11787" width="59.875" style="1" customWidth="1"/>
    <col min="11788" max="11788" width="66.875" style="1" customWidth="1"/>
    <col min="11789" max="11789" width="30.875" style="1" customWidth="1"/>
    <col min="11790" max="11790" width="13.875" style="1" customWidth="1"/>
    <col min="11791" max="11791" width="7.375" style="1" customWidth="1"/>
    <col min="11792" max="11792" width="17.25" style="1" customWidth="1"/>
    <col min="11793" max="11793" width="18.125" style="1" customWidth="1"/>
    <col min="11794" max="11794" width="15.625" style="1" customWidth="1"/>
    <col min="11795" max="12033" width="8.875" style="1"/>
    <col min="12034" max="12034" width="18.375" style="1" customWidth="1"/>
    <col min="12035" max="12035" width="6.25" style="1" customWidth="1"/>
    <col min="12036" max="12037" width="15.875" style="1" customWidth="1"/>
    <col min="12038" max="12038" width="64.125" style="1" customWidth="1"/>
    <col min="12039" max="12039" width="6.25" style="1" customWidth="1"/>
    <col min="12040" max="12041" width="9.875" style="1" bestFit="1" customWidth="1"/>
    <col min="12042" max="12042" width="7.375" style="1" customWidth="1"/>
    <col min="12043" max="12043" width="59.875" style="1" customWidth="1"/>
    <col min="12044" max="12044" width="66.875" style="1" customWidth="1"/>
    <col min="12045" max="12045" width="30.875" style="1" customWidth="1"/>
    <col min="12046" max="12046" width="13.875" style="1" customWidth="1"/>
    <col min="12047" max="12047" width="7.375" style="1" customWidth="1"/>
    <col min="12048" max="12048" width="17.25" style="1" customWidth="1"/>
    <col min="12049" max="12049" width="18.125" style="1" customWidth="1"/>
    <col min="12050" max="12050" width="15.625" style="1" customWidth="1"/>
    <col min="12051" max="12289" width="8.875" style="1"/>
    <col min="12290" max="12290" width="18.375" style="1" customWidth="1"/>
    <col min="12291" max="12291" width="6.25" style="1" customWidth="1"/>
    <col min="12292" max="12293" width="15.875" style="1" customWidth="1"/>
    <col min="12294" max="12294" width="64.125" style="1" customWidth="1"/>
    <col min="12295" max="12295" width="6.25" style="1" customWidth="1"/>
    <col min="12296" max="12297" width="9.875" style="1" bestFit="1" customWidth="1"/>
    <col min="12298" max="12298" width="7.375" style="1" customWidth="1"/>
    <col min="12299" max="12299" width="59.875" style="1" customWidth="1"/>
    <col min="12300" max="12300" width="66.875" style="1" customWidth="1"/>
    <col min="12301" max="12301" width="30.875" style="1" customWidth="1"/>
    <col min="12302" max="12302" width="13.875" style="1" customWidth="1"/>
    <col min="12303" max="12303" width="7.375" style="1" customWidth="1"/>
    <col min="12304" max="12304" width="17.25" style="1" customWidth="1"/>
    <col min="12305" max="12305" width="18.125" style="1" customWidth="1"/>
    <col min="12306" max="12306" width="15.625" style="1" customWidth="1"/>
    <col min="12307" max="12545" width="8.875" style="1"/>
    <col min="12546" max="12546" width="18.375" style="1" customWidth="1"/>
    <col min="12547" max="12547" width="6.25" style="1" customWidth="1"/>
    <col min="12548" max="12549" width="15.875" style="1" customWidth="1"/>
    <col min="12550" max="12550" width="64.125" style="1" customWidth="1"/>
    <col min="12551" max="12551" width="6.25" style="1" customWidth="1"/>
    <col min="12552" max="12553" width="9.875" style="1" bestFit="1" customWidth="1"/>
    <col min="12554" max="12554" width="7.375" style="1" customWidth="1"/>
    <col min="12555" max="12555" width="59.875" style="1" customWidth="1"/>
    <col min="12556" max="12556" width="66.875" style="1" customWidth="1"/>
    <col min="12557" max="12557" width="30.875" style="1" customWidth="1"/>
    <col min="12558" max="12558" width="13.875" style="1" customWidth="1"/>
    <col min="12559" max="12559" width="7.375" style="1" customWidth="1"/>
    <col min="12560" max="12560" width="17.25" style="1" customWidth="1"/>
    <col min="12561" max="12561" width="18.125" style="1" customWidth="1"/>
    <col min="12562" max="12562" width="15.625" style="1" customWidth="1"/>
    <col min="12563" max="12801" width="8.875" style="1"/>
    <col min="12802" max="12802" width="18.375" style="1" customWidth="1"/>
    <col min="12803" max="12803" width="6.25" style="1" customWidth="1"/>
    <col min="12804" max="12805" width="15.875" style="1" customWidth="1"/>
    <col min="12806" max="12806" width="64.125" style="1" customWidth="1"/>
    <col min="12807" max="12807" width="6.25" style="1" customWidth="1"/>
    <col min="12808" max="12809" width="9.875" style="1" bestFit="1" customWidth="1"/>
    <col min="12810" max="12810" width="7.375" style="1" customWidth="1"/>
    <col min="12811" max="12811" width="59.875" style="1" customWidth="1"/>
    <col min="12812" max="12812" width="66.875" style="1" customWidth="1"/>
    <col min="12813" max="12813" width="30.875" style="1" customWidth="1"/>
    <col min="12814" max="12814" width="13.875" style="1" customWidth="1"/>
    <col min="12815" max="12815" width="7.375" style="1" customWidth="1"/>
    <col min="12816" max="12816" width="17.25" style="1" customWidth="1"/>
    <col min="12817" max="12817" width="18.125" style="1" customWidth="1"/>
    <col min="12818" max="12818" width="15.625" style="1" customWidth="1"/>
    <col min="12819" max="13057" width="8.875" style="1"/>
    <col min="13058" max="13058" width="18.375" style="1" customWidth="1"/>
    <col min="13059" max="13059" width="6.25" style="1" customWidth="1"/>
    <col min="13060" max="13061" width="15.875" style="1" customWidth="1"/>
    <col min="13062" max="13062" width="64.125" style="1" customWidth="1"/>
    <col min="13063" max="13063" width="6.25" style="1" customWidth="1"/>
    <col min="13064" max="13065" width="9.875" style="1" bestFit="1" customWidth="1"/>
    <col min="13066" max="13066" width="7.375" style="1" customWidth="1"/>
    <col min="13067" max="13067" width="59.875" style="1" customWidth="1"/>
    <col min="13068" max="13068" width="66.875" style="1" customWidth="1"/>
    <col min="13069" max="13069" width="30.875" style="1" customWidth="1"/>
    <col min="13070" max="13070" width="13.875" style="1" customWidth="1"/>
    <col min="13071" max="13071" width="7.375" style="1" customWidth="1"/>
    <col min="13072" max="13072" width="17.25" style="1" customWidth="1"/>
    <col min="13073" max="13073" width="18.125" style="1" customWidth="1"/>
    <col min="13074" max="13074" width="15.625" style="1" customWidth="1"/>
    <col min="13075" max="13313" width="8.875" style="1"/>
    <col min="13314" max="13314" width="18.375" style="1" customWidth="1"/>
    <col min="13315" max="13315" width="6.25" style="1" customWidth="1"/>
    <col min="13316" max="13317" width="15.875" style="1" customWidth="1"/>
    <col min="13318" max="13318" width="64.125" style="1" customWidth="1"/>
    <col min="13319" max="13319" width="6.25" style="1" customWidth="1"/>
    <col min="13320" max="13321" width="9.875" style="1" bestFit="1" customWidth="1"/>
    <col min="13322" max="13322" width="7.375" style="1" customWidth="1"/>
    <col min="13323" max="13323" width="59.875" style="1" customWidth="1"/>
    <col min="13324" max="13324" width="66.875" style="1" customWidth="1"/>
    <col min="13325" max="13325" width="30.875" style="1" customWidth="1"/>
    <col min="13326" max="13326" width="13.875" style="1" customWidth="1"/>
    <col min="13327" max="13327" width="7.375" style="1" customWidth="1"/>
    <col min="13328" max="13328" width="17.25" style="1" customWidth="1"/>
    <col min="13329" max="13329" width="18.125" style="1" customWidth="1"/>
    <col min="13330" max="13330" width="15.625" style="1" customWidth="1"/>
    <col min="13331" max="13569" width="8.875" style="1"/>
    <col min="13570" max="13570" width="18.375" style="1" customWidth="1"/>
    <col min="13571" max="13571" width="6.25" style="1" customWidth="1"/>
    <col min="13572" max="13573" width="15.875" style="1" customWidth="1"/>
    <col min="13574" max="13574" width="64.125" style="1" customWidth="1"/>
    <col min="13575" max="13575" width="6.25" style="1" customWidth="1"/>
    <col min="13576" max="13577" width="9.875" style="1" bestFit="1" customWidth="1"/>
    <col min="13578" max="13578" width="7.375" style="1" customWidth="1"/>
    <col min="13579" max="13579" width="59.875" style="1" customWidth="1"/>
    <col min="13580" max="13580" width="66.875" style="1" customWidth="1"/>
    <col min="13581" max="13581" width="30.875" style="1" customWidth="1"/>
    <col min="13582" max="13582" width="13.875" style="1" customWidth="1"/>
    <col min="13583" max="13583" width="7.375" style="1" customWidth="1"/>
    <col min="13584" max="13584" width="17.25" style="1" customWidth="1"/>
    <col min="13585" max="13585" width="18.125" style="1" customWidth="1"/>
    <col min="13586" max="13586" width="15.625" style="1" customWidth="1"/>
    <col min="13587" max="13825" width="8.875" style="1"/>
    <col min="13826" max="13826" width="18.375" style="1" customWidth="1"/>
    <col min="13827" max="13827" width="6.25" style="1" customWidth="1"/>
    <col min="13828" max="13829" width="15.875" style="1" customWidth="1"/>
    <col min="13830" max="13830" width="64.125" style="1" customWidth="1"/>
    <col min="13831" max="13831" width="6.25" style="1" customWidth="1"/>
    <col min="13832" max="13833" width="9.875" style="1" bestFit="1" customWidth="1"/>
    <col min="13834" max="13834" width="7.375" style="1" customWidth="1"/>
    <col min="13835" max="13835" width="59.875" style="1" customWidth="1"/>
    <col min="13836" max="13836" width="66.875" style="1" customWidth="1"/>
    <col min="13837" max="13837" width="30.875" style="1" customWidth="1"/>
    <col min="13838" max="13838" width="13.875" style="1" customWidth="1"/>
    <col min="13839" max="13839" width="7.375" style="1" customWidth="1"/>
    <col min="13840" max="13840" width="17.25" style="1" customWidth="1"/>
    <col min="13841" max="13841" width="18.125" style="1" customWidth="1"/>
    <col min="13842" max="13842" width="15.625" style="1" customWidth="1"/>
    <col min="13843" max="14081" width="8.875" style="1"/>
    <col min="14082" max="14082" width="18.375" style="1" customWidth="1"/>
    <col min="14083" max="14083" width="6.25" style="1" customWidth="1"/>
    <col min="14084" max="14085" width="15.875" style="1" customWidth="1"/>
    <col min="14086" max="14086" width="64.125" style="1" customWidth="1"/>
    <col min="14087" max="14087" width="6.25" style="1" customWidth="1"/>
    <col min="14088" max="14089" width="9.875" style="1" bestFit="1" customWidth="1"/>
    <col min="14090" max="14090" width="7.375" style="1" customWidth="1"/>
    <col min="14091" max="14091" width="59.875" style="1" customWidth="1"/>
    <col min="14092" max="14092" width="66.875" style="1" customWidth="1"/>
    <col min="14093" max="14093" width="30.875" style="1" customWidth="1"/>
    <col min="14094" max="14094" width="13.875" style="1" customWidth="1"/>
    <col min="14095" max="14095" width="7.375" style="1" customWidth="1"/>
    <col min="14096" max="14096" width="17.25" style="1" customWidth="1"/>
    <col min="14097" max="14097" width="18.125" style="1" customWidth="1"/>
    <col min="14098" max="14098" width="15.625" style="1" customWidth="1"/>
    <col min="14099" max="14337" width="8.875" style="1"/>
    <col min="14338" max="14338" width="18.375" style="1" customWidth="1"/>
    <col min="14339" max="14339" width="6.25" style="1" customWidth="1"/>
    <col min="14340" max="14341" width="15.875" style="1" customWidth="1"/>
    <col min="14342" max="14342" width="64.125" style="1" customWidth="1"/>
    <col min="14343" max="14343" width="6.25" style="1" customWidth="1"/>
    <col min="14344" max="14345" width="9.875" style="1" bestFit="1" customWidth="1"/>
    <col min="14346" max="14346" width="7.375" style="1" customWidth="1"/>
    <col min="14347" max="14347" width="59.875" style="1" customWidth="1"/>
    <col min="14348" max="14348" width="66.875" style="1" customWidth="1"/>
    <col min="14349" max="14349" width="30.875" style="1" customWidth="1"/>
    <col min="14350" max="14350" width="13.875" style="1" customWidth="1"/>
    <col min="14351" max="14351" width="7.375" style="1" customWidth="1"/>
    <col min="14352" max="14352" width="17.25" style="1" customWidth="1"/>
    <col min="14353" max="14353" width="18.125" style="1" customWidth="1"/>
    <col min="14354" max="14354" width="15.625" style="1" customWidth="1"/>
    <col min="14355" max="14593" width="8.875" style="1"/>
    <col min="14594" max="14594" width="18.375" style="1" customWidth="1"/>
    <col min="14595" max="14595" width="6.25" style="1" customWidth="1"/>
    <col min="14596" max="14597" width="15.875" style="1" customWidth="1"/>
    <col min="14598" max="14598" width="64.125" style="1" customWidth="1"/>
    <col min="14599" max="14599" width="6.25" style="1" customWidth="1"/>
    <col min="14600" max="14601" width="9.875" style="1" bestFit="1" customWidth="1"/>
    <col min="14602" max="14602" width="7.375" style="1" customWidth="1"/>
    <col min="14603" max="14603" width="59.875" style="1" customWidth="1"/>
    <col min="14604" max="14604" width="66.875" style="1" customWidth="1"/>
    <col min="14605" max="14605" width="30.875" style="1" customWidth="1"/>
    <col min="14606" max="14606" width="13.875" style="1" customWidth="1"/>
    <col min="14607" max="14607" width="7.375" style="1" customWidth="1"/>
    <col min="14608" max="14608" width="17.25" style="1" customWidth="1"/>
    <col min="14609" max="14609" width="18.125" style="1" customWidth="1"/>
    <col min="14610" max="14610" width="15.625" style="1" customWidth="1"/>
    <col min="14611" max="14849" width="8.875" style="1"/>
    <col min="14850" max="14850" width="18.375" style="1" customWidth="1"/>
    <col min="14851" max="14851" width="6.25" style="1" customWidth="1"/>
    <col min="14852" max="14853" width="15.875" style="1" customWidth="1"/>
    <col min="14854" max="14854" width="64.125" style="1" customWidth="1"/>
    <col min="14855" max="14855" width="6.25" style="1" customWidth="1"/>
    <col min="14856" max="14857" width="9.875" style="1" bestFit="1" customWidth="1"/>
    <col min="14858" max="14858" width="7.375" style="1" customWidth="1"/>
    <col min="14859" max="14859" width="59.875" style="1" customWidth="1"/>
    <col min="14860" max="14860" width="66.875" style="1" customWidth="1"/>
    <col min="14861" max="14861" width="30.875" style="1" customWidth="1"/>
    <col min="14862" max="14862" width="13.875" style="1" customWidth="1"/>
    <col min="14863" max="14863" width="7.375" style="1" customWidth="1"/>
    <col min="14864" max="14864" width="17.25" style="1" customWidth="1"/>
    <col min="14865" max="14865" width="18.125" style="1" customWidth="1"/>
    <col min="14866" max="14866" width="15.625" style="1" customWidth="1"/>
    <col min="14867" max="15105" width="8.875" style="1"/>
    <col min="15106" max="15106" width="18.375" style="1" customWidth="1"/>
    <col min="15107" max="15107" width="6.25" style="1" customWidth="1"/>
    <col min="15108" max="15109" width="15.875" style="1" customWidth="1"/>
    <col min="15110" max="15110" width="64.125" style="1" customWidth="1"/>
    <col min="15111" max="15111" width="6.25" style="1" customWidth="1"/>
    <col min="15112" max="15113" width="9.875" style="1" bestFit="1" customWidth="1"/>
    <col min="15114" max="15114" width="7.375" style="1" customWidth="1"/>
    <col min="15115" max="15115" width="59.875" style="1" customWidth="1"/>
    <col min="15116" max="15116" width="66.875" style="1" customWidth="1"/>
    <col min="15117" max="15117" width="30.875" style="1" customWidth="1"/>
    <col min="15118" max="15118" width="13.875" style="1" customWidth="1"/>
    <col min="15119" max="15119" width="7.375" style="1" customWidth="1"/>
    <col min="15120" max="15120" width="17.25" style="1" customWidth="1"/>
    <col min="15121" max="15121" width="18.125" style="1" customWidth="1"/>
    <col min="15122" max="15122" width="15.625" style="1" customWidth="1"/>
    <col min="15123" max="15361" width="8.875" style="1"/>
    <col min="15362" max="15362" width="18.375" style="1" customWidth="1"/>
    <col min="15363" max="15363" width="6.25" style="1" customWidth="1"/>
    <col min="15364" max="15365" width="15.875" style="1" customWidth="1"/>
    <col min="15366" max="15366" width="64.125" style="1" customWidth="1"/>
    <col min="15367" max="15367" width="6.25" style="1" customWidth="1"/>
    <col min="15368" max="15369" width="9.875" style="1" bestFit="1" customWidth="1"/>
    <col min="15370" max="15370" width="7.375" style="1" customWidth="1"/>
    <col min="15371" max="15371" width="59.875" style="1" customWidth="1"/>
    <col min="15372" max="15372" width="66.875" style="1" customWidth="1"/>
    <col min="15373" max="15373" width="30.875" style="1" customWidth="1"/>
    <col min="15374" max="15374" width="13.875" style="1" customWidth="1"/>
    <col min="15375" max="15375" width="7.375" style="1" customWidth="1"/>
    <col min="15376" max="15376" width="17.25" style="1" customWidth="1"/>
    <col min="15377" max="15377" width="18.125" style="1" customWidth="1"/>
    <col min="15378" max="15378" width="15.625" style="1" customWidth="1"/>
    <col min="15379" max="15617" width="8.875" style="1"/>
    <col min="15618" max="15618" width="18.375" style="1" customWidth="1"/>
    <col min="15619" max="15619" width="6.25" style="1" customWidth="1"/>
    <col min="15620" max="15621" width="15.875" style="1" customWidth="1"/>
    <col min="15622" max="15622" width="64.125" style="1" customWidth="1"/>
    <col min="15623" max="15623" width="6.25" style="1" customWidth="1"/>
    <col min="15624" max="15625" width="9.875" style="1" bestFit="1" customWidth="1"/>
    <col min="15626" max="15626" width="7.375" style="1" customWidth="1"/>
    <col min="15627" max="15627" width="59.875" style="1" customWidth="1"/>
    <col min="15628" max="15628" width="66.875" style="1" customWidth="1"/>
    <col min="15629" max="15629" width="30.875" style="1" customWidth="1"/>
    <col min="15630" max="15630" width="13.875" style="1" customWidth="1"/>
    <col min="15631" max="15631" width="7.375" style="1" customWidth="1"/>
    <col min="15632" max="15632" width="17.25" style="1" customWidth="1"/>
    <col min="15633" max="15633" width="18.125" style="1" customWidth="1"/>
    <col min="15634" max="15634" width="15.625" style="1" customWidth="1"/>
    <col min="15635" max="15873" width="8.875" style="1"/>
    <col min="15874" max="15874" width="18.375" style="1" customWidth="1"/>
    <col min="15875" max="15875" width="6.25" style="1" customWidth="1"/>
    <col min="15876" max="15877" width="15.875" style="1" customWidth="1"/>
    <col min="15878" max="15878" width="64.125" style="1" customWidth="1"/>
    <col min="15879" max="15879" width="6.25" style="1" customWidth="1"/>
    <col min="15880" max="15881" width="9.875" style="1" bestFit="1" customWidth="1"/>
    <col min="15882" max="15882" width="7.375" style="1" customWidth="1"/>
    <col min="15883" max="15883" width="59.875" style="1" customWidth="1"/>
    <col min="15884" max="15884" width="66.875" style="1" customWidth="1"/>
    <col min="15885" max="15885" width="30.875" style="1" customWidth="1"/>
    <col min="15886" max="15886" width="13.875" style="1" customWidth="1"/>
    <col min="15887" max="15887" width="7.375" style="1" customWidth="1"/>
    <col min="15888" max="15888" width="17.25" style="1" customWidth="1"/>
    <col min="15889" max="15889" width="18.125" style="1" customWidth="1"/>
    <col min="15890" max="15890" width="15.625" style="1" customWidth="1"/>
    <col min="15891" max="16129" width="8.875" style="1"/>
    <col min="16130" max="16130" width="18.375" style="1" customWidth="1"/>
    <col min="16131" max="16131" width="6.25" style="1" customWidth="1"/>
    <col min="16132" max="16133" width="15.875" style="1" customWidth="1"/>
    <col min="16134" max="16134" width="64.125" style="1" customWidth="1"/>
    <col min="16135" max="16135" width="6.25" style="1" customWidth="1"/>
    <col min="16136" max="16137" width="9.875" style="1" bestFit="1" customWidth="1"/>
    <col min="16138" max="16138" width="7.375" style="1" customWidth="1"/>
    <col min="16139" max="16139" width="59.875" style="1" customWidth="1"/>
    <col min="16140" max="16140" width="66.875" style="1" customWidth="1"/>
    <col min="16141" max="16141" width="30.875" style="1" customWidth="1"/>
    <col min="16142" max="16142" width="13.875" style="1" customWidth="1"/>
    <col min="16143" max="16143" width="7.375" style="1" customWidth="1"/>
    <col min="16144" max="16144" width="17.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2637</v>
      </c>
      <c r="H2" s="5" t="s">
        <v>2</v>
      </c>
      <c r="I2" s="6"/>
      <c r="J2" s="7"/>
      <c r="K2" s="8">
        <f>SUM(I:I)</f>
        <v>998700</v>
      </c>
    </row>
    <row r="3" spans="1:18" ht="20.100000000000001" customHeight="1">
      <c r="C3" s="2" t="s">
        <v>3</v>
      </c>
      <c r="D3" s="2"/>
      <c r="E3" s="2"/>
      <c r="F3" s="13" t="s">
        <v>2638</v>
      </c>
      <c r="I3" s="1304" t="s">
        <v>5208</v>
      </c>
      <c r="J3" s="1304"/>
      <c r="K3" s="1304"/>
      <c r="L3" s="1304"/>
    </row>
    <row r="4" spans="1:18" ht="20.100000000000001" customHeight="1">
      <c r="C4" s="2" t="s">
        <v>1516</v>
      </c>
      <c r="D4" s="2"/>
      <c r="E4" s="2"/>
      <c r="F4" s="13" t="s">
        <v>5209</v>
      </c>
      <c r="I4" s="1304"/>
      <c r="J4" s="1304"/>
      <c r="K4" s="1304"/>
      <c r="L4" s="1304"/>
    </row>
    <row r="5" spans="1:18" ht="20.100000000000001" customHeight="1">
      <c r="C5" s="2" t="s">
        <v>8</v>
      </c>
      <c r="D5" s="2"/>
      <c r="E5" s="2"/>
      <c r="F5" s="18">
        <v>45873</v>
      </c>
      <c r="H5" s="932" t="s">
        <v>9</v>
      </c>
      <c r="I5" s="1306"/>
      <c r="J5" s="1490"/>
      <c r="K5" s="2061" t="s">
        <v>5210</v>
      </c>
    </row>
    <row r="6" spans="1:18" ht="20.100000000000001" customHeight="1">
      <c r="C6" s="2" t="s">
        <v>10</v>
      </c>
      <c r="D6" s="2"/>
      <c r="E6" s="2"/>
      <c r="F6" s="18">
        <v>45875</v>
      </c>
      <c r="H6" s="934"/>
      <c r="I6" s="1309"/>
      <c r="J6" s="1491"/>
      <c r="K6" s="1492" t="s">
        <v>3206</v>
      </c>
      <c r="L6" s="1493"/>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C9" s="28"/>
      <c r="D9" s="28"/>
      <c r="E9" s="28"/>
      <c r="F9" s="27"/>
      <c r="G9" s="27"/>
      <c r="H9" s="27"/>
      <c r="I9" s="31"/>
      <c r="J9" s="217"/>
      <c r="K9" s="27"/>
      <c r="L9" s="27"/>
      <c r="M9" s="27"/>
      <c r="N9" s="32"/>
      <c r="O9" s="28"/>
      <c r="P9" s="27"/>
      <c r="Q9" s="32"/>
      <c r="R9" s="33"/>
    </row>
    <row r="10" spans="1:18" s="4" customFormat="1" ht="19.7" customHeight="1">
      <c r="C10" s="28"/>
      <c r="D10" s="1312"/>
      <c r="E10" s="1313"/>
      <c r="F10" s="1314" t="s">
        <v>2408</v>
      </c>
      <c r="G10" s="27"/>
      <c r="H10" s="27"/>
      <c r="I10" s="31"/>
      <c r="J10" s="217"/>
      <c r="K10" s="27"/>
      <c r="L10" s="27"/>
      <c r="M10" s="27"/>
      <c r="N10" s="32"/>
      <c r="O10" s="28"/>
      <c r="P10" s="27"/>
      <c r="Q10" s="32"/>
      <c r="R10" s="33"/>
    </row>
    <row r="11" spans="1:18" s="4" customFormat="1" ht="19.7" customHeight="1">
      <c r="A11" s="398" t="s">
        <v>3207</v>
      </c>
      <c r="B11" s="398">
        <v>1</v>
      </c>
      <c r="C11" s="1078">
        <v>1</v>
      </c>
      <c r="D11" s="396" t="s">
        <v>309</v>
      </c>
      <c r="E11" s="28" t="s">
        <v>309</v>
      </c>
      <c r="F11" s="73" t="s">
        <v>5039</v>
      </c>
      <c r="G11" s="398">
        <v>1</v>
      </c>
      <c r="H11" s="28">
        <v>840000</v>
      </c>
      <c r="I11" s="636">
        <f t="shared" ref="I11:I17" si="0">G11*H11</f>
        <v>840000</v>
      </c>
      <c r="J11" s="31"/>
      <c r="K11" s="73" t="s">
        <v>3209</v>
      </c>
      <c r="L11" s="73" t="s">
        <v>4982</v>
      </c>
      <c r="M11" s="27"/>
      <c r="N11" s="32">
        <v>45818</v>
      </c>
      <c r="O11" s="28"/>
      <c r="P11" s="40" t="s">
        <v>4983</v>
      </c>
      <c r="Q11" s="32"/>
      <c r="R11" s="33"/>
    </row>
    <row r="12" spans="1:18" s="4" customFormat="1" ht="19.7" customHeight="1">
      <c r="A12" s="398"/>
      <c r="B12" s="1278">
        <v>2</v>
      </c>
      <c r="C12" s="1078">
        <f t="shared" ref="C12:C17" si="1">+C11+1</f>
        <v>2</v>
      </c>
      <c r="D12" s="396" t="s">
        <v>309</v>
      </c>
      <c r="E12" s="28" t="s">
        <v>309</v>
      </c>
      <c r="F12" s="73" t="s">
        <v>5184</v>
      </c>
      <c r="G12" s="398">
        <v>1</v>
      </c>
      <c r="H12" s="28">
        <v>31000</v>
      </c>
      <c r="I12" s="636">
        <f t="shared" si="0"/>
        <v>31000</v>
      </c>
      <c r="J12" s="31"/>
      <c r="K12" s="73" t="s">
        <v>5184</v>
      </c>
      <c r="L12" s="73"/>
      <c r="M12" s="27"/>
      <c r="N12" s="32">
        <v>45818</v>
      </c>
      <c r="O12" s="28"/>
      <c r="P12" s="40" t="s">
        <v>4983</v>
      </c>
      <c r="Q12" s="32"/>
      <c r="R12" s="33"/>
    </row>
    <row r="13" spans="1:18" s="4" customFormat="1" ht="19.7" customHeight="1">
      <c r="A13" s="398" t="s">
        <v>3207</v>
      </c>
      <c r="B13" s="112">
        <v>4</v>
      </c>
      <c r="C13" s="1078">
        <f t="shared" si="1"/>
        <v>3</v>
      </c>
      <c r="D13" s="396" t="s">
        <v>309</v>
      </c>
      <c r="E13" s="28" t="s">
        <v>309</v>
      </c>
      <c r="F13" s="73" t="s">
        <v>3212</v>
      </c>
      <c r="G13" s="398">
        <v>1</v>
      </c>
      <c r="H13" s="28">
        <v>62000</v>
      </c>
      <c r="I13" s="636">
        <f t="shared" si="0"/>
        <v>62000</v>
      </c>
      <c r="J13" s="31"/>
      <c r="K13" s="73" t="s">
        <v>3213</v>
      </c>
      <c r="L13" s="27"/>
      <c r="M13" s="27"/>
      <c r="N13" s="32">
        <v>45818</v>
      </c>
      <c r="O13" s="28"/>
      <c r="P13" s="40" t="s">
        <v>4983</v>
      </c>
      <c r="Q13" s="32"/>
      <c r="R13" s="33"/>
    </row>
    <row r="14" spans="1:18" s="4" customFormat="1" ht="19.7" customHeight="1">
      <c r="A14" s="398" t="s">
        <v>3207</v>
      </c>
      <c r="B14" s="398">
        <v>1</v>
      </c>
      <c r="C14" s="1078">
        <f t="shared" si="1"/>
        <v>4</v>
      </c>
      <c r="D14" s="396" t="s">
        <v>309</v>
      </c>
      <c r="E14" s="28" t="s">
        <v>309</v>
      </c>
      <c r="F14" s="73" t="s">
        <v>4984</v>
      </c>
      <c r="G14" s="398">
        <v>2</v>
      </c>
      <c r="H14" s="28">
        <v>700</v>
      </c>
      <c r="I14" s="636">
        <f t="shared" si="0"/>
        <v>1400</v>
      </c>
      <c r="J14" s="31"/>
      <c r="K14" s="73" t="s">
        <v>4984</v>
      </c>
      <c r="L14" s="27"/>
      <c r="M14" s="27"/>
      <c r="N14" s="32">
        <v>45818</v>
      </c>
      <c r="O14" s="28"/>
      <c r="P14" s="40" t="s">
        <v>4983</v>
      </c>
      <c r="Q14" s="32"/>
      <c r="R14" s="33"/>
    </row>
    <row r="15" spans="1:18" s="4" customFormat="1" ht="19.7" customHeight="1">
      <c r="A15" s="398" t="s">
        <v>3207</v>
      </c>
      <c r="B15" s="1494">
        <v>3</v>
      </c>
      <c r="C15" s="1078">
        <f t="shared" si="1"/>
        <v>5</v>
      </c>
      <c r="D15" s="396" t="s">
        <v>309</v>
      </c>
      <c r="E15" s="28" t="s">
        <v>309</v>
      </c>
      <c r="F15" s="1495" t="s">
        <v>3214</v>
      </c>
      <c r="G15" s="398">
        <v>1</v>
      </c>
      <c r="H15" s="28">
        <v>50000</v>
      </c>
      <c r="I15" s="636">
        <f t="shared" si="0"/>
        <v>50000</v>
      </c>
      <c r="J15" s="31"/>
      <c r="K15" s="73" t="s">
        <v>1528</v>
      </c>
      <c r="L15" s="358"/>
      <c r="M15" s="27"/>
      <c r="N15" s="32">
        <v>45818</v>
      </c>
      <c r="O15" s="28"/>
      <c r="P15" s="40" t="s">
        <v>4983</v>
      </c>
      <c r="Q15" s="32"/>
      <c r="R15" s="33"/>
    </row>
    <row r="16" spans="1:18" s="4" customFormat="1" ht="19.7" customHeight="1">
      <c r="A16" s="398" t="s">
        <v>3207</v>
      </c>
      <c r="B16" s="313">
        <v>9</v>
      </c>
      <c r="C16" s="1078">
        <f t="shared" si="1"/>
        <v>6</v>
      </c>
      <c r="D16" s="396" t="s">
        <v>309</v>
      </c>
      <c r="E16" s="28" t="s">
        <v>309</v>
      </c>
      <c r="F16" s="320" t="s">
        <v>3215</v>
      </c>
      <c r="G16" s="405">
        <v>1</v>
      </c>
      <c r="H16" s="1496">
        <v>2300</v>
      </c>
      <c r="I16" s="636">
        <f t="shared" si="0"/>
        <v>2300</v>
      </c>
      <c r="J16" s="317"/>
      <c r="K16" s="1" t="s">
        <v>3216</v>
      </c>
      <c r="L16" s="358"/>
      <c r="M16" s="27"/>
      <c r="N16" s="32">
        <v>45818</v>
      </c>
      <c r="O16" s="28"/>
      <c r="P16" s="40" t="s">
        <v>4983</v>
      </c>
      <c r="Q16" s="32"/>
      <c r="R16" s="33"/>
    </row>
    <row r="17" spans="1:18" s="4" customFormat="1" ht="19.7" customHeight="1">
      <c r="A17" s="398" t="s">
        <v>3207</v>
      </c>
      <c r="B17" s="398">
        <v>1</v>
      </c>
      <c r="C17" s="1078">
        <f t="shared" si="1"/>
        <v>7</v>
      </c>
      <c r="D17" s="396" t="s">
        <v>309</v>
      </c>
      <c r="E17" s="28" t="s">
        <v>309</v>
      </c>
      <c r="F17" s="304" t="s">
        <v>1529</v>
      </c>
      <c r="G17" s="422">
        <v>1</v>
      </c>
      <c r="H17" s="256">
        <v>12000</v>
      </c>
      <c r="I17" s="636">
        <f t="shared" si="0"/>
        <v>12000</v>
      </c>
      <c r="J17" s="31"/>
      <c r="K17" s="1559" t="s">
        <v>5211</v>
      </c>
      <c r="L17" s="27"/>
      <c r="M17" s="27"/>
      <c r="N17" s="32"/>
      <c r="O17" s="28"/>
      <c r="P17" s="40"/>
      <c r="Q17" s="32"/>
      <c r="R17" s="33"/>
    </row>
    <row r="18" spans="1:18" s="4" customFormat="1" ht="19.7" customHeight="1">
      <c r="A18" s="27"/>
      <c r="B18" s="27"/>
      <c r="C18" s="28"/>
      <c r="D18" s="299"/>
      <c r="E18" s="299"/>
      <c r="F18" s="78"/>
      <c r="G18" s="1497"/>
      <c r="H18" s="256"/>
      <c r="I18" s="950"/>
      <c r="J18" s="217"/>
      <c r="K18" s="935"/>
      <c r="L18" s="27"/>
      <c r="M18" s="27"/>
      <c r="N18" s="32"/>
      <c r="O18" s="28"/>
      <c r="P18" s="40"/>
      <c r="Q18" s="32"/>
      <c r="R18" s="33"/>
    </row>
    <row r="19" spans="1:18" s="4" customFormat="1" ht="19.7" customHeight="1">
      <c r="A19" s="27"/>
      <c r="B19" s="27"/>
      <c r="C19" s="28"/>
      <c r="D19" s="299"/>
      <c r="E19" s="1498"/>
      <c r="F19" s="306">
        <f>SUM(I11:I18)</f>
        <v>998700</v>
      </c>
      <c r="G19" s="256"/>
      <c r="H19" s="256"/>
      <c r="I19" s="305"/>
      <c r="J19" s="217"/>
      <c r="K19" s="73"/>
      <c r="L19" s="1499" t="s">
        <v>4986</v>
      </c>
      <c r="M19" s="27"/>
      <c r="N19" s="32"/>
      <c r="O19" s="28"/>
      <c r="P19" s="40"/>
      <c r="Q19" s="32"/>
      <c r="R19" s="33"/>
    </row>
    <row r="20" spans="1:18" s="4" customFormat="1" ht="19.7" customHeight="1">
      <c r="A20" s="27"/>
      <c r="B20" s="27"/>
      <c r="C20" s="28"/>
      <c r="D20" s="636"/>
      <c r="E20" s="637"/>
      <c r="F20" s="393"/>
      <c r="G20" s="27"/>
      <c r="H20" s="27"/>
      <c r="I20" s="31"/>
      <c r="J20" s="217"/>
      <c r="K20" s="27"/>
      <c r="L20" s="1500"/>
      <c r="M20" s="27"/>
      <c r="N20" s="32"/>
      <c r="O20" s="28"/>
      <c r="P20" s="27"/>
      <c r="Q20" s="32"/>
      <c r="R20" s="33"/>
    </row>
    <row r="21" spans="1:18" s="4" customFormat="1" ht="19.7" customHeight="1">
      <c r="A21" s="27"/>
      <c r="B21" s="27"/>
      <c r="C21" s="28"/>
      <c r="D21" s="636"/>
      <c r="E21" s="637"/>
      <c r="F21" s="393"/>
      <c r="G21" s="27"/>
      <c r="H21" s="27"/>
      <c r="I21" s="31"/>
      <c r="J21" s="217"/>
      <c r="K21" s="27"/>
      <c r="L21" s="1500"/>
      <c r="M21" s="27"/>
      <c r="N21" s="32"/>
      <c r="O21" s="28"/>
      <c r="P21" s="27"/>
      <c r="Q21" s="32"/>
      <c r="R21" s="33"/>
    </row>
    <row r="22" spans="1:18" s="4" customFormat="1" ht="19.7" customHeight="1">
      <c r="A22" s="27"/>
      <c r="B22" s="27"/>
      <c r="C22" s="28"/>
      <c r="D22" s="28"/>
      <c r="E22" s="28"/>
      <c r="F22" s="27"/>
      <c r="G22" s="27"/>
      <c r="H22" s="27"/>
      <c r="I22" s="31"/>
      <c r="J22" s="217"/>
      <c r="K22" s="27"/>
      <c r="L22" s="1500"/>
      <c r="M22" s="27"/>
      <c r="N22" s="32"/>
      <c r="O22" s="28"/>
      <c r="P22" s="27"/>
      <c r="Q22" s="32"/>
      <c r="R22" s="33"/>
    </row>
    <row r="23" spans="1:18" s="4" customFormat="1" ht="19.7" customHeight="1">
      <c r="A23" s="27"/>
      <c r="B23" s="27"/>
      <c r="C23" s="28"/>
      <c r="D23" s="28"/>
      <c r="E23" s="28"/>
      <c r="F23" s="27"/>
      <c r="G23" s="27"/>
      <c r="H23" s="27"/>
      <c r="I23" s="31"/>
      <c r="J23" s="217"/>
      <c r="K23" s="27"/>
      <c r="L23" s="1501"/>
      <c r="M23" s="27"/>
      <c r="N23" s="32"/>
      <c r="O23" s="28"/>
      <c r="P23" s="27"/>
      <c r="Q23" s="32"/>
      <c r="R23" s="33"/>
    </row>
    <row r="24" spans="1:18" s="4" customFormat="1" ht="19.7" customHeight="1">
      <c r="A24" s="27"/>
      <c r="B24" s="27"/>
      <c r="C24" s="28"/>
      <c r="D24" s="1318"/>
      <c r="E24" s="1318"/>
      <c r="F24" s="1319" t="s">
        <v>2653</v>
      </c>
      <c r="G24" s="1320"/>
      <c r="H24" s="1321">
        <v>70000</v>
      </c>
      <c r="I24" s="1322">
        <f>G24*H24</f>
        <v>0</v>
      </c>
      <c r="J24" s="217"/>
      <c r="K24" s="27"/>
      <c r="L24" s="27"/>
      <c r="M24" s="27"/>
      <c r="N24" s="32"/>
      <c r="O24" s="28"/>
      <c r="P24" s="27"/>
      <c r="Q24" s="32"/>
      <c r="R24" s="33"/>
    </row>
    <row r="25" spans="1:18" s="4" customFormat="1" ht="19.7" customHeight="1">
      <c r="A25" s="27"/>
      <c r="B25" s="27"/>
      <c r="C25" s="28"/>
      <c r="D25" s="28"/>
      <c r="E25" s="28"/>
      <c r="F25" s="73" t="s">
        <v>808</v>
      </c>
      <c r="G25" s="27"/>
      <c r="H25" s="27"/>
      <c r="I25" s="31"/>
      <c r="J25" s="217"/>
      <c r="K25" s="27"/>
      <c r="L25" s="27"/>
      <c r="M25" s="27"/>
      <c r="N25" s="32"/>
      <c r="O25" s="28"/>
      <c r="P25" s="27"/>
      <c r="Q25" s="32"/>
      <c r="R25" s="33"/>
    </row>
    <row r="26" spans="1:18" s="4" customFormat="1" ht="19.7" customHeight="1">
      <c r="A26" s="27"/>
      <c r="B26" s="27"/>
      <c r="C26" s="28"/>
      <c r="D26" s="28"/>
      <c r="E26" s="28"/>
      <c r="F26" s="27"/>
      <c r="G26" s="27"/>
      <c r="H26" s="27"/>
      <c r="I26" s="31"/>
      <c r="J26" s="217"/>
      <c r="K26" s="27"/>
      <c r="L26" s="27"/>
      <c r="M26" s="27"/>
      <c r="N26" s="32"/>
      <c r="O26" s="28"/>
      <c r="P26" s="27"/>
      <c r="Q26" s="32"/>
      <c r="R26" s="33"/>
    </row>
    <row r="27" spans="1:18" s="4" customFormat="1" ht="19.7" customHeight="1">
      <c r="A27" s="27"/>
      <c r="B27" s="27"/>
      <c r="C27" s="28"/>
      <c r="D27" s="28"/>
      <c r="E27" s="28"/>
      <c r="F27" s="27"/>
      <c r="G27" s="27"/>
      <c r="H27" s="27"/>
      <c r="I27" s="31"/>
      <c r="J27" s="217"/>
      <c r="K27" s="27"/>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28"/>
      <c r="E33" s="28"/>
      <c r="F33" s="27"/>
      <c r="G33" s="27"/>
      <c r="H33" s="27"/>
      <c r="I33" s="31"/>
      <c r="J33" s="217"/>
      <c r="K33" s="27"/>
      <c r="L33" s="27"/>
      <c r="M33" s="27"/>
      <c r="N33" s="32"/>
      <c r="O33" s="28"/>
      <c r="P33" s="27"/>
      <c r="Q33" s="32"/>
      <c r="R33" s="33"/>
    </row>
    <row r="34" spans="1:18" s="4" customFormat="1" ht="19.7" customHeight="1">
      <c r="A34" s="27"/>
      <c r="B34" s="27"/>
      <c r="C34" s="28"/>
      <c r="D34" s="28"/>
      <c r="E34" s="28"/>
      <c r="F34" s="27"/>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C44" s="28"/>
      <c r="D44" s="28"/>
      <c r="E44" s="28"/>
      <c r="F44" s="27"/>
      <c r="G44" s="27"/>
      <c r="H44" s="27"/>
      <c r="I44" s="31"/>
      <c r="J44" s="217"/>
      <c r="K44" s="27"/>
      <c r="L44" s="27"/>
      <c r="M44" s="27"/>
      <c r="N44" s="32"/>
      <c r="O44" s="28"/>
      <c r="P44" s="27"/>
      <c r="Q44" s="32"/>
      <c r="R44" s="33"/>
    </row>
    <row r="45" spans="1:18" s="4" customFormat="1" ht="19.7" customHeight="1">
      <c r="C45" s="28"/>
      <c r="D45" s="28"/>
      <c r="E45" s="28"/>
      <c r="F45" s="27"/>
      <c r="G45" s="27"/>
      <c r="H45" s="27"/>
      <c r="I45" s="31"/>
      <c r="J45" s="217"/>
      <c r="K45" s="27"/>
      <c r="L45" s="27"/>
      <c r="M45" s="27"/>
      <c r="N45" s="32"/>
      <c r="O45" s="28"/>
      <c r="P45" s="27"/>
      <c r="Q45" s="32"/>
      <c r="R45" s="33"/>
    </row>
    <row r="46" spans="1:18" s="4" customFormat="1" ht="19.7" customHeight="1">
      <c r="C46" s="28"/>
      <c r="D46" s="28"/>
      <c r="E46" s="28"/>
      <c r="F46" s="27"/>
      <c r="G46" s="27"/>
      <c r="H46" s="27"/>
      <c r="I46" s="31"/>
      <c r="J46" s="217"/>
      <c r="K46" s="27"/>
      <c r="L46" s="27"/>
      <c r="M46" s="27"/>
      <c r="N46" s="32"/>
      <c r="O46" s="28"/>
      <c r="P46" s="27"/>
      <c r="Q46" s="32"/>
      <c r="R46" s="33"/>
    </row>
    <row r="47" spans="1:18" s="4" customFormat="1" ht="19.7" customHeight="1">
      <c r="C47" s="28"/>
      <c r="D47" s="28"/>
      <c r="E47" s="28"/>
      <c r="F47" s="27"/>
      <c r="G47" s="27"/>
      <c r="H47" s="27"/>
      <c r="I47" s="31"/>
      <c r="J47" s="217"/>
      <c r="K47" s="27"/>
      <c r="L47" s="27"/>
      <c r="M47" s="27"/>
      <c r="N47" s="32"/>
      <c r="O47" s="28"/>
      <c r="P47" s="27"/>
      <c r="Q47" s="32"/>
      <c r="R47" s="33"/>
    </row>
    <row r="48" spans="1:18" s="4" customFormat="1" ht="19.7" customHeight="1">
      <c r="C48" s="28"/>
      <c r="D48" s="28"/>
      <c r="E48" s="28"/>
      <c r="F48" s="27"/>
      <c r="G48" s="27"/>
      <c r="H48" s="27"/>
      <c r="I48" s="31"/>
      <c r="J48" s="217"/>
      <c r="K48" s="27"/>
      <c r="L48" s="27"/>
      <c r="M48" s="27"/>
      <c r="N48" s="32"/>
      <c r="O48" s="28"/>
      <c r="P48" s="27"/>
      <c r="Q48" s="32"/>
      <c r="R48" s="33"/>
    </row>
    <row r="49" spans="3:18" s="4" customFormat="1" ht="19.7" customHeight="1">
      <c r="C49" s="28"/>
      <c r="D49" s="28"/>
      <c r="E49" s="28"/>
      <c r="F49" s="27"/>
      <c r="G49" s="27"/>
      <c r="H49" s="27"/>
      <c r="I49" s="31"/>
      <c r="J49" s="217"/>
      <c r="K49" s="27"/>
      <c r="L49" s="27"/>
      <c r="M49" s="27"/>
      <c r="N49" s="32"/>
      <c r="O49" s="28"/>
      <c r="P49" s="27"/>
      <c r="Q49" s="32"/>
      <c r="R49" s="33"/>
    </row>
    <row r="50" spans="3:18" s="4" customFormat="1" ht="19.7" customHeight="1">
      <c r="C50" s="28"/>
      <c r="D50" s="28"/>
      <c r="E50" s="28"/>
      <c r="F50" s="27"/>
      <c r="G50" s="27"/>
      <c r="H50" s="27"/>
      <c r="I50" s="31"/>
      <c r="J50" s="217"/>
      <c r="K50" s="27"/>
      <c r="L50" s="27"/>
      <c r="M50" s="27"/>
      <c r="N50" s="32"/>
      <c r="O50" s="28"/>
      <c r="P50" s="27"/>
      <c r="Q50" s="32"/>
      <c r="R50" s="33"/>
    </row>
    <row r="51" spans="3:18" s="4" customFormat="1" ht="19.7" customHeight="1">
      <c r="C51" s="28"/>
      <c r="D51" s="28"/>
      <c r="E51" s="28"/>
      <c r="F51" s="27"/>
      <c r="G51" s="27"/>
      <c r="H51" s="27"/>
      <c r="I51" s="31"/>
      <c r="J51" s="217"/>
      <c r="K51" s="27"/>
      <c r="L51" s="27"/>
      <c r="M51" s="27"/>
      <c r="N51" s="32"/>
      <c r="O51" s="28"/>
      <c r="P51" s="27"/>
      <c r="Q51" s="32"/>
      <c r="R51" s="33"/>
    </row>
    <row r="52" spans="3:18" s="4" customFormat="1" ht="19.7" customHeight="1">
      <c r="C52" s="28"/>
      <c r="D52" s="28"/>
      <c r="E52" s="28"/>
      <c r="F52" s="27"/>
      <c r="G52" s="27"/>
      <c r="H52" s="27"/>
      <c r="I52" s="31"/>
      <c r="J52" s="217"/>
      <c r="K52" s="27"/>
      <c r="L52" s="27"/>
      <c r="M52" s="27"/>
      <c r="N52" s="32"/>
      <c r="O52" s="28"/>
      <c r="P52" s="27"/>
      <c r="Q52" s="32"/>
      <c r="R52" s="33"/>
    </row>
    <row r="53" spans="3:18" s="4" customFormat="1" ht="19.7" customHeight="1">
      <c r="C53" s="28"/>
      <c r="D53" s="28"/>
      <c r="E53" s="28"/>
      <c r="F53" s="27"/>
      <c r="G53" s="27"/>
      <c r="H53" s="27"/>
      <c r="I53" s="31"/>
      <c r="J53" s="217"/>
      <c r="K53" s="27"/>
      <c r="L53" s="27"/>
      <c r="M53" s="27"/>
      <c r="N53" s="32"/>
      <c r="O53" s="28"/>
      <c r="P53" s="27"/>
      <c r="Q53" s="32"/>
      <c r="R53" s="33"/>
    </row>
    <row r="54" spans="3:18" s="4" customFormat="1" ht="19.7" customHeight="1">
      <c r="C54" s="28"/>
      <c r="D54" s="28"/>
      <c r="E54" s="28"/>
      <c r="F54" s="27"/>
      <c r="G54" s="27"/>
      <c r="H54" s="27"/>
      <c r="I54" s="31"/>
      <c r="J54" s="217"/>
      <c r="K54" s="27"/>
      <c r="L54" s="27"/>
      <c r="M54" s="27"/>
      <c r="N54" s="32"/>
      <c r="O54" s="28"/>
      <c r="P54" s="27"/>
      <c r="Q54" s="32"/>
      <c r="R54" s="33"/>
    </row>
    <row r="55" spans="3:18" s="4" customFormat="1" ht="19.7" customHeight="1">
      <c r="C55" s="28"/>
      <c r="D55" s="28"/>
      <c r="E55" s="28"/>
      <c r="F55" s="27"/>
      <c r="G55" s="27"/>
      <c r="H55" s="27"/>
      <c r="I55" s="31"/>
      <c r="J55" s="217"/>
      <c r="K55" s="27"/>
      <c r="L55" s="27"/>
      <c r="M55" s="27"/>
      <c r="N55" s="32"/>
      <c r="O55" s="28"/>
      <c r="P55" s="27"/>
      <c r="Q55" s="32"/>
      <c r="R55" s="33"/>
    </row>
    <row r="56" spans="3:18" s="4" customFormat="1" ht="19.7" customHeight="1">
      <c r="C56" s="28"/>
      <c r="D56" s="28"/>
      <c r="E56" s="28"/>
      <c r="F56" s="27"/>
      <c r="G56" s="27"/>
      <c r="H56" s="27"/>
      <c r="I56" s="31"/>
      <c r="J56" s="217"/>
      <c r="K56" s="27"/>
      <c r="L56" s="27"/>
      <c r="M56" s="27"/>
      <c r="N56" s="32"/>
      <c r="O56" s="28"/>
      <c r="P56" s="27"/>
      <c r="Q56" s="32"/>
      <c r="R56" s="33"/>
    </row>
    <row r="57" spans="3:18" s="4" customFormat="1" ht="19.7" customHeight="1">
      <c r="C57" s="28"/>
      <c r="D57" s="28"/>
      <c r="E57" s="28"/>
      <c r="F57" s="27"/>
      <c r="G57" s="27"/>
      <c r="H57" s="27"/>
      <c r="I57" s="31"/>
      <c r="J57" s="217"/>
      <c r="K57" s="27"/>
      <c r="L57" s="27"/>
      <c r="M57" s="27"/>
      <c r="N57" s="32"/>
      <c r="O57" s="28"/>
      <c r="P57" s="27"/>
      <c r="Q57" s="32"/>
      <c r="R57" s="33"/>
    </row>
    <row r="58" spans="3:18" s="4" customFormat="1" ht="19.7" customHeight="1">
      <c r="C58" s="28"/>
      <c r="D58" s="28"/>
      <c r="E58" s="28"/>
      <c r="F58" s="27"/>
      <c r="G58" s="27"/>
      <c r="H58" s="27"/>
      <c r="I58" s="31"/>
      <c r="J58" s="217"/>
      <c r="K58" s="27"/>
      <c r="L58" s="27"/>
      <c r="M58" s="27"/>
      <c r="N58" s="32"/>
      <c r="O58" s="28"/>
      <c r="P58" s="27"/>
      <c r="Q58" s="32"/>
      <c r="R58" s="33"/>
    </row>
    <row r="59" spans="3:18" s="4" customFormat="1" ht="19.7" customHeight="1">
      <c r="C59" s="28"/>
      <c r="D59" s="28"/>
      <c r="E59" s="28"/>
      <c r="F59" s="27"/>
      <c r="G59" s="27"/>
      <c r="H59" s="27"/>
      <c r="I59" s="31"/>
      <c r="J59" s="217"/>
      <c r="K59" s="27"/>
      <c r="L59" s="27"/>
      <c r="M59" s="27"/>
      <c r="N59" s="32"/>
      <c r="O59" s="28"/>
      <c r="P59" s="27"/>
      <c r="Q59" s="32"/>
      <c r="R59" s="33"/>
    </row>
    <row r="60" spans="3:18" s="4" customFormat="1" ht="19.7" customHeight="1">
      <c r="C60" s="28"/>
      <c r="D60" s="28"/>
      <c r="E60" s="28"/>
      <c r="F60" s="27"/>
      <c r="G60" s="27"/>
      <c r="H60" s="27"/>
      <c r="I60" s="31"/>
      <c r="J60" s="217"/>
      <c r="K60" s="27"/>
      <c r="L60" s="27"/>
      <c r="M60" s="27"/>
      <c r="N60" s="32"/>
      <c r="O60" s="28"/>
      <c r="P60" s="27"/>
      <c r="Q60" s="32"/>
      <c r="R60" s="33"/>
    </row>
    <row r="61" spans="3:18" s="4" customFormat="1" ht="19.7" customHeight="1">
      <c r="C61" s="28"/>
      <c r="D61" s="28"/>
      <c r="E61" s="28"/>
      <c r="F61" s="27"/>
      <c r="G61" s="27"/>
      <c r="H61" s="27"/>
      <c r="I61" s="31"/>
      <c r="J61" s="217"/>
      <c r="K61" s="27"/>
      <c r="L61" s="27"/>
      <c r="M61" s="27"/>
      <c r="N61" s="32"/>
      <c r="O61" s="28"/>
      <c r="P61" s="27"/>
      <c r="Q61" s="32"/>
      <c r="R61" s="33"/>
    </row>
    <row r="62" spans="3:18" s="4" customFormat="1" ht="19.7" customHeight="1">
      <c r="C62" s="28"/>
      <c r="D62" s="28"/>
      <c r="E62" s="28"/>
      <c r="F62" s="27"/>
      <c r="G62" s="27"/>
      <c r="H62" s="27"/>
      <c r="I62" s="31"/>
      <c r="J62" s="217"/>
      <c r="K62" s="27"/>
      <c r="L62" s="27"/>
      <c r="M62" s="27"/>
      <c r="N62" s="32"/>
      <c r="O62" s="28"/>
      <c r="P62" s="27"/>
      <c r="Q62" s="32"/>
      <c r="R62" s="33"/>
    </row>
    <row r="63" spans="3:18" s="4" customFormat="1" ht="19.7" customHeight="1">
      <c r="C63" s="28"/>
      <c r="D63" s="28"/>
      <c r="E63" s="28"/>
      <c r="F63" s="27"/>
      <c r="G63" s="27"/>
      <c r="H63" s="27"/>
      <c r="I63" s="31"/>
      <c r="J63" s="217"/>
      <c r="K63" s="27"/>
      <c r="L63" s="27"/>
      <c r="M63" s="27"/>
      <c r="N63" s="32"/>
      <c r="O63" s="28"/>
      <c r="P63" s="27"/>
      <c r="Q63" s="32"/>
      <c r="R63" s="33"/>
    </row>
    <row r="64" spans="3: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131"/>
      <c r="E85" s="131"/>
      <c r="F85" s="73"/>
      <c r="G85" s="199"/>
      <c r="H85" s="27"/>
      <c r="I85" s="77"/>
      <c r="J85" s="217"/>
      <c r="K85" s="166"/>
      <c r="L85" s="27"/>
      <c r="M85" s="73"/>
      <c r="N85" s="32"/>
      <c r="O85" s="28"/>
      <c r="P85" s="27"/>
      <c r="Q85" s="32"/>
      <c r="R85" s="33"/>
    </row>
    <row r="86" spans="3:18" s="4" customFormat="1" ht="19.7" customHeight="1">
      <c r="C86" s="28"/>
      <c r="D86" s="28"/>
      <c r="E86" s="131"/>
      <c r="F86" s="73"/>
      <c r="G86" s="199"/>
      <c r="H86" s="27"/>
      <c r="I86" s="77"/>
      <c r="J86" s="217"/>
      <c r="K86" s="166"/>
      <c r="L86" s="27"/>
      <c r="M86" s="73"/>
      <c r="N86" s="32"/>
      <c r="O86" s="28"/>
      <c r="P86" s="27"/>
      <c r="Q86" s="32"/>
      <c r="R86" s="33"/>
    </row>
    <row r="87" spans="3:18" s="4" customFormat="1" ht="19.7" customHeight="1">
      <c r="C87" s="28"/>
      <c r="D87" s="28"/>
      <c r="E87" s="131"/>
      <c r="F87" s="73"/>
      <c r="G87" s="199"/>
      <c r="H87" s="27"/>
      <c r="I87" s="77"/>
      <c r="J87" s="217"/>
      <c r="K87" s="166"/>
      <c r="L87" s="27"/>
      <c r="M87" s="73"/>
      <c r="N87" s="32"/>
      <c r="O87" s="28"/>
      <c r="P87" s="27"/>
      <c r="Q87" s="32"/>
      <c r="R87" s="33"/>
    </row>
    <row r="88" spans="3:18" s="4" customFormat="1" ht="19.7" customHeight="1">
      <c r="C88" s="28"/>
      <c r="D88" s="28"/>
      <c r="E88" s="131"/>
      <c r="F88" s="73"/>
      <c r="G88" s="199"/>
      <c r="H88" s="27"/>
      <c r="I88" s="77"/>
      <c r="J88" s="217"/>
      <c r="K88" s="166"/>
      <c r="L88" s="27"/>
      <c r="M88" s="73"/>
      <c r="N88" s="32"/>
      <c r="O88" s="28"/>
      <c r="P88" s="27"/>
      <c r="Q88" s="32"/>
      <c r="R88" s="33"/>
    </row>
    <row r="89" spans="3:18" s="4" customFormat="1" ht="19.7" customHeight="1">
      <c r="C89" s="28"/>
      <c r="D89" s="28"/>
      <c r="E89" s="131"/>
      <c r="F89" s="73"/>
      <c r="G89" s="199"/>
      <c r="H89" s="27"/>
      <c r="I89" s="77"/>
      <c r="J89" s="217"/>
      <c r="K89" s="166"/>
      <c r="L89" s="27"/>
      <c r="M89" s="73"/>
      <c r="N89" s="32"/>
      <c r="O89" s="28"/>
      <c r="P89" s="27"/>
      <c r="Q89" s="32"/>
      <c r="R89" s="33"/>
    </row>
    <row r="90" spans="3:18" s="4" customFormat="1" ht="19.7" customHeight="1">
      <c r="C90" s="28"/>
      <c r="D90" s="28"/>
      <c r="E90" s="131"/>
      <c r="F90" s="73"/>
      <c r="G90" s="199"/>
      <c r="H90" s="27"/>
      <c r="I90" s="77"/>
      <c r="J90" s="217"/>
      <c r="K90" s="166"/>
      <c r="L90" s="27"/>
      <c r="M90" s="73"/>
      <c r="N90" s="32"/>
      <c r="O90" s="28"/>
      <c r="P90" s="27"/>
      <c r="Q90" s="32"/>
      <c r="R90" s="33"/>
    </row>
    <row r="91" spans="3:18" s="4" customFormat="1" ht="19.350000000000001" customHeight="1">
      <c r="C91" s="28"/>
      <c r="D91" s="131"/>
      <c r="E91" s="131"/>
      <c r="F91" s="73"/>
      <c r="G91" s="199"/>
      <c r="H91" s="27"/>
      <c r="I91" s="77"/>
      <c r="J91" s="217"/>
      <c r="K91" s="166"/>
      <c r="L91" s="27"/>
      <c r="M91" s="73"/>
      <c r="N91" s="32"/>
      <c r="O91" s="28"/>
      <c r="P91" s="27"/>
      <c r="Q91" s="32"/>
      <c r="R91" s="33"/>
    </row>
    <row r="92" spans="3:18" s="4" customFormat="1" ht="19.350000000000001" customHeight="1">
      <c r="C92" s="28"/>
      <c r="D92" s="131"/>
      <c r="E92" s="131"/>
      <c r="F92" s="156"/>
      <c r="G92" s="199"/>
      <c r="H92" s="27"/>
      <c r="I92" s="77"/>
      <c r="J92" s="217"/>
      <c r="K92" s="166"/>
      <c r="L92" s="27"/>
      <c r="M92" s="73"/>
      <c r="N92" s="32"/>
      <c r="O92" s="28"/>
      <c r="P92" s="27"/>
      <c r="Q92" s="32"/>
      <c r="R92" s="33"/>
    </row>
    <row r="93" spans="3:18" s="4" customFormat="1" ht="19.350000000000001" customHeight="1">
      <c r="C93" s="28"/>
      <c r="D93" s="131"/>
      <c r="E93" s="131"/>
      <c r="F93" s="264"/>
      <c r="G93" s="199"/>
      <c r="H93" s="27"/>
      <c r="I93" s="77"/>
      <c r="J93" s="217"/>
      <c r="K93" s="166"/>
      <c r="L93" s="27"/>
      <c r="M93" s="73"/>
      <c r="N93" s="32"/>
      <c r="O93" s="28"/>
      <c r="P93" s="27"/>
      <c r="Q93" s="32"/>
      <c r="R93" s="33"/>
    </row>
    <row r="94" spans="3:18" s="4" customFormat="1" ht="19.7" customHeight="1">
      <c r="C94" s="28"/>
      <c r="D94" s="131"/>
      <c r="E94" s="131"/>
      <c r="F94" s="264"/>
      <c r="G94" s="199"/>
      <c r="H94" s="27"/>
      <c r="I94" s="77"/>
      <c r="J94" s="217"/>
      <c r="K94" s="166"/>
      <c r="L94" s="27"/>
      <c r="M94" s="73"/>
      <c r="N94" s="32"/>
      <c r="O94" s="28"/>
      <c r="P94" s="27"/>
      <c r="Q94" s="32"/>
      <c r="R94" s="33"/>
    </row>
    <row r="95" spans="3:18" s="4" customFormat="1" ht="19.7" customHeight="1">
      <c r="C95" s="28"/>
      <c r="D95" s="131"/>
      <c r="E95" s="131"/>
      <c r="F95" s="264"/>
      <c r="G95" s="199"/>
      <c r="H95" s="27"/>
      <c r="I95" s="77"/>
      <c r="J95" s="217"/>
      <c r="K95" s="166"/>
      <c r="L95" s="27"/>
      <c r="M95" s="73"/>
      <c r="N95" s="32"/>
      <c r="O95" s="28"/>
      <c r="P95" s="27"/>
      <c r="Q95" s="32"/>
      <c r="R95" s="33"/>
    </row>
    <row r="96" spans="3:18" s="4" customFormat="1" ht="19.7" customHeight="1">
      <c r="C96" s="28"/>
      <c r="D96" s="131"/>
      <c r="E96" s="131"/>
      <c r="F96" s="264"/>
      <c r="G96" s="199"/>
      <c r="H96" s="27"/>
      <c r="I96" s="77"/>
      <c r="J96" s="217"/>
      <c r="K96" s="166"/>
      <c r="L96" s="27"/>
      <c r="M96" s="73"/>
      <c r="N96" s="32"/>
      <c r="O96" s="28"/>
      <c r="P96" s="27"/>
      <c r="Q96" s="32"/>
      <c r="R96" s="33"/>
    </row>
    <row r="97" spans="3:18" s="4" customFormat="1" ht="19.7" customHeight="1">
      <c r="C97" s="28"/>
      <c r="D97" s="131"/>
      <c r="E97" s="131"/>
      <c r="F97" s="264"/>
      <c r="G97" s="199"/>
      <c r="H97" s="27"/>
      <c r="I97" s="77"/>
      <c r="J97" s="217"/>
      <c r="K97" s="166"/>
      <c r="L97" s="27"/>
      <c r="M97" s="73"/>
      <c r="N97" s="32"/>
      <c r="O97" s="28"/>
      <c r="P97" s="27"/>
      <c r="Q97" s="32"/>
      <c r="R97" s="33"/>
    </row>
    <row r="98" spans="3:18" s="4" customFormat="1" ht="19.7" customHeight="1">
      <c r="C98" s="28"/>
      <c r="D98" s="131"/>
      <c r="E98" s="131"/>
      <c r="F98" s="264"/>
      <c r="G98" s="199"/>
      <c r="H98" s="27"/>
      <c r="I98" s="77"/>
      <c r="J98" s="217"/>
      <c r="K98" s="166"/>
      <c r="L98" s="27"/>
      <c r="M98" s="73"/>
      <c r="N98" s="32"/>
      <c r="O98" s="28"/>
      <c r="P98" s="27"/>
      <c r="Q98" s="32"/>
      <c r="R98" s="33"/>
    </row>
    <row r="99" spans="3:18" s="4" customFormat="1" ht="19.7" customHeight="1">
      <c r="C99" s="28"/>
      <c r="D99" s="28"/>
      <c r="E99" s="28"/>
      <c r="F99" s="73"/>
      <c r="G99" s="27"/>
      <c r="H99" s="77"/>
      <c r="I99" s="44"/>
      <c r="J99" s="377"/>
      <c r="K99" s="682"/>
      <c r="L99" s="27"/>
      <c r="M99" s="73"/>
      <c r="N99" s="32"/>
      <c r="O99" s="28"/>
      <c r="P99" s="27"/>
      <c r="Q99" s="32"/>
      <c r="R99" s="33"/>
    </row>
    <row r="100" spans="3:18" s="4" customFormat="1" ht="19.7" customHeight="1">
      <c r="C100" s="28"/>
      <c r="D100" s="28"/>
      <c r="E100" s="28"/>
      <c r="F100" s="73"/>
      <c r="G100" s="27"/>
      <c r="H100" s="77"/>
      <c r="I100" s="1323"/>
      <c r="J100" s="517"/>
      <c r="K100" s="682"/>
      <c r="L100" s="27"/>
      <c r="M100" s="73"/>
      <c r="N100" s="32"/>
      <c r="O100" s="28"/>
      <c r="P100" s="27"/>
      <c r="Q100" s="32"/>
      <c r="R100" s="33"/>
    </row>
    <row r="101" spans="3:18" s="4" customFormat="1" ht="19.7" customHeight="1">
      <c r="C101" s="28"/>
      <c r="D101" s="131"/>
      <c r="E101" s="131"/>
      <c r="F101" s="1324"/>
      <c r="G101" s="199"/>
      <c r="H101" s="27"/>
      <c r="I101" s="77"/>
      <c r="J101" s="217"/>
      <c r="K101" s="166"/>
      <c r="L101" s="27"/>
      <c r="M101" s="73"/>
      <c r="N101" s="32"/>
      <c r="O101" s="28"/>
      <c r="P101" s="27"/>
      <c r="Q101" s="32"/>
      <c r="R101" s="33"/>
    </row>
    <row r="102" spans="3:18" s="4" customFormat="1" ht="19.7"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131"/>
      <c r="E108" s="131"/>
      <c r="F108" s="264"/>
      <c r="G108" s="199"/>
      <c r="H108" s="27"/>
      <c r="I108" s="77"/>
      <c r="J108" s="217"/>
      <c r="K108" s="166"/>
      <c r="L108" s="27"/>
      <c r="M108" s="73"/>
      <c r="N108" s="32"/>
      <c r="O108" s="28"/>
      <c r="P108" s="27"/>
      <c r="Q108" s="32"/>
      <c r="R108" s="33"/>
    </row>
    <row r="109" spans="3:18" s="4" customFormat="1" ht="19.7" customHeight="1">
      <c r="C109" s="28"/>
      <c r="D109" s="131"/>
      <c r="E109" s="131"/>
      <c r="F109" s="264"/>
      <c r="G109" s="199"/>
      <c r="H109" s="27"/>
      <c r="I109" s="77"/>
      <c r="J109" s="217"/>
      <c r="K109" s="166"/>
      <c r="L109" s="27"/>
      <c r="M109" s="73"/>
      <c r="N109" s="32"/>
      <c r="O109" s="28"/>
      <c r="P109" s="27"/>
      <c r="Q109" s="32"/>
      <c r="R109" s="33"/>
    </row>
    <row r="110" spans="3:18" s="4" customFormat="1" ht="19.7" customHeight="1">
      <c r="C110" s="28"/>
      <c r="D110" s="131"/>
      <c r="E110" s="131"/>
      <c r="F110" s="26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325"/>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1:18" s="4" customFormat="1" ht="19.7" customHeight="1">
      <c r="C129" s="28"/>
      <c r="D129" s="131"/>
      <c r="E129" s="131"/>
      <c r="F129" s="264"/>
      <c r="G129" s="199"/>
      <c r="H129" s="27"/>
      <c r="I129" s="77"/>
      <c r="J129" s="217"/>
      <c r="K129" s="1325"/>
      <c r="L129" s="27"/>
      <c r="M129" s="73"/>
      <c r="N129" s="32"/>
      <c r="O129" s="28"/>
      <c r="P129" s="27"/>
      <c r="Q129" s="32"/>
      <c r="R129" s="33"/>
    </row>
    <row r="130" spans="1:18" s="4" customFormat="1" ht="19.7" customHeight="1">
      <c r="C130" s="28"/>
      <c r="D130" s="28"/>
      <c r="E130" s="28"/>
      <c r="F130" s="264"/>
      <c r="G130" s="199"/>
      <c r="H130" s="27"/>
      <c r="I130" s="77"/>
      <c r="J130" s="217"/>
      <c r="K130" s="166"/>
      <c r="L130" s="27"/>
      <c r="M130" s="73"/>
      <c r="N130" s="32"/>
      <c r="O130" s="28"/>
      <c r="P130" s="27"/>
      <c r="Q130" s="32"/>
      <c r="R130" s="33"/>
    </row>
    <row r="131" spans="1:18" s="4" customFormat="1" ht="19.7" customHeight="1">
      <c r="C131" s="28"/>
      <c r="D131" s="131"/>
      <c r="E131" s="131"/>
      <c r="F131" s="264"/>
      <c r="G131" s="199"/>
      <c r="H131" s="27"/>
      <c r="I131" s="77"/>
      <c r="J131" s="217"/>
      <c r="K131" s="166"/>
      <c r="L131" s="27"/>
      <c r="M131" s="73"/>
      <c r="N131" s="32"/>
      <c r="O131" s="28"/>
      <c r="P131" s="27"/>
      <c r="Q131" s="32"/>
      <c r="R131" s="33"/>
    </row>
    <row r="132" spans="1:18" s="4" customFormat="1" ht="19.7" customHeight="1">
      <c r="C132" s="28"/>
      <c r="D132" s="131"/>
      <c r="E132" s="131"/>
      <c r="F132" s="264"/>
      <c r="G132" s="199"/>
      <c r="H132" s="27"/>
      <c r="I132" s="77"/>
      <c r="J132" s="217"/>
      <c r="K132" s="166"/>
      <c r="L132" s="27"/>
      <c r="M132" s="73"/>
      <c r="N132" s="32"/>
      <c r="O132" s="28"/>
      <c r="P132" s="27"/>
      <c r="Q132" s="32"/>
      <c r="R132" s="33"/>
    </row>
    <row r="133" spans="1:18" s="4" customFormat="1" ht="19.7" customHeight="1">
      <c r="C133" s="28"/>
      <c r="D133" s="28"/>
      <c r="E133" s="28"/>
      <c r="F133" s="264"/>
      <c r="G133" s="199"/>
      <c r="H133" s="27"/>
      <c r="I133" s="77"/>
      <c r="J133" s="217"/>
      <c r="K133" s="166"/>
      <c r="L133" s="27"/>
      <c r="M133" s="73"/>
      <c r="N133" s="32"/>
      <c r="O133" s="28"/>
      <c r="P133" s="27"/>
      <c r="Q133" s="32"/>
      <c r="R133" s="33"/>
    </row>
    <row r="134" spans="1:18" s="4" customFormat="1" ht="19.350000000000001" customHeight="1">
      <c r="C134" s="28"/>
      <c r="D134" s="131"/>
      <c r="E134" s="131"/>
      <c r="F134" s="264"/>
      <c r="G134" s="199"/>
      <c r="H134" s="27"/>
      <c r="I134" s="77"/>
      <c r="J134" s="217"/>
      <c r="K134" s="166"/>
      <c r="L134" s="27"/>
      <c r="M134" s="73"/>
      <c r="N134" s="32"/>
      <c r="O134" s="28"/>
      <c r="P134" s="27"/>
      <c r="Q134" s="32"/>
      <c r="R134" s="33"/>
    </row>
    <row r="135" spans="1:18" s="4" customFormat="1" ht="19.7" customHeight="1">
      <c r="C135" s="28"/>
      <c r="D135" s="28"/>
      <c r="E135" s="28"/>
      <c r="F135" s="201"/>
      <c r="G135" s="826"/>
      <c r="H135" s="27"/>
      <c r="I135" s="77"/>
      <c r="J135" s="217"/>
      <c r="K135" s="134"/>
      <c r="L135" s="27"/>
      <c r="M135" s="27"/>
      <c r="N135" s="32"/>
      <c r="O135" s="28"/>
      <c r="P135" s="27"/>
      <c r="Q135" s="32"/>
      <c r="R135" s="33"/>
    </row>
    <row r="136" spans="1:18" s="4" customFormat="1" ht="19.7" customHeight="1">
      <c r="C136" s="28"/>
      <c r="D136" s="28"/>
      <c r="E136" s="28"/>
      <c r="F136" s="1326">
        <f>SUM(I85:I135)</f>
        <v>0</v>
      </c>
      <c r="G136" s="826"/>
      <c r="H136" s="27"/>
      <c r="I136" s="77"/>
      <c r="J136" s="217"/>
      <c r="K136" s="73"/>
      <c r="L136" s="27"/>
      <c r="M136" s="27"/>
      <c r="N136" s="32"/>
      <c r="O136" s="28"/>
      <c r="P136" s="27"/>
      <c r="Q136" s="32"/>
      <c r="R136" s="33"/>
    </row>
    <row r="137" spans="1:18" s="4" customFormat="1" ht="19.7" customHeight="1">
      <c r="C137" s="28"/>
      <c r="D137" s="28"/>
      <c r="E137" s="28"/>
      <c r="F137" s="73"/>
      <c r="G137" s="826"/>
      <c r="H137" s="27"/>
      <c r="I137" s="77"/>
      <c r="J137" s="217"/>
      <c r="K137" s="73"/>
      <c r="L137" s="27"/>
      <c r="M137" s="27"/>
      <c r="N137" s="32"/>
      <c r="O137" s="28"/>
      <c r="P137" s="27"/>
      <c r="Q137" s="32"/>
      <c r="R137" s="33"/>
    </row>
    <row r="138" spans="1:18" s="4" customFormat="1" ht="19.7" customHeight="1">
      <c r="C138" s="28"/>
      <c r="D138" s="28"/>
      <c r="E138" s="28"/>
      <c r="F138" s="73"/>
      <c r="G138" s="826"/>
      <c r="H138" s="27"/>
      <c r="I138" s="77"/>
      <c r="J138" s="217"/>
      <c r="K138" s="73"/>
      <c r="L138" s="73"/>
      <c r="M138" s="27"/>
      <c r="N138" s="32"/>
      <c r="O138" s="28"/>
      <c r="P138" s="27"/>
      <c r="Q138" s="32"/>
      <c r="R138" s="33"/>
    </row>
    <row r="139" spans="1:18">
      <c r="A139" s="4"/>
      <c r="B139" s="4"/>
      <c r="C139" s="28"/>
      <c r="D139" s="28"/>
      <c r="E139" s="28"/>
      <c r="F139" s="73"/>
      <c r="G139" s="826"/>
      <c r="H139" s="27"/>
      <c r="I139" s="77"/>
      <c r="J139" s="217"/>
      <c r="K139" s="73"/>
      <c r="L139" s="27"/>
      <c r="M139" s="27"/>
      <c r="N139" s="32"/>
      <c r="O139" s="28"/>
      <c r="P139" s="27"/>
      <c r="Q139" s="32"/>
      <c r="R139" s="33"/>
    </row>
    <row r="140" spans="1:18">
      <c r="I140" s="1327"/>
    </row>
  </sheetData>
  <autoFilter ref="A8:R8" xr:uid="{3FB12BAD-AA4F-4A27-83D2-EC50064963BD}"/>
  <mergeCells count="11">
    <mergeCell ref="L19:L23"/>
    <mergeCell ref="C2:E2"/>
    <mergeCell ref="H2:J2"/>
    <mergeCell ref="C3:E3"/>
    <mergeCell ref="I3:L4"/>
    <mergeCell ref="C4:E4"/>
    <mergeCell ref="C5:E5"/>
    <mergeCell ref="H5:H6"/>
    <mergeCell ref="I5:I6"/>
    <mergeCell ref="J5:J6"/>
    <mergeCell ref="C6:E6"/>
  </mergeCells>
  <phoneticPr fontId="2"/>
  <pageMargins left="0" right="0" top="0" bottom="0" header="0" footer="0"/>
  <pageSetup paperSize="8" scale="65"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3E34-E662-4134-B21A-AA7BF3BA4C3F}">
  <sheetPr>
    <tabColor theme="1" tint="0.499984740745262"/>
  </sheetPr>
  <dimension ref="A2:R149"/>
  <sheetViews>
    <sheetView zoomScale="55" zoomScaleNormal="55" workbookViewId="0">
      <pane xSplit="9" ySplit="8" topLeftCell="J9" activePane="bottomRight" state="frozen"/>
      <selection pane="topRight" activeCell="J1" sqref="J1"/>
      <selection pane="bottomLeft" activeCell="A19" sqref="A19"/>
      <selection pane="bottomRight" activeCell="E15" sqref="E15"/>
    </sheetView>
  </sheetViews>
  <sheetFormatPr defaultColWidth="8.875" defaultRowHeight="18.75"/>
  <cols>
    <col min="1" max="1" width="8.875" style="1"/>
    <col min="2" max="2" width="18.375" style="1" customWidth="1"/>
    <col min="3" max="3" width="6.125" style="4" customWidth="1"/>
    <col min="4" max="5" width="15.875" style="1" customWidth="1"/>
    <col min="6" max="6" width="64.125" style="1" customWidth="1"/>
    <col min="7" max="7" width="6.125" style="4" customWidth="1"/>
    <col min="8" max="9" width="9.875" style="4" bestFit="1" customWidth="1"/>
    <col min="10" max="10" width="7.375" style="1328" customWidth="1"/>
    <col min="11" max="11" width="45.375" style="1" customWidth="1"/>
    <col min="12" max="12" width="28.5" style="1" customWidth="1"/>
    <col min="13" max="13" width="30.875" style="4" customWidth="1"/>
    <col min="14" max="14" width="13.875" style="9" customWidth="1"/>
    <col min="15" max="15" width="7.375" style="1" customWidth="1"/>
    <col min="16" max="16" width="13.125" style="10" customWidth="1"/>
    <col min="17" max="17" width="18.125" style="11" customWidth="1"/>
    <col min="18" max="18" width="15.625" style="12" customWidth="1"/>
    <col min="19" max="257" width="8.875" style="1"/>
    <col min="258" max="258" width="18.375" style="1" customWidth="1"/>
    <col min="259" max="259" width="6.125" style="1" customWidth="1"/>
    <col min="260" max="261" width="15.875" style="1" customWidth="1"/>
    <col min="262" max="262" width="64.125" style="1" customWidth="1"/>
    <col min="263" max="263" width="6.125" style="1" customWidth="1"/>
    <col min="264" max="265" width="9.875" style="1" bestFit="1" customWidth="1"/>
    <col min="266" max="266" width="7.375" style="1" customWidth="1"/>
    <col min="267" max="267" width="45.375" style="1" customWidth="1"/>
    <col min="268" max="268" width="28.5" style="1" customWidth="1"/>
    <col min="269" max="269" width="30.875" style="1" customWidth="1"/>
    <col min="270" max="270" width="13.875" style="1" customWidth="1"/>
    <col min="271" max="271" width="7.375" style="1" customWidth="1"/>
    <col min="272" max="272" width="13.125" style="1" customWidth="1"/>
    <col min="273" max="273" width="18.125" style="1" customWidth="1"/>
    <col min="274" max="274" width="15.625" style="1" customWidth="1"/>
    <col min="275" max="513" width="8.875" style="1"/>
    <col min="514" max="514" width="18.375" style="1" customWidth="1"/>
    <col min="515" max="515" width="6.125" style="1" customWidth="1"/>
    <col min="516" max="517" width="15.875" style="1" customWidth="1"/>
    <col min="518" max="518" width="64.125" style="1" customWidth="1"/>
    <col min="519" max="519" width="6.125" style="1" customWidth="1"/>
    <col min="520" max="521" width="9.875" style="1" bestFit="1" customWidth="1"/>
    <col min="522" max="522" width="7.375" style="1" customWidth="1"/>
    <col min="523" max="523" width="45.375" style="1" customWidth="1"/>
    <col min="524" max="524" width="28.5" style="1" customWidth="1"/>
    <col min="525" max="525" width="30.875" style="1" customWidth="1"/>
    <col min="526" max="526" width="13.875" style="1" customWidth="1"/>
    <col min="527" max="527" width="7.375" style="1" customWidth="1"/>
    <col min="528" max="528" width="13.125" style="1" customWidth="1"/>
    <col min="529" max="529" width="18.125" style="1" customWidth="1"/>
    <col min="530" max="530" width="15.625" style="1" customWidth="1"/>
    <col min="531" max="769" width="8.875" style="1"/>
    <col min="770" max="770" width="18.375" style="1" customWidth="1"/>
    <col min="771" max="771" width="6.125" style="1" customWidth="1"/>
    <col min="772" max="773" width="15.875" style="1" customWidth="1"/>
    <col min="774" max="774" width="64.125" style="1" customWidth="1"/>
    <col min="775" max="775" width="6.125" style="1" customWidth="1"/>
    <col min="776" max="777" width="9.875" style="1" bestFit="1" customWidth="1"/>
    <col min="778" max="778" width="7.375" style="1" customWidth="1"/>
    <col min="779" max="779" width="45.375" style="1" customWidth="1"/>
    <col min="780" max="780" width="28.5" style="1" customWidth="1"/>
    <col min="781" max="781" width="30.875" style="1" customWidth="1"/>
    <col min="782" max="782" width="13.875" style="1" customWidth="1"/>
    <col min="783" max="783" width="7.375" style="1" customWidth="1"/>
    <col min="784" max="784" width="13.125" style="1" customWidth="1"/>
    <col min="785" max="785" width="18.125" style="1" customWidth="1"/>
    <col min="786" max="786" width="15.625" style="1" customWidth="1"/>
    <col min="787" max="1025" width="8.875" style="1"/>
    <col min="1026" max="1026" width="18.375" style="1" customWidth="1"/>
    <col min="1027" max="1027" width="6.125" style="1" customWidth="1"/>
    <col min="1028" max="1029" width="15.875" style="1" customWidth="1"/>
    <col min="1030" max="1030" width="64.125" style="1" customWidth="1"/>
    <col min="1031" max="1031" width="6.125" style="1" customWidth="1"/>
    <col min="1032" max="1033" width="9.875" style="1" bestFit="1" customWidth="1"/>
    <col min="1034" max="1034" width="7.375" style="1" customWidth="1"/>
    <col min="1035" max="1035" width="45.375" style="1" customWidth="1"/>
    <col min="1036" max="1036" width="28.5" style="1" customWidth="1"/>
    <col min="1037" max="1037" width="30.875" style="1" customWidth="1"/>
    <col min="1038" max="1038" width="13.875" style="1" customWidth="1"/>
    <col min="1039" max="1039" width="7.375" style="1" customWidth="1"/>
    <col min="1040" max="1040" width="13.125" style="1" customWidth="1"/>
    <col min="1041" max="1041" width="18.125" style="1" customWidth="1"/>
    <col min="1042" max="1042" width="15.625" style="1" customWidth="1"/>
    <col min="1043" max="1281" width="8.875" style="1"/>
    <col min="1282" max="1282" width="18.375" style="1" customWidth="1"/>
    <col min="1283" max="1283" width="6.125" style="1" customWidth="1"/>
    <col min="1284" max="1285" width="15.875" style="1" customWidth="1"/>
    <col min="1286" max="1286" width="64.125" style="1" customWidth="1"/>
    <col min="1287" max="1287" width="6.125" style="1" customWidth="1"/>
    <col min="1288" max="1289" width="9.875" style="1" bestFit="1" customWidth="1"/>
    <col min="1290" max="1290" width="7.375" style="1" customWidth="1"/>
    <col min="1291" max="1291" width="45.375" style="1" customWidth="1"/>
    <col min="1292" max="1292" width="28.5" style="1" customWidth="1"/>
    <col min="1293" max="1293" width="30.875" style="1" customWidth="1"/>
    <col min="1294" max="1294" width="13.875" style="1" customWidth="1"/>
    <col min="1295" max="1295" width="7.375" style="1" customWidth="1"/>
    <col min="1296" max="1296" width="13.125" style="1" customWidth="1"/>
    <col min="1297" max="1297" width="18.125" style="1" customWidth="1"/>
    <col min="1298" max="1298" width="15.625" style="1" customWidth="1"/>
    <col min="1299" max="1537" width="8.875" style="1"/>
    <col min="1538" max="1538" width="18.375" style="1" customWidth="1"/>
    <col min="1539" max="1539" width="6.125" style="1" customWidth="1"/>
    <col min="1540" max="1541" width="15.875" style="1" customWidth="1"/>
    <col min="1542" max="1542" width="64.125" style="1" customWidth="1"/>
    <col min="1543" max="1543" width="6.125" style="1" customWidth="1"/>
    <col min="1544" max="1545" width="9.875" style="1" bestFit="1" customWidth="1"/>
    <col min="1546" max="1546" width="7.375" style="1" customWidth="1"/>
    <col min="1547" max="1547" width="45.375" style="1" customWidth="1"/>
    <col min="1548" max="1548" width="28.5" style="1" customWidth="1"/>
    <col min="1549" max="1549" width="30.875" style="1" customWidth="1"/>
    <col min="1550" max="1550" width="13.875" style="1" customWidth="1"/>
    <col min="1551" max="1551" width="7.375" style="1" customWidth="1"/>
    <col min="1552" max="1552" width="13.125" style="1" customWidth="1"/>
    <col min="1553" max="1553" width="18.125" style="1" customWidth="1"/>
    <col min="1554" max="1554" width="15.625" style="1" customWidth="1"/>
    <col min="1555" max="1793" width="8.875" style="1"/>
    <col min="1794" max="1794" width="18.375" style="1" customWidth="1"/>
    <col min="1795" max="1795" width="6.125" style="1" customWidth="1"/>
    <col min="1796" max="1797" width="15.875" style="1" customWidth="1"/>
    <col min="1798" max="1798" width="64.125" style="1" customWidth="1"/>
    <col min="1799" max="1799" width="6.125" style="1" customWidth="1"/>
    <col min="1800" max="1801" width="9.875" style="1" bestFit="1" customWidth="1"/>
    <col min="1802" max="1802" width="7.375" style="1" customWidth="1"/>
    <col min="1803" max="1803" width="45.375" style="1" customWidth="1"/>
    <col min="1804" max="1804" width="28.5" style="1" customWidth="1"/>
    <col min="1805" max="1805" width="30.875" style="1" customWidth="1"/>
    <col min="1806" max="1806" width="13.875" style="1" customWidth="1"/>
    <col min="1807" max="1807" width="7.375" style="1" customWidth="1"/>
    <col min="1808" max="1808" width="13.125" style="1" customWidth="1"/>
    <col min="1809" max="1809" width="18.125" style="1" customWidth="1"/>
    <col min="1810" max="1810" width="15.625" style="1" customWidth="1"/>
    <col min="1811" max="2049" width="8.875" style="1"/>
    <col min="2050" max="2050" width="18.375" style="1" customWidth="1"/>
    <col min="2051" max="2051" width="6.125" style="1" customWidth="1"/>
    <col min="2052" max="2053" width="15.875" style="1" customWidth="1"/>
    <col min="2054" max="2054" width="64.125" style="1" customWidth="1"/>
    <col min="2055" max="2055" width="6.125" style="1" customWidth="1"/>
    <col min="2056" max="2057" width="9.875" style="1" bestFit="1" customWidth="1"/>
    <col min="2058" max="2058" width="7.375" style="1" customWidth="1"/>
    <col min="2059" max="2059" width="45.375" style="1" customWidth="1"/>
    <col min="2060" max="2060" width="28.5" style="1" customWidth="1"/>
    <col min="2061" max="2061" width="30.875" style="1" customWidth="1"/>
    <col min="2062" max="2062" width="13.875" style="1" customWidth="1"/>
    <col min="2063" max="2063" width="7.375" style="1" customWidth="1"/>
    <col min="2064" max="2064" width="13.125" style="1" customWidth="1"/>
    <col min="2065" max="2065" width="18.125" style="1" customWidth="1"/>
    <col min="2066" max="2066" width="15.625" style="1" customWidth="1"/>
    <col min="2067" max="2305" width="8.875" style="1"/>
    <col min="2306" max="2306" width="18.375" style="1" customWidth="1"/>
    <col min="2307" max="2307" width="6.125" style="1" customWidth="1"/>
    <col min="2308" max="2309" width="15.875" style="1" customWidth="1"/>
    <col min="2310" max="2310" width="64.125" style="1" customWidth="1"/>
    <col min="2311" max="2311" width="6.125" style="1" customWidth="1"/>
    <col min="2312" max="2313" width="9.875" style="1" bestFit="1" customWidth="1"/>
    <col min="2314" max="2314" width="7.375" style="1" customWidth="1"/>
    <col min="2315" max="2315" width="45.375" style="1" customWidth="1"/>
    <col min="2316" max="2316" width="28.5" style="1" customWidth="1"/>
    <col min="2317" max="2317" width="30.875" style="1" customWidth="1"/>
    <col min="2318" max="2318" width="13.875" style="1" customWidth="1"/>
    <col min="2319" max="2319" width="7.375" style="1" customWidth="1"/>
    <col min="2320" max="2320" width="13.125" style="1" customWidth="1"/>
    <col min="2321" max="2321" width="18.125" style="1" customWidth="1"/>
    <col min="2322" max="2322" width="15.625" style="1" customWidth="1"/>
    <col min="2323" max="2561" width="8.875" style="1"/>
    <col min="2562" max="2562" width="18.375" style="1" customWidth="1"/>
    <col min="2563" max="2563" width="6.125" style="1" customWidth="1"/>
    <col min="2564" max="2565" width="15.875" style="1" customWidth="1"/>
    <col min="2566" max="2566" width="64.125" style="1" customWidth="1"/>
    <col min="2567" max="2567" width="6.125" style="1" customWidth="1"/>
    <col min="2568" max="2569" width="9.875" style="1" bestFit="1" customWidth="1"/>
    <col min="2570" max="2570" width="7.375" style="1" customWidth="1"/>
    <col min="2571" max="2571" width="45.375" style="1" customWidth="1"/>
    <col min="2572" max="2572" width="28.5" style="1" customWidth="1"/>
    <col min="2573" max="2573" width="30.875" style="1" customWidth="1"/>
    <col min="2574" max="2574" width="13.875" style="1" customWidth="1"/>
    <col min="2575" max="2575" width="7.375" style="1" customWidth="1"/>
    <col min="2576" max="2576" width="13.125" style="1" customWidth="1"/>
    <col min="2577" max="2577" width="18.125" style="1" customWidth="1"/>
    <col min="2578" max="2578" width="15.625" style="1" customWidth="1"/>
    <col min="2579" max="2817" width="8.875" style="1"/>
    <col min="2818" max="2818" width="18.375" style="1" customWidth="1"/>
    <col min="2819" max="2819" width="6.125" style="1" customWidth="1"/>
    <col min="2820" max="2821" width="15.875" style="1" customWidth="1"/>
    <col min="2822" max="2822" width="64.125" style="1" customWidth="1"/>
    <col min="2823" max="2823" width="6.125" style="1" customWidth="1"/>
    <col min="2824" max="2825" width="9.875" style="1" bestFit="1" customWidth="1"/>
    <col min="2826" max="2826" width="7.375" style="1" customWidth="1"/>
    <col min="2827" max="2827" width="45.375" style="1" customWidth="1"/>
    <col min="2828" max="2828" width="28.5" style="1" customWidth="1"/>
    <col min="2829" max="2829" width="30.875" style="1" customWidth="1"/>
    <col min="2830" max="2830" width="13.875" style="1" customWidth="1"/>
    <col min="2831" max="2831" width="7.375" style="1" customWidth="1"/>
    <col min="2832" max="2832" width="13.125" style="1" customWidth="1"/>
    <col min="2833" max="2833" width="18.125" style="1" customWidth="1"/>
    <col min="2834" max="2834" width="15.625" style="1" customWidth="1"/>
    <col min="2835" max="3073" width="8.875" style="1"/>
    <col min="3074" max="3074" width="18.375" style="1" customWidth="1"/>
    <col min="3075" max="3075" width="6.125" style="1" customWidth="1"/>
    <col min="3076" max="3077" width="15.875" style="1" customWidth="1"/>
    <col min="3078" max="3078" width="64.125" style="1" customWidth="1"/>
    <col min="3079" max="3079" width="6.125" style="1" customWidth="1"/>
    <col min="3080" max="3081" width="9.875" style="1" bestFit="1" customWidth="1"/>
    <col min="3082" max="3082" width="7.375" style="1" customWidth="1"/>
    <col min="3083" max="3083" width="45.375" style="1" customWidth="1"/>
    <col min="3084" max="3084" width="28.5" style="1" customWidth="1"/>
    <col min="3085" max="3085" width="30.875" style="1" customWidth="1"/>
    <col min="3086" max="3086" width="13.875" style="1" customWidth="1"/>
    <col min="3087" max="3087" width="7.375" style="1" customWidth="1"/>
    <col min="3088" max="3088" width="13.125" style="1" customWidth="1"/>
    <col min="3089" max="3089" width="18.125" style="1" customWidth="1"/>
    <col min="3090" max="3090" width="15.625" style="1" customWidth="1"/>
    <col min="3091" max="3329" width="8.875" style="1"/>
    <col min="3330" max="3330" width="18.375" style="1" customWidth="1"/>
    <col min="3331" max="3331" width="6.125" style="1" customWidth="1"/>
    <col min="3332" max="3333" width="15.875" style="1" customWidth="1"/>
    <col min="3334" max="3334" width="64.125" style="1" customWidth="1"/>
    <col min="3335" max="3335" width="6.125" style="1" customWidth="1"/>
    <col min="3336" max="3337" width="9.875" style="1" bestFit="1" customWidth="1"/>
    <col min="3338" max="3338" width="7.375" style="1" customWidth="1"/>
    <col min="3339" max="3339" width="45.375" style="1" customWidth="1"/>
    <col min="3340" max="3340" width="28.5" style="1" customWidth="1"/>
    <col min="3341" max="3341" width="30.875" style="1" customWidth="1"/>
    <col min="3342" max="3342" width="13.875" style="1" customWidth="1"/>
    <col min="3343" max="3343" width="7.375" style="1" customWidth="1"/>
    <col min="3344" max="3344" width="13.125" style="1" customWidth="1"/>
    <col min="3345" max="3345" width="18.125" style="1" customWidth="1"/>
    <col min="3346" max="3346" width="15.625" style="1" customWidth="1"/>
    <col min="3347" max="3585" width="8.875" style="1"/>
    <col min="3586" max="3586" width="18.375" style="1" customWidth="1"/>
    <col min="3587" max="3587" width="6.125" style="1" customWidth="1"/>
    <col min="3588" max="3589" width="15.875" style="1" customWidth="1"/>
    <col min="3590" max="3590" width="64.125" style="1" customWidth="1"/>
    <col min="3591" max="3591" width="6.125" style="1" customWidth="1"/>
    <col min="3592" max="3593" width="9.875" style="1" bestFit="1" customWidth="1"/>
    <col min="3594" max="3594" width="7.375" style="1" customWidth="1"/>
    <col min="3595" max="3595" width="45.375" style="1" customWidth="1"/>
    <col min="3596" max="3596" width="28.5" style="1" customWidth="1"/>
    <col min="3597" max="3597" width="30.875" style="1" customWidth="1"/>
    <col min="3598" max="3598" width="13.875" style="1" customWidth="1"/>
    <col min="3599" max="3599" width="7.375" style="1" customWidth="1"/>
    <col min="3600" max="3600" width="13.125" style="1" customWidth="1"/>
    <col min="3601" max="3601" width="18.125" style="1" customWidth="1"/>
    <col min="3602" max="3602" width="15.625" style="1" customWidth="1"/>
    <col min="3603" max="3841" width="8.875" style="1"/>
    <col min="3842" max="3842" width="18.375" style="1" customWidth="1"/>
    <col min="3843" max="3843" width="6.125" style="1" customWidth="1"/>
    <col min="3844" max="3845" width="15.875" style="1" customWidth="1"/>
    <col min="3846" max="3846" width="64.125" style="1" customWidth="1"/>
    <col min="3847" max="3847" width="6.125" style="1" customWidth="1"/>
    <col min="3848" max="3849" width="9.875" style="1" bestFit="1" customWidth="1"/>
    <col min="3850" max="3850" width="7.375" style="1" customWidth="1"/>
    <col min="3851" max="3851" width="45.375" style="1" customWidth="1"/>
    <col min="3852" max="3852" width="28.5" style="1" customWidth="1"/>
    <col min="3853" max="3853" width="30.875" style="1" customWidth="1"/>
    <col min="3854" max="3854" width="13.875" style="1" customWidth="1"/>
    <col min="3855" max="3855" width="7.375" style="1" customWidth="1"/>
    <col min="3856" max="3856" width="13.125" style="1" customWidth="1"/>
    <col min="3857" max="3857" width="18.125" style="1" customWidth="1"/>
    <col min="3858" max="3858" width="15.625" style="1" customWidth="1"/>
    <col min="3859" max="4097" width="8.875" style="1"/>
    <col min="4098" max="4098" width="18.375" style="1" customWidth="1"/>
    <col min="4099" max="4099" width="6.125" style="1" customWidth="1"/>
    <col min="4100" max="4101" width="15.875" style="1" customWidth="1"/>
    <col min="4102" max="4102" width="64.125" style="1" customWidth="1"/>
    <col min="4103" max="4103" width="6.125" style="1" customWidth="1"/>
    <col min="4104" max="4105" width="9.875" style="1" bestFit="1" customWidth="1"/>
    <col min="4106" max="4106" width="7.375" style="1" customWidth="1"/>
    <col min="4107" max="4107" width="45.375" style="1" customWidth="1"/>
    <col min="4108" max="4108" width="28.5" style="1" customWidth="1"/>
    <col min="4109" max="4109" width="30.875" style="1" customWidth="1"/>
    <col min="4110" max="4110" width="13.875" style="1" customWidth="1"/>
    <col min="4111" max="4111" width="7.375" style="1" customWidth="1"/>
    <col min="4112" max="4112" width="13.125" style="1" customWidth="1"/>
    <col min="4113" max="4113" width="18.125" style="1" customWidth="1"/>
    <col min="4114" max="4114" width="15.625" style="1" customWidth="1"/>
    <col min="4115" max="4353" width="8.875" style="1"/>
    <col min="4354" max="4354" width="18.375" style="1" customWidth="1"/>
    <col min="4355" max="4355" width="6.125" style="1" customWidth="1"/>
    <col min="4356" max="4357" width="15.875" style="1" customWidth="1"/>
    <col min="4358" max="4358" width="64.125" style="1" customWidth="1"/>
    <col min="4359" max="4359" width="6.125" style="1" customWidth="1"/>
    <col min="4360" max="4361" width="9.875" style="1" bestFit="1" customWidth="1"/>
    <col min="4362" max="4362" width="7.375" style="1" customWidth="1"/>
    <col min="4363" max="4363" width="45.375" style="1" customWidth="1"/>
    <col min="4364" max="4364" width="28.5" style="1" customWidth="1"/>
    <col min="4365" max="4365" width="30.875" style="1" customWidth="1"/>
    <col min="4366" max="4366" width="13.875" style="1" customWidth="1"/>
    <col min="4367" max="4367" width="7.375" style="1" customWidth="1"/>
    <col min="4368" max="4368" width="13.125" style="1" customWidth="1"/>
    <col min="4369" max="4369" width="18.125" style="1" customWidth="1"/>
    <col min="4370" max="4370" width="15.625" style="1" customWidth="1"/>
    <col min="4371" max="4609" width="8.875" style="1"/>
    <col min="4610" max="4610" width="18.375" style="1" customWidth="1"/>
    <col min="4611" max="4611" width="6.125" style="1" customWidth="1"/>
    <col min="4612" max="4613" width="15.875" style="1" customWidth="1"/>
    <col min="4614" max="4614" width="64.125" style="1" customWidth="1"/>
    <col min="4615" max="4615" width="6.125" style="1" customWidth="1"/>
    <col min="4616" max="4617" width="9.875" style="1" bestFit="1" customWidth="1"/>
    <col min="4618" max="4618" width="7.375" style="1" customWidth="1"/>
    <col min="4619" max="4619" width="45.375" style="1" customWidth="1"/>
    <col min="4620" max="4620" width="28.5" style="1" customWidth="1"/>
    <col min="4621" max="4621" width="30.875" style="1" customWidth="1"/>
    <col min="4622" max="4622" width="13.875" style="1" customWidth="1"/>
    <col min="4623" max="4623" width="7.375" style="1" customWidth="1"/>
    <col min="4624" max="4624" width="13.125" style="1" customWidth="1"/>
    <col min="4625" max="4625" width="18.125" style="1" customWidth="1"/>
    <col min="4626" max="4626" width="15.625" style="1" customWidth="1"/>
    <col min="4627" max="4865" width="8.875" style="1"/>
    <col min="4866" max="4866" width="18.375" style="1" customWidth="1"/>
    <col min="4867" max="4867" width="6.125" style="1" customWidth="1"/>
    <col min="4868" max="4869" width="15.875" style="1" customWidth="1"/>
    <col min="4870" max="4870" width="64.125" style="1" customWidth="1"/>
    <col min="4871" max="4871" width="6.125" style="1" customWidth="1"/>
    <col min="4872" max="4873" width="9.875" style="1" bestFit="1" customWidth="1"/>
    <col min="4874" max="4874" width="7.375" style="1" customWidth="1"/>
    <col min="4875" max="4875" width="45.375" style="1" customWidth="1"/>
    <col min="4876" max="4876" width="28.5" style="1" customWidth="1"/>
    <col min="4877" max="4877" width="30.875" style="1" customWidth="1"/>
    <col min="4878" max="4878" width="13.875" style="1" customWidth="1"/>
    <col min="4879" max="4879" width="7.375" style="1" customWidth="1"/>
    <col min="4880" max="4880" width="13.125" style="1" customWidth="1"/>
    <col min="4881" max="4881" width="18.125" style="1" customWidth="1"/>
    <col min="4882" max="4882" width="15.625" style="1" customWidth="1"/>
    <col min="4883" max="5121" width="8.875" style="1"/>
    <col min="5122" max="5122" width="18.375" style="1" customWidth="1"/>
    <col min="5123" max="5123" width="6.125" style="1" customWidth="1"/>
    <col min="5124" max="5125" width="15.875" style="1" customWidth="1"/>
    <col min="5126" max="5126" width="64.125" style="1" customWidth="1"/>
    <col min="5127" max="5127" width="6.125" style="1" customWidth="1"/>
    <col min="5128" max="5129" width="9.875" style="1" bestFit="1" customWidth="1"/>
    <col min="5130" max="5130" width="7.375" style="1" customWidth="1"/>
    <col min="5131" max="5131" width="45.375" style="1" customWidth="1"/>
    <col min="5132" max="5132" width="28.5" style="1" customWidth="1"/>
    <col min="5133" max="5133" width="30.875" style="1" customWidth="1"/>
    <col min="5134" max="5134" width="13.875" style="1" customWidth="1"/>
    <col min="5135" max="5135" width="7.375" style="1" customWidth="1"/>
    <col min="5136" max="5136" width="13.125" style="1" customWidth="1"/>
    <col min="5137" max="5137" width="18.125" style="1" customWidth="1"/>
    <col min="5138" max="5138" width="15.625" style="1" customWidth="1"/>
    <col min="5139" max="5377" width="8.875" style="1"/>
    <col min="5378" max="5378" width="18.375" style="1" customWidth="1"/>
    <col min="5379" max="5379" width="6.125" style="1" customWidth="1"/>
    <col min="5380" max="5381" width="15.875" style="1" customWidth="1"/>
    <col min="5382" max="5382" width="64.125" style="1" customWidth="1"/>
    <col min="5383" max="5383" width="6.125" style="1" customWidth="1"/>
    <col min="5384" max="5385" width="9.875" style="1" bestFit="1" customWidth="1"/>
    <col min="5386" max="5386" width="7.375" style="1" customWidth="1"/>
    <col min="5387" max="5387" width="45.375" style="1" customWidth="1"/>
    <col min="5388" max="5388" width="28.5" style="1" customWidth="1"/>
    <col min="5389" max="5389" width="30.875" style="1" customWidth="1"/>
    <col min="5390" max="5390" width="13.875" style="1" customWidth="1"/>
    <col min="5391" max="5391" width="7.375" style="1" customWidth="1"/>
    <col min="5392" max="5392" width="13.125" style="1" customWidth="1"/>
    <col min="5393" max="5393" width="18.125" style="1" customWidth="1"/>
    <col min="5394" max="5394" width="15.625" style="1" customWidth="1"/>
    <col min="5395" max="5633" width="8.875" style="1"/>
    <col min="5634" max="5634" width="18.375" style="1" customWidth="1"/>
    <col min="5635" max="5635" width="6.125" style="1" customWidth="1"/>
    <col min="5636" max="5637" width="15.875" style="1" customWidth="1"/>
    <col min="5638" max="5638" width="64.125" style="1" customWidth="1"/>
    <col min="5639" max="5639" width="6.125" style="1" customWidth="1"/>
    <col min="5640" max="5641" width="9.875" style="1" bestFit="1" customWidth="1"/>
    <col min="5642" max="5642" width="7.375" style="1" customWidth="1"/>
    <col min="5643" max="5643" width="45.375" style="1" customWidth="1"/>
    <col min="5644" max="5644" width="28.5" style="1" customWidth="1"/>
    <col min="5645" max="5645" width="30.875" style="1" customWidth="1"/>
    <col min="5646" max="5646" width="13.875" style="1" customWidth="1"/>
    <col min="5647" max="5647" width="7.375" style="1" customWidth="1"/>
    <col min="5648" max="5648" width="13.125" style="1" customWidth="1"/>
    <col min="5649" max="5649" width="18.125" style="1" customWidth="1"/>
    <col min="5650" max="5650" width="15.625" style="1" customWidth="1"/>
    <col min="5651" max="5889" width="8.875" style="1"/>
    <col min="5890" max="5890" width="18.375" style="1" customWidth="1"/>
    <col min="5891" max="5891" width="6.125" style="1" customWidth="1"/>
    <col min="5892" max="5893" width="15.875" style="1" customWidth="1"/>
    <col min="5894" max="5894" width="64.125" style="1" customWidth="1"/>
    <col min="5895" max="5895" width="6.125" style="1" customWidth="1"/>
    <col min="5896" max="5897" width="9.875" style="1" bestFit="1" customWidth="1"/>
    <col min="5898" max="5898" width="7.375" style="1" customWidth="1"/>
    <col min="5899" max="5899" width="45.375" style="1" customWidth="1"/>
    <col min="5900" max="5900" width="28.5" style="1" customWidth="1"/>
    <col min="5901" max="5901" width="30.875" style="1" customWidth="1"/>
    <col min="5902" max="5902" width="13.875" style="1" customWidth="1"/>
    <col min="5903" max="5903" width="7.375" style="1" customWidth="1"/>
    <col min="5904" max="5904" width="13.125" style="1" customWidth="1"/>
    <col min="5905" max="5905" width="18.125" style="1" customWidth="1"/>
    <col min="5906" max="5906" width="15.625" style="1" customWidth="1"/>
    <col min="5907" max="6145" width="8.875" style="1"/>
    <col min="6146" max="6146" width="18.375" style="1" customWidth="1"/>
    <col min="6147" max="6147" width="6.125" style="1" customWidth="1"/>
    <col min="6148" max="6149" width="15.875" style="1" customWidth="1"/>
    <col min="6150" max="6150" width="64.125" style="1" customWidth="1"/>
    <col min="6151" max="6151" width="6.125" style="1" customWidth="1"/>
    <col min="6152" max="6153" width="9.875" style="1" bestFit="1" customWidth="1"/>
    <col min="6154" max="6154" width="7.375" style="1" customWidth="1"/>
    <col min="6155" max="6155" width="45.375" style="1" customWidth="1"/>
    <col min="6156" max="6156" width="28.5" style="1" customWidth="1"/>
    <col min="6157" max="6157" width="30.875" style="1" customWidth="1"/>
    <col min="6158" max="6158" width="13.875" style="1" customWidth="1"/>
    <col min="6159" max="6159" width="7.375" style="1" customWidth="1"/>
    <col min="6160" max="6160" width="13.125" style="1" customWidth="1"/>
    <col min="6161" max="6161" width="18.125" style="1" customWidth="1"/>
    <col min="6162" max="6162" width="15.625" style="1" customWidth="1"/>
    <col min="6163" max="6401" width="8.875" style="1"/>
    <col min="6402" max="6402" width="18.375" style="1" customWidth="1"/>
    <col min="6403" max="6403" width="6.125" style="1" customWidth="1"/>
    <col min="6404" max="6405" width="15.875" style="1" customWidth="1"/>
    <col min="6406" max="6406" width="64.125" style="1" customWidth="1"/>
    <col min="6407" max="6407" width="6.125" style="1" customWidth="1"/>
    <col min="6408" max="6409" width="9.875" style="1" bestFit="1" customWidth="1"/>
    <col min="6410" max="6410" width="7.375" style="1" customWidth="1"/>
    <col min="6411" max="6411" width="45.375" style="1" customWidth="1"/>
    <col min="6412" max="6412" width="28.5" style="1" customWidth="1"/>
    <col min="6413" max="6413" width="30.875" style="1" customWidth="1"/>
    <col min="6414" max="6414" width="13.875" style="1" customWidth="1"/>
    <col min="6415" max="6415" width="7.375" style="1" customWidth="1"/>
    <col min="6416" max="6416" width="13.125" style="1" customWidth="1"/>
    <col min="6417" max="6417" width="18.125" style="1" customWidth="1"/>
    <col min="6418" max="6418" width="15.625" style="1" customWidth="1"/>
    <col min="6419" max="6657" width="8.875" style="1"/>
    <col min="6658" max="6658" width="18.375" style="1" customWidth="1"/>
    <col min="6659" max="6659" width="6.125" style="1" customWidth="1"/>
    <col min="6660" max="6661" width="15.875" style="1" customWidth="1"/>
    <col min="6662" max="6662" width="64.125" style="1" customWidth="1"/>
    <col min="6663" max="6663" width="6.125" style="1" customWidth="1"/>
    <col min="6664" max="6665" width="9.875" style="1" bestFit="1" customWidth="1"/>
    <col min="6666" max="6666" width="7.375" style="1" customWidth="1"/>
    <col min="6667" max="6667" width="45.375" style="1" customWidth="1"/>
    <col min="6668" max="6668" width="28.5" style="1" customWidth="1"/>
    <col min="6669" max="6669" width="30.875" style="1" customWidth="1"/>
    <col min="6670" max="6670" width="13.875" style="1" customWidth="1"/>
    <col min="6671" max="6671" width="7.375" style="1" customWidth="1"/>
    <col min="6672" max="6672" width="13.125" style="1" customWidth="1"/>
    <col min="6673" max="6673" width="18.125" style="1" customWidth="1"/>
    <col min="6674" max="6674" width="15.625" style="1" customWidth="1"/>
    <col min="6675" max="6913" width="8.875" style="1"/>
    <col min="6914" max="6914" width="18.375" style="1" customWidth="1"/>
    <col min="6915" max="6915" width="6.125" style="1" customWidth="1"/>
    <col min="6916" max="6917" width="15.875" style="1" customWidth="1"/>
    <col min="6918" max="6918" width="64.125" style="1" customWidth="1"/>
    <col min="6919" max="6919" width="6.125" style="1" customWidth="1"/>
    <col min="6920" max="6921" width="9.875" style="1" bestFit="1" customWidth="1"/>
    <col min="6922" max="6922" width="7.375" style="1" customWidth="1"/>
    <col min="6923" max="6923" width="45.375" style="1" customWidth="1"/>
    <col min="6924" max="6924" width="28.5" style="1" customWidth="1"/>
    <col min="6925" max="6925" width="30.875" style="1" customWidth="1"/>
    <col min="6926" max="6926" width="13.875" style="1" customWidth="1"/>
    <col min="6927" max="6927" width="7.375" style="1" customWidth="1"/>
    <col min="6928" max="6928" width="13.125" style="1" customWidth="1"/>
    <col min="6929" max="6929" width="18.125" style="1" customWidth="1"/>
    <col min="6930" max="6930" width="15.625" style="1" customWidth="1"/>
    <col min="6931" max="7169" width="8.875" style="1"/>
    <col min="7170" max="7170" width="18.375" style="1" customWidth="1"/>
    <col min="7171" max="7171" width="6.125" style="1" customWidth="1"/>
    <col min="7172" max="7173" width="15.875" style="1" customWidth="1"/>
    <col min="7174" max="7174" width="64.125" style="1" customWidth="1"/>
    <col min="7175" max="7175" width="6.125" style="1" customWidth="1"/>
    <col min="7176" max="7177" width="9.875" style="1" bestFit="1" customWidth="1"/>
    <col min="7178" max="7178" width="7.375" style="1" customWidth="1"/>
    <col min="7179" max="7179" width="45.375" style="1" customWidth="1"/>
    <col min="7180" max="7180" width="28.5" style="1" customWidth="1"/>
    <col min="7181" max="7181" width="30.875" style="1" customWidth="1"/>
    <col min="7182" max="7182" width="13.875" style="1" customWidth="1"/>
    <col min="7183" max="7183" width="7.375" style="1" customWidth="1"/>
    <col min="7184" max="7184" width="13.125" style="1" customWidth="1"/>
    <col min="7185" max="7185" width="18.125" style="1" customWidth="1"/>
    <col min="7186" max="7186" width="15.625" style="1" customWidth="1"/>
    <col min="7187" max="7425" width="8.875" style="1"/>
    <col min="7426" max="7426" width="18.375" style="1" customWidth="1"/>
    <col min="7427" max="7427" width="6.125" style="1" customWidth="1"/>
    <col min="7428" max="7429" width="15.875" style="1" customWidth="1"/>
    <col min="7430" max="7430" width="64.125" style="1" customWidth="1"/>
    <col min="7431" max="7431" width="6.125" style="1" customWidth="1"/>
    <col min="7432" max="7433" width="9.875" style="1" bestFit="1" customWidth="1"/>
    <col min="7434" max="7434" width="7.375" style="1" customWidth="1"/>
    <col min="7435" max="7435" width="45.375" style="1" customWidth="1"/>
    <col min="7436" max="7436" width="28.5" style="1" customWidth="1"/>
    <col min="7437" max="7437" width="30.875" style="1" customWidth="1"/>
    <col min="7438" max="7438" width="13.875" style="1" customWidth="1"/>
    <col min="7439" max="7439" width="7.375" style="1" customWidth="1"/>
    <col min="7440" max="7440" width="13.125" style="1" customWidth="1"/>
    <col min="7441" max="7441" width="18.125" style="1" customWidth="1"/>
    <col min="7442" max="7442" width="15.625" style="1" customWidth="1"/>
    <col min="7443" max="7681" width="8.875" style="1"/>
    <col min="7682" max="7682" width="18.375" style="1" customWidth="1"/>
    <col min="7683" max="7683" width="6.125" style="1" customWidth="1"/>
    <col min="7684" max="7685" width="15.875" style="1" customWidth="1"/>
    <col min="7686" max="7686" width="64.125" style="1" customWidth="1"/>
    <col min="7687" max="7687" width="6.125" style="1" customWidth="1"/>
    <col min="7688" max="7689" width="9.875" style="1" bestFit="1" customWidth="1"/>
    <col min="7690" max="7690" width="7.375" style="1" customWidth="1"/>
    <col min="7691" max="7691" width="45.375" style="1" customWidth="1"/>
    <col min="7692" max="7692" width="28.5" style="1" customWidth="1"/>
    <col min="7693" max="7693" width="30.875" style="1" customWidth="1"/>
    <col min="7694" max="7694" width="13.875" style="1" customWidth="1"/>
    <col min="7695" max="7695" width="7.375" style="1" customWidth="1"/>
    <col min="7696" max="7696" width="13.125" style="1" customWidth="1"/>
    <col min="7697" max="7697" width="18.125" style="1" customWidth="1"/>
    <col min="7698" max="7698" width="15.625" style="1" customWidth="1"/>
    <col min="7699" max="7937" width="8.875" style="1"/>
    <col min="7938" max="7938" width="18.375" style="1" customWidth="1"/>
    <col min="7939" max="7939" width="6.125" style="1" customWidth="1"/>
    <col min="7940" max="7941" width="15.875" style="1" customWidth="1"/>
    <col min="7942" max="7942" width="64.125" style="1" customWidth="1"/>
    <col min="7943" max="7943" width="6.125" style="1" customWidth="1"/>
    <col min="7944" max="7945" width="9.875" style="1" bestFit="1" customWidth="1"/>
    <col min="7946" max="7946" width="7.375" style="1" customWidth="1"/>
    <col min="7947" max="7947" width="45.375" style="1" customWidth="1"/>
    <col min="7948" max="7948" width="28.5" style="1" customWidth="1"/>
    <col min="7949" max="7949" width="30.875" style="1" customWidth="1"/>
    <col min="7950" max="7950" width="13.875" style="1" customWidth="1"/>
    <col min="7951" max="7951" width="7.375" style="1" customWidth="1"/>
    <col min="7952" max="7952" width="13.125" style="1" customWidth="1"/>
    <col min="7953" max="7953" width="18.125" style="1" customWidth="1"/>
    <col min="7954" max="7954" width="15.625" style="1" customWidth="1"/>
    <col min="7955" max="8193" width="8.875" style="1"/>
    <col min="8194" max="8194" width="18.375" style="1" customWidth="1"/>
    <col min="8195" max="8195" width="6.125" style="1" customWidth="1"/>
    <col min="8196" max="8197" width="15.875" style="1" customWidth="1"/>
    <col min="8198" max="8198" width="64.125" style="1" customWidth="1"/>
    <col min="8199" max="8199" width="6.125" style="1" customWidth="1"/>
    <col min="8200" max="8201" width="9.875" style="1" bestFit="1" customWidth="1"/>
    <col min="8202" max="8202" width="7.375" style="1" customWidth="1"/>
    <col min="8203" max="8203" width="45.375" style="1" customWidth="1"/>
    <col min="8204" max="8204" width="28.5" style="1" customWidth="1"/>
    <col min="8205" max="8205" width="30.875" style="1" customWidth="1"/>
    <col min="8206" max="8206" width="13.875" style="1" customWidth="1"/>
    <col min="8207" max="8207" width="7.375" style="1" customWidth="1"/>
    <col min="8208" max="8208" width="13.125" style="1" customWidth="1"/>
    <col min="8209" max="8209" width="18.125" style="1" customWidth="1"/>
    <col min="8210" max="8210" width="15.625" style="1" customWidth="1"/>
    <col min="8211" max="8449" width="8.875" style="1"/>
    <col min="8450" max="8450" width="18.375" style="1" customWidth="1"/>
    <col min="8451" max="8451" width="6.125" style="1" customWidth="1"/>
    <col min="8452" max="8453" width="15.875" style="1" customWidth="1"/>
    <col min="8454" max="8454" width="64.125" style="1" customWidth="1"/>
    <col min="8455" max="8455" width="6.125" style="1" customWidth="1"/>
    <col min="8456" max="8457" width="9.875" style="1" bestFit="1" customWidth="1"/>
    <col min="8458" max="8458" width="7.375" style="1" customWidth="1"/>
    <col min="8459" max="8459" width="45.375" style="1" customWidth="1"/>
    <col min="8460" max="8460" width="28.5" style="1" customWidth="1"/>
    <col min="8461" max="8461" width="30.875" style="1" customWidth="1"/>
    <col min="8462" max="8462" width="13.875" style="1" customWidth="1"/>
    <col min="8463" max="8463" width="7.375" style="1" customWidth="1"/>
    <col min="8464" max="8464" width="13.125" style="1" customWidth="1"/>
    <col min="8465" max="8465" width="18.125" style="1" customWidth="1"/>
    <col min="8466" max="8466" width="15.625" style="1" customWidth="1"/>
    <col min="8467" max="8705" width="8.875" style="1"/>
    <col min="8706" max="8706" width="18.375" style="1" customWidth="1"/>
    <col min="8707" max="8707" width="6.125" style="1" customWidth="1"/>
    <col min="8708" max="8709" width="15.875" style="1" customWidth="1"/>
    <col min="8710" max="8710" width="64.125" style="1" customWidth="1"/>
    <col min="8711" max="8711" width="6.125" style="1" customWidth="1"/>
    <col min="8712" max="8713" width="9.875" style="1" bestFit="1" customWidth="1"/>
    <col min="8714" max="8714" width="7.375" style="1" customWidth="1"/>
    <col min="8715" max="8715" width="45.375" style="1" customWidth="1"/>
    <col min="8716" max="8716" width="28.5" style="1" customWidth="1"/>
    <col min="8717" max="8717" width="30.875" style="1" customWidth="1"/>
    <col min="8718" max="8718" width="13.875" style="1" customWidth="1"/>
    <col min="8719" max="8719" width="7.375" style="1" customWidth="1"/>
    <col min="8720" max="8720" width="13.125" style="1" customWidth="1"/>
    <col min="8721" max="8721" width="18.125" style="1" customWidth="1"/>
    <col min="8722" max="8722" width="15.625" style="1" customWidth="1"/>
    <col min="8723" max="8961" width="8.875" style="1"/>
    <col min="8962" max="8962" width="18.375" style="1" customWidth="1"/>
    <col min="8963" max="8963" width="6.125" style="1" customWidth="1"/>
    <col min="8964" max="8965" width="15.875" style="1" customWidth="1"/>
    <col min="8966" max="8966" width="64.125" style="1" customWidth="1"/>
    <col min="8967" max="8967" width="6.125" style="1" customWidth="1"/>
    <col min="8968" max="8969" width="9.875" style="1" bestFit="1" customWidth="1"/>
    <col min="8970" max="8970" width="7.375" style="1" customWidth="1"/>
    <col min="8971" max="8971" width="45.375" style="1" customWidth="1"/>
    <col min="8972" max="8972" width="28.5" style="1" customWidth="1"/>
    <col min="8973" max="8973" width="30.875" style="1" customWidth="1"/>
    <col min="8974" max="8974" width="13.875" style="1" customWidth="1"/>
    <col min="8975" max="8975" width="7.375" style="1" customWidth="1"/>
    <col min="8976" max="8976" width="13.125" style="1" customWidth="1"/>
    <col min="8977" max="8977" width="18.125" style="1" customWidth="1"/>
    <col min="8978" max="8978" width="15.625" style="1" customWidth="1"/>
    <col min="8979" max="9217" width="8.875" style="1"/>
    <col min="9218" max="9218" width="18.375" style="1" customWidth="1"/>
    <col min="9219" max="9219" width="6.125" style="1" customWidth="1"/>
    <col min="9220" max="9221" width="15.875" style="1" customWidth="1"/>
    <col min="9222" max="9222" width="64.125" style="1" customWidth="1"/>
    <col min="9223" max="9223" width="6.125" style="1" customWidth="1"/>
    <col min="9224" max="9225" width="9.875" style="1" bestFit="1" customWidth="1"/>
    <col min="9226" max="9226" width="7.375" style="1" customWidth="1"/>
    <col min="9227" max="9227" width="45.375" style="1" customWidth="1"/>
    <col min="9228" max="9228" width="28.5" style="1" customWidth="1"/>
    <col min="9229" max="9229" width="30.875" style="1" customWidth="1"/>
    <col min="9230" max="9230" width="13.875" style="1" customWidth="1"/>
    <col min="9231" max="9231" width="7.375" style="1" customWidth="1"/>
    <col min="9232" max="9232" width="13.125" style="1" customWidth="1"/>
    <col min="9233" max="9233" width="18.125" style="1" customWidth="1"/>
    <col min="9234" max="9234" width="15.625" style="1" customWidth="1"/>
    <col min="9235" max="9473" width="8.875" style="1"/>
    <col min="9474" max="9474" width="18.375" style="1" customWidth="1"/>
    <col min="9475" max="9475" width="6.125" style="1" customWidth="1"/>
    <col min="9476" max="9477" width="15.875" style="1" customWidth="1"/>
    <col min="9478" max="9478" width="64.125" style="1" customWidth="1"/>
    <col min="9479" max="9479" width="6.125" style="1" customWidth="1"/>
    <col min="9480" max="9481" width="9.875" style="1" bestFit="1" customWidth="1"/>
    <col min="9482" max="9482" width="7.375" style="1" customWidth="1"/>
    <col min="9483" max="9483" width="45.375" style="1" customWidth="1"/>
    <col min="9484" max="9484" width="28.5" style="1" customWidth="1"/>
    <col min="9485" max="9485" width="30.875" style="1" customWidth="1"/>
    <col min="9486" max="9486" width="13.875" style="1" customWidth="1"/>
    <col min="9487" max="9487" width="7.375" style="1" customWidth="1"/>
    <col min="9488" max="9488" width="13.125" style="1" customWidth="1"/>
    <col min="9489" max="9489" width="18.125" style="1" customWidth="1"/>
    <col min="9490" max="9490" width="15.625" style="1" customWidth="1"/>
    <col min="9491" max="9729" width="8.875" style="1"/>
    <col min="9730" max="9730" width="18.375" style="1" customWidth="1"/>
    <col min="9731" max="9731" width="6.125" style="1" customWidth="1"/>
    <col min="9732" max="9733" width="15.875" style="1" customWidth="1"/>
    <col min="9734" max="9734" width="64.125" style="1" customWidth="1"/>
    <col min="9735" max="9735" width="6.125" style="1" customWidth="1"/>
    <col min="9736" max="9737" width="9.875" style="1" bestFit="1" customWidth="1"/>
    <col min="9738" max="9738" width="7.375" style="1" customWidth="1"/>
    <col min="9739" max="9739" width="45.375" style="1" customWidth="1"/>
    <col min="9740" max="9740" width="28.5" style="1" customWidth="1"/>
    <col min="9741" max="9741" width="30.875" style="1" customWidth="1"/>
    <col min="9742" max="9742" width="13.875" style="1" customWidth="1"/>
    <col min="9743" max="9743" width="7.375" style="1" customWidth="1"/>
    <col min="9744" max="9744" width="13.125" style="1" customWidth="1"/>
    <col min="9745" max="9745" width="18.125" style="1" customWidth="1"/>
    <col min="9746" max="9746" width="15.625" style="1" customWidth="1"/>
    <col min="9747" max="9985" width="8.875" style="1"/>
    <col min="9986" max="9986" width="18.375" style="1" customWidth="1"/>
    <col min="9987" max="9987" width="6.125" style="1" customWidth="1"/>
    <col min="9988" max="9989" width="15.875" style="1" customWidth="1"/>
    <col min="9990" max="9990" width="64.125" style="1" customWidth="1"/>
    <col min="9991" max="9991" width="6.125" style="1" customWidth="1"/>
    <col min="9992" max="9993" width="9.875" style="1" bestFit="1" customWidth="1"/>
    <col min="9994" max="9994" width="7.375" style="1" customWidth="1"/>
    <col min="9995" max="9995" width="45.375" style="1" customWidth="1"/>
    <col min="9996" max="9996" width="28.5" style="1" customWidth="1"/>
    <col min="9997" max="9997" width="30.875" style="1" customWidth="1"/>
    <col min="9998" max="9998" width="13.875" style="1" customWidth="1"/>
    <col min="9999" max="9999" width="7.375" style="1" customWidth="1"/>
    <col min="10000" max="10000" width="13.125" style="1" customWidth="1"/>
    <col min="10001" max="10001" width="18.125" style="1" customWidth="1"/>
    <col min="10002" max="10002" width="15.625" style="1" customWidth="1"/>
    <col min="10003" max="10241" width="8.875" style="1"/>
    <col min="10242" max="10242" width="18.375" style="1" customWidth="1"/>
    <col min="10243" max="10243" width="6.125" style="1" customWidth="1"/>
    <col min="10244" max="10245" width="15.875" style="1" customWidth="1"/>
    <col min="10246" max="10246" width="64.125" style="1" customWidth="1"/>
    <col min="10247" max="10247" width="6.125" style="1" customWidth="1"/>
    <col min="10248" max="10249" width="9.875" style="1" bestFit="1" customWidth="1"/>
    <col min="10250" max="10250" width="7.375" style="1" customWidth="1"/>
    <col min="10251" max="10251" width="45.375" style="1" customWidth="1"/>
    <col min="10252" max="10252" width="28.5" style="1" customWidth="1"/>
    <col min="10253" max="10253" width="30.875" style="1" customWidth="1"/>
    <col min="10254" max="10254" width="13.875" style="1" customWidth="1"/>
    <col min="10255" max="10255" width="7.375" style="1" customWidth="1"/>
    <col min="10256" max="10256" width="13.125" style="1" customWidth="1"/>
    <col min="10257" max="10257" width="18.125" style="1" customWidth="1"/>
    <col min="10258" max="10258" width="15.625" style="1" customWidth="1"/>
    <col min="10259" max="10497" width="8.875" style="1"/>
    <col min="10498" max="10498" width="18.375" style="1" customWidth="1"/>
    <col min="10499" max="10499" width="6.125" style="1" customWidth="1"/>
    <col min="10500" max="10501" width="15.875" style="1" customWidth="1"/>
    <col min="10502" max="10502" width="64.125" style="1" customWidth="1"/>
    <col min="10503" max="10503" width="6.125" style="1" customWidth="1"/>
    <col min="10504" max="10505" width="9.875" style="1" bestFit="1" customWidth="1"/>
    <col min="10506" max="10506" width="7.375" style="1" customWidth="1"/>
    <col min="10507" max="10507" width="45.375" style="1" customWidth="1"/>
    <col min="10508" max="10508" width="28.5" style="1" customWidth="1"/>
    <col min="10509" max="10509" width="30.875" style="1" customWidth="1"/>
    <col min="10510" max="10510" width="13.875" style="1" customWidth="1"/>
    <col min="10511" max="10511" width="7.375" style="1" customWidth="1"/>
    <col min="10512" max="10512" width="13.125" style="1" customWidth="1"/>
    <col min="10513" max="10513" width="18.125" style="1" customWidth="1"/>
    <col min="10514" max="10514" width="15.625" style="1" customWidth="1"/>
    <col min="10515" max="10753" width="8.875" style="1"/>
    <col min="10754" max="10754" width="18.375" style="1" customWidth="1"/>
    <col min="10755" max="10755" width="6.125" style="1" customWidth="1"/>
    <col min="10756" max="10757" width="15.875" style="1" customWidth="1"/>
    <col min="10758" max="10758" width="64.125" style="1" customWidth="1"/>
    <col min="10759" max="10759" width="6.125" style="1" customWidth="1"/>
    <col min="10760" max="10761" width="9.875" style="1" bestFit="1" customWidth="1"/>
    <col min="10762" max="10762" width="7.375" style="1" customWidth="1"/>
    <col min="10763" max="10763" width="45.375" style="1" customWidth="1"/>
    <col min="10764" max="10764" width="28.5" style="1" customWidth="1"/>
    <col min="10765" max="10765" width="30.875" style="1" customWidth="1"/>
    <col min="10766" max="10766" width="13.875" style="1" customWidth="1"/>
    <col min="10767" max="10767" width="7.375" style="1" customWidth="1"/>
    <col min="10768" max="10768" width="13.125" style="1" customWidth="1"/>
    <col min="10769" max="10769" width="18.125" style="1" customWidth="1"/>
    <col min="10770" max="10770" width="15.625" style="1" customWidth="1"/>
    <col min="10771" max="11009" width="8.875" style="1"/>
    <col min="11010" max="11010" width="18.375" style="1" customWidth="1"/>
    <col min="11011" max="11011" width="6.125" style="1" customWidth="1"/>
    <col min="11012" max="11013" width="15.875" style="1" customWidth="1"/>
    <col min="11014" max="11014" width="64.125" style="1" customWidth="1"/>
    <col min="11015" max="11015" width="6.125" style="1" customWidth="1"/>
    <col min="11016" max="11017" width="9.875" style="1" bestFit="1" customWidth="1"/>
    <col min="11018" max="11018" width="7.375" style="1" customWidth="1"/>
    <col min="11019" max="11019" width="45.375" style="1" customWidth="1"/>
    <col min="11020" max="11020" width="28.5" style="1" customWidth="1"/>
    <col min="11021" max="11021" width="30.875" style="1" customWidth="1"/>
    <col min="11022" max="11022" width="13.875" style="1" customWidth="1"/>
    <col min="11023" max="11023" width="7.375" style="1" customWidth="1"/>
    <col min="11024" max="11024" width="13.125" style="1" customWidth="1"/>
    <col min="11025" max="11025" width="18.125" style="1" customWidth="1"/>
    <col min="11026" max="11026" width="15.625" style="1" customWidth="1"/>
    <col min="11027" max="11265" width="8.875" style="1"/>
    <col min="11266" max="11266" width="18.375" style="1" customWidth="1"/>
    <col min="11267" max="11267" width="6.125" style="1" customWidth="1"/>
    <col min="11268" max="11269" width="15.875" style="1" customWidth="1"/>
    <col min="11270" max="11270" width="64.125" style="1" customWidth="1"/>
    <col min="11271" max="11271" width="6.125" style="1" customWidth="1"/>
    <col min="11272" max="11273" width="9.875" style="1" bestFit="1" customWidth="1"/>
    <col min="11274" max="11274" width="7.375" style="1" customWidth="1"/>
    <col min="11275" max="11275" width="45.375" style="1" customWidth="1"/>
    <col min="11276" max="11276" width="28.5" style="1" customWidth="1"/>
    <col min="11277" max="11277" width="30.875" style="1" customWidth="1"/>
    <col min="11278" max="11278" width="13.875" style="1" customWidth="1"/>
    <col min="11279" max="11279" width="7.375" style="1" customWidth="1"/>
    <col min="11280" max="11280" width="13.125" style="1" customWidth="1"/>
    <col min="11281" max="11281" width="18.125" style="1" customWidth="1"/>
    <col min="11282" max="11282" width="15.625" style="1" customWidth="1"/>
    <col min="11283" max="11521" width="8.875" style="1"/>
    <col min="11522" max="11522" width="18.375" style="1" customWidth="1"/>
    <col min="11523" max="11523" width="6.125" style="1" customWidth="1"/>
    <col min="11524" max="11525" width="15.875" style="1" customWidth="1"/>
    <col min="11526" max="11526" width="64.125" style="1" customWidth="1"/>
    <col min="11527" max="11527" width="6.125" style="1" customWidth="1"/>
    <col min="11528" max="11529" width="9.875" style="1" bestFit="1" customWidth="1"/>
    <col min="11530" max="11530" width="7.375" style="1" customWidth="1"/>
    <col min="11531" max="11531" width="45.375" style="1" customWidth="1"/>
    <col min="11532" max="11532" width="28.5" style="1" customWidth="1"/>
    <col min="11533" max="11533" width="30.875" style="1" customWidth="1"/>
    <col min="11534" max="11534" width="13.875" style="1" customWidth="1"/>
    <col min="11535" max="11535" width="7.375" style="1" customWidth="1"/>
    <col min="11536" max="11536" width="13.125" style="1" customWidth="1"/>
    <col min="11537" max="11537" width="18.125" style="1" customWidth="1"/>
    <col min="11538" max="11538" width="15.625" style="1" customWidth="1"/>
    <col min="11539" max="11777" width="8.875" style="1"/>
    <col min="11778" max="11778" width="18.375" style="1" customWidth="1"/>
    <col min="11779" max="11779" width="6.125" style="1" customWidth="1"/>
    <col min="11780" max="11781" width="15.875" style="1" customWidth="1"/>
    <col min="11782" max="11782" width="64.125" style="1" customWidth="1"/>
    <col min="11783" max="11783" width="6.125" style="1" customWidth="1"/>
    <col min="11784" max="11785" width="9.875" style="1" bestFit="1" customWidth="1"/>
    <col min="11786" max="11786" width="7.375" style="1" customWidth="1"/>
    <col min="11787" max="11787" width="45.375" style="1" customWidth="1"/>
    <col min="11788" max="11788" width="28.5" style="1" customWidth="1"/>
    <col min="11789" max="11789" width="30.875" style="1" customWidth="1"/>
    <col min="11790" max="11790" width="13.875" style="1" customWidth="1"/>
    <col min="11791" max="11791" width="7.375" style="1" customWidth="1"/>
    <col min="11792" max="11792" width="13.125" style="1" customWidth="1"/>
    <col min="11793" max="11793" width="18.125" style="1" customWidth="1"/>
    <col min="11794" max="11794" width="15.625" style="1" customWidth="1"/>
    <col min="11795" max="12033" width="8.875" style="1"/>
    <col min="12034" max="12034" width="18.375" style="1" customWidth="1"/>
    <col min="12035" max="12035" width="6.125" style="1" customWidth="1"/>
    <col min="12036" max="12037" width="15.875" style="1" customWidth="1"/>
    <col min="12038" max="12038" width="64.125" style="1" customWidth="1"/>
    <col min="12039" max="12039" width="6.125" style="1" customWidth="1"/>
    <col min="12040" max="12041" width="9.875" style="1" bestFit="1" customWidth="1"/>
    <col min="12042" max="12042" width="7.375" style="1" customWidth="1"/>
    <col min="12043" max="12043" width="45.375" style="1" customWidth="1"/>
    <col min="12044" max="12044" width="28.5" style="1" customWidth="1"/>
    <col min="12045" max="12045" width="30.875" style="1" customWidth="1"/>
    <col min="12046" max="12046" width="13.875" style="1" customWidth="1"/>
    <col min="12047" max="12047" width="7.375" style="1" customWidth="1"/>
    <col min="12048" max="12048" width="13.125" style="1" customWidth="1"/>
    <col min="12049" max="12049" width="18.125" style="1" customWidth="1"/>
    <col min="12050" max="12050" width="15.625" style="1" customWidth="1"/>
    <col min="12051" max="12289" width="8.875" style="1"/>
    <col min="12290" max="12290" width="18.375" style="1" customWidth="1"/>
    <col min="12291" max="12291" width="6.125" style="1" customWidth="1"/>
    <col min="12292" max="12293" width="15.875" style="1" customWidth="1"/>
    <col min="12294" max="12294" width="64.125" style="1" customWidth="1"/>
    <col min="12295" max="12295" width="6.125" style="1" customWidth="1"/>
    <col min="12296" max="12297" width="9.875" style="1" bestFit="1" customWidth="1"/>
    <col min="12298" max="12298" width="7.375" style="1" customWidth="1"/>
    <col min="12299" max="12299" width="45.375" style="1" customWidth="1"/>
    <col min="12300" max="12300" width="28.5" style="1" customWidth="1"/>
    <col min="12301" max="12301" width="30.875" style="1" customWidth="1"/>
    <col min="12302" max="12302" width="13.875" style="1" customWidth="1"/>
    <col min="12303" max="12303" width="7.375" style="1" customWidth="1"/>
    <col min="12304" max="12304" width="13.125" style="1" customWidth="1"/>
    <col min="12305" max="12305" width="18.125" style="1" customWidth="1"/>
    <col min="12306" max="12306" width="15.625" style="1" customWidth="1"/>
    <col min="12307" max="12545" width="8.875" style="1"/>
    <col min="12546" max="12546" width="18.375" style="1" customWidth="1"/>
    <col min="12547" max="12547" width="6.125" style="1" customWidth="1"/>
    <col min="12548" max="12549" width="15.875" style="1" customWidth="1"/>
    <col min="12550" max="12550" width="64.125" style="1" customWidth="1"/>
    <col min="12551" max="12551" width="6.125" style="1" customWidth="1"/>
    <col min="12552" max="12553" width="9.875" style="1" bestFit="1" customWidth="1"/>
    <col min="12554" max="12554" width="7.375" style="1" customWidth="1"/>
    <col min="12555" max="12555" width="45.375" style="1" customWidth="1"/>
    <col min="12556" max="12556" width="28.5" style="1" customWidth="1"/>
    <col min="12557" max="12557" width="30.875" style="1" customWidth="1"/>
    <col min="12558" max="12558" width="13.875" style="1" customWidth="1"/>
    <col min="12559" max="12559" width="7.375" style="1" customWidth="1"/>
    <col min="12560" max="12560" width="13.125" style="1" customWidth="1"/>
    <col min="12561" max="12561" width="18.125" style="1" customWidth="1"/>
    <col min="12562" max="12562" width="15.625" style="1" customWidth="1"/>
    <col min="12563" max="12801" width="8.875" style="1"/>
    <col min="12802" max="12802" width="18.375" style="1" customWidth="1"/>
    <col min="12803" max="12803" width="6.125" style="1" customWidth="1"/>
    <col min="12804" max="12805" width="15.875" style="1" customWidth="1"/>
    <col min="12806" max="12806" width="64.125" style="1" customWidth="1"/>
    <col min="12807" max="12807" width="6.125" style="1" customWidth="1"/>
    <col min="12808" max="12809" width="9.875" style="1" bestFit="1" customWidth="1"/>
    <col min="12810" max="12810" width="7.375" style="1" customWidth="1"/>
    <col min="12811" max="12811" width="45.375" style="1" customWidth="1"/>
    <col min="12812" max="12812" width="28.5" style="1" customWidth="1"/>
    <col min="12813" max="12813" width="30.875" style="1" customWidth="1"/>
    <col min="12814" max="12814" width="13.875" style="1" customWidth="1"/>
    <col min="12815" max="12815" width="7.375" style="1" customWidth="1"/>
    <col min="12816" max="12816" width="13.125" style="1" customWidth="1"/>
    <col min="12817" max="12817" width="18.125" style="1" customWidth="1"/>
    <col min="12818" max="12818" width="15.625" style="1" customWidth="1"/>
    <col min="12819" max="13057" width="8.875" style="1"/>
    <col min="13058" max="13058" width="18.375" style="1" customWidth="1"/>
    <col min="13059" max="13059" width="6.125" style="1" customWidth="1"/>
    <col min="13060" max="13061" width="15.875" style="1" customWidth="1"/>
    <col min="13062" max="13062" width="64.125" style="1" customWidth="1"/>
    <col min="13063" max="13063" width="6.125" style="1" customWidth="1"/>
    <col min="13064" max="13065" width="9.875" style="1" bestFit="1" customWidth="1"/>
    <col min="13066" max="13066" width="7.375" style="1" customWidth="1"/>
    <col min="13067" max="13067" width="45.375" style="1" customWidth="1"/>
    <col min="13068" max="13068" width="28.5" style="1" customWidth="1"/>
    <col min="13069" max="13069" width="30.875" style="1" customWidth="1"/>
    <col min="13070" max="13070" width="13.875" style="1" customWidth="1"/>
    <col min="13071" max="13071" width="7.375" style="1" customWidth="1"/>
    <col min="13072" max="13072" width="13.125" style="1" customWidth="1"/>
    <col min="13073" max="13073" width="18.125" style="1" customWidth="1"/>
    <col min="13074" max="13074" width="15.625" style="1" customWidth="1"/>
    <col min="13075" max="13313" width="8.875" style="1"/>
    <col min="13314" max="13314" width="18.375" style="1" customWidth="1"/>
    <col min="13315" max="13315" width="6.125" style="1" customWidth="1"/>
    <col min="13316" max="13317" width="15.875" style="1" customWidth="1"/>
    <col min="13318" max="13318" width="64.125" style="1" customWidth="1"/>
    <col min="13319" max="13319" width="6.125" style="1" customWidth="1"/>
    <col min="13320" max="13321" width="9.875" style="1" bestFit="1" customWidth="1"/>
    <col min="13322" max="13322" width="7.375" style="1" customWidth="1"/>
    <col min="13323" max="13323" width="45.375" style="1" customWidth="1"/>
    <col min="13324" max="13324" width="28.5" style="1" customWidth="1"/>
    <col min="13325" max="13325" width="30.875" style="1" customWidth="1"/>
    <col min="13326" max="13326" width="13.875" style="1" customWidth="1"/>
    <col min="13327" max="13327" width="7.375" style="1" customWidth="1"/>
    <col min="13328" max="13328" width="13.125" style="1" customWidth="1"/>
    <col min="13329" max="13329" width="18.125" style="1" customWidth="1"/>
    <col min="13330" max="13330" width="15.625" style="1" customWidth="1"/>
    <col min="13331" max="13569" width="8.875" style="1"/>
    <col min="13570" max="13570" width="18.375" style="1" customWidth="1"/>
    <col min="13571" max="13571" width="6.125" style="1" customWidth="1"/>
    <col min="13572" max="13573" width="15.875" style="1" customWidth="1"/>
    <col min="13574" max="13574" width="64.125" style="1" customWidth="1"/>
    <col min="13575" max="13575" width="6.125" style="1" customWidth="1"/>
    <col min="13576" max="13577" width="9.875" style="1" bestFit="1" customWidth="1"/>
    <col min="13578" max="13578" width="7.375" style="1" customWidth="1"/>
    <col min="13579" max="13579" width="45.375" style="1" customWidth="1"/>
    <col min="13580" max="13580" width="28.5" style="1" customWidth="1"/>
    <col min="13581" max="13581" width="30.875" style="1" customWidth="1"/>
    <col min="13582" max="13582" width="13.875" style="1" customWidth="1"/>
    <col min="13583" max="13583" width="7.375" style="1" customWidth="1"/>
    <col min="13584" max="13584" width="13.125" style="1" customWidth="1"/>
    <col min="13585" max="13585" width="18.125" style="1" customWidth="1"/>
    <col min="13586" max="13586" width="15.625" style="1" customWidth="1"/>
    <col min="13587" max="13825" width="8.875" style="1"/>
    <col min="13826" max="13826" width="18.375" style="1" customWidth="1"/>
    <col min="13827" max="13827" width="6.125" style="1" customWidth="1"/>
    <col min="13828" max="13829" width="15.875" style="1" customWidth="1"/>
    <col min="13830" max="13830" width="64.125" style="1" customWidth="1"/>
    <col min="13831" max="13831" width="6.125" style="1" customWidth="1"/>
    <col min="13832" max="13833" width="9.875" style="1" bestFit="1" customWidth="1"/>
    <col min="13834" max="13834" width="7.375" style="1" customWidth="1"/>
    <col min="13835" max="13835" width="45.375" style="1" customWidth="1"/>
    <col min="13836" max="13836" width="28.5" style="1" customWidth="1"/>
    <col min="13837" max="13837" width="30.875" style="1" customWidth="1"/>
    <col min="13838" max="13838" width="13.875" style="1" customWidth="1"/>
    <col min="13839" max="13839" width="7.375" style="1" customWidth="1"/>
    <col min="13840" max="13840" width="13.125" style="1" customWidth="1"/>
    <col min="13841" max="13841" width="18.125" style="1" customWidth="1"/>
    <col min="13842" max="13842" width="15.625" style="1" customWidth="1"/>
    <col min="13843" max="14081" width="8.875" style="1"/>
    <col min="14082" max="14082" width="18.375" style="1" customWidth="1"/>
    <col min="14083" max="14083" width="6.125" style="1" customWidth="1"/>
    <col min="14084" max="14085" width="15.875" style="1" customWidth="1"/>
    <col min="14086" max="14086" width="64.125" style="1" customWidth="1"/>
    <col min="14087" max="14087" width="6.125" style="1" customWidth="1"/>
    <col min="14088" max="14089" width="9.875" style="1" bestFit="1" customWidth="1"/>
    <col min="14090" max="14090" width="7.375" style="1" customWidth="1"/>
    <col min="14091" max="14091" width="45.375" style="1" customWidth="1"/>
    <col min="14092" max="14092" width="28.5" style="1" customWidth="1"/>
    <col min="14093" max="14093" width="30.875" style="1" customWidth="1"/>
    <col min="14094" max="14094" width="13.875" style="1" customWidth="1"/>
    <col min="14095" max="14095" width="7.375" style="1" customWidth="1"/>
    <col min="14096" max="14096" width="13.125" style="1" customWidth="1"/>
    <col min="14097" max="14097" width="18.125" style="1" customWidth="1"/>
    <col min="14098" max="14098" width="15.625" style="1" customWidth="1"/>
    <col min="14099" max="14337" width="8.875" style="1"/>
    <col min="14338" max="14338" width="18.375" style="1" customWidth="1"/>
    <col min="14339" max="14339" width="6.125" style="1" customWidth="1"/>
    <col min="14340" max="14341" width="15.875" style="1" customWidth="1"/>
    <col min="14342" max="14342" width="64.125" style="1" customWidth="1"/>
    <col min="14343" max="14343" width="6.125" style="1" customWidth="1"/>
    <col min="14344" max="14345" width="9.875" style="1" bestFit="1" customWidth="1"/>
    <col min="14346" max="14346" width="7.375" style="1" customWidth="1"/>
    <col min="14347" max="14347" width="45.375" style="1" customWidth="1"/>
    <col min="14348" max="14348" width="28.5" style="1" customWidth="1"/>
    <col min="14349" max="14349" width="30.875" style="1" customWidth="1"/>
    <col min="14350" max="14350" width="13.875" style="1" customWidth="1"/>
    <col min="14351" max="14351" width="7.375" style="1" customWidth="1"/>
    <col min="14352" max="14352" width="13.125" style="1" customWidth="1"/>
    <col min="14353" max="14353" width="18.125" style="1" customWidth="1"/>
    <col min="14354" max="14354" width="15.625" style="1" customWidth="1"/>
    <col min="14355" max="14593" width="8.875" style="1"/>
    <col min="14594" max="14594" width="18.375" style="1" customWidth="1"/>
    <col min="14595" max="14595" width="6.125" style="1" customWidth="1"/>
    <col min="14596" max="14597" width="15.875" style="1" customWidth="1"/>
    <col min="14598" max="14598" width="64.125" style="1" customWidth="1"/>
    <col min="14599" max="14599" width="6.125" style="1" customWidth="1"/>
    <col min="14600" max="14601" width="9.875" style="1" bestFit="1" customWidth="1"/>
    <col min="14602" max="14602" width="7.375" style="1" customWidth="1"/>
    <col min="14603" max="14603" width="45.375" style="1" customWidth="1"/>
    <col min="14604" max="14604" width="28.5" style="1" customWidth="1"/>
    <col min="14605" max="14605" width="30.875" style="1" customWidth="1"/>
    <col min="14606" max="14606" width="13.875" style="1" customWidth="1"/>
    <col min="14607" max="14607" width="7.375" style="1" customWidth="1"/>
    <col min="14608" max="14608" width="13.125" style="1" customWidth="1"/>
    <col min="14609" max="14609" width="18.125" style="1" customWidth="1"/>
    <col min="14610" max="14610" width="15.625" style="1" customWidth="1"/>
    <col min="14611" max="14849" width="8.875" style="1"/>
    <col min="14850" max="14850" width="18.375" style="1" customWidth="1"/>
    <col min="14851" max="14851" width="6.125" style="1" customWidth="1"/>
    <col min="14852" max="14853" width="15.875" style="1" customWidth="1"/>
    <col min="14854" max="14854" width="64.125" style="1" customWidth="1"/>
    <col min="14855" max="14855" width="6.125" style="1" customWidth="1"/>
    <col min="14856" max="14857" width="9.875" style="1" bestFit="1" customWidth="1"/>
    <col min="14858" max="14858" width="7.375" style="1" customWidth="1"/>
    <col min="14859" max="14859" width="45.375" style="1" customWidth="1"/>
    <col min="14860" max="14860" width="28.5" style="1" customWidth="1"/>
    <col min="14861" max="14861" width="30.875" style="1" customWidth="1"/>
    <col min="14862" max="14862" width="13.875" style="1" customWidth="1"/>
    <col min="14863" max="14863" width="7.375" style="1" customWidth="1"/>
    <col min="14864" max="14864" width="13.125" style="1" customWidth="1"/>
    <col min="14865" max="14865" width="18.125" style="1" customWidth="1"/>
    <col min="14866" max="14866" width="15.625" style="1" customWidth="1"/>
    <col min="14867" max="15105" width="8.875" style="1"/>
    <col min="15106" max="15106" width="18.375" style="1" customWidth="1"/>
    <col min="15107" max="15107" width="6.125" style="1" customWidth="1"/>
    <col min="15108" max="15109" width="15.875" style="1" customWidth="1"/>
    <col min="15110" max="15110" width="64.125" style="1" customWidth="1"/>
    <col min="15111" max="15111" width="6.125" style="1" customWidth="1"/>
    <col min="15112" max="15113" width="9.875" style="1" bestFit="1" customWidth="1"/>
    <col min="15114" max="15114" width="7.375" style="1" customWidth="1"/>
    <col min="15115" max="15115" width="45.375" style="1" customWidth="1"/>
    <col min="15116" max="15116" width="28.5" style="1" customWidth="1"/>
    <col min="15117" max="15117" width="30.875" style="1" customWidth="1"/>
    <col min="15118" max="15118" width="13.875" style="1" customWidth="1"/>
    <col min="15119" max="15119" width="7.375" style="1" customWidth="1"/>
    <col min="15120" max="15120" width="13.125" style="1" customWidth="1"/>
    <col min="15121" max="15121" width="18.125" style="1" customWidth="1"/>
    <col min="15122" max="15122" width="15.625" style="1" customWidth="1"/>
    <col min="15123" max="15361" width="8.875" style="1"/>
    <col min="15362" max="15362" width="18.375" style="1" customWidth="1"/>
    <col min="15363" max="15363" width="6.125" style="1" customWidth="1"/>
    <col min="15364" max="15365" width="15.875" style="1" customWidth="1"/>
    <col min="15366" max="15366" width="64.125" style="1" customWidth="1"/>
    <col min="15367" max="15367" width="6.125" style="1" customWidth="1"/>
    <col min="15368" max="15369" width="9.875" style="1" bestFit="1" customWidth="1"/>
    <col min="15370" max="15370" width="7.375" style="1" customWidth="1"/>
    <col min="15371" max="15371" width="45.375" style="1" customWidth="1"/>
    <col min="15372" max="15372" width="28.5" style="1" customWidth="1"/>
    <col min="15373" max="15373" width="30.875" style="1" customWidth="1"/>
    <col min="15374" max="15374" width="13.875" style="1" customWidth="1"/>
    <col min="15375" max="15375" width="7.375" style="1" customWidth="1"/>
    <col min="15376" max="15376" width="13.125" style="1" customWidth="1"/>
    <col min="15377" max="15377" width="18.125" style="1" customWidth="1"/>
    <col min="15378" max="15378" width="15.625" style="1" customWidth="1"/>
    <col min="15379" max="15617" width="8.875" style="1"/>
    <col min="15618" max="15618" width="18.375" style="1" customWidth="1"/>
    <col min="15619" max="15619" width="6.125" style="1" customWidth="1"/>
    <col min="15620" max="15621" width="15.875" style="1" customWidth="1"/>
    <col min="15622" max="15622" width="64.125" style="1" customWidth="1"/>
    <col min="15623" max="15623" width="6.125" style="1" customWidth="1"/>
    <col min="15624" max="15625" width="9.875" style="1" bestFit="1" customWidth="1"/>
    <col min="15626" max="15626" width="7.375" style="1" customWidth="1"/>
    <col min="15627" max="15627" width="45.375" style="1" customWidth="1"/>
    <col min="15628" max="15628" width="28.5" style="1" customWidth="1"/>
    <col min="15629" max="15629" width="30.875" style="1" customWidth="1"/>
    <col min="15630" max="15630" width="13.875" style="1" customWidth="1"/>
    <col min="15631" max="15631" width="7.375" style="1" customWidth="1"/>
    <col min="15632" max="15632" width="13.125" style="1" customWidth="1"/>
    <col min="15633" max="15633" width="18.125" style="1" customWidth="1"/>
    <col min="15634" max="15634" width="15.625" style="1" customWidth="1"/>
    <col min="15635" max="15873" width="8.875" style="1"/>
    <col min="15874" max="15874" width="18.375" style="1" customWidth="1"/>
    <col min="15875" max="15875" width="6.125" style="1" customWidth="1"/>
    <col min="15876" max="15877" width="15.875" style="1" customWidth="1"/>
    <col min="15878" max="15878" width="64.125" style="1" customWidth="1"/>
    <col min="15879" max="15879" width="6.125" style="1" customWidth="1"/>
    <col min="15880" max="15881" width="9.875" style="1" bestFit="1" customWidth="1"/>
    <col min="15882" max="15882" width="7.375" style="1" customWidth="1"/>
    <col min="15883" max="15883" width="45.375" style="1" customWidth="1"/>
    <col min="15884" max="15884" width="28.5" style="1" customWidth="1"/>
    <col min="15885" max="15885" width="30.875" style="1" customWidth="1"/>
    <col min="15886" max="15886" width="13.875" style="1" customWidth="1"/>
    <col min="15887" max="15887" width="7.375" style="1" customWidth="1"/>
    <col min="15888" max="15888" width="13.125" style="1" customWidth="1"/>
    <col min="15889" max="15889" width="18.125" style="1" customWidth="1"/>
    <col min="15890" max="15890" width="15.625" style="1" customWidth="1"/>
    <col min="15891" max="16129" width="8.875" style="1"/>
    <col min="16130" max="16130" width="18.375" style="1" customWidth="1"/>
    <col min="16131" max="16131" width="6.125" style="1" customWidth="1"/>
    <col min="16132" max="16133" width="15.875" style="1" customWidth="1"/>
    <col min="16134" max="16134" width="64.125" style="1" customWidth="1"/>
    <col min="16135" max="16135" width="6.125" style="1" customWidth="1"/>
    <col min="16136" max="16137" width="9.875" style="1" bestFit="1" customWidth="1"/>
    <col min="16138" max="16138" width="7.375" style="1" customWidth="1"/>
    <col min="16139" max="16139" width="45.375" style="1" customWidth="1"/>
    <col min="16140" max="16140" width="28.5" style="1" customWidth="1"/>
    <col min="16141" max="16141" width="30.875" style="1" customWidth="1"/>
    <col min="16142" max="16142" width="13.875" style="1" customWidth="1"/>
    <col min="16143" max="16143" width="7.37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4987</v>
      </c>
      <c r="H2" s="5" t="s">
        <v>2</v>
      </c>
      <c r="I2" s="6"/>
      <c r="J2" s="7"/>
      <c r="K2" s="8">
        <f>SUM(I:I)</f>
        <v>22394</v>
      </c>
    </row>
    <row r="3" spans="1:18" ht="20.100000000000001" customHeight="1">
      <c r="B3" s="2140" t="s">
        <v>5212</v>
      </c>
      <c r="C3" s="2" t="s">
        <v>3</v>
      </c>
      <c r="D3" s="2"/>
      <c r="E3" s="2"/>
      <c r="F3" s="13" t="s">
        <v>2638</v>
      </c>
      <c r="I3" s="2141" t="s">
        <v>5213</v>
      </c>
      <c r="J3" s="2141"/>
      <c r="K3" s="2141"/>
      <c r="L3" s="2141"/>
    </row>
    <row r="4" spans="1:18" ht="20.100000000000001" customHeight="1">
      <c r="B4" s="2142"/>
      <c r="C4" s="2" t="s">
        <v>1516</v>
      </c>
      <c r="D4" s="2"/>
      <c r="E4" s="2"/>
      <c r="F4" s="13" t="s">
        <v>5209</v>
      </c>
      <c r="I4" s="2141"/>
      <c r="J4" s="2141"/>
      <c r="K4" s="2141"/>
      <c r="L4" s="2141"/>
    </row>
    <row r="5" spans="1:18" ht="20.100000000000001" customHeight="1">
      <c r="C5" s="2" t="s">
        <v>8</v>
      </c>
      <c r="D5" s="2"/>
      <c r="E5" s="2"/>
      <c r="F5" s="18">
        <v>45875</v>
      </c>
      <c r="H5" s="1305" t="s">
        <v>34</v>
      </c>
      <c r="I5" s="1306"/>
      <c r="J5" s="1307"/>
      <c r="K5" s="38" t="s">
        <v>2641</v>
      </c>
    </row>
    <row r="6" spans="1:18" ht="20.100000000000001" customHeight="1">
      <c r="C6" s="2" t="s">
        <v>10</v>
      </c>
      <c r="D6" s="2"/>
      <c r="E6" s="2"/>
      <c r="F6" s="18">
        <v>45876</v>
      </c>
      <c r="H6" s="1308"/>
      <c r="I6" s="1309"/>
      <c r="J6" s="1310"/>
      <c r="K6" s="1311"/>
    </row>
    <row r="8" spans="1:18" s="4" customFormat="1" ht="19.7" customHeight="1">
      <c r="A8" s="27" t="s">
        <v>2407</v>
      </c>
      <c r="B8" s="27" t="s">
        <v>11</v>
      </c>
      <c r="C8" s="28" t="s">
        <v>12</v>
      </c>
      <c r="D8" s="28" t="s">
        <v>13</v>
      </c>
      <c r="E8" s="28" t="s">
        <v>14</v>
      </c>
      <c r="F8" s="27" t="s">
        <v>15</v>
      </c>
      <c r="G8" s="27" t="s">
        <v>16</v>
      </c>
      <c r="H8" s="27" t="s">
        <v>17</v>
      </c>
      <c r="I8" s="31" t="s">
        <v>18</v>
      </c>
      <c r="J8" s="217" t="s">
        <v>19</v>
      </c>
      <c r="K8" s="27" t="s">
        <v>20</v>
      </c>
      <c r="L8" s="27" t="s">
        <v>21</v>
      </c>
      <c r="M8" s="27" t="s">
        <v>22</v>
      </c>
      <c r="N8" s="32" t="s">
        <v>23</v>
      </c>
      <c r="O8" s="28" t="s">
        <v>24</v>
      </c>
      <c r="P8" s="27" t="s">
        <v>25</v>
      </c>
      <c r="Q8" s="32" t="s">
        <v>26</v>
      </c>
      <c r="R8" s="33" t="s">
        <v>27</v>
      </c>
    </row>
    <row r="9" spans="1:18" s="4" customFormat="1" ht="19.7" customHeight="1">
      <c r="A9" s="27"/>
      <c r="B9" s="27"/>
      <c r="C9" s="28"/>
      <c r="D9" s="636"/>
      <c r="E9" s="637"/>
      <c r="F9" s="393"/>
      <c r="G9" s="27"/>
      <c r="H9" s="27"/>
      <c r="I9" s="31"/>
      <c r="J9" s="217"/>
      <c r="K9" s="27"/>
      <c r="L9" s="27"/>
      <c r="M9" s="27"/>
      <c r="N9" s="32"/>
      <c r="O9" s="28"/>
      <c r="P9" s="27"/>
      <c r="Q9" s="32"/>
      <c r="R9" s="33"/>
    </row>
    <row r="10" spans="1:18" s="4" customFormat="1" ht="19.7" customHeight="1">
      <c r="A10" s="27"/>
      <c r="B10" s="27"/>
      <c r="C10" s="28"/>
      <c r="D10" s="28"/>
      <c r="E10" s="28"/>
      <c r="F10" s="27"/>
      <c r="G10" s="27"/>
      <c r="H10" s="27"/>
      <c r="I10" s="31"/>
      <c r="J10" s="217"/>
      <c r="K10" s="27"/>
      <c r="L10" s="27"/>
      <c r="M10" s="27"/>
      <c r="N10" s="32"/>
      <c r="O10" s="28"/>
      <c r="P10" s="27"/>
      <c r="Q10" s="32"/>
      <c r="R10" s="33"/>
    </row>
    <row r="11" spans="1:18" s="4" customFormat="1" ht="19.7" customHeight="1">
      <c r="A11" s="27"/>
      <c r="B11" s="27"/>
      <c r="C11" s="28"/>
      <c r="D11" s="28"/>
      <c r="E11" s="28"/>
      <c r="F11" s="27"/>
      <c r="G11" s="27"/>
      <c r="H11" s="27"/>
      <c r="I11" s="31"/>
      <c r="J11" s="217"/>
      <c r="K11" s="27"/>
      <c r="L11" s="27"/>
      <c r="M11" s="27"/>
      <c r="N11" s="32"/>
      <c r="O11" s="28"/>
      <c r="P11" s="27"/>
      <c r="Q11" s="32"/>
      <c r="R11" s="33"/>
    </row>
    <row r="12" spans="1:18" s="4" customFormat="1" ht="19.7" customHeight="1">
      <c r="A12" s="27"/>
      <c r="B12" s="27"/>
      <c r="C12" s="28"/>
      <c r="D12" s="28"/>
      <c r="E12" s="28"/>
      <c r="F12" s="27"/>
      <c r="G12" s="27"/>
      <c r="H12" s="27"/>
      <c r="I12" s="31"/>
      <c r="J12" s="217"/>
      <c r="K12" s="27"/>
      <c r="L12" s="27"/>
      <c r="M12" s="27"/>
      <c r="N12" s="32"/>
      <c r="O12" s="28"/>
      <c r="P12" s="27"/>
      <c r="Q12" s="32"/>
      <c r="R12" s="33"/>
    </row>
    <row r="13" spans="1:18" s="4" customFormat="1" ht="19.7" customHeight="1">
      <c r="A13" s="27"/>
      <c r="B13" s="27"/>
      <c r="C13" s="28"/>
      <c r="D13" s="2087"/>
      <c r="E13" s="2088"/>
      <c r="F13" s="2089" t="s">
        <v>5021</v>
      </c>
      <c r="G13" s="256"/>
      <c r="H13" s="256"/>
      <c r="I13" s="77"/>
      <c r="J13" s="217"/>
      <c r="K13" s="78"/>
      <c r="L13" s="27"/>
      <c r="M13" s="27"/>
      <c r="N13" s="32"/>
      <c r="O13" s="28"/>
      <c r="P13" s="27"/>
      <c r="Q13" s="32"/>
      <c r="R13" s="33"/>
    </row>
    <row r="14" spans="1:18" s="4" customFormat="1" ht="19.7" customHeight="1">
      <c r="A14" s="398" t="s">
        <v>42</v>
      </c>
      <c r="B14" s="2090">
        <v>12</v>
      </c>
      <c r="C14" s="1078">
        <v>1</v>
      </c>
      <c r="D14" s="131" t="s">
        <v>2936</v>
      </c>
      <c r="E14" s="131" t="s">
        <v>55</v>
      </c>
      <c r="F14" s="2075" t="s">
        <v>574</v>
      </c>
      <c r="G14" s="2091">
        <v>4</v>
      </c>
      <c r="H14" s="1069">
        <v>69</v>
      </c>
      <c r="I14" s="154">
        <f t="shared" ref="I14:I23" si="0">G14*H14</f>
        <v>276</v>
      </c>
      <c r="J14" s="27"/>
      <c r="K14" s="166" t="s">
        <v>575</v>
      </c>
      <c r="L14" s="73"/>
      <c r="M14" s="2097" t="s">
        <v>5214</v>
      </c>
      <c r="N14" s="32">
        <v>45863</v>
      </c>
      <c r="O14" s="28"/>
      <c r="P14" s="40">
        <v>45874</v>
      </c>
      <c r="Q14" s="32">
        <v>45875</v>
      </c>
      <c r="R14" s="33"/>
    </row>
    <row r="15" spans="1:18" s="4" customFormat="1" ht="19.7" customHeight="1">
      <c r="A15" s="398" t="s">
        <v>77</v>
      </c>
      <c r="B15" s="2090"/>
      <c r="C15" s="1078">
        <f>+C14+1</f>
        <v>2</v>
      </c>
      <c r="D15" s="131" t="s">
        <v>55</v>
      </c>
      <c r="E15" s="131" t="s">
        <v>55</v>
      </c>
      <c r="F15" s="2075" t="s">
        <v>5022</v>
      </c>
      <c r="G15" s="2091">
        <v>3</v>
      </c>
      <c r="H15" s="1069">
        <v>414</v>
      </c>
      <c r="I15" s="154">
        <f t="shared" si="0"/>
        <v>1242</v>
      </c>
      <c r="J15" s="27"/>
      <c r="K15" s="166" t="s">
        <v>577</v>
      </c>
      <c r="L15" s="73"/>
      <c r="M15" s="2097" t="s">
        <v>5214</v>
      </c>
      <c r="N15" s="32">
        <v>45863</v>
      </c>
      <c r="O15" s="28"/>
      <c r="P15" s="40">
        <v>45874</v>
      </c>
      <c r="Q15" s="32">
        <v>45875</v>
      </c>
      <c r="R15" s="33"/>
    </row>
    <row r="16" spans="1:18" s="4" customFormat="1" ht="19.7" customHeight="1">
      <c r="A16" s="398" t="s">
        <v>42</v>
      </c>
      <c r="B16" s="2090"/>
      <c r="C16" s="1078">
        <f t="shared" ref="C16:C23" si="1">+C15+1</f>
        <v>3</v>
      </c>
      <c r="D16" s="131" t="s">
        <v>55</v>
      </c>
      <c r="E16" s="131" t="s">
        <v>55</v>
      </c>
      <c r="F16" s="2075" t="s">
        <v>579</v>
      </c>
      <c r="G16" s="2091">
        <v>6</v>
      </c>
      <c r="H16" s="1069">
        <v>14</v>
      </c>
      <c r="I16" s="154">
        <f t="shared" si="0"/>
        <v>84</v>
      </c>
      <c r="J16" s="27"/>
      <c r="K16" s="217" t="s">
        <v>1575</v>
      </c>
      <c r="L16" s="27"/>
      <c r="M16" s="2097" t="s">
        <v>5214</v>
      </c>
      <c r="N16" s="32">
        <v>45863</v>
      </c>
      <c r="O16" s="28"/>
      <c r="P16" s="40">
        <v>45874</v>
      </c>
      <c r="Q16" s="32">
        <v>45875</v>
      </c>
      <c r="R16" s="33"/>
    </row>
    <row r="17" spans="1:18" s="4" customFormat="1" ht="19.7" customHeight="1">
      <c r="A17" s="398" t="s">
        <v>42</v>
      </c>
      <c r="B17" s="2090"/>
      <c r="C17" s="1078">
        <f t="shared" si="1"/>
        <v>4</v>
      </c>
      <c r="D17" s="131" t="s">
        <v>55</v>
      </c>
      <c r="E17" s="131" t="s">
        <v>55</v>
      </c>
      <c r="F17" s="2075" t="s">
        <v>158</v>
      </c>
      <c r="G17" s="2091">
        <v>3</v>
      </c>
      <c r="H17" s="1069">
        <v>127</v>
      </c>
      <c r="I17" s="154">
        <f t="shared" si="0"/>
        <v>381</v>
      </c>
      <c r="J17" s="27"/>
      <c r="K17" s="166" t="s">
        <v>5023</v>
      </c>
      <c r="L17" s="73"/>
      <c r="M17" s="2097" t="s">
        <v>5214</v>
      </c>
      <c r="N17" s="32">
        <v>45863</v>
      </c>
      <c r="O17" s="28"/>
      <c r="P17" s="40">
        <v>45874</v>
      </c>
      <c r="Q17" s="32">
        <v>45875</v>
      </c>
      <c r="R17" s="33"/>
    </row>
    <row r="18" spans="1:18" s="4" customFormat="1" ht="19.7" customHeight="1">
      <c r="A18" s="398" t="s">
        <v>109</v>
      </c>
      <c r="B18" s="2090"/>
      <c r="C18" s="1078">
        <f t="shared" si="1"/>
        <v>5</v>
      </c>
      <c r="D18" s="131" t="s">
        <v>55</v>
      </c>
      <c r="E18" s="131" t="s">
        <v>55</v>
      </c>
      <c r="F18" s="2075" t="s">
        <v>3305</v>
      </c>
      <c r="G18" s="2091">
        <v>1</v>
      </c>
      <c r="H18" s="1069">
        <v>3150</v>
      </c>
      <c r="I18" s="154">
        <f t="shared" si="0"/>
        <v>3150</v>
      </c>
      <c r="J18" s="27"/>
      <c r="K18" s="166" t="s">
        <v>5024</v>
      </c>
      <c r="L18" s="27"/>
      <c r="M18" s="2097" t="s">
        <v>5214</v>
      </c>
      <c r="N18" s="32">
        <v>45863</v>
      </c>
      <c r="O18" s="28"/>
      <c r="P18" s="40">
        <v>45874</v>
      </c>
      <c r="Q18" s="32">
        <v>45875</v>
      </c>
      <c r="R18" s="33"/>
    </row>
    <row r="19" spans="1:18" s="4" customFormat="1" ht="19.7" customHeight="1">
      <c r="A19" s="398" t="s">
        <v>109</v>
      </c>
      <c r="B19" s="2090"/>
      <c r="C19" s="1078">
        <f t="shared" si="1"/>
        <v>6</v>
      </c>
      <c r="D19" s="131" t="s">
        <v>55</v>
      </c>
      <c r="E19" s="131" t="s">
        <v>55</v>
      </c>
      <c r="F19" s="2075" t="s">
        <v>583</v>
      </c>
      <c r="G19" s="2091">
        <v>1</v>
      </c>
      <c r="H19" s="1069">
        <v>2150</v>
      </c>
      <c r="I19" s="154">
        <f t="shared" si="0"/>
        <v>2150</v>
      </c>
      <c r="J19" s="27"/>
      <c r="K19" s="166" t="s">
        <v>5025</v>
      </c>
      <c r="L19" s="27"/>
      <c r="M19" s="2097" t="s">
        <v>5214</v>
      </c>
      <c r="N19" s="32">
        <v>45863</v>
      </c>
      <c r="O19" s="28"/>
      <c r="P19" s="40">
        <v>45874</v>
      </c>
      <c r="Q19" s="32">
        <v>45875</v>
      </c>
      <c r="R19" s="33"/>
    </row>
    <row r="20" spans="1:18" s="4" customFormat="1" ht="19.7" customHeight="1">
      <c r="A20" s="398" t="s">
        <v>109</v>
      </c>
      <c r="B20" s="2090"/>
      <c r="C20" s="1078">
        <f t="shared" si="1"/>
        <v>7</v>
      </c>
      <c r="D20" s="131" t="s">
        <v>55</v>
      </c>
      <c r="E20" s="131" t="s">
        <v>55</v>
      </c>
      <c r="F20" s="2075" t="s">
        <v>5026</v>
      </c>
      <c r="G20" s="2091">
        <v>1</v>
      </c>
      <c r="H20" s="1069">
        <v>2757</v>
      </c>
      <c r="I20" s="154">
        <f t="shared" si="0"/>
        <v>2757</v>
      </c>
      <c r="J20" s="27"/>
      <c r="K20" s="166" t="s">
        <v>5027</v>
      </c>
      <c r="L20" s="27"/>
      <c r="M20" s="2097" t="s">
        <v>5214</v>
      </c>
      <c r="N20" s="32">
        <v>45863</v>
      </c>
      <c r="O20" s="28"/>
      <c r="P20" s="40">
        <v>45874</v>
      </c>
      <c r="Q20" s="32">
        <v>45875</v>
      </c>
      <c r="R20" s="33"/>
    </row>
    <row r="21" spans="1:18" s="4" customFormat="1" ht="19.7" customHeight="1">
      <c r="A21" s="398" t="s">
        <v>109</v>
      </c>
      <c r="B21" s="2090"/>
      <c r="C21" s="1078">
        <f t="shared" si="1"/>
        <v>8</v>
      </c>
      <c r="D21" s="131" t="s">
        <v>55</v>
      </c>
      <c r="E21" s="131" t="s">
        <v>55</v>
      </c>
      <c r="F21" s="2075" t="s">
        <v>5028</v>
      </c>
      <c r="G21" s="2091">
        <v>1</v>
      </c>
      <c r="H21" s="1069">
        <v>6104</v>
      </c>
      <c r="I21" s="154">
        <f t="shared" si="0"/>
        <v>6104</v>
      </c>
      <c r="J21" s="27"/>
      <c r="K21" s="166" t="s">
        <v>5029</v>
      </c>
      <c r="L21" s="27"/>
      <c r="M21" s="2097" t="s">
        <v>5214</v>
      </c>
      <c r="N21" s="32">
        <v>45863</v>
      </c>
      <c r="O21" s="28"/>
      <c r="P21" s="40">
        <v>45874</v>
      </c>
      <c r="Q21" s="32">
        <v>45875</v>
      </c>
      <c r="R21" s="33"/>
    </row>
    <row r="22" spans="1:18" s="4" customFormat="1" ht="19.7" customHeight="1">
      <c r="A22" s="398" t="s">
        <v>42</v>
      </c>
      <c r="B22" s="2090"/>
      <c r="C22" s="1078">
        <f t="shared" si="1"/>
        <v>9</v>
      </c>
      <c r="D22" s="131" t="s">
        <v>55</v>
      </c>
      <c r="E22" s="131" t="s">
        <v>55</v>
      </c>
      <c r="F22" s="2075" t="s">
        <v>589</v>
      </c>
      <c r="G22" s="2091">
        <v>4</v>
      </c>
      <c r="H22" s="1069">
        <v>95</v>
      </c>
      <c r="I22" s="154">
        <f t="shared" si="0"/>
        <v>380</v>
      </c>
      <c r="J22" s="27"/>
      <c r="K22" s="477" t="s">
        <v>590</v>
      </c>
      <c r="L22" s="27"/>
      <c r="M22" s="2097" t="s">
        <v>5214</v>
      </c>
      <c r="N22" s="32">
        <v>45863</v>
      </c>
      <c r="O22" s="28"/>
      <c r="P22" s="40">
        <v>45874</v>
      </c>
      <c r="Q22" s="32">
        <v>45875</v>
      </c>
      <c r="R22" s="33"/>
    </row>
    <row r="23" spans="1:18" s="4" customFormat="1" ht="19.7" customHeight="1">
      <c r="A23" s="398" t="s">
        <v>42</v>
      </c>
      <c r="B23" s="2090"/>
      <c r="C23" s="1078">
        <f t="shared" si="1"/>
        <v>10</v>
      </c>
      <c r="D23" s="131" t="s">
        <v>55</v>
      </c>
      <c r="E23" s="131" t="s">
        <v>55</v>
      </c>
      <c r="F23" s="2075" t="s">
        <v>592</v>
      </c>
      <c r="G23" s="2091">
        <v>1</v>
      </c>
      <c r="H23" s="1069">
        <v>5870</v>
      </c>
      <c r="I23" s="154">
        <f t="shared" si="0"/>
        <v>5870</v>
      </c>
      <c r="J23" s="27"/>
      <c r="K23" s="166" t="s">
        <v>572</v>
      </c>
      <c r="L23" s="27"/>
      <c r="M23" s="2097" t="s">
        <v>5214</v>
      </c>
      <c r="N23" s="32">
        <v>45863</v>
      </c>
      <c r="O23" s="28"/>
      <c r="P23" s="40">
        <v>45874</v>
      </c>
      <c r="Q23" s="32">
        <v>45875</v>
      </c>
      <c r="R23" s="33"/>
    </row>
    <row r="24" spans="1:18" s="4" customFormat="1" ht="19.7" customHeight="1">
      <c r="A24" s="27"/>
      <c r="B24" s="227"/>
      <c r="C24" s="28"/>
      <c r="D24" s="28"/>
      <c r="E24" s="28"/>
      <c r="F24" s="201"/>
      <c r="G24" s="77"/>
      <c r="H24" s="257"/>
      <c r="I24" s="154"/>
      <c r="J24" s="27"/>
      <c r="K24" s="166"/>
      <c r="L24" s="27"/>
      <c r="M24" s="1165"/>
      <c r="N24" s="32"/>
      <c r="O24" s="28"/>
      <c r="P24" s="40"/>
      <c r="Q24" s="32"/>
      <c r="R24" s="33"/>
    </row>
    <row r="25" spans="1:18" s="4" customFormat="1" ht="19.7" customHeight="1">
      <c r="A25" s="27"/>
      <c r="B25" s="27"/>
      <c r="C25" s="28"/>
      <c r="D25" s="28"/>
      <c r="E25" s="28"/>
      <c r="F25" s="73"/>
      <c r="G25" s="826"/>
      <c r="H25" s="77"/>
      <c r="I25" s="77"/>
      <c r="J25" s="517"/>
      <c r="K25" s="73"/>
      <c r="L25" s="27"/>
      <c r="M25" s="27"/>
      <c r="N25" s="32"/>
      <c r="O25" s="28"/>
      <c r="P25" s="27"/>
      <c r="Q25" s="32"/>
      <c r="R25" s="33"/>
    </row>
    <row r="26" spans="1:18" s="4" customFormat="1" ht="19.7" customHeight="1">
      <c r="A26" s="27"/>
      <c r="B26" s="27"/>
      <c r="C26" s="28"/>
      <c r="D26" s="28"/>
      <c r="E26" s="28"/>
      <c r="F26" s="306">
        <f>SUM(I14:I24)</f>
        <v>22394</v>
      </c>
      <c r="G26" s="27"/>
      <c r="H26" s="77"/>
      <c r="I26" s="77"/>
      <c r="J26" s="517"/>
      <c r="K26" s="38"/>
      <c r="L26" s="27"/>
      <c r="M26" s="27"/>
      <c r="N26" s="32"/>
      <c r="O26" s="28"/>
      <c r="P26" s="27"/>
      <c r="Q26" s="32"/>
      <c r="R26" s="33"/>
    </row>
    <row r="27" spans="1:18" s="4" customFormat="1" ht="19.7" customHeight="1">
      <c r="A27" s="27"/>
      <c r="B27" s="27"/>
      <c r="C27" s="28"/>
      <c r="D27" s="28"/>
      <c r="E27" s="28"/>
      <c r="F27" s="85"/>
      <c r="G27" s="27"/>
      <c r="H27" s="77"/>
      <c r="I27" s="77"/>
      <c r="J27" s="517"/>
      <c r="K27" s="38"/>
      <c r="L27" s="27"/>
      <c r="M27" s="27"/>
      <c r="N27" s="32"/>
      <c r="O27" s="28"/>
      <c r="P27" s="27"/>
      <c r="Q27" s="32"/>
      <c r="R27" s="33"/>
    </row>
    <row r="28" spans="1:18" s="4" customFormat="1" ht="19.7" customHeight="1">
      <c r="A28" s="27"/>
      <c r="B28" s="27"/>
      <c r="C28" s="28"/>
      <c r="D28" s="28"/>
      <c r="E28" s="28"/>
      <c r="F28" s="27"/>
      <c r="G28" s="27"/>
      <c r="H28" s="27"/>
      <c r="I28" s="31"/>
      <c r="J28" s="217"/>
      <c r="K28" s="27"/>
      <c r="L28" s="27"/>
      <c r="M28" s="27"/>
      <c r="N28" s="32"/>
      <c r="O28" s="28"/>
      <c r="P28" s="27"/>
      <c r="Q28" s="32"/>
      <c r="R28" s="33"/>
    </row>
    <row r="29" spans="1:18" s="4" customFormat="1" ht="19.7" customHeight="1">
      <c r="A29" s="27"/>
      <c r="B29" s="27"/>
      <c r="C29" s="28"/>
      <c r="D29" s="28"/>
      <c r="E29" s="28"/>
      <c r="F29" s="27"/>
      <c r="G29" s="27"/>
      <c r="H29" s="27"/>
      <c r="I29" s="31"/>
      <c r="J29" s="217"/>
      <c r="K29" s="27"/>
      <c r="L29" s="27"/>
      <c r="M29" s="27"/>
      <c r="N29" s="32"/>
      <c r="O29" s="28"/>
      <c r="P29" s="27"/>
      <c r="Q29" s="32"/>
      <c r="R29" s="33"/>
    </row>
    <row r="30" spans="1:18" s="4" customFormat="1" ht="19.7" customHeight="1">
      <c r="A30" s="27"/>
      <c r="B30" s="27"/>
      <c r="C30" s="28"/>
      <c r="D30" s="28"/>
      <c r="E30" s="28"/>
      <c r="F30" s="27"/>
      <c r="G30" s="27"/>
      <c r="H30" s="27"/>
      <c r="I30" s="31"/>
      <c r="J30" s="217"/>
      <c r="K30" s="27"/>
      <c r="L30" s="27"/>
      <c r="M30" s="27"/>
      <c r="N30" s="32"/>
      <c r="O30" s="28"/>
      <c r="P30" s="27"/>
      <c r="Q30" s="32"/>
      <c r="R30" s="33"/>
    </row>
    <row r="31" spans="1:18" s="4" customFormat="1" ht="19.7" customHeight="1">
      <c r="A31" s="27"/>
      <c r="B31" s="27"/>
      <c r="C31" s="28"/>
      <c r="D31" s="28"/>
      <c r="E31" s="28"/>
      <c r="F31" s="27"/>
      <c r="G31" s="27"/>
      <c r="H31" s="27"/>
      <c r="I31" s="31"/>
      <c r="J31" s="217"/>
      <c r="K31" s="27"/>
      <c r="L31" s="27"/>
      <c r="M31" s="27"/>
      <c r="N31" s="32"/>
      <c r="O31" s="28"/>
      <c r="P31" s="27"/>
      <c r="Q31" s="32"/>
      <c r="R31" s="33"/>
    </row>
    <row r="32" spans="1:18" s="4" customFormat="1" ht="19.7" customHeight="1">
      <c r="A32" s="27"/>
      <c r="B32" s="27"/>
      <c r="C32" s="28"/>
      <c r="D32" s="28"/>
      <c r="E32" s="28"/>
      <c r="F32" s="27"/>
      <c r="G32" s="27"/>
      <c r="H32" s="27"/>
      <c r="I32" s="31"/>
      <c r="J32" s="217"/>
      <c r="K32" s="27"/>
      <c r="L32" s="27"/>
      <c r="M32" s="27"/>
      <c r="N32" s="32"/>
      <c r="O32" s="28"/>
      <c r="P32" s="27"/>
      <c r="Q32" s="32"/>
      <c r="R32" s="33"/>
    </row>
    <row r="33" spans="1:18" s="4" customFormat="1" ht="19.7" customHeight="1">
      <c r="A33" s="27"/>
      <c r="B33" s="27"/>
      <c r="C33" s="28"/>
      <c r="D33" s="1318"/>
      <c r="E33" s="1318"/>
      <c r="F33" s="1319" t="s">
        <v>2653</v>
      </c>
      <c r="G33" s="1320"/>
      <c r="H33" s="1321">
        <v>70000</v>
      </c>
      <c r="I33" s="1322">
        <f>G33*H33</f>
        <v>0</v>
      </c>
      <c r="J33" s="217"/>
      <c r="K33" s="27"/>
      <c r="L33" s="27"/>
      <c r="M33" s="27"/>
      <c r="N33" s="32"/>
      <c r="O33" s="28"/>
      <c r="P33" s="27"/>
      <c r="Q33" s="32"/>
      <c r="R33" s="33"/>
    </row>
    <row r="34" spans="1:18" s="4" customFormat="1" ht="19.7" customHeight="1">
      <c r="A34" s="27"/>
      <c r="B34" s="27"/>
      <c r="C34" s="28"/>
      <c r="D34" s="28"/>
      <c r="E34" s="28"/>
      <c r="F34" s="73" t="s">
        <v>808</v>
      </c>
      <c r="G34" s="27"/>
      <c r="H34" s="27"/>
      <c r="I34" s="31"/>
      <c r="J34" s="217"/>
      <c r="K34" s="27"/>
      <c r="L34" s="27"/>
      <c r="M34" s="27"/>
      <c r="N34" s="32"/>
      <c r="O34" s="28"/>
      <c r="P34" s="27"/>
      <c r="Q34" s="32"/>
      <c r="R34" s="33"/>
    </row>
    <row r="35" spans="1:18" s="4" customFormat="1" ht="19.7" customHeight="1">
      <c r="A35" s="27"/>
      <c r="B35" s="27"/>
      <c r="C35" s="28"/>
      <c r="D35" s="28"/>
      <c r="E35" s="28"/>
      <c r="F35" s="27"/>
      <c r="G35" s="27"/>
      <c r="H35" s="27"/>
      <c r="I35" s="31"/>
      <c r="J35" s="217"/>
      <c r="K35" s="27"/>
      <c r="L35" s="27"/>
      <c r="M35" s="27"/>
      <c r="N35" s="32"/>
      <c r="O35" s="28"/>
      <c r="P35" s="27"/>
      <c r="Q35" s="32"/>
      <c r="R35" s="33"/>
    </row>
    <row r="36" spans="1:18" s="4" customFormat="1" ht="19.7" customHeight="1">
      <c r="A36" s="27"/>
      <c r="B36" s="27"/>
      <c r="C36" s="28"/>
      <c r="D36" s="28"/>
      <c r="E36" s="28"/>
      <c r="F36" s="27"/>
      <c r="G36" s="27"/>
      <c r="H36" s="27"/>
      <c r="I36" s="31"/>
      <c r="J36" s="217"/>
      <c r="K36" s="27"/>
      <c r="L36" s="27"/>
      <c r="M36" s="27"/>
      <c r="N36" s="32"/>
      <c r="O36" s="28"/>
      <c r="P36" s="27"/>
      <c r="Q36" s="32"/>
      <c r="R36" s="33"/>
    </row>
    <row r="37" spans="1:18" s="4" customFormat="1" ht="19.7" customHeight="1">
      <c r="A37" s="27"/>
      <c r="B37" s="27"/>
      <c r="C37" s="28"/>
      <c r="D37" s="28"/>
      <c r="E37" s="28"/>
      <c r="F37" s="27"/>
      <c r="G37" s="27"/>
      <c r="H37" s="27"/>
      <c r="I37" s="31"/>
      <c r="J37" s="217"/>
      <c r="K37" s="27"/>
      <c r="L37" s="27"/>
      <c r="M37" s="27"/>
      <c r="N37" s="32"/>
      <c r="O37" s="28"/>
      <c r="P37" s="27"/>
      <c r="Q37" s="32"/>
      <c r="R37" s="33"/>
    </row>
    <row r="38" spans="1:18" s="4" customFormat="1" ht="19.7" customHeight="1">
      <c r="A38" s="27"/>
      <c r="B38" s="27"/>
      <c r="C38" s="28"/>
      <c r="D38" s="28"/>
      <c r="E38" s="28"/>
      <c r="F38" s="27"/>
      <c r="G38" s="27"/>
      <c r="H38" s="27"/>
      <c r="I38" s="31"/>
      <c r="J38" s="217"/>
      <c r="K38" s="27"/>
      <c r="L38" s="27"/>
      <c r="M38" s="27"/>
      <c r="N38" s="32"/>
      <c r="O38" s="28"/>
      <c r="P38" s="27"/>
      <c r="Q38" s="32"/>
      <c r="R38" s="33"/>
    </row>
    <row r="39" spans="1:18" s="4" customFormat="1" ht="19.7" customHeight="1">
      <c r="A39" s="27"/>
      <c r="B39" s="27"/>
      <c r="C39" s="28"/>
      <c r="D39" s="28"/>
      <c r="E39" s="28"/>
      <c r="F39" s="27"/>
      <c r="G39" s="27"/>
      <c r="H39" s="27"/>
      <c r="I39" s="31"/>
      <c r="J39" s="217"/>
      <c r="K39" s="27"/>
      <c r="L39" s="27"/>
      <c r="M39" s="27"/>
      <c r="N39" s="32"/>
      <c r="O39" s="28"/>
      <c r="P39" s="27"/>
      <c r="Q39" s="32"/>
      <c r="R39" s="33"/>
    </row>
    <row r="40" spans="1:18" s="4" customFormat="1" ht="19.7" customHeight="1">
      <c r="A40" s="27"/>
      <c r="B40" s="27"/>
      <c r="C40" s="28"/>
      <c r="D40" s="28"/>
      <c r="E40" s="28"/>
      <c r="F40" s="27"/>
      <c r="G40" s="27"/>
      <c r="H40" s="27"/>
      <c r="I40" s="31"/>
      <c r="J40" s="217"/>
      <c r="K40" s="27"/>
      <c r="L40" s="27"/>
      <c r="M40" s="27"/>
      <c r="N40" s="32"/>
      <c r="O40" s="28"/>
      <c r="P40" s="27"/>
      <c r="Q40" s="32"/>
      <c r="R40" s="33"/>
    </row>
    <row r="41" spans="1:18" s="4" customFormat="1" ht="19.7" customHeight="1">
      <c r="A41" s="27"/>
      <c r="B41" s="27"/>
      <c r="C41" s="28"/>
      <c r="D41" s="28"/>
      <c r="E41" s="28"/>
      <c r="F41" s="27"/>
      <c r="G41" s="27"/>
      <c r="H41" s="27"/>
      <c r="I41" s="31"/>
      <c r="J41" s="217"/>
      <c r="K41" s="27"/>
      <c r="L41" s="27"/>
      <c r="M41" s="27"/>
      <c r="N41" s="32"/>
      <c r="O41" s="28"/>
      <c r="P41" s="27"/>
      <c r="Q41" s="32"/>
      <c r="R41" s="33"/>
    </row>
    <row r="42" spans="1:18" s="4" customFormat="1" ht="19.7" customHeight="1">
      <c r="A42" s="27"/>
      <c r="B42" s="27"/>
      <c r="C42" s="28"/>
      <c r="D42" s="28"/>
      <c r="E42" s="28"/>
      <c r="F42" s="27"/>
      <c r="G42" s="27"/>
      <c r="H42" s="27"/>
      <c r="I42" s="31"/>
      <c r="J42" s="217"/>
      <c r="K42" s="27"/>
      <c r="L42" s="27"/>
      <c r="M42" s="27"/>
      <c r="N42" s="32"/>
      <c r="O42" s="28"/>
      <c r="P42" s="27"/>
      <c r="Q42" s="32"/>
      <c r="R42" s="33"/>
    </row>
    <row r="43" spans="1:18" s="4" customFormat="1" ht="19.7" customHeight="1">
      <c r="A43" s="27"/>
      <c r="B43" s="27"/>
      <c r="C43" s="28"/>
      <c r="D43" s="28"/>
      <c r="E43" s="28"/>
      <c r="F43" s="27"/>
      <c r="G43" s="27"/>
      <c r="H43" s="27"/>
      <c r="I43" s="31"/>
      <c r="J43" s="217"/>
      <c r="K43" s="27"/>
      <c r="L43" s="27"/>
      <c r="M43" s="27"/>
      <c r="N43" s="32"/>
      <c r="O43" s="28"/>
      <c r="P43" s="27"/>
      <c r="Q43" s="32"/>
      <c r="R43" s="33"/>
    </row>
    <row r="44" spans="1:18" s="4" customFormat="1" ht="19.7" customHeight="1">
      <c r="A44" s="27"/>
      <c r="B44" s="27"/>
      <c r="C44" s="28"/>
      <c r="D44" s="28"/>
      <c r="E44" s="28"/>
      <c r="F44" s="27"/>
      <c r="G44" s="27"/>
      <c r="H44" s="27"/>
      <c r="I44" s="31"/>
      <c r="J44" s="217"/>
      <c r="K44" s="27"/>
      <c r="L44" s="27"/>
      <c r="M44" s="27"/>
      <c r="N44" s="32"/>
      <c r="O44" s="28"/>
      <c r="P44" s="27"/>
      <c r="Q44" s="32"/>
      <c r="R44" s="33"/>
    </row>
    <row r="45" spans="1:18" s="4" customFormat="1" ht="19.7" customHeight="1">
      <c r="A45" s="27"/>
      <c r="B45" s="27"/>
      <c r="C45" s="28"/>
      <c r="D45" s="28"/>
      <c r="E45" s="28"/>
      <c r="F45" s="27"/>
      <c r="G45" s="27"/>
      <c r="H45" s="27"/>
      <c r="I45" s="31"/>
      <c r="J45" s="217"/>
      <c r="K45" s="27"/>
      <c r="L45" s="27"/>
      <c r="M45" s="27"/>
      <c r="N45" s="32"/>
      <c r="O45" s="28"/>
      <c r="P45" s="27"/>
      <c r="Q45" s="32"/>
      <c r="R45" s="33"/>
    </row>
    <row r="46" spans="1:18" s="4" customFormat="1" ht="19.7" customHeight="1">
      <c r="A46" s="27"/>
      <c r="B46" s="27"/>
      <c r="C46" s="28"/>
      <c r="D46" s="28"/>
      <c r="E46" s="28"/>
      <c r="F46" s="27"/>
      <c r="G46" s="27"/>
      <c r="H46" s="27"/>
      <c r="I46" s="31"/>
      <c r="J46" s="217"/>
      <c r="K46" s="27"/>
      <c r="L46" s="27"/>
      <c r="M46" s="27"/>
      <c r="N46" s="32"/>
      <c r="O46" s="28"/>
      <c r="P46" s="27"/>
      <c r="Q46" s="32"/>
      <c r="R46" s="33"/>
    </row>
    <row r="47" spans="1:18" s="4" customFormat="1" ht="19.7" customHeight="1">
      <c r="A47" s="27"/>
      <c r="B47" s="27"/>
      <c r="C47" s="28"/>
      <c r="D47" s="28"/>
      <c r="E47" s="28"/>
      <c r="F47" s="27"/>
      <c r="G47" s="27"/>
      <c r="H47" s="27"/>
      <c r="I47" s="31"/>
      <c r="J47" s="217"/>
      <c r="K47" s="27"/>
      <c r="L47" s="27"/>
      <c r="M47" s="27"/>
      <c r="N47" s="32"/>
      <c r="O47" s="28"/>
      <c r="P47" s="27"/>
      <c r="Q47" s="32"/>
      <c r="R47" s="33"/>
    </row>
    <row r="48" spans="1:18" s="4" customFormat="1" ht="19.7" customHeight="1">
      <c r="A48" s="27"/>
      <c r="B48" s="27"/>
      <c r="C48" s="28"/>
      <c r="D48" s="28"/>
      <c r="E48" s="28"/>
      <c r="F48" s="27"/>
      <c r="G48" s="27"/>
      <c r="H48" s="27"/>
      <c r="I48" s="31"/>
      <c r="J48" s="217"/>
      <c r="K48" s="27"/>
      <c r="L48" s="27"/>
      <c r="M48" s="27"/>
      <c r="N48" s="32"/>
      <c r="O48" s="28"/>
      <c r="P48" s="27"/>
      <c r="Q48" s="32"/>
      <c r="R48" s="33"/>
    </row>
    <row r="49" spans="1:18" s="4" customFormat="1" ht="19.7" customHeight="1">
      <c r="A49" s="27"/>
      <c r="B49" s="27"/>
      <c r="C49" s="28"/>
      <c r="D49" s="28"/>
      <c r="E49" s="28"/>
      <c r="F49" s="27"/>
      <c r="G49" s="27"/>
      <c r="H49" s="27"/>
      <c r="I49" s="31"/>
      <c r="J49" s="217"/>
      <c r="K49" s="27"/>
      <c r="L49" s="27"/>
      <c r="M49" s="27"/>
      <c r="N49" s="32"/>
      <c r="O49" s="28"/>
      <c r="P49" s="27"/>
      <c r="Q49" s="32"/>
      <c r="R49" s="33"/>
    </row>
    <row r="50" spans="1:18" s="4" customFormat="1" ht="19.7" customHeight="1">
      <c r="A50" s="27"/>
      <c r="B50" s="27"/>
      <c r="C50" s="28"/>
      <c r="D50" s="28"/>
      <c r="E50" s="28"/>
      <c r="F50" s="27"/>
      <c r="G50" s="27"/>
      <c r="H50" s="27"/>
      <c r="I50" s="31"/>
      <c r="J50" s="217"/>
      <c r="K50" s="27"/>
      <c r="L50" s="27"/>
      <c r="M50" s="27"/>
      <c r="N50" s="32"/>
      <c r="O50" s="28"/>
      <c r="P50" s="27"/>
      <c r="Q50" s="32"/>
      <c r="R50" s="33"/>
    </row>
    <row r="51" spans="1:18" s="4" customFormat="1" ht="19.7" customHeight="1">
      <c r="A51" s="27"/>
      <c r="B51" s="27"/>
      <c r="C51" s="28"/>
      <c r="D51" s="28"/>
      <c r="E51" s="28"/>
      <c r="F51" s="27"/>
      <c r="G51" s="27"/>
      <c r="H51" s="27"/>
      <c r="I51" s="31"/>
      <c r="J51" s="217"/>
      <c r="K51" s="27"/>
      <c r="L51" s="27"/>
      <c r="M51" s="27"/>
      <c r="N51" s="32"/>
      <c r="O51" s="28"/>
      <c r="P51" s="27"/>
      <c r="Q51" s="32"/>
      <c r="R51" s="33"/>
    </row>
    <row r="52" spans="1:18" s="4" customFormat="1" ht="19.7" customHeight="1">
      <c r="A52" s="27"/>
      <c r="B52" s="27"/>
      <c r="C52" s="28"/>
      <c r="D52" s="28"/>
      <c r="E52" s="28"/>
      <c r="F52" s="27"/>
      <c r="G52" s="27"/>
      <c r="H52" s="27"/>
      <c r="I52" s="31"/>
      <c r="J52" s="217"/>
      <c r="K52" s="27"/>
      <c r="L52" s="27"/>
      <c r="M52" s="27"/>
      <c r="N52" s="32"/>
      <c r="O52" s="28"/>
      <c r="P52" s="27"/>
      <c r="Q52" s="32"/>
      <c r="R52" s="33"/>
    </row>
    <row r="53" spans="1:18" s="4" customFormat="1" ht="19.7" customHeight="1">
      <c r="C53" s="28"/>
      <c r="D53" s="28"/>
      <c r="E53" s="28"/>
      <c r="F53" s="27"/>
      <c r="G53" s="27"/>
      <c r="H53" s="27"/>
      <c r="I53" s="31"/>
      <c r="J53" s="217"/>
      <c r="K53" s="27"/>
      <c r="L53" s="27"/>
      <c r="M53" s="27"/>
      <c r="N53" s="32"/>
      <c r="O53" s="28"/>
      <c r="P53" s="27"/>
      <c r="Q53" s="32"/>
      <c r="R53" s="33"/>
    </row>
    <row r="54" spans="1:18" s="4" customFormat="1" ht="19.7" customHeight="1">
      <c r="C54" s="28"/>
      <c r="D54" s="28"/>
      <c r="E54" s="28"/>
      <c r="F54" s="27"/>
      <c r="G54" s="27"/>
      <c r="H54" s="27"/>
      <c r="I54" s="31"/>
      <c r="J54" s="217"/>
      <c r="K54" s="27"/>
      <c r="L54" s="27"/>
      <c r="M54" s="27"/>
      <c r="N54" s="32"/>
      <c r="O54" s="28"/>
      <c r="P54" s="27"/>
      <c r="Q54" s="32"/>
      <c r="R54" s="33"/>
    </row>
    <row r="55" spans="1:18" s="4" customFormat="1" ht="19.7" customHeight="1">
      <c r="C55" s="28"/>
      <c r="D55" s="28"/>
      <c r="E55" s="28"/>
      <c r="F55" s="27"/>
      <c r="G55" s="27"/>
      <c r="H55" s="27"/>
      <c r="I55" s="31"/>
      <c r="J55" s="217"/>
      <c r="K55" s="27"/>
      <c r="L55" s="27"/>
      <c r="M55" s="27"/>
      <c r="N55" s="32"/>
      <c r="O55" s="28"/>
      <c r="P55" s="27"/>
      <c r="Q55" s="32"/>
      <c r="R55" s="33"/>
    </row>
    <row r="56" spans="1:18" s="4" customFormat="1" ht="19.7" customHeight="1">
      <c r="C56" s="28"/>
      <c r="D56" s="28"/>
      <c r="E56" s="28"/>
      <c r="F56" s="27"/>
      <c r="G56" s="27"/>
      <c r="H56" s="27"/>
      <c r="I56" s="31"/>
      <c r="J56" s="217"/>
      <c r="K56" s="27"/>
      <c r="L56" s="27"/>
      <c r="M56" s="27"/>
      <c r="N56" s="32"/>
      <c r="O56" s="28"/>
      <c r="P56" s="27"/>
      <c r="Q56" s="32"/>
      <c r="R56" s="33"/>
    </row>
    <row r="57" spans="1:18" s="4" customFormat="1" ht="19.7" customHeight="1">
      <c r="C57" s="28"/>
      <c r="D57" s="28"/>
      <c r="E57" s="28"/>
      <c r="F57" s="27"/>
      <c r="G57" s="27"/>
      <c r="H57" s="27"/>
      <c r="I57" s="31"/>
      <c r="J57" s="217"/>
      <c r="K57" s="27"/>
      <c r="L57" s="27"/>
      <c r="M57" s="27"/>
      <c r="N57" s="32"/>
      <c r="O57" s="28"/>
      <c r="P57" s="27"/>
      <c r="Q57" s="32"/>
      <c r="R57" s="33"/>
    </row>
    <row r="58" spans="1:18" s="4" customFormat="1" ht="19.7" customHeight="1">
      <c r="C58" s="28"/>
      <c r="D58" s="28"/>
      <c r="E58" s="28"/>
      <c r="F58" s="27"/>
      <c r="G58" s="27"/>
      <c r="H58" s="27"/>
      <c r="I58" s="31"/>
      <c r="J58" s="217"/>
      <c r="K58" s="27"/>
      <c r="L58" s="27"/>
      <c r="M58" s="27"/>
      <c r="N58" s="32"/>
      <c r="O58" s="28"/>
      <c r="P58" s="27"/>
      <c r="Q58" s="32"/>
      <c r="R58" s="33"/>
    </row>
    <row r="59" spans="1:18" s="4" customFormat="1" ht="19.7" customHeight="1">
      <c r="C59" s="28"/>
      <c r="D59" s="28"/>
      <c r="E59" s="28"/>
      <c r="F59" s="27"/>
      <c r="G59" s="27"/>
      <c r="H59" s="27"/>
      <c r="I59" s="31"/>
      <c r="J59" s="217"/>
      <c r="K59" s="27"/>
      <c r="L59" s="27"/>
      <c r="M59" s="27"/>
      <c r="N59" s="32"/>
      <c r="O59" s="28"/>
      <c r="P59" s="27"/>
      <c r="Q59" s="32"/>
      <c r="R59" s="33"/>
    </row>
    <row r="60" spans="1:18" s="4" customFormat="1" ht="19.7" customHeight="1">
      <c r="C60" s="28"/>
      <c r="D60" s="28"/>
      <c r="E60" s="28"/>
      <c r="F60" s="27"/>
      <c r="G60" s="27"/>
      <c r="H60" s="27"/>
      <c r="I60" s="31"/>
      <c r="J60" s="217"/>
      <c r="K60" s="27"/>
      <c r="L60" s="27"/>
      <c r="M60" s="27"/>
      <c r="N60" s="32"/>
      <c r="O60" s="28"/>
      <c r="P60" s="27"/>
      <c r="Q60" s="32"/>
      <c r="R60" s="33"/>
    </row>
    <row r="61" spans="1:18" s="4" customFormat="1" ht="19.7" customHeight="1">
      <c r="C61" s="28"/>
      <c r="D61" s="28"/>
      <c r="E61" s="28"/>
      <c r="F61" s="27"/>
      <c r="G61" s="27"/>
      <c r="H61" s="27"/>
      <c r="I61" s="31"/>
      <c r="J61" s="217"/>
      <c r="K61" s="27"/>
      <c r="L61" s="27"/>
      <c r="M61" s="27"/>
      <c r="N61" s="32"/>
      <c r="O61" s="28"/>
      <c r="P61" s="27"/>
      <c r="Q61" s="32"/>
      <c r="R61" s="33"/>
    </row>
    <row r="62" spans="1:18" s="4" customFormat="1" ht="19.7" customHeight="1">
      <c r="C62" s="28"/>
      <c r="D62" s="28"/>
      <c r="E62" s="28"/>
      <c r="F62" s="27"/>
      <c r="G62" s="27"/>
      <c r="H62" s="27"/>
      <c r="I62" s="31"/>
      <c r="J62" s="217"/>
      <c r="K62" s="27"/>
      <c r="L62" s="27"/>
      <c r="M62" s="27"/>
      <c r="N62" s="32"/>
      <c r="O62" s="28"/>
      <c r="P62" s="27"/>
      <c r="Q62" s="32"/>
      <c r="R62" s="33"/>
    </row>
    <row r="63" spans="1:18" s="4" customFormat="1" ht="19.7" customHeight="1">
      <c r="C63" s="28"/>
      <c r="D63" s="28"/>
      <c r="E63" s="28"/>
      <c r="F63" s="27"/>
      <c r="G63" s="27"/>
      <c r="H63" s="27"/>
      <c r="I63" s="31"/>
      <c r="J63" s="217"/>
      <c r="K63" s="27"/>
      <c r="L63" s="27"/>
      <c r="M63" s="27"/>
      <c r="N63" s="32"/>
      <c r="O63" s="28"/>
      <c r="P63" s="27"/>
      <c r="Q63" s="32"/>
      <c r="R63" s="33"/>
    </row>
    <row r="64" spans="1:18" s="4" customFormat="1" ht="19.7" customHeight="1">
      <c r="C64" s="28"/>
      <c r="D64" s="28"/>
      <c r="E64" s="28"/>
      <c r="F64" s="27"/>
      <c r="G64" s="27"/>
      <c r="H64" s="27"/>
      <c r="I64" s="31"/>
      <c r="J64" s="217"/>
      <c r="K64" s="27"/>
      <c r="L64" s="27"/>
      <c r="M64" s="27"/>
      <c r="N64" s="32"/>
      <c r="O64" s="28"/>
      <c r="P64" s="27"/>
      <c r="Q64" s="32"/>
      <c r="R64" s="33"/>
    </row>
    <row r="65" spans="3:18" s="4" customFormat="1" ht="19.7" customHeight="1">
      <c r="C65" s="28"/>
      <c r="D65" s="28"/>
      <c r="E65" s="28"/>
      <c r="F65" s="27"/>
      <c r="G65" s="27"/>
      <c r="H65" s="27"/>
      <c r="I65" s="31"/>
      <c r="J65" s="217"/>
      <c r="K65" s="27"/>
      <c r="L65" s="27"/>
      <c r="M65" s="27"/>
      <c r="N65" s="32"/>
      <c r="O65" s="28"/>
      <c r="P65" s="27"/>
      <c r="Q65" s="32"/>
      <c r="R65" s="33"/>
    </row>
    <row r="66" spans="3:18" s="4" customFormat="1" ht="19.7" customHeight="1">
      <c r="C66" s="28"/>
      <c r="D66" s="28"/>
      <c r="E66" s="28"/>
      <c r="F66" s="27"/>
      <c r="G66" s="27"/>
      <c r="H66" s="27"/>
      <c r="I66" s="31"/>
      <c r="J66" s="217"/>
      <c r="K66" s="27"/>
      <c r="L66" s="27"/>
      <c r="M66" s="27"/>
      <c r="N66" s="32"/>
      <c r="O66" s="28"/>
      <c r="P66" s="27"/>
      <c r="Q66" s="32"/>
      <c r="R66" s="33"/>
    </row>
    <row r="67" spans="3:18" s="4" customFormat="1" ht="19.7" customHeight="1">
      <c r="C67" s="28"/>
      <c r="D67" s="28"/>
      <c r="E67" s="28"/>
      <c r="F67" s="27"/>
      <c r="G67" s="27"/>
      <c r="H67" s="27"/>
      <c r="I67" s="31"/>
      <c r="J67" s="217"/>
      <c r="K67" s="27"/>
      <c r="L67" s="27"/>
      <c r="M67" s="27"/>
      <c r="N67" s="32"/>
      <c r="O67" s="28"/>
      <c r="P67" s="27"/>
      <c r="Q67" s="32"/>
      <c r="R67" s="33"/>
    </row>
    <row r="68" spans="3:18" s="4" customFormat="1" ht="19.7" customHeight="1">
      <c r="C68" s="28"/>
      <c r="D68" s="28"/>
      <c r="E68" s="28"/>
      <c r="F68" s="27"/>
      <c r="G68" s="27"/>
      <c r="H68" s="27"/>
      <c r="I68" s="31"/>
      <c r="J68" s="217"/>
      <c r="K68" s="27"/>
      <c r="L68" s="27"/>
      <c r="M68" s="27"/>
      <c r="N68" s="32"/>
      <c r="O68" s="28"/>
      <c r="P68" s="27"/>
      <c r="Q68" s="32"/>
      <c r="R68" s="33"/>
    </row>
    <row r="69" spans="3:18" s="4" customFormat="1" ht="19.7" customHeight="1">
      <c r="C69" s="28"/>
      <c r="D69" s="28"/>
      <c r="E69" s="28"/>
      <c r="F69" s="27"/>
      <c r="G69" s="27"/>
      <c r="H69" s="27"/>
      <c r="I69" s="31"/>
      <c r="J69" s="217"/>
      <c r="K69" s="27"/>
      <c r="L69" s="27"/>
      <c r="M69" s="27"/>
      <c r="N69" s="32"/>
      <c r="O69" s="28"/>
      <c r="P69" s="27"/>
      <c r="Q69" s="32"/>
      <c r="R69" s="33"/>
    </row>
    <row r="70" spans="3:18" s="4" customFormat="1" ht="19.7" customHeight="1">
      <c r="C70" s="28"/>
      <c r="D70" s="28"/>
      <c r="E70" s="28"/>
      <c r="F70" s="27"/>
      <c r="G70" s="27"/>
      <c r="H70" s="27"/>
      <c r="I70" s="31"/>
      <c r="J70" s="217"/>
      <c r="K70" s="27"/>
      <c r="L70" s="27"/>
      <c r="M70" s="27"/>
      <c r="N70" s="32"/>
      <c r="O70" s="28"/>
      <c r="P70" s="27"/>
      <c r="Q70" s="32"/>
      <c r="R70" s="33"/>
    </row>
    <row r="71" spans="3:18" s="4" customFormat="1" ht="19.7" customHeight="1">
      <c r="C71" s="28"/>
      <c r="D71" s="28"/>
      <c r="E71" s="28"/>
      <c r="F71" s="27"/>
      <c r="G71" s="27"/>
      <c r="H71" s="27"/>
      <c r="I71" s="31"/>
      <c r="J71" s="217"/>
      <c r="K71" s="27"/>
      <c r="L71" s="27"/>
      <c r="M71" s="27"/>
      <c r="N71" s="32"/>
      <c r="O71" s="28"/>
      <c r="P71" s="27"/>
      <c r="Q71" s="32"/>
      <c r="R71" s="33"/>
    </row>
    <row r="72" spans="3:18" s="4" customFormat="1" ht="19.7" customHeight="1">
      <c r="C72" s="28"/>
      <c r="D72" s="28"/>
      <c r="E72" s="28"/>
      <c r="F72" s="27"/>
      <c r="G72" s="27"/>
      <c r="H72" s="27"/>
      <c r="I72" s="31"/>
      <c r="J72" s="217"/>
      <c r="K72" s="27"/>
      <c r="L72" s="27"/>
      <c r="M72" s="27"/>
      <c r="N72" s="32"/>
      <c r="O72" s="28"/>
      <c r="P72" s="27"/>
      <c r="Q72" s="32"/>
      <c r="R72" s="33"/>
    </row>
    <row r="73" spans="3:18" s="4" customFormat="1" ht="19.7" customHeight="1">
      <c r="C73" s="28"/>
      <c r="D73" s="28"/>
      <c r="E73" s="28"/>
      <c r="F73" s="27"/>
      <c r="G73" s="27"/>
      <c r="H73" s="27"/>
      <c r="I73" s="31"/>
      <c r="J73" s="217"/>
      <c r="K73" s="27"/>
      <c r="L73" s="27"/>
      <c r="M73" s="27"/>
      <c r="N73" s="32"/>
      <c r="O73" s="28"/>
      <c r="P73" s="27"/>
      <c r="Q73" s="32"/>
      <c r="R73" s="33"/>
    </row>
    <row r="74" spans="3:18" s="4" customFormat="1" ht="19.7" customHeight="1">
      <c r="C74" s="28"/>
      <c r="D74" s="28"/>
      <c r="E74" s="28"/>
      <c r="F74" s="27"/>
      <c r="G74" s="27"/>
      <c r="H74" s="27"/>
      <c r="I74" s="31"/>
      <c r="J74" s="217"/>
      <c r="K74" s="27"/>
      <c r="L74" s="27"/>
      <c r="M74" s="27"/>
      <c r="N74" s="32"/>
      <c r="O74" s="28"/>
      <c r="P74" s="27"/>
      <c r="Q74" s="32"/>
      <c r="R74" s="33"/>
    </row>
    <row r="75" spans="3:18" s="4" customFormat="1" ht="19.7" customHeight="1">
      <c r="C75" s="28"/>
      <c r="D75" s="28"/>
      <c r="E75" s="28"/>
      <c r="F75" s="27"/>
      <c r="G75" s="27"/>
      <c r="H75" s="27"/>
      <c r="I75" s="31"/>
      <c r="J75" s="217"/>
      <c r="K75" s="27"/>
      <c r="L75" s="27"/>
      <c r="M75" s="27"/>
      <c r="N75" s="32"/>
      <c r="O75" s="28"/>
      <c r="P75" s="27"/>
      <c r="Q75" s="32"/>
      <c r="R75" s="33"/>
    </row>
    <row r="76" spans="3:18" s="4" customFormat="1" ht="19.7" customHeight="1">
      <c r="C76" s="28"/>
      <c r="D76" s="28"/>
      <c r="E76" s="28"/>
      <c r="F76" s="27"/>
      <c r="G76" s="27"/>
      <c r="H76" s="27"/>
      <c r="I76" s="31"/>
      <c r="J76" s="217"/>
      <c r="K76" s="27"/>
      <c r="L76" s="27"/>
      <c r="M76" s="27"/>
      <c r="N76" s="32"/>
      <c r="O76" s="28"/>
      <c r="P76" s="27"/>
      <c r="Q76" s="32"/>
      <c r="R76" s="33"/>
    </row>
    <row r="77" spans="3:18" s="4" customFormat="1" ht="19.7" customHeight="1">
      <c r="C77" s="28"/>
      <c r="D77" s="28"/>
      <c r="E77" s="28"/>
      <c r="F77" s="27"/>
      <c r="G77" s="27"/>
      <c r="H77" s="27"/>
      <c r="I77" s="31"/>
      <c r="J77" s="217"/>
      <c r="K77" s="27"/>
      <c r="L77" s="27"/>
      <c r="M77" s="27"/>
      <c r="N77" s="32"/>
      <c r="O77" s="28"/>
      <c r="P77" s="27"/>
      <c r="Q77" s="32"/>
      <c r="R77" s="33"/>
    </row>
    <row r="78" spans="3:18" s="4" customFormat="1" ht="19.7" customHeight="1">
      <c r="C78" s="28"/>
      <c r="D78" s="28"/>
      <c r="E78" s="28"/>
      <c r="F78" s="27"/>
      <c r="G78" s="27"/>
      <c r="H78" s="27"/>
      <c r="I78" s="31"/>
      <c r="J78" s="217"/>
      <c r="K78" s="27"/>
      <c r="L78" s="27"/>
      <c r="M78" s="27"/>
      <c r="N78" s="32"/>
      <c r="O78" s="28"/>
      <c r="P78" s="27"/>
      <c r="Q78" s="32"/>
      <c r="R78" s="33"/>
    </row>
    <row r="79" spans="3:18" s="4" customFormat="1" ht="19.7" customHeight="1">
      <c r="C79" s="28"/>
      <c r="D79" s="28"/>
      <c r="E79" s="28"/>
      <c r="F79" s="27"/>
      <c r="G79" s="27"/>
      <c r="H79" s="27"/>
      <c r="I79" s="31"/>
      <c r="J79" s="217"/>
      <c r="K79" s="27"/>
      <c r="L79" s="27"/>
      <c r="M79" s="27"/>
      <c r="N79" s="32"/>
      <c r="O79" s="28"/>
      <c r="P79" s="27"/>
      <c r="Q79" s="32"/>
      <c r="R79" s="33"/>
    </row>
    <row r="80" spans="3:18" s="4" customFormat="1" ht="19.7" customHeight="1">
      <c r="C80" s="28"/>
      <c r="D80" s="28"/>
      <c r="E80" s="28"/>
      <c r="F80" s="27"/>
      <c r="G80" s="27"/>
      <c r="H80" s="27"/>
      <c r="I80" s="31"/>
      <c r="J80" s="217"/>
      <c r="K80" s="27"/>
      <c r="L80" s="27"/>
      <c r="M80" s="27"/>
      <c r="N80" s="32"/>
      <c r="O80" s="28"/>
      <c r="P80" s="27"/>
      <c r="Q80" s="32"/>
      <c r="R80" s="33"/>
    </row>
    <row r="81" spans="3:18" s="4" customFormat="1" ht="19.7" customHeight="1">
      <c r="C81" s="28"/>
      <c r="D81" s="28"/>
      <c r="E81" s="28"/>
      <c r="F81" s="27"/>
      <c r="G81" s="27"/>
      <c r="H81" s="27"/>
      <c r="I81" s="31"/>
      <c r="J81" s="217"/>
      <c r="K81" s="27"/>
      <c r="L81" s="27"/>
      <c r="M81" s="27"/>
      <c r="N81" s="32"/>
      <c r="O81" s="28"/>
      <c r="P81" s="27"/>
      <c r="Q81" s="32"/>
      <c r="R81" s="33"/>
    </row>
    <row r="82" spans="3:18" s="4" customFormat="1" ht="19.7" customHeight="1">
      <c r="C82" s="28"/>
      <c r="D82" s="28"/>
      <c r="E82" s="28"/>
      <c r="F82" s="27"/>
      <c r="G82" s="27"/>
      <c r="H82" s="27"/>
      <c r="I82" s="31"/>
      <c r="J82" s="217"/>
      <c r="K82" s="27"/>
      <c r="L82" s="27"/>
      <c r="M82" s="27"/>
      <c r="N82" s="32"/>
      <c r="O82" s="28"/>
      <c r="P82" s="27"/>
      <c r="Q82" s="32"/>
      <c r="R82" s="33"/>
    </row>
    <row r="83" spans="3:18" s="4" customFormat="1" ht="19.7" customHeight="1">
      <c r="C83" s="28"/>
      <c r="D83" s="28"/>
      <c r="E83" s="28"/>
      <c r="F83" s="27"/>
      <c r="G83" s="27"/>
      <c r="H83" s="27"/>
      <c r="I83" s="31"/>
      <c r="J83" s="217"/>
      <c r="K83" s="27"/>
      <c r="L83" s="27"/>
      <c r="M83" s="27"/>
      <c r="N83" s="32"/>
      <c r="O83" s="28"/>
      <c r="P83" s="27"/>
      <c r="Q83" s="32"/>
      <c r="R83" s="33"/>
    </row>
    <row r="84" spans="3:18" s="4" customFormat="1" ht="19.7" customHeight="1">
      <c r="C84" s="28"/>
      <c r="D84" s="28"/>
      <c r="E84" s="28"/>
      <c r="F84" s="27"/>
      <c r="G84" s="27"/>
      <c r="H84" s="27"/>
      <c r="I84" s="31"/>
      <c r="J84" s="217"/>
      <c r="K84" s="27"/>
      <c r="L84" s="27"/>
      <c r="M84" s="27"/>
      <c r="N84" s="32"/>
      <c r="O84" s="28"/>
      <c r="P84" s="27"/>
      <c r="Q84" s="32"/>
      <c r="R84" s="33"/>
    </row>
    <row r="85" spans="3:18" s="4" customFormat="1" ht="19.7" customHeight="1">
      <c r="C85" s="28"/>
      <c r="D85" s="28"/>
      <c r="E85" s="28"/>
      <c r="F85" s="27"/>
      <c r="G85" s="27"/>
      <c r="H85" s="27"/>
      <c r="I85" s="31"/>
      <c r="J85" s="217"/>
      <c r="K85" s="27"/>
      <c r="L85" s="27"/>
      <c r="M85" s="27"/>
      <c r="N85" s="32"/>
      <c r="O85" s="28"/>
      <c r="P85" s="27"/>
      <c r="Q85" s="32"/>
      <c r="R85" s="33"/>
    </row>
    <row r="86" spans="3:18" s="4" customFormat="1" ht="19.7" customHeight="1">
      <c r="C86" s="28"/>
      <c r="D86" s="28"/>
      <c r="E86" s="28"/>
      <c r="F86" s="27"/>
      <c r="G86" s="27"/>
      <c r="H86" s="27"/>
      <c r="I86" s="31"/>
      <c r="J86" s="217"/>
      <c r="K86" s="27"/>
      <c r="L86" s="27"/>
      <c r="M86" s="27"/>
      <c r="N86" s="32"/>
      <c r="O86" s="28"/>
      <c r="P86" s="27"/>
      <c r="Q86" s="32"/>
      <c r="R86" s="33"/>
    </row>
    <row r="87" spans="3:18" s="4" customFormat="1" ht="19.7" customHeight="1">
      <c r="C87" s="28"/>
      <c r="D87" s="28"/>
      <c r="E87" s="28"/>
      <c r="F87" s="27"/>
      <c r="G87" s="27"/>
      <c r="H87" s="27"/>
      <c r="I87" s="31"/>
      <c r="J87" s="217"/>
      <c r="K87" s="27"/>
      <c r="L87" s="27"/>
      <c r="M87" s="27"/>
      <c r="N87" s="32"/>
      <c r="O87" s="28"/>
      <c r="P87" s="27"/>
      <c r="Q87" s="32"/>
      <c r="R87" s="33"/>
    </row>
    <row r="88" spans="3:18" s="4" customFormat="1" ht="19.7" customHeight="1">
      <c r="C88" s="28"/>
      <c r="D88" s="28"/>
      <c r="E88" s="28"/>
      <c r="F88" s="27"/>
      <c r="G88" s="27"/>
      <c r="H88" s="27"/>
      <c r="I88" s="31"/>
      <c r="J88" s="217"/>
      <c r="K88" s="27"/>
      <c r="L88" s="27"/>
      <c r="M88" s="27"/>
      <c r="N88" s="32"/>
      <c r="O88" s="28"/>
      <c r="P88" s="27"/>
      <c r="Q88" s="32"/>
      <c r="R88" s="33"/>
    </row>
    <row r="89" spans="3:18" s="4" customFormat="1" ht="19.7" customHeight="1">
      <c r="C89" s="28"/>
      <c r="D89" s="28"/>
      <c r="E89" s="28"/>
      <c r="F89" s="27"/>
      <c r="G89" s="27"/>
      <c r="H89" s="27"/>
      <c r="I89" s="31"/>
      <c r="J89" s="217"/>
      <c r="K89" s="27"/>
      <c r="L89" s="27"/>
      <c r="M89" s="27"/>
      <c r="N89" s="32"/>
      <c r="O89" s="28"/>
      <c r="P89" s="27"/>
      <c r="Q89" s="32"/>
      <c r="R89" s="33"/>
    </row>
    <row r="90" spans="3:18" s="4" customFormat="1" ht="19.7" customHeight="1">
      <c r="C90" s="28"/>
      <c r="D90" s="28"/>
      <c r="E90" s="28"/>
      <c r="F90" s="27"/>
      <c r="G90" s="27"/>
      <c r="H90" s="27"/>
      <c r="I90" s="31"/>
      <c r="J90" s="217"/>
      <c r="K90" s="27"/>
      <c r="L90" s="27"/>
      <c r="M90" s="27"/>
      <c r="N90" s="32"/>
      <c r="O90" s="28"/>
      <c r="P90" s="27"/>
      <c r="Q90" s="32"/>
      <c r="R90" s="33"/>
    </row>
    <row r="91" spans="3:18" s="4" customFormat="1" ht="19.7" customHeight="1">
      <c r="C91" s="28"/>
      <c r="D91" s="28"/>
      <c r="E91" s="28"/>
      <c r="F91" s="27"/>
      <c r="G91" s="27"/>
      <c r="H91" s="27"/>
      <c r="I91" s="31"/>
      <c r="J91" s="217"/>
      <c r="K91" s="27"/>
      <c r="L91" s="27"/>
      <c r="M91" s="27"/>
      <c r="N91" s="32"/>
      <c r="O91" s="28"/>
      <c r="P91" s="27"/>
      <c r="Q91" s="32"/>
      <c r="R91" s="33"/>
    </row>
    <row r="92" spans="3:18" s="4" customFormat="1" ht="19.7" customHeight="1">
      <c r="C92" s="28"/>
      <c r="D92" s="28"/>
      <c r="E92" s="28"/>
      <c r="F92" s="27"/>
      <c r="G92" s="27"/>
      <c r="H92" s="27"/>
      <c r="I92" s="31"/>
      <c r="J92" s="217"/>
      <c r="K92" s="27"/>
      <c r="L92" s="27"/>
      <c r="M92" s="27"/>
      <c r="N92" s="32"/>
      <c r="O92" s="28"/>
      <c r="P92" s="27"/>
      <c r="Q92" s="32"/>
      <c r="R92" s="33"/>
    </row>
    <row r="93" spans="3:18" s="4" customFormat="1" ht="19.7" customHeight="1">
      <c r="C93" s="28"/>
      <c r="D93" s="28"/>
      <c r="E93" s="28"/>
      <c r="F93" s="27"/>
      <c r="G93" s="27"/>
      <c r="H93" s="27"/>
      <c r="I93" s="31"/>
      <c r="J93" s="217"/>
      <c r="K93" s="27"/>
      <c r="L93" s="27"/>
      <c r="M93" s="27"/>
      <c r="N93" s="32"/>
      <c r="O93" s="28"/>
      <c r="P93" s="27"/>
      <c r="Q93" s="32"/>
      <c r="R93" s="33"/>
    </row>
    <row r="94" spans="3:18" s="4" customFormat="1" ht="19.7" customHeight="1">
      <c r="C94" s="28"/>
      <c r="D94" s="131"/>
      <c r="E94" s="131"/>
      <c r="F94" s="73"/>
      <c r="G94" s="199"/>
      <c r="H94" s="27"/>
      <c r="I94" s="77"/>
      <c r="J94" s="217"/>
      <c r="K94" s="166"/>
      <c r="L94" s="27"/>
      <c r="M94" s="73"/>
      <c r="N94" s="32"/>
      <c r="O94" s="28"/>
      <c r="P94" s="27"/>
      <c r="Q94" s="32"/>
      <c r="R94" s="33"/>
    </row>
    <row r="95" spans="3:18" s="4" customFormat="1" ht="19.7" customHeight="1">
      <c r="C95" s="28"/>
      <c r="D95" s="28"/>
      <c r="E95" s="131"/>
      <c r="F95" s="73"/>
      <c r="G95" s="199"/>
      <c r="H95" s="27"/>
      <c r="I95" s="77"/>
      <c r="J95" s="217"/>
      <c r="K95" s="166"/>
      <c r="L95" s="27"/>
      <c r="M95" s="73"/>
      <c r="N95" s="32"/>
      <c r="O95" s="28"/>
      <c r="P95" s="27"/>
      <c r="Q95" s="32"/>
      <c r="R95" s="33"/>
    </row>
    <row r="96" spans="3:18" s="4" customFormat="1" ht="19.7" customHeight="1">
      <c r="C96" s="28"/>
      <c r="D96" s="28"/>
      <c r="E96" s="131"/>
      <c r="F96" s="73"/>
      <c r="G96" s="199"/>
      <c r="H96" s="27"/>
      <c r="I96" s="77"/>
      <c r="J96" s="217"/>
      <c r="K96" s="166"/>
      <c r="L96" s="27"/>
      <c r="M96" s="73"/>
      <c r="N96" s="32"/>
      <c r="O96" s="28"/>
      <c r="P96" s="27"/>
      <c r="Q96" s="32"/>
      <c r="R96" s="33"/>
    </row>
    <row r="97" spans="3:18" s="4" customFormat="1" ht="19.7" customHeight="1">
      <c r="C97" s="28"/>
      <c r="D97" s="28"/>
      <c r="E97" s="131"/>
      <c r="F97" s="73"/>
      <c r="G97" s="199"/>
      <c r="H97" s="27"/>
      <c r="I97" s="77"/>
      <c r="J97" s="217"/>
      <c r="K97" s="166"/>
      <c r="L97" s="27"/>
      <c r="M97" s="73"/>
      <c r="N97" s="32"/>
      <c r="O97" s="28"/>
      <c r="P97" s="27"/>
      <c r="Q97" s="32"/>
      <c r="R97" s="33"/>
    </row>
    <row r="98" spans="3:18" s="4" customFormat="1" ht="19.7" customHeight="1">
      <c r="C98" s="28"/>
      <c r="D98" s="28"/>
      <c r="E98" s="131"/>
      <c r="F98" s="73"/>
      <c r="G98" s="199"/>
      <c r="H98" s="27"/>
      <c r="I98" s="77"/>
      <c r="J98" s="217"/>
      <c r="K98" s="166"/>
      <c r="L98" s="27"/>
      <c r="M98" s="73"/>
      <c r="N98" s="32"/>
      <c r="O98" s="28"/>
      <c r="P98" s="27"/>
      <c r="Q98" s="32"/>
      <c r="R98" s="33"/>
    </row>
    <row r="99" spans="3:18" s="4" customFormat="1" ht="19.7" customHeight="1">
      <c r="C99" s="28"/>
      <c r="D99" s="28"/>
      <c r="E99" s="131"/>
      <c r="F99" s="73"/>
      <c r="G99" s="199"/>
      <c r="H99" s="27"/>
      <c r="I99" s="77"/>
      <c r="J99" s="217"/>
      <c r="K99" s="166"/>
      <c r="L99" s="27"/>
      <c r="M99" s="73"/>
      <c r="N99" s="32"/>
      <c r="O99" s="28"/>
      <c r="P99" s="27"/>
      <c r="Q99" s="32"/>
      <c r="R99" s="33"/>
    </row>
    <row r="100" spans="3:18" s="4" customFormat="1" ht="19.350000000000001" customHeight="1">
      <c r="C100" s="28"/>
      <c r="D100" s="131"/>
      <c r="E100" s="131"/>
      <c r="F100" s="73"/>
      <c r="G100" s="199"/>
      <c r="H100" s="27"/>
      <c r="I100" s="77"/>
      <c r="J100" s="217"/>
      <c r="K100" s="166"/>
      <c r="L100" s="27"/>
      <c r="M100" s="73"/>
      <c r="N100" s="32"/>
      <c r="O100" s="28"/>
      <c r="P100" s="27"/>
      <c r="Q100" s="32"/>
      <c r="R100" s="33"/>
    </row>
    <row r="101" spans="3:18" s="4" customFormat="1" ht="19.350000000000001" customHeight="1">
      <c r="C101" s="28"/>
      <c r="D101" s="131"/>
      <c r="E101" s="131"/>
      <c r="F101" s="156"/>
      <c r="G101" s="199"/>
      <c r="H101" s="27"/>
      <c r="I101" s="77"/>
      <c r="J101" s="217"/>
      <c r="K101" s="166"/>
      <c r="L101" s="27"/>
      <c r="M101" s="73"/>
      <c r="N101" s="32"/>
      <c r="O101" s="28"/>
      <c r="P101" s="27"/>
      <c r="Q101" s="32"/>
      <c r="R101" s="33"/>
    </row>
    <row r="102" spans="3:18" s="4" customFormat="1" ht="19.350000000000001" customHeight="1">
      <c r="C102" s="28"/>
      <c r="D102" s="131"/>
      <c r="E102" s="131"/>
      <c r="F102" s="264"/>
      <c r="G102" s="199"/>
      <c r="H102" s="27"/>
      <c r="I102" s="77"/>
      <c r="J102" s="217"/>
      <c r="K102" s="166"/>
      <c r="L102" s="27"/>
      <c r="M102" s="73"/>
      <c r="N102" s="32"/>
      <c r="O102" s="28"/>
      <c r="P102" s="27"/>
      <c r="Q102" s="32"/>
      <c r="R102" s="33"/>
    </row>
    <row r="103" spans="3:18" s="4" customFormat="1" ht="19.7" customHeight="1">
      <c r="C103" s="28"/>
      <c r="D103" s="131"/>
      <c r="E103" s="131"/>
      <c r="F103" s="264"/>
      <c r="G103" s="199"/>
      <c r="H103" s="27"/>
      <c r="I103" s="77"/>
      <c r="J103" s="217"/>
      <c r="K103" s="166"/>
      <c r="L103" s="27"/>
      <c r="M103" s="73"/>
      <c r="N103" s="32"/>
      <c r="O103" s="28"/>
      <c r="P103" s="27"/>
      <c r="Q103" s="32"/>
      <c r="R103" s="33"/>
    </row>
    <row r="104" spans="3:18" s="4" customFormat="1" ht="19.7" customHeight="1">
      <c r="C104" s="28"/>
      <c r="D104" s="131"/>
      <c r="E104" s="131"/>
      <c r="F104" s="264"/>
      <c r="G104" s="199"/>
      <c r="H104" s="27"/>
      <c r="I104" s="77"/>
      <c r="J104" s="217"/>
      <c r="K104" s="166"/>
      <c r="L104" s="27"/>
      <c r="M104" s="73"/>
      <c r="N104" s="32"/>
      <c r="O104" s="28"/>
      <c r="P104" s="27"/>
      <c r="Q104" s="32"/>
      <c r="R104" s="33"/>
    </row>
    <row r="105" spans="3:18" s="4" customFormat="1" ht="19.7" customHeight="1">
      <c r="C105" s="28"/>
      <c r="D105" s="131"/>
      <c r="E105" s="131"/>
      <c r="F105" s="264"/>
      <c r="G105" s="199"/>
      <c r="H105" s="27"/>
      <c r="I105" s="77"/>
      <c r="J105" s="217"/>
      <c r="K105" s="166"/>
      <c r="L105" s="27"/>
      <c r="M105" s="73"/>
      <c r="N105" s="32"/>
      <c r="O105" s="28"/>
      <c r="P105" s="27"/>
      <c r="Q105" s="32"/>
      <c r="R105" s="33"/>
    </row>
    <row r="106" spans="3:18" s="4" customFormat="1" ht="19.7" customHeight="1">
      <c r="C106" s="28"/>
      <c r="D106" s="131"/>
      <c r="E106" s="131"/>
      <c r="F106" s="264"/>
      <c r="G106" s="199"/>
      <c r="H106" s="27"/>
      <c r="I106" s="77"/>
      <c r="J106" s="217"/>
      <c r="K106" s="166"/>
      <c r="L106" s="27"/>
      <c r="M106" s="73"/>
      <c r="N106" s="32"/>
      <c r="O106" s="28"/>
      <c r="P106" s="27"/>
      <c r="Q106" s="32"/>
      <c r="R106" s="33"/>
    </row>
    <row r="107" spans="3:18" s="4" customFormat="1" ht="19.7" customHeight="1">
      <c r="C107" s="28"/>
      <c r="D107" s="131"/>
      <c r="E107" s="131"/>
      <c r="F107" s="264"/>
      <c r="G107" s="199"/>
      <c r="H107" s="27"/>
      <c r="I107" s="77"/>
      <c r="J107" s="217"/>
      <c r="K107" s="166"/>
      <c r="L107" s="27"/>
      <c r="M107" s="73"/>
      <c r="N107" s="32"/>
      <c r="O107" s="28"/>
      <c r="P107" s="27"/>
      <c r="Q107" s="32"/>
      <c r="R107" s="33"/>
    </row>
    <row r="108" spans="3:18" s="4" customFormat="1" ht="19.7" customHeight="1">
      <c r="C108" s="28"/>
      <c r="D108" s="28"/>
      <c r="E108" s="28"/>
      <c r="F108" s="73"/>
      <c r="G108" s="27"/>
      <c r="H108" s="77"/>
      <c r="I108" s="44"/>
      <c r="J108" s="377"/>
      <c r="K108" s="682"/>
      <c r="L108" s="27"/>
      <c r="M108" s="73"/>
      <c r="N108" s="32"/>
      <c r="O108" s="28"/>
      <c r="P108" s="27"/>
      <c r="Q108" s="32"/>
      <c r="R108" s="33"/>
    </row>
    <row r="109" spans="3:18" s="4" customFormat="1" ht="19.7" customHeight="1">
      <c r="C109" s="28"/>
      <c r="D109" s="28"/>
      <c r="E109" s="28"/>
      <c r="F109" s="73"/>
      <c r="G109" s="27"/>
      <c r="H109" s="77"/>
      <c r="I109" s="1323"/>
      <c r="J109" s="517"/>
      <c r="K109" s="682"/>
      <c r="L109" s="27"/>
      <c r="M109" s="73"/>
      <c r="N109" s="32"/>
      <c r="O109" s="28"/>
      <c r="P109" s="27"/>
      <c r="Q109" s="32"/>
      <c r="R109" s="33"/>
    </row>
    <row r="110" spans="3:18" s="4" customFormat="1" ht="19.7" customHeight="1">
      <c r="C110" s="28"/>
      <c r="D110" s="131"/>
      <c r="E110" s="131"/>
      <c r="F110" s="1324"/>
      <c r="G110" s="199"/>
      <c r="H110" s="27"/>
      <c r="I110" s="77"/>
      <c r="J110" s="217"/>
      <c r="K110" s="166"/>
      <c r="L110" s="27"/>
      <c r="M110" s="73"/>
      <c r="N110" s="32"/>
      <c r="O110" s="28"/>
      <c r="P110" s="27"/>
      <c r="Q110" s="32"/>
      <c r="R110" s="33"/>
    </row>
    <row r="111" spans="3:18" s="4" customFormat="1" ht="19.7" customHeight="1">
      <c r="C111" s="28"/>
      <c r="D111" s="131"/>
      <c r="E111" s="131"/>
      <c r="F111" s="264"/>
      <c r="G111" s="199"/>
      <c r="H111" s="27"/>
      <c r="I111" s="77"/>
      <c r="J111" s="217"/>
      <c r="K111" s="166"/>
      <c r="L111" s="27"/>
      <c r="M111" s="73"/>
      <c r="N111" s="32"/>
      <c r="O111" s="28"/>
      <c r="P111" s="27"/>
      <c r="Q111" s="32"/>
      <c r="R111" s="33"/>
    </row>
    <row r="112" spans="3:18" s="4" customFormat="1" ht="19.7" customHeight="1">
      <c r="C112" s="28"/>
      <c r="D112" s="131"/>
      <c r="E112" s="131"/>
      <c r="F112" s="264"/>
      <c r="G112" s="199"/>
      <c r="H112" s="27"/>
      <c r="I112" s="77"/>
      <c r="J112" s="217"/>
      <c r="K112" s="166"/>
      <c r="L112" s="27"/>
      <c r="M112" s="73"/>
      <c r="N112" s="32"/>
      <c r="O112" s="28"/>
      <c r="P112" s="27"/>
      <c r="Q112" s="32"/>
      <c r="R112" s="33"/>
    </row>
    <row r="113" spans="3:18" s="4" customFormat="1" ht="19.7" customHeight="1">
      <c r="C113" s="28"/>
      <c r="D113" s="131"/>
      <c r="E113" s="131"/>
      <c r="F113" s="264"/>
      <c r="G113" s="199"/>
      <c r="H113" s="27"/>
      <c r="I113" s="77"/>
      <c r="J113" s="217"/>
      <c r="K113" s="166"/>
      <c r="L113" s="27"/>
      <c r="M113" s="73"/>
      <c r="N113" s="32"/>
      <c r="O113" s="28"/>
      <c r="P113" s="27"/>
      <c r="Q113" s="32"/>
      <c r="R113" s="33"/>
    </row>
    <row r="114" spans="3:18" s="4" customFormat="1" ht="19.7" customHeight="1">
      <c r="C114" s="28"/>
      <c r="D114" s="131"/>
      <c r="E114" s="131"/>
      <c r="F114" s="264"/>
      <c r="G114" s="199"/>
      <c r="H114" s="27"/>
      <c r="I114" s="77"/>
      <c r="J114" s="217"/>
      <c r="K114" s="166"/>
      <c r="L114" s="27"/>
      <c r="M114" s="73"/>
      <c r="N114" s="32"/>
      <c r="O114" s="28"/>
      <c r="P114" s="27"/>
      <c r="Q114" s="32"/>
      <c r="R114" s="33"/>
    </row>
    <row r="115" spans="3:18" s="4" customFormat="1" ht="19.7" customHeight="1">
      <c r="C115" s="28"/>
      <c r="D115" s="131"/>
      <c r="E115" s="131"/>
      <c r="F115" s="264"/>
      <c r="G115" s="199"/>
      <c r="H115" s="27"/>
      <c r="I115" s="77"/>
      <c r="J115" s="217"/>
      <c r="K115" s="166"/>
      <c r="L115" s="27"/>
      <c r="M115" s="73"/>
      <c r="N115" s="32"/>
      <c r="O115" s="28"/>
      <c r="P115" s="27"/>
      <c r="Q115" s="32"/>
      <c r="R115" s="33"/>
    </row>
    <row r="116" spans="3:18" s="4" customFormat="1" ht="19.7" customHeight="1">
      <c r="C116" s="28"/>
      <c r="D116" s="131"/>
      <c r="E116" s="131"/>
      <c r="F116" s="264"/>
      <c r="G116" s="199"/>
      <c r="H116" s="27"/>
      <c r="I116" s="77"/>
      <c r="J116" s="217"/>
      <c r="K116" s="166"/>
      <c r="L116" s="27"/>
      <c r="M116" s="73"/>
      <c r="N116" s="32"/>
      <c r="O116" s="28"/>
      <c r="P116" s="27"/>
      <c r="Q116" s="32"/>
      <c r="R116" s="33"/>
    </row>
    <row r="117" spans="3:18" s="4" customFormat="1" ht="19.7" customHeight="1">
      <c r="C117" s="28"/>
      <c r="D117" s="131"/>
      <c r="E117" s="131"/>
      <c r="F117" s="264"/>
      <c r="G117" s="199"/>
      <c r="H117" s="27"/>
      <c r="I117" s="77"/>
      <c r="J117" s="217"/>
      <c r="K117" s="166"/>
      <c r="L117" s="27"/>
      <c r="M117" s="73"/>
      <c r="N117" s="32"/>
      <c r="O117" s="28"/>
      <c r="P117" s="27"/>
      <c r="Q117" s="32"/>
      <c r="R117" s="33"/>
    </row>
    <row r="118" spans="3:18" s="4" customFormat="1" ht="19.7" customHeight="1">
      <c r="C118" s="28"/>
      <c r="D118" s="131"/>
      <c r="E118" s="131"/>
      <c r="F118" s="264"/>
      <c r="G118" s="199"/>
      <c r="H118" s="27"/>
      <c r="I118" s="77"/>
      <c r="J118" s="217"/>
      <c r="K118" s="166"/>
      <c r="L118" s="27"/>
      <c r="M118" s="73"/>
      <c r="N118" s="32"/>
      <c r="O118" s="28"/>
      <c r="P118" s="27"/>
      <c r="Q118" s="32"/>
      <c r="R118" s="33"/>
    </row>
    <row r="119" spans="3:18" s="4" customFormat="1" ht="19.7" customHeight="1">
      <c r="C119" s="28"/>
      <c r="D119" s="131"/>
      <c r="E119" s="131"/>
      <c r="F119" s="264"/>
      <c r="G119" s="199"/>
      <c r="H119" s="27"/>
      <c r="I119" s="77"/>
      <c r="J119" s="217"/>
      <c r="K119" s="166"/>
      <c r="L119" s="27"/>
      <c r="M119" s="73"/>
      <c r="N119" s="32"/>
      <c r="O119" s="28"/>
      <c r="P119" s="27"/>
      <c r="Q119" s="32"/>
      <c r="R119" s="33"/>
    </row>
    <row r="120" spans="3:18" s="4" customFormat="1" ht="19.7" customHeight="1">
      <c r="C120" s="28"/>
      <c r="D120" s="131"/>
      <c r="E120" s="131"/>
      <c r="F120" s="264"/>
      <c r="G120" s="199"/>
      <c r="H120" s="27"/>
      <c r="I120" s="77"/>
      <c r="J120" s="217"/>
      <c r="K120" s="166"/>
      <c r="L120" s="27"/>
      <c r="M120" s="73"/>
      <c r="N120" s="32"/>
      <c r="O120" s="28"/>
      <c r="P120" s="27"/>
      <c r="Q120" s="32"/>
      <c r="R120" s="33"/>
    </row>
    <row r="121" spans="3:18" s="4" customFormat="1" ht="19.7" customHeight="1">
      <c r="C121" s="28"/>
      <c r="D121" s="131"/>
      <c r="E121" s="131"/>
      <c r="F121" s="264"/>
      <c r="G121" s="199"/>
      <c r="H121" s="27"/>
      <c r="I121" s="77"/>
      <c r="J121" s="217"/>
      <c r="K121" s="166"/>
      <c r="L121" s="27"/>
      <c r="M121" s="73"/>
      <c r="N121" s="32"/>
      <c r="O121" s="28"/>
      <c r="P121" s="27"/>
      <c r="Q121" s="32"/>
      <c r="R121" s="33"/>
    </row>
    <row r="122" spans="3:18" s="4" customFormat="1" ht="19.7" customHeight="1">
      <c r="C122" s="28"/>
      <c r="D122" s="131"/>
      <c r="E122" s="131"/>
      <c r="F122" s="264"/>
      <c r="G122" s="199"/>
      <c r="H122" s="27"/>
      <c r="I122" s="77"/>
      <c r="J122" s="217"/>
      <c r="K122" s="166"/>
      <c r="L122" s="27"/>
      <c r="M122" s="73"/>
      <c r="N122" s="32"/>
      <c r="O122" s="28"/>
      <c r="P122" s="27"/>
      <c r="Q122" s="32"/>
      <c r="R122" s="33"/>
    </row>
    <row r="123" spans="3:18" s="4" customFormat="1" ht="19.7" customHeight="1">
      <c r="C123" s="28"/>
      <c r="D123" s="131"/>
      <c r="E123" s="131"/>
      <c r="F123" s="264"/>
      <c r="G123" s="199"/>
      <c r="H123" s="27"/>
      <c r="I123" s="77"/>
      <c r="J123" s="217"/>
      <c r="K123" s="166"/>
      <c r="L123" s="27"/>
      <c r="M123" s="73"/>
      <c r="N123" s="32"/>
      <c r="O123" s="28"/>
      <c r="P123" s="27"/>
      <c r="Q123" s="32"/>
      <c r="R123" s="33"/>
    </row>
    <row r="124" spans="3:18" s="4" customFormat="1" ht="19.7" customHeight="1">
      <c r="C124" s="28"/>
      <c r="D124" s="131"/>
      <c r="E124" s="131"/>
      <c r="F124" s="264"/>
      <c r="G124" s="199"/>
      <c r="H124" s="27"/>
      <c r="I124" s="77"/>
      <c r="J124" s="217"/>
      <c r="K124" s="166"/>
      <c r="L124" s="27"/>
      <c r="M124" s="73"/>
      <c r="N124" s="32"/>
      <c r="O124" s="28"/>
      <c r="P124" s="27"/>
      <c r="Q124" s="32"/>
      <c r="R124" s="33"/>
    </row>
    <row r="125" spans="3:18" s="4" customFormat="1" ht="19.7" customHeight="1">
      <c r="C125" s="28"/>
      <c r="D125" s="131"/>
      <c r="E125" s="131"/>
      <c r="F125" s="264"/>
      <c r="G125" s="199"/>
      <c r="H125" s="27"/>
      <c r="I125" s="77"/>
      <c r="J125" s="217"/>
      <c r="K125" s="166"/>
      <c r="L125" s="27"/>
      <c r="M125" s="73"/>
      <c r="N125" s="32"/>
      <c r="O125" s="28"/>
      <c r="P125" s="27"/>
      <c r="Q125" s="32"/>
      <c r="R125" s="33"/>
    </row>
    <row r="126" spans="3:18" s="4" customFormat="1" ht="19.7" customHeight="1">
      <c r="C126" s="28"/>
      <c r="D126" s="131"/>
      <c r="E126" s="131"/>
      <c r="F126" s="264"/>
      <c r="G126" s="199"/>
      <c r="H126" s="27"/>
      <c r="I126" s="77"/>
      <c r="J126" s="217"/>
      <c r="K126" s="166"/>
      <c r="L126" s="27"/>
      <c r="M126" s="73"/>
      <c r="N126" s="32"/>
      <c r="O126" s="28"/>
      <c r="P126" s="27"/>
      <c r="Q126" s="32"/>
      <c r="R126" s="33"/>
    </row>
    <row r="127" spans="3:18" s="4" customFormat="1" ht="19.7" customHeight="1">
      <c r="C127" s="28"/>
      <c r="D127" s="131"/>
      <c r="E127" s="131"/>
      <c r="F127" s="264"/>
      <c r="G127" s="199"/>
      <c r="H127" s="27"/>
      <c r="I127" s="77"/>
      <c r="J127" s="217"/>
      <c r="K127" s="166"/>
      <c r="L127" s="27"/>
      <c r="M127" s="73"/>
      <c r="N127" s="32"/>
      <c r="O127" s="28"/>
      <c r="P127" s="27"/>
      <c r="Q127" s="32"/>
      <c r="R127" s="33"/>
    </row>
    <row r="128" spans="3:18" s="4" customFormat="1" ht="19.7" customHeight="1">
      <c r="C128" s="28"/>
      <c r="D128" s="131"/>
      <c r="E128" s="131"/>
      <c r="F128" s="264"/>
      <c r="G128" s="199"/>
      <c r="H128" s="27"/>
      <c r="I128" s="77"/>
      <c r="J128" s="217"/>
      <c r="K128" s="166"/>
      <c r="L128" s="27"/>
      <c r="M128" s="73"/>
      <c r="N128" s="32"/>
      <c r="O128" s="28"/>
      <c r="P128" s="27"/>
      <c r="Q128" s="32"/>
      <c r="R128" s="33"/>
    </row>
    <row r="129" spans="3:18" s="4" customFormat="1" ht="19.7" customHeight="1">
      <c r="C129" s="28"/>
      <c r="D129" s="131"/>
      <c r="E129" s="131"/>
      <c r="F129" s="264"/>
      <c r="G129" s="199"/>
      <c r="H129" s="27"/>
      <c r="I129" s="77"/>
      <c r="J129" s="217"/>
      <c r="K129" s="166"/>
      <c r="L129" s="27"/>
      <c r="M129" s="73"/>
      <c r="N129" s="32"/>
      <c r="O129" s="28"/>
      <c r="P129" s="27"/>
      <c r="Q129" s="32"/>
      <c r="R129" s="33"/>
    </row>
    <row r="130" spans="3:18" s="4" customFormat="1" ht="19.7" customHeight="1">
      <c r="C130" s="28"/>
      <c r="D130" s="131"/>
      <c r="E130" s="131"/>
      <c r="F130" s="264"/>
      <c r="G130" s="199"/>
      <c r="H130" s="27"/>
      <c r="I130" s="77"/>
      <c r="J130" s="217"/>
      <c r="K130" s="166"/>
      <c r="L130" s="27"/>
      <c r="M130" s="73"/>
      <c r="N130" s="32"/>
      <c r="O130" s="28"/>
      <c r="P130" s="27"/>
      <c r="Q130" s="32"/>
      <c r="R130" s="33"/>
    </row>
    <row r="131" spans="3:18" s="4" customFormat="1" ht="19.7" customHeight="1">
      <c r="C131" s="28"/>
      <c r="D131" s="131"/>
      <c r="E131" s="131"/>
      <c r="F131" s="264"/>
      <c r="G131" s="199"/>
      <c r="H131" s="27"/>
      <c r="I131" s="77"/>
      <c r="J131" s="217"/>
      <c r="K131" s="1325"/>
      <c r="L131" s="27"/>
      <c r="M131" s="73"/>
      <c r="N131" s="32"/>
      <c r="O131" s="28"/>
      <c r="P131" s="27"/>
      <c r="Q131" s="32"/>
      <c r="R131" s="33"/>
    </row>
    <row r="132" spans="3:18" s="4" customFormat="1" ht="19.7" customHeight="1">
      <c r="C132" s="28"/>
      <c r="D132" s="131"/>
      <c r="E132" s="131"/>
      <c r="F132" s="264"/>
      <c r="G132" s="199"/>
      <c r="H132" s="27"/>
      <c r="I132" s="77"/>
      <c r="J132" s="217"/>
      <c r="K132" s="166"/>
      <c r="L132" s="27"/>
      <c r="M132" s="73"/>
      <c r="N132" s="32"/>
      <c r="O132" s="28"/>
      <c r="P132" s="27"/>
      <c r="Q132" s="32"/>
      <c r="R132" s="33"/>
    </row>
    <row r="133" spans="3:18" s="4" customFormat="1" ht="19.7" customHeight="1">
      <c r="C133" s="28"/>
      <c r="D133" s="131"/>
      <c r="E133" s="131"/>
      <c r="F133" s="264"/>
      <c r="G133" s="199"/>
      <c r="H133" s="27"/>
      <c r="I133" s="77"/>
      <c r="J133" s="217"/>
      <c r="K133" s="166"/>
      <c r="L133" s="27"/>
      <c r="M133" s="73"/>
      <c r="N133" s="32"/>
      <c r="O133" s="28"/>
      <c r="P133" s="27"/>
      <c r="Q133" s="32"/>
      <c r="R133" s="33"/>
    </row>
    <row r="134" spans="3:18" s="4" customFormat="1" ht="19.7" customHeight="1">
      <c r="C134" s="28"/>
      <c r="D134" s="131"/>
      <c r="E134" s="131"/>
      <c r="F134" s="264"/>
      <c r="G134" s="199"/>
      <c r="H134" s="27"/>
      <c r="I134" s="77"/>
      <c r="J134" s="217"/>
      <c r="K134" s="166"/>
      <c r="L134" s="27"/>
      <c r="M134" s="73"/>
      <c r="N134" s="32"/>
      <c r="O134" s="28"/>
      <c r="P134" s="27"/>
      <c r="Q134" s="32"/>
      <c r="R134" s="33"/>
    </row>
    <row r="135" spans="3:18" s="4" customFormat="1" ht="19.7" customHeight="1">
      <c r="C135" s="28"/>
      <c r="D135" s="131"/>
      <c r="E135" s="131"/>
      <c r="F135" s="264"/>
      <c r="G135" s="199"/>
      <c r="H135" s="27"/>
      <c r="I135" s="77"/>
      <c r="J135" s="217"/>
      <c r="K135" s="166"/>
      <c r="L135" s="27"/>
      <c r="M135" s="73"/>
      <c r="N135" s="32"/>
      <c r="O135" s="28"/>
      <c r="P135" s="27"/>
      <c r="Q135" s="32"/>
      <c r="R135" s="33"/>
    </row>
    <row r="136" spans="3:18" s="4" customFormat="1" ht="19.7" customHeight="1">
      <c r="C136" s="28"/>
      <c r="D136" s="131"/>
      <c r="E136" s="131"/>
      <c r="F136" s="264"/>
      <c r="G136" s="199"/>
      <c r="H136" s="27"/>
      <c r="I136" s="77"/>
      <c r="J136" s="217"/>
      <c r="K136" s="166"/>
      <c r="L136" s="27"/>
      <c r="M136" s="73"/>
      <c r="N136" s="32"/>
      <c r="O136" s="28"/>
      <c r="P136" s="27"/>
      <c r="Q136" s="32"/>
      <c r="R136" s="33"/>
    </row>
    <row r="137" spans="3:18" s="4" customFormat="1" ht="19.7" customHeight="1">
      <c r="C137" s="28"/>
      <c r="D137" s="131"/>
      <c r="E137" s="131"/>
      <c r="F137" s="264"/>
      <c r="G137" s="199"/>
      <c r="H137" s="27"/>
      <c r="I137" s="77"/>
      <c r="J137" s="217"/>
      <c r="K137" s="166"/>
      <c r="L137" s="27"/>
      <c r="M137" s="73"/>
      <c r="N137" s="32"/>
      <c r="O137" s="28"/>
      <c r="P137" s="27"/>
      <c r="Q137" s="32"/>
      <c r="R137" s="33"/>
    </row>
    <row r="138" spans="3:18" s="4" customFormat="1" ht="19.7" customHeight="1">
      <c r="C138" s="28"/>
      <c r="D138" s="131"/>
      <c r="E138" s="131"/>
      <c r="F138" s="264"/>
      <c r="G138" s="199"/>
      <c r="H138" s="27"/>
      <c r="I138" s="77"/>
      <c r="J138" s="217"/>
      <c r="K138" s="1325"/>
      <c r="L138" s="27"/>
      <c r="M138" s="73"/>
      <c r="N138" s="32"/>
      <c r="O138" s="28"/>
      <c r="P138" s="27"/>
      <c r="Q138" s="32"/>
      <c r="R138" s="33"/>
    </row>
    <row r="139" spans="3:18" s="4" customFormat="1" ht="19.7" customHeight="1">
      <c r="C139" s="28"/>
      <c r="D139" s="28"/>
      <c r="E139" s="28"/>
      <c r="F139" s="264"/>
      <c r="G139" s="199"/>
      <c r="H139" s="27"/>
      <c r="I139" s="77"/>
      <c r="J139" s="217"/>
      <c r="K139" s="166"/>
      <c r="L139" s="27"/>
      <c r="M139" s="73"/>
      <c r="N139" s="32"/>
      <c r="O139" s="28"/>
      <c r="P139" s="27"/>
      <c r="Q139" s="32"/>
      <c r="R139" s="33"/>
    </row>
    <row r="140" spans="3:18" s="4" customFormat="1" ht="19.7" customHeight="1">
      <c r="C140" s="28"/>
      <c r="D140" s="131"/>
      <c r="E140" s="131"/>
      <c r="F140" s="264"/>
      <c r="G140" s="199"/>
      <c r="H140" s="27"/>
      <c r="I140" s="77"/>
      <c r="J140" s="217"/>
      <c r="K140" s="166"/>
      <c r="L140" s="27"/>
      <c r="M140" s="73"/>
      <c r="N140" s="32"/>
      <c r="O140" s="28"/>
      <c r="P140" s="27"/>
      <c r="Q140" s="32"/>
      <c r="R140" s="33"/>
    </row>
    <row r="141" spans="3:18" s="4" customFormat="1" ht="19.7" customHeight="1">
      <c r="C141" s="28"/>
      <c r="D141" s="131"/>
      <c r="E141" s="131"/>
      <c r="F141" s="264"/>
      <c r="G141" s="199"/>
      <c r="H141" s="27"/>
      <c r="I141" s="77"/>
      <c r="J141" s="217"/>
      <c r="K141" s="166"/>
      <c r="L141" s="27"/>
      <c r="M141" s="73"/>
      <c r="N141" s="32"/>
      <c r="O141" s="28"/>
      <c r="P141" s="27"/>
      <c r="Q141" s="32"/>
      <c r="R141" s="33"/>
    </row>
    <row r="142" spans="3:18" s="4" customFormat="1" ht="19.7" customHeight="1">
      <c r="C142" s="28"/>
      <c r="D142" s="28"/>
      <c r="E142" s="28"/>
      <c r="F142" s="264"/>
      <c r="G142" s="199"/>
      <c r="H142" s="27"/>
      <c r="I142" s="77"/>
      <c r="J142" s="217"/>
      <c r="K142" s="166"/>
      <c r="L142" s="27"/>
      <c r="M142" s="73"/>
      <c r="N142" s="32"/>
      <c r="O142" s="28"/>
      <c r="P142" s="27"/>
      <c r="Q142" s="32"/>
      <c r="R142" s="33"/>
    </row>
    <row r="143" spans="3:18" s="4" customFormat="1" ht="19.350000000000001" customHeight="1">
      <c r="C143" s="28"/>
      <c r="D143" s="131"/>
      <c r="E143" s="131"/>
      <c r="F143" s="264"/>
      <c r="G143" s="199"/>
      <c r="H143" s="27"/>
      <c r="I143" s="77"/>
      <c r="J143" s="217"/>
      <c r="K143" s="166"/>
      <c r="L143" s="27"/>
      <c r="M143" s="73"/>
      <c r="N143" s="32"/>
      <c r="O143" s="28"/>
      <c r="P143" s="27"/>
      <c r="Q143" s="32"/>
      <c r="R143" s="33"/>
    </row>
    <row r="144" spans="3:18" s="4" customFormat="1" ht="19.7" customHeight="1">
      <c r="C144" s="28"/>
      <c r="D144" s="28"/>
      <c r="E144" s="28"/>
      <c r="F144" s="201"/>
      <c r="G144" s="826"/>
      <c r="H144" s="27"/>
      <c r="I144" s="77"/>
      <c r="J144" s="217"/>
      <c r="K144" s="134"/>
      <c r="L144" s="27"/>
      <c r="M144" s="27"/>
      <c r="N144" s="32"/>
      <c r="O144" s="28"/>
      <c r="P144" s="27"/>
      <c r="Q144" s="32"/>
      <c r="R144" s="33"/>
    </row>
    <row r="145" spans="1:18" s="4" customFormat="1" ht="19.7" customHeight="1">
      <c r="C145" s="28"/>
      <c r="D145" s="28"/>
      <c r="E145" s="28"/>
      <c r="F145" s="1326">
        <f>SUM(I94:I144)</f>
        <v>0</v>
      </c>
      <c r="G145" s="826"/>
      <c r="H145" s="27"/>
      <c r="I145" s="77"/>
      <c r="J145" s="217"/>
      <c r="K145" s="73"/>
      <c r="L145" s="27"/>
      <c r="M145" s="27"/>
      <c r="N145" s="32"/>
      <c r="O145" s="28"/>
      <c r="P145" s="27"/>
      <c r="Q145" s="32"/>
      <c r="R145" s="33"/>
    </row>
    <row r="146" spans="1:18" s="4" customFormat="1" ht="19.7" customHeight="1">
      <c r="C146" s="28"/>
      <c r="D146" s="28"/>
      <c r="E146" s="28"/>
      <c r="F146" s="73"/>
      <c r="G146" s="826"/>
      <c r="H146" s="27"/>
      <c r="I146" s="77"/>
      <c r="J146" s="217"/>
      <c r="K146" s="73"/>
      <c r="L146" s="27"/>
      <c r="M146" s="27"/>
      <c r="N146" s="32"/>
      <c r="O146" s="28"/>
      <c r="P146" s="27"/>
      <c r="Q146" s="32"/>
      <c r="R146" s="33"/>
    </row>
    <row r="147" spans="1:18" s="4" customFormat="1" ht="19.7" customHeight="1">
      <c r="C147" s="28"/>
      <c r="D147" s="28"/>
      <c r="E147" s="28"/>
      <c r="F147" s="73"/>
      <c r="G147" s="826"/>
      <c r="H147" s="27"/>
      <c r="I147" s="77"/>
      <c r="J147" s="217"/>
      <c r="K147" s="73"/>
      <c r="L147" s="73"/>
      <c r="M147" s="27"/>
      <c r="N147" s="32"/>
      <c r="O147" s="28"/>
      <c r="P147" s="27"/>
      <c r="Q147" s="32"/>
      <c r="R147" s="33"/>
    </row>
    <row r="148" spans="1:18">
      <c r="A148" s="4"/>
      <c r="B148" s="4"/>
      <c r="C148" s="28"/>
      <c r="D148" s="28"/>
      <c r="E148" s="28"/>
      <c r="F148" s="73"/>
      <c r="G148" s="826"/>
      <c r="H148" s="27"/>
      <c r="I148" s="77"/>
      <c r="J148" s="217"/>
      <c r="K148" s="73"/>
      <c r="L148" s="27"/>
      <c r="M148" s="27"/>
      <c r="N148" s="32"/>
      <c r="O148" s="28"/>
      <c r="P148" s="27"/>
      <c r="Q148" s="32"/>
      <c r="R148" s="33"/>
    </row>
    <row r="149" spans="1:18">
      <c r="I149" s="1327"/>
    </row>
  </sheetData>
  <autoFilter ref="A8:R33" xr:uid="{0F8E3DC6-52F7-4C31-AAC0-E9CCE44C0E0B}"/>
  <mergeCells count="10">
    <mergeCell ref="C5:E5"/>
    <mergeCell ref="H5:H6"/>
    <mergeCell ref="I5:I6"/>
    <mergeCell ref="C6:E6"/>
    <mergeCell ref="C2:E2"/>
    <mergeCell ref="H2:J2"/>
    <mergeCell ref="B3:B4"/>
    <mergeCell ref="C3:E3"/>
    <mergeCell ref="I3:L4"/>
    <mergeCell ref="C4:E4"/>
  </mergeCells>
  <phoneticPr fontId="2"/>
  <pageMargins left="0" right="0" top="0" bottom="0" header="0" footer="0"/>
  <pageSetup paperSize="8" scale="65"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3DF2-5BD0-432F-82D9-D5B9DF297F5A}">
  <sheetPr>
    <tabColor theme="2" tint="-0.249977111117893"/>
  </sheetPr>
  <dimension ref="A2:U29"/>
  <sheetViews>
    <sheetView zoomScale="85" zoomScaleNormal="85" workbookViewId="0">
      <pane xSplit="14" ySplit="9" topLeftCell="O10" activePane="bottomRight" state="frozen"/>
      <selection pane="topRight" activeCell="K1" sqref="K1"/>
      <selection pane="bottomLeft" activeCell="A9" sqref="A9"/>
      <selection pane="bottomRight" activeCell="I24" sqref="I24:I25"/>
    </sheetView>
  </sheetViews>
  <sheetFormatPr defaultRowHeight="18.75"/>
  <cols>
    <col min="1" max="1" width="9" style="1"/>
    <col min="2" max="2" width="5.875" style="1" customWidth="1"/>
    <col min="3" max="3" width="12.625" style="1" customWidth="1"/>
    <col min="4" max="4" width="4.5" style="1" customWidth="1"/>
    <col min="5" max="5" width="9" style="1" customWidth="1"/>
    <col min="6" max="6" width="13.25" style="4" customWidth="1"/>
    <col min="7" max="7" width="14.375" style="1" bestFit="1" customWidth="1"/>
    <col min="8" max="8" width="13.125" style="1" bestFit="1" customWidth="1"/>
    <col min="9" max="9" width="61.125" style="1" customWidth="1"/>
    <col min="10" max="10" width="6.25" style="4" customWidth="1"/>
    <col min="11" max="12" width="9.875" style="10" bestFit="1" customWidth="1"/>
    <col min="13" max="13" width="5.75" style="10" customWidth="1"/>
    <col min="14" max="14" width="54.37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5215</v>
      </c>
      <c r="K2" s="5" t="s">
        <v>2</v>
      </c>
      <c r="L2" s="6"/>
      <c r="M2" s="7"/>
      <c r="N2" s="8">
        <f>SUM(L:L)</f>
        <v>1064000</v>
      </c>
    </row>
    <row r="3" spans="1:21" ht="20.100000000000001" customHeight="1">
      <c r="F3" s="2" t="s">
        <v>3</v>
      </c>
      <c r="G3" s="2"/>
      <c r="H3" s="2"/>
      <c r="I3" s="13" t="s">
        <v>4</v>
      </c>
    </row>
    <row r="4" spans="1:21" ht="20.100000000000001" customHeight="1">
      <c r="F4" s="2" t="s">
        <v>5</v>
      </c>
      <c r="G4" s="2"/>
      <c r="H4" s="2"/>
      <c r="I4" s="14" t="s">
        <v>5216</v>
      </c>
      <c r="L4" s="15"/>
      <c r="N4" s="16" t="s">
        <v>5217</v>
      </c>
      <c r="O4" s="17"/>
    </row>
    <row r="5" spans="1:21" ht="20.100000000000001" customHeight="1">
      <c r="F5" s="2" t="s">
        <v>8</v>
      </c>
      <c r="G5" s="2"/>
      <c r="H5" s="2"/>
      <c r="I5" s="18">
        <v>45986</v>
      </c>
      <c r="K5" s="19" t="s">
        <v>9</v>
      </c>
      <c r="L5" s="19"/>
      <c r="N5" s="20"/>
      <c r="O5" s="21"/>
    </row>
    <row r="6" spans="1:21" ht="20.100000000000001" customHeight="1">
      <c r="F6" s="2" t="s">
        <v>10</v>
      </c>
      <c r="G6" s="2"/>
      <c r="H6" s="2"/>
      <c r="I6" s="18">
        <v>45987</v>
      </c>
      <c r="K6" s="19"/>
      <c r="L6" s="19"/>
      <c r="N6" s="22"/>
      <c r="O6" s="23"/>
    </row>
    <row r="7" spans="1:21" ht="20.100000000000001" customHeight="1">
      <c r="F7" s="24"/>
      <c r="G7" s="24"/>
      <c r="H7" s="24"/>
      <c r="I7" s="25"/>
      <c r="N7" s="22"/>
      <c r="O7" s="23"/>
      <c r="P7" s="26"/>
    </row>
    <row r="9" spans="1:21" s="4" customFormat="1" ht="19.7" customHeight="1">
      <c r="B9" s="27"/>
      <c r="C9" s="393" t="s">
        <v>3515</v>
      </c>
      <c r="E9" s="27" t="s">
        <v>11</v>
      </c>
      <c r="F9" s="28" t="s">
        <v>12</v>
      </c>
      <c r="G9" s="28" t="s">
        <v>13</v>
      </c>
      <c r="H9" s="28" t="s">
        <v>14</v>
      </c>
      <c r="I9" s="27" t="s">
        <v>15</v>
      </c>
      <c r="J9" s="27" t="s">
        <v>16</v>
      </c>
      <c r="K9" s="29" t="s">
        <v>17</v>
      </c>
      <c r="L9" s="30" t="s">
        <v>18</v>
      </c>
      <c r="M9" s="31" t="s">
        <v>19</v>
      </c>
      <c r="N9" s="27" t="s">
        <v>20</v>
      </c>
      <c r="O9" s="27" t="s">
        <v>21</v>
      </c>
      <c r="P9" s="27" t="s">
        <v>22</v>
      </c>
      <c r="Q9" s="32" t="s">
        <v>23</v>
      </c>
      <c r="R9" s="28" t="s">
        <v>24</v>
      </c>
      <c r="S9" s="27" t="s">
        <v>25</v>
      </c>
      <c r="T9" s="32" t="s">
        <v>26</v>
      </c>
      <c r="U9" s="33" t="s">
        <v>27</v>
      </c>
    </row>
    <row r="10" spans="1:21" s="4" customFormat="1" ht="19.7" customHeight="1">
      <c r="D10" s="34"/>
      <c r="E10" s="27"/>
      <c r="F10" s="28"/>
      <c r="G10" s="28"/>
      <c r="H10" s="28"/>
      <c r="I10" s="35"/>
      <c r="J10" s="27"/>
      <c r="K10" s="36"/>
      <c r="L10" s="37"/>
      <c r="M10" s="31"/>
      <c r="N10" s="38"/>
      <c r="O10" s="39"/>
      <c r="P10" s="28"/>
      <c r="Q10" s="32"/>
      <c r="R10" s="28"/>
      <c r="S10" s="40"/>
      <c r="T10" s="40"/>
      <c r="U10" s="33"/>
    </row>
    <row r="11" spans="1:21" s="4" customFormat="1" ht="19.5" customHeight="1">
      <c r="F11" s="41" t="s">
        <v>28</v>
      </c>
      <c r="G11" s="42"/>
      <c r="H11" s="42"/>
      <c r="I11" s="43"/>
      <c r="J11" s="44"/>
      <c r="K11" s="44"/>
      <c r="L11" s="44"/>
      <c r="M11" s="45"/>
      <c r="N11" s="46"/>
      <c r="O11" s="47"/>
      <c r="P11" s="47"/>
      <c r="Q11" s="48"/>
      <c r="R11" s="49"/>
      <c r="S11" s="47"/>
      <c r="T11" s="48"/>
      <c r="U11" s="50"/>
    </row>
    <row r="12" spans="1:21" s="4" customFormat="1" ht="19.5" customHeight="1">
      <c r="A12" s="4" t="s">
        <v>5218</v>
      </c>
      <c r="C12" s="27">
        <v>47.5</v>
      </c>
      <c r="D12" s="2065"/>
      <c r="E12" s="51">
        <v>1</v>
      </c>
      <c r="F12" s="2143">
        <v>1</v>
      </c>
      <c r="G12" s="53" t="s">
        <v>29</v>
      </c>
      <c r="H12" s="53" t="s">
        <v>29</v>
      </c>
      <c r="I12" s="2144" t="s">
        <v>5219</v>
      </c>
      <c r="J12" s="2145">
        <v>1</v>
      </c>
      <c r="K12" s="53">
        <v>1064000</v>
      </c>
      <c r="L12" s="56">
        <f>K12*J12</f>
        <v>1064000</v>
      </c>
      <c r="M12" s="57"/>
      <c r="N12" s="54" t="s">
        <v>5220</v>
      </c>
      <c r="O12" s="58"/>
      <c r="P12" s="58"/>
      <c r="Q12" s="48"/>
      <c r="R12" s="49"/>
      <c r="S12" s="47"/>
      <c r="T12" s="48"/>
      <c r="U12" s="59">
        <v>44964</v>
      </c>
    </row>
    <row r="13" spans="1:21" s="4" customFormat="1" ht="19.5" customHeight="1">
      <c r="A13" s="4" t="s">
        <v>5218</v>
      </c>
      <c r="C13" s="27">
        <v>10.5</v>
      </c>
      <c r="D13" s="2065"/>
      <c r="E13" s="51">
        <v>1</v>
      </c>
      <c r="F13" s="2146">
        <f>F12+1</f>
        <v>2</v>
      </c>
      <c r="G13" s="63" t="s">
        <v>29</v>
      </c>
      <c r="H13" s="53" t="s">
        <v>29</v>
      </c>
      <c r="I13" s="2147" t="s">
        <v>32</v>
      </c>
      <c r="J13" s="2145">
        <v>1</v>
      </c>
      <c r="K13" s="53">
        <v>0</v>
      </c>
      <c r="L13" s="56">
        <f t="shared" ref="L13:L14" si="0">K13*J13</f>
        <v>0</v>
      </c>
      <c r="M13" s="57"/>
      <c r="N13" s="54"/>
      <c r="O13" s="58"/>
      <c r="P13" s="58"/>
      <c r="Q13" s="48"/>
      <c r="R13" s="49"/>
      <c r="S13" s="47"/>
      <c r="T13" s="48"/>
      <c r="U13" s="50"/>
    </row>
    <row r="14" spans="1:21" s="4" customFormat="1" ht="19.5" customHeight="1">
      <c r="A14" s="4" t="s">
        <v>5218</v>
      </c>
      <c r="C14" s="27"/>
      <c r="D14" s="2065"/>
      <c r="E14" s="51">
        <v>1</v>
      </c>
      <c r="F14" s="1643">
        <f t="shared" ref="F14" si="1">F13+1</f>
        <v>3</v>
      </c>
      <c r="G14" s="53" t="s">
        <v>29</v>
      </c>
      <c r="H14" s="63" t="s">
        <v>29</v>
      </c>
      <c r="I14" s="2148" t="s">
        <v>33</v>
      </c>
      <c r="J14" s="2149">
        <v>1</v>
      </c>
      <c r="K14" s="66">
        <v>0</v>
      </c>
      <c r="L14" s="655">
        <f t="shared" si="0"/>
        <v>0</v>
      </c>
      <c r="M14" s="67"/>
      <c r="N14" s="656"/>
      <c r="O14" s="657"/>
      <c r="P14" s="657"/>
      <c r="Q14" s="658"/>
      <c r="R14" s="49"/>
      <c r="S14" s="47"/>
      <c r="T14" s="48"/>
      <c r="U14" s="50"/>
    </row>
    <row r="15" spans="1:21" s="4" customFormat="1" ht="19.5" customHeight="1">
      <c r="E15" s="93"/>
      <c r="F15" s="94"/>
      <c r="G15" s="53"/>
      <c r="H15" s="53"/>
      <c r="I15" s="61"/>
      <c r="J15" s="58"/>
      <c r="K15" s="95"/>
      <c r="L15" s="53"/>
      <c r="M15" s="58"/>
      <c r="N15" s="68"/>
      <c r="O15" s="58"/>
      <c r="P15" s="58"/>
      <c r="Q15" s="32"/>
      <c r="R15" s="96"/>
      <c r="S15" s="47"/>
      <c r="T15" s="48"/>
      <c r="U15" s="50"/>
    </row>
    <row r="16" spans="1:21" s="4" customFormat="1" ht="19.5" customHeight="1">
      <c r="E16" s="93"/>
      <c r="F16" s="94"/>
      <c r="G16" s="53"/>
      <c r="H16" s="53"/>
      <c r="I16" s="212">
        <f>SUM(L12:L14)</f>
        <v>1064000</v>
      </c>
      <c r="J16" s="213"/>
      <c r="K16" s="213"/>
      <c r="L16" s="214"/>
      <c r="M16" s="58"/>
      <c r="N16" s="68"/>
      <c r="O16" s="58"/>
      <c r="P16" s="58"/>
      <c r="Q16" s="32"/>
      <c r="R16" s="96"/>
      <c r="S16" s="47"/>
      <c r="T16" s="48"/>
      <c r="U16" s="50"/>
    </row>
    <row r="17" spans="3:21" s="4" customFormat="1" ht="19.5" customHeight="1">
      <c r="E17" s="93"/>
      <c r="F17" s="94"/>
      <c r="G17" s="53"/>
      <c r="H17" s="53"/>
      <c r="I17" s="61"/>
      <c r="J17" s="58"/>
      <c r="K17" s="95"/>
      <c r="L17" s="53"/>
      <c r="M17" s="58"/>
      <c r="N17" s="68"/>
      <c r="O17" s="58"/>
      <c r="P17" s="58"/>
      <c r="Q17" s="32"/>
      <c r="R17" s="96"/>
      <c r="S17" s="47"/>
      <c r="T17" s="48"/>
      <c r="U17" s="50"/>
    </row>
    <row r="18" spans="3:21">
      <c r="C18" s="27"/>
      <c r="F18" s="28"/>
      <c r="G18" s="28"/>
      <c r="H18" s="28"/>
      <c r="I18" s="1566"/>
      <c r="J18" s="391"/>
      <c r="K18" s="29"/>
      <c r="L18" s="257"/>
      <c r="M18" s="215"/>
      <c r="N18" s="136"/>
      <c r="O18" s="218"/>
    </row>
    <row r="19" spans="3:21" ht="25.5">
      <c r="C19" s="4" t="s">
        <v>3537</v>
      </c>
      <c r="F19" s="220"/>
      <c r="G19" s="220"/>
      <c r="H19" s="220"/>
      <c r="I19" s="306">
        <f>SUM(L18:L19)</f>
        <v>0</v>
      </c>
      <c r="J19" s="387"/>
      <c r="K19" s="388"/>
      <c r="L19" s="257"/>
      <c r="M19" s="215"/>
      <c r="N19" s="216"/>
      <c r="O19" s="218"/>
    </row>
    <row r="20" spans="3:21">
      <c r="C20" s="996">
        <f>SUM(C12:C19)</f>
        <v>58</v>
      </c>
      <c r="F20" s="1637"/>
      <c r="G20" s="220"/>
      <c r="H20" s="220"/>
      <c r="I20" s="223"/>
      <c r="J20" s="387"/>
      <c r="K20" s="388"/>
      <c r="L20" s="257"/>
      <c r="M20" s="215"/>
      <c r="N20" s="216"/>
      <c r="O20" s="218"/>
    </row>
    <row r="21" spans="3:21">
      <c r="C21" s="207" t="s">
        <v>3532</v>
      </c>
      <c r="F21" s="220"/>
      <c r="G21" s="220"/>
      <c r="H21" s="220"/>
      <c r="I21" s="1566"/>
      <c r="J21" s="387"/>
      <c r="K21" s="388"/>
      <c r="L21" s="257"/>
      <c r="M21" s="215"/>
      <c r="N21" s="216"/>
      <c r="O21" s="218"/>
    </row>
    <row r="22" spans="3:21">
      <c r="C22" s="4"/>
      <c r="F22" s="220"/>
      <c r="G22" s="220"/>
      <c r="H22" s="220"/>
      <c r="I22" s="1566"/>
      <c r="J22" s="387"/>
      <c r="K22" s="388"/>
      <c r="L22" s="257"/>
      <c r="M22" s="215"/>
      <c r="N22" s="216"/>
      <c r="O22" s="218"/>
    </row>
    <row r="23" spans="3:21">
      <c r="C23" s="4"/>
      <c r="F23" s="220"/>
      <c r="G23" s="220"/>
      <c r="H23" s="220"/>
      <c r="I23" s="1566"/>
      <c r="J23" s="387"/>
      <c r="K23" s="388"/>
      <c r="L23" s="257"/>
      <c r="M23" s="215"/>
      <c r="N23" s="216"/>
      <c r="O23" s="218"/>
    </row>
    <row r="24" spans="3:21">
      <c r="C24" s="4"/>
      <c r="F24" s="220"/>
      <c r="G24" s="220"/>
      <c r="H24" s="220"/>
      <c r="I24" s="1566"/>
      <c r="J24" s="387"/>
      <c r="K24" s="388"/>
      <c r="L24" s="257"/>
      <c r="M24" s="215"/>
      <c r="N24" s="216"/>
      <c r="O24" s="218"/>
    </row>
    <row r="25" spans="3:21" ht="19.5" thickBot="1">
      <c r="C25" s="4" t="s">
        <v>3538</v>
      </c>
      <c r="F25" s="220"/>
      <c r="G25" s="220"/>
      <c r="H25" s="220"/>
      <c r="I25" s="1566"/>
      <c r="J25" s="387"/>
      <c r="K25" s="388"/>
      <c r="L25" s="257"/>
      <c r="M25" s="215"/>
      <c r="N25" s="216"/>
      <c r="O25" s="218"/>
    </row>
    <row r="26" spans="3:21" ht="19.5" thickBot="1">
      <c r="C26" s="1641">
        <f>+C20</f>
        <v>58</v>
      </c>
      <c r="F26" s="1637"/>
      <c r="G26" s="220"/>
      <c r="H26" s="220"/>
      <c r="I26" s="1566"/>
      <c r="J26" s="387"/>
      <c r="K26" s="388"/>
      <c r="L26" s="257"/>
      <c r="M26" s="215"/>
      <c r="N26" s="216"/>
      <c r="O26" s="218"/>
    </row>
    <row r="27" spans="3:21">
      <c r="C27" s="207" t="s">
        <v>3532</v>
      </c>
      <c r="F27" s="220"/>
      <c r="G27" s="220"/>
      <c r="H27" s="220"/>
      <c r="I27" s="1566"/>
      <c r="J27" s="387"/>
      <c r="K27" s="388"/>
      <c r="L27" s="257"/>
      <c r="M27" s="215"/>
      <c r="N27" s="216"/>
      <c r="O27" s="218"/>
    </row>
    <row r="28" spans="3:21">
      <c r="C28" s="4"/>
      <c r="F28" s="220"/>
      <c r="G28" s="220"/>
      <c r="H28" s="220"/>
      <c r="I28" s="1566"/>
      <c r="J28" s="387"/>
      <c r="K28" s="388"/>
      <c r="L28" s="257"/>
      <c r="M28" s="215"/>
      <c r="N28" s="216"/>
      <c r="O28" s="218"/>
    </row>
    <row r="29" spans="3:21">
      <c r="C29" s="4"/>
      <c r="F29" s="220"/>
      <c r="G29" s="220"/>
      <c r="H29" s="220"/>
      <c r="I29" s="1566"/>
      <c r="J29" s="387"/>
      <c r="K29" s="388"/>
      <c r="L29" s="257"/>
      <c r="M29" s="215"/>
      <c r="N29" s="216"/>
      <c r="O29" s="218"/>
    </row>
  </sheetData>
  <autoFilter ref="F9:S17" xr:uid="{00000000-0009-0000-0000-000000000000}"/>
  <mergeCells count="10">
    <mergeCell ref="F11:I11"/>
    <mergeCell ref="I16:L16"/>
    <mergeCell ref="F2:H2"/>
    <mergeCell ref="K2:M2"/>
    <mergeCell ref="F3:H3"/>
    <mergeCell ref="F4:H4"/>
    <mergeCell ref="N4:O5"/>
    <mergeCell ref="F5:H5"/>
    <mergeCell ref="K5:L6"/>
    <mergeCell ref="F6:H6"/>
  </mergeCells>
  <phoneticPr fontId="2"/>
  <pageMargins left="0.2" right="0.2" top="0.36" bottom="0.41" header="0.3" footer="0.3"/>
  <pageSetup paperSize="9" scale="70" orientation="landscape"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3BF0E-CEDD-4F01-AF9D-6AACE126A087}">
  <sheetPr>
    <tabColor rgb="FFFFFF00"/>
  </sheetPr>
  <dimension ref="A2:U48"/>
  <sheetViews>
    <sheetView zoomScale="85" zoomScaleNormal="85" workbookViewId="0">
      <pane xSplit="14" ySplit="9" topLeftCell="Q10" activePane="bottomRight" state="frozen"/>
      <selection pane="topRight" activeCell="K1" sqref="K1"/>
      <selection pane="bottomLeft" activeCell="A9" sqref="A9"/>
      <selection pane="bottomRight" activeCell="U22" sqref="U22"/>
    </sheetView>
  </sheetViews>
  <sheetFormatPr defaultRowHeight="18.75"/>
  <cols>
    <col min="1" max="1" width="9" style="1"/>
    <col min="2" max="2" width="5.875" style="1" customWidth="1"/>
    <col min="3" max="3" width="12.625" style="1" customWidth="1"/>
    <col min="4" max="4" width="4.5" style="1" customWidth="1"/>
    <col min="5" max="5" width="9" style="1" customWidth="1"/>
    <col min="6" max="6" width="13.25" style="4" customWidth="1"/>
    <col min="7" max="7" width="14.375" style="1" bestFit="1" customWidth="1"/>
    <col min="8" max="8" width="13.125" style="1" bestFit="1" customWidth="1"/>
    <col min="9" max="9" width="47.875" style="1" customWidth="1"/>
    <col min="10" max="10" width="6.25" style="4" customWidth="1"/>
    <col min="11" max="12" width="9.875" style="10" bestFit="1" customWidth="1"/>
    <col min="13" max="13" width="5.75" style="10" customWidth="1"/>
    <col min="14" max="14" width="46.12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5215</v>
      </c>
      <c r="K2" s="5" t="s">
        <v>2</v>
      </c>
      <c r="L2" s="6"/>
      <c r="M2" s="7"/>
      <c r="N2" s="8">
        <f>SUM(L:L)</f>
        <v>19468</v>
      </c>
    </row>
    <row r="3" spans="1:21" ht="20.100000000000001" customHeight="1">
      <c r="F3" s="2" t="s">
        <v>3</v>
      </c>
      <c r="G3" s="2"/>
      <c r="H3" s="2"/>
      <c r="I3" s="13" t="s">
        <v>4</v>
      </c>
    </row>
    <row r="4" spans="1:21" ht="20.100000000000001" customHeight="1">
      <c r="F4" s="2" t="s">
        <v>5</v>
      </c>
      <c r="G4" s="2"/>
      <c r="H4" s="2"/>
      <c r="I4" s="14" t="s">
        <v>5216</v>
      </c>
      <c r="L4" s="15"/>
      <c r="N4" s="16" t="s">
        <v>5217</v>
      </c>
      <c r="O4" s="17"/>
    </row>
    <row r="5" spans="1:21" ht="20.100000000000001" customHeight="1">
      <c r="F5" s="2" t="s">
        <v>8</v>
      </c>
      <c r="G5" s="2"/>
      <c r="H5" s="2"/>
      <c r="I5" s="18">
        <v>45986</v>
      </c>
      <c r="K5" s="2150" t="s">
        <v>34</v>
      </c>
      <c r="L5" s="2150"/>
      <c r="N5" s="20"/>
      <c r="O5" s="21"/>
    </row>
    <row r="6" spans="1:21" ht="20.100000000000001" customHeight="1">
      <c r="F6" s="2" t="s">
        <v>10</v>
      </c>
      <c r="G6" s="2"/>
      <c r="H6" s="2"/>
      <c r="I6" s="18">
        <v>45987</v>
      </c>
      <c r="K6" s="2150"/>
      <c r="L6" s="2150"/>
      <c r="N6" s="22"/>
      <c r="O6" s="23"/>
    </row>
    <row r="7" spans="1:21" ht="20.100000000000001" customHeight="1">
      <c r="F7" s="24"/>
      <c r="G7" s="24"/>
      <c r="H7" s="24"/>
      <c r="I7" s="25"/>
      <c r="N7" s="2151" t="s">
        <v>5221</v>
      </c>
      <c r="O7" s="23"/>
      <c r="P7" s="26"/>
    </row>
    <row r="9" spans="1:21" s="4" customFormat="1" ht="19.7" customHeight="1">
      <c r="B9" s="27"/>
      <c r="C9" s="393" t="s">
        <v>3515</v>
      </c>
      <c r="E9" s="27" t="s">
        <v>11</v>
      </c>
      <c r="F9" s="28" t="s">
        <v>12</v>
      </c>
      <c r="G9" s="28" t="s">
        <v>13</v>
      </c>
      <c r="H9" s="28" t="s">
        <v>14</v>
      </c>
      <c r="I9" s="27" t="s">
        <v>15</v>
      </c>
      <c r="J9" s="27" t="s">
        <v>16</v>
      </c>
      <c r="K9" s="29" t="s">
        <v>17</v>
      </c>
      <c r="L9" s="30" t="s">
        <v>18</v>
      </c>
      <c r="M9" s="31" t="s">
        <v>19</v>
      </c>
      <c r="N9" s="27" t="s">
        <v>20</v>
      </c>
      <c r="O9" s="27" t="s">
        <v>21</v>
      </c>
      <c r="P9" s="27" t="s">
        <v>22</v>
      </c>
      <c r="Q9" s="32" t="s">
        <v>23</v>
      </c>
      <c r="R9" s="28" t="s">
        <v>24</v>
      </c>
      <c r="S9" s="27" t="s">
        <v>25</v>
      </c>
      <c r="T9" s="32" t="s">
        <v>26</v>
      </c>
      <c r="U9" s="33" t="s">
        <v>27</v>
      </c>
    </row>
    <row r="10" spans="1:21" s="4" customFormat="1" ht="19.7" customHeight="1">
      <c r="D10" s="34"/>
      <c r="E10" s="27"/>
      <c r="F10" s="28"/>
      <c r="G10" s="28"/>
      <c r="H10" s="28"/>
      <c r="I10" s="35"/>
      <c r="J10" s="27"/>
      <c r="K10" s="36"/>
      <c r="L10" s="37"/>
      <c r="M10" s="31"/>
      <c r="N10" s="38"/>
      <c r="O10" s="39"/>
      <c r="P10" s="28"/>
      <c r="Q10" s="32"/>
      <c r="R10" s="28"/>
      <c r="S10" s="40"/>
      <c r="T10" s="40"/>
      <c r="U10" s="33"/>
    </row>
    <row r="11" spans="1:21" s="4" customFormat="1" ht="19.5" customHeight="1">
      <c r="E11" s="93"/>
      <c r="F11" s="94"/>
      <c r="G11" s="53"/>
      <c r="H11" s="53"/>
      <c r="I11" s="61"/>
      <c r="J11" s="58"/>
      <c r="K11" s="95"/>
      <c r="L11" s="53"/>
      <c r="M11" s="58"/>
      <c r="N11" s="68"/>
      <c r="O11" s="58"/>
      <c r="P11" s="58"/>
      <c r="Q11" s="32"/>
      <c r="R11" s="96"/>
      <c r="S11" s="47"/>
      <c r="T11" s="48"/>
      <c r="U11" s="50"/>
    </row>
    <row r="12" spans="1:21" s="4" customFormat="1" ht="19.5" customHeight="1">
      <c r="E12" s="93"/>
      <c r="F12" s="94"/>
      <c r="G12" s="53"/>
      <c r="H12" s="53"/>
      <c r="I12" s="61"/>
      <c r="J12" s="58"/>
      <c r="K12" s="95"/>
      <c r="L12" s="53"/>
      <c r="M12" s="58"/>
      <c r="N12" s="68"/>
      <c r="O12" s="58"/>
      <c r="P12" s="58"/>
      <c r="Q12" s="32"/>
      <c r="R12" s="96"/>
      <c r="S12" s="47"/>
      <c r="T12" s="48"/>
      <c r="U12" s="50"/>
    </row>
    <row r="13" spans="1:21" ht="18" customHeight="1">
      <c r="E13" s="1629"/>
      <c r="F13" s="431"/>
      <c r="G13" s="161" t="s">
        <v>5222</v>
      </c>
      <c r="H13" s="162"/>
      <c r="I13" s="163"/>
      <c r="J13" s="164"/>
      <c r="K13" s="165"/>
      <c r="L13" s="77"/>
      <c r="M13" s="27"/>
      <c r="N13" s="166"/>
      <c r="O13" s="69"/>
      <c r="P13" s="177"/>
      <c r="Q13" s="48"/>
      <c r="R13" s="50"/>
      <c r="S13" s="50"/>
      <c r="T13" s="48"/>
      <c r="U13" s="59"/>
    </row>
    <row r="14" spans="1:21" ht="18" customHeight="1">
      <c r="A14" s="431" t="s">
        <v>5223</v>
      </c>
      <c r="B14" s="431"/>
      <c r="C14" s="27">
        <v>0.1</v>
      </c>
      <c r="D14" s="112"/>
      <c r="E14" s="1662"/>
      <c r="F14" s="167">
        <v>1</v>
      </c>
      <c r="G14" s="1130" t="s">
        <v>376</v>
      </c>
      <c r="H14" s="1130" t="s">
        <v>5224</v>
      </c>
      <c r="I14" s="2152" t="s">
        <v>5225</v>
      </c>
      <c r="J14" s="2153">
        <v>1</v>
      </c>
      <c r="K14" s="1783">
        <v>5500</v>
      </c>
      <c r="L14" s="2154">
        <f t="shared" ref="L14:L15" si="0">J14*K14</f>
        <v>5500</v>
      </c>
      <c r="M14" s="1383"/>
      <c r="N14" s="2155" t="s">
        <v>5226</v>
      </c>
      <c r="O14" s="2156" t="s">
        <v>5227</v>
      </c>
      <c r="P14" s="73" t="s">
        <v>5228</v>
      </c>
      <c r="Q14" s="658">
        <v>45966</v>
      </c>
      <c r="R14" s="50"/>
      <c r="S14" s="835">
        <v>45979</v>
      </c>
      <c r="T14" s="40">
        <v>45975</v>
      </c>
      <c r="U14" s="59">
        <v>45974</v>
      </c>
    </row>
    <row r="15" spans="1:21" ht="18" customHeight="1">
      <c r="A15" s="431" t="s">
        <v>5229</v>
      </c>
      <c r="B15" s="431"/>
      <c r="C15" s="27">
        <v>0.2</v>
      </c>
      <c r="D15" s="112"/>
      <c r="E15" s="1662"/>
      <c r="F15" s="167">
        <f t="shared" ref="F15" si="1">+F14+1</f>
        <v>2</v>
      </c>
      <c r="G15" s="1130" t="s">
        <v>376</v>
      </c>
      <c r="H15" s="1111" t="s">
        <v>5224</v>
      </c>
      <c r="I15" s="1142" t="s">
        <v>2530</v>
      </c>
      <c r="J15" s="2157">
        <v>1</v>
      </c>
      <c r="K15" s="1783">
        <v>4490</v>
      </c>
      <c r="L15" s="2158">
        <f t="shared" si="0"/>
        <v>4490</v>
      </c>
      <c r="M15" s="1383"/>
      <c r="N15" s="1142" t="s">
        <v>5230</v>
      </c>
      <c r="O15" s="2156" t="s">
        <v>5227</v>
      </c>
      <c r="P15" s="73" t="s">
        <v>5231</v>
      </c>
      <c r="Q15" s="658">
        <v>45966</v>
      </c>
      <c r="R15" s="50"/>
      <c r="S15" s="835">
        <v>45979</v>
      </c>
      <c r="T15" s="89">
        <v>45980</v>
      </c>
      <c r="U15" s="59">
        <v>45974</v>
      </c>
    </row>
    <row r="16" spans="1:21" ht="18" customHeight="1">
      <c r="A16" s="27"/>
      <c r="B16" s="27"/>
      <c r="C16" s="27"/>
      <c r="D16" s="27"/>
      <c r="E16" s="2159"/>
      <c r="F16" s="1179"/>
      <c r="G16" s="28"/>
      <c r="H16" s="28"/>
      <c r="I16" s="1652"/>
      <c r="J16" s="157"/>
      <c r="K16" s="168"/>
      <c r="L16" s="168"/>
      <c r="M16" s="159"/>
      <c r="N16" s="166"/>
      <c r="O16" s="69"/>
      <c r="P16" s="834"/>
      <c r="Q16" s="658"/>
      <c r="R16" s="50"/>
      <c r="S16" s="835"/>
      <c r="T16" s="40"/>
      <c r="U16" s="59"/>
    </row>
    <row r="17" spans="1:21" ht="18" customHeight="1">
      <c r="E17" s="38"/>
      <c r="F17" s="27"/>
      <c r="G17" s="172"/>
      <c r="H17" s="172"/>
      <c r="I17" s="2160">
        <f>SUM(L14:L16)</f>
        <v>9990</v>
      </c>
      <c r="J17" s="2161"/>
      <c r="K17" s="2161"/>
      <c r="L17" s="2161"/>
      <c r="M17" s="27"/>
      <c r="N17" s="166"/>
      <c r="O17" s="69"/>
      <c r="P17" s="834"/>
      <c r="Q17" s="658"/>
      <c r="R17" s="50"/>
      <c r="S17" s="835"/>
      <c r="T17" s="40"/>
      <c r="U17" s="59"/>
    </row>
    <row r="18" spans="1:21" s="4" customFormat="1" ht="19.5" customHeight="1">
      <c r="E18" s="27"/>
      <c r="F18" s="94"/>
      <c r="G18" s="53"/>
      <c r="H18" s="53"/>
      <c r="I18" s="61"/>
      <c r="J18" s="58"/>
      <c r="K18" s="95"/>
      <c r="L18" s="53"/>
      <c r="M18" s="58"/>
      <c r="N18" s="68"/>
      <c r="O18" s="69"/>
      <c r="P18" s="834"/>
      <c r="Q18" s="658"/>
      <c r="R18" s="50"/>
      <c r="S18" s="835"/>
      <c r="T18" s="40"/>
      <c r="U18" s="59"/>
    </row>
    <row r="19" spans="1:21" s="4" customFormat="1" ht="19.5" customHeight="1">
      <c r="E19" s="27"/>
      <c r="F19" s="94"/>
      <c r="G19" s="53"/>
      <c r="H19" s="53"/>
      <c r="I19" s="61"/>
      <c r="J19" s="58"/>
      <c r="K19" s="95"/>
      <c r="L19" s="53"/>
      <c r="M19" s="58"/>
      <c r="N19" s="68"/>
      <c r="O19" s="69"/>
      <c r="P19" s="834"/>
      <c r="Q19" s="658"/>
      <c r="R19" s="50"/>
      <c r="S19" s="835"/>
      <c r="T19" s="40"/>
      <c r="U19" s="59"/>
    </row>
    <row r="20" spans="1:21" s="4" customFormat="1" ht="19.5" customHeight="1">
      <c r="E20" s="27"/>
      <c r="F20" s="94"/>
      <c r="G20" s="249" t="s">
        <v>5232</v>
      </c>
      <c r="H20" s="250"/>
      <c r="I20" s="250"/>
      <c r="J20" s="251"/>
      <c r="K20" s="95"/>
      <c r="L20" s="53"/>
      <c r="M20" s="58"/>
      <c r="N20" s="68"/>
      <c r="O20" s="69"/>
      <c r="P20" s="834"/>
      <c r="Q20" s="658"/>
      <c r="R20" s="50"/>
      <c r="S20" s="835"/>
      <c r="T20" s="40"/>
      <c r="U20" s="59"/>
    </row>
    <row r="21" spans="1:21" s="4" customFormat="1" ht="19.5" customHeight="1">
      <c r="A21" s="431" t="s">
        <v>267</v>
      </c>
      <c r="B21" s="1640">
        <v>0.2</v>
      </c>
      <c r="C21" s="27">
        <f>+B21*J21</f>
        <v>0.2</v>
      </c>
      <c r="D21" s="1669"/>
      <c r="E21" s="27"/>
      <c r="F21" s="146">
        <f>+F15+1</f>
        <v>3</v>
      </c>
      <c r="G21" s="2162" t="s">
        <v>5233</v>
      </c>
      <c r="H21" s="2162" t="s">
        <v>5234</v>
      </c>
      <c r="I21" s="2163" t="s">
        <v>5235</v>
      </c>
      <c r="J21" s="2164">
        <v>1</v>
      </c>
      <c r="K21" s="2165">
        <v>1798</v>
      </c>
      <c r="L21" s="2166">
        <f t="shared" ref="L21" si="2">J21*K21</f>
        <v>1798</v>
      </c>
      <c r="M21" s="58"/>
      <c r="N21" s="68" t="s">
        <v>5236</v>
      </c>
      <c r="O21" s="2167" t="s">
        <v>5237</v>
      </c>
      <c r="P21" s="834"/>
      <c r="Q21" s="658">
        <v>45974</v>
      </c>
      <c r="R21" s="50"/>
      <c r="S21" s="835"/>
      <c r="T21" s="40">
        <v>45978</v>
      </c>
      <c r="U21" s="59">
        <v>45975</v>
      </c>
    </row>
    <row r="22" spans="1:21" s="4" customFormat="1" ht="19.7" customHeight="1">
      <c r="D22" s="27"/>
      <c r="E22" s="93"/>
      <c r="F22" s="2168"/>
      <c r="G22" s="132"/>
      <c r="H22" s="133"/>
      <c r="I22" s="134"/>
      <c r="J22" s="71"/>
      <c r="K22" s="76"/>
      <c r="L22" s="76"/>
      <c r="M22" s="135"/>
      <c r="N22" s="136"/>
      <c r="O22" s="69"/>
      <c r="P22" s="834"/>
      <c r="Q22" s="658"/>
      <c r="R22" s="50"/>
      <c r="S22" s="835"/>
      <c r="T22" s="40"/>
      <c r="U22" s="59"/>
    </row>
    <row r="23" spans="1:21" s="4" customFormat="1" ht="19.7" customHeight="1">
      <c r="C23" s="4" t="s">
        <v>5238</v>
      </c>
      <c r="D23" s="27"/>
      <c r="E23" s="27"/>
      <c r="F23" s="1637"/>
      <c r="G23" s="220"/>
      <c r="H23" s="220"/>
      <c r="I23" s="73"/>
      <c r="J23" s="387"/>
      <c r="K23" s="388"/>
      <c r="L23" s="257"/>
      <c r="M23" s="215"/>
      <c r="N23" s="216"/>
      <c r="O23" s="218"/>
      <c r="P23" s="28"/>
      <c r="Q23" s="32"/>
      <c r="R23" s="28"/>
      <c r="S23" s="40"/>
      <c r="T23" s="40"/>
      <c r="U23" s="33"/>
    </row>
    <row r="24" spans="1:21" s="4" customFormat="1" ht="19.7" customHeight="1">
      <c r="C24" s="2169">
        <f>SUM(C11:C19)</f>
        <v>0.30000000000000004</v>
      </c>
      <c r="D24" s="27"/>
      <c r="E24" s="27"/>
      <c r="F24" s="1637"/>
      <c r="G24" s="220"/>
      <c r="H24" s="220"/>
      <c r="I24" s="173"/>
      <c r="J24" s="387"/>
      <c r="K24" s="388"/>
      <c r="L24" s="257"/>
      <c r="M24" s="215"/>
      <c r="N24" s="216"/>
      <c r="O24" s="218"/>
      <c r="P24" s="28"/>
      <c r="Q24" s="32"/>
      <c r="R24" s="28"/>
      <c r="S24" s="40"/>
      <c r="T24" s="40"/>
      <c r="U24" s="33"/>
    </row>
    <row r="25" spans="1:21" s="4" customFormat="1" ht="19.7" customHeight="1">
      <c r="C25" s="207" t="s">
        <v>3532</v>
      </c>
      <c r="D25" s="27"/>
      <c r="E25" s="27"/>
      <c r="F25" s="1637"/>
      <c r="G25" s="220"/>
      <c r="H25" s="220"/>
      <c r="I25" s="73"/>
      <c r="J25" s="387"/>
      <c r="K25" s="388"/>
      <c r="L25" s="257"/>
      <c r="M25" s="215"/>
      <c r="N25" s="216"/>
      <c r="O25" s="218"/>
      <c r="P25" s="28"/>
      <c r="Q25" s="32"/>
      <c r="R25" s="28"/>
      <c r="S25" s="40"/>
      <c r="T25" s="40"/>
      <c r="U25" s="33"/>
    </row>
    <row r="26" spans="1:21" s="4" customFormat="1" ht="19.7" customHeight="1">
      <c r="C26" s="207"/>
      <c r="D26" s="27"/>
      <c r="E26" s="27"/>
      <c r="F26" s="1637"/>
      <c r="G26" s="220"/>
      <c r="H26" s="220"/>
      <c r="I26" s="73"/>
      <c r="J26" s="387"/>
      <c r="K26" s="388"/>
      <c r="L26" s="257"/>
      <c r="M26" s="215"/>
      <c r="N26" s="216"/>
      <c r="O26" s="218"/>
      <c r="P26" s="28"/>
      <c r="Q26" s="32"/>
      <c r="R26" s="28"/>
      <c r="S26" s="40"/>
      <c r="T26" s="40"/>
      <c r="U26" s="33"/>
    </row>
    <row r="27" spans="1:21" s="4" customFormat="1" ht="19.7" customHeight="1">
      <c r="D27" s="2170"/>
      <c r="E27" s="227"/>
      <c r="F27" s="482"/>
      <c r="G27" s="161" t="s">
        <v>3533</v>
      </c>
      <c r="H27" s="162"/>
      <c r="I27" s="163"/>
      <c r="J27" s="387"/>
      <c r="K27" s="388"/>
      <c r="L27" s="257"/>
      <c r="M27" s="215"/>
      <c r="N27" s="216"/>
      <c r="O27" s="218"/>
      <c r="P27" s="28"/>
      <c r="Q27" s="32"/>
      <c r="R27" s="28"/>
      <c r="S27" s="40"/>
      <c r="T27" s="40"/>
      <c r="U27" s="33"/>
    </row>
    <row r="28" spans="1:21" s="4" customFormat="1" ht="19.7" customHeight="1">
      <c r="A28" s="431" t="s">
        <v>267</v>
      </c>
      <c r="B28" s="1640">
        <v>0.2</v>
      </c>
      <c r="C28" s="27">
        <f>+B28*J28</f>
        <v>0.2</v>
      </c>
      <c r="D28" s="1669"/>
      <c r="E28" s="27"/>
      <c r="F28" s="146">
        <f>+F21+1</f>
        <v>4</v>
      </c>
      <c r="G28" s="1516" t="s">
        <v>381</v>
      </c>
      <c r="H28" s="336" t="s">
        <v>5239</v>
      </c>
      <c r="I28" s="1638" t="s">
        <v>3534</v>
      </c>
      <c r="J28" s="1143">
        <v>1</v>
      </c>
      <c r="K28" s="1639">
        <v>4090</v>
      </c>
      <c r="L28" s="1382">
        <f t="shared" ref="L28:L31" si="3">J28*K28</f>
        <v>4090</v>
      </c>
      <c r="M28" s="31"/>
      <c r="N28" s="217" t="s">
        <v>383</v>
      </c>
      <c r="O28" s="2156" t="s">
        <v>5227</v>
      </c>
      <c r="P28" s="73" t="s">
        <v>611</v>
      </c>
      <c r="Q28" s="658">
        <v>45966</v>
      </c>
      <c r="R28" s="28"/>
      <c r="S28" s="835">
        <v>45979</v>
      </c>
      <c r="T28" s="40">
        <v>45975</v>
      </c>
      <c r="U28" s="33">
        <v>45974</v>
      </c>
    </row>
    <row r="29" spans="1:21" s="4" customFormat="1" ht="19.7" customHeight="1">
      <c r="A29" s="1640"/>
      <c r="B29" s="1640">
        <v>0.1</v>
      </c>
      <c r="C29" s="27">
        <f>+B29*J29</f>
        <v>0.1</v>
      </c>
      <c r="D29" s="1669"/>
      <c r="E29" s="27"/>
      <c r="F29" s="146">
        <f>+F28+1</f>
        <v>5</v>
      </c>
      <c r="G29" s="1516" t="s">
        <v>381</v>
      </c>
      <c r="H29" s="336" t="s">
        <v>5224</v>
      </c>
      <c r="I29" s="1638" t="s">
        <v>388</v>
      </c>
      <c r="J29" s="1143">
        <v>1</v>
      </c>
      <c r="K29" s="1639">
        <v>190</v>
      </c>
      <c r="L29" s="1382">
        <f t="shared" si="3"/>
        <v>190</v>
      </c>
      <c r="M29" s="31"/>
      <c r="N29" s="217" t="s">
        <v>389</v>
      </c>
      <c r="O29" s="2156" t="s">
        <v>5227</v>
      </c>
      <c r="P29" s="73" t="s">
        <v>611</v>
      </c>
      <c r="Q29" s="658">
        <v>45966</v>
      </c>
      <c r="R29" s="28"/>
      <c r="S29" s="835">
        <v>45979</v>
      </c>
      <c r="T29" s="40">
        <v>45975</v>
      </c>
      <c r="U29" s="33">
        <v>45974</v>
      </c>
    </row>
    <row r="30" spans="1:21" s="4" customFormat="1" ht="19.7" customHeight="1">
      <c r="A30" s="1640"/>
      <c r="B30" s="1640">
        <v>0.1</v>
      </c>
      <c r="C30" s="27">
        <f>+B30*J30</f>
        <v>0.1</v>
      </c>
      <c r="D30" s="394"/>
      <c r="E30" s="27"/>
      <c r="F30" s="146">
        <f>+F29+1</f>
        <v>6</v>
      </c>
      <c r="G30" s="1516" t="s">
        <v>381</v>
      </c>
      <c r="H30" s="336" t="s">
        <v>5224</v>
      </c>
      <c r="I30" s="1638" t="s">
        <v>3535</v>
      </c>
      <c r="J30" s="1143">
        <v>1</v>
      </c>
      <c r="K30" s="1639">
        <v>2930</v>
      </c>
      <c r="L30" s="1382">
        <f t="shared" si="3"/>
        <v>2930</v>
      </c>
      <c r="M30" s="31"/>
      <c r="N30" s="217" t="s">
        <v>385</v>
      </c>
      <c r="O30" s="2156" t="s">
        <v>5227</v>
      </c>
      <c r="P30" s="73" t="s">
        <v>611</v>
      </c>
      <c r="Q30" s="658">
        <v>45966</v>
      </c>
      <c r="R30" s="28"/>
      <c r="S30" s="835">
        <v>45979</v>
      </c>
      <c r="T30" s="40">
        <v>45975</v>
      </c>
      <c r="U30" s="33">
        <v>45974</v>
      </c>
    </row>
    <row r="31" spans="1:21" s="4" customFormat="1" ht="19.7" customHeight="1">
      <c r="A31" s="1640"/>
      <c r="B31" s="1640">
        <v>0.1</v>
      </c>
      <c r="C31" s="27">
        <f>+B31*J31</f>
        <v>0.1</v>
      </c>
      <c r="D31" s="394"/>
      <c r="E31" s="27"/>
      <c r="F31" s="146">
        <f t="shared" ref="F31" si="4">+F30+1</f>
        <v>7</v>
      </c>
      <c r="G31" s="1516" t="s">
        <v>381</v>
      </c>
      <c r="H31" s="336" t="s">
        <v>5224</v>
      </c>
      <c r="I31" s="1638" t="s">
        <v>3536</v>
      </c>
      <c r="J31" s="1143">
        <v>1</v>
      </c>
      <c r="K31" s="1639">
        <v>470</v>
      </c>
      <c r="L31" s="1382">
        <f t="shared" si="3"/>
        <v>470</v>
      </c>
      <c r="M31" s="31"/>
      <c r="N31" s="217" t="s">
        <v>387</v>
      </c>
      <c r="O31" s="2156" t="s">
        <v>5227</v>
      </c>
      <c r="P31" s="73" t="s">
        <v>611</v>
      </c>
      <c r="Q31" s="658">
        <v>45966</v>
      </c>
      <c r="R31" s="28"/>
      <c r="S31" s="835">
        <v>45979</v>
      </c>
      <c r="T31" s="40">
        <v>45975</v>
      </c>
      <c r="U31" s="33">
        <v>45974</v>
      </c>
    </row>
    <row r="32" spans="1:21" ht="19.7" customHeight="1">
      <c r="C32" s="27"/>
      <c r="D32" s="34"/>
      <c r="E32" s="90"/>
      <c r="F32" s="28"/>
      <c r="G32" s="28"/>
      <c r="H32" s="28"/>
      <c r="I32" s="1566"/>
      <c r="J32" s="391"/>
      <c r="K32" s="29"/>
      <c r="L32" s="257"/>
      <c r="M32" s="215"/>
      <c r="N32" s="136"/>
      <c r="O32" s="218"/>
      <c r="P32" s="28"/>
      <c r="Q32" s="32"/>
      <c r="R32" s="28"/>
      <c r="S32" s="40"/>
      <c r="T32" s="40"/>
      <c r="U32" s="33"/>
    </row>
    <row r="33" spans="3:21" ht="19.7" customHeight="1">
      <c r="C33" s="27"/>
      <c r="D33" s="34"/>
      <c r="E33" s="90"/>
      <c r="F33" s="28"/>
      <c r="G33" s="28"/>
      <c r="H33" s="28"/>
      <c r="I33" s="1566"/>
      <c r="J33" s="391"/>
      <c r="K33" s="29"/>
      <c r="L33" s="257"/>
      <c r="M33" s="215"/>
      <c r="N33" s="136"/>
      <c r="O33" s="218"/>
      <c r="P33" s="28"/>
      <c r="Q33" s="32"/>
      <c r="R33" s="28"/>
      <c r="S33" s="40"/>
      <c r="T33" s="40"/>
      <c r="U33" s="33"/>
    </row>
    <row r="34" spans="3:21" ht="19.7" customHeight="1">
      <c r="C34" s="27"/>
      <c r="D34" s="34"/>
      <c r="E34" s="90"/>
      <c r="F34" s="28"/>
      <c r="G34" s="131"/>
      <c r="H34" s="131"/>
      <c r="I34" s="306">
        <f>SUM(L28:L32)</f>
        <v>7680</v>
      </c>
      <c r="J34" s="391"/>
      <c r="K34" s="29"/>
      <c r="L34" s="257"/>
      <c r="M34" s="31"/>
      <c r="N34" s="166"/>
      <c r="O34" s="73"/>
      <c r="P34" s="28"/>
      <c r="Q34" s="32"/>
      <c r="R34" s="28"/>
      <c r="S34" s="40"/>
      <c r="T34" s="40"/>
      <c r="U34" s="33"/>
    </row>
    <row r="35" spans="3:21" ht="19.7" customHeight="1">
      <c r="C35" s="27"/>
      <c r="D35" s="34"/>
      <c r="E35" s="90"/>
      <c r="F35" s="28"/>
      <c r="G35" s="131"/>
      <c r="H35" s="131"/>
      <c r="I35" s="73"/>
      <c r="J35" s="391"/>
      <c r="K35" s="29"/>
      <c r="L35" s="257"/>
      <c r="M35" s="31"/>
      <c r="N35" s="166"/>
      <c r="O35" s="73"/>
      <c r="P35" s="28"/>
      <c r="Q35" s="32"/>
      <c r="R35" s="28"/>
      <c r="S35" s="40"/>
      <c r="T35" s="40"/>
      <c r="U35" s="33"/>
    </row>
    <row r="36" spans="3:21">
      <c r="C36" s="27"/>
      <c r="F36" s="28"/>
      <c r="G36" s="131"/>
      <c r="H36" s="131"/>
      <c r="I36" s="73"/>
      <c r="J36" s="391"/>
      <c r="K36" s="29"/>
      <c r="L36" s="257"/>
      <c r="M36" s="215"/>
      <c r="N36" s="166"/>
      <c r="O36" s="218"/>
    </row>
    <row r="37" spans="3:21">
      <c r="C37" s="27"/>
      <c r="F37" s="28"/>
      <c r="G37" s="28"/>
      <c r="H37" s="28"/>
      <c r="I37" s="1566"/>
      <c r="J37" s="391"/>
      <c r="K37" s="29"/>
      <c r="L37" s="257"/>
      <c r="M37" s="215"/>
      <c r="N37" s="136"/>
      <c r="O37" s="218"/>
    </row>
    <row r="38" spans="3:21" ht="25.5">
      <c r="C38" s="4" t="s">
        <v>3537</v>
      </c>
      <c r="F38" s="220"/>
      <c r="G38" s="220"/>
      <c r="H38" s="220"/>
      <c r="I38" s="306">
        <f>SUM(L37:L38)</f>
        <v>0</v>
      </c>
      <c r="J38" s="387"/>
      <c r="K38" s="388"/>
      <c r="L38" s="257"/>
      <c r="M38" s="215"/>
      <c r="N38" s="216"/>
      <c r="O38" s="218"/>
    </row>
    <row r="39" spans="3:21">
      <c r="C39" s="996">
        <f>SUM(C28:C38)</f>
        <v>0.5</v>
      </c>
      <c r="F39" s="1637"/>
      <c r="G39" s="220"/>
      <c r="H39" s="220"/>
      <c r="I39" s="223"/>
      <c r="J39" s="387"/>
      <c r="K39" s="388"/>
      <c r="L39" s="257"/>
      <c r="M39" s="215"/>
      <c r="N39" s="216"/>
      <c r="O39" s="218"/>
    </row>
    <row r="40" spans="3:21">
      <c r="C40" s="207" t="s">
        <v>3532</v>
      </c>
      <c r="F40" s="220"/>
      <c r="G40" s="220"/>
      <c r="H40" s="220"/>
      <c r="I40" s="1566"/>
      <c r="J40" s="387"/>
      <c r="K40" s="388"/>
      <c r="L40" s="257"/>
      <c r="M40" s="215"/>
      <c r="N40" s="216"/>
      <c r="O40" s="218"/>
    </row>
    <row r="41" spans="3:21">
      <c r="C41" s="4"/>
      <c r="F41" s="220"/>
      <c r="G41" s="220"/>
      <c r="H41" s="220"/>
      <c r="I41" s="1566"/>
      <c r="J41" s="387"/>
      <c r="K41" s="388"/>
      <c r="L41" s="257"/>
      <c r="M41" s="215"/>
      <c r="N41" s="216"/>
      <c r="O41" s="218"/>
    </row>
    <row r="42" spans="3:21">
      <c r="C42" s="4"/>
      <c r="F42" s="220"/>
      <c r="G42" s="220"/>
      <c r="H42" s="220"/>
      <c r="I42" s="1566"/>
      <c r="J42" s="387"/>
      <c r="K42" s="388"/>
      <c r="L42" s="257"/>
      <c r="M42" s="215"/>
      <c r="N42" s="216"/>
      <c r="O42" s="218"/>
    </row>
    <row r="43" spans="3:21">
      <c r="C43" s="4"/>
      <c r="F43" s="220"/>
      <c r="G43" s="220"/>
      <c r="H43" s="220"/>
      <c r="I43" s="1566"/>
      <c r="J43" s="387"/>
      <c r="K43" s="388"/>
      <c r="L43" s="257"/>
      <c r="M43" s="215"/>
      <c r="N43" s="216"/>
      <c r="O43" s="218"/>
    </row>
    <row r="44" spans="3:21" ht="19.5" thickBot="1">
      <c r="C44" s="4" t="s">
        <v>3538</v>
      </c>
      <c r="F44" s="220"/>
      <c r="G44" s="220"/>
      <c r="H44" s="220"/>
      <c r="I44" s="1566"/>
      <c r="J44" s="387"/>
      <c r="K44" s="388"/>
      <c r="L44" s="257"/>
      <c r="M44" s="215"/>
      <c r="N44" s="216"/>
      <c r="O44" s="218"/>
    </row>
    <row r="45" spans="3:21" ht="19.5" thickBot="1">
      <c r="C45" s="1641" t="e">
        <f>+C39+C24+#REF!</f>
        <v>#REF!</v>
      </c>
      <c r="F45" s="1637"/>
      <c r="G45" s="220"/>
      <c r="H45" s="220"/>
      <c r="I45" s="1566"/>
      <c r="J45" s="387"/>
      <c r="K45" s="388"/>
      <c r="L45" s="257"/>
      <c r="M45" s="215"/>
      <c r="N45" s="216"/>
      <c r="O45" s="218"/>
    </row>
    <row r="46" spans="3:21">
      <c r="C46" s="207" t="s">
        <v>3532</v>
      </c>
      <c r="F46" s="220"/>
      <c r="G46" s="220"/>
      <c r="H46" s="220"/>
      <c r="I46" s="1566"/>
      <c r="J46" s="387"/>
      <c r="K46" s="388"/>
      <c r="L46" s="257"/>
      <c r="M46" s="215"/>
      <c r="N46" s="216"/>
      <c r="O46" s="218"/>
    </row>
    <row r="47" spans="3:21">
      <c r="C47" s="4"/>
      <c r="F47" s="220"/>
      <c r="G47" s="220"/>
      <c r="H47" s="220"/>
      <c r="I47" s="1566"/>
      <c r="J47" s="387"/>
      <c r="K47" s="388"/>
      <c r="L47" s="257"/>
      <c r="M47" s="215"/>
      <c r="N47" s="216"/>
      <c r="O47" s="218"/>
    </row>
    <row r="48" spans="3:21">
      <c r="C48" s="4"/>
      <c r="F48" s="220"/>
      <c r="G48" s="220"/>
      <c r="H48" s="220"/>
      <c r="I48" s="1566"/>
      <c r="J48" s="387"/>
      <c r="K48" s="388"/>
      <c r="L48" s="257"/>
      <c r="M48" s="215"/>
      <c r="N48" s="216"/>
      <c r="O48" s="218"/>
    </row>
  </sheetData>
  <autoFilter ref="F9:S31" xr:uid="{00000000-0009-0000-0000-000000000000}"/>
  <mergeCells count="11">
    <mergeCell ref="G13:I13"/>
    <mergeCell ref="G20:J20"/>
    <mergeCell ref="G27:I27"/>
    <mergeCell ref="F2:H2"/>
    <mergeCell ref="K2:M2"/>
    <mergeCell ref="F3:H3"/>
    <mergeCell ref="F4:H4"/>
    <mergeCell ref="N4:O5"/>
    <mergeCell ref="F5:H5"/>
    <mergeCell ref="K5:L6"/>
    <mergeCell ref="F6:H6"/>
  </mergeCells>
  <phoneticPr fontId="2"/>
  <hyperlinks>
    <hyperlink ref="O21" r:id="rId1" xr:uid="{B0445A99-0205-4A2C-8E76-D453214EC2FA}"/>
  </hyperlinks>
  <pageMargins left="0.2" right="0.2" top="0.36" bottom="0.41" header="0.3" footer="0.3"/>
  <pageSetup paperSize="9" scale="70" orientation="landscape"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8D1B-7630-45B3-A0F2-9226C0C0C7ED}">
  <sheetPr>
    <tabColor rgb="FF00B0F0"/>
  </sheetPr>
  <dimension ref="A2:U215"/>
  <sheetViews>
    <sheetView zoomScale="85" zoomScaleNormal="85" workbookViewId="0">
      <pane xSplit="14" ySplit="9" topLeftCell="O66" activePane="bottomRight" state="frozen"/>
      <selection pane="topRight" activeCell="K1" sqref="K1"/>
      <selection pane="bottomLeft" activeCell="A9" sqref="A9"/>
      <selection pane="bottomRight" activeCell="I169" sqref="I169"/>
    </sheetView>
  </sheetViews>
  <sheetFormatPr defaultRowHeight="18.75"/>
  <cols>
    <col min="1" max="1" width="7.875" style="1" customWidth="1"/>
    <col min="2" max="2" width="17.75" style="1" customWidth="1"/>
    <col min="3" max="3" width="11.125" style="1" customWidth="1"/>
    <col min="4" max="4" width="4.5" style="1" customWidth="1"/>
    <col min="5" max="5" width="7.75" style="1" customWidth="1"/>
    <col min="6" max="6" width="8.625" style="4" customWidth="1"/>
    <col min="7" max="7" width="12.5" style="1" customWidth="1"/>
    <col min="8" max="8" width="13.125" style="1" bestFit="1" customWidth="1"/>
    <col min="9" max="9" width="47.875" style="1" customWidth="1"/>
    <col min="10" max="10" width="6.25" style="4" customWidth="1"/>
    <col min="11" max="12" width="9.875" style="10" bestFit="1" customWidth="1"/>
    <col min="13" max="13" width="5.75" style="10" customWidth="1"/>
    <col min="14" max="14" width="46.125" style="1" customWidth="1"/>
    <col min="15" max="15" width="19.2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5215</v>
      </c>
      <c r="K2" s="5" t="s">
        <v>2</v>
      </c>
      <c r="L2" s="6"/>
      <c r="M2" s="7"/>
      <c r="N2" s="8">
        <f>SUM(L:L)</f>
        <v>532538</v>
      </c>
    </row>
    <row r="3" spans="1:21" ht="20.100000000000001" customHeight="1">
      <c r="F3" s="2" t="s">
        <v>3</v>
      </c>
      <c r="G3" s="2"/>
      <c r="H3" s="2"/>
      <c r="I3" s="13" t="s">
        <v>4</v>
      </c>
    </row>
    <row r="4" spans="1:21" ht="20.100000000000001" customHeight="1">
      <c r="F4" s="2" t="s">
        <v>5</v>
      </c>
      <c r="G4" s="2"/>
      <c r="H4" s="2"/>
      <c r="I4" s="14" t="s">
        <v>5216</v>
      </c>
      <c r="L4" s="15"/>
      <c r="N4" s="16" t="s">
        <v>5217</v>
      </c>
      <c r="O4" s="17"/>
    </row>
    <row r="5" spans="1:21" ht="20.100000000000001" customHeight="1">
      <c r="F5" s="2" t="s">
        <v>8</v>
      </c>
      <c r="G5" s="2"/>
      <c r="H5" s="2"/>
      <c r="I5" s="18">
        <v>45978</v>
      </c>
      <c r="K5" s="2171" t="s">
        <v>53</v>
      </c>
      <c r="L5" s="2171"/>
      <c r="N5" s="20"/>
      <c r="O5" s="21"/>
    </row>
    <row r="6" spans="1:21" ht="20.100000000000001" customHeight="1">
      <c r="F6" s="2" t="s">
        <v>10</v>
      </c>
      <c r="G6" s="2"/>
      <c r="H6" s="2"/>
      <c r="I6" s="18">
        <v>45979</v>
      </c>
      <c r="K6" s="2171"/>
      <c r="L6" s="2171"/>
      <c r="N6" s="22"/>
      <c r="O6" s="23"/>
    </row>
    <row r="7" spans="1:21" ht="20.100000000000001" customHeight="1">
      <c r="F7" s="24"/>
      <c r="G7" s="24"/>
      <c r="H7" s="24"/>
      <c r="I7" s="25"/>
      <c r="N7" s="22"/>
      <c r="O7" s="23"/>
      <c r="P7" s="26"/>
    </row>
    <row r="9" spans="1:21" s="4" customFormat="1" ht="19.7" customHeight="1">
      <c r="B9" s="2172" t="s">
        <v>5240</v>
      </c>
      <c r="C9" s="393" t="s">
        <v>3515</v>
      </c>
      <c r="E9" s="27" t="s">
        <v>11</v>
      </c>
      <c r="F9" s="28" t="s">
        <v>12</v>
      </c>
      <c r="G9" s="28" t="s">
        <v>13</v>
      </c>
      <c r="H9" s="28" t="s">
        <v>14</v>
      </c>
      <c r="I9" s="27" t="s">
        <v>15</v>
      </c>
      <c r="J9" s="27" t="s">
        <v>16</v>
      </c>
      <c r="K9" s="29" t="s">
        <v>17</v>
      </c>
      <c r="L9" s="30" t="s">
        <v>18</v>
      </c>
      <c r="M9" s="31" t="s">
        <v>19</v>
      </c>
      <c r="N9" s="27" t="s">
        <v>20</v>
      </c>
      <c r="O9" s="27" t="s">
        <v>21</v>
      </c>
      <c r="P9" s="27" t="s">
        <v>22</v>
      </c>
      <c r="Q9" s="32" t="s">
        <v>23</v>
      </c>
      <c r="R9" s="28" t="s">
        <v>24</v>
      </c>
      <c r="S9" s="27" t="s">
        <v>25</v>
      </c>
      <c r="T9" s="32" t="s">
        <v>26</v>
      </c>
      <c r="U9" s="33" t="s">
        <v>27</v>
      </c>
    </row>
    <row r="10" spans="1:21" s="4" customFormat="1" ht="19.7" customHeight="1">
      <c r="D10" s="34"/>
      <c r="E10" s="27"/>
      <c r="F10" s="28"/>
      <c r="G10" s="28"/>
      <c r="H10" s="28"/>
      <c r="I10" s="35"/>
      <c r="J10" s="27"/>
      <c r="K10" s="36"/>
      <c r="L10" s="37"/>
      <c r="M10" s="31"/>
      <c r="N10" s="38"/>
      <c r="O10" s="39"/>
      <c r="P10" s="28"/>
      <c r="Q10" s="32"/>
      <c r="R10" s="28"/>
      <c r="S10" s="40"/>
      <c r="T10" s="40"/>
      <c r="U10" s="33"/>
    </row>
    <row r="11" spans="1:21" s="4" customFormat="1" ht="19.5" customHeight="1">
      <c r="E11" s="93"/>
      <c r="F11" s="94"/>
      <c r="G11" s="53"/>
      <c r="H11" s="53"/>
      <c r="I11" s="61"/>
      <c r="J11" s="58"/>
      <c r="K11" s="95"/>
      <c r="L11" s="53"/>
      <c r="M11" s="58"/>
      <c r="N11" s="68"/>
      <c r="O11" s="58"/>
      <c r="P11" s="58"/>
      <c r="Q11" s="32"/>
      <c r="R11" s="96"/>
      <c r="S11" s="47"/>
      <c r="T11" s="48"/>
      <c r="U11" s="50"/>
    </row>
    <row r="12" spans="1:21" s="4" customFormat="1" ht="19.5" customHeight="1">
      <c r="E12" s="93"/>
      <c r="F12" s="94"/>
      <c r="G12" s="53"/>
      <c r="H12" s="53"/>
      <c r="I12" s="61"/>
      <c r="J12" s="58"/>
      <c r="K12" s="95"/>
      <c r="L12" s="53"/>
      <c r="M12" s="58"/>
      <c r="N12" s="68"/>
      <c r="O12" s="58"/>
      <c r="P12" s="58"/>
      <c r="Q12" s="32"/>
      <c r="R12" s="96"/>
      <c r="S12" s="47"/>
      <c r="T12" s="48"/>
      <c r="U12" s="50"/>
    </row>
    <row r="13" spans="1:21" s="4" customFormat="1" ht="19.5" customHeight="1">
      <c r="E13" s="103"/>
      <c r="F13" s="41" t="s">
        <v>3539</v>
      </c>
      <c r="G13" s="42"/>
      <c r="H13" s="42"/>
      <c r="I13" s="43"/>
      <c r="J13" s="58"/>
      <c r="K13" s="95"/>
      <c r="L13" s="53"/>
      <c r="M13" s="58"/>
      <c r="N13" s="68"/>
      <c r="O13" s="58"/>
      <c r="P13" s="58"/>
      <c r="Q13" s="32"/>
      <c r="R13" s="96"/>
      <c r="S13" s="47"/>
      <c r="T13" s="48"/>
      <c r="U13" s="50"/>
    </row>
    <row r="14" spans="1:21" s="4" customFormat="1" ht="19.5" customHeight="1">
      <c r="A14" s="431" t="s">
        <v>109</v>
      </c>
      <c r="B14" s="2173" t="s">
        <v>5241</v>
      </c>
      <c r="C14" s="27">
        <v>0.26</v>
      </c>
      <c r="D14" s="431"/>
      <c r="E14" s="103"/>
      <c r="F14" s="1643">
        <v>1</v>
      </c>
      <c r="G14" s="146" t="s">
        <v>61</v>
      </c>
      <c r="H14" s="28" t="s">
        <v>55</v>
      </c>
      <c r="I14" s="1644" t="s">
        <v>3540</v>
      </c>
      <c r="J14" s="1645">
        <v>4</v>
      </c>
      <c r="K14" s="1646">
        <v>2212</v>
      </c>
      <c r="L14" s="737">
        <f t="shared" ref="L14:L24" si="0">J14*K14</f>
        <v>8848</v>
      </c>
      <c r="M14" s="58"/>
      <c r="N14" s="68" t="s">
        <v>3541</v>
      </c>
      <c r="O14" s="58"/>
      <c r="P14" s="2174" t="s">
        <v>5242</v>
      </c>
      <c r="Q14" s="32">
        <v>45965</v>
      </c>
      <c r="R14" s="96"/>
      <c r="S14" s="111">
        <v>45978</v>
      </c>
      <c r="T14" s="48">
        <v>45979</v>
      </c>
      <c r="U14" s="50"/>
    </row>
    <row r="15" spans="1:21" s="4" customFormat="1" ht="19.5" customHeight="1">
      <c r="A15" s="431" t="s">
        <v>109</v>
      </c>
      <c r="B15" s="2173" t="s">
        <v>5241</v>
      </c>
      <c r="C15" s="27">
        <v>0.56000000000000005</v>
      </c>
      <c r="D15" s="431"/>
      <c r="E15" s="103"/>
      <c r="F15" s="145">
        <f t="shared" ref="F15:F24" si="1">F14+1</f>
        <v>2</v>
      </c>
      <c r="G15" s="146" t="s">
        <v>61</v>
      </c>
      <c r="H15" s="28" t="s">
        <v>55</v>
      </c>
      <c r="I15" s="1644" t="s">
        <v>3543</v>
      </c>
      <c r="J15" s="1645">
        <v>4</v>
      </c>
      <c r="K15" s="1646">
        <v>2424</v>
      </c>
      <c r="L15" s="737">
        <f t="shared" si="0"/>
        <v>9696</v>
      </c>
      <c r="M15" s="58"/>
      <c r="N15" s="68" t="s">
        <v>3544</v>
      </c>
      <c r="O15" s="58"/>
      <c r="P15" s="2174" t="s">
        <v>5242</v>
      </c>
      <c r="Q15" s="32">
        <v>45965</v>
      </c>
      <c r="R15" s="96"/>
      <c r="S15" s="111">
        <v>45978</v>
      </c>
      <c r="T15" s="48">
        <v>45979</v>
      </c>
      <c r="U15" s="50"/>
    </row>
    <row r="16" spans="1:21" s="4" customFormat="1" ht="19.5" customHeight="1">
      <c r="A16" s="431" t="s">
        <v>109</v>
      </c>
      <c r="B16" s="2173" t="s">
        <v>5241</v>
      </c>
      <c r="C16" s="27">
        <v>0.45</v>
      </c>
      <c r="D16" s="431"/>
      <c r="E16" s="103"/>
      <c r="F16" s="145">
        <f t="shared" si="1"/>
        <v>3</v>
      </c>
      <c r="G16" s="146" t="s">
        <v>61</v>
      </c>
      <c r="H16" s="28" t="s">
        <v>55</v>
      </c>
      <c r="I16" s="1644" t="s">
        <v>3545</v>
      </c>
      <c r="J16" s="1645">
        <v>4</v>
      </c>
      <c r="K16" s="1646">
        <v>2446</v>
      </c>
      <c r="L16" s="737">
        <f t="shared" si="0"/>
        <v>9784</v>
      </c>
      <c r="M16" s="58"/>
      <c r="N16" s="68" t="s">
        <v>3546</v>
      </c>
      <c r="O16" s="58"/>
      <c r="P16" s="2174" t="s">
        <v>5242</v>
      </c>
      <c r="Q16" s="32">
        <v>45965</v>
      </c>
      <c r="R16" s="96"/>
      <c r="S16" s="111">
        <v>45978</v>
      </c>
      <c r="T16" s="48">
        <v>45979</v>
      </c>
      <c r="U16" s="50"/>
    </row>
    <row r="17" spans="1:21" s="4" customFormat="1" ht="19.5" customHeight="1">
      <c r="A17" s="431" t="s">
        <v>54</v>
      </c>
      <c r="B17" s="2173" t="s">
        <v>5241</v>
      </c>
      <c r="C17" s="27">
        <v>0.3</v>
      </c>
      <c r="D17" s="431"/>
      <c r="E17" s="103"/>
      <c r="F17" s="145">
        <f t="shared" si="1"/>
        <v>4</v>
      </c>
      <c r="G17" s="146" t="s">
        <v>61</v>
      </c>
      <c r="H17" s="28" t="s">
        <v>55</v>
      </c>
      <c r="I17" s="1644" t="s">
        <v>3547</v>
      </c>
      <c r="J17" s="1645">
        <v>4</v>
      </c>
      <c r="K17" s="1646">
        <v>8003</v>
      </c>
      <c r="L17" s="737">
        <f t="shared" si="0"/>
        <v>32012</v>
      </c>
      <c r="M17" s="58"/>
      <c r="N17" s="68" t="s">
        <v>3548</v>
      </c>
      <c r="O17" s="58"/>
      <c r="P17" s="2174" t="s">
        <v>5242</v>
      </c>
      <c r="Q17" s="32">
        <v>45965</v>
      </c>
      <c r="R17" s="96"/>
      <c r="S17" s="111">
        <v>45978</v>
      </c>
      <c r="T17" s="48">
        <v>45979</v>
      </c>
      <c r="U17" s="50"/>
    </row>
    <row r="18" spans="1:21" s="4" customFormat="1" ht="19.5" customHeight="1">
      <c r="A18" s="431" t="s">
        <v>109</v>
      </c>
      <c r="B18" s="2173" t="s">
        <v>5241</v>
      </c>
      <c r="C18" s="27">
        <v>0.76</v>
      </c>
      <c r="D18" s="431"/>
      <c r="E18" s="103"/>
      <c r="F18" s="145">
        <f t="shared" si="1"/>
        <v>5</v>
      </c>
      <c r="G18" s="146" t="s">
        <v>61</v>
      </c>
      <c r="H18" s="28" t="s">
        <v>55</v>
      </c>
      <c r="I18" s="1644" t="s">
        <v>5243</v>
      </c>
      <c r="J18" s="1645">
        <v>2</v>
      </c>
      <c r="K18" s="1646">
        <v>3536</v>
      </c>
      <c r="L18" s="737">
        <f t="shared" si="0"/>
        <v>7072</v>
      </c>
      <c r="M18" s="58"/>
      <c r="N18" s="2175" t="s">
        <v>5244</v>
      </c>
      <c r="O18" s="58"/>
      <c r="P18" s="2174" t="s">
        <v>5242</v>
      </c>
      <c r="Q18" s="32">
        <v>45965</v>
      </c>
      <c r="R18" s="96"/>
      <c r="S18" s="111">
        <v>45978</v>
      </c>
      <c r="T18" s="48">
        <v>45979</v>
      </c>
      <c r="U18" s="50"/>
    </row>
    <row r="19" spans="1:21" s="4" customFormat="1" ht="19.5" customHeight="1">
      <c r="A19" s="431" t="s">
        <v>42</v>
      </c>
      <c r="B19" s="2173" t="s">
        <v>5241</v>
      </c>
      <c r="C19" s="27">
        <v>0.05</v>
      </c>
      <c r="D19" s="431"/>
      <c r="E19" s="103"/>
      <c r="F19" s="145">
        <f t="shared" si="1"/>
        <v>6</v>
      </c>
      <c r="G19" s="28" t="s">
        <v>55</v>
      </c>
      <c r="H19" s="28" t="s">
        <v>55</v>
      </c>
      <c r="I19" s="1648" t="s">
        <v>3551</v>
      </c>
      <c r="J19" s="739">
        <v>40</v>
      </c>
      <c r="K19" s="737">
        <v>14</v>
      </c>
      <c r="L19" s="737">
        <f t="shared" si="0"/>
        <v>560</v>
      </c>
      <c r="M19" s="147"/>
      <c r="N19" s="153" t="s">
        <v>3552</v>
      </c>
      <c r="O19" s="58"/>
      <c r="P19" s="2174" t="s">
        <v>5242</v>
      </c>
      <c r="Q19" s="32">
        <v>45965</v>
      </c>
      <c r="R19" s="96"/>
      <c r="S19" s="111">
        <v>45978</v>
      </c>
      <c r="T19" s="48">
        <v>45979</v>
      </c>
      <c r="U19" s="50"/>
    </row>
    <row r="20" spans="1:21" s="4" customFormat="1" ht="19.5" customHeight="1">
      <c r="A20" s="431" t="s">
        <v>42</v>
      </c>
      <c r="B20" s="2173" t="s">
        <v>5241</v>
      </c>
      <c r="C20" s="27">
        <v>0.5</v>
      </c>
      <c r="D20" s="431"/>
      <c r="E20" s="103"/>
      <c r="F20" s="145">
        <f t="shared" si="1"/>
        <v>7</v>
      </c>
      <c r="G20" s="28" t="s">
        <v>55</v>
      </c>
      <c r="H20" s="28" t="s">
        <v>55</v>
      </c>
      <c r="I20" s="1649" t="s">
        <v>5245</v>
      </c>
      <c r="J20" s="739">
        <v>2</v>
      </c>
      <c r="K20" s="737">
        <v>230</v>
      </c>
      <c r="L20" s="737">
        <f t="shared" si="0"/>
        <v>460</v>
      </c>
      <c r="M20" s="147"/>
      <c r="N20" s="136" t="s">
        <v>2297</v>
      </c>
      <c r="O20" s="58"/>
      <c r="P20" s="2174" t="s">
        <v>5242</v>
      </c>
      <c r="Q20" s="32">
        <v>45965</v>
      </c>
      <c r="R20" s="96"/>
      <c r="S20" s="111">
        <v>45978</v>
      </c>
      <c r="T20" s="48">
        <v>45979</v>
      </c>
      <c r="U20" s="50"/>
    </row>
    <row r="21" spans="1:21" s="4" customFormat="1" ht="19.5" customHeight="1">
      <c r="A21" s="431" t="s">
        <v>42</v>
      </c>
      <c r="B21" s="2173" t="s">
        <v>5241</v>
      </c>
      <c r="C21" s="27">
        <v>0.05</v>
      </c>
      <c r="D21" s="431"/>
      <c r="E21" s="103"/>
      <c r="F21" s="145">
        <f t="shared" si="1"/>
        <v>8</v>
      </c>
      <c r="G21" s="28" t="s">
        <v>55</v>
      </c>
      <c r="H21" s="28" t="s">
        <v>55</v>
      </c>
      <c r="I21" s="1649" t="s">
        <v>2294</v>
      </c>
      <c r="J21" s="739">
        <v>4</v>
      </c>
      <c r="K21" s="737">
        <v>46</v>
      </c>
      <c r="L21" s="737">
        <f t="shared" si="0"/>
        <v>184</v>
      </c>
      <c r="M21" s="147"/>
      <c r="N21" s="136" t="s">
        <v>2295</v>
      </c>
      <c r="O21" s="58"/>
      <c r="P21" s="2174" t="s">
        <v>5242</v>
      </c>
      <c r="Q21" s="32">
        <v>45965</v>
      </c>
      <c r="R21" s="96"/>
      <c r="S21" s="111">
        <v>45978</v>
      </c>
      <c r="T21" s="48">
        <v>45979</v>
      </c>
      <c r="U21" s="50"/>
    </row>
    <row r="22" spans="1:21" s="4" customFormat="1" ht="19.5" customHeight="1">
      <c r="A22" s="431" t="s">
        <v>42</v>
      </c>
      <c r="B22" s="2173" t="s">
        <v>5241</v>
      </c>
      <c r="C22" s="27">
        <v>0.05</v>
      </c>
      <c r="D22" s="431"/>
      <c r="E22" s="103"/>
      <c r="F22" s="145">
        <f t="shared" si="1"/>
        <v>9</v>
      </c>
      <c r="G22" s="28" t="s">
        <v>55</v>
      </c>
      <c r="H22" s="28" t="s">
        <v>55</v>
      </c>
      <c r="I22" s="1649" t="s">
        <v>2311</v>
      </c>
      <c r="J22" s="739">
        <v>22</v>
      </c>
      <c r="K22" s="737">
        <v>15</v>
      </c>
      <c r="L22" s="737">
        <f t="shared" si="0"/>
        <v>330</v>
      </c>
      <c r="M22" s="147"/>
      <c r="N22" s="136" t="s">
        <v>2312</v>
      </c>
      <c r="O22" s="58"/>
      <c r="P22" s="2174" t="s">
        <v>5242</v>
      </c>
      <c r="Q22" s="32">
        <v>45965</v>
      </c>
      <c r="R22" s="96"/>
      <c r="S22" s="111">
        <v>45978</v>
      </c>
      <c r="T22" s="48">
        <v>45979</v>
      </c>
      <c r="U22" s="50"/>
    </row>
    <row r="23" spans="1:21" s="4" customFormat="1" ht="19.5" customHeight="1">
      <c r="A23" s="431" t="s">
        <v>42</v>
      </c>
      <c r="B23" s="2173" t="s">
        <v>5241</v>
      </c>
      <c r="C23" s="27">
        <v>0.05</v>
      </c>
      <c r="D23" s="431"/>
      <c r="E23" s="103"/>
      <c r="F23" s="145">
        <f t="shared" si="1"/>
        <v>10</v>
      </c>
      <c r="G23" s="28" t="s">
        <v>55</v>
      </c>
      <c r="H23" s="28" t="s">
        <v>55</v>
      </c>
      <c r="I23" s="1649" t="s">
        <v>3554</v>
      </c>
      <c r="J23" s="739">
        <v>20</v>
      </c>
      <c r="K23" s="737">
        <v>93</v>
      </c>
      <c r="L23" s="737">
        <f t="shared" si="0"/>
        <v>1860</v>
      </c>
      <c r="M23" s="147"/>
      <c r="N23" s="136" t="s">
        <v>3555</v>
      </c>
      <c r="O23" s="58"/>
      <c r="P23" s="2174" t="s">
        <v>5242</v>
      </c>
      <c r="Q23" s="32">
        <v>45965</v>
      </c>
      <c r="R23" s="96"/>
      <c r="S23" s="111">
        <v>45978</v>
      </c>
      <c r="T23" s="48">
        <v>45979</v>
      </c>
      <c r="U23" s="50"/>
    </row>
    <row r="24" spans="1:21" s="4" customFormat="1" ht="19.5" customHeight="1">
      <c r="A24" s="431" t="s">
        <v>42</v>
      </c>
      <c r="B24" s="2173" t="s">
        <v>5241</v>
      </c>
      <c r="C24" s="27">
        <v>0.05</v>
      </c>
      <c r="D24" s="103"/>
      <c r="E24" s="103"/>
      <c r="F24" s="145">
        <f t="shared" si="1"/>
        <v>11</v>
      </c>
      <c r="G24" s="28" t="s">
        <v>55</v>
      </c>
      <c r="H24" s="28" t="s">
        <v>55</v>
      </c>
      <c r="I24" s="1649" t="s">
        <v>3556</v>
      </c>
      <c r="J24" s="739">
        <v>8</v>
      </c>
      <c r="K24" s="737">
        <v>78</v>
      </c>
      <c r="L24" s="737">
        <f t="shared" si="0"/>
        <v>624</v>
      </c>
      <c r="M24" s="147"/>
      <c r="N24" s="136" t="s">
        <v>3557</v>
      </c>
      <c r="O24" s="58"/>
      <c r="P24" s="2174" t="s">
        <v>5242</v>
      </c>
      <c r="Q24" s="32">
        <v>45965</v>
      </c>
      <c r="R24" s="96"/>
      <c r="S24" s="111">
        <v>45978</v>
      </c>
      <c r="T24" s="48">
        <v>45979</v>
      </c>
      <c r="U24" s="50"/>
    </row>
    <row r="25" spans="1:21" s="4" customFormat="1" ht="19.5" customHeight="1">
      <c r="E25" s="93"/>
      <c r="F25" s="94"/>
      <c r="G25" s="53"/>
      <c r="H25" s="53"/>
      <c r="I25" s="1656"/>
      <c r="J25" s="1657"/>
      <c r="K25" s="1658"/>
      <c r="L25" s="1659"/>
      <c r="M25" s="58"/>
      <c r="N25" s="68"/>
      <c r="O25" s="58"/>
      <c r="P25" s="58"/>
      <c r="Q25" s="32"/>
      <c r="R25" s="96"/>
      <c r="S25" s="47"/>
      <c r="T25" s="48"/>
      <c r="U25" s="50"/>
    </row>
    <row r="26" spans="1:21" s="4" customFormat="1" ht="19.5" customHeight="1">
      <c r="E26" s="93"/>
      <c r="F26" s="94"/>
      <c r="G26" s="53"/>
      <c r="H26" s="53"/>
      <c r="I26" s="212">
        <f>SUM(L14:L25)</f>
        <v>71430</v>
      </c>
      <c r="J26" s="213"/>
      <c r="K26" s="213"/>
      <c r="L26" s="214"/>
      <c r="M26" s="58"/>
      <c r="N26" s="68"/>
      <c r="O26" s="58"/>
      <c r="P26" s="58"/>
      <c r="Q26" s="32"/>
      <c r="R26" s="96"/>
      <c r="S26" s="47"/>
      <c r="T26" s="48"/>
      <c r="U26" s="50"/>
    </row>
    <row r="27" spans="1:21" s="4" customFormat="1" ht="19.5" customHeight="1">
      <c r="E27" s="93"/>
      <c r="F27" s="94"/>
      <c r="G27" s="53"/>
      <c r="H27" s="53"/>
      <c r="I27" s="61"/>
      <c r="J27" s="58"/>
      <c r="K27" s="95"/>
      <c r="L27" s="53"/>
      <c r="M27" s="58"/>
      <c r="N27" s="68"/>
      <c r="O27" s="58"/>
      <c r="P27" s="58"/>
      <c r="Q27" s="32"/>
      <c r="R27" s="96"/>
      <c r="S27" s="47"/>
      <c r="T27" s="48"/>
      <c r="U27" s="50"/>
    </row>
    <row r="28" spans="1:21" s="4" customFormat="1" ht="19.5" customHeight="1">
      <c r="E28" s="93"/>
      <c r="F28" s="94"/>
      <c r="G28" s="53"/>
      <c r="H28" s="53"/>
      <c r="I28" s="61"/>
      <c r="J28" s="58"/>
      <c r="K28" s="95"/>
      <c r="L28" s="53"/>
      <c r="M28" s="58"/>
      <c r="N28" s="68"/>
      <c r="O28" s="58"/>
      <c r="P28" s="58"/>
      <c r="Q28" s="32"/>
      <c r="R28" s="96"/>
      <c r="S28" s="47"/>
      <c r="T28" s="48"/>
      <c r="U28" s="50"/>
    </row>
    <row r="29" spans="1:21" s="4" customFormat="1" ht="19.5" customHeight="1">
      <c r="A29" s="1"/>
      <c r="B29" s="1"/>
      <c r="C29" s="1"/>
      <c r="D29" s="1"/>
      <c r="E29" s="1629"/>
      <c r="F29" s="41" t="s">
        <v>35</v>
      </c>
      <c r="G29" s="42"/>
      <c r="H29" s="42"/>
      <c r="I29" s="43"/>
      <c r="J29" s="97"/>
      <c r="K29" s="97"/>
      <c r="L29" s="98"/>
      <c r="M29" s="99"/>
      <c r="N29" s="100"/>
      <c r="O29" s="101"/>
      <c r="P29" s="58"/>
      <c r="Q29" s="32"/>
      <c r="R29" s="96"/>
      <c r="S29" s="47"/>
      <c r="T29" s="48"/>
      <c r="U29" s="50"/>
    </row>
    <row r="30" spans="1:21" s="4" customFormat="1" ht="19.5" customHeight="1">
      <c r="A30" s="398" t="s">
        <v>42</v>
      </c>
      <c r="B30" s="2176" t="s">
        <v>5246</v>
      </c>
      <c r="C30" s="27">
        <v>1.2999999999999999E-2</v>
      </c>
      <c r="D30" s="431"/>
      <c r="E30" s="103"/>
      <c r="F30" s="347">
        <f>+F24+1</f>
        <v>12</v>
      </c>
      <c r="G30" s="28" t="s">
        <v>55</v>
      </c>
      <c r="H30" s="28" t="s">
        <v>55</v>
      </c>
      <c r="I30" s="1610" t="s">
        <v>521</v>
      </c>
      <c r="J30" s="397">
        <v>2</v>
      </c>
      <c r="K30" s="1239">
        <v>187</v>
      </c>
      <c r="L30" s="1214">
        <f t="shared" ref="L30:L48" si="2">J30*K30</f>
        <v>374</v>
      </c>
      <c r="M30" s="1411"/>
      <c r="N30" s="84" t="s">
        <v>5247</v>
      </c>
      <c r="O30" s="117"/>
      <c r="P30" s="2174" t="s">
        <v>5242</v>
      </c>
      <c r="Q30" s="32">
        <v>45965</v>
      </c>
      <c r="R30" s="96"/>
      <c r="S30" s="111">
        <v>45978</v>
      </c>
      <c r="T30" s="48">
        <v>45979</v>
      </c>
      <c r="U30" s="50"/>
    </row>
    <row r="31" spans="1:21" s="4" customFormat="1" ht="19.5" customHeight="1">
      <c r="A31" s="398" t="s">
        <v>54</v>
      </c>
      <c r="B31" s="2176" t="s">
        <v>5246</v>
      </c>
      <c r="C31" s="27">
        <v>0.5</v>
      </c>
      <c r="D31" s="431"/>
      <c r="E31" s="103"/>
      <c r="F31" s="347">
        <f t="shared" ref="F31:F48" si="3">+F30+1</f>
        <v>13</v>
      </c>
      <c r="G31" s="28" t="s">
        <v>61</v>
      </c>
      <c r="H31" s="28" t="s">
        <v>55</v>
      </c>
      <c r="I31" s="1610" t="s">
        <v>5248</v>
      </c>
      <c r="J31" s="397">
        <v>1</v>
      </c>
      <c r="K31" s="1239">
        <v>15921</v>
      </c>
      <c r="L31" s="1214">
        <f t="shared" si="2"/>
        <v>15921</v>
      </c>
      <c r="M31" s="1411"/>
      <c r="N31" s="84" t="s">
        <v>5249</v>
      </c>
      <c r="O31" s="117"/>
      <c r="P31" s="2174" t="s">
        <v>5242</v>
      </c>
      <c r="Q31" s="32">
        <v>45965</v>
      </c>
      <c r="R31" s="96"/>
      <c r="S31" s="111">
        <v>45978</v>
      </c>
      <c r="T31" s="48">
        <v>45979</v>
      </c>
      <c r="U31" s="50"/>
    </row>
    <row r="32" spans="1:21" s="4" customFormat="1" ht="19.5" customHeight="1">
      <c r="A32" s="398" t="s">
        <v>42</v>
      </c>
      <c r="B32" s="2176" t="s">
        <v>5246</v>
      </c>
      <c r="C32" s="27"/>
      <c r="D32" s="431"/>
      <c r="E32" s="103"/>
      <c r="F32" s="347">
        <f t="shared" si="3"/>
        <v>14</v>
      </c>
      <c r="G32" s="28" t="s">
        <v>2230</v>
      </c>
      <c r="H32" s="28" t="s">
        <v>55</v>
      </c>
      <c r="I32" s="1610" t="s">
        <v>5250</v>
      </c>
      <c r="J32" s="397">
        <v>1</v>
      </c>
      <c r="K32" s="1239">
        <v>18441</v>
      </c>
      <c r="L32" s="1214">
        <f t="shared" si="2"/>
        <v>18441</v>
      </c>
      <c r="M32" s="1411"/>
      <c r="N32" s="84" t="s">
        <v>5251</v>
      </c>
      <c r="O32" s="117"/>
      <c r="P32" s="2174" t="s">
        <v>5242</v>
      </c>
      <c r="Q32" s="32">
        <v>45965</v>
      </c>
      <c r="R32" s="96"/>
      <c r="S32" s="111">
        <v>45978</v>
      </c>
      <c r="T32" s="48">
        <v>45979</v>
      </c>
      <c r="U32" s="50"/>
    </row>
    <row r="33" spans="1:21" s="4" customFormat="1" ht="19.5" customHeight="1">
      <c r="A33" s="398" t="s">
        <v>77</v>
      </c>
      <c r="B33" s="2176" t="s">
        <v>5246</v>
      </c>
      <c r="C33" s="27">
        <v>0.05</v>
      </c>
      <c r="D33" s="431"/>
      <c r="E33" s="103"/>
      <c r="F33" s="347">
        <f t="shared" si="3"/>
        <v>15</v>
      </c>
      <c r="G33" s="28" t="s">
        <v>55</v>
      </c>
      <c r="H33" s="28" t="s">
        <v>55</v>
      </c>
      <c r="I33" s="1610" t="s">
        <v>1111</v>
      </c>
      <c r="J33" s="397">
        <v>2</v>
      </c>
      <c r="K33" s="1239">
        <v>792</v>
      </c>
      <c r="L33" s="1214">
        <f t="shared" si="2"/>
        <v>1584</v>
      </c>
      <c r="M33" s="1411"/>
      <c r="N33" s="84" t="s">
        <v>3030</v>
      </c>
      <c r="O33" s="117"/>
      <c r="P33" s="2174" t="s">
        <v>5242</v>
      </c>
      <c r="Q33" s="32">
        <v>45965</v>
      </c>
      <c r="R33" s="96"/>
      <c r="S33" s="111">
        <v>45978</v>
      </c>
      <c r="T33" s="48">
        <v>45979</v>
      </c>
      <c r="U33" s="50"/>
    </row>
    <row r="34" spans="1:21" s="4" customFormat="1" ht="19.5" customHeight="1">
      <c r="A34" s="398" t="s">
        <v>42</v>
      </c>
      <c r="B34" s="2176" t="s">
        <v>5246</v>
      </c>
      <c r="C34" s="27">
        <v>1.4999999999999999E-2</v>
      </c>
      <c r="D34" s="431"/>
      <c r="E34" s="103"/>
      <c r="F34" s="347">
        <f t="shared" si="3"/>
        <v>16</v>
      </c>
      <c r="G34" s="28" t="s">
        <v>55</v>
      </c>
      <c r="H34" s="28" t="s">
        <v>55</v>
      </c>
      <c r="I34" s="1610" t="s">
        <v>1113</v>
      </c>
      <c r="J34" s="397">
        <v>2</v>
      </c>
      <c r="K34" s="1239">
        <v>82</v>
      </c>
      <c r="L34" s="1214">
        <f t="shared" si="2"/>
        <v>164</v>
      </c>
      <c r="M34" s="1411"/>
      <c r="N34" s="84" t="s">
        <v>427</v>
      </c>
      <c r="O34" s="117"/>
      <c r="P34" s="2174" t="s">
        <v>5242</v>
      </c>
      <c r="Q34" s="32">
        <v>45965</v>
      </c>
      <c r="R34" s="96"/>
      <c r="S34" s="111">
        <v>45978</v>
      </c>
      <c r="T34" s="48">
        <v>45979</v>
      </c>
      <c r="U34" s="50"/>
    </row>
    <row r="35" spans="1:21" s="4" customFormat="1" ht="19.5" customHeight="1">
      <c r="A35" s="398" t="s">
        <v>42</v>
      </c>
      <c r="B35" s="2176" t="s">
        <v>5246</v>
      </c>
      <c r="C35" s="27">
        <v>0.01</v>
      </c>
      <c r="D35" s="431"/>
      <c r="E35" s="103"/>
      <c r="F35" s="347">
        <f t="shared" si="3"/>
        <v>17</v>
      </c>
      <c r="G35" s="28" t="s">
        <v>55</v>
      </c>
      <c r="H35" s="28" t="s">
        <v>55</v>
      </c>
      <c r="I35" s="1648" t="s">
        <v>240</v>
      </c>
      <c r="J35" s="428">
        <v>4</v>
      </c>
      <c r="K35" s="2177">
        <v>77</v>
      </c>
      <c r="L35" s="1609">
        <f t="shared" si="2"/>
        <v>308</v>
      </c>
      <c r="M35" s="1353"/>
      <c r="N35" s="2178" t="s">
        <v>5252</v>
      </c>
      <c r="O35" s="117"/>
      <c r="P35" s="2174" t="s">
        <v>5242</v>
      </c>
      <c r="Q35" s="32">
        <v>45965</v>
      </c>
      <c r="R35" s="96"/>
      <c r="S35" s="111">
        <v>45978</v>
      </c>
      <c r="T35" s="48">
        <v>45979</v>
      </c>
      <c r="U35" s="50"/>
    </row>
    <row r="36" spans="1:21" s="4" customFormat="1" ht="19.5" customHeight="1">
      <c r="A36" s="398" t="s">
        <v>42</v>
      </c>
      <c r="B36" s="2176" t="s">
        <v>5246</v>
      </c>
      <c r="C36" s="27">
        <v>0.01</v>
      </c>
      <c r="D36" s="431"/>
      <c r="E36" s="103"/>
      <c r="F36" s="347">
        <f t="shared" si="3"/>
        <v>18</v>
      </c>
      <c r="G36" s="28" t="s">
        <v>55</v>
      </c>
      <c r="H36" s="28" t="s">
        <v>55</v>
      </c>
      <c r="I36" s="1610" t="s">
        <v>1146</v>
      </c>
      <c r="J36" s="397">
        <v>4</v>
      </c>
      <c r="K36" s="1239">
        <v>77</v>
      </c>
      <c r="L36" s="1214">
        <f t="shared" si="2"/>
        <v>308</v>
      </c>
      <c r="M36" s="1411"/>
      <c r="N36" s="84" t="s">
        <v>5253</v>
      </c>
      <c r="O36" s="117"/>
      <c r="P36" s="2174" t="s">
        <v>5242</v>
      </c>
      <c r="Q36" s="32">
        <v>45965</v>
      </c>
      <c r="R36" s="96"/>
      <c r="S36" s="111">
        <v>45978</v>
      </c>
      <c r="T36" s="48">
        <v>45979</v>
      </c>
      <c r="U36" s="50"/>
    </row>
    <row r="37" spans="1:21" s="4" customFormat="1" ht="19.5" customHeight="1">
      <c r="A37" s="398" t="s">
        <v>42</v>
      </c>
      <c r="B37" s="2176" t="s">
        <v>5246</v>
      </c>
      <c r="C37" s="27">
        <v>0.01</v>
      </c>
      <c r="D37" s="431"/>
      <c r="E37" s="103"/>
      <c r="F37" s="347">
        <f t="shared" si="3"/>
        <v>19</v>
      </c>
      <c r="G37" s="28" t="s">
        <v>55</v>
      </c>
      <c r="H37" s="28" t="s">
        <v>55</v>
      </c>
      <c r="I37" s="1610" t="s">
        <v>5254</v>
      </c>
      <c r="J37" s="397">
        <v>4</v>
      </c>
      <c r="K37" s="1239">
        <v>105</v>
      </c>
      <c r="L37" s="1214">
        <f t="shared" si="2"/>
        <v>420</v>
      </c>
      <c r="M37" s="1411"/>
      <c r="N37" s="84" t="s">
        <v>5255</v>
      </c>
      <c r="O37" s="117"/>
      <c r="P37" s="2174" t="s">
        <v>5242</v>
      </c>
      <c r="Q37" s="32">
        <v>45965</v>
      </c>
      <c r="R37" s="96"/>
      <c r="S37" s="111">
        <v>45978</v>
      </c>
      <c r="T37" s="48">
        <v>45979</v>
      </c>
      <c r="U37" s="50"/>
    </row>
    <row r="38" spans="1:21" s="4" customFormat="1" ht="19.5" customHeight="1">
      <c r="A38" s="398" t="s">
        <v>109</v>
      </c>
      <c r="B38" s="2176" t="s">
        <v>5246</v>
      </c>
      <c r="C38" s="27">
        <v>0.27500000000000002</v>
      </c>
      <c r="D38" s="431"/>
      <c r="E38" s="103"/>
      <c r="F38" s="347">
        <f t="shared" si="3"/>
        <v>20</v>
      </c>
      <c r="G38" s="28" t="s">
        <v>61</v>
      </c>
      <c r="H38" s="28" t="s">
        <v>55</v>
      </c>
      <c r="I38" s="1610" t="s">
        <v>5256</v>
      </c>
      <c r="J38" s="397">
        <v>1</v>
      </c>
      <c r="K38" s="1239">
        <v>3803</v>
      </c>
      <c r="L38" s="1214">
        <f t="shared" si="2"/>
        <v>3803</v>
      </c>
      <c r="M38" s="1411"/>
      <c r="N38" s="84" t="s">
        <v>5257</v>
      </c>
      <c r="O38" s="117"/>
      <c r="P38" s="2174" t="s">
        <v>5242</v>
      </c>
      <c r="Q38" s="32">
        <v>45965</v>
      </c>
      <c r="R38" s="96"/>
      <c r="S38" s="111">
        <v>45978</v>
      </c>
      <c r="T38" s="48">
        <v>45979</v>
      </c>
      <c r="U38" s="50"/>
    </row>
    <row r="39" spans="1:21" s="4" customFormat="1" ht="19.5" customHeight="1">
      <c r="A39" s="398" t="s">
        <v>42</v>
      </c>
      <c r="B39" s="2176" t="s">
        <v>5246</v>
      </c>
      <c r="C39" s="27">
        <v>5.0000000000000001E-3</v>
      </c>
      <c r="D39" s="431"/>
      <c r="E39" s="103"/>
      <c r="F39" s="347">
        <f t="shared" si="3"/>
        <v>21</v>
      </c>
      <c r="G39" s="28" t="s">
        <v>55</v>
      </c>
      <c r="H39" s="28" t="s">
        <v>55</v>
      </c>
      <c r="I39" s="2179" t="s">
        <v>152</v>
      </c>
      <c r="J39" s="397">
        <v>11</v>
      </c>
      <c r="K39" s="1239">
        <v>41</v>
      </c>
      <c r="L39" s="1214">
        <f t="shared" si="2"/>
        <v>451</v>
      </c>
      <c r="M39" s="1411"/>
      <c r="N39" s="84" t="s">
        <v>5258</v>
      </c>
      <c r="O39" s="117"/>
      <c r="P39" s="2174" t="s">
        <v>5242</v>
      </c>
      <c r="Q39" s="32">
        <v>45965</v>
      </c>
      <c r="R39" s="96"/>
      <c r="S39" s="111">
        <v>45978</v>
      </c>
      <c r="T39" s="48">
        <v>45979</v>
      </c>
      <c r="U39" s="50"/>
    </row>
    <row r="40" spans="1:21" s="4" customFormat="1" ht="19.5" customHeight="1">
      <c r="A40" s="398" t="s">
        <v>42</v>
      </c>
      <c r="B40" s="2176" t="s">
        <v>5246</v>
      </c>
      <c r="C40" s="27">
        <v>0.01</v>
      </c>
      <c r="D40" s="431"/>
      <c r="E40" s="103"/>
      <c r="F40" s="347">
        <f t="shared" si="3"/>
        <v>22</v>
      </c>
      <c r="G40" s="28" t="s">
        <v>55</v>
      </c>
      <c r="H40" s="28" t="s">
        <v>55</v>
      </c>
      <c r="I40" s="1610" t="s">
        <v>608</v>
      </c>
      <c r="J40" s="397">
        <v>4</v>
      </c>
      <c r="K40" s="1239">
        <v>112</v>
      </c>
      <c r="L40" s="1214">
        <f t="shared" si="2"/>
        <v>448</v>
      </c>
      <c r="M40" s="1411"/>
      <c r="N40" s="84" t="s">
        <v>5259</v>
      </c>
      <c r="O40" s="117"/>
      <c r="P40" s="2174" t="s">
        <v>5242</v>
      </c>
      <c r="Q40" s="32">
        <v>45965</v>
      </c>
      <c r="R40" s="96"/>
      <c r="S40" s="111">
        <v>45978</v>
      </c>
      <c r="T40" s="48">
        <v>45979</v>
      </c>
      <c r="U40" s="50"/>
    </row>
    <row r="41" spans="1:21" s="4" customFormat="1" ht="19.5" customHeight="1">
      <c r="A41" s="398" t="s">
        <v>109</v>
      </c>
      <c r="B41" s="2176" t="s">
        <v>5246</v>
      </c>
      <c r="C41" s="27">
        <v>5.2999999999999999E-2</v>
      </c>
      <c r="D41" s="431"/>
      <c r="E41" s="103"/>
      <c r="F41" s="347">
        <f t="shared" si="3"/>
        <v>23</v>
      </c>
      <c r="G41" s="28" t="s">
        <v>61</v>
      </c>
      <c r="H41" s="28" t="s">
        <v>55</v>
      </c>
      <c r="I41" s="2179" t="s">
        <v>5260</v>
      </c>
      <c r="J41" s="397">
        <v>1</v>
      </c>
      <c r="K41" s="1239">
        <v>2679</v>
      </c>
      <c r="L41" s="1214">
        <f t="shared" si="2"/>
        <v>2679</v>
      </c>
      <c r="M41" s="1411"/>
      <c r="N41" s="84" t="s">
        <v>5261</v>
      </c>
      <c r="O41" s="117"/>
      <c r="P41" s="2174" t="s">
        <v>5242</v>
      </c>
      <c r="Q41" s="32">
        <v>45965</v>
      </c>
      <c r="R41" s="96"/>
      <c r="S41" s="111">
        <v>45978</v>
      </c>
      <c r="T41" s="48">
        <v>45979</v>
      </c>
      <c r="U41" s="50"/>
    </row>
    <row r="42" spans="1:21" s="4" customFormat="1" ht="19.5" customHeight="1">
      <c r="A42" s="398" t="s">
        <v>42</v>
      </c>
      <c r="B42" s="2176" t="s">
        <v>5246</v>
      </c>
      <c r="C42" s="27">
        <v>5.0000000000000001E-3</v>
      </c>
      <c r="D42" s="431"/>
      <c r="E42" s="103"/>
      <c r="F42" s="347">
        <f t="shared" si="3"/>
        <v>24</v>
      </c>
      <c r="G42" s="28" t="s">
        <v>55</v>
      </c>
      <c r="H42" s="28" t="s">
        <v>55</v>
      </c>
      <c r="I42" s="2179" t="s">
        <v>3466</v>
      </c>
      <c r="J42" s="397">
        <v>3</v>
      </c>
      <c r="K42" s="1239">
        <v>187</v>
      </c>
      <c r="L42" s="1214">
        <f t="shared" si="2"/>
        <v>561</v>
      </c>
      <c r="M42" s="1411"/>
      <c r="N42" s="84" t="s">
        <v>5262</v>
      </c>
      <c r="O42" s="117"/>
      <c r="P42" s="2174" t="s">
        <v>5242</v>
      </c>
      <c r="Q42" s="32">
        <v>45965</v>
      </c>
      <c r="R42" s="96"/>
      <c r="S42" s="111">
        <v>45978</v>
      </c>
      <c r="T42" s="48">
        <v>45979</v>
      </c>
      <c r="U42" s="50"/>
    </row>
    <row r="43" spans="1:21" s="4" customFormat="1" ht="19.5" customHeight="1">
      <c r="A43" s="398" t="s">
        <v>42</v>
      </c>
      <c r="B43" s="2176" t="s">
        <v>5246</v>
      </c>
      <c r="C43" s="27">
        <v>0.01</v>
      </c>
      <c r="D43" s="431"/>
      <c r="E43" s="103"/>
      <c r="F43" s="347">
        <f t="shared" si="3"/>
        <v>25</v>
      </c>
      <c r="G43" s="28" t="s">
        <v>55</v>
      </c>
      <c r="H43" s="28" t="s">
        <v>55</v>
      </c>
      <c r="I43" s="1610" t="s">
        <v>413</v>
      </c>
      <c r="J43" s="397">
        <v>4</v>
      </c>
      <c r="K43" s="1239">
        <v>112</v>
      </c>
      <c r="L43" s="1214">
        <f t="shared" si="2"/>
        <v>448</v>
      </c>
      <c r="M43" s="1411"/>
      <c r="N43" s="84" t="s">
        <v>5263</v>
      </c>
      <c r="O43" s="117"/>
      <c r="P43" s="2174" t="s">
        <v>5242</v>
      </c>
      <c r="Q43" s="32">
        <v>45965</v>
      </c>
      <c r="R43" s="96"/>
      <c r="S43" s="111">
        <v>45978</v>
      </c>
      <c r="T43" s="48">
        <v>45979</v>
      </c>
      <c r="U43" s="50"/>
    </row>
    <row r="44" spans="1:21" s="4" customFormat="1" ht="19.5" customHeight="1">
      <c r="A44" s="398" t="s">
        <v>54</v>
      </c>
      <c r="B44" s="2176" t="s">
        <v>5246</v>
      </c>
      <c r="C44" s="27">
        <v>0.185</v>
      </c>
      <c r="D44" s="431"/>
      <c r="E44" s="103"/>
      <c r="F44" s="347">
        <f t="shared" si="3"/>
        <v>26</v>
      </c>
      <c r="G44" s="28" t="s">
        <v>61</v>
      </c>
      <c r="H44" s="28" t="s">
        <v>55</v>
      </c>
      <c r="I44" s="2179" t="s">
        <v>5264</v>
      </c>
      <c r="J44" s="397">
        <v>1</v>
      </c>
      <c r="K44" s="1239">
        <v>17018</v>
      </c>
      <c r="L44" s="1214">
        <f t="shared" si="2"/>
        <v>17018</v>
      </c>
      <c r="M44" s="1411"/>
      <c r="N44" s="84" t="s">
        <v>5265</v>
      </c>
      <c r="O44" s="117"/>
      <c r="P44" s="2174" t="s">
        <v>5242</v>
      </c>
      <c r="Q44" s="32">
        <v>45965</v>
      </c>
      <c r="R44" s="96"/>
      <c r="S44" s="111">
        <v>45978</v>
      </c>
      <c r="T44" s="48">
        <v>45979</v>
      </c>
      <c r="U44" s="50"/>
    </row>
    <row r="45" spans="1:21" s="4" customFormat="1" ht="19.5" customHeight="1">
      <c r="A45" s="398" t="s">
        <v>42</v>
      </c>
      <c r="B45" s="2176" t="s">
        <v>5246</v>
      </c>
      <c r="C45" s="27">
        <v>0.01</v>
      </c>
      <c r="D45" s="431"/>
      <c r="E45" s="103"/>
      <c r="F45" s="347">
        <f t="shared" si="3"/>
        <v>27</v>
      </c>
      <c r="G45" s="28" t="s">
        <v>55</v>
      </c>
      <c r="H45" s="28" t="s">
        <v>55</v>
      </c>
      <c r="I45" s="1610" t="s">
        <v>240</v>
      </c>
      <c r="J45" s="397">
        <v>7</v>
      </c>
      <c r="K45" s="1239">
        <v>47</v>
      </c>
      <c r="L45" s="1214">
        <f t="shared" si="2"/>
        <v>329</v>
      </c>
      <c r="M45" s="1411"/>
      <c r="N45" s="84" t="s">
        <v>5266</v>
      </c>
      <c r="O45" s="117"/>
      <c r="P45" s="2174" t="s">
        <v>5242</v>
      </c>
      <c r="Q45" s="32">
        <v>45965</v>
      </c>
      <c r="R45" s="96"/>
      <c r="S45" s="111">
        <v>45978</v>
      </c>
      <c r="T45" s="48">
        <v>45979</v>
      </c>
      <c r="U45" s="50"/>
    </row>
    <row r="46" spans="1:21" s="4" customFormat="1" ht="19.5" customHeight="1">
      <c r="A46" s="398" t="s">
        <v>42</v>
      </c>
      <c r="B46" s="2176" t="s">
        <v>5246</v>
      </c>
      <c r="C46" s="27">
        <v>0.01</v>
      </c>
      <c r="D46" s="431"/>
      <c r="E46" s="103"/>
      <c r="F46" s="347">
        <f>+F45+1</f>
        <v>28</v>
      </c>
      <c r="G46" s="28" t="s">
        <v>55</v>
      </c>
      <c r="H46" s="28" t="s">
        <v>55</v>
      </c>
      <c r="I46" s="1610" t="s">
        <v>467</v>
      </c>
      <c r="J46" s="397">
        <v>4</v>
      </c>
      <c r="K46" s="1239">
        <v>112</v>
      </c>
      <c r="L46" s="1214">
        <f t="shared" si="2"/>
        <v>448</v>
      </c>
      <c r="M46" s="1411"/>
      <c r="N46" s="84" t="s">
        <v>5267</v>
      </c>
      <c r="O46" s="117"/>
      <c r="P46" s="2174" t="s">
        <v>5242</v>
      </c>
      <c r="Q46" s="32">
        <v>45965</v>
      </c>
      <c r="R46" s="96"/>
      <c r="S46" s="111">
        <v>45978</v>
      </c>
      <c r="T46" s="48">
        <v>45979</v>
      </c>
      <c r="U46" s="50"/>
    </row>
    <row r="47" spans="1:21" s="4" customFormat="1" ht="19.5" customHeight="1">
      <c r="A47" s="27" t="s">
        <v>123</v>
      </c>
      <c r="B47" s="2176" t="s">
        <v>5246</v>
      </c>
      <c r="C47" s="27">
        <v>1.4999999999999999E-2</v>
      </c>
      <c r="D47" s="431"/>
      <c r="E47" s="103"/>
      <c r="F47" s="347">
        <f t="shared" si="3"/>
        <v>29</v>
      </c>
      <c r="G47" s="28" t="s">
        <v>61</v>
      </c>
      <c r="H47" s="28" t="s">
        <v>55</v>
      </c>
      <c r="I47" s="2179" t="s">
        <v>5268</v>
      </c>
      <c r="J47" s="397">
        <v>1</v>
      </c>
      <c r="K47" s="1239">
        <v>4267</v>
      </c>
      <c r="L47" s="1214">
        <f t="shared" si="2"/>
        <v>4267</v>
      </c>
      <c r="M47" s="1411"/>
      <c r="N47" s="84" t="s">
        <v>5269</v>
      </c>
      <c r="O47" s="117"/>
      <c r="P47" s="2174" t="s">
        <v>5242</v>
      </c>
      <c r="Q47" s="32">
        <v>45965</v>
      </c>
      <c r="R47" s="96"/>
      <c r="S47" s="111">
        <v>45978</v>
      </c>
      <c r="T47" s="48">
        <v>45979</v>
      </c>
      <c r="U47" s="50"/>
    </row>
    <row r="48" spans="1:21" s="4" customFormat="1" ht="19.5" customHeight="1">
      <c r="A48" s="27" t="s">
        <v>42</v>
      </c>
      <c r="B48" s="2176" t="s">
        <v>5246</v>
      </c>
      <c r="C48" s="27">
        <v>3</v>
      </c>
      <c r="D48" s="431"/>
      <c r="E48" s="103"/>
      <c r="F48" s="347">
        <f t="shared" si="3"/>
        <v>30</v>
      </c>
      <c r="G48" s="28" t="s">
        <v>55</v>
      </c>
      <c r="H48" s="28" t="s">
        <v>55</v>
      </c>
      <c r="I48" s="1610" t="s">
        <v>503</v>
      </c>
      <c r="J48" s="397">
        <v>2</v>
      </c>
      <c r="K48" s="1239">
        <v>120</v>
      </c>
      <c r="L48" s="1214">
        <f t="shared" si="2"/>
        <v>240</v>
      </c>
      <c r="M48" s="1411"/>
      <c r="N48" s="84" t="s">
        <v>5270</v>
      </c>
      <c r="O48" s="117"/>
      <c r="P48" s="2174" t="s">
        <v>5242</v>
      </c>
      <c r="Q48" s="32">
        <v>45965</v>
      </c>
      <c r="R48" s="96"/>
      <c r="S48" s="111">
        <v>45978</v>
      </c>
      <c r="T48" s="48">
        <v>45979</v>
      </c>
      <c r="U48" s="50"/>
    </row>
    <row r="49" spans="1:21" s="4" customFormat="1" ht="19.5" customHeight="1">
      <c r="A49" s="27"/>
      <c r="B49" s="27"/>
      <c r="C49" s="27"/>
      <c r="D49" s="27"/>
      <c r="E49" s="93"/>
      <c r="F49" s="104"/>
      <c r="G49" s="131"/>
      <c r="H49" s="131"/>
      <c r="I49" s="156"/>
      <c r="J49" s="157"/>
      <c r="K49" s="157"/>
      <c r="L49" s="159"/>
      <c r="M49" s="159"/>
      <c r="N49" s="156"/>
      <c r="O49" s="160"/>
      <c r="P49" s="58"/>
      <c r="Q49" s="32"/>
      <c r="R49" s="96"/>
      <c r="S49" s="47"/>
      <c r="T49" s="48"/>
      <c r="U49" s="50"/>
    </row>
    <row r="50" spans="1:21" s="4" customFormat="1" ht="19.5" customHeight="1">
      <c r="A50" s="1"/>
      <c r="B50" s="1"/>
      <c r="C50" s="1"/>
      <c r="D50" s="1"/>
      <c r="E50" s="38"/>
      <c r="F50" s="125"/>
      <c r="G50" s="49"/>
      <c r="H50" s="126"/>
      <c r="I50" s="127">
        <f>SUM(L30:L49)</f>
        <v>68212</v>
      </c>
      <c r="J50" s="128"/>
      <c r="K50" s="128"/>
      <c r="L50" s="129"/>
      <c r="M50" s="130"/>
      <c r="N50" s="124"/>
      <c r="O50" s="101"/>
      <c r="P50" s="58"/>
      <c r="Q50" s="32"/>
      <c r="R50" s="96"/>
      <c r="S50" s="47"/>
      <c r="T50" s="48"/>
      <c r="U50" s="50"/>
    </row>
    <row r="51" spans="1:21" s="4" customFormat="1" ht="19.5" customHeight="1">
      <c r="E51" s="93"/>
      <c r="F51" s="94"/>
      <c r="G51" s="53"/>
      <c r="H51" s="53"/>
      <c r="I51" s="61"/>
      <c r="J51" s="58"/>
      <c r="K51" s="95"/>
      <c r="L51" s="53"/>
      <c r="M51" s="58"/>
      <c r="N51" s="68"/>
      <c r="O51" s="58"/>
      <c r="P51" s="58"/>
      <c r="Q51" s="32"/>
      <c r="R51" s="96"/>
      <c r="S51" s="47"/>
      <c r="T51" s="48"/>
      <c r="U51" s="50"/>
    </row>
    <row r="52" spans="1:21" s="4" customFormat="1" ht="19.5" customHeight="1">
      <c r="E52" s="93"/>
      <c r="F52" s="94"/>
      <c r="G52" s="53"/>
      <c r="H52" s="53"/>
      <c r="I52" s="61"/>
      <c r="J52" s="58"/>
      <c r="K52" s="95"/>
      <c r="L52" s="53"/>
      <c r="M52" s="58"/>
      <c r="N52" s="68"/>
      <c r="O52" s="58"/>
      <c r="P52" s="58"/>
      <c r="Q52" s="32"/>
      <c r="R52" s="96"/>
      <c r="S52" s="47"/>
      <c r="T52" s="48"/>
      <c r="U52" s="50"/>
    </row>
    <row r="53" spans="1:21" ht="18" customHeight="1">
      <c r="E53" s="1629"/>
      <c r="F53" s="431"/>
      <c r="G53" s="161" t="s">
        <v>5222</v>
      </c>
      <c r="H53" s="162"/>
      <c r="I53" s="163"/>
      <c r="J53" s="164"/>
      <c r="K53" s="165"/>
      <c r="L53" s="77"/>
      <c r="M53" s="27"/>
      <c r="N53" s="166"/>
      <c r="O53" s="69"/>
      <c r="P53" s="177"/>
      <c r="Q53" s="48"/>
      <c r="R53" s="50"/>
      <c r="S53" s="50"/>
      <c r="T53" s="48"/>
      <c r="U53" s="59"/>
    </row>
    <row r="54" spans="1:21" ht="18" customHeight="1">
      <c r="A54" s="431" t="s">
        <v>5271</v>
      </c>
      <c r="B54" s="2180" t="s">
        <v>5272</v>
      </c>
      <c r="C54" s="27">
        <v>0.26</v>
      </c>
      <c r="D54" s="431"/>
      <c r="E54" s="1662">
        <v>15</v>
      </c>
      <c r="F54" s="2181">
        <f>+F48+1</f>
        <v>31</v>
      </c>
      <c r="G54" s="484" t="s">
        <v>61</v>
      </c>
      <c r="H54" s="484" t="s">
        <v>196</v>
      </c>
      <c r="I54" s="428" t="s">
        <v>5273</v>
      </c>
      <c r="J54" s="2182">
        <v>1</v>
      </c>
      <c r="K54" s="1396">
        <v>2650</v>
      </c>
      <c r="L54" s="2177">
        <f t="shared" ref="L54:L64" si="4">J54*K54</f>
        <v>2650</v>
      </c>
      <c r="M54" s="159"/>
      <c r="N54" s="156" t="s">
        <v>5274</v>
      </c>
      <c r="O54" s="73" t="s">
        <v>5275</v>
      </c>
      <c r="P54" s="2174" t="s">
        <v>5242</v>
      </c>
      <c r="Q54" s="32">
        <v>45965</v>
      </c>
      <c r="R54" s="96"/>
      <c r="S54" s="111">
        <v>45978</v>
      </c>
      <c r="T54" s="48">
        <v>45979</v>
      </c>
      <c r="U54" s="59"/>
    </row>
    <row r="55" spans="1:21" ht="18" customHeight="1">
      <c r="A55" s="431" t="s">
        <v>5271</v>
      </c>
      <c r="B55" s="2180" t="s">
        <v>5272</v>
      </c>
      <c r="C55" s="27">
        <v>0.42</v>
      </c>
      <c r="D55" s="431"/>
      <c r="E55" s="1662"/>
      <c r="F55" s="167">
        <f>+F54+1</f>
        <v>32</v>
      </c>
      <c r="G55" s="484" t="s">
        <v>61</v>
      </c>
      <c r="H55" s="484" t="s">
        <v>196</v>
      </c>
      <c r="I55" s="428" t="s">
        <v>5276</v>
      </c>
      <c r="J55" s="2182">
        <v>1</v>
      </c>
      <c r="K55" s="1396">
        <v>3070</v>
      </c>
      <c r="L55" s="2177">
        <f t="shared" si="4"/>
        <v>3070</v>
      </c>
      <c r="M55" s="159"/>
      <c r="N55" s="156" t="s">
        <v>5277</v>
      </c>
      <c r="O55" s="73" t="s">
        <v>5275</v>
      </c>
      <c r="P55" s="2174" t="s">
        <v>5242</v>
      </c>
      <c r="Q55" s="32">
        <v>45965</v>
      </c>
      <c r="R55" s="96"/>
      <c r="S55" s="111">
        <v>45978</v>
      </c>
      <c r="T55" s="48">
        <v>45979</v>
      </c>
      <c r="U55" s="59"/>
    </row>
    <row r="56" spans="1:21" ht="18" customHeight="1">
      <c r="A56" s="398" t="s">
        <v>42</v>
      </c>
      <c r="B56" s="2180" t="s">
        <v>5272</v>
      </c>
      <c r="C56" s="27">
        <v>0.01</v>
      </c>
      <c r="D56" s="112"/>
      <c r="E56" s="103"/>
      <c r="F56" s="167">
        <f t="shared" ref="F56:F64" si="5">+F55+1</f>
        <v>33</v>
      </c>
      <c r="G56" s="28" t="s">
        <v>55</v>
      </c>
      <c r="H56" s="28" t="s">
        <v>55</v>
      </c>
      <c r="I56" s="1610" t="s">
        <v>1828</v>
      </c>
      <c r="J56" s="397">
        <v>2</v>
      </c>
      <c r="K56" s="1239">
        <v>187</v>
      </c>
      <c r="L56" s="1214">
        <f t="shared" si="4"/>
        <v>374</v>
      </c>
      <c r="M56" s="31"/>
      <c r="N56" s="84" t="s">
        <v>5278</v>
      </c>
      <c r="O56" s="73" t="s">
        <v>5275</v>
      </c>
      <c r="P56" s="2174" t="s">
        <v>5242</v>
      </c>
      <c r="Q56" s="32">
        <v>45965</v>
      </c>
      <c r="R56" s="96"/>
      <c r="S56" s="111">
        <v>45978</v>
      </c>
      <c r="T56" s="48">
        <v>45979</v>
      </c>
      <c r="U56" s="59"/>
    </row>
    <row r="57" spans="1:21" ht="18" customHeight="1">
      <c r="A57" s="431" t="s">
        <v>5279</v>
      </c>
      <c r="B57" s="2180" t="s">
        <v>5272</v>
      </c>
      <c r="C57" s="27">
        <v>0.01</v>
      </c>
      <c r="D57" s="112"/>
      <c r="E57" s="1662"/>
      <c r="F57" s="167">
        <f t="shared" si="5"/>
        <v>34</v>
      </c>
      <c r="G57" s="131" t="s">
        <v>196</v>
      </c>
      <c r="H57" s="131" t="s">
        <v>196</v>
      </c>
      <c r="I57" s="428" t="s">
        <v>5280</v>
      </c>
      <c r="J57" s="2182">
        <v>1</v>
      </c>
      <c r="K57" s="1396">
        <v>356</v>
      </c>
      <c r="L57" s="2177">
        <f t="shared" si="4"/>
        <v>356</v>
      </c>
      <c r="M57" s="159"/>
      <c r="N57" s="166" t="s">
        <v>5281</v>
      </c>
      <c r="O57" s="73" t="s">
        <v>5275</v>
      </c>
      <c r="P57" s="2174" t="s">
        <v>5242</v>
      </c>
      <c r="Q57" s="32">
        <v>45965</v>
      </c>
      <c r="R57" s="96"/>
      <c r="S57" s="111">
        <v>45978</v>
      </c>
      <c r="T57" s="48">
        <v>45979</v>
      </c>
      <c r="U57" s="59"/>
    </row>
    <row r="58" spans="1:21" ht="18" customHeight="1">
      <c r="A58" s="431" t="s">
        <v>5279</v>
      </c>
      <c r="B58" s="2180" t="s">
        <v>5272</v>
      </c>
      <c r="C58" s="27">
        <v>0.01</v>
      </c>
      <c r="D58" s="112"/>
      <c r="E58" s="1662"/>
      <c r="F58" s="167">
        <f t="shared" si="5"/>
        <v>35</v>
      </c>
      <c r="G58" s="131" t="s">
        <v>196</v>
      </c>
      <c r="H58" s="131" t="s">
        <v>196</v>
      </c>
      <c r="I58" s="428" t="s">
        <v>4055</v>
      </c>
      <c r="J58" s="2183">
        <v>2</v>
      </c>
      <c r="K58" s="1396">
        <v>297</v>
      </c>
      <c r="L58" s="2177">
        <f t="shared" si="4"/>
        <v>594</v>
      </c>
      <c r="M58" s="159"/>
      <c r="N58" s="156" t="s">
        <v>5282</v>
      </c>
      <c r="O58" s="73" t="s">
        <v>5275</v>
      </c>
      <c r="P58" s="2174" t="s">
        <v>5242</v>
      </c>
      <c r="Q58" s="32">
        <v>45965</v>
      </c>
      <c r="R58" s="96"/>
      <c r="S58" s="111">
        <v>45978</v>
      </c>
      <c r="T58" s="48">
        <v>45979</v>
      </c>
      <c r="U58" s="59"/>
    </row>
    <row r="59" spans="1:21" ht="18" customHeight="1">
      <c r="A59" s="431" t="s">
        <v>5279</v>
      </c>
      <c r="B59" s="2180" t="s">
        <v>5272</v>
      </c>
      <c r="C59" s="27">
        <v>0.01</v>
      </c>
      <c r="D59" s="112"/>
      <c r="E59" s="1662"/>
      <c r="F59" s="167">
        <f t="shared" si="5"/>
        <v>36</v>
      </c>
      <c r="G59" s="131" t="s">
        <v>196</v>
      </c>
      <c r="H59" s="131" t="s">
        <v>196</v>
      </c>
      <c r="I59" s="428" t="s">
        <v>2602</v>
      </c>
      <c r="J59" s="2183">
        <v>1</v>
      </c>
      <c r="K59" s="1396">
        <v>3237</v>
      </c>
      <c r="L59" s="2177">
        <f t="shared" si="4"/>
        <v>3237</v>
      </c>
      <c r="M59" s="159"/>
      <c r="N59" s="166" t="s">
        <v>5283</v>
      </c>
      <c r="O59" s="73" t="s">
        <v>5275</v>
      </c>
      <c r="P59" s="2174" t="s">
        <v>5242</v>
      </c>
      <c r="Q59" s="32">
        <v>45965</v>
      </c>
      <c r="R59" s="96"/>
      <c r="S59" s="111">
        <v>45978</v>
      </c>
      <c r="T59" s="48">
        <v>45979</v>
      </c>
      <c r="U59" s="59"/>
    </row>
    <row r="60" spans="1:21" ht="18" customHeight="1">
      <c r="A60" s="431" t="s">
        <v>5279</v>
      </c>
      <c r="B60" s="2180" t="s">
        <v>5272</v>
      </c>
      <c r="C60" s="27">
        <v>0.05</v>
      </c>
      <c r="D60" s="112"/>
      <c r="E60" s="1662"/>
      <c r="F60" s="167">
        <f t="shared" si="5"/>
        <v>37</v>
      </c>
      <c r="G60" s="131" t="s">
        <v>196</v>
      </c>
      <c r="H60" s="131" t="s">
        <v>196</v>
      </c>
      <c r="I60" s="428" t="s">
        <v>135</v>
      </c>
      <c r="J60" s="2183">
        <v>1</v>
      </c>
      <c r="K60" s="1396">
        <v>346</v>
      </c>
      <c r="L60" s="2177">
        <f t="shared" si="4"/>
        <v>346</v>
      </c>
      <c r="M60" s="159"/>
      <c r="N60" s="166" t="s">
        <v>5284</v>
      </c>
      <c r="O60" s="73" t="s">
        <v>5275</v>
      </c>
      <c r="P60" s="2174" t="s">
        <v>5242</v>
      </c>
      <c r="Q60" s="32">
        <v>45965</v>
      </c>
      <c r="R60" s="96"/>
      <c r="S60" s="111">
        <v>45978</v>
      </c>
      <c r="T60" s="48">
        <v>45979</v>
      </c>
      <c r="U60" s="59"/>
    </row>
    <row r="61" spans="1:21" ht="18" customHeight="1">
      <c r="A61" s="431" t="s">
        <v>5279</v>
      </c>
      <c r="B61" s="2180" t="s">
        <v>5272</v>
      </c>
      <c r="C61" s="27">
        <v>0.05</v>
      </c>
      <c r="D61" s="112"/>
      <c r="E61" s="1662"/>
      <c r="F61" s="167">
        <f t="shared" si="5"/>
        <v>38</v>
      </c>
      <c r="G61" s="131" t="s">
        <v>196</v>
      </c>
      <c r="H61" s="131" t="s">
        <v>196</v>
      </c>
      <c r="I61" s="428" t="s">
        <v>5285</v>
      </c>
      <c r="J61" s="2183">
        <v>1</v>
      </c>
      <c r="K61" s="1396">
        <v>247</v>
      </c>
      <c r="L61" s="2177">
        <f t="shared" si="4"/>
        <v>247</v>
      </c>
      <c r="M61" s="159"/>
      <c r="N61" s="166" t="s">
        <v>2951</v>
      </c>
      <c r="O61" s="73" t="s">
        <v>5275</v>
      </c>
      <c r="P61" s="2174" t="s">
        <v>5242</v>
      </c>
      <c r="Q61" s="32">
        <v>45965</v>
      </c>
      <c r="R61" s="96"/>
      <c r="S61" s="111">
        <v>45978</v>
      </c>
      <c r="T61" s="48">
        <v>45979</v>
      </c>
      <c r="U61" s="59"/>
    </row>
    <row r="62" spans="1:21" ht="18" customHeight="1">
      <c r="A62" s="431" t="s">
        <v>5279</v>
      </c>
      <c r="B62" s="2180" t="s">
        <v>5272</v>
      </c>
      <c r="C62" s="27">
        <v>0.01</v>
      </c>
      <c r="D62" s="112"/>
      <c r="E62" s="1662"/>
      <c r="F62" s="167">
        <f>+F61+1</f>
        <v>39</v>
      </c>
      <c r="G62" s="28" t="s">
        <v>55</v>
      </c>
      <c r="H62" s="28" t="s">
        <v>55</v>
      </c>
      <c r="I62" s="1610" t="s">
        <v>165</v>
      </c>
      <c r="J62" s="431">
        <v>2</v>
      </c>
      <c r="K62" s="1395">
        <v>83</v>
      </c>
      <c r="L62" s="1239">
        <f t="shared" si="4"/>
        <v>166</v>
      </c>
      <c r="M62" s="31"/>
      <c r="N62" s="38" t="s">
        <v>531</v>
      </c>
      <c r="O62" s="73" t="s">
        <v>5275</v>
      </c>
      <c r="P62" s="2174" t="s">
        <v>5242</v>
      </c>
      <c r="Q62" s="32">
        <v>45965</v>
      </c>
      <c r="R62" s="96"/>
      <c r="S62" s="111">
        <v>45978</v>
      </c>
      <c r="T62" s="48">
        <v>45979</v>
      </c>
      <c r="U62" s="59"/>
    </row>
    <row r="63" spans="1:21" ht="18" customHeight="1">
      <c r="A63" s="431" t="s">
        <v>5279</v>
      </c>
      <c r="B63" s="2180" t="s">
        <v>5272</v>
      </c>
      <c r="C63" s="27">
        <v>0.02</v>
      </c>
      <c r="D63" s="112"/>
      <c r="E63" s="1662">
        <v>15</v>
      </c>
      <c r="F63" s="167">
        <f t="shared" si="5"/>
        <v>40</v>
      </c>
      <c r="G63" s="28" t="s">
        <v>55</v>
      </c>
      <c r="H63" s="28" t="s">
        <v>55</v>
      </c>
      <c r="I63" s="1610" t="s">
        <v>177</v>
      </c>
      <c r="J63" s="431">
        <v>2</v>
      </c>
      <c r="K63" s="1395">
        <v>32</v>
      </c>
      <c r="L63" s="1239">
        <f t="shared" si="4"/>
        <v>64</v>
      </c>
      <c r="M63" s="31"/>
      <c r="N63" s="38" t="s">
        <v>532</v>
      </c>
      <c r="O63" s="73" t="s">
        <v>5275</v>
      </c>
      <c r="P63" s="2174" t="s">
        <v>5242</v>
      </c>
      <c r="Q63" s="32">
        <v>45965</v>
      </c>
      <c r="R63" s="96"/>
      <c r="S63" s="111">
        <v>45978</v>
      </c>
      <c r="T63" s="48">
        <v>45979</v>
      </c>
      <c r="U63" s="59"/>
    </row>
    <row r="64" spans="1:21" ht="18" customHeight="1">
      <c r="A64" s="431" t="s">
        <v>5279</v>
      </c>
      <c r="B64" s="2180" t="s">
        <v>5272</v>
      </c>
      <c r="C64" s="27">
        <v>0.01</v>
      </c>
      <c r="D64" s="112"/>
      <c r="E64" s="1662">
        <v>15</v>
      </c>
      <c r="F64" s="167">
        <f t="shared" si="5"/>
        <v>41</v>
      </c>
      <c r="G64" s="28" t="s">
        <v>55</v>
      </c>
      <c r="H64" s="28" t="s">
        <v>55</v>
      </c>
      <c r="I64" s="1610" t="s">
        <v>5286</v>
      </c>
      <c r="J64" s="431">
        <v>2</v>
      </c>
      <c r="K64" s="1395">
        <v>14</v>
      </c>
      <c r="L64" s="1239">
        <f t="shared" si="4"/>
        <v>28</v>
      </c>
      <c r="M64" s="31"/>
      <c r="N64" s="38" t="s">
        <v>3762</v>
      </c>
      <c r="O64" s="73" t="s">
        <v>5275</v>
      </c>
      <c r="P64" s="2174" t="s">
        <v>5242</v>
      </c>
      <c r="Q64" s="32">
        <v>45965</v>
      </c>
      <c r="R64" s="96"/>
      <c r="S64" s="111">
        <v>45978</v>
      </c>
      <c r="T64" s="48">
        <v>45979</v>
      </c>
      <c r="U64" s="59"/>
    </row>
    <row r="65" spans="1:21" ht="18" customHeight="1">
      <c r="A65" s="27"/>
      <c r="B65" s="27"/>
      <c r="C65" s="27"/>
      <c r="D65" s="27"/>
      <c r="E65" s="2159"/>
      <c r="F65" s="1179"/>
      <c r="G65" s="28"/>
      <c r="H65" s="28"/>
      <c r="I65" s="148"/>
      <c r="J65" s="157"/>
      <c r="K65" s="168"/>
      <c r="L65" s="168"/>
      <c r="M65" s="159"/>
      <c r="N65" s="166"/>
      <c r="O65" s="69"/>
      <c r="P65" s="834"/>
      <c r="Q65" s="658"/>
      <c r="R65" s="50"/>
      <c r="S65" s="835"/>
      <c r="T65" s="40"/>
      <c r="U65" s="59"/>
    </row>
    <row r="66" spans="1:21" ht="18" customHeight="1">
      <c r="E66" s="38"/>
      <c r="F66" s="27"/>
      <c r="G66" s="172"/>
      <c r="H66" s="172"/>
      <c r="I66" s="212">
        <f>SUM(L54:L65)</f>
        <v>11132</v>
      </c>
      <c r="J66" s="213"/>
      <c r="K66" s="213"/>
      <c r="L66" s="214"/>
      <c r="M66" s="27"/>
      <c r="N66" s="166"/>
      <c r="O66" s="69"/>
      <c r="P66" s="834"/>
      <c r="Q66" s="658"/>
      <c r="R66" s="50"/>
      <c r="S66" s="835"/>
      <c r="T66" s="40"/>
      <c r="U66" s="59"/>
    </row>
    <row r="67" spans="1:21" s="4" customFormat="1" ht="19.5" customHeight="1">
      <c r="E67" s="27"/>
      <c r="F67" s="94"/>
      <c r="G67" s="53"/>
      <c r="H67" s="53"/>
      <c r="I67" s="61"/>
      <c r="J67" s="58"/>
      <c r="K67" s="95"/>
      <c r="L67" s="53"/>
      <c r="M67" s="58"/>
      <c r="N67" s="68"/>
      <c r="O67" s="69"/>
      <c r="P67" s="834"/>
      <c r="Q67" s="658"/>
      <c r="R67" s="50"/>
      <c r="S67" s="835"/>
      <c r="T67" s="40"/>
      <c r="U67" s="59"/>
    </row>
    <row r="68" spans="1:21" s="4" customFormat="1" ht="19.5" customHeight="1">
      <c r="E68" s="27"/>
      <c r="F68" s="94"/>
      <c r="G68" s="53"/>
      <c r="H68" s="53"/>
      <c r="I68" s="61"/>
      <c r="J68" s="58"/>
      <c r="K68" s="95"/>
      <c r="L68" s="53"/>
      <c r="M68" s="58"/>
      <c r="N68" s="68"/>
      <c r="O68" s="69"/>
      <c r="P68" s="834"/>
      <c r="Q68" s="658"/>
      <c r="R68" s="50"/>
      <c r="S68" s="835"/>
      <c r="T68" s="40"/>
      <c r="U68" s="59"/>
    </row>
    <row r="69" spans="1:21" s="4" customFormat="1" ht="19.5" customHeight="1">
      <c r="E69" s="27"/>
      <c r="F69" s="94"/>
      <c r="G69" s="53"/>
      <c r="H69" s="53"/>
      <c r="I69" s="61"/>
      <c r="J69" s="58"/>
      <c r="K69" s="95"/>
      <c r="L69" s="53"/>
      <c r="M69" s="58"/>
      <c r="N69" s="68"/>
      <c r="O69" s="69"/>
      <c r="P69" s="834"/>
      <c r="Q69" s="658"/>
      <c r="R69" s="50"/>
      <c r="S69" s="835"/>
      <c r="T69" s="40"/>
      <c r="U69" s="59"/>
    </row>
    <row r="70" spans="1:21" ht="18" customHeight="1">
      <c r="E70" s="397"/>
      <c r="F70" s="1630"/>
      <c r="G70" s="179" t="s">
        <v>5287</v>
      </c>
      <c r="H70" s="180"/>
      <c r="I70" s="181"/>
      <c r="J70" s="27"/>
      <c r="K70" s="27"/>
      <c r="L70" s="31"/>
      <c r="M70" s="31"/>
      <c r="N70" s="27"/>
      <c r="O70" s="69"/>
      <c r="P70" s="834"/>
      <c r="Q70" s="658"/>
      <c r="R70" s="50"/>
      <c r="S70" s="835"/>
      <c r="T70" s="40"/>
      <c r="U70" s="59"/>
    </row>
    <row r="71" spans="1:21" ht="18" customHeight="1">
      <c r="A71" s="431" t="s">
        <v>109</v>
      </c>
      <c r="B71" s="2184" t="s">
        <v>5288</v>
      </c>
      <c r="C71" s="27">
        <v>0.44</v>
      </c>
      <c r="D71" s="431"/>
      <c r="E71" s="688">
        <v>5</v>
      </c>
      <c r="F71" s="145">
        <f>F64+1</f>
        <v>42</v>
      </c>
      <c r="G71" s="396" t="s">
        <v>61</v>
      </c>
      <c r="H71" s="28" t="s">
        <v>55</v>
      </c>
      <c r="I71" s="419" t="s">
        <v>5289</v>
      </c>
      <c r="J71" s="431">
        <v>1</v>
      </c>
      <c r="K71" s="431">
        <v>4592</v>
      </c>
      <c r="L71" s="737">
        <f t="shared" ref="L71:L78" si="6">J71*K71</f>
        <v>4592</v>
      </c>
      <c r="M71" s="217"/>
      <c r="N71" s="73" t="s">
        <v>5290</v>
      </c>
      <c r="O71" s="27" t="s">
        <v>5291</v>
      </c>
      <c r="P71" s="2174" t="s">
        <v>5242</v>
      </c>
      <c r="Q71" s="32">
        <v>45965</v>
      </c>
      <c r="R71" s="96"/>
      <c r="S71" s="111">
        <v>45978</v>
      </c>
      <c r="T71" s="48">
        <v>45979</v>
      </c>
      <c r="U71" s="59"/>
    </row>
    <row r="72" spans="1:21" ht="18" customHeight="1">
      <c r="A72" s="431" t="s">
        <v>109</v>
      </c>
      <c r="B72" s="2184" t="s">
        <v>5288</v>
      </c>
      <c r="C72" s="27">
        <v>0.44</v>
      </c>
      <c r="D72" s="431"/>
      <c r="E72" s="688">
        <v>5</v>
      </c>
      <c r="F72" s="145">
        <f>F71+1</f>
        <v>43</v>
      </c>
      <c r="G72" s="396" t="s">
        <v>61</v>
      </c>
      <c r="H72" s="472" t="s">
        <v>55</v>
      </c>
      <c r="I72" s="626" t="s">
        <v>5292</v>
      </c>
      <c r="J72" s="487">
        <v>1</v>
      </c>
      <c r="K72" s="487">
        <v>4886</v>
      </c>
      <c r="L72" s="704">
        <f t="shared" si="6"/>
        <v>4886</v>
      </c>
      <c r="M72" s="217"/>
      <c r="N72" s="73" t="s">
        <v>5293</v>
      </c>
      <c r="O72" s="27" t="s">
        <v>5291</v>
      </c>
      <c r="P72" s="2185" t="s">
        <v>5294</v>
      </c>
      <c r="Q72" s="658">
        <v>46003</v>
      </c>
      <c r="R72" s="50"/>
      <c r="S72" s="835">
        <v>46008</v>
      </c>
      <c r="T72" s="40">
        <v>46009</v>
      </c>
      <c r="U72" s="59"/>
    </row>
    <row r="73" spans="1:21" ht="18" customHeight="1">
      <c r="A73" s="398" t="s">
        <v>42</v>
      </c>
      <c r="B73" s="2184" t="s">
        <v>5288</v>
      </c>
      <c r="C73" s="27">
        <v>0.01</v>
      </c>
      <c r="D73" s="112"/>
      <c r="E73" s="688"/>
      <c r="F73" s="145">
        <f t="shared" ref="F73:F79" si="7">F72+1</f>
        <v>44</v>
      </c>
      <c r="G73" s="28" t="s">
        <v>55</v>
      </c>
      <c r="H73" s="28" t="s">
        <v>55</v>
      </c>
      <c r="I73" s="1610" t="s">
        <v>165</v>
      </c>
      <c r="J73" s="431">
        <v>2</v>
      </c>
      <c r="K73" s="1650">
        <v>83</v>
      </c>
      <c r="L73" s="756">
        <f t="shared" si="6"/>
        <v>166</v>
      </c>
      <c r="M73" s="217"/>
      <c r="N73" s="38" t="s">
        <v>531</v>
      </c>
      <c r="O73" s="27" t="s">
        <v>5291</v>
      </c>
      <c r="P73" s="2174" t="s">
        <v>5242</v>
      </c>
      <c r="Q73" s="32">
        <v>45965</v>
      </c>
      <c r="R73" s="96"/>
      <c r="S73" s="111">
        <v>45978</v>
      </c>
      <c r="T73" s="48">
        <v>45979</v>
      </c>
      <c r="U73" s="59"/>
    </row>
    <row r="74" spans="1:21" ht="18" customHeight="1">
      <c r="A74" s="398" t="s">
        <v>42</v>
      </c>
      <c r="B74" s="2184" t="s">
        <v>5288</v>
      </c>
      <c r="C74" s="27">
        <v>0.01</v>
      </c>
      <c r="D74" s="112"/>
      <c r="E74" s="688"/>
      <c r="F74" s="145">
        <f t="shared" si="7"/>
        <v>45</v>
      </c>
      <c r="G74" s="28" t="s">
        <v>55</v>
      </c>
      <c r="H74" s="28" t="s">
        <v>55</v>
      </c>
      <c r="I74" s="1610" t="s">
        <v>177</v>
      </c>
      <c r="J74" s="431">
        <v>2</v>
      </c>
      <c r="K74" s="1650">
        <v>32</v>
      </c>
      <c r="L74" s="756">
        <f t="shared" si="6"/>
        <v>64</v>
      </c>
      <c r="M74" s="217"/>
      <c r="N74" s="38" t="s">
        <v>532</v>
      </c>
      <c r="O74" s="27" t="s">
        <v>5291</v>
      </c>
      <c r="P74" s="2174" t="s">
        <v>5242</v>
      </c>
      <c r="Q74" s="32">
        <v>45965</v>
      </c>
      <c r="R74" s="96"/>
      <c r="S74" s="111">
        <v>45978</v>
      </c>
      <c r="T74" s="48">
        <v>45979</v>
      </c>
      <c r="U74" s="59"/>
    </row>
    <row r="75" spans="1:21" ht="18" customHeight="1">
      <c r="A75" s="398" t="s">
        <v>54</v>
      </c>
      <c r="B75" s="2184" t="s">
        <v>5288</v>
      </c>
      <c r="C75" s="27">
        <v>0.22</v>
      </c>
      <c r="D75" s="431"/>
      <c r="E75" s="688"/>
      <c r="F75" s="145">
        <f t="shared" si="7"/>
        <v>46</v>
      </c>
      <c r="G75" s="414" t="s">
        <v>61</v>
      </c>
      <c r="H75" s="302" t="s">
        <v>170</v>
      </c>
      <c r="I75" s="428" t="s">
        <v>5295</v>
      </c>
      <c r="J75" s="431">
        <v>1</v>
      </c>
      <c r="K75" s="756">
        <v>2720</v>
      </c>
      <c r="L75" s="1239">
        <f t="shared" si="6"/>
        <v>2720</v>
      </c>
      <c r="M75" s="31"/>
      <c r="N75" s="73" t="s">
        <v>5296</v>
      </c>
      <c r="O75" s="27" t="s">
        <v>5291</v>
      </c>
      <c r="P75" s="2174" t="s">
        <v>5242</v>
      </c>
      <c r="Q75" s="32">
        <v>45965</v>
      </c>
      <c r="R75" s="96"/>
      <c r="S75" s="111">
        <v>45978</v>
      </c>
      <c r="T75" s="48">
        <v>45979</v>
      </c>
      <c r="U75" s="59"/>
    </row>
    <row r="76" spans="1:21" ht="18" customHeight="1">
      <c r="A76" s="398" t="s">
        <v>42</v>
      </c>
      <c r="B76" s="2184" t="s">
        <v>5288</v>
      </c>
      <c r="C76" s="27">
        <v>0.01</v>
      </c>
      <c r="D76" s="112"/>
      <c r="E76" s="688"/>
      <c r="F76" s="145">
        <f t="shared" si="7"/>
        <v>47</v>
      </c>
      <c r="G76" s="28" t="s">
        <v>55</v>
      </c>
      <c r="H76" s="28" t="s">
        <v>55</v>
      </c>
      <c r="I76" s="1788" t="s">
        <v>5297</v>
      </c>
      <c r="J76" s="1664">
        <v>5</v>
      </c>
      <c r="K76" s="748">
        <v>173</v>
      </c>
      <c r="L76" s="1239">
        <f t="shared" si="6"/>
        <v>865</v>
      </c>
      <c r="M76" s="374"/>
      <c r="N76" s="195" t="s">
        <v>5298</v>
      </c>
      <c r="O76" s="27" t="s">
        <v>5291</v>
      </c>
      <c r="P76" s="2174" t="s">
        <v>5242</v>
      </c>
      <c r="Q76" s="32">
        <v>45965</v>
      </c>
      <c r="R76" s="96"/>
      <c r="S76" s="111">
        <v>45978</v>
      </c>
      <c r="T76" s="48">
        <v>45979</v>
      </c>
      <c r="U76" s="59"/>
    </row>
    <row r="77" spans="1:21" ht="18" customHeight="1">
      <c r="A77" s="431" t="s">
        <v>42</v>
      </c>
      <c r="B77" s="2184" t="s">
        <v>5288</v>
      </c>
      <c r="C77" s="27">
        <v>0.01</v>
      </c>
      <c r="D77" s="112"/>
      <c r="E77" s="1672">
        <v>4</v>
      </c>
      <c r="F77" s="145">
        <f t="shared" si="7"/>
        <v>48</v>
      </c>
      <c r="G77" s="239" t="s">
        <v>196</v>
      </c>
      <c r="H77" s="239" t="s">
        <v>196</v>
      </c>
      <c r="I77" s="1109" t="s">
        <v>240</v>
      </c>
      <c r="J77" s="1605">
        <v>2</v>
      </c>
      <c r="K77" s="1605">
        <v>187</v>
      </c>
      <c r="L77" s="1214">
        <f t="shared" si="6"/>
        <v>374</v>
      </c>
      <c r="M77" s="135"/>
      <c r="N77" s="243" t="s">
        <v>241</v>
      </c>
      <c r="O77" s="27" t="s">
        <v>5291</v>
      </c>
      <c r="P77" s="2174" t="s">
        <v>5242</v>
      </c>
      <c r="Q77" s="32">
        <v>45965</v>
      </c>
      <c r="R77" s="96"/>
      <c r="S77" s="111">
        <v>45978</v>
      </c>
      <c r="T77" s="48">
        <v>45979</v>
      </c>
      <c r="U77" s="59"/>
    </row>
    <row r="78" spans="1:21" ht="18" customHeight="1">
      <c r="A78" s="431" t="s">
        <v>42</v>
      </c>
      <c r="B78" s="2184" t="s">
        <v>5288</v>
      </c>
      <c r="C78" s="27">
        <v>0.01</v>
      </c>
      <c r="D78" s="112"/>
      <c r="E78" s="1672">
        <v>4</v>
      </c>
      <c r="F78" s="145">
        <f t="shared" si="7"/>
        <v>49</v>
      </c>
      <c r="G78" s="239" t="s">
        <v>196</v>
      </c>
      <c r="H78" s="239" t="s">
        <v>196</v>
      </c>
      <c r="I78" s="1109" t="s">
        <v>521</v>
      </c>
      <c r="J78" s="1605">
        <v>2</v>
      </c>
      <c r="K78" s="1605">
        <v>187</v>
      </c>
      <c r="L78" s="1214">
        <f t="shared" si="6"/>
        <v>374</v>
      </c>
      <c r="M78" s="135"/>
      <c r="N78" s="243" t="s">
        <v>5299</v>
      </c>
      <c r="O78" s="27" t="s">
        <v>5291</v>
      </c>
      <c r="P78" s="2174" t="s">
        <v>5242</v>
      </c>
      <c r="Q78" s="32">
        <v>45965</v>
      </c>
      <c r="R78" s="96"/>
      <c r="S78" s="111">
        <v>45978</v>
      </c>
      <c r="T78" s="48">
        <v>45979</v>
      </c>
      <c r="U78" s="59"/>
    </row>
    <row r="79" spans="1:21" ht="18" customHeight="1">
      <c r="A79" s="398" t="s">
        <v>42</v>
      </c>
      <c r="B79" s="2184" t="s">
        <v>5288</v>
      </c>
      <c r="C79" s="27">
        <v>0.05</v>
      </c>
      <c r="D79" s="112"/>
      <c r="E79" s="688"/>
      <c r="F79" s="145">
        <f t="shared" si="7"/>
        <v>50</v>
      </c>
      <c r="G79" s="28" t="s">
        <v>55</v>
      </c>
      <c r="H79" s="28" t="s">
        <v>55</v>
      </c>
      <c r="I79" s="411" t="s">
        <v>608</v>
      </c>
      <c r="J79" s="1487">
        <v>2</v>
      </c>
      <c r="K79" s="739">
        <v>112</v>
      </c>
      <c r="L79" s="1042">
        <f>J79*K79</f>
        <v>224</v>
      </c>
      <c r="M79" s="257"/>
      <c r="N79" s="73" t="s">
        <v>5300</v>
      </c>
      <c r="O79" s="27" t="s">
        <v>5291</v>
      </c>
      <c r="P79" s="2174" t="s">
        <v>5242</v>
      </c>
      <c r="Q79" s="32">
        <v>45965</v>
      </c>
      <c r="R79" s="96"/>
      <c r="S79" s="111">
        <v>45978</v>
      </c>
      <c r="T79" s="48">
        <v>45979</v>
      </c>
      <c r="U79" s="59"/>
    </row>
    <row r="80" spans="1:21" ht="18" customHeight="1">
      <c r="A80" s="431" t="s">
        <v>5301</v>
      </c>
      <c r="B80" s="2184" t="s">
        <v>5288</v>
      </c>
      <c r="C80" s="27">
        <v>0.05</v>
      </c>
      <c r="D80" s="112"/>
      <c r="E80" s="1662"/>
      <c r="F80" s="167">
        <f t="shared" ref="F80:F82" si="8">+F79+1</f>
        <v>51</v>
      </c>
      <c r="G80" s="131" t="s">
        <v>196</v>
      </c>
      <c r="H80" s="131" t="s">
        <v>196</v>
      </c>
      <c r="I80" s="428" t="s">
        <v>5302</v>
      </c>
      <c r="J80" s="2183">
        <v>1</v>
      </c>
      <c r="K80" s="1396">
        <v>1064</v>
      </c>
      <c r="L80" s="2177">
        <f t="shared" ref="L80:L82" si="9">J80*K80</f>
        <v>1064</v>
      </c>
      <c r="M80" s="159"/>
      <c r="N80" s="166" t="s">
        <v>5303</v>
      </c>
      <c r="O80" s="27" t="s">
        <v>5291</v>
      </c>
      <c r="P80" s="2174" t="s">
        <v>5242</v>
      </c>
      <c r="Q80" s="32">
        <v>45965</v>
      </c>
      <c r="R80" s="96"/>
      <c r="S80" s="111">
        <v>45978</v>
      </c>
      <c r="T80" s="48">
        <v>45979</v>
      </c>
      <c r="U80" s="59"/>
    </row>
    <row r="81" spans="1:21" ht="18" customHeight="1">
      <c r="A81" s="431" t="s">
        <v>5304</v>
      </c>
      <c r="B81" s="2184" t="s">
        <v>5288</v>
      </c>
      <c r="C81" s="27">
        <v>0.05</v>
      </c>
      <c r="D81" s="112"/>
      <c r="E81" s="1662"/>
      <c r="F81" s="167">
        <f t="shared" si="8"/>
        <v>52</v>
      </c>
      <c r="G81" s="131" t="s">
        <v>196</v>
      </c>
      <c r="H81" s="131" t="s">
        <v>196</v>
      </c>
      <c r="I81" s="428" t="s">
        <v>5305</v>
      </c>
      <c r="J81" s="2183">
        <v>1</v>
      </c>
      <c r="K81" s="1396">
        <v>3128</v>
      </c>
      <c r="L81" s="2177">
        <f t="shared" si="9"/>
        <v>3128</v>
      </c>
      <c r="M81" s="159"/>
      <c r="N81" s="166" t="s">
        <v>5306</v>
      </c>
      <c r="O81" s="27" t="s">
        <v>5291</v>
      </c>
      <c r="P81" s="2174" t="s">
        <v>5242</v>
      </c>
      <c r="Q81" s="32">
        <v>45965</v>
      </c>
      <c r="R81" s="96"/>
      <c r="S81" s="111">
        <v>45978</v>
      </c>
      <c r="T81" s="48">
        <v>45979</v>
      </c>
      <c r="U81" s="59"/>
    </row>
    <row r="82" spans="1:21" ht="18" customHeight="1">
      <c r="A82" s="431" t="s">
        <v>5279</v>
      </c>
      <c r="B82" s="2184" t="s">
        <v>5288</v>
      </c>
      <c r="C82" s="27">
        <v>0.05</v>
      </c>
      <c r="D82" s="112"/>
      <c r="E82" s="1662"/>
      <c r="F82" s="167">
        <f t="shared" si="8"/>
        <v>53</v>
      </c>
      <c r="G82" s="2186" t="s">
        <v>196</v>
      </c>
      <c r="H82" s="2186" t="s">
        <v>196</v>
      </c>
      <c r="I82" s="474" t="s">
        <v>5307</v>
      </c>
      <c r="J82" s="2187">
        <v>1</v>
      </c>
      <c r="K82" s="1783">
        <v>240</v>
      </c>
      <c r="L82" s="2188">
        <f t="shared" si="9"/>
        <v>240</v>
      </c>
      <c r="M82" s="31"/>
      <c r="N82" s="195" t="s">
        <v>5308</v>
      </c>
      <c r="O82" s="69"/>
      <c r="P82" s="834" t="s">
        <v>5309</v>
      </c>
      <c r="Q82" s="658">
        <v>46000</v>
      </c>
      <c r="R82" s="50"/>
      <c r="S82" s="835">
        <v>46002</v>
      </c>
      <c r="T82" s="40">
        <v>46003</v>
      </c>
      <c r="U82" s="59"/>
    </row>
    <row r="83" spans="1:21" ht="18" customHeight="1">
      <c r="D83" s="38"/>
      <c r="E83" s="38"/>
      <c r="F83" s="241"/>
      <c r="G83" s="79"/>
      <c r="H83" s="79"/>
      <c r="I83" s="217"/>
      <c r="J83" s="2189"/>
      <c r="K83" s="1654"/>
      <c r="L83" s="1655"/>
      <c r="M83" s="31"/>
      <c r="N83" s="195"/>
      <c r="O83" s="69"/>
      <c r="P83" s="834"/>
      <c r="Q83" s="658"/>
      <c r="R83" s="50"/>
      <c r="S83" s="835"/>
      <c r="T83" s="40"/>
      <c r="U83" s="59"/>
    </row>
    <row r="84" spans="1:21" ht="18" customHeight="1">
      <c r="D84" s="38"/>
      <c r="E84" s="38"/>
      <c r="F84" s="241"/>
      <c r="G84" s="79"/>
      <c r="H84" s="79"/>
      <c r="I84" s="217"/>
      <c r="J84" s="2189"/>
      <c r="K84" s="1654"/>
      <c r="L84" s="1655"/>
      <c r="M84" s="31"/>
      <c r="N84" s="195"/>
      <c r="O84" s="69"/>
      <c r="P84" s="834"/>
      <c r="Q84" s="658"/>
      <c r="R84" s="50"/>
      <c r="S84" s="835"/>
      <c r="T84" s="40"/>
      <c r="U84" s="59"/>
    </row>
    <row r="85" spans="1:21" ht="18" customHeight="1">
      <c r="D85" s="38"/>
      <c r="E85" s="38"/>
      <c r="F85" s="27"/>
      <c r="G85" s="211"/>
      <c r="H85" s="211"/>
      <c r="I85" s="212">
        <f>SUM(L71:L83)</f>
        <v>18697</v>
      </c>
      <c r="J85" s="213"/>
      <c r="K85" s="213"/>
      <c r="L85" s="214"/>
      <c r="M85" s="215"/>
      <c r="N85" s="216"/>
      <c r="O85" s="69"/>
      <c r="P85" s="834"/>
      <c r="Q85" s="658"/>
      <c r="R85" s="50"/>
      <c r="S85" s="835"/>
      <c r="T85" s="40"/>
      <c r="U85" s="59"/>
    </row>
    <row r="86" spans="1:21" s="4" customFormat="1" ht="19.5" customHeight="1">
      <c r="D86" s="27"/>
      <c r="E86" s="93"/>
      <c r="F86" s="94"/>
      <c r="G86" s="53"/>
      <c r="H86" s="53"/>
      <c r="I86" s="61"/>
      <c r="J86" s="58"/>
      <c r="K86" s="95"/>
      <c r="L86" s="53"/>
      <c r="M86" s="58"/>
      <c r="N86" s="68"/>
      <c r="O86" s="69"/>
      <c r="P86" s="834"/>
      <c r="Q86" s="658"/>
      <c r="R86" s="50"/>
      <c r="S86" s="835"/>
      <c r="T86" s="40"/>
      <c r="U86" s="59"/>
    </row>
    <row r="87" spans="1:21" s="4" customFormat="1" ht="19.5" customHeight="1">
      <c r="D87" s="27"/>
      <c r="E87" s="93"/>
      <c r="F87" s="94"/>
      <c r="G87" s="53"/>
      <c r="H87" s="53"/>
      <c r="I87" s="61"/>
      <c r="J87" s="58"/>
      <c r="K87" s="95"/>
      <c r="L87" s="53"/>
      <c r="M87" s="58"/>
      <c r="N87" s="68"/>
      <c r="O87" s="69"/>
      <c r="P87" s="834"/>
      <c r="Q87" s="658"/>
      <c r="R87" s="50"/>
      <c r="S87" s="835"/>
      <c r="T87" s="40"/>
      <c r="U87" s="59"/>
    </row>
    <row r="88" spans="1:21" s="223" customFormat="1" ht="19.7" customHeight="1">
      <c r="A88" s="27"/>
      <c r="B88" s="27"/>
      <c r="C88" s="27"/>
      <c r="D88" s="27"/>
      <c r="E88" s="431"/>
      <c r="F88" s="482"/>
      <c r="G88" s="161" t="s">
        <v>5310</v>
      </c>
      <c r="H88" s="162"/>
      <c r="I88" s="163"/>
      <c r="J88" s="38"/>
      <c r="K88" s="27"/>
      <c r="L88" s="31"/>
      <c r="M88" s="217"/>
      <c r="N88" s="27"/>
      <c r="O88" s="69"/>
      <c r="P88" s="834"/>
      <c r="Q88" s="658"/>
      <c r="R88" s="50"/>
      <c r="S88" s="835"/>
      <c r="T88" s="40"/>
      <c r="U88" s="59"/>
    </row>
    <row r="89" spans="1:21" s="223" customFormat="1" ht="19.7" customHeight="1">
      <c r="A89" s="431" t="s">
        <v>2416</v>
      </c>
      <c r="B89" s="2190" t="s">
        <v>5311</v>
      </c>
      <c r="C89" s="27">
        <v>2</v>
      </c>
      <c r="D89" s="112"/>
      <c r="E89" s="1672">
        <v>4</v>
      </c>
      <c r="F89" s="146">
        <f>+F82+1</f>
        <v>54</v>
      </c>
      <c r="G89" s="224" t="s">
        <v>196</v>
      </c>
      <c r="H89" s="224" t="s">
        <v>196</v>
      </c>
      <c r="I89" s="419" t="s">
        <v>5312</v>
      </c>
      <c r="J89" s="1673">
        <v>1</v>
      </c>
      <c r="K89" s="1527">
        <v>25400</v>
      </c>
      <c r="L89" s="1202">
        <f t="shared" ref="L89:L91" si="10">J89*K89</f>
        <v>25400</v>
      </c>
      <c r="M89" s="31"/>
      <c r="N89" s="73" t="s">
        <v>5313</v>
      </c>
      <c r="O89" s="69"/>
      <c r="P89" s="2174" t="s">
        <v>5242</v>
      </c>
      <c r="Q89" s="32">
        <v>45965</v>
      </c>
      <c r="R89" s="96"/>
      <c r="S89" s="111">
        <v>45978</v>
      </c>
      <c r="T89" s="48">
        <v>45979</v>
      </c>
      <c r="U89" s="59"/>
    </row>
    <row r="90" spans="1:21" s="223" customFormat="1" ht="19.7" customHeight="1">
      <c r="A90" s="431" t="s">
        <v>42</v>
      </c>
      <c r="B90" s="2190" t="s">
        <v>5311</v>
      </c>
      <c r="C90" s="27">
        <v>0.05</v>
      </c>
      <c r="D90" s="112"/>
      <c r="E90" s="1672">
        <v>4</v>
      </c>
      <c r="F90" s="146">
        <f>+F89+1</f>
        <v>55</v>
      </c>
      <c r="G90" s="79" t="s">
        <v>196</v>
      </c>
      <c r="H90" s="79" t="s">
        <v>196</v>
      </c>
      <c r="I90" s="1674" t="s">
        <v>244</v>
      </c>
      <c r="J90" s="1675">
        <v>6</v>
      </c>
      <c r="K90" s="1595">
        <v>112</v>
      </c>
      <c r="L90" s="1209">
        <f t="shared" si="10"/>
        <v>672</v>
      </c>
      <c r="M90" s="235"/>
      <c r="N90" s="231" t="s">
        <v>5314</v>
      </c>
      <c r="O90" s="69"/>
      <c r="P90" s="2174" t="s">
        <v>5242</v>
      </c>
      <c r="Q90" s="32">
        <v>45965</v>
      </c>
      <c r="R90" s="96"/>
      <c r="S90" s="111">
        <v>45978</v>
      </c>
      <c r="T90" s="48">
        <v>45979</v>
      </c>
      <c r="U90" s="59"/>
    </row>
    <row r="91" spans="1:21" s="223" customFormat="1" ht="19.7" customHeight="1">
      <c r="A91" s="431" t="s">
        <v>42</v>
      </c>
      <c r="B91" s="2190" t="s">
        <v>5311</v>
      </c>
      <c r="C91" s="27">
        <v>0.01</v>
      </c>
      <c r="D91" s="112"/>
      <c r="E91" s="1672">
        <v>4</v>
      </c>
      <c r="F91" s="146">
        <f>+F90+1</f>
        <v>56</v>
      </c>
      <c r="G91" s="239" t="s">
        <v>196</v>
      </c>
      <c r="H91" s="239" t="s">
        <v>196</v>
      </c>
      <c r="I91" s="1109" t="s">
        <v>240</v>
      </c>
      <c r="J91" s="1109">
        <v>4</v>
      </c>
      <c r="K91" s="1605">
        <v>77</v>
      </c>
      <c r="L91" s="1214">
        <f t="shared" si="10"/>
        <v>308</v>
      </c>
      <c r="M91" s="135"/>
      <c r="N91" s="243" t="s">
        <v>241</v>
      </c>
      <c r="O91" s="69"/>
      <c r="P91" s="2174" t="s">
        <v>5242</v>
      </c>
      <c r="Q91" s="32">
        <v>45965</v>
      </c>
      <c r="R91" s="96"/>
      <c r="S91" s="111">
        <v>45978</v>
      </c>
      <c r="T91" s="48">
        <v>45979</v>
      </c>
      <c r="U91" s="59"/>
    </row>
    <row r="92" spans="1:21" s="223" customFormat="1" ht="19.7" customHeight="1">
      <c r="A92" s="27"/>
      <c r="B92" s="27"/>
      <c r="C92" s="27"/>
      <c r="D92" s="27"/>
      <c r="E92" s="27"/>
      <c r="F92" s="28"/>
      <c r="G92" s="28"/>
      <c r="H92" s="28"/>
      <c r="I92" s="27"/>
      <c r="J92" s="38"/>
      <c r="K92" s="27"/>
      <c r="L92" s="31"/>
      <c r="M92" s="217"/>
      <c r="N92" s="27"/>
      <c r="O92" s="69"/>
      <c r="P92" s="834"/>
      <c r="Q92" s="658"/>
      <c r="R92" s="50"/>
      <c r="S92" s="835"/>
      <c r="T92" s="40"/>
      <c r="U92" s="59"/>
    </row>
    <row r="93" spans="1:21" s="223" customFormat="1" ht="19.7" customHeight="1">
      <c r="A93" s="27"/>
      <c r="B93" s="27"/>
      <c r="C93" s="27"/>
      <c r="D93" s="27"/>
      <c r="E93" s="27"/>
      <c r="F93" s="28"/>
      <c r="G93" s="28"/>
      <c r="H93" s="28"/>
      <c r="I93" s="174">
        <f>SUM(L89:L92)</f>
        <v>26380</v>
      </c>
      <c r="J93" s="175"/>
      <c r="K93" s="175"/>
      <c r="L93" s="176"/>
      <c r="M93" s="217"/>
      <c r="N93" s="27"/>
      <c r="O93" s="69"/>
      <c r="P93" s="834"/>
      <c r="Q93" s="658"/>
      <c r="R93" s="50"/>
      <c r="S93" s="835"/>
      <c r="T93" s="40"/>
      <c r="U93" s="59"/>
    </row>
    <row r="94" spans="1:21" s="4" customFormat="1" ht="19.5" customHeight="1">
      <c r="D94" s="27"/>
      <c r="E94" s="93"/>
      <c r="F94" s="94"/>
      <c r="G94" s="53"/>
      <c r="H94" s="53"/>
      <c r="I94" s="61"/>
      <c r="J94" s="58"/>
      <c r="K94" s="95"/>
      <c r="L94" s="53"/>
      <c r="M94" s="58"/>
      <c r="N94" s="68"/>
      <c r="O94" s="69"/>
      <c r="P94" s="834"/>
      <c r="Q94" s="658"/>
      <c r="R94" s="50"/>
      <c r="S94" s="835"/>
      <c r="T94" s="40"/>
      <c r="U94" s="59"/>
    </row>
    <row r="95" spans="1:21" s="4" customFormat="1" ht="19.5" customHeight="1">
      <c r="D95" s="27"/>
      <c r="E95" s="93"/>
      <c r="F95" s="94"/>
      <c r="G95" s="53"/>
      <c r="H95" s="53"/>
      <c r="I95" s="61"/>
      <c r="J95" s="58"/>
      <c r="K95" s="95"/>
      <c r="L95" s="53"/>
      <c r="M95" s="58"/>
      <c r="N95" s="68"/>
      <c r="O95" s="69"/>
      <c r="P95" s="834"/>
      <c r="Q95" s="658"/>
      <c r="R95" s="50"/>
      <c r="S95" s="835"/>
      <c r="T95" s="40"/>
      <c r="U95" s="59"/>
    </row>
    <row r="96" spans="1:21" s="4" customFormat="1" ht="19.7" customHeight="1">
      <c r="D96" s="431"/>
      <c r="E96" s="431"/>
      <c r="F96" s="249" t="s">
        <v>5232</v>
      </c>
      <c r="G96" s="250"/>
      <c r="H96" s="250"/>
      <c r="I96" s="251"/>
      <c r="J96" s="27"/>
      <c r="K96" s="76"/>
      <c r="L96" s="37"/>
      <c r="M96" s="87"/>
      <c r="N96" s="38"/>
      <c r="O96" s="69"/>
      <c r="P96" s="834"/>
      <c r="Q96" s="658"/>
      <c r="R96" s="50"/>
      <c r="S96" s="835"/>
      <c r="T96" s="40"/>
      <c r="U96" s="59"/>
    </row>
    <row r="97" spans="1:21" s="4" customFormat="1" ht="19.7" customHeight="1">
      <c r="A97" s="431" t="s">
        <v>255</v>
      </c>
      <c r="B97" s="2191" t="s">
        <v>5315</v>
      </c>
      <c r="C97" s="27">
        <v>1.5</v>
      </c>
      <c r="D97" s="112"/>
      <c r="E97" s="667">
        <v>3</v>
      </c>
      <c r="F97" s="142">
        <f>+F91+1</f>
        <v>57</v>
      </c>
      <c r="G97" s="133" t="s">
        <v>5316</v>
      </c>
      <c r="H97" s="133" t="s">
        <v>55</v>
      </c>
      <c r="I97" s="415" t="s">
        <v>5317</v>
      </c>
      <c r="J97" s="1529">
        <v>1</v>
      </c>
      <c r="K97" s="1214">
        <v>3871</v>
      </c>
      <c r="L97" s="1214">
        <f t="shared" ref="L97:L103" si="11">J97*K97</f>
        <v>3871</v>
      </c>
      <c r="M97" s="135"/>
      <c r="N97" s="136" t="s">
        <v>5318</v>
      </c>
      <c r="O97" s="69"/>
      <c r="P97" s="2174" t="s">
        <v>5242</v>
      </c>
      <c r="Q97" s="32">
        <v>45965</v>
      </c>
      <c r="R97" s="96"/>
      <c r="S97" s="111">
        <v>45978</v>
      </c>
      <c r="T97" s="48">
        <v>45979</v>
      </c>
      <c r="U97" s="59"/>
    </row>
    <row r="98" spans="1:21" s="4" customFormat="1" ht="19.7" customHeight="1">
      <c r="A98" s="431" t="s">
        <v>255</v>
      </c>
      <c r="B98" s="2191" t="s">
        <v>5315</v>
      </c>
      <c r="C98" s="27">
        <v>0.5</v>
      </c>
      <c r="D98" s="112"/>
      <c r="E98" s="667"/>
      <c r="F98" s="142">
        <f>+F97+1</f>
        <v>58</v>
      </c>
      <c r="G98" s="133" t="s">
        <v>5316</v>
      </c>
      <c r="H98" s="133" t="s">
        <v>55</v>
      </c>
      <c r="I98" s="415" t="s">
        <v>4824</v>
      </c>
      <c r="J98" s="1529">
        <v>1</v>
      </c>
      <c r="K98" s="1214">
        <v>3489</v>
      </c>
      <c r="L98" s="1214">
        <f t="shared" si="11"/>
        <v>3489</v>
      </c>
      <c r="M98" s="135"/>
      <c r="N98" s="136" t="s">
        <v>5319</v>
      </c>
      <c r="O98" s="69"/>
      <c r="P98" s="2174" t="s">
        <v>5242</v>
      </c>
      <c r="Q98" s="32">
        <v>45965</v>
      </c>
      <c r="R98" s="96"/>
      <c r="S98" s="111">
        <v>45978</v>
      </c>
      <c r="T98" s="48">
        <v>45979</v>
      </c>
      <c r="U98" s="59"/>
    </row>
    <row r="99" spans="1:21" s="4" customFormat="1" ht="19.7" customHeight="1">
      <c r="A99" s="431" t="s">
        <v>5320</v>
      </c>
      <c r="B99" s="2191" t="s">
        <v>5315</v>
      </c>
      <c r="C99" s="27">
        <v>0.3</v>
      </c>
      <c r="D99" s="27"/>
      <c r="E99" s="93"/>
      <c r="F99" s="142">
        <f t="shared" ref="F99:F103" si="12">+F98+1</f>
        <v>59</v>
      </c>
      <c r="G99" s="133" t="s">
        <v>55</v>
      </c>
      <c r="H99" s="133" t="s">
        <v>55</v>
      </c>
      <c r="I99" s="1589" t="s">
        <v>5321</v>
      </c>
      <c r="J99" s="431">
        <v>1</v>
      </c>
      <c r="K99" s="431">
        <v>3250</v>
      </c>
      <c r="L99" s="1214">
        <f t="shared" si="11"/>
        <v>3250</v>
      </c>
      <c r="M99" s="27"/>
      <c r="N99" s="73" t="s">
        <v>5322</v>
      </c>
      <c r="O99" s="69"/>
      <c r="P99" s="2174" t="s">
        <v>5242</v>
      </c>
      <c r="Q99" s="32">
        <v>45965</v>
      </c>
      <c r="R99" s="96"/>
      <c r="S99" s="111">
        <v>45978</v>
      </c>
      <c r="T99" s="48">
        <v>45979</v>
      </c>
      <c r="U99" s="59"/>
    </row>
    <row r="100" spans="1:21" s="4" customFormat="1" ht="19.7" customHeight="1">
      <c r="A100" s="431" t="s">
        <v>255</v>
      </c>
      <c r="B100" s="2191" t="s">
        <v>5315</v>
      </c>
      <c r="C100" s="27">
        <v>0.2</v>
      </c>
      <c r="D100" s="27"/>
      <c r="E100" s="93"/>
      <c r="F100" s="142">
        <f t="shared" si="12"/>
        <v>60</v>
      </c>
      <c r="G100" s="133" t="s">
        <v>55</v>
      </c>
      <c r="H100" s="133" t="s">
        <v>55</v>
      </c>
      <c r="I100" s="1589" t="s">
        <v>5323</v>
      </c>
      <c r="J100" s="397">
        <v>1</v>
      </c>
      <c r="K100" s="431">
        <v>1347</v>
      </c>
      <c r="L100" s="1214">
        <f t="shared" si="11"/>
        <v>1347</v>
      </c>
      <c r="M100" s="27"/>
      <c r="N100" s="73" t="s">
        <v>5324</v>
      </c>
      <c r="O100" s="69"/>
      <c r="P100" s="2174" t="s">
        <v>5242</v>
      </c>
      <c r="Q100" s="32">
        <v>45965</v>
      </c>
      <c r="R100" s="96"/>
      <c r="S100" s="111">
        <v>45978</v>
      </c>
      <c r="T100" s="48">
        <v>45979</v>
      </c>
      <c r="U100" s="59"/>
    </row>
    <row r="101" spans="1:21" s="4" customFormat="1" ht="19.7" customHeight="1">
      <c r="A101" s="431" t="s">
        <v>255</v>
      </c>
      <c r="B101" s="2191" t="s">
        <v>5315</v>
      </c>
      <c r="C101" s="27">
        <v>0.05</v>
      </c>
      <c r="D101" s="27"/>
      <c r="E101" s="93"/>
      <c r="F101" s="142">
        <f t="shared" si="12"/>
        <v>61</v>
      </c>
      <c r="G101" s="133" t="s">
        <v>55</v>
      </c>
      <c r="H101" s="133" t="s">
        <v>55</v>
      </c>
      <c r="I101" s="1589" t="s">
        <v>5325</v>
      </c>
      <c r="J101" s="397">
        <v>1</v>
      </c>
      <c r="K101" s="431">
        <v>451</v>
      </c>
      <c r="L101" s="1214">
        <f t="shared" si="11"/>
        <v>451</v>
      </c>
      <c r="M101" s="27"/>
      <c r="N101" s="73" t="s">
        <v>5326</v>
      </c>
      <c r="O101" s="69"/>
      <c r="P101" s="2174" t="s">
        <v>5242</v>
      </c>
      <c r="Q101" s="32">
        <v>45965</v>
      </c>
      <c r="R101" s="96"/>
      <c r="S101" s="111">
        <v>45978</v>
      </c>
      <c r="T101" s="48">
        <v>45979</v>
      </c>
      <c r="U101" s="59"/>
    </row>
    <row r="102" spans="1:21" s="4" customFormat="1" ht="19.7" customHeight="1">
      <c r="A102" s="431" t="s">
        <v>255</v>
      </c>
      <c r="B102" s="2191" t="s">
        <v>5315</v>
      </c>
      <c r="C102" s="27">
        <v>0.05</v>
      </c>
      <c r="D102" s="27"/>
      <c r="E102" s="93"/>
      <c r="F102" s="142">
        <f t="shared" si="12"/>
        <v>62</v>
      </c>
      <c r="G102" s="133" t="s">
        <v>55</v>
      </c>
      <c r="H102" s="133" t="s">
        <v>55</v>
      </c>
      <c r="I102" s="1589" t="s">
        <v>5327</v>
      </c>
      <c r="J102" s="397">
        <v>1</v>
      </c>
      <c r="K102" s="431">
        <v>365</v>
      </c>
      <c r="L102" s="1214">
        <f t="shared" si="11"/>
        <v>365</v>
      </c>
      <c r="M102" s="27"/>
      <c r="N102" s="73" t="s">
        <v>5328</v>
      </c>
      <c r="O102" s="69"/>
      <c r="P102" s="2174" t="s">
        <v>5242</v>
      </c>
      <c r="Q102" s="32">
        <v>45965</v>
      </c>
      <c r="R102" s="96"/>
      <c r="S102" s="111">
        <v>45978</v>
      </c>
      <c r="T102" s="48">
        <v>45979</v>
      </c>
      <c r="U102" s="59"/>
    </row>
    <row r="103" spans="1:21" s="4" customFormat="1" ht="19.7" customHeight="1">
      <c r="A103" s="431" t="s">
        <v>5320</v>
      </c>
      <c r="B103" s="2191" t="s">
        <v>5315</v>
      </c>
      <c r="D103" s="27"/>
      <c r="E103" s="93"/>
      <c r="F103" s="2146">
        <f t="shared" si="12"/>
        <v>63</v>
      </c>
      <c r="G103" s="2192" t="s">
        <v>55</v>
      </c>
      <c r="H103" s="2192" t="s">
        <v>55</v>
      </c>
      <c r="I103" s="1701" t="s">
        <v>5329</v>
      </c>
      <c r="J103" s="2193">
        <v>1</v>
      </c>
      <c r="K103" s="1758">
        <v>2256</v>
      </c>
      <c r="L103" s="2194">
        <f t="shared" si="11"/>
        <v>2256</v>
      </c>
      <c r="M103" s="165"/>
      <c r="N103" s="728" t="s">
        <v>5330</v>
      </c>
      <c r="O103" s="69"/>
      <c r="P103" s="834" t="s">
        <v>5309</v>
      </c>
      <c r="Q103" s="658">
        <v>46000</v>
      </c>
      <c r="R103" s="50"/>
      <c r="S103" s="835">
        <v>46002</v>
      </c>
      <c r="T103" s="40">
        <v>46003</v>
      </c>
      <c r="U103" s="59"/>
    </row>
    <row r="104" spans="1:21" s="4" customFormat="1" ht="19.7" customHeight="1">
      <c r="D104" s="27"/>
      <c r="E104" s="93"/>
      <c r="F104" s="28"/>
      <c r="G104" s="28"/>
      <c r="H104" s="28"/>
      <c r="I104" s="156"/>
      <c r="J104" s="38"/>
      <c r="K104" s="27"/>
      <c r="L104" s="39"/>
      <c r="M104" s="27"/>
      <c r="N104" s="73"/>
      <c r="O104" s="69"/>
      <c r="P104" s="834"/>
      <c r="Q104" s="658"/>
      <c r="R104" s="50"/>
      <c r="S104" s="835"/>
      <c r="T104" s="40"/>
      <c r="U104" s="59"/>
    </row>
    <row r="105" spans="1:21" s="4" customFormat="1" ht="19.7" customHeight="1">
      <c r="D105" s="27"/>
      <c r="E105" s="93"/>
      <c r="F105" s="28"/>
      <c r="G105" s="28"/>
      <c r="H105" s="28"/>
      <c r="I105" s="156"/>
      <c r="J105" s="38"/>
      <c r="K105" s="27"/>
      <c r="L105" s="39"/>
      <c r="M105" s="27"/>
      <c r="N105" s="73"/>
      <c r="O105" s="69"/>
      <c r="P105" s="834"/>
      <c r="Q105" s="658"/>
      <c r="R105" s="50"/>
      <c r="S105" s="835"/>
      <c r="T105" s="40"/>
      <c r="U105" s="59"/>
    </row>
    <row r="106" spans="1:21" s="4" customFormat="1" ht="19.7" customHeight="1">
      <c r="A106" s="1"/>
      <c r="B106" s="1"/>
      <c r="C106" s="1"/>
      <c r="D106" s="38"/>
      <c r="E106" s="38"/>
      <c r="F106" s="2195"/>
      <c r="G106" s="1431"/>
      <c r="H106" s="1431"/>
      <c r="I106" s="1704">
        <f>SUM(L97:L105)</f>
        <v>15029</v>
      </c>
      <c r="J106" s="1705"/>
      <c r="K106" s="1705"/>
      <c r="L106" s="1706"/>
      <c r="M106" s="1138"/>
      <c r="N106" s="1139"/>
      <c r="O106" s="69"/>
      <c r="P106" s="834"/>
      <c r="Q106" s="658"/>
      <c r="R106" s="50"/>
      <c r="S106" s="835"/>
      <c r="T106" s="40"/>
      <c r="U106" s="59"/>
    </row>
    <row r="107" spans="1:21" s="4" customFormat="1" ht="19.7" customHeight="1">
      <c r="D107" s="27"/>
      <c r="E107" s="93"/>
      <c r="F107" s="2168"/>
      <c r="G107" s="132"/>
      <c r="H107" s="133"/>
      <c r="I107" s="134"/>
      <c r="J107" s="71"/>
      <c r="K107" s="76"/>
      <c r="L107" s="76"/>
      <c r="M107" s="135"/>
      <c r="N107" s="136"/>
      <c r="O107" s="69"/>
      <c r="P107" s="834"/>
      <c r="Q107" s="658"/>
      <c r="R107" s="50"/>
      <c r="S107" s="835"/>
      <c r="T107" s="40"/>
      <c r="U107" s="59"/>
    </row>
    <row r="108" spans="1:21" s="4" customFormat="1" ht="19.7" customHeight="1">
      <c r="C108" s="4" t="s">
        <v>5238</v>
      </c>
      <c r="D108" s="27"/>
      <c r="E108" s="27"/>
      <c r="F108" s="1637"/>
      <c r="G108" s="220"/>
      <c r="H108" s="220"/>
      <c r="I108" s="73"/>
      <c r="J108" s="387"/>
      <c r="K108" s="388"/>
      <c r="L108" s="257"/>
      <c r="M108" s="215"/>
      <c r="N108" s="216"/>
      <c r="O108" s="218"/>
      <c r="P108" s="28"/>
      <c r="Q108" s="32"/>
      <c r="R108" s="28"/>
      <c r="S108" s="40"/>
      <c r="T108" s="40"/>
      <c r="U108" s="33"/>
    </row>
    <row r="109" spans="1:21" s="4" customFormat="1" ht="19.7" customHeight="1">
      <c r="C109" s="2169">
        <f>SUM(C14:C106)</f>
        <v>14.135999999999999</v>
      </c>
      <c r="D109" s="27"/>
      <c r="E109" s="27"/>
      <c r="F109" s="1637"/>
      <c r="G109" s="220"/>
      <c r="H109" s="220"/>
      <c r="I109" s="173"/>
      <c r="J109" s="387"/>
      <c r="K109" s="388"/>
      <c r="L109" s="257"/>
      <c r="M109" s="215"/>
      <c r="N109" s="216"/>
      <c r="O109" s="218"/>
      <c r="P109" s="28"/>
      <c r="Q109" s="32"/>
      <c r="R109" s="28"/>
      <c r="S109" s="40"/>
      <c r="T109" s="40"/>
      <c r="U109" s="33"/>
    </row>
    <row r="110" spans="1:21" s="4" customFormat="1" ht="19.7" customHeight="1">
      <c r="C110" s="207" t="s">
        <v>3532</v>
      </c>
      <c r="D110" s="27"/>
      <c r="E110" s="27"/>
      <c r="F110" s="1637"/>
      <c r="G110" s="220"/>
      <c r="H110" s="220"/>
      <c r="I110" s="73"/>
      <c r="J110" s="387"/>
      <c r="K110" s="388"/>
      <c r="L110" s="257"/>
      <c r="M110" s="215"/>
      <c r="N110" s="216"/>
      <c r="O110" s="218"/>
      <c r="P110" s="28"/>
      <c r="Q110" s="32"/>
      <c r="R110" s="28"/>
      <c r="S110" s="40"/>
      <c r="T110" s="40"/>
      <c r="U110" s="33"/>
    </row>
    <row r="111" spans="1:21" s="4" customFormat="1" ht="19.7" customHeight="1">
      <c r="C111" s="207"/>
      <c r="D111" s="27"/>
      <c r="E111" s="27"/>
      <c r="F111" s="1637"/>
      <c r="G111" s="220"/>
      <c r="H111" s="220"/>
      <c r="I111" s="73"/>
      <c r="J111" s="387"/>
      <c r="K111" s="388"/>
      <c r="L111" s="257"/>
      <c r="M111" s="215"/>
      <c r="N111" s="216"/>
      <c r="O111" s="218"/>
      <c r="P111" s="28"/>
      <c r="Q111" s="32"/>
      <c r="R111" s="28"/>
      <c r="S111" s="40"/>
      <c r="T111" s="40"/>
      <c r="U111" s="33"/>
    </row>
    <row r="112" spans="1:21" s="4" customFormat="1" ht="19.7" customHeight="1">
      <c r="C112" s="207"/>
      <c r="D112" s="27"/>
      <c r="E112" s="27"/>
      <c r="F112" s="1637"/>
      <c r="G112" s="220"/>
      <c r="H112" s="220"/>
      <c r="I112" s="73"/>
      <c r="J112" s="387"/>
      <c r="K112" s="388"/>
      <c r="L112" s="257"/>
      <c r="M112" s="215"/>
      <c r="N112" s="216"/>
      <c r="O112" s="218"/>
      <c r="P112" s="28"/>
      <c r="Q112" s="32"/>
      <c r="R112" s="28"/>
      <c r="S112" s="40"/>
      <c r="T112" s="40"/>
      <c r="U112" s="33"/>
    </row>
    <row r="113" spans="1:21" s="4" customFormat="1" ht="19.7" customHeight="1">
      <c r="D113" s="2170"/>
      <c r="E113" s="227"/>
      <c r="F113" s="482"/>
      <c r="G113" s="161" t="s">
        <v>3533</v>
      </c>
      <c r="H113" s="162"/>
      <c r="I113" s="163"/>
      <c r="J113" s="387"/>
      <c r="K113" s="388"/>
      <c r="L113" s="257"/>
      <c r="M113" s="215"/>
      <c r="N113" s="216"/>
      <c r="O113" s="218"/>
      <c r="P113" s="28"/>
      <c r="Q113" s="32"/>
      <c r="R113" s="28"/>
      <c r="S113" s="40"/>
      <c r="T113" s="40"/>
      <c r="U113" s="33"/>
    </row>
    <row r="114" spans="1:21" s="4" customFormat="1" ht="19.7" customHeight="1">
      <c r="A114" s="431" t="s">
        <v>267</v>
      </c>
      <c r="B114" s="2196" t="s">
        <v>5331</v>
      </c>
      <c r="C114" s="27">
        <v>6.5</v>
      </c>
      <c r="D114" s="1669"/>
      <c r="E114" s="27"/>
      <c r="F114" s="146">
        <f>+F103+1</f>
        <v>64</v>
      </c>
      <c r="G114" s="188" t="s">
        <v>196</v>
      </c>
      <c r="H114" s="188" t="s">
        <v>196</v>
      </c>
      <c r="I114" s="397" t="s">
        <v>3822</v>
      </c>
      <c r="J114" s="1707">
        <v>1</v>
      </c>
      <c r="K114" s="397">
        <v>24900</v>
      </c>
      <c r="L114" s="1042">
        <f>J114*K114</f>
        <v>24900</v>
      </c>
      <c r="M114" s="31"/>
      <c r="N114" s="166" t="s">
        <v>5332</v>
      </c>
      <c r="O114" s="218" t="s">
        <v>3537</v>
      </c>
      <c r="P114" s="2174" t="s">
        <v>5242</v>
      </c>
      <c r="Q114" s="32">
        <v>45965</v>
      </c>
      <c r="R114" s="96"/>
      <c r="S114" s="111">
        <v>45978</v>
      </c>
      <c r="T114" s="48">
        <v>45979</v>
      </c>
      <c r="U114" s="33"/>
    </row>
    <row r="115" spans="1:21" s="4" customFormat="1" ht="19.7" customHeight="1">
      <c r="A115" s="431" t="s">
        <v>267</v>
      </c>
      <c r="B115" s="2196" t="s">
        <v>5331</v>
      </c>
      <c r="C115" s="27">
        <f>0.035*J115</f>
        <v>0.28000000000000003</v>
      </c>
      <c r="D115" s="1669"/>
      <c r="E115" s="27"/>
      <c r="F115" s="146">
        <f>+F114+1</f>
        <v>65</v>
      </c>
      <c r="G115" s="188" t="s">
        <v>196</v>
      </c>
      <c r="H115" s="188" t="s">
        <v>196</v>
      </c>
      <c r="I115" s="397" t="s">
        <v>3771</v>
      </c>
      <c r="J115" s="1707">
        <v>8</v>
      </c>
      <c r="K115" s="397">
        <v>156</v>
      </c>
      <c r="L115" s="1042">
        <f>J115*K115</f>
        <v>1248</v>
      </c>
      <c r="M115" s="31"/>
      <c r="N115" s="166" t="s">
        <v>1716</v>
      </c>
      <c r="O115" s="218" t="s">
        <v>3537</v>
      </c>
      <c r="P115" s="2174" t="s">
        <v>5242</v>
      </c>
      <c r="Q115" s="32">
        <v>45965</v>
      </c>
      <c r="R115" s="96"/>
      <c r="S115" s="111">
        <v>45978</v>
      </c>
      <c r="T115" s="48">
        <v>45979</v>
      </c>
      <c r="U115" s="33"/>
    </row>
    <row r="116" spans="1:21" s="4" customFormat="1" ht="19.7" customHeight="1">
      <c r="A116" s="431" t="s">
        <v>267</v>
      </c>
      <c r="B116" s="2196" t="s">
        <v>5331</v>
      </c>
      <c r="C116" s="27">
        <f>0.025*J116</f>
        <v>0.75</v>
      </c>
      <c r="D116" s="1669"/>
      <c r="E116" s="27"/>
      <c r="F116" s="146">
        <f t="shared" ref="F116:F179" si="13">+F115+1</f>
        <v>66</v>
      </c>
      <c r="G116" s="188" t="s">
        <v>196</v>
      </c>
      <c r="H116" s="188" t="s">
        <v>196</v>
      </c>
      <c r="I116" s="397" t="s">
        <v>3773</v>
      </c>
      <c r="J116" s="1707">
        <v>30</v>
      </c>
      <c r="K116" s="397">
        <v>247</v>
      </c>
      <c r="L116" s="1042">
        <f>J116*K116</f>
        <v>7410</v>
      </c>
      <c r="M116" s="31"/>
      <c r="N116" s="166" t="s">
        <v>3774</v>
      </c>
      <c r="O116" s="218" t="s">
        <v>3537</v>
      </c>
      <c r="P116" s="2174" t="s">
        <v>5242</v>
      </c>
      <c r="Q116" s="32">
        <v>45965</v>
      </c>
      <c r="R116" s="96"/>
      <c r="S116" s="111">
        <v>45978</v>
      </c>
      <c r="T116" s="48">
        <v>45979</v>
      </c>
      <c r="U116" s="33"/>
    </row>
    <row r="117" spans="1:21" s="4" customFormat="1" ht="19.7" customHeight="1">
      <c r="A117" s="431" t="s">
        <v>267</v>
      </c>
      <c r="B117" s="2196" t="s">
        <v>5331</v>
      </c>
      <c r="C117" s="27">
        <f>0.135*J117</f>
        <v>6.2100000000000009</v>
      </c>
      <c r="D117" s="1669"/>
      <c r="E117" s="27"/>
      <c r="F117" s="146">
        <f t="shared" si="13"/>
        <v>67</v>
      </c>
      <c r="G117" s="188" t="s">
        <v>196</v>
      </c>
      <c r="H117" s="188" t="s">
        <v>196</v>
      </c>
      <c r="I117" s="397" t="s">
        <v>3775</v>
      </c>
      <c r="J117" s="1707">
        <v>46</v>
      </c>
      <c r="K117" s="397">
        <v>520</v>
      </c>
      <c r="L117" s="1042">
        <f t="shared" ref="L117:L194" si="14">J117*K117</f>
        <v>23920</v>
      </c>
      <c r="M117" s="31"/>
      <c r="N117" s="166" t="s">
        <v>3776</v>
      </c>
      <c r="O117" s="218" t="s">
        <v>3537</v>
      </c>
      <c r="P117" s="2174" t="s">
        <v>5242</v>
      </c>
      <c r="Q117" s="32">
        <v>45965</v>
      </c>
      <c r="R117" s="96"/>
      <c r="S117" s="111">
        <v>45978</v>
      </c>
      <c r="T117" s="48">
        <v>45979</v>
      </c>
      <c r="U117" s="33"/>
    </row>
    <row r="118" spans="1:21" s="4" customFormat="1" ht="19.7" customHeight="1">
      <c r="A118" s="431" t="s">
        <v>267</v>
      </c>
      <c r="B118" s="2196" t="s">
        <v>5331</v>
      </c>
      <c r="C118" s="27">
        <f>1.445*J118</f>
        <v>5.78</v>
      </c>
      <c r="D118" s="1669"/>
      <c r="E118" s="27"/>
      <c r="F118" s="146">
        <f t="shared" si="13"/>
        <v>68</v>
      </c>
      <c r="G118" s="188" t="s">
        <v>196</v>
      </c>
      <c r="H118" s="188" t="s">
        <v>196</v>
      </c>
      <c r="I118" s="397" t="s">
        <v>5333</v>
      </c>
      <c r="J118" s="1707">
        <v>4</v>
      </c>
      <c r="K118" s="397">
        <v>4931</v>
      </c>
      <c r="L118" s="1042">
        <f t="shared" si="14"/>
        <v>19724</v>
      </c>
      <c r="M118" s="31"/>
      <c r="N118" s="166" t="s">
        <v>5334</v>
      </c>
      <c r="O118" s="218" t="s">
        <v>3537</v>
      </c>
      <c r="P118" s="2174" t="s">
        <v>5242</v>
      </c>
      <c r="Q118" s="32">
        <v>45965</v>
      </c>
      <c r="R118" s="96"/>
      <c r="S118" s="111">
        <v>45978</v>
      </c>
      <c r="T118" s="48">
        <v>45979</v>
      </c>
      <c r="U118" s="33"/>
    </row>
    <row r="119" spans="1:21" s="4" customFormat="1" ht="19.7" customHeight="1">
      <c r="A119" s="431" t="s">
        <v>267</v>
      </c>
      <c r="B119" s="2196" t="s">
        <v>5331</v>
      </c>
      <c r="C119" s="27">
        <f>0.01*J119</f>
        <v>0.08</v>
      </c>
      <c r="D119" s="1669"/>
      <c r="E119" s="27"/>
      <c r="F119" s="146">
        <f t="shared" si="13"/>
        <v>69</v>
      </c>
      <c r="G119" s="188" t="s">
        <v>196</v>
      </c>
      <c r="H119" s="188" t="s">
        <v>196</v>
      </c>
      <c r="I119" s="397" t="s">
        <v>3782</v>
      </c>
      <c r="J119" s="1707">
        <v>8</v>
      </c>
      <c r="K119" s="397">
        <v>118</v>
      </c>
      <c r="L119" s="1042">
        <f t="shared" si="14"/>
        <v>944</v>
      </c>
      <c r="M119" s="31"/>
      <c r="N119" s="166" t="s">
        <v>3715</v>
      </c>
      <c r="O119" s="218" t="s">
        <v>3537</v>
      </c>
      <c r="P119" s="2174" t="s">
        <v>5242</v>
      </c>
      <c r="Q119" s="32">
        <v>45965</v>
      </c>
      <c r="R119" s="96"/>
      <c r="S119" s="111">
        <v>45978</v>
      </c>
      <c r="T119" s="48">
        <v>45979</v>
      </c>
      <c r="U119" s="33"/>
    </row>
    <row r="120" spans="1:21" s="4" customFormat="1" ht="19.7" customHeight="1">
      <c r="A120" s="431" t="s">
        <v>267</v>
      </c>
      <c r="B120" s="2196" t="s">
        <v>5331</v>
      </c>
      <c r="C120" s="27">
        <f>+(210/1000)*0.9*J120</f>
        <v>0.75600000000000001</v>
      </c>
      <c r="D120" s="1669"/>
      <c r="E120" s="27"/>
      <c r="F120" s="146">
        <f t="shared" si="13"/>
        <v>70</v>
      </c>
      <c r="G120" s="188" t="s">
        <v>196</v>
      </c>
      <c r="H120" s="188" t="s">
        <v>196</v>
      </c>
      <c r="I120" s="397" t="s">
        <v>5335</v>
      </c>
      <c r="J120" s="1707">
        <v>4</v>
      </c>
      <c r="K120" s="397">
        <v>287</v>
      </c>
      <c r="L120" s="1042">
        <f t="shared" si="14"/>
        <v>1148</v>
      </c>
      <c r="M120" s="31"/>
      <c r="N120" s="166" t="s">
        <v>1722</v>
      </c>
      <c r="O120" s="218" t="s">
        <v>3537</v>
      </c>
      <c r="P120" s="2174" t="s">
        <v>5242</v>
      </c>
      <c r="Q120" s="32">
        <v>45965</v>
      </c>
      <c r="R120" s="96"/>
      <c r="S120" s="111">
        <v>45978</v>
      </c>
      <c r="T120" s="48">
        <v>45979</v>
      </c>
      <c r="U120" s="33"/>
    </row>
    <row r="121" spans="1:21" s="4" customFormat="1" ht="19.7" customHeight="1">
      <c r="A121" s="431" t="s">
        <v>267</v>
      </c>
      <c r="B121" s="2196" t="s">
        <v>5331</v>
      </c>
      <c r="C121" s="27">
        <f>+(329/1000)*0.9*J121</f>
        <v>1.1844000000000001</v>
      </c>
      <c r="D121" s="1669"/>
      <c r="E121" s="27"/>
      <c r="F121" s="146">
        <f t="shared" si="13"/>
        <v>71</v>
      </c>
      <c r="G121" s="188" t="s">
        <v>196</v>
      </c>
      <c r="H121" s="188" t="s">
        <v>196</v>
      </c>
      <c r="I121" s="397" t="s">
        <v>5336</v>
      </c>
      <c r="J121" s="1707">
        <v>4</v>
      </c>
      <c r="K121" s="397">
        <v>316</v>
      </c>
      <c r="L121" s="1042">
        <f t="shared" si="14"/>
        <v>1264</v>
      </c>
      <c r="M121" s="31"/>
      <c r="N121" s="166" t="s">
        <v>1722</v>
      </c>
      <c r="O121" s="218" t="s">
        <v>3537</v>
      </c>
      <c r="P121" s="2174" t="s">
        <v>5242</v>
      </c>
      <c r="Q121" s="32">
        <v>45965</v>
      </c>
      <c r="R121" s="96"/>
      <c r="S121" s="111">
        <v>45978</v>
      </c>
      <c r="T121" s="48">
        <v>45979</v>
      </c>
      <c r="U121" s="33"/>
    </row>
    <row r="122" spans="1:21" s="4" customFormat="1" ht="19.7" customHeight="1">
      <c r="A122" s="431" t="s">
        <v>267</v>
      </c>
      <c r="B122" s="2196" t="s">
        <v>5331</v>
      </c>
      <c r="C122" s="27">
        <f>+(460/1000)*0.9*J122</f>
        <v>0.82800000000000007</v>
      </c>
      <c r="D122" s="1669"/>
      <c r="E122" s="27"/>
      <c r="F122" s="146">
        <f t="shared" si="13"/>
        <v>72</v>
      </c>
      <c r="G122" s="188" t="s">
        <v>196</v>
      </c>
      <c r="H122" s="188" t="s">
        <v>196</v>
      </c>
      <c r="I122" s="397" t="s">
        <v>5337</v>
      </c>
      <c r="J122" s="1707">
        <v>2</v>
      </c>
      <c r="K122" s="397">
        <v>693</v>
      </c>
      <c r="L122" s="1042">
        <f t="shared" si="14"/>
        <v>1386</v>
      </c>
      <c r="M122" s="31"/>
      <c r="N122" s="166" t="s">
        <v>1722</v>
      </c>
      <c r="O122" s="218" t="s">
        <v>3537</v>
      </c>
      <c r="P122" s="2174" t="s">
        <v>5242</v>
      </c>
      <c r="Q122" s="32">
        <v>45965</v>
      </c>
      <c r="R122" s="96"/>
      <c r="S122" s="111">
        <v>45978</v>
      </c>
      <c r="T122" s="48">
        <v>45979</v>
      </c>
      <c r="U122" s="33"/>
    </row>
    <row r="123" spans="1:21" s="4" customFormat="1" ht="19.7" customHeight="1">
      <c r="A123" s="431" t="s">
        <v>267</v>
      </c>
      <c r="B123" s="2196" t="s">
        <v>5331</v>
      </c>
      <c r="C123" s="27">
        <f>+(542/1000)*0.9*J123</f>
        <v>0.97560000000000013</v>
      </c>
      <c r="D123" s="1669"/>
      <c r="E123" s="27"/>
      <c r="F123" s="146">
        <f t="shared" si="13"/>
        <v>73</v>
      </c>
      <c r="G123" s="188" t="s">
        <v>196</v>
      </c>
      <c r="H123" s="188" t="s">
        <v>196</v>
      </c>
      <c r="I123" s="397" t="s">
        <v>5338</v>
      </c>
      <c r="J123" s="1707">
        <v>2</v>
      </c>
      <c r="K123" s="397">
        <v>960</v>
      </c>
      <c r="L123" s="1042">
        <f t="shared" si="14"/>
        <v>1920</v>
      </c>
      <c r="M123" s="31"/>
      <c r="N123" s="166" t="s">
        <v>5339</v>
      </c>
      <c r="O123" s="218" t="s">
        <v>3537</v>
      </c>
      <c r="P123" s="2174" t="s">
        <v>5242</v>
      </c>
      <c r="Q123" s="32">
        <v>45965</v>
      </c>
      <c r="R123" s="96"/>
      <c r="S123" s="111">
        <v>45978</v>
      </c>
      <c r="T123" s="48">
        <v>45979</v>
      </c>
      <c r="U123" s="33"/>
    </row>
    <row r="124" spans="1:21" s="4" customFormat="1" ht="19.7" customHeight="1">
      <c r="A124" s="431" t="s">
        <v>267</v>
      </c>
      <c r="B124" s="2196" t="s">
        <v>5331</v>
      </c>
      <c r="C124" s="27">
        <f>+(340/1000)*2.63*J124</f>
        <v>3.5768</v>
      </c>
      <c r="D124" s="1669"/>
      <c r="E124" s="27"/>
      <c r="F124" s="146">
        <f t="shared" si="13"/>
        <v>74</v>
      </c>
      <c r="G124" s="188" t="s">
        <v>196</v>
      </c>
      <c r="H124" s="188" t="s">
        <v>196</v>
      </c>
      <c r="I124" s="428" t="s">
        <v>5340</v>
      </c>
      <c r="J124" s="1685">
        <v>4</v>
      </c>
      <c r="K124" s="397">
        <v>920</v>
      </c>
      <c r="L124" s="1042">
        <f t="shared" si="14"/>
        <v>3680</v>
      </c>
      <c r="M124" s="31"/>
      <c r="N124" s="166" t="s">
        <v>3788</v>
      </c>
      <c r="O124" s="218" t="s">
        <v>3537</v>
      </c>
      <c r="P124" s="2174" t="s">
        <v>5242</v>
      </c>
      <c r="Q124" s="32">
        <v>45965</v>
      </c>
      <c r="R124" s="96"/>
      <c r="S124" s="111">
        <v>45978</v>
      </c>
      <c r="T124" s="48">
        <v>45979</v>
      </c>
      <c r="U124" s="33"/>
    </row>
    <row r="125" spans="1:21" s="4" customFormat="1" ht="19.7" customHeight="1">
      <c r="A125" s="431" t="s">
        <v>267</v>
      </c>
      <c r="B125" s="2196" t="s">
        <v>5331</v>
      </c>
      <c r="C125" s="27">
        <f>+(542/1000)*2.63*J125</f>
        <v>7.1273</v>
      </c>
      <c r="D125" s="1669"/>
      <c r="E125" s="27"/>
      <c r="F125" s="146">
        <f t="shared" si="13"/>
        <v>75</v>
      </c>
      <c r="G125" s="188" t="s">
        <v>196</v>
      </c>
      <c r="H125" s="188" t="s">
        <v>196</v>
      </c>
      <c r="I125" s="397" t="s">
        <v>5341</v>
      </c>
      <c r="J125" s="1707">
        <v>5</v>
      </c>
      <c r="K125" s="397">
        <v>1623</v>
      </c>
      <c r="L125" s="1042">
        <f t="shared" si="14"/>
        <v>8115</v>
      </c>
      <c r="M125" s="31"/>
      <c r="N125" s="166" t="s">
        <v>3790</v>
      </c>
      <c r="O125" s="218" t="s">
        <v>3537</v>
      </c>
      <c r="P125" s="2174" t="s">
        <v>5242</v>
      </c>
      <c r="Q125" s="32">
        <v>45965</v>
      </c>
      <c r="R125" s="96"/>
      <c r="S125" s="111">
        <v>45978</v>
      </c>
      <c r="T125" s="48">
        <v>45979</v>
      </c>
      <c r="U125" s="33"/>
    </row>
    <row r="126" spans="1:21" s="4" customFormat="1" ht="19.7" customHeight="1">
      <c r="A126" s="431" t="s">
        <v>267</v>
      </c>
      <c r="B126" s="2196" t="s">
        <v>5331</v>
      </c>
      <c r="C126" s="27">
        <f>+(854/1000)*2.63*J126</f>
        <v>13.476119999999998</v>
      </c>
      <c r="D126" s="1669"/>
      <c r="E126" s="27"/>
      <c r="F126" s="146">
        <f t="shared" si="13"/>
        <v>76</v>
      </c>
      <c r="G126" s="188" t="s">
        <v>196</v>
      </c>
      <c r="H126" s="188" t="s">
        <v>196</v>
      </c>
      <c r="I126" s="397" t="s">
        <v>5342</v>
      </c>
      <c r="J126" s="1707">
        <v>6</v>
      </c>
      <c r="K126" s="397">
        <v>1742</v>
      </c>
      <c r="L126" s="1042">
        <f t="shared" si="14"/>
        <v>10452</v>
      </c>
      <c r="M126" s="31"/>
      <c r="N126" s="166" t="s">
        <v>3792</v>
      </c>
      <c r="O126" s="218" t="s">
        <v>3537</v>
      </c>
      <c r="P126" s="2174" t="s">
        <v>5242</v>
      </c>
      <c r="Q126" s="32">
        <v>45965</v>
      </c>
      <c r="R126" s="96"/>
      <c r="S126" s="111">
        <v>45978</v>
      </c>
      <c r="T126" s="48">
        <v>45979</v>
      </c>
      <c r="U126" s="33"/>
    </row>
    <row r="127" spans="1:21" s="4" customFormat="1" ht="19.7" customHeight="1">
      <c r="A127" s="431" t="s">
        <v>267</v>
      </c>
      <c r="B127" s="2196" t="s">
        <v>5331</v>
      </c>
      <c r="C127" s="27">
        <f>+(980/1000)*2.63*J127</f>
        <v>10.3096</v>
      </c>
      <c r="D127" s="1669"/>
      <c r="E127" s="27"/>
      <c r="F127" s="146">
        <f t="shared" si="13"/>
        <v>77</v>
      </c>
      <c r="G127" s="188" t="s">
        <v>196</v>
      </c>
      <c r="H127" s="188" t="s">
        <v>196</v>
      </c>
      <c r="I127" s="397" t="s">
        <v>5343</v>
      </c>
      <c r="J127" s="1707">
        <v>4</v>
      </c>
      <c r="K127" s="397">
        <v>2336</v>
      </c>
      <c r="L127" s="1042">
        <f t="shared" si="14"/>
        <v>9344</v>
      </c>
      <c r="M127" s="31"/>
      <c r="N127" s="166" t="s">
        <v>3792</v>
      </c>
      <c r="O127" s="218" t="s">
        <v>3537</v>
      </c>
      <c r="P127" s="2174" t="s">
        <v>5242</v>
      </c>
      <c r="Q127" s="32">
        <v>45965</v>
      </c>
      <c r="R127" s="96"/>
      <c r="S127" s="111">
        <v>45978</v>
      </c>
      <c r="T127" s="48">
        <v>45979</v>
      </c>
      <c r="U127" s="33"/>
    </row>
    <row r="128" spans="1:21" s="4" customFormat="1" ht="19.7" customHeight="1">
      <c r="A128" s="431" t="s">
        <v>182</v>
      </c>
      <c r="B128" s="2196" t="s">
        <v>5331</v>
      </c>
      <c r="C128" s="27">
        <f>0.15*J128</f>
        <v>0.3</v>
      </c>
      <c r="D128" s="1669"/>
      <c r="E128" s="27"/>
      <c r="F128" s="146">
        <f t="shared" si="13"/>
        <v>78</v>
      </c>
      <c r="G128" s="188" t="s">
        <v>196</v>
      </c>
      <c r="H128" s="188" t="s">
        <v>196</v>
      </c>
      <c r="I128" s="397" t="s">
        <v>5344</v>
      </c>
      <c r="J128" s="1707">
        <v>2</v>
      </c>
      <c r="K128" s="397">
        <v>2034</v>
      </c>
      <c r="L128" s="1042">
        <f t="shared" si="14"/>
        <v>4068</v>
      </c>
      <c r="M128" s="1411"/>
      <c r="N128" s="166" t="s">
        <v>5345</v>
      </c>
      <c r="O128" s="218" t="s">
        <v>3537</v>
      </c>
      <c r="P128" s="2174" t="s">
        <v>5242</v>
      </c>
      <c r="Q128" s="32">
        <v>45965</v>
      </c>
      <c r="R128" s="96"/>
      <c r="S128" s="111">
        <v>45978</v>
      </c>
      <c r="T128" s="48">
        <v>45979</v>
      </c>
      <c r="U128" s="33"/>
    </row>
    <row r="129" spans="1:21" s="4" customFormat="1" ht="19.7" customHeight="1">
      <c r="A129" s="431" t="s">
        <v>267</v>
      </c>
      <c r="B129" s="2196" t="s">
        <v>5331</v>
      </c>
      <c r="C129" s="27">
        <v>0.15</v>
      </c>
      <c r="D129" s="1669"/>
      <c r="E129" s="27"/>
      <c r="F129" s="146">
        <f t="shared" si="13"/>
        <v>79</v>
      </c>
      <c r="G129" s="188" t="s">
        <v>196</v>
      </c>
      <c r="H129" s="188" t="s">
        <v>196</v>
      </c>
      <c r="I129" s="397" t="s">
        <v>5346</v>
      </c>
      <c r="J129" s="1707">
        <v>4</v>
      </c>
      <c r="K129" s="397">
        <v>1112</v>
      </c>
      <c r="L129" s="1042">
        <f t="shared" si="14"/>
        <v>4448</v>
      </c>
      <c r="M129" s="31"/>
      <c r="N129" s="166" t="s">
        <v>5347</v>
      </c>
      <c r="O129" s="218" t="s">
        <v>3537</v>
      </c>
      <c r="P129" s="2174" t="s">
        <v>5242</v>
      </c>
      <c r="Q129" s="32">
        <v>45965</v>
      </c>
      <c r="R129" s="96"/>
      <c r="S129" s="111">
        <v>45978</v>
      </c>
      <c r="T129" s="48">
        <v>45979</v>
      </c>
      <c r="U129" s="33"/>
    </row>
    <row r="130" spans="1:21" s="4" customFormat="1" ht="19.7" customHeight="1">
      <c r="A130" s="431" t="s">
        <v>267</v>
      </c>
      <c r="B130" s="2196" t="s">
        <v>5331</v>
      </c>
      <c r="C130" s="27">
        <f>0.005*J130</f>
        <v>0.02</v>
      </c>
      <c r="D130" s="1669"/>
      <c r="E130" s="27"/>
      <c r="F130" s="146">
        <f t="shared" si="13"/>
        <v>80</v>
      </c>
      <c r="G130" s="131" t="s">
        <v>55</v>
      </c>
      <c r="H130" s="131" t="s">
        <v>55</v>
      </c>
      <c r="I130" s="1709" t="s">
        <v>1828</v>
      </c>
      <c r="J130" s="1710">
        <v>4</v>
      </c>
      <c r="K130" s="1698">
        <v>77</v>
      </c>
      <c r="L130" s="1042">
        <f t="shared" si="14"/>
        <v>308</v>
      </c>
      <c r="M130" s="31"/>
      <c r="N130" s="166" t="s">
        <v>3805</v>
      </c>
      <c r="O130" s="218" t="s">
        <v>3537</v>
      </c>
      <c r="P130" s="2174" t="s">
        <v>5242</v>
      </c>
      <c r="Q130" s="32">
        <v>45965</v>
      </c>
      <c r="R130" s="96"/>
      <c r="S130" s="111">
        <v>45978</v>
      </c>
      <c r="T130" s="48">
        <v>45979</v>
      </c>
      <c r="U130" s="33"/>
    </row>
    <row r="131" spans="1:21" s="4" customFormat="1" ht="19.7" customHeight="1">
      <c r="A131" s="431" t="s">
        <v>3755</v>
      </c>
      <c r="B131" s="2196" t="s">
        <v>5331</v>
      </c>
      <c r="C131" s="27">
        <v>6</v>
      </c>
      <c r="D131" s="1669"/>
      <c r="E131" s="27"/>
      <c r="F131" s="146">
        <f t="shared" si="13"/>
        <v>81</v>
      </c>
      <c r="G131" s="188" t="s">
        <v>196</v>
      </c>
      <c r="H131" s="188" t="s">
        <v>196</v>
      </c>
      <c r="I131" s="397" t="s">
        <v>5348</v>
      </c>
      <c r="J131" s="1707">
        <v>1</v>
      </c>
      <c r="K131" s="397">
        <v>17467</v>
      </c>
      <c r="L131" s="1042">
        <f t="shared" si="14"/>
        <v>17467</v>
      </c>
      <c r="M131" s="31"/>
      <c r="N131" s="166" t="s">
        <v>5349</v>
      </c>
      <c r="O131" s="73" t="s">
        <v>5350</v>
      </c>
      <c r="P131" s="2174" t="s">
        <v>5242</v>
      </c>
      <c r="Q131" s="32">
        <v>45965</v>
      </c>
      <c r="R131" s="96"/>
      <c r="S131" s="111">
        <v>45978</v>
      </c>
      <c r="T131" s="48">
        <v>45979</v>
      </c>
      <c r="U131" s="33"/>
    </row>
    <row r="132" spans="1:21" s="4" customFormat="1" ht="19.7" customHeight="1">
      <c r="A132" s="431" t="s">
        <v>267</v>
      </c>
      <c r="B132" s="2196" t="s">
        <v>5331</v>
      </c>
      <c r="C132" s="27">
        <v>0.05</v>
      </c>
      <c r="D132" s="1669"/>
      <c r="E132" s="27"/>
      <c r="F132" s="146">
        <f t="shared" si="13"/>
        <v>82</v>
      </c>
      <c r="G132" s="188" t="s">
        <v>196</v>
      </c>
      <c r="H132" s="188" t="s">
        <v>196</v>
      </c>
      <c r="I132" s="397" t="s">
        <v>5351</v>
      </c>
      <c r="J132" s="1707">
        <v>2</v>
      </c>
      <c r="K132" s="397">
        <v>760</v>
      </c>
      <c r="L132" s="1042">
        <f t="shared" si="14"/>
        <v>1520</v>
      </c>
      <c r="M132" s="31"/>
      <c r="N132" s="166" t="s">
        <v>5352</v>
      </c>
      <c r="O132" s="73" t="s">
        <v>5350</v>
      </c>
      <c r="P132" s="2174" t="s">
        <v>5242</v>
      </c>
      <c r="Q132" s="32">
        <v>45965</v>
      </c>
      <c r="R132" s="96"/>
      <c r="S132" s="111">
        <v>45978</v>
      </c>
      <c r="T132" s="48">
        <v>45979</v>
      </c>
      <c r="U132" s="33"/>
    </row>
    <row r="133" spans="1:21" s="4" customFormat="1" ht="19.7" customHeight="1">
      <c r="A133" s="431" t="s">
        <v>267</v>
      </c>
      <c r="B133" s="2196" t="s">
        <v>5331</v>
      </c>
      <c r="C133" s="27">
        <v>0.05</v>
      </c>
      <c r="D133" s="1669"/>
      <c r="E133" s="27"/>
      <c r="F133" s="146">
        <f t="shared" si="13"/>
        <v>83</v>
      </c>
      <c r="G133" s="188" t="s">
        <v>196</v>
      </c>
      <c r="H133" s="188" t="s">
        <v>196</v>
      </c>
      <c r="I133" s="397" t="s">
        <v>5353</v>
      </c>
      <c r="J133" s="1707">
        <v>2</v>
      </c>
      <c r="K133" s="397">
        <v>760</v>
      </c>
      <c r="L133" s="1042">
        <f t="shared" si="14"/>
        <v>1520</v>
      </c>
      <c r="M133" s="31"/>
      <c r="N133" s="166" t="s">
        <v>5354</v>
      </c>
      <c r="O133" s="73" t="s">
        <v>5350</v>
      </c>
      <c r="P133" s="2174" t="s">
        <v>5242</v>
      </c>
      <c r="Q133" s="32">
        <v>45965</v>
      </c>
      <c r="R133" s="96"/>
      <c r="S133" s="111">
        <v>45978</v>
      </c>
      <c r="T133" s="48">
        <v>45979</v>
      </c>
      <c r="U133" s="33"/>
    </row>
    <row r="134" spans="1:21" s="4" customFormat="1" ht="19.149999999999999" customHeight="1">
      <c r="A134" s="431" t="s">
        <v>182</v>
      </c>
      <c r="B134" s="2196" t="s">
        <v>5331</v>
      </c>
      <c r="C134" s="27">
        <f>2.16*J134</f>
        <v>6.48</v>
      </c>
      <c r="D134" s="1669"/>
      <c r="E134" s="27"/>
      <c r="F134" s="146">
        <f t="shared" si="13"/>
        <v>84</v>
      </c>
      <c r="G134" s="188" t="s">
        <v>196</v>
      </c>
      <c r="H134" s="188" t="s">
        <v>196</v>
      </c>
      <c r="I134" s="397" t="s">
        <v>5355</v>
      </c>
      <c r="J134" s="1710">
        <v>3</v>
      </c>
      <c r="K134" s="1698">
        <v>8623</v>
      </c>
      <c r="L134" s="1042">
        <f t="shared" si="14"/>
        <v>25869</v>
      </c>
      <c r="M134" s="31"/>
      <c r="N134" s="166" t="s">
        <v>5356</v>
      </c>
      <c r="O134" s="218" t="s">
        <v>3801</v>
      </c>
      <c r="P134" s="2174" t="s">
        <v>5242</v>
      </c>
      <c r="Q134" s="32">
        <v>45965</v>
      </c>
      <c r="R134" s="96"/>
      <c r="S134" s="111">
        <v>45978</v>
      </c>
      <c r="T134" s="48">
        <v>45979</v>
      </c>
      <c r="U134" s="33"/>
    </row>
    <row r="135" spans="1:21" s="4" customFormat="1" ht="19.7" customHeight="1">
      <c r="A135" s="431" t="s">
        <v>267</v>
      </c>
      <c r="B135" s="2196" t="s">
        <v>5331</v>
      </c>
      <c r="C135" s="27">
        <f>0.007*J135</f>
        <v>4.2000000000000003E-2</v>
      </c>
      <c r="D135" s="1669"/>
      <c r="E135" s="27"/>
      <c r="F135" s="146">
        <f t="shared" si="13"/>
        <v>85</v>
      </c>
      <c r="G135" s="1711" t="s">
        <v>55</v>
      </c>
      <c r="H135" s="1711" t="s">
        <v>55</v>
      </c>
      <c r="I135" s="1590" t="s">
        <v>2045</v>
      </c>
      <c r="J135" s="1547">
        <v>6</v>
      </c>
      <c r="K135" s="1707">
        <v>40</v>
      </c>
      <c r="L135" s="1042">
        <f t="shared" si="14"/>
        <v>240</v>
      </c>
      <c r="M135" s="215"/>
      <c r="N135" s="166" t="s">
        <v>5357</v>
      </c>
      <c r="O135" s="218" t="s">
        <v>3537</v>
      </c>
      <c r="P135" s="2174" t="s">
        <v>5242</v>
      </c>
      <c r="Q135" s="32">
        <v>45965</v>
      </c>
      <c r="R135" s="96"/>
      <c r="S135" s="111">
        <v>45978</v>
      </c>
      <c r="T135" s="48">
        <v>45979</v>
      </c>
      <c r="U135" s="33"/>
    </row>
    <row r="136" spans="1:21" s="4" customFormat="1" ht="19.7" customHeight="1">
      <c r="A136" s="431" t="s">
        <v>267</v>
      </c>
      <c r="B136" s="2196" t="s">
        <v>5331</v>
      </c>
      <c r="C136" s="27">
        <f>0.008*J136</f>
        <v>9.6000000000000002E-2</v>
      </c>
      <c r="D136" s="1669"/>
      <c r="E136" s="27"/>
      <c r="F136" s="146">
        <f t="shared" si="13"/>
        <v>86</v>
      </c>
      <c r="G136" s="131" t="s">
        <v>55</v>
      </c>
      <c r="H136" s="131" t="s">
        <v>55</v>
      </c>
      <c r="I136" s="419" t="s">
        <v>5358</v>
      </c>
      <c r="J136" s="1547">
        <v>12</v>
      </c>
      <c r="K136" s="1707">
        <v>35</v>
      </c>
      <c r="L136" s="1042">
        <f t="shared" si="14"/>
        <v>420</v>
      </c>
      <c r="M136" s="215"/>
      <c r="N136" s="166" t="s">
        <v>5359</v>
      </c>
      <c r="O136" s="218" t="s">
        <v>3537</v>
      </c>
      <c r="P136" s="2174" t="s">
        <v>5242</v>
      </c>
      <c r="Q136" s="32">
        <v>45965</v>
      </c>
      <c r="R136" s="96"/>
      <c r="S136" s="111">
        <v>45978</v>
      </c>
      <c r="T136" s="48">
        <v>45979</v>
      </c>
      <c r="U136" s="33"/>
    </row>
    <row r="137" spans="1:21" s="4" customFormat="1" ht="19.7" customHeight="1">
      <c r="A137" s="431" t="s">
        <v>267</v>
      </c>
      <c r="B137" s="2196" t="s">
        <v>5331</v>
      </c>
      <c r="C137" s="27">
        <f>0.008*J137</f>
        <v>4.8000000000000001E-2</v>
      </c>
      <c r="D137" s="1669"/>
      <c r="E137" s="27"/>
      <c r="F137" s="146">
        <f t="shared" si="13"/>
        <v>87</v>
      </c>
      <c r="G137" s="131" t="s">
        <v>55</v>
      </c>
      <c r="H137" s="131" t="s">
        <v>55</v>
      </c>
      <c r="I137" s="419" t="s">
        <v>3812</v>
      </c>
      <c r="J137" s="1547">
        <v>6</v>
      </c>
      <c r="K137" s="1707">
        <v>35</v>
      </c>
      <c r="L137" s="1042">
        <f t="shared" si="14"/>
        <v>210</v>
      </c>
      <c r="M137" s="215"/>
      <c r="N137" s="166" t="s">
        <v>5360</v>
      </c>
      <c r="O137" s="218" t="s">
        <v>3537</v>
      </c>
      <c r="P137" s="2174" t="s">
        <v>5242</v>
      </c>
      <c r="Q137" s="32">
        <v>45965</v>
      </c>
      <c r="R137" s="96"/>
      <c r="S137" s="111">
        <v>45978</v>
      </c>
      <c r="T137" s="48">
        <v>45979</v>
      </c>
      <c r="U137" s="33"/>
    </row>
    <row r="138" spans="1:21" s="4" customFormat="1" ht="19.7" customHeight="1">
      <c r="A138" s="431" t="s">
        <v>182</v>
      </c>
      <c r="B138" s="2196" t="s">
        <v>5331</v>
      </c>
      <c r="C138" s="27">
        <f>1.5*J138</f>
        <v>1.5</v>
      </c>
      <c r="D138" s="1669"/>
      <c r="E138" s="27"/>
      <c r="F138" s="146">
        <f t="shared" si="13"/>
        <v>88</v>
      </c>
      <c r="G138" s="188" t="s">
        <v>196</v>
      </c>
      <c r="H138" s="188" t="s">
        <v>196</v>
      </c>
      <c r="I138" s="397" t="s">
        <v>5361</v>
      </c>
      <c r="J138" s="1707">
        <v>1</v>
      </c>
      <c r="K138" s="397">
        <v>3140</v>
      </c>
      <c r="L138" s="1039">
        <f t="shared" si="14"/>
        <v>3140</v>
      </c>
      <c r="M138" s="1411"/>
      <c r="N138" s="166" t="s">
        <v>5362</v>
      </c>
      <c r="O138" s="218" t="s">
        <v>3537</v>
      </c>
      <c r="P138" s="2174" t="s">
        <v>5242</v>
      </c>
      <c r="Q138" s="32">
        <v>45965</v>
      </c>
      <c r="R138" s="96"/>
      <c r="S138" s="111">
        <v>45978</v>
      </c>
      <c r="T138" s="48">
        <v>45979</v>
      </c>
      <c r="U138" s="33"/>
    </row>
    <row r="139" spans="1:21" s="4" customFormat="1" ht="19.7" customHeight="1">
      <c r="A139" s="431" t="s">
        <v>267</v>
      </c>
      <c r="B139" s="2196" t="s">
        <v>5331</v>
      </c>
      <c r="C139" s="27">
        <f>0.008*J139</f>
        <v>3.2000000000000001E-2</v>
      </c>
      <c r="D139" s="1669"/>
      <c r="E139" s="27"/>
      <c r="F139" s="146">
        <f t="shared" si="13"/>
        <v>89</v>
      </c>
      <c r="G139" s="131" t="s">
        <v>55</v>
      </c>
      <c r="H139" s="131" t="s">
        <v>55</v>
      </c>
      <c r="I139" s="397" t="s">
        <v>5363</v>
      </c>
      <c r="J139" s="1707">
        <v>4</v>
      </c>
      <c r="K139" s="397">
        <v>112</v>
      </c>
      <c r="L139" s="1039">
        <f t="shared" si="14"/>
        <v>448</v>
      </c>
      <c r="M139" s="31"/>
      <c r="N139" s="166" t="s">
        <v>4674</v>
      </c>
      <c r="O139" s="218" t="s">
        <v>3537</v>
      </c>
      <c r="P139" s="2174" t="s">
        <v>5242</v>
      </c>
      <c r="Q139" s="32">
        <v>45965</v>
      </c>
      <c r="R139" s="96"/>
      <c r="S139" s="111">
        <v>45978</v>
      </c>
      <c r="T139" s="48">
        <v>45979</v>
      </c>
      <c r="U139" s="33"/>
    </row>
    <row r="140" spans="1:21" s="4" customFormat="1" ht="19.7" customHeight="1">
      <c r="A140" s="431" t="s">
        <v>267</v>
      </c>
      <c r="B140" s="2196" t="s">
        <v>5331</v>
      </c>
      <c r="C140" s="27">
        <v>0.05</v>
      </c>
      <c r="D140" s="394"/>
      <c r="E140" s="27"/>
      <c r="F140" s="146">
        <f t="shared" si="13"/>
        <v>90</v>
      </c>
      <c r="G140" s="131" t="s">
        <v>55</v>
      </c>
      <c r="H140" s="131" t="s">
        <v>55</v>
      </c>
      <c r="I140" s="411" t="s">
        <v>1167</v>
      </c>
      <c r="J140" s="1708">
        <v>2</v>
      </c>
      <c r="K140" s="1039">
        <v>113</v>
      </c>
      <c r="L140" s="1039">
        <f t="shared" si="14"/>
        <v>226</v>
      </c>
      <c r="M140" s="413"/>
      <c r="N140" s="166" t="s">
        <v>5364</v>
      </c>
      <c r="O140" s="218" t="s">
        <v>3537</v>
      </c>
      <c r="P140" s="2174" t="s">
        <v>5242</v>
      </c>
      <c r="Q140" s="32">
        <v>45965</v>
      </c>
      <c r="R140" s="96"/>
      <c r="S140" s="111">
        <v>45978</v>
      </c>
      <c r="T140" s="48">
        <v>45979</v>
      </c>
      <c r="U140" s="33"/>
    </row>
    <row r="141" spans="1:21" s="4" customFormat="1" ht="19.7" customHeight="1">
      <c r="A141" s="431" t="s">
        <v>267</v>
      </c>
      <c r="B141" s="2196" t="s">
        <v>5331</v>
      </c>
      <c r="C141" s="27">
        <v>0.05</v>
      </c>
      <c r="D141" s="394"/>
      <c r="E141" s="27"/>
      <c r="F141" s="146">
        <f t="shared" si="13"/>
        <v>91</v>
      </c>
      <c r="G141" s="131" t="s">
        <v>55</v>
      </c>
      <c r="H141" s="131" t="s">
        <v>55</v>
      </c>
      <c r="I141" s="397" t="s">
        <v>3645</v>
      </c>
      <c r="J141" s="1710">
        <v>2</v>
      </c>
      <c r="K141" s="1698">
        <v>52</v>
      </c>
      <c r="L141" s="1039">
        <f t="shared" si="14"/>
        <v>104</v>
      </c>
      <c r="M141" s="31"/>
      <c r="N141" s="166" t="s">
        <v>5365</v>
      </c>
      <c r="O141" s="218" t="s">
        <v>3537</v>
      </c>
      <c r="P141" s="2174" t="s">
        <v>5242</v>
      </c>
      <c r="Q141" s="32">
        <v>45965</v>
      </c>
      <c r="R141" s="96"/>
      <c r="S141" s="111">
        <v>45978</v>
      </c>
      <c r="T141" s="48">
        <v>45979</v>
      </c>
      <c r="U141" s="33"/>
    </row>
    <row r="142" spans="1:21" s="4" customFormat="1" ht="19.7" customHeight="1">
      <c r="A142" s="431" t="s">
        <v>182</v>
      </c>
      <c r="B142" s="2196" t="s">
        <v>5331</v>
      </c>
      <c r="C142" s="27">
        <v>2</v>
      </c>
      <c r="D142" s="1669"/>
      <c r="E142" s="27"/>
      <c r="F142" s="146">
        <f t="shared" si="13"/>
        <v>92</v>
      </c>
      <c r="G142" s="188" t="s">
        <v>4666</v>
      </c>
      <c r="H142" s="131" t="s">
        <v>55</v>
      </c>
      <c r="I142" s="397" t="s">
        <v>5366</v>
      </c>
      <c r="J142" s="1710">
        <v>1</v>
      </c>
      <c r="K142" s="1698">
        <v>6449</v>
      </c>
      <c r="L142" s="1039">
        <f t="shared" si="14"/>
        <v>6449</v>
      </c>
      <c r="M142" s="1411"/>
      <c r="N142" s="166" t="s">
        <v>5367</v>
      </c>
      <c r="O142" s="218" t="s">
        <v>3537</v>
      </c>
      <c r="P142" s="2174" t="s">
        <v>5242</v>
      </c>
      <c r="Q142" s="32">
        <v>45965</v>
      </c>
      <c r="R142" s="96"/>
      <c r="S142" s="111">
        <v>45978</v>
      </c>
      <c r="T142" s="48">
        <v>45979</v>
      </c>
      <c r="U142" s="33"/>
    </row>
    <row r="143" spans="1:21" s="4" customFormat="1" ht="19.7" customHeight="1">
      <c r="A143" s="431" t="s">
        <v>267</v>
      </c>
      <c r="B143" s="2196" t="s">
        <v>5331</v>
      </c>
      <c r="C143" s="27">
        <f>0.007*J143</f>
        <v>1.4E-2</v>
      </c>
      <c r="D143" s="1669"/>
      <c r="E143" s="27"/>
      <c r="F143" s="146">
        <f t="shared" si="13"/>
        <v>93</v>
      </c>
      <c r="G143" s="1711" t="s">
        <v>55</v>
      </c>
      <c r="H143" s="1711" t="s">
        <v>55</v>
      </c>
      <c r="I143" s="1590" t="s">
        <v>2045</v>
      </c>
      <c r="J143" s="1547">
        <v>2</v>
      </c>
      <c r="K143" s="1707">
        <v>40</v>
      </c>
      <c r="L143" s="1042">
        <f t="shared" si="14"/>
        <v>80</v>
      </c>
      <c r="M143" s="215"/>
      <c r="N143" s="166" t="s">
        <v>5368</v>
      </c>
      <c r="O143" s="218" t="s">
        <v>3537</v>
      </c>
      <c r="P143" s="2174" t="s">
        <v>5242</v>
      </c>
      <c r="Q143" s="32">
        <v>45965</v>
      </c>
      <c r="R143" s="96"/>
      <c r="S143" s="111">
        <v>45978</v>
      </c>
      <c r="T143" s="48">
        <v>45979</v>
      </c>
      <c r="U143" s="33"/>
    </row>
    <row r="144" spans="1:21" s="4" customFormat="1" ht="19.7" customHeight="1">
      <c r="A144" s="431" t="s">
        <v>267</v>
      </c>
      <c r="B144" s="2196" t="s">
        <v>5331</v>
      </c>
      <c r="C144" s="27">
        <f>0.008*J144</f>
        <v>3.2000000000000001E-2</v>
      </c>
      <c r="D144" s="1669"/>
      <c r="E144" s="27"/>
      <c r="F144" s="146">
        <f t="shared" si="13"/>
        <v>94</v>
      </c>
      <c r="G144" s="131" t="s">
        <v>55</v>
      </c>
      <c r="H144" s="131" t="s">
        <v>55</v>
      </c>
      <c r="I144" s="419" t="s">
        <v>5358</v>
      </c>
      <c r="J144" s="1547">
        <v>4</v>
      </c>
      <c r="K144" s="1707">
        <v>35</v>
      </c>
      <c r="L144" s="1042">
        <f t="shared" si="14"/>
        <v>140</v>
      </c>
      <c r="M144" s="215"/>
      <c r="N144" s="166" t="s">
        <v>5369</v>
      </c>
      <c r="O144" s="218" t="s">
        <v>3537</v>
      </c>
      <c r="P144" s="2174" t="s">
        <v>5242</v>
      </c>
      <c r="Q144" s="32">
        <v>45965</v>
      </c>
      <c r="R144" s="96"/>
      <c r="S144" s="111">
        <v>45978</v>
      </c>
      <c r="T144" s="48">
        <v>45979</v>
      </c>
      <c r="U144" s="33"/>
    </row>
    <row r="145" spans="1:21" s="4" customFormat="1" ht="19.7" customHeight="1">
      <c r="A145" s="431" t="s">
        <v>267</v>
      </c>
      <c r="B145" s="2196" t="s">
        <v>5331</v>
      </c>
      <c r="C145" s="27">
        <f>0.008*J145</f>
        <v>1.6E-2</v>
      </c>
      <c r="D145" s="1669"/>
      <c r="E145" s="27"/>
      <c r="F145" s="146">
        <f t="shared" si="13"/>
        <v>95</v>
      </c>
      <c r="G145" s="131" t="s">
        <v>55</v>
      </c>
      <c r="H145" s="131" t="s">
        <v>55</v>
      </c>
      <c r="I145" s="419" t="s">
        <v>3812</v>
      </c>
      <c r="J145" s="1547">
        <v>2</v>
      </c>
      <c r="K145" s="1707">
        <v>35</v>
      </c>
      <c r="L145" s="1042">
        <f t="shared" si="14"/>
        <v>70</v>
      </c>
      <c r="M145" s="215"/>
      <c r="N145" s="166" t="s">
        <v>5370</v>
      </c>
      <c r="O145" s="218" t="s">
        <v>3537</v>
      </c>
      <c r="P145" s="2174" t="s">
        <v>5242</v>
      </c>
      <c r="Q145" s="32">
        <v>45965</v>
      </c>
      <c r="R145" s="96"/>
      <c r="S145" s="111">
        <v>45978</v>
      </c>
      <c r="T145" s="48">
        <v>45979</v>
      </c>
      <c r="U145" s="33"/>
    </row>
    <row r="146" spans="1:21" s="4" customFormat="1" ht="19.7" customHeight="1">
      <c r="A146" s="431" t="s">
        <v>182</v>
      </c>
      <c r="B146" s="2196" t="s">
        <v>5331</v>
      </c>
      <c r="C146" s="27">
        <v>16.600000000000001</v>
      </c>
      <c r="D146" s="1669"/>
      <c r="E146" s="27"/>
      <c r="F146" s="146">
        <f t="shared" si="13"/>
        <v>96</v>
      </c>
      <c r="G146" s="28" t="s">
        <v>61</v>
      </c>
      <c r="H146" s="188" t="s">
        <v>196</v>
      </c>
      <c r="I146" s="397" t="s">
        <v>5371</v>
      </c>
      <c r="J146" s="1710">
        <v>1</v>
      </c>
      <c r="K146" s="1698">
        <v>39576</v>
      </c>
      <c r="L146" s="1042">
        <f t="shared" si="14"/>
        <v>39576</v>
      </c>
      <c r="M146" s="1411"/>
      <c r="N146" s="166" t="s">
        <v>5372</v>
      </c>
      <c r="O146" s="156" t="s">
        <v>3804</v>
      </c>
      <c r="P146" s="2174" t="s">
        <v>5242</v>
      </c>
      <c r="Q146" s="32">
        <v>45965</v>
      </c>
      <c r="R146" s="96"/>
      <c r="S146" s="111">
        <v>45978</v>
      </c>
      <c r="T146" s="48">
        <v>45979</v>
      </c>
      <c r="U146" s="33"/>
    </row>
    <row r="147" spans="1:21" s="4" customFormat="1" ht="19.7" customHeight="1">
      <c r="A147" s="431" t="s">
        <v>267</v>
      </c>
      <c r="B147" s="2196" t="s">
        <v>5331</v>
      </c>
      <c r="C147" s="27">
        <f>0.005*J147</f>
        <v>0.03</v>
      </c>
      <c r="D147" s="1669"/>
      <c r="E147" s="27"/>
      <c r="F147" s="146">
        <f t="shared" si="13"/>
        <v>97</v>
      </c>
      <c r="G147" s="131" t="s">
        <v>55</v>
      </c>
      <c r="H147" s="131" t="s">
        <v>55</v>
      </c>
      <c r="I147" s="1709" t="s">
        <v>1828</v>
      </c>
      <c r="J147" s="1710">
        <v>6</v>
      </c>
      <c r="K147" s="1698">
        <v>77</v>
      </c>
      <c r="L147" s="1042">
        <f t="shared" si="14"/>
        <v>462</v>
      </c>
      <c r="M147" s="31"/>
      <c r="N147" s="166" t="s">
        <v>3805</v>
      </c>
      <c r="O147" s="156" t="s">
        <v>3804</v>
      </c>
      <c r="P147" s="2174" t="s">
        <v>5242</v>
      </c>
      <c r="Q147" s="32">
        <v>45965</v>
      </c>
      <c r="R147" s="96"/>
      <c r="S147" s="111">
        <v>45978</v>
      </c>
      <c r="T147" s="48">
        <v>45979</v>
      </c>
      <c r="U147" s="33"/>
    </row>
    <row r="148" spans="1:21" s="4" customFormat="1" ht="19.7" customHeight="1">
      <c r="A148" s="431" t="s">
        <v>267</v>
      </c>
      <c r="B148" s="2196" t="s">
        <v>5331</v>
      </c>
      <c r="C148" s="27">
        <f>0.005*J148</f>
        <v>0.04</v>
      </c>
      <c r="D148" s="1669"/>
      <c r="E148" s="27"/>
      <c r="F148" s="146">
        <f t="shared" si="13"/>
        <v>98</v>
      </c>
      <c r="G148" s="131" t="s">
        <v>55</v>
      </c>
      <c r="H148" s="131" t="s">
        <v>55</v>
      </c>
      <c r="I148" s="1709" t="s">
        <v>240</v>
      </c>
      <c r="J148" s="1710">
        <v>8</v>
      </c>
      <c r="K148" s="1698">
        <v>47</v>
      </c>
      <c r="L148" s="1042">
        <f t="shared" si="14"/>
        <v>376</v>
      </c>
      <c r="M148" s="31"/>
      <c r="N148" s="166" t="s">
        <v>3805</v>
      </c>
      <c r="O148" s="156" t="s">
        <v>3804</v>
      </c>
      <c r="P148" s="2174" t="s">
        <v>5242</v>
      </c>
      <c r="Q148" s="32">
        <v>45965</v>
      </c>
      <c r="R148" s="96"/>
      <c r="S148" s="111">
        <v>45978</v>
      </c>
      <c r="T148" s="48">
        <v>45979</v>
      </c>
      <c r="U148" s="33"/>
    </row>
    <row r="149" spans="1:21" s="4" customFormat="1" ht="19.7" customHeight="1">
      <c r="A149" s="431" t="s">
        <v>267</v>
      </c>
      <c r="B149" s="2196" t="s">
        <v>5331</v>
      </c>
      <c r="C149" s="27">
        <f>0.01*J149</f>
        <v>0.24</v>
      </c>
      <c r="D149" s="1669"/>
      <c r="E149" s="27"/>
      <c r="F149" s="146">
        <f t="shared" si="13"/>
        <v>99</v>
      </c>
      <c r="G149" s="131" t="s">
        <v>55</v>
      </c>
      <c r="H149" s="131" t="s">
        <v>55</v>
      </c>
      <c r="I149" s="1709" t="s">
        <v>1579</v>
      </c>
      <c r="J149" s="1710">
        <v>24</v>
      </c>
      <c r="K149" s="1698">
        <v>56</v>
      </c>
      <c r="L149" s="1042">
        <f t="shared" si="14"/>
        <v>1344</v>
      </c>
      <c r="M149" s="31"/>
      <c r="N149" s="166" t="s">
        <v>447</v>
      </c>
      <c r="O149" s="73" t="s">
        <v>3806</v>
      </c>
      <c r="P149" s="2174" t="s">
        <v>5242</v>
      </c>
      <c r="Q149" s="32">
        <v>45965</v>
      </c>
      <c r="R149" s="96"/>
      <c r="S149" s="111">
        <v>45978</v>
      </c>
      <c r="T149" s="48">
        <v>45979</v>
      </c>
      <c r="U149" s="33"/>
    </row>
    <row r="150" spans="1:21" s="4" customFormat="1" ht="19.7" customHeight="1">
      <c r="A150" s="431" t="s">
        <v>267</v>
      </c>
      <c r="B150" s="2196" t="s">
        <v>5331</v>
      </c>
      <c r="C150" s="27">
        <f>0.01*J150</f>
        <v>0.24</v>
      </c>
      <c r="D150" s="1669"/>
      <c r="E150" s="27"/>
      <c r="F150" s="146">
        <f t="shared" si="13"/>
        <v>100</v>
      </c>
      <c r="G150" s="131" t="s">
        <v>55</v>
      </c>
      <c r="H150" s="131" t="s">
        <v>55</v>
      </c>
      <c r="I150" s="1709" t="s">
        <v>3739</v>
      </c>
      <c r="J150" s="1710">
        <v>24</v>
      </c>
      <c r="K150" s="1698">
        <v>52</v>
      </c>
      <c r="L150" s="1042">
        <f t="shared" si="14"/>
        <v>1248</v>
      </c>
      <c r="M150" s="31"/>
      <c r="N150" s="166" t="s">
        <v>3346</v>
      </c>
      <c r="O150" s="73" t="s">
        <v>3806</v>
      </c>
      <c r="P150" s="2174" t="s">
        <v>5242</v>
      </c>
      <c r="Q150" s="32">
        <v>45965</v>
      </c>
      <c r="R150" s="96"/>
      <c r="S150" s="111">
        <v>45978</v>
      </c>
      <c r="T150" s="48">
        <v>45979</v>
      </c>
      <c r="U150" s="33"/>
    </row>
    <row r="151" spans="1:21" s="4" customFormat="1" ht="19.7" customHeight="1">
      <c r="A151" s="431" t="s">
        <v>267</v>
      </c>
      <c r="B151" s="2196" t="s">
        <v>5331</v>
      </c>
      <c r="C151" s="27">
        <f>0.086*J151</f>
        <v>0.17199999999999999</v>
      </c>
      <c r="D151" s="1669"/>
      <c r="E151" s="27"/>
      <c r="F151" s="146">
        <f t="shared" si="13"/>
        <v>101</v>
      </c>
      <c r="G151" s="188" t="s">
        <v>196</v>
      </c>
      <c r="H151" s="188" t="s">
        <v>196</v>
      </c>
      <c r="I151" s="1709" t="s">
        <v>3807</v>
      </c>
      <c r="J151" s="1710">
        <v>2</v>
      </c>
      <c r="K151" s="1698">
        <v>5329</v>
      </c>
      <c r="L151" s="1042">
        <f t="shared" si="14"/>
        <v>10658</v>
      </c>
      <c r="M151" s="31"/>
      <c r="N151" s="166" t="s">
        <v>3808</v>
      </c>
      <c r="O151" s="156" t="s">
        <v>3804</v>
      </c>
      <c r="P151" s="2174" t="s">
        <v>5242</v>
      </c>
      <c r="Q151" s="32">
        <v>45965</v>
      </c>
      <c r="R151" s="96"/>
      <c r="S151" s="111">
        <v>45978</v>
      </c>
      <c r="T151" s="48">
        <v>45979</v>
      </c>
      <c r="U151" s="33"/>
    </row>
    <row r="152" spans="1:21" s="4" customFormat="1" ht="19.7" customHeight="1">
      <c r="A152" s="431" t="s">
        <v>182</v>
      </c>
      <c r="B152" s="2196" t="s">
        <v>5331</v>
      </c>
      <c r="C152" s="27">
        <f>1.59*J152</f>
        <v>6.36</v>
      </c>
      <c r="D152" s="1669"/>
      <c r="E152" s="27"/>
      <c r="F152" s="146">
        <f t="shared" si="13"/>
        <v>102</v>
      </c>
      <c r="G152" s="188" t="s">
        <v>196</v>
      </c>
      <c r="H152" s="188" t="s">
        <v>196</v>
      </c>
      <c r="I152" s="397" t="s">
        <v>5373</v>
      </c>
      <c r="J152" s="1707">
        <v>4</v>
      </c>
      <c r="K152" s="397">
        <v>4881</v>
      </c>
      <c r="L152" s="1042">
        <f t="shared" si="14"/>
        <v>19524</v>
      </c>
      <c r="M152" s="1411"/>
      <c r="N152" s="166" t="s">
        <v>5374</v>
      </c>
      <c r="O152" s="218" t="s">
        <v>3537</v>
      </c>
      <c r="P152" s="2174" t="s">
        <v>5242</v>
      </c>
      <c r="Q152" s="32">
        <v>45965</v>
      </c>
      <c r="R152" s="96"/>
      <c r="S152" s="111">
        <v>45978</v>
      </c>
      <c r="T152" s="48">
        <v>45979</v>
      </c>
      <c r="U152" s="33"/>
    </row>
    <row r="153" spans="1:21" s="4" customFormat="1" ht="19.7" customHeight="1">
      <c r="A153" s="431" t="s">
        <v>267</v>
      </c>
      <c r="B153" s="2196" t="s">
        <v>5331</v>
      </c>
      <c r="C153" s="27">
        <f>0.008*J153</f>
        <v>0.128</v>
      </c>
      <c r="D153" s="1669"/>
      <c r="E153" s="27"/>
      <c r="F153" s="146">
        <f t="shared" si="13"/>
        <v>103</v>
      </c>
      <c r="G153" s="131" t="s">
        <v>55</v>
      </c>
      <c r="H153" s="131" t="s">
        <v>55</v>
      </c>
      <c r="I153" s="419" t="s">
        <v>5358</v>
      </c>
      <c r="J153" s="1547">
        <v>16</v>
      </c>
      <c r="K153" s="1707">
        <v>35</v>
      </c>
      <c r="L153" s="1042">
        <f t="shared" si="14"/>
        <v>560</v>
      </c>
      <c r="M153" s="215"/>
      <c r="N153" s="166" t="s">
        <v>5375</v>
      </c>
      <c r="O153" s="218" t="s">
        <v>3537</v>
      </c>
      <c r="P153" s="2174" t="s">
        <v>5242</v>
      </c>
      <c r="Q153" s="32">
        <v>45965</v>
      </c>
      <c r="R153" s="96"/>
      <c r="S153" s="111">
        <v>45978</v>
      </c>
      <c r="T153" s="48">
        <v>45979</v>
      </c>
      <c r="U153" s="33"/>
    </row>
    <row r="154" spans="1:21" s="4" customFormat="1" ht="19.7" customHeight="1">
      <c r="A154" s="431" t="s">
        <v>267</v>
      </c>
      <c r="B154" s="2196" t="s">
        <v>5331</v>
      </c>
      <c r="C154" s="27">
        <f>0.008*J154</f>
        <v>6.4000000000000001E-2</v>
      </c>
      <c r="D154" s="1669"/>
      <c r="E154" s="27"/>
      <c r="F154" s="146">
        <f t="shared" si="13"/>
        <v>104</v>
      </c>
      <c r="G154" s="131" t="s">
        <v>55</v>
      </c>
      <c r="H154" s="131" t="s">
        <v>55</v>
      </c>
      <c r="I154" s="419" t="s">
        <v>3812</v>
      </c>
      <c r="J154" s="1547">
        <v>8</v>
      </c>
      <c r="K154" s="1707">
        <v>35</v>
      </c>
      <c r="L154" s="1042">
        <f t="shared" si="14"/>
        <v>280</v>
      </c>
      <c r="M154" s="215"/>
      <c r="N154" s="166" t="s">
        <v>5376</v>
      </c>
      <c r="O154" s="218" t="s">
        <v>3537</v>
      </c>
      <c r="P154" s="2174" t="s">
        <v>5242</v>
      </c>
      <c r="Q154" s="32">
        <v>45965</v>
      </c>
      <c r="R154" s="96"/>
      <c r="S154" s="111">
        <v>45978</v>
      </c>
      <c r="T154" s="48">
        <v>45979</v>
      </c>
      <c r="U154" s="33"/>
    </row>
    <row r="155" spans="1:21" s="4" customFormat="1" ht="19.7" customHeight="1">
      <c r="A155" s="431" t="s">
        <v>267</v>
      </c>
      <c r="B155" s="2196" t="s">
        <v>5331</v>
      </c>
      <c r="C155" s="27">
        <f>0.007*J155</f>
        <v>5.6000000000000001E-2</v>
      </c>
      <c r="D155" s="1669"/>
      <c r="E155" s="27"/>
      <c r="F155" s="146">
        <f t="shared" si="13"/>
        <v>105</v>
      </c>
      <c r="G155" s="1711" t="s">
        <v>55</v>
      </c>
      <c r="H155" s="1711" t="s">
        <v>55</v>
      </c>
      <c r="I155" s="1590" t="s">
        <v>2045</v>
      </c>
      <c r="J155" s="1547">
        <v>8</v>
      </c>
      <c r="K155" s="1707">
        <v>40</v>
      </c>
      <c r="L155" s="1042">
        <f t="shared" si="14"/>
        <v>320</v>
      </c>
      <c r="M155" s="215"/>
      <c r="N155" s="166" t="s">
        <v>5377</v>
      </c>
      <c r="O155" s="218" t="s">
        <v>3537</v>
      </c>
      <c r="P155" s="2174" t="s">
        <v>5242</v>
      </c>
      <c r="Q155" s="32">
        <v>45965</v>
      </c>
      <c r="R155" s="96"/>
      <c r="S155" s="111">
        <v>45978</v>
      </c>
      <c r="T155" s="48">
        <v>45979</v>
      </c>
      <c r="U155" s="33"/>
    </row>
    <row r="156" spans="1:21" s="4" customFormat="1" ht="19.7" customHeight="1">
      <c r="A156" s="431" t="s">
        <v>182</v>
      </c>
      <c r="B156" s="2196" t="s">
        <v>5331</v>
      </c>
      <c r="C156" s="27">
        <f>3.7*J156</f>
        <v>3.7</v>
      </c>
      <c r="D156" s="1669"/>
      <c r="E156" s="27"/>
      <c r="F156" s="146">
        <f t="shared" si="13"/>
        <v>106</v>
      </c>
      <c r="G156" s="188" t="s">
        <v>196</v>
      </c>
      <c r="H156" s="188" t="s">
        <v>196</v>
      </c>
      <c r="I156" s="397" t="s">
        <v>5378</v>
      </c>
      <c r="J156" s="1707">
        <v>1</v>
      </c>
      <c r="K156" s="397">
        <v>9718</v>
      </c>
      <c r="L156" s="1042">
        <f t="shared" si="14"/>
        <v>9718</v>
      </c>
      <c r="M156" s="1411"/>
      <c r="N156" s="166" t="s">
        <v>5379</v>
      </c>
      <c r="O156" s="156" t="s">
        <v>3796</v>
      </c>
      <c r="P156" s="2174" t="s">
        <v>5242</v>
      </c>
      <c r="Q156" s="32">
        <v>45965</v>
      </c>
      <c r="R156" s="96"/>
      <c r="S156" s="111">
        <v>45978</v>
      </c>
      <c r="T156" s="48">
        <v>45979</v>
      </c>
      <c r="U156" s="33"/>
    </row>
    <row r="157" spans="1:21" s="4" customFormat="1" ht="19.7" customHeight="1">
      <c r="A157" s="431" t="s">
        <v>267</v>
      </c>
      <c r="B157" s="2196" t="s">
        <v>5331</v>
      </c>
      <c r="C157" s="27">
        <f>0.008*J157</f>
        <v>3.2000000000000001E-2</v>
      </c>
      <c r="D157" s="1669"/>
      <c r="E157" s="27"/>
      <c r="F157" s="146">
        <f t="shared" si="13"/>
        <v>107</v>
      </c>
      <c r="G157" s="131" t="s">
        <v>55</v>
      </c>
      <c r="H157" s="131" t="s">
        <v>55</v>
      </c>
      <c r="I157" s="419" t="s">
        <v>5358</v>
      </c>
      <c r="J157" s="1547">
        <v>4</v>
      </c>
      <c r="K157" s="1707">
        <v>35</v>
      </c>
      <c r="L157" s="1042">
        <f t="shared" si="14"/>
        <v>140</v>
      </c>
      <c r="M157" s="215"/>
      <c r="N157" s="166" t="s">
        <v>5380</v>
      </c>
      <c r="O157" s="218" t="s">
        <v>3537</v>
      </c>
      <c r="P157" s="2174" t="s">
        <v>5242</v>
      </c>
      <c r="Q157" s="32">
        <v>45965</v>
      </c>
      <c r="R157" s="96"/>
      <c r="S157" s="111">
        <v>45978</v>
      </c>
      <c r="T157" s="48">
        <v>45979</v>
      </c>
      <c r="U157" s="33"/>
    </row>
    <row r="158" spans="1:21" s="4" customFormat="1" ht="19.7" customHeight="1">
      <c r="A158" s="431" t="s">
        <v>267</v>
      </c>
      <c r="B158" s="2196" t="s">
        <v>5331</v>
      </c>
      <c r="C158" s="27">
        <f>0.008*J158</f>
        <v>4.8000000000000001E-2</v>
      </c>
      <c r="D158" s="1669"/>
      <c r="E158" s="27"/>
      <c r="F158" s="146">
        <f t="shared" si="13"/>
        <v>108</v>
      </c>
      <c r="G158" s="131" t="s">
        <v>55</v>
      </c>
      <c r="H158" s="131" t="s">
        <v>55</v>
      </c>
      <c r="I158" s="419" t="s">
        <v>3812</v>
      </c>
      <c r="J158" s="1547">
        <v>6</v>
      </c>
      <c r="K158" s="1707">
        <v>35</v>
      </c>
      <c r="L158" s="1042">
        <f t="shared" si="14"/>
        <v>210</v>
      </c>
      <c r="M158" s="215"/>
      <c r="N158" s="166" t="s">
        <v>5370</v>
      </c>
      <c r="O158" s="218" t="s">
        <v>3537</v>
      </c>
      <c r="P158" s="2174" t="s">
        <v>5242</v>
      </c>
      <c r="Q158" s="32">
        <v>45965</v>
      </c>
      <c r="R158" s="96"/>
      <c r="S158" s="111">
        <v>45978</v>
      </c>
      <c r="T158" s="48">
        <v>45979</v>
      </c>
      <c r="U158" s="33"/>
    </row>
    <row r="159" spans="1:21" s="4" customFormat="1" ht="19.7" customHeight="1">
      <c r="A159" s="431" t="s">
        <v>267</v>
      </c>
      <c r="B159" s="2196" t="s">
        <v>5331</v>
      </c>
      <c r="C159" s="27">
        <f>0.007*J159</f>
        <v>4.2000000000000003E-2</v>
      </c>
      <c r="D159" s="1669"/>
      <c r="E159" s="27"/>
      <c r="F159" s="146">
        <f t="shared" si="13"/>
        <v>109</v>
      </c>
      <c r="G159" s="1711" t="s">
        <v>55</v>
      </c>
      <c r="H159" s="1711" t="s">
        <v>55</v>
      </c>
      <c r="I159" s="1590" t="s">
        <v>2045</v>
      </c>
      <c r="J159" s="1547">
        <v>6</v>
      </c>
      <c r="K159" s="1707">
        <v>40</v>
      </c>
      <c r="L159" s="1042">
        <f t="shared" si="14"/>
        <v>240</v>
      </c>
      <c r="M159" s="215"/>
      <c r="N159" s="166" t="s">
        <v>5368</v>
      </c>
      <c r="O159" s="218" t="s">
        <v>3537</v>
      </c>
      <c r="P159" s="2174" t="s">
        <v>5242</v>
      </c>
      <c r="Q159" s="32">
        <v>45965</v>
      </c>
      <c r="R159" s="96"/>
      <c r="S159" s="111">
        <v>45978</v>
      </c>
      <c r="T159" s="48">
        <v>45979</v>
      </c>
      <c r="U159" s="33"/>
    </row>
    <row r="160" spans="1:21" s="4" customFormat="1" ht="19.7" customHeight="1">
      <c r="A160" s="431" t="s">
        <v>267</v>
      </c>
      <c r="B160" s="2196" t="s">
        <v>5331</v>
      </c>
      <c r="C160" s="27">
        <f>0.008*J160</f>
        <v>6.4000000000000001E-2</v>
      </c>
      <c r="D160" s="1669"/>
      <c r="E160" s="27"/>
      <c r="F160" s="146">
        <f t="shared" si="13"/>
        <v>110</v>
      </c>
      <c r="G160" s="1711" t="s">
        <v>55</v>
      </c>
      <c r="H160" s="1711" t="s">
        <v>55</v>
      </c>
      <c r="I160" s="419" t="s">
        <v>5381</v>
      </c>
      <c r="J160" s="1547">
        <v>8</v>
      </c>
      <c r="K160" s="1707">
        <v>267</v>
      </c>
      <c r="L160" s="1042">
        <f t="shared" si="14"/>
        <v>2136</v>
      </c>
      <c r="M160" s="31"/>
      <c r="N160" s="166" t="s">
        <v>5382</v>
      </c>
      <c r="O160" s="218" t="s">
        <v>3537</v>
      </c>
      <c r="P160" s="2174" t="s">
        <v>5242</v>
      </c>
      <c r="Q160" s="32">
        <v>45965</v>
      </c>
      <c r="R160" s="96"/>
      <c r="S160" s="111">
        <v>45978</v>
      </c>
      <c r="T160" s="48">
        <v>45979</v>
      </c>
      <c r="U160" s="33"/>
    </row>
    <row r="161" spans="1:21" ht="19.7" customHeight="1">
      <c r="A161" s="431" t="s">
        <v>267</v>
      </c>
      <c r="B161" s="2196" t="s">
        <v>5331</v>
      </c>
      <c r="C161" s="27">
        <v>0.1</v>
      </c>
      <c r="D161" s="394"/>
      <c r="E161" s="90"/>
      <c r="F161" s="146">
        <f t="shared" si="13"/>
        <v>111</v>
      </c>
      <c r="G161" s="1711" t="s">
        <v>55</v>
      </c>
      <c r="H161" s="1711" t="s">
        <v>55</v>
      </c>
      <c r="I161" s="1607" t="s">
        <v>5383</v>
      </c>
      <c r="J161" s="1547">
        <v>4</v>
      </c>
      <c r="K161" s="1707">
        <v>247</v>
      </c>
      <c r="L161" s="737">
        <f t="shared" si="14"/>
        <v>988</v>
      </c>
      <c r="M161" s="215"/>
      <c r="N161" s="136" t="s">
        <v>5384</v>
      </c>
      <c r="O161" s="218" t="s">
        <v>5385</v>
      </c>
      <c r="P161" s="2174" t="s">
        <v>5242</v>
      </c>
      <c r="Q161" s="32">
        <v>45965</v>
      </c>
      <c r="R161" s="96"/>
      <c r="S161" s="111">
        <v>45978</v>
      </c>
      <c r="T161" s="48">
        <v>45979</v>
      </c>
      <c r="U161" s="33"/>
    </row>
    <row r="162" spans="1:21" ht="19.7" customHeight="1">
      <c r="A162" s="431" t="s">
        <v>267</v>
      </c>
      <c r="B162" s="2196" t="s">
        <v>5331</v>
      </c>
      <c r="C162" s="27">
        <f>+(280/1000)*0.9*J162</f>
        <v>0.50400000000000011</v>
      </c>
      <c r="D162" s="394"/>
      <c r="E162" s="90"/>
      <c r="F162" s="146">
        <f t="shared" si="13"/>
        <v>112</v>
      </c>
      <c r="G162" s="1711" t="s">
        <v>55</v>
      </c>
      <c r="H162" s="1711" t="s">
        <v>55</v>
      </c>
      <c r="I162" s="1607" t="s">
        <v>5386</v>
      </c>
      <c r="J162" s="1547">
        <v>2</v>
      </c>
      <c r="K162" s="1707">
        <v>427</v>
      </c>
      <c r="L162" s="737">
        <f t="shared" si="14"/>
        <v>854</v>
      </c>
      <c r="M162" s="215"/>
      <c r="N162" s="136" t="s">
        <v>5387</v>
      </c>
      <c r="O162" s="218" t="s">
        <v>5385</v>
      </c>
      <c r="P162" s="2174" t="s">
        <v>5242</v>
      </c>
      <c r="Q162" s="32">
        <v>45965</v>
      </c>
      <c r="R162" s="96"/>
      <c r="S162" s="111">
        <v>45978</v>
      </c>
      <c r="T162" s="48">
        <v>45979</v>
      </c>
      <c r="U162" s="33"/>
    </row>
    <row r="163" spans="1:21" ht="19.7" customHeight="1">
      <c r="A163" s="431" t="s">
        <v>267</v>
      </c>
      <c r="B163" s="2196" t="s">
        <v>5331</v>
      </c>
      <c r="C163" s="27">
        <f>+(693/1000)*1.8*J163</f>
        <v>2.4947999999999997</v>
      </c>
      <c r="D163" s="394"/>
      <c r="E163" s="90"/>
      <c r="F163" s="146">
        <f t="shared" si="13"/>
        <v>113</v>
      </c>
      <c r="G163" s="1711" t="s">
        <v>55</v>
      </c>
      <c r="H163" s="1711" t="s">
        <v>55</v>
      </c>
      <c r="I163" s="1607" t="s">
        <v>5388</v>
      </c>
      <c r="J163" s="1547">
        <v>2</v>
      </c>
      <c r="K163" s="1707">
        <v>432</v>
      </c>
      <c r="L163" s="737">
        <f t="shared" si="14"/>
        <v>864</v>
      </c>
      <c r="M163" s="215"/>
      <c r="N163" s="136" t="s">
        <v>5389</v>
      </c>
      <c r="O163" s="218" t="s">
        <v>5385</v>
      </c>
      <c r="P163" s="2174" t="s">
        <v>5242</v>
      </c>
      <c r="Q163" s="32">
        <v>45965</v>
      </c>
      <c r="R163" s="96"/>
      <c r="S163" s="111">
        <v>45978</v>
      </c>
      <c r="T163" s="48">
        <v>45979</v>
      </c>
      <c r="U163" s="33"/>
    </row>
    <row r="164" spans="1:21" ht="19.7" customHeight="1">
      <c r="A164" s="431" t="s">
        <v>267</v>
      </c>
      <c r="B164" s="2196" t="s">
        <v>5331</v>
      </c>
      <c r="C164" s="27">
        <f>0.005*J164</f>
        <v>0.02</v>
      </c>
      <c r="D164" s="1669"/>
      <c r="E164" s="27"/>
      <c r="F164" s="146">
        <f t="shared" si="13"/>
        <v>114</v>
      </c>
      <c r="G164" s="1711" t="s">
        <v>55</v>
      </c>
      <c r="H164" s="1711" t="s">
        <v>55</v>
      </c>
      <c r="I164" s="397" t="s">
        <v>5390</v>
      </c>
      <c r="J164" s="1707">
        <v>4</v>
      </c>
      <c r="K164" s="397">
        <v>53</v>
      </c>
      <c r="L164" s="737">
        <f t="shared" si="14"/>
        <v>212</v>
      </c>
      <c r="M164" s="31"/>
      <c r="N164" s="166" t="s">
        <v>3715</v>
      </c>
      <c r="O164" s="218" t="s">
        <v>5385</v>
      </c>
      <c r="P164" s="2174" t="s">
        <v>5242</v>
      </c>
      <c r="Q164" s="32">
        <v>45965</v>
      </c>
      <c r="R164" s="96"/>
      <c r="S164" s="111">
        <v>45978</v>
      </c>
      <c r="T164" s="48">
        <v>45979</v>
      </c>
      <c r="U164" s="33"/>
    </row>
    <row r="165" spans="1:21" ht="19.7" customHeight="1">
      <c r="A165" s="431" t="s">
        <v>267</v>
      </c>
      <c r="B165" s="2196" t="s">
        <v>5331</v>
      </c>
      <c r="C165" s="27">
        <f>0.005*J165</f>
        <v>0.02</v>
      </c>
      <c r="D165" s="1669"/>
      <c r="E165" s="27"/>
      <c r="F165" s="146">
        <f t="shared" si="13"/>
        <v>115</v>
      </c>
      <c r="G165" s="2197" t="s">
        <v>55</v>
      </c>
      <c r="H165" s="2197" t="s">
        <v>55</v>
      </c>
      <c r="I165" s="475" t="s">
        <v>5391</v>
      </c>
      <c r="J165" s="2198">
        <v>4</v>
      </c>
      <c r="K165" s="475">
        <v>210</v>
      </c>
      <c r="L165" s="704">
        <f t="shared" si="14"/>
        <v>840</v>
      </c>
      <c r="M165" s="31"/>
      <c r="N165" s="166" t="s">
        <v>3715</v>
      </c>
      <c r="O165" s="218" t="s">
        <v>5385</v>
      </c>
      <c r="P165" s="2199" t="s">
        <v>5392</v>
      </c>
      <c r="Q165" s="32">
        <v>45993</v>
      </c>
      <c r="R165" s="96"/>
      <c r="S165" s="111">
        <v>45994</v>
      </c>
      <c r="T165" s="48">
        <v>45995</v>
      </c>
      <c r="U165" s="33"/>
    </row>
    <row r="166" spans="1:21" s="4" customFormat="1" ht="19.7" customHeight="1">
      <c r="A166" s="431" t="s">
        <v>182</v>
      </c>
      <c r="B166" s="2196" t="s">
        <v>5331</v>
      </c>
      <c r="C166" s="27">
        <f>1.47*J166</f>
        <v>1.47</v>
      </c>
      <c r="D166" s="1669"/>
      <c r="E166" s="27"/>
      <c r="F166" s="146">
        <f t="shared" si="13"/>
        <v>116</v>
      </c>
      <c r="G166" s="28" t="s">
        <v>61</v>
      </c>
      <c r="H166" s="188" t="s">
        <v>196</v>
      </c>
      <c r="I166" s="1607" t="s">
        <v>5393</v>
      </c>
      <c r="J166" s="1547">
        <v>1</v>
      </c>
      <c r="K166" s="1707">
        <v>11909</v>
      </c>
      <c r="L166" s="737">
        <f t="shared" si="14"/>
        <v>11909</v>
      </c>
      <c r="M166" s="1411"/>
      <c r="N166" s="136" t="s">
        <v>5394</v>
      </c>
      <c r="O166" s="218" t="s">
        <v>5385</v>
      </c>
      <c r="P166" s="2174" t="s">
        <v>5242</v>
      </c>
      <c r="Q166" s="32">
        <v>45965</v>
      </c>
      <c r="R166" s="96"/>
      <c r="S166" s="111">
        <v>45978</v>
      </c>
      <c r="T166" s="48">
        <v>45979</v>
      </c>
      <c r="U166" s="33"/>
    </row>
    <row r="167" spans="1:21" s="4" customFormat="1" ht="19.7" customHeight="1">
      <c r="A167" s="431" t="s">
        <v>267</v>
      </c>
      <c r="B167" s="2196" t="s">
        <v>5331</v>
      </c>
      <c r="C167" s="27">
        <f>0.007*J167</f>
        <v>1.4E-2</v>
      </c>
      <c r="D167" s="1669"/>
      <c r="E167" s="27"/>
      <c r="F167" s="146">
        <f t="shared" si="13"/>
        <v>117</v>
      </c>
      <c r="G167" s="1711" t="s">
        <v>55</v>
      </c>
      <c r="H167" s="1711" t="s">
        <v>55</v>
      </c>
      <c r="I167" s="1590" t="s">
        <v>2045</v>
      </c>
      <c r="J167" s="1547">
        <v>2</v>
      </c>
      <c r="K167" s="1707">
        <v>40</v>
      </c>
      <c r="L167" s="1042">
        <f t="shared" si="14"/>
        <v>80</v>
      </c>
      <c r="M167" s="215"/>
      <c r="N167" s="166" t="s">
        <v>5368</v>
      </c>
      <c r="O167" s="218" t="s">
        <v>5385</v>
      </c>
      <c r="P167" s="2174" t="s">
        <v>5242</v>
      </c>
      <c r="Q167" s="32">
        <v>45965</v>
      </c>
      <c r="R167" s="96"/>
      <c r="S167" s="111">
        <v>45978</v>
      </c>
      <c r="T167" s="48">
        <v>45979</v>
      </c>
      <c r="U167" s="33"/>
    </row>
    <row r="168" spans="1:21" s="4" customFormat="1" ht="19.7" customHeight="1">
      <c r="A168" s="431" t="s">
        <v>267</v>
      </c>
      <c r="B168" s="2196" t="s">
        <v>5331</v>
      </c>
      <c r="C168" s="27">
        <f>0.01*J168</f>
        <v>0.04</v>
      </c>
      <c r="D168" s="1669"/>
      <c r="E168" s="27"/>
      <c r="F168" s="146">
        <f t="shared" si="13"/>
        <v>118</v>
      </c>
      <c r="G168" s="131" t="s">
        <v>55</v>
      </c>
      <c r="H168" s="131" t="s">
        <v>55</v>
      </c>
      <c r="I168" s="1709" t="s">
        <v>589</v>
      </c>
      <c r="J168" s="1710">
        <v>4</v>
      </c>
      <c r="K168" s="1698">
        <v>97</v>
      </c>
      <c r="L168" s="1042">
        <f t="shared" si="14"/>
        <v>388</v>
      </c>
      <c r="M168" s="31"/>
      <c r="N168" s="166" t="s">
        <v>447</v>
      </c>
      <c r="O168" s="218" t="s">
        <v>5385</v>
      </c>
      <c r="P168" s="2174" t="s">
        <v>5242</v>
      </c>
      <c r="Q168" s="32">
        <v>45965</v>
      </c>
      <c r="R168" s="96"/>
      <c r="S168" s="111">
        <v>45978</v>
      </c>
      <c r="T168" s="48">
        <v>45979</v>
      </c>
      <c r="U168" s="33"/>
    </row>
    <row r="169" spans="1:21" s="4" customFormat="1" ht="19.7" customHeight="1">
      <c r="A169" s="431" t="s">
        <v>267</v>
      </c>
      <c r="B169" s="2196" t="s">
        <v>5331</v>
      </c>
      <c r="C169" s="27">
        <f>0.01*J169</f>
        <v>0.02</v>
      </c>
      <c r="D169" s="1669"/>
      <c r="E169" s="27"/>
      <c r="F169" s="146">
        <f t="shared" si="13"/>
        <v>119</v>
      </c>
      <c r="G169" s="131" t="s">
        <v>55</v>
      </c>
      <c r="H169" s="131" t="s">
        <v>55</v>
      </c>
      <c r="I169" s="1709" t="s">
        <v>5395</v>
      </c>
      <c r="J169" s="1710">
        <v>2</v>
      </c>
      <c r="K169" s="1698">
        <v>157</v>
      </c>
      <c r="L169" s="1042">
        <f t="shared" si="14"/>
        <v>314</v>
      </c>
      <c r="M169" s="31"/>
      <c r="N169" s="166" t="s">
        <v>447</v>
      </c>
      <c r="O169" s="218" t="s">
        <v>5385</v>
      </c>
      <c r="P169" s="2174" t="s">
        <v>5242</v>
      </c>
      <c r="Q169" s="32">
        <v>45965</v>
      </c>
      <c r="R169" s="96"/>
      <c r="S169" s="111">
        <v>45978</v>
      </c>
      <c r="T169" s="48">
        <v>45979</v>
      </c>
      <c r="U169" s="33"/>
    </row>
    <row r="170" spans="1:21" s="4" customFormat="1" ht="19.7" customHeight="1">
      <c r="A170" s="431" t="s">
        <v>182</v>
      </c>
      <c r="B170" s="2196" t="s">
        <v>5331</v>
      </c>
      <c r="C170" s="27">
        <f>1.5*J170</f>
        <v>3</v>
      </c>
      <c r="D170" s="1669"/>
      <c r="E170" s="27"/>
      <c r="F170" s="146">
        <f t="shared" si="13"/>
        <v>120</v>
      </c>
      <c r="G170" s="28" t="s">
        <v>61</v>
      </c>
      <c r="H170" s="188" t="s">
        <v>196</v>
      </c>
      <c r="I170" s="1607" t="s">
        <v>5396</v>
      </c>
      <c r="J170" s="1547">
        <v>2</v>
      </c>
      <c r="K170" s="1707">
        <v>3892</v>
      </c>
      <c r="L170" s="737">
        <f t="shared" si="14"/>
        <v>7784</v>
      </c>
      <c r="M170" s="1411"/>
      <c r="N170" s="1566" t="s">
        <v>5397</v>
      </c>
      <c r="O170" s="218" t="s">
        <v>5385</v>
      </c>
      <c r="P170" s="2174" t="s">
        <v>5242</v>
      </c>
      <c r="Q170" s="32">
        <v>45965</v>
      </c>
      <c r="R170" s="96"/>
      <c r="S170" s="111">
        <v>45978</v>
      </c>
      <c r="T170" s="48">
        <v>45979</v>
      </c>
      <c r="U170" s="33"/>
    </row>
    <row r="171" spans="1:21" s="4" customFormat="1" ht="19.7" customHeight="1">
      <c r="A171" s="431" t="s">
        <v>267</v>
      </c>
      <c r="B171" s="2196" t="s">
        <v>5331</v>
      </c>
      <c r="C171" s="27">
        <f>0.01*J171</f>
        <v>0.06</v>
      </c>
      <c r="D171" s="394"/>
      <c r="E171" s="27"/>
      <c r="F171" s="146">
        <f t="shared" si="13"/>
        <v>121</v>
      </c>
      <c r="G171" s="131" t="s">
        <v>55</v>
      </c>
      <c r="H171" s="131" t="s">
        <v>55</v>
      </c>
      <c r="I171" s="419" t="s">
        <v>3739</v>
      </c>
      <c r="J171" s="1547">
        <v>6</v>
      </c>
      <c r="K171" s="1707">
        <v>52</v>
      </c>
      <c r="L171" s="1042">
        <f t="shared" si="14"/>
        <v>312</v>
      </c>
      <c r="M171" s="215"/>
      <c r="N171" s="166" t="s">
        <v>3346</v>
      </c>
      <c r="O171" s="218" t="s">
        <v>5385</v>
      </c>
      <c r="P171" s="2174" t="s">
        <v>5242</v>
      </c>
      <c r="Q171" s="32">
        <v>45965</v>
      </c>
      <c r="R171" s="96"/>
      <c r="S171" s="111">
        <v>45978</v>
      </c>
      <c r="T171" s="48">
        <v>45979</v>
      </c>
      <c r="U171" s="33"/>
    </row>
    <row r="172" spans="1:21" s="4" customFormat="1" ht="19.7" customHeight="1">
      <c r="A172" s="431" t="s">
        <v>267</v>
      </c>
      <c r="B172" s="2196" t="s">
        <v>5331</v>
      </c>
      <c r="C172" s="27">
        <f>0.005*J172</f>
        <v>0.04</v>
      </c>
      <c r="D172" s="1669"/>
      <c r="E172" s="27"/>
      <c r="F172" s="146">
        <f t="shared" si="13"/>
        <v>122</v>
      </c>
      <c r="G172" s="131" t="s">
        <v>55</v>
      </c>
      <c r="H172" s="131" t="s">
        <v>55</v>
      </c>
      <c r="I172" s="1709" t="s">
        <v>1828</v>
      </c>
      <c r="J172" s="1710">
        <v>8</v>
      </c>
      <c r="K172" s="1698">
        <v>47</v>
      </c>
      <c r="L172" s="737">
        <f t="shared" si="14"/>
        <v>376</v>
      </c>
      <c r="M172" s="31"/>
      <c r="N172" s="166" t="s">
        <v>3805</v>
      </c>
      <c r="O172" s="218" t="s">
        <v>5385</v>
      </c>
      <c r="P172" s="2174" t="s">
        <v>5242</v>
      </c>
      <c r="Q172" s="32">
        <v>45965</v>
      </c>
      <c r="R172" s="96"/>
      <c r="S172" s="111">
        <v>45978</v>
      </c>
      <c r="T172" s="48">
        <v>45979</v>
      </c>
      <c r="U172" s="33"/>
    </row>
    <row r="173" spans="1:21" s="4" customFormat="1" ht="19.7" customHeight="1">
      <c r="A173" s="431" t="s">
        <v>267</v>
      </c>
      <c r="B173" s="2196" t="s">
        <v>5331</v>
      </c>
      <c r="C173" s="27">
        <f>0.005*J173</f>
        <v>0.02</v>
      </c>
      <c r="D173" s="1669"/>
      <c r="E173" s="27"/>
      <c r="F173" s="146">
        <f t="shared" si="13"/>
        <v>123</v>
      </c>
      <c r="G173" s="131" t="s">
        <v>55</v>
      </c>
      <c r="H173" s="131" t="s">
        <v>55</v>
      </c>
      <c r="I173" s="1709" t="s">
        <v>240</v>
      </c>
      <c r="J173" s="1710">
        <v>4</v>
      </c>
      <c r="K173" s="1698">
        <v>77</v>
      </c>
      <c r="L173" s="737">
        <f t="shared" si="14"/>
        <v>308</v>
      </c>
      <c r="M173" s="31"/>
      <c r="N173" s="166" t="s">
        <v>3805</v>
      </c>
      <c r="O173" s="218" t="s">
        <v>5385</v>
      </c>
      <c r="P173" s="2174" t="s">
        <v>5242</v>
      </c>
      <c r="Q173" s="32">
        <v>45965</v>
      </c>
      <c r="R173" s="96"/>
      <c r="S173" s="111">
        <v>45978</v>
      </c>
      <c r="T173" s="48">
        <v>45979</v>
      </c>
      <c r="U173" s="33"/>
    </row>
    <row r="174" spans="1:21" s="4" customFormat="1" ht="19.7" customHeight="1">
      <c r="A174" s="431" t="s">
        <v>267</v>
      </c>
      <c r="B174" s="2196" t="s">
        <v>5331</v>
      </c>
      <c r="C174" s="27">
        <f>0.01*J174</f>
        <v>0.06</v>
      </c>
      <c r="D174" s="394"/>
      <c r="E174" s="27"/>
      <c r="F174" s="146">
        <f t="shared" si="13"/>
        <v>124</v>
      </c>
      <c r="G174" s="131" t="s">
        <v>55</v>
      </c>
      <c r="H174" s="131" t="s">
        <v>55</v>
      </c>
      <c r="I174" s="411" t="s">
        <v>1167</v>
      </c>
      <c r="J174" s="1708">
        <v>6</v>
      </c>
      <c r="K174" s="1042">
        <v>113</v>
      </c>
      <c r="L174" s="1042">
        <f t="shared" si="14"/>
        <v>678</v>
      </c>
      <c r="M174" s="257"/>
      <c r="N174" s="38" t="s">
        <v>5398</v>
      </c>
      <c r="O174" s="218" t="s">
        <v>5385</v>
      </c>
      <c r="P174" s="2174" t="s">
        <v>5242</v>
      </c>
      <c r="Q174" s="32">
        <v>45965</v>
      </c>
      <c r="R174" s="96"/>
      <c r="S174" s="111">
        <v>45978</v>
      </c>
      <c r="T174" s="48">
        <v>45979</v>
      </c>
      <c r="U174" s="33"/>
    </row>
    <row r="175" spans="1:21" ht="19.7" customHeight="1">
      <c r="A175" s="431" t="s">
        <v>182</v>
      </c>
      <c r="B175" s="2196" t="s">
        <v>5331</v>
      </c>
      <c r="C175" s="27">
        <f>0.6*J175</f>
        <v>0.6</v>
      </c>
      <c r="D175" s="1669"/>
      <c r="E175" s="27"/>
      <c r="F175" s="146">
        <f t="shared" si="13"/>
        <v>125</v>
      </c>
      <c r="G175" s="28" t="s">
        <v>61</v>
      </c>
      <c r="H175" s="188" t="s">
        <v>196</v>
      </c>
      <c r="I175" s="1607" t="s">
        <v>5399</v>
      </c>
      <c r="J175" s="1547">
        <v>1</v>
      </c>
      <c r="K175" s="1707">
        <v>4147</v>
      </c>
      <c r="L175" s="737">
        <f t="shared" si="14"/>
        <v>4147</v>
      </c>
      <c r="M175" s="1411"/>
      <c r="N175" s="1566" t="s">
        <v>5400</v>
      </c>
      <c r="O175" s="218" t="s">
        <v>5385</v>
      </c>
      <c r="P175" s="2174" t="s">
        <v>5242</v>
      </c>
      <c r="Q175" s="32">
        <v>45965</v>
      </c>
      <c r="R175" s="96"/>
      <c r="S175" s="111">
        <v>45978</v>
      </c>
      <c r="T175" s="48">
        <v>45979</v>
      </c>
      <c r="U175" s="33"/>
    </row>
    <row r="176" spans="1:21" s="4" customFormat="1" ht="19.7" customHeight="1">
      <c r="A176" s="431" t="s">
        <v>267</v>
      </c>
      <c r="B176" s="2196" t="s">
        <v>5331</v>
      </c>
      <c r="C176" s="27">
        <f>0.01*J176</f>
        <v>0.03</v>
      </c>
      <c r="D176" s="394"/>
      <c r="E176" s="27"/>
      <c r="F176" s="146">
        <f t="shared" si="13"/>
        <v>126</v>
      </c>
      <c r="G176" s="131" t="s">
        <v>55</v>
      </c>
      <c r="H176" s="131" t="s">
        <v>55</v>
      </c>
      <c r="I176" s="419" t="s">
        <v>3739</v>
      </c>
      <c r="J176" s="1547">
        <v>3</v>
      </c>
      <c r="K176" s="1707">
        <v>52</v>
      </c>
      <c r="L176" s="1042">
        <f t="shared" si="14"/>
        <v>156</v>
      </c>
      <c r="M176" s="215"/>
      <c r="N176" s="166" t="s">
        <v>3346</v>
      </c>
      <c r="O176" s="218" t="s">
        <v>5385</v>
      </c>
      <c r="P176" s="2174" t="s">
        <v>5242</v>
      </c>
      <c r="Q176" s="32">
        <v>45965</v>
      </c>
      <c r="R176" s="96"/>
      <c r="S176" s="111">
        <v>45978</v>
      </c>
      <c r="T176" s="48">
        <v>45979</v>
      </c>
      <c r="U176" s="33"/>
    </row>
    <row r="177" spans="1:21" s="4" customFormat="1" ht="19.7" customHeight="1">
      <c r="A177" s="431" t="s">
        <v>267</v>
      </c>
      <c r="B177" s="2196" t="s">
        <v>5331</v>
      </c>
      <c r="C177" s="27">
        <f>0.005*J177</f>
        <v>0.02</v>
      </c>
      <c r="D177" s="1669"/>
      <c r="E177" s="27"/>
      <c r="F177" s="146">
        <f t="shared" si="13"/>
        <v>127</v>
      </c>
      <c r="G177" s="131" t="s">
        <v>55</v>
      </c>
      <c r="H177" s="131" t="s">
        <v>55</v>
      </c>
      <c r="I177" s="1709" t="s">
        <v>4081</v>
      </c>
      <c r="J177" s="1710">
        <v>4</v>
      </c>
      <c r="K177" s="1698">
        <v>77</v>
      </c>
      <c r="L177" s="737">
        <f t="shared" si="14"/>
        <v>308</v>
      </c>
      <c r="M177" s="31"/>
      <c r="N177" s="166" t="s">
        <v>3805</v>
      </c>
      <c r="O177" s="218" t="s">
        <v>5385</v>
      </c>
      <c r="P177" s="2174" t="s">
        <v>5242</v>
      </c>
      <c r="Q177" s="32">
        <v>45965</v>
      </c>
      <c r="R177" s="96"/>
      <c r="S177" s="111">
        <v>45978</v>
      </c>
      <c r="T177" s="48">
        <v>45979</v>
      </c>
      <c r="U177" s="33"/>
    </row>
    <row r="178" spans="1:21" s="4" customFormat="1" ht="19.7" customHeight="1">
      <c r="A178" s="431" t="s">
        <v>267</v>
      </c>
      <c r="B178" s="2196" t="s">
        <v>5331</v>
      </c>
      <c r="C178" s="27">
        <f>0.005*J178</f>
        <v>0.01</v>
      </c>
      <c r="D178" s="1669"/>
      <c r="E178" s="27"/>
      <c r="F178" s="146">
        <f t="shared" si="13"/>
        <v>128</v>
      </c>
      <c r="G178" s="131" t="s">
        <v>55</v>
      </c>
      <c r="H178" s="131" t="s">
        <v>55</v>
      </c>
      <c r="I178" s="1709" t="s">
        <v>1828</v>
      </c>
      <c r="J178" s="1710">
        <v>2</v>
      </c>
      <c r="K178" s="1698">
        <v>187</v>
      </c>
      <c r="L178" s="737">
        <f t="shared" si="14"/>
        <v>374</v>
      </c>
      <c r="M178" s="31"/>
      <c r="N178" s="166" t="s">
        <v>3805</v>
      </c>
      <c r="O178" s="218" t="s">
        <v>5385</v>
      </c>
      <c r="P178" s="2174" t="s">
        <v>5242</v>
      </c>
      <c r="Q178" s="32">
        <v>45965</v>
      </c>
      <c r="R178" s="96"/>
      <c r="S178" s="111">
        <v>45978</v>
      </c>
      <c r="T178" s="48">
        <v>45979</v>
      </c>
      <c r="U178" s="33"/>
    </row>
    <row r="179" spans="1:21" s="4" customFormat="1" ht="19.7" customHeight="1">
      <c r="A179" s="431" t="s">
        <v>267</v>
      </c>
      <c r="B179" s="2196" t="s">
        <v>5331</v>
      </c>
      <c r="C179" s="27">
        <f>0.01*J179</f>
        <v>0.03</v>
      </c>
      <c r="D179" s="1669"/>
      <c r="E179" s="27"/>
      <c r="F179" s="146">
        <f t="shared" si="13"/>
        <v>129</v>
      </c>
      <c r="G179" s="131" t="s">
        <v>55</v>
      </c>
      <c r="H179" s="131" t="s">
        <v>55</v>
      </c>
      <c r="I179" s="1709" t="s">
        <v>1579</v>
      </c>
      <c r="J179" s="1710">
        <v>3</v>
      </c>
      <c r="K179" s="1698">
        <v>124</v>
      </c>
      <c r="L179" s="1042">
        <f t="shared" si="14"/>
        <v>372</v>
      </c>
      <c r="M179" s="31"/>
      <c r="N179" s="166" t="s">
        <v>447</v>
      </c>
      <c r="O179" s="218" t="s">
        <v>5385</v>
      </c>
      <c r="P179" s="2174" t="s">
        <v>5242</v>
      </c>
      <c r="Q179" s="32">
        <v>45965</v>
      </c>
      <c r="R179" s="96"/>
      <c r="S179" s="111">
        <v>45978</v>
      </c>
      <c r="T179" s="48">
        <v>45979</v>
      </c>
      <c r="U179" s="33"/>
    </row>
    <row r="180" spans="1:21" ht="19.7" customHeight="1">
      <c r="A180" s="431" t="s">
        <v>182</v>
      </c>
      <c r="B180" s="2196" t="s">
        <v>5331</v>
      </c>
      <c r="C180" s="27">
        <f>0.6*J180</f>
        <v>0.6</v>
      </c>
      <c r="D180" s="1669"/>
      <c r="E180" s="27"/>
      <c r="F180" s="146">
        <f t="shared" ref="F180:F192" si="15">+F179+1</f>
        <v>130</v>
      </c>
      <c r="G180" s="28" t="s">
        <v>61</v>
      </c>
      <c r="H180" s="188" t="s">
        <v>196</v>
      </c>
      <c r="I180" s="1607" t="s">
        <v>5401</v>
      </c>
      <c r="J180" s="1547">
        <v>1</v>
      </c>
      <c r="K180" s="1707">
        <v>4147</v>
      </c>
      <c r="L180" s="737">
        <f t="shared" si="14"/>
        <v>4147</v>
      </c>
      <c r="M180" s="1411"/>
      <c r="N180" s="1566" t="s">
        <v>5402</v>
      </c>
      <c r="O180" s="218" t="s">
        <v>5385</v>
      </c>
      <c r="P180" s="2174" t="s">
        <v>5242</v>
      </c>
      <c r="Q180" s="32">
        <v>45965</v>
      </c>
      <c r="R180" s="96"/>
      <c r="S180" s="111">
        <v>45978</v>
      </c>
      <c r="T180" s="48">
        <v>45979</v>
      </c>
      <c r="U180" s="33"/>
    </row>
    <row r="181" spans="1:21" s="4" customFormat="1" ht="19.7" customHeight="1">
      <c r="A181" s="431" t="s">
        <v>267</v>
      </c>
      <c r="B181" s="2196" t="s">
        <v>5331</v>
      </c>
      <c r="C181" s="27">
        <f>0.01*J181</f>
        <v>0.03</v>
      </c>
      <c r="D181" s="394"/>
      <c r="E181" s="27"/>
      <c r="F181" s="146">
        <f t="shared" si="15"/>
        <v>131</v>
      </c>
      <c r="G181" s="131" t="s">
        <v>55</v>
      </c>
      <c r="H181" s="131" t="s">
        <v>55</v>
      </c>
      <c r="I181" s="419" t="s">
        <v>3739</v>
      </c>
      <c r="J181" s="1547">
        <v>3</v>
      </c>
      <c r="K181" s="1707">
        <v>52</v>
      </c>
      <c r="L181" s="1042">
        <f t="shared" si="14"/>
        <v>156</v>
      </c>
      <c r="M181" s="215"/>
      <c r="N181" s="166" t="s">
        <v>3346</v>
      </c>
      <c r="O181" s="218" t="s">
        <v>5385</v>
      </c>
      <c r="P181" s="2174" t="s">
        <v>5242</v>
      </c>
      <c r="Q181" s="32">
        <v>45965</v>
      </c>
      <c r="R181" s="96"/>
      <c r="S181" s="111">
        <v>45978</v>
      </c>
      <c r="T181" s="48">
        <v>45979</v>
      </c>
      <c r="U181" s="33"/>
    </row>
    <row r="182" spans="1:21" s="4" customFormat="1" ht="19.7" customHeight="1">
      <c r="A182" s="431" t="s">
        <v>267</v>
      </c>
      <c r="B182" s="2196" t="s">
        <v>5331</v>
      </c>
      <c r="C182" s="27">
        <f>0.005*J182</f>
        <v>0.02</v>
      </c>
      <c r="D182" s="1669"/>
      <c r="E182" s="27"/>
      <c r="F182" s="146">
        <f t="shared" si="15"/>
        <v>132</v>
      </c>
      <c r="G182" s="131" t="s">
        <v>55</v>
      </c>
      <c r="H182" s="131" t="s">
        <v>55</v>
      </c>
      <c r="I182" s="1709" t="s">
        <v>4081</v>
      </c>
      <c r="J182" s="1710">
        <v>4</v>
      </c>
      <c r="K182" s="1698">
        <v>77</v>
      </c>
      <c r="L182" s="737">
        <f t="shared" si="14"/>
        <v>308</v>
      </c>
      <c r="M182" s="31"/>
      <c r="N182" s="166" t="s">
        <v>3805</v>
      </c>
      <c r="O182" s="218" t="s">
        <v>5385</v>
      </c>
      <c r="P182" s="2174" t="s">
        <v>5242</v>
      </c>
      <c r="Q182" s="32">
        <v>45965</v>
      </c>
      <c r="R182" s="96"/>
      <c r="S182" s="111">
        <v>45978</v>
      </c>
      <c r="T182" s="48">
        <v>45979</v>
      </c>
      <c r="U182" s="33"/>
    </row>
    <row r="183" spans="1:21" s="4" customFormat="1" ht="19.7" customHeight="1">
      <c r="A183" s="431" t="s">
        <v>267</v>
      </c>
      <c r="B183" s="2196" t="s">
        <v>5331</v>
      </c>
      <c r="C183" s="27">
        <f>0.005*J183</f>
        <v>0.01</v>
      </c>
      <c r="D183" s="1669"/>
      <c r="E183" s="27"/>
      <c r="F183" s="146">
        <f t="shared" si="15"/>
        <v>133</v>
      </c>
      <c r="G183" s="131" t="s">
        <v>55</v>
      </c>
      <c r="H183" s="131" t="s">
        <v>55</v>
      </c>
      <c r="I183" s="1709" t="s">
        <v>1828</v>
      </c>
      <c r="J183" s="1710">
        <v>2</v>
      </c>
      <c r="K183" s="1698">
        <v>187</v>
      </c>
      <c r="L183" s="737">
        <f t="shared" si="14"/>
        <v>374</v>
      </c>
      <c r="M183" s="31"/>
      <c r="N183" s="166" t="s">
        <v>3805</v>
      </c>
      <c r="O183" s="218" t="s">
        <v>5385</v>
      </c>
      <c r="P183" s="2174" t="s">
        <v>5242</v>
      </c>
      <c r="Q183" s="32">
        <v>45965</v>
      </c>
      <c r="R183" s="96"/>
      <c r="S183" s="111">
        <v>45978</v>
      </c>
      <c r="T183" s="48">
        <v>45979</v>
      </c>
      <c r="U183" s="33"/>
    </row>
    <row r="184" spans="1:21" s="4" customFormat="1" ht="19.7" customHeight="1">
      <c r="A184" s="431" t="s">
        <v>267</v>
      </c>
      <c r="B184" s="2196" t="s">
        <v>5331</v>
      </c>
      <c r="C184" s="27">
        <f>0.01*J184</f>
        <v>0.03</v>
      </c>
      <c r="D184" s="1669"/>
      <c r="E184" s="27"/>
      <c r="F184" s="146">
        <f t="shared" si="15"/>
        <v>134</v>
      </c>
      <c r="G184" s="131" t="s">
        <v>55</v>
      </c>
      <c r="H184" s="131" t="s">
        <v>55</v>
      </c>
      <c r="I184" s="1709" t="s">
        <v>1579</v>
      </c>
      <c r="J184" s="1710">
        <v>3</v>
      </c>
      <c r="K184" s="1698">
        <v>124</v>
      </c>
      <c r="L184" s="1042">
        <f t="shared" si="14"/>
        <v>372</v>
      </c>
      <c r="M184" s="31"/>
      <c r="N184" s="166" t="s">
        <v>447</v>
      </c>
      <c r="O184" s="218" t="s">
        <v>5385</v>
      </c>
      <c r="P184" s="2174" t="s">
        <v>5242</v>
      </c>
      <c r="Q184" s="32">
        <v>45965</v>
      </c>
      <c r="R184" s="96"/>
      <c r="S184" s="111">
        <v>45978</v>
      </c>
      <c r="T184" s="48">
        <v>45979</v>
      </c>
      <c r="U184" s="33"/>
    </row>
    <row r="185" spans="1:21" s="4" customFormat="1" ht="19.7" customHeight="1">
      <c r="A185" s="431" t="s">
        <v>267</v>
      </c>
      <c r="B185" s="2196" t="s">
        <v>5331</v>
      </c>
      <c r="C185" s="27">
        <f>0.4*J185</f>
        <v>0.8</v>
      </c>
      <c r="D185" s="1669"/>
      <c r="E185" s="27"/>
      <c r="F185" s="146">
        <f t="shared" si="15"/>
        <v>135</v>
      </c>
      <c r="G185" s="131" t="s">
        <v>55</v>
      </c>
      <c r="H185" s="131" t="s">
        <v>55</v>
      </c>
      <c r="I185" s="1709" t="s">
        <v>5403</v>
      </c>
      <c r="J185" s="1710">
        <v>2</v>
      </c>
      <c r="K185" s="1698">
        <v>1072</v>
      </c>
      <c r="L185" s="1042">
        <f t="shared" si="14"/>
        <v>2144</v>
      </c>
      <c r="M185" s="31"/>
      <c r="N185" s="166" t="s">
        <v>5404</v>
      </c>
      <c r="O185" s="218" t="s">
        <v>5385</v>
      </c>
      <c r="P185" s="2174" t="s">
        <v>5242</v>
      </c>
      <c r="Q185" s="32">
        <v>45965</v>
      </c>
      <c r="R185" s="96"/>
      <c r="S185" s="111">
        <v>45978</v>
      </c>
      <c r="T185" s="48">
        <v>45979</v>
      </c>
      <c r="U185" s="33"/>
    </row>
    <row r="186" spans="1:21" s="4" customFormat="1" ht="19.7" customHeight="1">
      <c r="A186" s="431" t="s">
        <v>267</v>
      </c>
      <c r="B186" s="2196" t="s">
        <v>5331</v>
      </c>
      <c r="C186" s="27">
        <f>0.01*J186</f>
        <v>0.14000000000000001</v>
      </c>
      <c r="D186" s="1669"/>
      <c r="E186" s="27"/>
      <c r="F186" s="146">
        <f t="shared" si="15"/>
        <v>136</v>
      </c>
      <c r="G186" s="131" t="s">
        <v>55</v>
      </c>
      <c r="H186" s="131" t="s">
        <v>55</v>
      </c>
      <c r="I186" s="1709" t="s">
        <v>3992</v>
      </c>
      <c r="J186" s="1710">
        <v>14</v>
      </c>
      <c r="K186" s="1698">
        <v>14</v>
      </c>
      <c r="L186" s="1042">
        <f t="shared" si="14"/>
        <v>196</v>
      </c>
      <c r="M186" s="31"/>
      <c r="N186" s="166" t="s">
        <v>3762</v>
      </c>
      <c r="O186" s="218" t="s">
        <v>5385</v>
      </c>
      <c r="P186" s="2174" t="s">
        <v>5242</v>
      </c>
      <c r="Q186" s="32">
        <v>45965</v>
      </c>
      <c r="R186" s="96"/>
      <c r="S186" s="111">
        <v>45978</v>
      </c>
      <c r="T186" s="48">
        <v>45979</v>
      </c>
      <c r="U186" s="33"/>
    </row>
    <row r="187" spans="1:21" s="4" customFormat="1" ht="19.7" customHeight="1">
      <c r="A187" s="431" t="s">
        <v>267</v>
      </c>
      <c r="B187" s="2196" t="s">
        <v>5331</v>
      </c>
      <c r="C187" s="27">
        <v>0.05</v>
      </c>
      <c r="D187" s="1669"/>
      <c r="E187" s="27"/>
      <c r="F187" s="146">
        <f t="shared" si="15"/>
        <v>137</v>
      </c>
      <c r="G187" s="131" t="s">
        <v>55</v>
      </c>
      <c r="H187" s="131" t="s">
        <v>55</v>
      </c>
      <c r="I187" s="1692" t="s">
        <v>606</v>
      </c>
      <c r="J187" s="1707">
        <v>3</v>
      </c>
      <c r="K187" s="1239">
        <v>158</v>
      </c>
      <c r="L187" s="1239">
        <f t="shared" si="14"/>
        <v>474</v>
      </c>
      <c r="M187" s="31"/>
      <c r="N187" s="217" t="s">
        <v>607</v>
      </c>
      <c r="O187" s="73" t="s">
        <v>611</v>
      </c>
      <c r="P187" s="2174" t="s">
        <v>5242</v>
      </c>
      <c r="Q187" s="32">
        <v>45965</v>
      </c>
      <c r="R187" s="96"/>
      <c r="S187" s="111">
        <v>45978</v>
      </c>
      <c r="T187" s="48">
        <v>45979</v>
      </c>
      <c r="U187" s="33"/>
    </row>
    <row r="188" spans="1:21" s="4" customFormat="1" ht="19.7" customHeight="1">
      <c r="A188" s="431" t="s">
        <v>182</v>
      </c>
      <c r="B188" s="2196" t="s">
        <v>5331</v>
      </c>
      <c r="C188" s="27">
        <f>0.025*J188</f>
        <v>2.5000000000000001E-2</v>
      </c>
      <c r="D188" s="1669"/>
      <c r="E188" s="27"/>
      <c r="F188" s="146">
        <f t="shared" si="15"/>
        <v>138</v>
      </c>
      <c r="G188" s="131" t="s">
        <v>55</v>
      </c>
      <c r="H188" s="131" t="s">
        <v>55</v>
      </c>
      <c r="I188" s="411" t="s">
        <v>610</v>
      </c>
      <c r="J188" s="1708">
        <v>1</v>
      </c>
      <c r="K188" s="1042">
        <v>1019</v>
      </c>
      <c r="L188" s="1042">
        <f t="shared" si="14"/>
        <v>1019</v>
      </c>
      <c r="M188" s="87"/>
      <c r="N188" s="38" t="s">
        <v>3814</v>
      </c>
      <c r="O188" s="73" t="s">
        <v>611</v>
      </c>
      <c r="P188" s="2174" t="s">
        <v>5242</v>
      </c>
      <c r="Q188" s="32">
        <v>45965</v>
      </c>
      <c r="R188" s="96"/>
      <c r="S188" s="111">
        <v>45978</v>
      </c>
      <c r="T188" s="48">
        <v>45979</v>
      </c>
      <c r="U188" s="33"/>
    </row>
    <row r="189" spans="1:21" s="4" customFormat="1" ht="19.7" customHeight="1">
      <c r="A189" s="431" t="s">
        <v>182</v>
      </c>
      <c r="B189" s="2196" t="s">
        <v>5331</v>
      </c>
      <c r="C189" s="27">
        <f>0.185*J189</f>
        <v>0.185</v>
      </c>
      <c r="D189" s="1669"/>
      <c r="E189" s="27"/>
      <c r="F189" s="146">
        <f t="shared" si="15"/>
        <v>139</v>
      </c>
      <c r="G189" s="188" t="s">
        <v>196</v>
      </c>
      <c r="H189" s="188" t="s">
        <v>196</v>
      </c>
      <c r="I189" s="397" t="s">
        <v>3815</v>
      </c>
      <c r="J189" s="1707">
        <v>1</v>
      </c>
      <c r="K189" s="397">
        <v>2762</v>
      </c>
      <c r="L189" s="1042">
        <f t="shared" si="14"/>
        <v>2762</v>
      </c>
      <c r="M189" s="31"/>
      <c r="N189" s="166" t="s">
        <v>3816</v>
      </c>
      <c r="O189" s="73" t="s">
        <v>611</v>
      </c>
      <c r="P189" s="2174" t="s">
        <v>5242</v>
      </c>
      <c r="Q189" s="32">
        <v>45965</v>
      </c>
      <c r="R189" s="96"/>
      <c r="S189" s="111">
        <v>45978</v>
      </c>
      <c r="T189" s="48">
        <v>45979</v>
      </c>
      <c r="U189" s="33"/>
    </row>
    <row r="190" spans="1:21" s="4" customFormat="1" ht="19.7" customHeight="1">
      <c r="A190" s="431" t="s">
        <v>267</v>
      </c>
      <c r="B190" s="2196" t="s">
        <v>5331</v>
      </c>
      <c r="C190" s="27">
        <v>0.04</v>
      </c>
      <c r="D190" s="394"/>
      <c r="E190" s="27"/>
      <c r="F190" s="146">
        <f t="shared" si="15"/>
        <v>140</v>
      </c>
      <c r="G190" s="71" t="s">
        <v>3817</v>
      </c>
      <c r="H190" s="131" t="s">
        <v>55</v>
      </c>
      <c r="I190" s="1692" t="s">
        <v>3818</v>
      </c>
      <c r="J190" s="1707">
        <v>2</v>
      </c>
      <c r="K190" s="1239">
        <v>1039</v>
      </c>
      <c r="L190" s="1239">
        <f t="shared" si="14"/>
        <v>2078</v>
      </c>
      <c r="M190" s="31"/>
      <c r="N190" s="217" t="s">
        <v>600</v>
      </c>
      <c r="O190" s="73" t="s">
        <v>611</v>
      </c>
      <c r="P190" s="2174" t="s">
        <v>5242</v>
      </c>
      <c r="Q190" s="32">
        <v>45965</v>
      </c>
      <c r="R190" s="96"/>
      <c r="S190" s="111">
        <v>45978</v>
      </c>
      <c r="T190" s="48">
        <v>45979</v>
      </c>
      <c r="U190" s="33"/>
    </row>
    <row r="191" spans="1:21" s="4" customFormat="1" ht="18" customHeight="1">
      <c r="A191" s="431" t="s">
        <v>267</v>
      </c>
      <c r="B191" s="2196" t="s">
        <v>5331</v>
      </c>
      <c r="C191" s="27">
        <v>0.05</v>
      </c>
      <c r="D191" s="394"/>
      <c r="E191" s="27"/>
      <c r="F191" s="146">
        <f t="shared" si="15"/>
        <v>141</v>
      </c>
      <c r="G191" s="131" t="s">
        <v>55</v>
      </c>
      <c r="H191" s="131" t="s">
        <v>55</v>
      </c>
      <c r="I191" s="411" t="s">
        <v>3819</v>
      </c>
      <c r="J191" s="1708">
        <v>2</v>
      </c>
      <c r="K191" s="1039">
        <v>112</v>
      </c>
      <c r="L191" s="1039">
        <f t="shared" si="14"/>
        <v>224</v>
      </c>
      <c r="M191" s="413"/>
      <c r="N191" s="166" t="s">
        <v>3820</v>
      </c>
      <c r="O191" s="73" t="s">
        <v>611</v>
      </c>
      <c r="P191" s="2174" t="s">
        <v>5242</v>
      </c>
      <c r="Q191" s="32">
        <v>45965</v>
      </c>
      <c r="R191" s="96"/>
      <c r="S191" s="111">
        <v>45978</v>
      </c>
      <c r="T191" s="48">
        <v>45979</v>
      </c>
      <c r="U191" s="33"/>
    </row>
    <row r="192" spans="1:21" s="4" customFormat="1" ht="18" customHeight="1">
      <c r="A192" s="431" t="s">
        <v>267</v>
      </c>
      <c r="B192" s="2196" t="s">
        <v>5331</v>
      </c>
      <c r="C192" s="27">
        <f>0.01*J192</f>
        <v>0.02</v>
      </c>
      <c r="D192" s="394"/>
      <c r="E192" s="27"/>
      <c r="F192" s="146">
        <f t="shared" si="15"/>
        <v>142</v>
      </c>
      <c r="G192" s="131" t="s">
        <v>55</v>
      </c>
      <c r="H192" s="131" t="s">
        <v>55</v>
      </c>
      <c r="I192" s="411" t="s">
        <v>505</v>
      </c>
      <c r="J192" s="1708">
        <v>2</v>
      </c>
      <c r="K192" s="1042">
        <v>113</v>
      </c>
      <c r="L192" s="1042">
        <f t="shared" si="14"/>
        <v>226</v>
      </c>
      <c r="M192" s="257"/>
      <c r="N192" s="38" t="s">
        <v>3821</v>
      </c>
      <c r="O192" s="73" t="s">
        <v>611</v>
      </c>
      <c r="P192" s="2174" t="s">
        <v>5242</v>
      </c>
      <c r="Q192" s="32">
        <v>45965</v>
      </c>
      <c r="R192" s="96"/>
      <c r="S192" s="111">
        <v>45978</v>
      </c>
      <c r="T192" s="48">
        <v>45979</v>
      </c>
      <c r="U192" s="33"/>
    </row>
    <row r="193" spans="1:21" s="4" customFormat="1" ht="18" customHeight="1">
      <c r="A193" s="431" t="s">
        <v>267</v>
      </c>
      <c r="B193" s="2196" t="s">
        <v>5331</v>
      </c>
      <c r="C193" s="27">
        <f>0.01*J193</f>
        <v>0.02</v>
      </c>
      <c r="D193" s="394"/>
      <c r="E193" s="27"/>
      <c r="F193" s="146">
        <f>+F192+1</f>
        <v>143</v>
      </c>
      <c r="G193" s="131" t="s">
        <v>55</v>
      </c>
      <c r="H193" s="131" t="s">
        <v>55</v>
      </c>
      <c r="I193" s="419" t="s">
        <v>1234</v>
      </c>
      <c r="J193" s="1547">
        <v>2</v>
      </c>
      <c r="K193" s="1707">
        <v>47</v>
      </c>
      <c r="L193" s="1042">
        <f t="shared" si="14"/>
        <v>94</v>
      </c>
      <c r="M193" s="215"/>
      <c r="N193" s="166" t="s">
        <v>3346</v>
      </c>
      <c r="O193" s="73" t="s">
        <v>611</v>
      </c>
      <c r="P193" s="2174" t="s">
        <v>5242</v>
      </c>
      <c r="Q193" s="32">
        <v>45965</v>
      </c>
      <c r="R193" s="96"/>
      <c r="S193" s="111">
        <v>45978</v>
      </c>
      <c r="T193" s="48">
        <v>45979</v>
      </c>
      <c r="U193" s="33"/>
    </row>
    <row r="194" spans="1:21" s="4" customFormat="1" ht="18" customHeight="1">
      <c r="A194" s="431" t="s">
        <v>267</v>
      </c>
      <c r="B194" s="2196" t="s">
        <v>5331</v>
      </c>
      <c r="C194" s="27">
        <f>0.005*J194</f>
        <v>0.01</v>
      </c>
      <c r="D194" s="394"/>
      <c r="E194" s="27"/>
      <c r="F194" s="146">
        <f t="shared" ref="F194:F199" si="16">+F193+1</f>
        <v>144</v>
      </c>
      <c r="G194" s="188" t="s">
        <v>196</v>
      </c>
      <c r="H194" s="188" t="s">
        <v>196</v>
      </c>
      <c r="I194" s="397" t="s">
        <v>616</v>
      </c>
      <c r="J194" s="1707">
        <v>2</v>
      </c>
      <c r="K194" s="397">
        <v>81</v>
      </c>
      <c r="L194" s="1042">
        <f t="shared" si="14"/>
        <v>162</v>
      </c>
      <c r="M194" s="31"/>
      <c r="N194" s="166" t="s">
        <v>483</v>
      </c>
      <c r="O194" s="73" t="s">
        <v>611</v>
      </c>
      <c r="P194" s="2174" t="s">
        <v>5242</v>
      </c>
      <c r="Q194" s="32">
        <v>45965</v>
      </c>
      <c r="R194" s="96"/>
      <c r="S194" s="111">
        <v>45978</v>
      </c>
      <c r="T194" s="48">
        <v>45979</v>
      </c>
      <c r="U194" s="33"/>
    </row>
    <row r="195" spans="1:21" s="4" customFormat="1" ht="19.7" customHeight="1">
      <c r="A195" s="431" t="s">
        <v>267</v>
      </c>
      <c r="B195" s="2196" t="s">
        <v>5331</v>
      </c>
      <c r="C195" s="27"/>
      <c r="D195" s="431"/>
      <c r="E195" s="667">
        <v>3</v>
      </c>
      <c r="F195" s="146">
        <f t="shared" si="16"/>
        <v>145</v>
      </c>
      <c r="G195" s="200" t="s">
        <v>629</v>
      </c>
      <c r="H195" s="200" t="s">
        <v>55</v>
      </c>
      <c r="I195" s="411" t="s">
        <v>304</v>
      </c>
      <c r="J195" s="1487">
        <v>2</v>
      </c>
      <c r="K195" s="1612">
        <v>1611</v>
      </c>
      <c r="L195" s="1253">
        <f t="shared" ref="L195:L199" si="17">J195*K195</f>
        <v>3222</v>
      </c>
      <c r="M195" s="269"/>
      <c r="N195" s="1254" t="s">
        <v>630</v>
      </c>
      <c r="O195" s="69"/>
      <c r="P195" s="2174" t="s">
        <v>5242</v>
      </c>
      <c r="Q195" s="32">
        <v>45965</v>
      </c>
      <c r="R195" s="96"/>
      <c r="S195" s="111">
        <v>45978</v>
      </c>
      <c r="T195" s="48">
        <v>45979</v>
      </c>
      <c r="U195" s="59"/>
    </row>
    <row r="196" spans="1:21" s="4" customFormat="1" ht="19.7" customHeight="1">
      <c r="A196" s="431" t="s">
        <v>267</v>
      </c>
      <c r="B196" s="2196" t="s">
        <v>5331</v>
      </c>
      <c r="C196" s="27">
        <f>0.01*J196</f>
        <v>0.2</v>
      </c>
      <c r="D196" s="394"/>
      <c r="E196" s="27"/>
      <c r="F196" s="146">
        <f t="shared" si="16"/>
        <v>146</v>
      </c>
      <c r="G196" s="131" t="s">
        <v>55</v>
      </c>
      <c r="H196" s="131" t="s">
        <v>55</v>
      </c>
      <c r="I196" s="419" t="s">
        <v>3424</v>
      </c>
      <c r="J196" s="1547">
        <v>20</v>
      </c>
      <c r="K196" s="1707">
        <v>53</v>
      </c>
      <c r="L196" s="1042">
        <f t="shared" si="17"/>
        <v>1060</v>
      </c>
      <c r="M196" s="215"/>
      <c r="N196" s="166" t="s">
        <v>3346</v>
      </c>
      <c r="O196" s="73" t="s">
        <v>3827</v>
      </c>
      <c r="P196" s="2174" t="s">
        <v>5242</v>
      </c>
      <c r="Q196" s="32">
        <v>45965</v>
      </c>
      <c r="R196" s="96"/>
      <c r="S196" s="111">
        <v>45978</v>
      </c>
      <c r="T196" s="48">
        <v>45979</v>
      </c>
      <c r="U196" s="33"/>
    </row>
    <row r="197" spans="1:21" s="4" customFormat="1" ht="19.7" customHeight="1">
      <c r="A197" s="431" t="s">
        <v>267</v>
      </c>
      <c r="B197" s="2196" t="s">
        <v>5331</v>
      </c>
      <c r="C197" s="27"/>
      <c r="D197" s="431"/>
      <c r="E197" s="667">
        <v>3</v>
      </c>
      <c r="F197" s="146">
        <f t="shared" si="16"/>
        <v>147</v>
      </c>
      <c r="G197" s="28" t="s">
        <v>275</v>
      </c>
      <c r="H197" s="28" t="s">
        <v>55</v>
      </c>
      <c r="I197" s="1589">
        <v>620704006</v>
      </c>
      <c r="J197" s="730">
        <v>20</v>
      </c>
      <c r="K197" s="751">
        <v>36</v>
      </c>
      <c r="L197" s="737">
        <f t="shared" si="17"/>
        <v>720</v>
      </c>
      <c r="M197" s="87"/>
      <c r="N197" s="38" t="s">
        <v>276</v>
      </c>
      <c r="O197" s="73" t="s">
        <v>3827</v>
      </c>
      <c r="P197" s="2174" t="s">
        <v>5242</v>
      </c>
      <c r="Q197" s="32">
        <v>45965</v>
      </c>
      <c r="R197" s="96"/>
      <c r="S197" s="111">
        <v>45978</v>
      </c>
      <c r="T197" s="48">
        <v>45979</v>
      </c>
      <c r="U197" s="59"/>
    </row>
    <row r="198" spans="1:21" ht="19.7" customHeight="1">
      <c r="A198" s="431" t="s">
        <v>267</v>
      </c>
      <c r="B198" s="2196" t="s">
        <v>5331</v>
      </c>
      <c r="C198" s="27">
        <f>0.01*J198</f>
        <v>0.01</v>
      </c>
      <c r="D198" s="431"/>
      <c r="E198" s="27"/>
      <c r="F198" s="146">
        <f t="shared" si="16"/>
        <v>148</v>
      </c>
      <c r="G198" s="131" t="s">
        <v>55</v>
      </c>
      <c r="H198" s="131" t="s">
        <v>55</v>
      </c>
      <c r="I198" s="1610" t="s">
        <v>3828</v>
      </c>
      <c r="J198" s="1707">
        <v>1</v>
      </c>
      <c r="K198" s="1257">
        <v>1280</v>
      </c>
      <c r="L198" s="737">
        <f t="shared" si="17"/>
        <v>1280</v>
      </c>
      <c r="M198" s="31"/>
      <c r="N198" s="136" t="s">
        <v>3829</v>
      </c>
      <c r="O198" s="218"/>
      <c r="P198" s="2174" t="s">
        <v>5242</v>
      </c>
      <c r="Q198" s="32">
        <v>45965</v>
      </c>
      <c r="R198" s="96"/>
      <c r="S198" s="111">
        <v>45978</v>
      </c>
      <c r="T198" s="48">
        <v>45979</v>
      </c>
      <c r="U198" s="33"/>
    </row>
    <row r="199" spans="1:21" ht="19.7" customHeight="1">
      <c r="A199" s="431" t="s">
        <v>267</v>
      </c>
      <c r="B199" s="2196" t="s">
        <v>5331</v>
      </c>
      <c r="C199" s="27"/>
      <c r="D199" s="431"/>
      <c r="E199" s="27"/>
      <c r="F199" s="146">
        <f t="shared" si="16"/>
        <v>149</v>
      </c>
      <c r="G199" s="131" t="s">
        <v>376</v>
      </c>
      <c r="H199" s="131" t="s">
        <v>55</v>
      </c>
      <c r="I199" s="2163" t="s">
        <v>3866</v>
      </c>
      <c r="J199" s="2200">
        <v>1</v>
      </c>
      <c r="K199" s="2201">
        <v>402</v>
      </c>
      <c r="L199" s="1926">
        <f t="shared" si="17"/>
        <v>402</v>
      </c>
      <c r="M199" s="57"/>
      <c r="N199" s="1975" t="s">
        <v>4813</v>
      </c>
      <c r="O199" s="218"/>
      <c r="P199" s="2202" t="s">
        <v>5405</v>
      </c>
      <c r="Q199" s="32">
        <v>45967</v>
      </c>
      <c r="R199" s="28"/>
      <c r="S199" s="111">
        <v>45978</v>
      </c>
      <c r="T199" s="48">
        <v>45979</v>
      </c>
      <c r="U199" s="33"/>
    </row>
    <row r="200" spans="1:21" ht="19.7" customHeight="1">
      <c r="C200" s="27"/>
      <c r="D200" s="2203"/>
      <c r="E200" s="90"/>
      <c r="F200" s="28"/>
      <c r="G200" s="28"/>
      <c r="H200" s="28"/>
      <c r="I200" s="1566"/>
      <c r="J200" s="391"/>
      <c r="K200" s="29"/>
      <c r="L200" s="257"/>
      <c r="M200" s="215"/>
      <c r="N200" s="136"/>
      <c r="O200" s="218"/>
      <c r="P200" s="28"/>
      <c r="Q200" s="32"/>
      <c r="R200" s="28"/>
      <c r="S200" s="40"/>
      <c r="T200" s="40"/>
      <c r="U200" s="33"/>
    </row>
    <row r="201" spans="1:21" ht="19.7" customHeight="1">
      <c r="C201" s="27"/>
      <c r="D201" s="34"/>
      <c r="E201" s="90"/>
      <c r="F201" s="28"/>
      <c r="G201" s="131"/>
      <c r="H201" s="131"/>
      <c r="I201" s="306">
        <f>SUM(L114:L199)</f>
        <v>321658</v>
      </c>
      <c r="J201" s="391"/>
      <c r="K201" s="29"/>
      <c r="L201" s="257"/>
      <c r="M201" s="31"/>
      <c r="N201" s="166"/>
      <c r="O201" s="73"/>
      <c r="P201" s="28"/>
      <c r="Q201" s="32"/>
      <c r="R201" s="28"/>
      <c r="S201" s="40"/>
      <c r="T201" s="40"/>
      <c r="U201" s="33"/>
    </row>
    <row r="202" spans="1:21" ht="19.7" customHeight="1">
      <c r="C202" s="27"/>
      <c r="D202" s="34"/>
      <c r="E202" s="90"/>
      <c r="F202" s="28"/>
      <c r="G202" s="131"/>
      <c r="H202" s="131"/>
      <c r="I202" s="73"/>
      <c r="J202" s="391"/>
      <c r="K202" s="29"/>
      <c r="L202" s="257"/>
      <c r="M202" s="31"/>
      <c r="N202" s="166"/>
      <c r="O202" s="73"/>
      <c r="P202" s="28"/>
      <c r="Q202" s="32"/>
      <c r="R202" s="28"/>
      <c r="S202" s="40"/>
      <c r="T202" s="40"/>
      <c r="U202" s="33"/>
    </row>
    <row r="203" spans="1:21">
      <c r="C203" s="27"/>
      <c r="F203" s="28"/>
      <c r="G203" s="131"/>
      <c r="H203" s="131"/>
      <c r="I203" s="73"/>
      <c r="J203" s="391"/>
      <c r="K203" s="29"/>
      <c r="L203" s="257"/>
      <c r="M203" s="215"/>
      <c r="N203" s="166"/>
      <c r="O203" s="218"/>
    </row>
    <row r="204" spans="1:21">
      <c r="C204" s="27"/>
      <c r="F204" s="28"/>
      <c r="G204" s="28"/>
      <c r="H204" s="28"/>
      <c r="I204" s="1566"/>
      <c r="J204" s="391"/>
      <c r="K204" s="29"/>
      <c r="L204" s="257"/>
      <c r="M204" s="215"/>
      <c r="N204" s="136"/>
      <c r="O204" s="218"/>
    </row>
    <row r="205" spans="1:21" ht="25.5">
      <c r="C205" s="4" t="s">
        <v>3537</v>
      </c>
      <c r="F205" s="220"/>
      <c r="G205" s="220"/>
      <c r="H205" s="220"/>
      <c r="I205" s="306">
        <f>SUM(L204:L205)</f>
        <v>0</v>
      </c>
      <c r="J205" s="387"/>
      <c r="K205" s="388"/>
      <c r="L205" s="257"/>
      <c r="M205" s="215"/>
      <c r="N205" s="216"/>
      <c r="O205" s="218"/>
    </row>
    <row r="206" spans="1:21">
      <c r="C206" s="996">
        <f>SUM(C114:C205)</f>
        <v>113.37261999999998</v>
      </c>
      <c r="F206" s="1637"/>
      <c r="G206" s="220"/>
      <c r="H206" s="220"/>
      <c r="I206" s="223"/>
      <c r="J206" s="387"/>
      <c r="K206" s="388"/>
      <c r="L206" s="257"/>
      <c r="M206" s="215"/>
      <c r="N206" s="216"/>
      <c r="O206" s="218"/>
    </row>
    <row r="207" spans="1:21">
      <c r="C207" s="207" t="s">
        <v>3532</v>
      </c>
      <c r="F207" s="220"/>
      <c r="G207" s="220"/>
      <c r="H207" s="220"/>
      <c r="I207" s="1566"/>
      <c r="J207" s="387"/>
      <c r="K207" s="388"/>
      <c r="L207" s="257"/>
      <c r="M207" s="215"/>
      <c r="N207" s="216"/>
      <c r="O207" s="218"/>
    </row>
    <row r="208" spans="1:21">
      <c r="C208" s="4"/>
      <c r="F208" s="220"/>
      <c r="G208" s="220"/>
      <c r="H208" s="220"/>
      <c r="I208" s="1566"/>
      <c r="J208" s="387"/>
      <c r="K208" s="388"/>
      <c r="L208" s="257"/>
      <c r="M208" s="215"/>
      <c r="N208" s="216"/>
      <c r="O208" s="218"/>
    </row>
    <row r="209" spans="3:15">
      <c r="C209" s="4"/>
      <c r="F209" s="220"/>
      <c r="G209" s="220"/>
      <c r="H209" s="220"/>
      <c r="I209" s="1566"/>
      <c r="J209" s="387"/>
      <c r="K209" s="388"/>
      <c r="L209" s="257"/>
      <c r="M209" s="215"/>
      <c r="N209" s="216"/>
      <c r="O209" s="218"/>
    </row>
    <row r="210" spans="3:15">
      <c r="C210" s="4"/>
      <c r="F210" s="220"/>
      <c r="G210" s="220"/>
      <c r="H210" s="220"/>
      <c r="I210" s="1566"/>
      <c r="J210" s="387"/>
      <c r="K210" s="388"/>
      <c r="L210" s="257"/>
      <c r="M210" s="215"/>
      <c r="N210" s="216"/>
      <c r="O210" s="218"/>
    </row>
    <row r="211" spans="3:15" ht="19.5" thickBot="1">
      <c r="C211" s="4" t="s">
        <v>3538</v>
      </c>
      <c r="F211" s="220"/>
      <c r="G211" s="220"/>
      <c r="H211" s="220"/>
      <c r="I211" s="1566"/>
      <c r="J211" s="387"/>
      <c r="K211" s="388"/>
      <c r="L211" s="257"/>
      <c r="M211" s="215"/>
      <c r="N211" s="216"/>
      <c r="O211" s="218"/>
    </row>
    <row r="212" spans="3:15" ht="19.5" thickBot="1">
      <c r="C212" s="1641" t="e">
        <f>+C206+C109+#REF!</f>
        <v>#REF!</v>
      </c>
      <c r="F212" s="1637"/>
      <c r="G212" s="220"/>
      <c r="H212" s="220"/>
      <c r="I212" s="1566"/>
      <c r="J212" s="387"/>
      <c r="K212" s="388"/>
      <c r="L212" s="257"/>
      <c r="M212" s="215"/>
      <c r="N212" s="216"/>
      <c r="O212" s="218"/>
    </row>
    <row r="213" spans="3:15">
      <c r="C213" s="207" t="s">
        <v>3532</v>
      </c>
      <c r="F213" s="220"/>
      <c r="G213" s="220"/>
      <c r="H213" s="220"/>
      <c r="I213" s="1566"/>
      <c r="J213" s="387"/>
      <c r="K213" s="388"/>
      <c r="L213" s="257"/>
      <c r="M213" s="215"/>
      <c r="N213" s="216"/>
      <c r="O213" s="218"/>
    </row>
    <row r="214" spans="3:15">
      <c r="C214" s="4"/>
      <c r="F214" s="220"/>
      <c r="G214" s="220"/>
      <c r="H214" s="220"/>
      <c r="I214" s="1566"/>
      <c r="J214" s="387"/>
      <c r="K214" s="388"/>
      <c r="L214" s="257"/>
      <c r="M214" s="215"/>
      <c r="N214" s="216"/>
      <c r="O214" s="218"/>
    </row>
    <row r="215" spans="3:15">
      <c r="C215" s="4"/>
      <c r="F215" s="220"/>
      <c r="G215" s="220"/>
      <c r="H215" s="220"/>
      <c r="I215" s="1566"/>
      <c r="J215" s="387"/>
      <c r="K215" s="388"/>
      <c r="L215" s="257"/>
      <c r="M215" s="215"/>
      <c r="N215" s="216"/>
      <c r="O215" s="218"/>
    </row>
  </sheetData>
  <autoFilter ref="F9:S198" xr:uid="{00000000-0009-0000-0000-000000000000}"/>
  <mergeCells count="20">
    <mergeCell ref="G70:I70"/>
    <mergeCell ref="I85:L85"/>
    <mergeCell ref="G88:I88"/>
    <mergeCell ref="F96:I96"/>
    <mergeCell ref="I106:L106"/>
    <mergeCell ref="G113:I113"/>
    <mergeCell ref="F13:I13"/>
    <mergeCell ref="I26:L26"/>
    <mergeCell ref="F29:I29"/>
    <mergeCell ref="I50:L50"/>
    <mergeCell ref="G53:I53"/>
    <mergeCell ref="I66:L66"/>
    <mergeCell ref="F2:H2"/>
    <mergeCell ref="K2:M2"/>
    <mergeCell ref="F3:H3"/>
    <mergeCell ref="F4:H4"/>
    <mergeCell ref="N4:O5"/>
    <mergeCell ref="F5:H5"/>
    <mergeCell ref="K5:L6"/>
    <mergeCell ref="F6:H6"/>
  </mergeCells>
  <phoneticPr fontId="2"/>
  <dataValidations count="2">
    <dataValidation imeMode="hiragana" allowBlank="1" showInputMessage="1" showErrorMessage="1" sqref="N79" xr:uid="{DC2AFF7F-604A-4E1F-9821-2932EA65E3EF}"/>
    <dataValidation allowBlank="1" showInputMessage="1" showErrorMessage="1" sqref="N50" xr:uid="{01832AD2-94DB-4A44-B349-73FEC76F861D}"/>
  </dataValidations>
  <pageMargins left="0.2" right="0.2" top="0.36" bottom="0.41" header="0.3" footer="0.3"/>
  <pageSetup paperSize="9" scale="70"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3D35-B508-45F3-BB1B-C78903F9917C}">
  <dimension ref="B2:Q34"/>
  <sheetViews>
    <sheetView tabSelected="1" zoomScale="85" zoomScaleNormal="85" workbookViewId="0">
      <pane xSplit="8" topLeftCell="I1" activePane="topRight" state="frozen"/>
      <selection pane="topRight"/>
    </sheetView>
  </sheetViews>
  <sheetFormatPr defaultColWidth="9" defaultRowHeight="18.75"/>
  <cols>
    <col min="1" max="1" width="2.625" style="1" customWidth="1"/>
    <col min="2" max="2" width="14.375" style="4" bestFit="1" customWidth="1"/>
    <col min="3" max="4" width="20.625" style="1" customWidth="1"/>
    <col min="5" max="5" width="33.5" style="1" customWidth="1"/>
    <col min="6" max="6" width="6.25" style="4" customWidth="1"/>
    <col min="7" max="7" width="20.5" style="2204" customWidth="1"/>
    <col min="8" max="8" width="11.875" style="2204" bestFit="1" customWidth="1"/>
    <col min="9" max="9" width="14.375" style="10" customWidth="1"/>
    <col min="10" max="10" width="35.25" style="1" bestFit="1" customWidth="1"/>
    <col min="11" max="11" width="26" style="1" customWidth="1"/>
    <col min="12" max="12" width="28.125" style="1328" customWidth="1"/>
    <col min="13" max="13" width="13.75" style="139" customWidth="1"/>
    <col min="14" max="14" width="6.375" style="1" customWidth="1"/>
    <col min="15" max="15" width="13.25" style="4" customWidth="1"/>
    <col min="16" max="16" width="14.5" style="9" customWidth="1"/>
    <col min="17" max="17" width="15.625" style="139" customWidth="1"/>
    <col min="18" max="16384" width="9" style="1"/>
  </cols>
  <sheetData>
    <row r="2" spans="2:17" ht="20.100000000000001" customHeight="1">
      <c r="B2" s="2" t="s">
        <v>0</v>
      </c>
      <c r="C2" s="2"/>
      <c r="D2" s="2"/>
      <c r="E2" s="3" t="s">
        <v>5406</v>
      </c>
      <c r="G2" s="5" t="s">
        <v>2</v>
      </c>
      <c r="H2" s="6"/>
      <c r="I2" s="7"/>
      <c r="J2" s="8">
        <f>SUM(H:H)</f>
        <v>513461</v>
      </c>
    </row>
    <row r="3" spans="2:17" ht="20.100000000000001" customHeight="1">
      <c r="B3" s="2" t="s">
        <v>3</v>
      </c>
      <c r="C3" s="2"/>
      <c r="D3" s="2"/>
      <c r="E3" s="13" t="s">
        <v>5407</v>
      </c>
      <c r="P3" s="2205"/>
    </row>
    <row r="4" spans="2:17" ht="20.100000000000001" customHeight="1">
      <c r="B4" s="2" t="s">
        <v>5</v>
      </c>
      <c r="C4" s="2"/>
      <c r="D4" s="2"/>
      <c r="E4" s="13">
        <v>220074</v>
      </c>
      <c r="I4" s="22"/>
      <c r="J4" s="10"/>
      <c r="K4" s="2206"/>
      <c r="L4" s="2207"/>
    </row>
    <row r="5" spans="2:17" ht="20.100000000000001" customHeight="1">
      <c r="B5" s="2" t="s">
        <v>8</v>
      </c>
      <c r="C5" s="2"/>
      <c r="D5" s="2"/>
      <c r="E5" s="18">
        <v>45681</v>
      </c>
      <c r="G5" s="2208"/>
      <c r="I5" s="2209"/>
      <c r="J5" s="22"/>
      <c r="K5" s="2210"/>
      <c r="L5" s="2211"/>
    </row>
    <row r="6" spans="2:17" ht="20.100000000000001" customHeight="1">
      <c r="B6" s="2" t="s">
        <v>10</v>
      </c>
      <c r="C6" s="2"/>
      <c r="D6" s="2"/>
      <c r="E6" s="18">
        <v>45700</v>
      </c>
      <c r="I6" s="1579"/>
      <c r="J6" s="2212"/>
      <c r="K6" s="2061"/>
      <c r="L6" s="1482"/>
    </row>
    <row r="7" spans="2:17" ht="20.100000000000001" customHeight="1">
      <c r="B7" s="24"/>
      <c r="C7" s="24"/>
      <c r="D7" s="24"/>
      <c r="E7" s="25"/>
      <c r="J7" s="22"/>
      <c r="L7" s="2213"/>
    </row>
    <row r="9" spans="2:17" s="4" customFormat="1" ht="19.7" customHeight="1">
      <c r="B9" s="28" t="s">
        <v>12</v>
      </c>
      <c r="C9" s="28" t="s">
        <v>13</v>
      </c>
      <c r="D9" s="28" t="s">
        <v>14</v>
      </c>
      <c r="E9" s="27" t="s">
        <v>15</v>
      </c>
      <c r="F9" s="27" t="s">
        <v>16</v>
      </c>
      <c r="G9" s="2214" t="s">
        <v>17</v>
      </c>
      <c r="H9" s="2215" t="s">
        <v>18</v>
      </c>
      <c r="I9" s="31" t="s">
        <v>19</v>
      </c>
      <c r="J9" s="27" t="s">
        <v>20</v>
      </c>
      <c r="K9" s="27" t="s">
        <v>21</v>
      </c>
      <c r="L9" s="27" t="s">
        <v>22</v>
      </c>
      <c r="M9" s="33" t="s">
        <v>23</v>
      </c>
      <c r="N9" s="28" t="s">
        <v>24</v>
      </c>
      <c r="O9" s="27" t="s">
        <v>25</v>
      </c>
      <c r="P9" s="32" t="s">
        <v>26</v>
      </c>
      <c r="Q9" s="33" t="s">
        <v>27</v>
      </c>
    </row>
    <row r="10" spans="2:17" s="4" customFormat="1" ht="19.7" customHeight="1">
      <c r="B10" s="172">
        <v>1</v>
      </c>
      <c r="C10" s="28" t="s">
        <v>807</v>
      </c>
      <c r="D10" s="28" t="s">
        <v>807</v>
      </c>
      <c r="E10" s="73" t="s">
        <v>3321</v>
      </c>
      <c r="F10" s="27">
        <v>1</v>
      </c>
      <c r="G10" s="2214"/>
      <c r="H10" s="2215"/>
      <c r="I10" s="31"/>
      <c r="J10" s="73" t="s">
        <v>5408</v>
      </c>
      <c r="K10" s="2114" t="s">
        <v>5409</v>
      </c>
      <c r="L10" s="27"/>
      <c r="M10" s="33">
        <v>45638</v>
      </c>
      <c r="N10" s="28"/>
      <c r="O10" s="27"/>
      <c r="P10" s="32"/>
      <c r="Q10" s="33">
        <v>45672</v>
      </c>
    </row>
    <row r="11" spans="2:17" s="4" customFormat="1" ht="19.7" customHeight="1">
      <c r="B11" s="172">
        <v>2</v>
      </c>
      <c r="C11" s="28" t="s">
        <v>807</v>
      </c>
      <c r="D11" s="28" t="s">
        <v>807</v>
      </c>
      <c r="E11" s="73" t="s">
        <v>822</v>
      </c>
      <c r="F11" s="27">
        <v>1</v>
      </c>
      <c r="G11" s="2214"/>
      <c r="H11" s="2215"/>
      <c r="I11" s="31"/>
      <c r="J11" s="73" t="s">
        <v>823</v>
      </c>
      <c r="K11" s="2114" t="s">
        <v>5409</v>
      </c>
      <c r="L11" s="27"/>
      <c r="M11" s="33">
        <v>45638</v>
      </c>
      <c r="N11" s="28"/>
      <c r="O11" s="27"/>
      <c r="P11" s="32"/>
      <c r="Q11" s="33">
        <v>45672</v>
      </c>
    </row>
    <row r="12" spans="2:17" s="4" customFormat="1" ht="19.7" customHeight="1">
      <c r="B12" s="529" t="s">
        <v>5410</v>
      </c>
      <c r="C12" s="221" t="s">
        <v>5411</v>
      </c>
      <c r="D12" s="221" t="s">
        <v>5411</v>
      </c>
      <c r="E12" s="38" t="s">
        <v>5412</v>
      </c>
      <c r="F12" s="27">
        <v>1</v>
      </c>
      <c r="G12" s="257">
        <v>9605</v>
      </c>
      <c r="H12" s="2216">
        <f t="shared" ref="H12:H29" si="0">F12*G12</f>
        <v>9605</v>
      </c>
      <c r="I12" s="477"/>
      <c r="J12" s="2217" t="s">
        <v>5413</v>
      </c>
      <c r="K12" s="27" t="s">
        <v>5414</v>
      </c>
      <c r="L12" s="2217"/>
      <c r="M12" s="33"/>
      <c r="N12" s="40"/>
      <c r="O12" s="40"/>
      <c r="P12" s="32"/>
      <c r="Q12" s="33">
        <v>45651</v>
      </c>
    </row>
    <row r="13" spans="2:17" s="4" customFormat="1" ht="19.7" customHeight="1">
      <c r="B13" s="531"/>
      <c r="C13" s="221" t="s">
        <v>5411</v>
      </c>
      <c r="D13" s="221" t="s">
        <v>5411</v>
      </c>
      <c r="E13" s="38" t="s">
        <v>5415</v>
      </c>
      <c r="F13" s="27">
        <v>1</v>
      </c>
      <c r="G13" s="257">
        <v>4827</v>
      </c>
      <c r="H13" s="2216">
        <f t="shared" si="0"/>
        <v>4827</v>
      </c>
      <c r="I13" s="477"/>
      <c r="J13" s="2217" t="s">
        <v>5416</v>
      </c>
      <c r="K13" s="27" t="s">
        <v>5414</v>
      </c>
      <c r="L13" s="2217"/>
      <c r="M13" s="33"/>
      <c r="N13" s="40"/>
      <c r="O13" s="40"/>
      <c r="P13" s="32"/>
      <c r="Q13" s="33">
        <v>45651</v>
      </c>
    </row>
    <row r="14" spans="2:17" s="4" customFormat="1" ht="19.7" customHeight="1">
      <c r="B14" s="531"/>
      <c r="C14" s="221" t="s">
        <v>5411</v>
      </c>
      <c r="D14" s="221" t="s">
        <v>5411</v>
      </c>
      <c r="E14" s="38" t="s">
        <v>5417</v>
      </c>
      <c r="F14" s="27">
        <v>1</v>
      </c>
      <c r="G14" s="257">
        <v>4712</v>
      </c>
      <c r="H14" s="2216">
        <f t="shared" si="0"/>
        <v>4712</v>
      </c>
      <c r="I14" s="477"/>
      <c r="J14" s="2217" t="s">
        <v>5418</v>
      </c>
      <c r="K14" s="27" t="s">
        <v>5414</v>
      </c>
      <c r="L14" s="2217"/>
      <c r="M14" s="33"/>
      <c r="N14" s="40"/>
      <c r="O14" s="40"/>
      <c r="P14" s="32"/>
      <c r="Q14" s="33">
        <v>45651</v>
      </c>
    </row>
    <row r="15" spans="2:17" s="4" customFormat="1" ht="19.7" customHeight="1">
      <c r="B15" s="531"/>
      <c r="C15" s="221" t="s">
        <v>5419</v>
      </c>
      <c r="D15" s="221" t="s">
        <v>5420</v>
      </c>
      <c r="E15" s="38" t="s">
        <v>5421</v>
      </c>
      <c r="F15" s="27">
        <v>1</v>
      </c>
      <c r="G15" s="257">
        <v>56340</v>
      </c>
      <c r="H15" s="2216">
        <f t="shared" si="0"/>
        <v>56340</v>
      </c>
      <c r="I15" s="27"/>
      <c r="J15" s="477" t="s">
        <v>5422</v>
      </c>
      <c r="K15" s="2114" t="s">
        <v>5423</v>
      </c>
      <c r="L15" s="73"/>
      <c r="M15" s="33">
        <v>45642</v>
      </c>
      <c r="N15" s="28"/>
      <c r="O15" s="40">
        <v>45308</v>
      </c>
      <c r="P15" s="32">
        <v>45308</v>
      </c>
      <c r="Q15" s="33">
        <v>45673</v>
      </c>
    </row>
    <row r="16" spans="2:17" s="4" customFormat="1" ht="19.7" customHeight="1">
      <c r="B16" s="531"/>
      <c r="C16" s="221" t="s">
        <v>5419</v>
      </c>
      <c r="D16" s="221" t="s">
        <v>5420</v>
      </c>
      <c r="E16" s="38" t="s">
        <v>5424</v>
      </c>
      <c r="F16" s="27">
        <v>1</v>
      </c>
      <c r="G16" s="257">
        <v>11120</v>
      </c>
      <c r="H16" s="2216">
        <f t="shared" si="0"/>
        <v>11120</v>
      </c>
      <c r="I16" s="27"/>
      <c r="J16" s="38" t="s">
        <v>5425</v>
      </c>
      <c r="K16" s="2114" t="s">
        <v>5423</v>
      </c>
      <c r="L16" s="73"/>
      <c r="M16" s="33">
        <v>45642</v>
      </c>
      <c r="N16" s="28"/>
      <c r="O16" s="40">
        <v>45308</v>
      </c>
      <c r="P16" s="32">
        <v>45308</v>
      </c>
      <c r="Q16" s="33">
        <v>45673</v>
      </c>
    </row>
    <row r="17" spans="2:17" s="4" customFormat="1" ht="19.7" customHeight="1">
      <c r="B17" s="529" t="s">
        <v>5426</v>
      </c>
      <c r="C17" s="221" t="s">
        <v>5411</v>
      </c>
      <c r="D17" s="221" t="s">
        <v>5411</v>
      </c>
      <c r="E17" s="38" t="s">
        <v>5427</v>
      </c>
      <c r="F17" s="27">
        <v>1</v>
      </c>
      <c r="G17" s="257">
        <v>4959</v>
      </c>
      <c r="H17" s="2216">
        <f t="shared" si="0"/>
        <v>4959</v>
      </c>
      <c r="I17" s="27"/>
      <c r="J17" s="38" t="s">
        <v>5428</v>
      </c>
      <c r="K17" s="27" t="s">
        <v>5414</v>
      </c>
      <c r="L17" s="73"/>
      <c r="M17" s="33"/>
      <c r="N17" s="28"/>
      <c r="O17" s="40"/>
      <c r="P17" s="32"/>
      <c r="Q17" s="33">
        <v>45644</v>
      </c>
    </row>
    <row r="18" spans="2:17" s="4" customFormat="1" ht="19.7" customHeight="1">
      <c r="B18" s="541"/>
      <c r="C18" s="221" t="s">
        <v>376</v>
      </c>
      <c r="D18" s="221" t="s">
        <v>5411</v>
      </c>
      <c r="E18" s="38" t="s">
        <v>5429</v>
      </c>
      <c r="F18" s="27">
        <v>1</v>
      </c>
      <c r="G18" s="257">
        <v>7360</v>
      </c>
      <c r="H18" s="2216">
        <f t="shared" si="0"/>
        <v>7360</v>
      </c>
      <c r="I18" s="27"/>
      <c r="J18" s="38" t="s">
        <v>5430</v>
      </c>
      <c r="K18" s="27" t="s">
        <v>5414</v>
      </c>
      <c r="L18" s="73"/>
      <c r="M18" s="33"/>
      <c r="N18" s="28"/>
      <c r="O18" s="40"/>
      <c r="P18" s="32"/>
      <c r="Q18" s="33">
        <v>45642</v>
      </c>
    </row>
    <row r="19" spans="2:17" s="4" customFormat="1" ht="19.7" customHeight="1">
      <c r="B19" s="541"/>
      <c r="C19" s="221" t="s">
        <v>376</v>
      </c>
      <c r="D19" s="221" t="s">
        <v>5411</v>
      </c>
      <c r="E19" s="38" t="s">
        <v>5431</v>
      </c>
      <c r="F19" s="27">
        <v>1</v>
      </c>
      <c r="G19" s="257">
        <v>632</v>
      </c>
      <c r="H19" s="2216">
        <f t="shared" si="0"/>
        <v>632</v>
      </c>
      <c r="I19" s="27"/>
      <c r="J19" s="38" t="s">
        <v>5432</v>
      </c>
      <c r="K19" s="27" t="s">
        <v>5414</v>
      </c>
      <c r="L19" s="73"/>
      <c r="M19" s="33"/>
      <c r="N19" s="28"/>
      <c r="O19" s="40"/>
      <c r="P19" s="32"/>
      <c r="Q19" s="33">
        <v>45642</v>
      </c>
    </row>
    <row r="20" spans="2:17" s="4" customFormat="1" ht="19.7" customHeight="1">
      <c r="B20" s="541"/>
      <c r="C20" s="27" t="s">
        <v>376</v>
      </c>
      <c r="D20" s="221" t="s">
        <v>5411</v>
      </c>
      <c r="E20" s="38" t="s">
        <v>3165</v>
      </c>
      <c r="F20" s="27">
        <v>1</v>
      </c>
      <c r="G20" s="257">
        <v>5117</v>
      </c>
      <c r="H20" s="2216">
        <f t="shared" si="0"/>
        <v>5117</v>
      </c>
      <c r="I20" s="27"/>
      <c r="J20" s="38" t="s">
        <v>5433</v>
      </c>
      <c r="K20" s="27" t="s">
        <v>5414</v>
      </c>
      <c r="L20" s="73"/>
      <c r="M20" s="33"/>
      <c r="N20" s="28"/>
      <c r="O20" s="40"/>
      <c r="P20" s="32"/>
      <c r="Q20" s="33">
        <v>45642</v>
      </c>
    </row>
    <row r="21" spans="2:17" s="4" customFormat="1" ht="19.7" customHeight="1">
      <c r="B21" s="541"/>
      <c r="C21" s="221" t="s">
        <v>5411</v>
      </c>
      <c r="D21" s="221" t="s">
        <v>5411</v>
      </c>
      <c r="E21" s="38" t="s">
        <v>5434</v>
      </c>
      <c r="F21" s="27">
        <v>2</v>
      </c>
      <c r="G21" s="257">
        <v>4239</v>
      </c>
      <c r="H21" s="2216">
        <f t="shared" si="0"/>
        <v>8478</v>
      </c>
      <c r="I21" s="477"/>
      <c r="J21" s="38" t="s">
        <v>5435</v>
      </c>
      <c r="K21" s="27" t="s">
        <v>5414</v>
      </c>
      <c r="L21" s="2217"/>
      <c r="M21" s="33"/>
      <c r="N21" s="40"/>
      <c r="O21" s="40"/>
      <c r="P21" s="32"/>
      <c r="Q21" s="33">
        <v>45642</v>
      </c>
    </row>
    <row r="22" spans="2:17" s="4" customFormat="1" ht="19.7" customHeight="1">
      <c r="B22" s="541"/>
      <c r="C22" s="221" t="s">
        <v>5411</v>
      </c>
      <c r="D22" s="221" t="s">
        <v>5411</v>
      </c>
      <c r="E22" s="38" t="s">
        <v>5436</v>
      </c>
      <c r="F22" s="27">
        <v>1</v>
      </c>
      <c r="G22" s="257">
        <v>7224</v>
      </c>
      <c r="H22" s="2216">
        <f t="shared" si="0"/>
        <v>7224</v>
      </c>
      <c r="I22" s="477"/>
      <c r="J22" s="38" t="s">
        <v>5437</v>
      </c>
      <c r="K22" s="27" t="s">
        <v>5414</v>
      </c>
      <c r="L22" s="2217"/>
      <c r="M22" s="33"/>
      <c r="N22" s="40"/>
      <c r="O22" s="40"/>
      <c r="P22" s="32"/>
      <c r="Q22" s="33">
        <v>45642</v>
      </c>
    </row>
    <row r="23" spans="2:17" s="4" customFormat="1" ht="19.7" customHeight="1">
      <c r="B23" s="541"/>
      <c r="C23" s="221" t="s">
        <v>5411</v>
      </c>
      <c r="D23" s="221" t="s">
        <v>5411</v>
      </c>
      <c r="E23" s="38" t="s">
        <v>5438</v>
      </c>
      <c r="F23" s="27">
        <v>4</v>
      </c>
      <c r="G23" s="257">
        <v>370</v>
      </c>
      <c r="H23" s="2216">
        <f t="shared" si="0"/>
        <v>1480</v>
      </c>
      <c r="I23" s="477"/>
      <c r="J23" s="38" t="s">
        <v>5439</v>
      </c>
      <c r="K23" s="27" t="s">
        <v>5414</v>
      </c>
      <c r="L23" s="2217"/>
      <c r="M23" s="33"/>
      <c r="N23" s="40"/>
      <c r="O23" s="40"/>
      <c r="P23" s="32"/>
      <c r="Q23" s="33">
        <v>45642</v>
      </c>
    </row>
    <row r="24" spans="2:17" s="4" customFormat="1" ht="19.7" customHeight="1">
      <c r="B24" s="541"/>
      <c r="C24" s="221" t="s">
        <v>5411</v>
      </c>
      <c r="D24" s="221" t="s">
        <v>5411</v>
      </c>
      <c r="E24" s="38" t="s">
        <v>5440</v>
      </c>
      <c r="F24" s="27">
        <v>2</v>
      </c>
      <c r="G24" s="257">
        <v>251</v>
      </c>
      <c r="H24" s="2216">
        <f t="shared" si="0"/>
        <v>502</v>
      </c>
      <c r="I24" s="477"/>
      <c r="J24" s="38" t="s">
        <v>5441</v>
      </c>
      <c r="K24" s="27" t="s">
        <v>5414</v>
      </c>
      <c r="L24" s="2217"/>
      <c r="M24" s="33"/>
      <c r="N24" s="40"/>
      <c r="O24" s="40"/>
      <c r="P24" s="32"/>
      <c r="Q24" s="33">
        <v>45642</v>
      </c>
    </row>
    <row r="25" spans="2:17" s="4" customFormat="1" ht="19.7" customHeight="1">
      <c r="B25" s="541"/>
      <c r="C25" s="221" t="s">
        <v>5411</v>
      </c>
      <c r="D25" s="221" t="s">
        <v>5411</v>
      </c>
      <c r="E25" s="38" t="s">
        <v>5442</v>
      </c>
      <c r="F25" s="27">
        <v>1</v>
      </c>
      <c r="G25" s="257">
        <v>1536</v>
      </c>
      <c r="H25" s="2216">
        <f t="shared" si="0"/>
        <v>1536</v>
      </c>
      <c r="I25" s="477"/>
      <c r="J25" s="38" t="s">
        <v>788</v>
      </c>
      <c r="K25" s="27" t="s">
        <v>5414</v>
      </c>
      <c r="L25" s="2217"/>
      <c r="M25" s="33"/>
      <c r="N25" s="40"/>
      <c r="O25" s="40"/>
      <c r="P25" s="32"/>
      <c r="Q25" s="33">
        <v>45643</v>
      </c>
    </row>
    <row r="26" spans="2:17" s="4" customFormat="1" ht="19.7" customHeight="1">
      <c r="B26" s="541"/>
      <c r="C26" s="221" t="s">
        <v>5411</v>
      </c>
      <c r="D26" s="221" t="s">
        <v>5411</v>
      </c>
      <c r="E26" s="38" t="s">
        <v>5443</v>
      </c>
      <c r="F26" s="27">
        <v>1</v>
      </c>
      <c r="G26" s="257">
        <v>1259</v>
      </c>
      <c r="H26" s="2216">
        <f t="shared" si="0"/>
        <v>1259</v>
      </c>
      <c r="I26" s="477"/>
      <c r="J26" s="38" t="s">
        <v>788</v>
      </c>
      <c r="K26" s="27" t="s">
        <v>5414</v>
      </c>
      <c r="L26" s="2217"/>
      <c r="M26" s="33"/>
      <c r="N26" s="40"/>
      <c r="O26" s="40"/>
      <c r="P26" s="32"/>
      <c r="Q26" s="33">
        <v>45643</v>
      </c>
    </row>
    <row r="27" spans="2:17" s="4" customFormat="1" ht="19.7" customHeight="1">
      <c r="B27" s="541"/>
      <c r="C27" s="221" t="s">
        <v>5411</v>
      </c>
      <c r="D27" s="221" t="s">
        <v>5411</v>
      </c>
      <c r="E27" s="38" t="s">
        <v>5444</v>
      </c>
      <c r="F27" s="27">
        <v>1</v>
      </c>
      <c r="G27" s="257">
        <v>4567</v>
      </c>
      <c r="H27" s="2216">
        <f t="shared" si="0"/>
        <v>4567</v>
      </c>
      <c r="I27" s="477"/>
      <c r="J27" s="38" t="s">
        <v>5445</v>
      </c>
      <c r="K27" s="27" t="s">
        <v>5414</v>
      </c>
      <c r="L27" s="2217"/>
      <c r="M27" s="33"/>
      <c r="N27" s="40"/>
      <c r="O27" s="40"/>
      <c r="P27" s="32"/>
      <c r="Q27" s="33">
        <v>45642</v>
      </c>
    </row>
    <row r="28" spans="2:17" s="4" customFormat="1" ht="19.7" customHeight="1">
      <c r="B28" s="541"/>
      <c r="C28" s="221" t="s">
        <v>5411</v>
      </c>
      <c r="D28" s="221" t="s">
        <v>5411</v>
      </c>
      <c r="E28" s="38" t="s">
        <v>5446</v>
      </c>
      <c r="F28" s="27">
        <v>2</v>
      </c>
      <c r="G28" s="257">
        <v>3489</v>
      </c>
      <c r="H28" s="2216">
        <f t="shared" si="0"/>
        <v>6978</v>
      </c>
      <c r="I28" s="477"/>
      <c r="J28" s="38" t="s">
        <v>5447</v>
      </c>
      <c r="K28" s="27" t="s">
        <v>5414</v>
      </c>
      <c r="L28" s="2217"/>
      <c r="M28" s="33"/>
      <c r="N28" s="40"/>
      <c r="O28" s="40"/>
      <c r="P28" s="32"/>
      <c r="Q28" s="33">
        <v>45642</v>
      </c>
    </row>
    <row r="29" spans="2:17" s="223" customFormat="1" ht="19.7" customHeight="1">
      <c r="B29" s="551"/>
      <c r="C29" s="221" t="s">
        <v>5411</v>
      </c>
      <c r="D29" s="221" t="s">
        <v>5411</v>
      </c>
      <c r="E29" s="477" t="s">
        <v>2140</v>
      </c>
      <c r="F29" s="221">
        <v>1</v>
      </c>
      <c r="G29" s="908">
        <v>3252</v>
      </c>
      <c r="H29" s="2218">
        <f t="shared" si="0"/>
        <v>3252</v>
      </c>
      <c r="I29" s="477"/>
      <c r="J29" s="477" t="s">
        <v>2141</v>
      </c>
      <c r="K29" s="221" t="s">
        <v>5448</v>
      </c>
      <c r="L29" s="2219"/>
      <c r="M29" s="222"/>
      <c r="N29" s="1334"/>
      <c r="O29" s="1334"/>
      <c r="P29" s="219"/>
      <c r="Q29" s="222">
        <v>45691</v>
      </c>
    </row>
    <row r="30" spans="2:17" s="4" customFormat="1" ht="19.7" customHeight="1">
      <c r="B30" s="529" t="s">
        <v>5449</v>
      </c>
      <c r="C30" s="221" t="s">
        <v>5411</v>
      </c>
      <c r="D30" s="221" t="s">
        <v>5411</v>
      </c>
      <c r="E30" s="38" t="s">
        <v>5450</v>
      </c>
      <c r="F30" s="27">
        <v>1</v>
      </c>
      <c r="G30" s="257">
        <v>8283</v>
      </c>
      <c r="H30" s="2216">
        <f>F30*G30</f>
        <v>8283</v>
      </c>
      <c r="I30" s="27"/>
      <c r="J30" s="38" t="s">
        <v>5451</v>
      </c>
      <c r="K30" s="27" t="s">
        <v>5414</v>
      </c>
      <c r="L30" s="73"/>
      <c r="M30" s="33"/>
      <c r="N30" s="28"/>
      <c r="O30" s="40"/>
      <c r="P30" s="32"/>
      <c r="Q30" s="33">
        <v>45651</v>
      </c>
    </row>
    <row r="31" spans="2:17" s="4" customFormat="1" ht="19.7" customHeight="1">
      <c r="B31" s="532"/>
      <c r="C31" s="221" t="s">
        <v>5411</v>
      </c>
      <c r="D31" s="221" t="s">
        <v>5411</v>
      </c>
      <c r="E31" s="38" t="s">
        <v>5452</v>
      </c>
      <c r="F31" s="27">
        <v>1</v>
      </c>
      <c r="G31" s="257">
        <v>5230</v>
      </c>
      <c r="H31" s="2216">
        <f>F31*G31</f>
        <v>5230</v>
      </c>
      <c r="I31" s="27"/>
      <c r="J31" s="38" t="s">
        <v>5453</v>
      </c>
      <c r="K31" s="27" t="s">
        <v>5414</v>
      </c>
      <c r="L31" s="73"/>
      <c r="M31" s="33"/>
      <c r="N31" s="28"/>
      <c r="O31" s="40"/>
      <c r="P31" s="32"/>
      <c r="Q31" s="33">
        <v>45651</v>
      </c>
    </row>
    <row r="32" spans="2:17" s="4" customFormat="1" ht="19.7" customHeight="1">
      <c r="B32" s="2220">
        <v>7</v>
      </c>
      <c r="C32" s="221" t="s">
        <v>807</v>
      </c>
      <c r="D32" s="221" t="s">
        <v>807</v>
      </c>
      <c r="E32" s="38" t="s">
        <v>870</v>
      </c>
      <c r="F32" s="221">
        <v>40</v>
      </c>
      <c r="G32" s="908">
        <v>5000</v>
      </c>
      <c r="H32" s="2216">
        <f t="shared" ref="H32:H33" si="1">F32*G32</f>
        <v>200000</v>
      </c>
      <c r="I32" s="477"/>
      <c r="J32" s="477"/>
      <c r="K32" s="27"/>
      <c r="L32" s="2217"/>
      <c r="M32" s="33"/>
      <c r="N32" s="40"/>
      <c r="O32" s="40"/>
      <c r="P32" s="32"/>
      <c r="Q32" s="33"/>
    </row>
    <row r="33" spans="2:17" s="4" customFormat="1" ht="19.7" customHeight="1">
      <c r="B33" s="532"/>
      <c r="C33" s="221" t="s">
        <v>807</v>
      </c>
      <c r="D33" s="221" t="s">
        <v>807</v>
      </c>
      <c r="E33" s="38" t="s">
        <v>871</v>
      </c>
      <c r="F33" s="221">
        <v>32</v>
      </c>
      <c r="G33" s="908">
        <v>5000</v>
      </c>
      <c r="H33" s="2216">
        <f t="shared" si="1"/>
        <v>160000</v>
      </c>
      <c r="I33" s="477"/>
      <c r="J33" s="477"/>
      <c r="K33" s="27"/>
      <c r="L33" s="2217"/>
      <c r="M33" s="33"/>
      <c r="N33" s="40"/>
      <c r="O33" s="40"/>
      <c r="P33" s="32"/>
      <c r="Q33" s="33"/>
    </row>
    <row r="34" spans="2:17" ht="19.5" customHeight="1">
      <c r="B34" s="221"/>
      <c r="C34" s="477"/>
      <c r="D34" s="477"/>
      <c r="E34" s="477"/>
      <c r="F34" s="221"/>
      <c r="G34" s="2221"/>
      <c r="H34" s="2216"/>
      <c r="I34" s="388"/>
      <c r="J34" s="477"/>
      <c r="K34" s="477"/>
      <c r="L34" s="218"/>
      <c r="M34" s="222"/>
      <c r="N34" s="477"/>
      <c r="O34" s="221"/>
      <c r="P34" s="219"/>
      <c r="Q34" s="222"/>
    </row>
  </sheetData>
  <autoFilter ref="B9:O21" xr:uid="{00000000-0009-0000-0000-000000000000}"/>
  <mergeCells count="10">
    <mergeCell ref="B12:B16"/>
    <mergeCell ref="B17:B29"/>
    <mergeCell ref="B30:B31"/>
    <mergeCell ref="B32:B3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153</vt:i4>
      </vt:variant>
      <vt:variant>
        <vt:lpstr>名前付き一覧</vt:lpstr>
      </vt:variant>
      <vt:variant>
        <vt:i4>40</vt:i4>
      </vt:variant>
    </vt:vector>
  </HeadingPairs>
  <TitlesOfParts>
    <vt:vector size="193" baseType="lpstr">
      <vt:lpstr>【218526】①　山澤様　SETB0241-A01　AXAロ</vt:lpstr>
      <vt:lpstr>【218526】②　山澤様　SETB0241-A01　AXAロ</vt:lpstr>
      <vt:lpstr>【218526】③　山澤様　SETB0241-A01　AXAロ</vt:lpstr>
      <vt:lpstr>【218557】SETB0191-A01 ① ㈱フジクラプリン</vt:lpstr>
      <vt:lpstr>【218557】SETB0191-A01 ②　㈱フジクラプリン</vt:lpstr>
      <vt:lpstr>【218557】SETB0191-A01 ③　㈱フジクラプリン</vt:lpstr>
      <vt:lpstr>【218587(SETA0195)】ムラカミ既存設備改造</vt:lpstr>
      <vt:lpstr>【218587(SETA0195)】ムラカミ既存設備改造-2</vt:lpstr>
      <vt:lpstr>【219223】AXEND(SETタイ) 原価一覧</vt:lpstr>
      <vt:lpstr>【219556】SETタイ 原価一覧</vt:lpstr>
      <vt:lpstr>【219614】三和スクリーン銘板 愛西 原価一覧</vt:lpstr>
      <vt:lpstr>【219616】三和スクリーン銘板 静岡 原価一覧</vt:lpstr>
      <vt:lpstr>【219753】富永氏　SETB0089-A03　①　 株式会</vt:lpstr>
      <vt:lpstr>【219930】SETB0240-A01① 千葉氏　株式会社住</vt:lpstr>
      <vt:lpstr>【219930】SETB0240-A01① 千葉氏　株式会-2</vt:lpstr>
      <vt:lpstr>【219930】千葉氏　SETB0240-A01②　株式会社住</vt:lpstr>
      <vt:lpstr>【219930】千葉氏　SETB0240-A01③　株式会社住</vt:lpstr>
      <vt:lpstr>【219991】岸氏　SETB0245-A01　TDKｴﾚｸﾄ</vt:lpstr>
      <vt:lpstr>【219991】岸氏　SETB0245-A01　TDKｴﾚ-2</vt:lpstr>
      <vt:lpstr>【220379】ジェコー(第一実業) 原価一覧</vt:lpstr>
      <vt:lpstr>【220382】 米山氏　第一実業株式会社 （ジェコー株式会社</vt:lpstr>
      <vt:lpstr>【220382】 米山氏　第一実業株式会社 （ジェコー株式-2</vt:lpstr>
      <vt:lpstr>【220392】ホシデン(松本正) 原価一覧</vt:lpstr>
      <vt:lpstr>【220414】ホシデン(松本正) 原価一覧</vt:lpstr>
      <vt:lpstr>【220499】ミツバ 原価一覧</vt:lpstr>
      <vt:lpstr>【220996】　①　改良版　SETB0129-A01 大館ニ</vt:lpstr>
      <vt:lpstr>ネプコン2025東京 原価一覧</vt:lpstr>
      <vt:lpstr>ネプコン2025東京 原価一覧-2</vt:lpstr>
      <vt:lpstr>【219851】①　岸氏　TDK様( 株式会社 システムインア</vt:lpstr>
      <vt:lpstr>【219851】②　岸氏　TDK様( 株式会社 システムインア</vt:lpstr>
      <vt:lpstr>【219851】③　全体　TDK様( 株式会社 システムインア</vt:lpstr>
      <vt:lpstr>【220124】オムロン阿蘇(森野) 原価一覧</vt:lpstr>
      <vt:lpstr>【220524】SETB0081-A0)①岸氏　メイコーエレク</vt:lpstr>
      <vt:lpstr>【220524】SETB0081-A0)②岸氏　メイコーエレク</vt:lpstr>
      <vt:lpstr>【220524】SETB0081-A0)③岸氏　メイコーエレク</vt:lpstr>
      <vt:lpstr>【220556】パナソニックライフソリューションズ電材三重(パ</vt:lpstr>
      <vt:lpstr>【220558】パナソニックライフソリューションズ電材三重(パ</vt:lpstr>
      <vt:lpstr>【220726】①　南氏　ATD300-HZ  4セット 光伝</vt:lpstr>
      <vt:lpstr>【220726】②　南氏　ATD300-HZ  4セット 光伝</vt:lpstr>
      <vt:lpstr>【220744】ホシデン(松本正) 原価一覧</vt:lpstr>
      <vt:lpstr>【220802】藤倉化成 原価一覧</vt:lpstr>
      <vt:lpstr>【220838】藤本電器(エア・ブラウン) 原価一覧</vt:lpstr>
      <vt:lpstr>【221159】ホシデン(松本正) 原価一覧</vt:lpstr>
      <vt:lpstr>【221161】ホシデン(松本正) 原価一覧</vt:lpstr>
      <vt:lpstr>【221162】ホシデン(松本正) 原価一覧</vt:lpstr>
      <vt:lpstr>【219946】SETB0244－A01 JR3403両門＋ﾌ</vt:lpstr>
      <vt:lpstr>【219948】①　SETB0238－A01 AXA400-H</vt:lpstr>
      <vt:lpstr>【219948】①　SETB0238－A01 AXA400-2</vt:lpstr>
      <vt:lpstr>【219948】②　SETB0238－A01 井桁ﾜｰｸ治具 </vt:lpstr>
      <vt:lpstr>【220157】積水化学工業 原価一覧</vt:lpstr>
      <vt:lpstr>【220400】SETB0242-A01 ①福島氏　加藤製作所</vt:lpstr>
      <vt:lpstr>【220400】SETB0242-A01 ①福島氏　加藤製-2</vt:lpstr>
      <vt:lpstr>【220400】SETB0242-A01 ②福島氏　加藤製作所</vt:lpstr>
      <vt:lpstr>【221293】 SETB0253-A01 イナバゴム（株）様</vt:lpstr>
      <vt:lpstr>【221293】 SETB0253-A01 イナバゴム（株-2</vt:lpstr>
      <vt:lpstr>【221510】藤本電器(エア・ブラウン) 原価一覧</vt:lpstr>
      <vt:lpstr>【222320】ミツバ 原価一覧</vt:lpstr>
      <vt:lpstr>【220456】昭工舎(ロック商事) 原価一覧</vt:lpstr>
      <vt:lpstr>【221885】安福ゴム工業 原価一覧</vt:lpstr>
      <vt:lpstr>【221902】 SETB-0255-A01①　JR3504-</vt:lpstr>
      <vt:lpstr>【222215】オムロン阿蘇(森野) 原価一覧</vt:lpstr>
      <vt:lpstr>【222578】SETB0242-A01 ①福島氏　加藤製作所</vt:lpstr>
      <vt:lpstr>【222578】SETB0242-A01 ①福島氏　加藤製-2</vt:lpstr>
      <vt:lpstr>【222578】SETB0242-A01 ①福島氏　加藤製-3</vt:lpstr>
      <vt:lpstr>【222598】藤本電器(エア・ブラウン) 原価一覧</vt:lpstr>
      <vt:lpstr>【222745】実験用　①岸氏　TDK様　SETB0254-A</vt:lpstr>
      <vt:lpstr>【222745】実験用　①岸氏　TDK様　SETB0254-2</vt:lpstr>
      <vt:lpstr>【222625】シナガワ 原価一覧</vt:lpstr>
      <vt:lpstr>【222874】① 米谷氏　村田機械株式会社様　SV35HF温</vt:lpstr>
      <vt:lpstr>【222874】② 米谷氏　村田機械株式会社様　SV35HF温</vt:lpstr>
      <vt:lpstr>【223396】宇都氏　SETB0089-A03　 株式会社ヤ</vt:lpstr>
      <vt:lpstr>【222815】石原ケミカル 原価一覧</vt:lpstr>
      <vt:lpstr>【223400】①　SETB0275－A01 AXA400-H</vt:lpstr>
      <vt:lpstr>【223400】②　SETB0275－A01 AXA400-H</vt:lpstr>
      <vt:lpstr>【224025】 SETB-0278-A01①　武蔵ﾛﾎﾞｯﾄ</vt:lpstr>
      <vt:lpstr>【224025】 SETB-0278-A01①　武蔵ﾛﾎﾞ-2</vt:lpstr>
      <vt:lpstr>【224184】　SETB0280-A01　変更品大阪営業所要</vt:lpstr>
      <vt:lpstr>【224409】①　SETB0079-A01　米山氏　メイショ</vt:lpstr>
      <vt:lpstr>【224409】①　SETB0079-A01　米山氏　メイ-2</vt:lpstr>
      <vt:lpstr>【224409】②　SETB0079-A01　米山氏　メイショ</vt:lpstr>
      <vt:lpstr>【224409】②　SETB0079-A01　米山氏　メイ-2</vt:lpstr>
      <vt:lpstr>【223427】オプトニクス精密 原価一覧</vt:lpstr>
      <vt:lpstr>【223784】 ①SETB-0279-A01　JR3403+</vt:lpstr>
      <vt:lpstr>【223784】 ②SETB-0279-A01　JR3403+</vt:lpstr>
      <vt:lpstr>【223784】 ③SETB-0279-A01　JR3403+</vt:lpstr>
      <vt:lpstr>【224212 】①　宇都氏　SETB0265-A01　原価一</vt:lpstr>
      <vt:lpstr>【224212 】②　宇都氏　SETB0265-A01　原価一</vt:lpstr>
      <vt:lpstr>【224504】理研計器(メデック) 原価一覧</vt:lpstr>
      <vt:lpstr>【224530】SETB0185-A01への追加品 ①千葉氏　</vt:lpstr>
      <vt:lpstr>【224632】 SETB0185-A01への追加品 ②千葉氏</vt:lpstr>
      <vt:lpstr>【224818】石原ケミカル 原価一覧</vt:lpstr>
      <vt:lpstr>【224899】Astemo(日本電計) 原価一覧</vt:lpstr>
      <vt:lpstr>【224908、224909】①　南氏　ATD300-HZ  </vt:lpstr>
      <vt:lpstr>【224302】①　宇都氏　SETB0285-A01　SV70</vt:lpstr>
      <vt:lpstr>【224302】②　宇都氏　SETB0285-A01　SV70</vt:lpstr>
      <vt:lpstr>【225690】　①　加工品　福島氏　藤野商事株式会社様　原価</vt:lpstr>
      <vt:lpstr>【225690】　②　ﾐｽﾐ購入品　福島氏　藤野商事株式会社様</vt:lpstr>
      <vt:lpstr>【225346】①　SETB0290-A01　山澤氏　シークス</vt:lpstr>
      <vt:lpstr>【225346】①　SETB0290-A01　山澤氏　シー-2</vt:lpstr>
      <vt:lpstr>【225346】②　山澤様　SETB0290-A01　AXAﾛ</vt:lpstr>
      <vt:lpstr>【225346】③　山澤様　SETB0290-A01　AXAﾛ</vt:lpstr>
      <vt:lpstr>【225511】①　SETB0261-A01　米谷氏　八州薬品</vt:lpstr>
      <vt:lpstr>【225511】②　SETB0261-A01　米谷氏　八州薬品</vt:lpstr>
      <vt:lpstr>【225511】③　SETB0261-A01　米谷氏　八州薬品</vt:lpstr>
      <vt:lpstr>【226060】①　南氏　ATD300-HZ  4セット 光伝</vt:lpstr>
      <vt:lpstr>【226060】②　南氏　ATD300-HZ  4セット 光伝</vt:lpstr>
      <vt:lpstr>【226681】ヘンケルジャパン 原価一覧</vt:lpstr>
      <vt:lpstr>【225562】① SETB0282-A01 神田氏　ﾊﾟﾅｿ</vt:lpstr>
      <vt:lpstr>【225562】② SETB0282-A01 神田氏　ﾊﾟﾅｿ</vt:lpstr>
      <vt:lpstr>【225562】③ SETB0282-A01 神田氏　ﾊﾟﾅｿ</vt:lpstr>
      <vt:lpstr>【225778】 ①テンパール工業（株）様 JR3203+ＩＯ</vt:lpstr>
      <vt:lpstr>【225778】 ②テンパール工業（株）様 JR3203+ＩＯ</vt:lpstr>
      <vt:lpstr>【226578】日本精工(岩瀬産業) 原価一覧</vt:lpstr>
      <vt:lpstr>【226980 】①　南氏　ATD300-HZ  4セット  </vt:lpstr>
      <vt:lpstr>【226980 】②　南氏　ATD300-HZ  4セット  </vt:lpstr>
      <vt:lpstr>【225542】フコク東海 原価一覧</vt:lpstr>
      <vt:lpstr>【226228】①　SETB0295-A01　千葉氏　モリタ株</vt:lpstr>
      <vt:lpstr>【226228】①　SETB0295-A01　千葉氏　モリ-2</vt:lpstr>
      <vt:lpstr>【226228】②　SETB0295-A01　千葉氏　モリタ株</vt:lpstr>
      <vt:lpstr>【226228】②　SETB0295-A01　千葉氏　モリ-2</vt:lpstr>
      <vt:lpstr>【226228】③　SETB0295-A01　千葉氏　モリタ株</vt:lpstr>
      <vt:lpstr>【226228】③　SETB0295-A01　千葉氏　モリ-2</vt:lpstr>
      <vt:lpstr>【226538】①　SETB0288-A01　千葉氏　藤倉船装</vt:lpstr>
      <vt:lpstr>【226538】①　SETB0288-A01　千葉氏　藤倉-2</vt:lpstr>
      <vt:lpstr>【226538】②　SETB0288-A01　千葉氏　藤倉船装</vt:lpstr>
      <vt:lpstr>【226538】②　SETB0288-A01　千葉氏　藤倉-2</vt:lpstr>
      <vt:lpstr>【226538】③　SETB0288-A01　千葉氏　藤倉船装</vt:lpstr>
      <vt:lpstr>【226538】③　SETB0288-A01　千葉氏　藤倉-2</vt:lpstr>
      <vt:lpstr>【227667(SETE0276)】 Berna Electr</vt:lpstr>
      <vt:lpstr>【227834】ホシデン(松本正) 原価一覧</vt:lpstr>
      <vt:lpstr>【227941】スタンレー電気(YKアキュラシー) 原価一覧</vt:lpstr>
      <vt:lpstr>【228365(SETE0279)】フコク東海 原価一覧</vt:lpstr>
      <vt:lpstr>【追加4】接着接合展2025東京 原価一覧</vt:lpstr>
      <vt:lpstr>【追加4】接着接合展2025東京 原価一覧-2</vt:lpstr>
      <vt:lpstr>【224063】① 1工程　JR3403＋SV51＋3L圧送ﾀ</vt:lpstr>
      <vt:lpstr>【224063】② 1工程　JR3403＋SV51＋3L圧送ﾀ</vt:lpstr>
      <vt:lpstr>【224064】① 2工程　JR3403＋ecpPEN600＋</vt:lpstr>
      <vt:lpstr>【224064】② 2工程　JR3403＋ecpPEN600＋</vt:lpstr>
      <vt:lpstr>【224064】③ 2工程　JR3403＋ecpPEN600＋</vt:lpstr>
      <vt:lpstr>【224065】① 3工程　JR3303＋ecpPEN600＋</vt:lpstr>
      <vt:lpstr>【224065】② 3工程　JR3303＋ecpPEN600＋</vt:lpstr>
      <vt:lpstr>【224066】① 4工程　JR3403-H100＋ecpPE</vt:lpstr>
      <vt:lpstr>【224066】② 4工程　JR3403-H100＋ecpPE</vt:lpstr>
      <vt:lpstr>【224066】③ 4工程　JR3403-H100＋ecpPE</vt:lpstr>
      <vt:lpstr>【224067】① 5工程　JR3403-H100+ecpPE</vt:lpstr>
      <vt:lpstr>【224067】② 5工程　JR3403-H100+ecpPE</vt:lpstr>
      <vt:lpstr>【224067】③ 5工程　JR3403-H100+ecpPE</vt:lpstr>
      <vt:lpstr>【224068】① 6工程　JR3403-H100＋兵神ﾐｷｼ</vt:lpstr>
      <vt:lpstr>【224068】② 6工程　JR3403-H100＋兵神ﾐｷｼ</vt:lpstr>
      <vt:lpstr>【227707】①　山澤様　SETB0294-A01　AXA3</vt:lpstr>
      <vt:lpstr>【227707】②　山澤様　SETB0294-A01　AXA3</vt:lpstr>
      <vt:lpstr>【227707】③　山澤様　SETB0294-A01　AXA3</vt:lpstr>
      <vt:lpstr>【220074(SETA0236)】 東京時計精密 原価一覧(</vt:lpstr>
      <vt:lpstr>'【220996】　①　改良版　SETB0129-A01 大館ニ'!_FilterDatabase</vt:lpstr>
      <vt:lpstr>'【224409】①　SETB0079-A01　米山氏　メイ-2'!_FilterDatabase</vt:lpstr>
      <vt:lpstr>'【224409】①　SETB0079-A01　米山氏　メイショ'!_FilterDatabase</vt:lpstr>
      <vt:lpstr>'【224409】②　SETB0079-A01　米山氏　メイ-2'!_FilterDatabase</vt:lpstr>
      <vt:lpstr>'【224409】②　SETB0079-A01　米山氏　メイショ'!_FilterDatabase</vt:lpstr>
      <vt:lpstr>'【225346】①　SETB0290-A01　山澤氏　シー-2'!_FilterDatabase</vt:lpstr>
      <vt:lpstr>'【225346】①　SETB0290-A01　山澤氏　シークス'!_FilterDatabase</vt:lpstr>
      <vt:lpstr>'【225511】①　SETB0261-A01　米谷氏　八州薬品'!_FilterDatabase</vt:lpstr>
      <vt:lpstr>'【225690】　①　加工品　福島氏　藤野商事株式会社様　原価'!_FilterDatabase</vt:lpstr>
      <vt:lpstr>'【225690】　②　ﾐｽﾐ購入品　福島氏　藤野商事株式会社様'!_FilterDatabase</vt:lpstr>
      <vt:lpstr>'【226228】①　SETB0295-A01　千葉氏　モリ-2'!_FilterDatabase</vt:lpstr>
      <vt:lpstr>'【226228】①　SETB0295-A01　千葉氏　モリタ株'!_FilterDatabase</vt:lpstr>
      <vt:lpstr>'【226228】②　SETB0295-A01　千葉氏　モリ-2'!_FilterDatabase</vt:lpstr>
      <vt:lpstr>'【226228】③　SETB0295-A01　千葉氏　モリ-2'!_FilterDatabase</vt:lpstr>
      <vt:lpstr>'【226538】①　SETB0288-A01　千葉氏　藤倉-2'!_FilterDatabase</vt:lpstr>
      <vt:lpstr>'【226538】①　SETB0288-A01　千葉氏　藤倉船装'!_FilterDatabase</vt:lpstr>
      <vt:lpstr>'【226538】②　SETB0288-A01　千葉氏　藤倉船装'!_FilterDatabase</vt:lpstr>
      <vt:lpstr>'【226538】③　SETB0288-A01　千葉氏　藤倉-2'!_FilterDatabase</vt:lpstr>
      <vt:lpstr>'【221293】 SETB0253-A01 イナバゴム（株）様'!Print_Area</vt:lpstr>
      <vt:lpstr>'【221902】 SETB-0255-A01①　JR3504-'!Print_Area</vt:lpstr>
      <vt:lpstr>'【224025】 SETB-0278-A01①　武蔵ﾛﾎﾞ-2'!Print_Area</vt:lpstr>
      <vt:lpstr>'【224025】 SETB-0278-A01①　武蔵ﾛﾎﾞｯﾄ'!Print_Area</vt:lpstr>
      <vt:lpstr>'【224063】② 1工程　JR3403＋SV51＋3L圧送ﾀ'!Print_Area</vt:lpstr>
      <vt:lpstr>'【224064】② 2工程　JR3403＋ecpPEN600＋'!Print_Area</vt:lpstr>
      <vt:lpstr>'【224064】③ 2工程　JR3403＋ecpPEN600＋'!Print_Area</vt:lpstr>
      <vt:lpstr>'【224065】② 3工程　JR3303＋ecpPEN600＋'!Print_Area</vt:lpstr>
      <vt:lpstr>'【224066】② 4工程　JR3403-H100＋ecpPE'!Print_Area</vt:lpstr>
      <vt:lpstr>'【224066】③ 4工程　JR3403-H100＋ecpPE'!Print_Area</vt:lpstr>
      <vt:lpstr>'【224067】② 5工程　JR3403-H100+ecpPE'!Print_Area</vt:lpstr>
      <vt:lpstr>'【224067】③ 5工程　JR3403-H100+ecpPE'!Print_Area</vt:lpstr>
      <vt:lpstr>'【224068】② 6工程　JR3403-H100＋兵神ﾐｷｼ'!Print_Area</vt:lpstr>
      <vt:lpstr>'【224530】SETB0185-A01への追加品 ①千葉氏　'!Print_Area</vt:lpstr>
      <vt:lpstr>'【224632】 SETB0185-A01への追加品 ②千葉氏'!Print_Area</vt:lpstr>
      <vt:lpstr>'【225562】① SETB0282-A01 神田氏　ﾊﾟﾅｿ'!Print_Area</vt:lpstr>
      <vt:lpstr>'【225562】② SETB0282-A01 神田氏　ﾊﾟﾅｿ'!Print_Area</vt:lpstr>
      <vt:lpstr>'【225562】③ SETB0282-A01 神田氏　ﾊﾟﾅｿ'!Print_Area</vt:lpstr>
      <vt:lpstr>'【225778】 ①テンパール工業（株）様 JR3203+ＩＯ'!Print_Area</vt:lpstr>
      <vt:lpstr>'【225778】 ②テンパール工業（株）様 JR3203+ＩＯ'!Print_Area</vt:lpstr>
      <vt:lpstr>'【226538】②　SETB0288-A01　千葉氏　藤倉-2'!Print_Area</vt:lpstr>
      <vt:lpstr>'【226538】③　SETB0288-A01　千葉氏　藤倉船装'!Print_Area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2026-07-24T09:55:21Z</dcterms:created>
  <dcterms:modified xsi:type="dcterms:W3CDTF">2026-07-24T09:56:09Z</dcterms:modified>
</cp:coreProperties>
</file>